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CD for website upload\"/>
    </mc:Choice>
  </mc:AlternateContent>
  <xr:revisionPtr revIDLastSave="0" documentId="13_ncr:1_{9655BDAA-640E-4402-9EAD-F3E973F2A280}" xr6:coauthVersionLast="47" xr6:coauthVersionMax="47" xr10:uidLastSave="{00000000-0000-0000-0000-000000000000}"/>
  <bookViews>
    <workbookView xWindow="13290" yWindow="-18120" windowWidth="29040" windowHeight="17640" firstSheet="1" activeTab="1" xr2:uid="{00000000-000D-0000-FFFF-FFFF00000000}"/>
  </bookViews>
  <sheets>
    <sheet name="SCD" sheetId="1" state="hidden" r:id="rId1"/>
    <sheet name="SCD - Final Draft" sheetId="5" r:id="rId2"/>
    <sheet name="SCD - SFC Draft" sheetId="6" state="hidden" r:id="rId3"/>
    <sheet name="CARES" sheetId="3" r:id="rId4"/>
    <sheet name="Cont Res Fd" sheetId="4" r:id="rId5"/>
  </sheets>
  <definedNames>
    <definedName name="\L" localSheetId="0">SCD!#REF!</definedName>
    <definedName name="\L" localSheetId="1">'SCD - Final Draft'!#REF!</definedName>
    <definedName name="\L" localSheetId="2">'SCD - SFC Draft'!#REF!</definedName>
    <definedName name="\L">#REF!</definedName>
    <definedName name="_xlnm._FilterDatabase" localSheetId="0" hidden="1">SCD!$A$159:$BB$159</definedName>
    <definedName name="_xlnm._FilterDatabase" localSheetId="1" hidden="1">'SCD - Final Draft'!$A$81:$L$1176</definedName>
    <definedName name="_xlnm._FilterDatabase" localSheetId="2" hidden="1">'SCD - SFC Draft'!$A$165:$BJ$165</definedName>
    <definedName name="CRF" localSheetId="1">#REF!</definedName>
    <definedName name="CRF" localSheetId="2">#REF!</definedName>
    <definedName name="CRF">#REF!</definedName>
    <definedName name="_xlnm.Criteria" localSheetId="3">#REF!</definedName>
    <definedName name="_xlnm.Criteria" localSheetId="0">SCD!$B$1725:$D$1791</definedName>
    <definedName name="_xlnm.Criteria" localSheetId="1">'SCD - Final Draft'!$B$1111:$D$1129</definedName>
    <definedName name="_xlnm.Criteria" localSheetId="2">'SCD - SFC Draft'!$B$1744:$D$1810</definedName>
    <definedName name="_xlnm.Criteria">#REF!</definedName>
    <definedName name="DifferenceHvS" localSheetId="0">SCD!$A$1:$AA$1839</definedName>
    <definedName name="DifferenceHvS" localSheetId="1">'SCD - Final Draft'!$A$1:$E$1176</definedName>
    <definedName name="DifferenceHvS" localSheetId="2">'SCD - SFC Draft'!$A$1:$AA$1858</definedName>
    <definedName name="Economic" localSheetId="1">#REF!</definedName>
    <definedName name="Economic" localSheetId="2">#REF!</definedName>
    <definedName name="Economic">#REF!</definedName>
    <definedName name="Education" localSheetId="1">#REF!</definedName>
    <definedName name="Education" localSheetId="2">#REF!</definedName>
    <definedName name="Education">#REF!</definedName>
    <definedName name="EIA" localSheetId="1">'SCD - Final Draft'!$B$1111</definedName>
    <definedName name="EIA" localSheetId="2">#REF!</definedName>
    <definedName name="EIA">#REF!</definedName>
    <definedName name="Health" localSheetId="1">#REF!</definedName>
    <definedName name="Health" localSheetId="2">#REF!</definedName>
    <definedName name="Health">#REF!</definedName>
    <definedName name="HigherEd" localSheetId="1">#REF!</definedName>
    <definedName name="HigherEd" localSheetId="2">#REF!</definedName>
    <definedName name="HigherEd">#REF!</definedName>
    <definedName name="LawEnforcement" localSheetId="1">#REF!</definedName>
    <definedName name="LawEnforcement" localSheetId="2">#REF!</definedName>
    <definedName name="LawEnforcement">#REF!</definedName>
    <definedName name="Legislative" localSheetId="1">#REF!</definedName>
    <definedName name="Legislative" localSheetId="2">#REF!</definedName>
    <definedName name="Legislative">#REF!</definedName>
    <definedName name="Lottery" localSheetId="1">'SCD - Final Draft'!$B$1130</definedName>
    <definedName name="Lottery" localSheetId="2">#REF!</definedName>
    <definedName name="Lottery">#REF!</definedName>
    <definedName name="NRProv" localSheetId="1">#REF!</definedName>
    <definedName name="NRProv" localSheetId="2">#REF!</definedName>
    <definedName name="NRProv">#REF!</definedName>
    <definedName name="Part1A" localSheetId="1">#REF!</definedName>
    <definedName name="Part1A" localSheetId="2">#REF!</definedName>
    <definedName name="Part1A">#REF!</definedName>
    <definedName name="_xlnm.Print_Area" localSheetId="3">CARES!$A$1:$E$61</definedName>
    <definedName name="_xlnm.Print_Area" localSheetId="0">SCD!$A$1:$AA$1839</definedName>
    <definedName name="_xlnm.Print_Area" localSheetId="1">'SCD - Final Draft'!$A$1:$L$1176</definedName>
    <definedName name="_xlnm.Print_Area" localSheetId="2">'SCD - SFC Draft'!$A$1:$AA$1858</definedName>
    <definedName name="_xlnm.Print_Area">#REF!</definedName>
    <definedName name="PRINT_AREA_MI" localSheetId="3">#REF!</definedName>
    <definedName name="PRINT_AREA_MI" localSheetId="0">SCD!$B$10:$D$1721</definedName>
    <definedName name="PRINT_AREA_MI" localSheetId="1">'SCD - Final Draft'!$B$10:$D$1107</definedName>
    <definedName name="PRINT_AREA_MI" localSheetId="2">'SCD - SFC Draft'!$B$10:$D$1740</definedName>
    <definedName name="PRINT_AREA_MI">#REF!</definedName>
    <definedName name="_xlnm.Print_Titles" localSheetId="3">CARES!$1:$5</definedName>
    <definedName name="_xlnm.Print_Titles" localSheetId="0">SCD!$1:$9</definedName>
    <definedName name="_xlnm.Print_Titles" localSheetId="1">'SCD - Final Draft'!$1:$9</definedName>
    <definedName name="_xlnm.Print_Titles" localSheetId="2">'SCD - SFC Draft'!$1:$9</definedName>
    <definedName name="SCSTS56_1_170NT_F1" localSheetId="0">SCD!#REF!</definedName>
    <definedName name="SCSTS56_1_170NT_F1" localSheetId="1">'SCD - Final Draft'!#REF!</definedName>
    <definedName name="SCSTS56_1_170NT_F1" localSheetId="2">'SCD - SFC Draft'!#REF!</definedName>
    <definedName name="Statewide" localSheetId="1">#REF!</definedName>
    <definedName name="Statewide" localSheetId="2">#REF!</definedName>
    <definedName name="Statewide">#REF!</definedName>
    <definedName name="Tobacco" localSheetId="1">#REF!</definedName>
    <definedName name="Tobacco" localSheetId="2">#REF!</definedName>
    <definedName name="Tobacco">#REF!</definedName>
    <definedName name="Transportation" localSheetId="1">#REF!</definedName>
    <definedName name="Transportation" localSheetId="2">#REF!</definedName>
    <definedName name="Transportati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0" i="3" l="1"/>
  <c r="D49" i="3" l="1"/>
  <c r="AG551" i="6" l="1"/>
  <c r="AG552" i="6" s="1"/>
  <c r="AG197" i="6"/>
  <c r="AG198" i="6" s="1"/>
  <c r="AG158" i="6"/>
  <c r="AG159" i="6" s="1"/>
  <c r="AB158" i="6"/>
  <c r="AB159" i="6" s="1"/>
  <c r="A156" i="6"/>
  <c r="A155" i="6"/>
  <c r="A154" i="6"/>
  <c r="A543" i="6"/>
  <c r="AJ543" i="6" s="1"/>
  <c r="P543" i="6"/>
  <c r="S543" i="6" s="1"/>
  <c r="W543" i="6"/>
  <c r="AA543" i="6" s="1"/>
  <c r="AE543" i="6"/>
  <c r="AI543" i="6" s="1"/>
  <c r="A1419" i="6"/>
  <c r="AJ1419" i="6" s="1"/>
  <c r="W1419" i="6"/>
  <c r="AA1419" i="6" s="1"/>
  <c r="AE1419" i="6"/>
  <c r="AI1419" i="6" s="1"/>
  <c r="A103" i="6"/>
  <c r="AJ103" i="6" s="1"/>
  <c r="I103" i="6"/>
  <c r="L103" i="6" s="1"/>
  <c r="P103" i="6"/>
  <c r="S103" i="6" s="1"/>
  <c r="W103" i="6"/>
  <c r="AA103" i="6" s="1"/>
  <c r="AE103" i="6"/>
  <c r="AI103" i="6" s="1"/>
  <c r="A1656" i="6"/>
  <c r="AJ1656" i="6" s="1"/>
  <c r="I1656" i="6"/>
  <c r="L1656" i="6" s="1"/>
  <c r="P1656" i="6"/>
  <c r="S1656" i="6" s="1"/>
  <c r="W1656" i="6"/>
  <c r="AA1656" i="6" s="1"/>
  <c r="AE1656" i="6"/>
  <c r="AI1656" i="6" s="1"/>
  <c r="A586" i="6"/>
  <c r="AJ586" i="6" s="1"/>
  <c r="P586" i="6"/>
  <c r="S586" i="6" s="1"/>
  <c r="W586" i="6"/>
  <c r="AA586" i="6" s="1"/>
  <c r="AE586" i="6"/>
  <c r="AI586" i="6" s="1"/>
  <c r="A754" i="6"/>
  <c r="AJ754" i="6" s="1"/>
  <c r="P754" i="6"/>
  <c r="S754" i="6" s="1"/>
  <c r="W754" i="6"/>
  <c r="AA754" i="6" s="1"/>
  <c r="AE754" i="6"/>
  <c r="AI754" i="6" s="1"/>
  <c r="A1024" i="6"/>
  <c r="AJ1024" i="6" s="1"/>
  <c r="P1024" i="6"/>
  <c r="S1024" i="6" s="1"/>
  <c r="W1024" i="6"/>
  <c r="AA1024" i="6" s="1"/>
  <c r="AE1024" i="6"/>
  <c r="AI1024" i="6" s="1"/>
  <c r="A186" i="6"/>
  <c r="AJ186" i="6" s="1"/>
  <c r="W186" i="6"/>
  <c r="AA186" i="6" s="1"/>
  <c r="AE186" i="6"/>
  <c r="AI186" i="6" s="1"/>
  <c r="A187" i="6"/>
  <c r="AJ187" i="6" s="1"/>
  <c r="W187" i="6"/>
  <c r="AA187" i="6" s="1"/>
  <c r="AE187" i="6"/>
  <c r="AI187" i="6" s="1"/>
  <c r="A1239" i="6"/>
  <c r="AJ1239" i="6" s="1"/>
  <c r="P1239" i="6"/>
  <c r="S1239" i="6" s="1"/>
  <c r="W1239" i="6"/>
  <c r="AA1239" i="6" s="1"/>
  <c r="AE1239" i="6"/>
  <c r="AI1239" i="6" s="1"/>
  <c r="A1555" i="6"/>
  <c r="AJ1555" i="6" s="1"/>
  <c r="I1555" i="6"/>
  <c r="L1555" i="6" s="1"/>
  <c r="P1555" i="6"/>
  <c r="S1555" i="6" s="1"/>
  <c r="W1555" i="6"/>
  <c r="AA1555" i="6" s="1"/>
  <c r="AE1555" i="6"/>
  <c r="AI1555" i="6" s="1"/>
  <c r="A1556" i="6"/>
  <c r="AJ1556" i="6" s="1"/>
  <c r="I1556" i="6"/>
  <c r="L1556" i="6" s="1"/>
  <c r="P1556" i="6"/>
  <c r="S1556" i="6" s="1"/>
  <c r="W1556" i="6"/>
  <c r="AA1556" i="6" s="1"/>
  <c r="AE1556" i="6"/>
  <c r="AI1556" i="6" s="1"/>
  <c r="A185" i="6"/>
  <c r="AJ185" i="6" s="1"/>
  <c r="W185" i="6"/>
  <c r="AA185" i="6" s="1"/>
  <c r="AE185" i="6"/>
  <c r="AI185" i="6" s="1"/>
  <c r="AB1788" i="6"/>
  <c r="AB1806" i="6" s="1"/>
  <c r="A20" i="6"/>
  <c r="AJ20" i="6" s="1"/>
  <c r="I20" i="6"/>
  <c r="L20" i="6" s="1"/>
  <c r="P20" i="6"/>
  <c r="S20" i="6" s="1"/>
  <c r="W20" i="6"/>
  <c r="AA20" i="6" s="1"/>
  <c r="AE20" i="6"/>
  <c r="AI20" i="6" s="1"/>
  <c r="A44" i="6"/>
  <c r="AJ44" i="6" s="1"/>
  <c r="I44" i="6"/>
  <c r="P44" i="6"/>
  <c r="S44" i="6" s="1"/>
  <c r="W44" i="6"/>
  <c r="AA44" i="6" s="1"/>
  <c r="AE44" i="6"/>
  <c r="AI44" i="6" s="1"/>
  <c r="AE80" i="6"/>
  <c r="AI80" i="6" s="1"/>
  <c r="AI1864" i="6"/>
  <c r="AA1864" i="6"/>
  <c r="S1864" i="6"/>
  <c r="L1864" i="6"/>
  <c r="A1858" i="6"/>
  <c r="AJ1858" i="6" s="1"/>
  <c r="A1857" i="6"/>
  <c r="AJ1857" i="6" s="1"/>
  <c r="A1856" i="6"/>
  <c r="AJ1856" i="6" s="1"/>
  <c r="A1855" i="6"/>
  <c r="AJ1855" i="6" s="1"/>
  <c r="A1854" i="6"/>
  <c r="AJ1854" i="6" s="1"/>
  <c r="AB1853" i="6"/>
  <c r="F1853" i="6"/>
  <c r="A1853" i="6"/>
  <c r="AJ1853" i="6" s="1"/>
  <c r="A1852" i="6"/>
  <c r="AJ1852" i="6" s="1"/>
  <c r="A1851" i="6"/>
  <c r="AJ1851" i="6" s="1"/>
  <c r="A1850" i="6"/>
  <c r="AJ1850" i="6" s="1"/>
  <c r="A1849" i="6"/>
  <c r="AJ1849" i="6" s="1"/>
  <c r="T1848" i="6"/>
  <c r="T1853" i="6" s="1"/>
  <c r="M1848" i="6"/>
  <c r="M1853" i="6" s="1"/>
  <c r="A1848" i="6"/>
  <c r="AJ1848" i="6" s="1"/>
  <c r="A1847" i="6"/>
  <c r="AJ1847" i="6" s="1"/>
  <c r="A1846" i="6"/>
  <c r="AJ1846" i="6" s="1"/>
  <c r="A1845" i="6"/>
  <c r="AJ1845" i="6" s="1"/>
  <c r="A1844" i="6"/>
  <c r="AJ1844" i="6" s="1"/>
  <c r="A1843" i="6"/>
  <c r="AJ1843" i="6" s="1"/>
  <c r="A1842" i="6"/>
  <c r="AJ1842" i="6" s="1"/>
  <c r="AB1841" i="6"/>
  <c r="AB1855" i="6" s="1"/>
  <c r="AH202" i="6" s="1"/>
  <c r="F1841" i="6"/>
  <c r="A1841" i="6"/>
  <c r="AJ1841" i="6" s="1"/>
  <c r="A1840" i="6"/>
  <c r="AJ1840" i="6" s="1"/>
  <c r="A1839" i="6"/>
  <c r="AJ1839" i="6" s="1"/>
  <c r="A1838" i="6"/>
  <c r="AJ1838" i="6" s="1"/>
  <c r="A1837" i="6"/>
  <c r="AJ1837" i="6" s="1"/>
  <c r="T1836" i="6"/>
  <c r="M1836" i="6"/>
  <c r="A1836" i="6"/>
  <c r="AJ1836" i="6" s="1"/>
  <c r="A1835" i="6"/>
  <c r="AJ1835" i="6" s="1"/>
  <c r="A1834" i="6"/>
  <c r="AJ1834" i="6" s="1"/>
  <c r="A1833" i="6"/>
  <c r="AJ1833" i="6" s="1"/>
  <c r="A1832" i="6"/>
  <c r="AJ1832" i="6" s="1"/>
  <c r="A1831" i="6"/>
  <c r="AJ1831" i="6" s="1"/>
  <c r="T1830" i="6"/>
  <c r="T1841" i="6" s="1"/>
  <c r="M1830" i="6"/>
  <c r="A1830" i="6"/>
  <c r="AJ1830" i="6" s="1"/>
  <c r="A1829" i="6"/>
  <c r="AJ1829" i="6" s="1"/>
  <c r="A1828" i="6"/>
  <c r="AJ1828" i="6" s="1"/>
  <c r="A1827" i="6"/>
  <c r="AJ1827" i="6" s="1"/>
  <c r="A1826" i="6"/>
  <c r="AJ1826" i="6" s="1"/>
  <c r="A1825" i="6"/>
  <c r="AJ1825" i="6" s="1"/>
  <c r="A1824" i="6"/>
  <c r="AJ1824" i="6" s="1"/>
  <c r="A1823" i="6"/>
  <c r="AJ1823" i="6" s="1"/>
  <c r="A1822" i="6"/>
  <c r="AJ1822" i="6" s="1"/>
  <c r="A1821" i="6"/>
  <c r="AJ1821" i="6" s="1"/>
  <c r="A1820" i="6"/>
  <c r="AJ1820" i="6" s="1"/>
  <c r="A1819" i="6"/>
  <c r="AJ1819" i="6" s="1"/>
  <c r="A1818" i="6"/>
  <c r="AJ1818" i="6" s="1"/>
  <c r="AB1817" i="6"/>
  <c r="AB1822" i="6" s="1"/>
  <c r="T1817" i="6"/>
  <c r="T1822" i="6" s="1"/>
  <c r="M1817" i="6"/>
  <c r="M1822" i="6" s="1"/>
  <c r="F1817" i="6"/>
  <c r="F1822" i="6" s="1"/>
  <c r="A1817" i="6"/>
  <c r="AJ1817" i="6" s="1"/>
  <c r="A1816" i="6"/>
  <c r="AJ1816" i="6" s="1"/>
  <c r="A1815" i="6"/>
  <c r="AJ1815" i="6" s="1"/>
  <c r="A1814" i="6"/>
  <c r="AJ1814" i="6" s="1"/>
  <c r="A1813" i="6"/>
  <c r="AJ1813" i="6" s="1"/>
  <c r="A1812" i="6"/>
  <c r="AJ1812" i="6" s="1"/>
  <c r="A1811" i="6"/>
  <c r="AJ1811" i="6" s="1"/>
  <c r="A1810" i="6"/>
  <c r="AJ1810" i="6" s="1"/>
  <c r="A1809" i="6"/>
  <c r="AJ1809" i="6" s="1"/>
  <c r="A1808" i="6"/>
  <c r="AJ1808" i="6" s="1"/>
  <c r="M1807" i="6"/>
  <c r="A1807" i="6"/>
  <c r="AJ1807" i="6" s="1"/>
  <c r="A1806" i="6"/>
  <c r="AJ1806" i="6" s="1"/>
  <c r="A1805" i="6"/>
  <c r="AJ1805" i="6" s="1"/>
  <c r="A1804" i="6"/>
  <c r="AJ1804" i="6" s="1"/>
  <c r="A1803" i="6"/>
  <c r="AJ1803" i="6" s="1"/>
  <c r="A1802" i="6"/>
  <c r="AJ1802" i="6" s="1"/>
  <c r="G1801" i="6"/>
  <c r="A1801" i="6"/>
  <c r="AJ1801" i="6" s="1"/>
  <c r="A1800" i="6"/>
  <c r="AJ1800" i="6" s="1"/>
  <c r="A1799" i="6"/>
  <c r="AJ1799" i="6" s="1"/>
  <c r="AB1798" i="6"/>
  <c r="AB1799" i="6" s="1"/>
  <c r="T1798" i="6"/>
  <c r="M1798" i="6"/>
  <c r="M1799" i="6" s="1"/>
  <c r="F1798" i="6"/>
  <c r="F1807" i="6" s="1"/>
  <c r="A1798" i="6"/>
  <c r="AJ1798" i="6" s="1"/>
  <c r="A1797" i="6"/>
  <c r="AJ1797" i="6" s="1"/>
  <c r="A1796" i="6"/>
  <c r="AJ1796" i="6" s="1"/>
  <c r="A1795" i="6"/>
  <c r="AJ1795" i="6" s="1"/>
  <c r="A1794" i="6"/>
  <c r="AJ1794" i="6" s="1"/>
  <c r="A1793" i="6"/>
  <c r="AJ1793" i="6" s="1"/>
  <c r="A1792" i="6"/>
  <c r="AJ1792" i="6" s="1"/>
  <c r="A1791" i="6"/>
  <c r="AJ1791" i="6" s="1"/>
  <c r="T1790" i="6"/>
  <c r="A1790" i="6"/>
  <c r="AJ1790" i="6" s="1"/>
  <c r="A1789" i="6"/>
  <c r="AJ1789" i="6" s="1"/>
  <c r="F1788" i="6"/>
  <c r="A1788" i="6"/>
  <c r="AJ1788" i="6" s="1"/>
  <c r="A1787" i="6"/>
  <c r="AJ1787" i="6" s="1"/>
  <c r="A1786" i="6"/>
  <c r="AJ1786" i="6" s="1"/>
  <c r="A1785" i="6"/>
  <c r="AJ1785" i="6" s="1"/>
  <c r="A1784" i="6"/>
  <c r="AJ1784" i="6" s="1"/>
  <c r="A1783" i="6"/>
  <c r="AJ1783" i="6" s="1"/>
  <c r="A1782" i="6"/>
  <c r="AJ1782" i="6" s="1"/>
  <c r="A1781" i="6"/>
  <c r="AJ1781" i="6" s="1"/>
  <c r="A1780" i="6"/>
  <c r="AJ1780" i="6" s="1"/>
  <c r="A1779" i="6"/>
  <c r="AJ1779" i="6" s="1"/>
  <c r="A1778" i="6"/>
  <c r="AJ1778" i="6" s="1"/>
  <c r="A1777" i="6"/>
  <c r="AJ1777" i="6" s="1"/>
  <c r="A1776" i="6"/>
  <c r="AJ1776" i="6" s="1"/>
  <c r="A1775" i="6"/>
  <c r="AJ1775" i="6" s="1"/>
  <c r="T1774" i="6"/>
  <c r="T1788" i="6" s="1"/>
  <c r="M1774" i="6"/>
  <c r="M1788" i="6" s="1"/>
  <c r="M1806" i="6" s="1"/>
  <c r="A1774" i="6"/>
  <c r="AJ1774" i="6" s="1"/>
  <c r="A1773" i="6"/>
  <c r="AJ1773" i="6" s="1"/>
  <c r="A1772" i="6"/>
  <c r="AJ1772" i="6" s="1"/>
  <c r="A1771" i="6"/>
  <c r="AJ1771" i="6" s="1"/>
  <c r="A1770" i="6"/>
  <c r="AJ1770" i="6" s="1"/>
  <c r="A1769" i="6"/>
  <c r="AJ1769" i="6" s="1"/>
  <c r="A1768" i="6"/>
  <c r="AJ1768" i="6" s="1"/>
  <c r="A1767" i="6"/>
  <c r="AJ1767" i="6" s="1"/>
  <c r="A1766" i="6"/>
  <c r="AJ1766" i="6" s="1"/>
  <c r="A1765" i="6"/>
  <c r="AJ1765" i="6" s="1"/>
  <c r="A1764" i="6"/>
  <c r="AJ1764" i="6" s="1"/>
  <c r="A1763" i="6"/>
  <c r="AJ1763" i="6" s="1"/>
  <c r="A1762" i="6"/>
  <c r="AJ1762" i="6" s="1"/>
  <c r="A1761" i="6"/>
  <c r="AJ1761" i="6" s="1"/>
  <c r="A1760" i="6"/>
  <c r="AJ1760" i="6" s="1"/>
  <c r="A1759" i="6"/>
  <c r="AJ1759" i="6" s="1"/>
  <c r="A1758" i="6"/>
  <c r="AJ1758" i="6" s="1"/>
  <c r="A1757" i="6"/>
  <c r="AJ1757" i="6" s="1"/>
  <c r="A1756" i="6"/>
  <c r="AJ1756" i="6" s="1"/>
  <c r="A1755" i="6"/>
  <c r="AJ1755" i="6" s="1"/>
  <c r="A1754" i="6"/>
  <c r="AJ1754" i="6" s="1"/>
  <c r="AB1753" i="6"/>
  <c r="AB1758" i="6" s="1"/>
  <c r="T1753" i="6"/>
  <c r="T1758" i="6" s="1"/>
  <c r="M1753" i="6"/>
  <c r="M1758" i="6" s="1"/>
  <c r="AH57" i="6" s="1"/>
  <c r="F1753" i="6"/>
  <c r="F1758" i="6" s="1"/>
  <c r="K57" i="6" s="1"/>
  <c r="A1753" i="6"/>
  <c r="AJ1753" i="6" s="1"/>
  <c r="A1752" i="6"/>
  <c r="AJ1752" i="6" s="1"/>
  <c r="A1751" i="6"/>
  <c r="AJ1751" i="6" s="1"/>
  <c r="A1750" i="6"/>
  <c r="AJ1750" i="6" s="1"/>
  <c r="A1749" i="6"/>
  <c r="AJ1749" i="6" s="1"/>
  <c r="A1748" i="6"/>
  <c r="AJ1748" i="6" s="1"/>
  <c r="A1747" i="6"/>
  <c r="AJ1747" i="6" s="1"/>
  <c r="A1746" i="6"/>
  <c r="AJ1746" i="6" s="1"/>
  <c r="A1745" i="6"/>
  <c r="AJ1745" i="6" s="1"/>
  <c r="A1744" i="6"/>
  <c r="AJ1744" i="6" s="1"/>
  <c r="A1743" i="6"/>
  <c r="AJ1743" i="6" s="1"/>
  <c r="A1742" i="6"/>
  <c r="AJ1742" i="6" s="1"/>
  <c r="A1741" i="6"/>
  <c r="AJ1741" i="6" s="1"/>
  <c r="A1740" i="6"/>
  <c r="AJ1740" i="6" s="1"/>
  <c r="AH1739" i="6"/>
  <c r="AH1740" i="6" s="1"/>
  <c r="AF1739" i="6"/>
  <c r="AF1740" i="6" s="1"/>
  <c r="AD1739" i="6"/>
  <c r="AC1739" i="6"/>
  <c r="AB1739" i="6"/>
  <c r="AB1740" i="6" s="1"/>
  <c r="Z1739" i="6"/>
  <c r="Z1740" i="6" s="1"/>
  <c r="X1739" i="6"/>
  <c r="X1740" i="6" s="1"/>
  <c r="V1739" i="6"/>
  <c r="U1739" i="6"/>
  <c r="T1739" i="6"/>
  <c r="T1740" i="6" s="1"/>
  <c r="R1739" i="6"/>
  <c r="R1740" i="6" s="1"/>
  <c r="Q1739" i="6"/>
  <c r="Q1740" i="6" s="1"/>
  <c r="O1739" i="6"/>
  <c r="N1739" i="6"/>
  <c r="M1739" i="6"/>
  <c r="M1740" i="6" s="1"/>
  <c r="K1739" i="6"/>
  <c r="K1740" i="6" s="1"/>
  <c r="J1739" i="6"/>
  <c r="J1740" i="6" s="1"/>
  <c r="H1739" i="6"/>
  <c r="G1739" i="6"/>
  <c r="F1739" i="6"/>
  <c r="F1740" i="6" s="1"/>
  <c r="A1739" i="6"/>
  <c r="AJ1739" i="6" s="1"/>
  <c r="AE1738" i="6"/>
  <c r="AI1738" i="6" s="1"/>
  <c r="W1738" i="6"/>
  <c r="AA1738" i="6" s="1"/>
  <c r="P1738" i="6"/>
  <c r="S1738" i="6" s="1"/>
  <c r="I1738" i="6"/>
  <c r="L1738" i="6" s="1"/>
  <c r="A1738" i="6"/>
  <c r="AJ1738" i="6" s="1"/>
  <c r="AE1737" i="6"/>
  <c r="AI1737" i="6" s="1"/>
  <c r="W1737" i="6"/>
  <c r="AA1737" i="6" s="1"/>
  <c r="P1737" i="6"/>
  <c r="S1737" i="6" s="1"/>
  <c r="I1737" i="6"/>
  <c r="L1737" i="6" s="1"/>
  <c r="A1737" i="6"/>
  <c r="AJ1737" i="6" s="1"/>
  <c r="AE1736" i="6"/>
  <c r="AI1736" i="6" s="1"/>
  <c r="W1736" i="6"/>
  <c r="AA1736" i="6" s="1"/>
  <c r="P1736" i="6"/>
  <c r="S1736" i="6" s="1"/>
  <c r="I1736" i="6"/>
  <c r="L1736" i="6" s="1"/>
  <c r="A1736" i="6"/>
  <c r="AJ1736" i="6" s="1"/>
  <c r="AE1735" i="6"/>
  <c r="AI1735" i="6" s="1"/>
  <c r="W1735" i="6"/>
  <c r="AA1735" i="6" s="1"/>
  <c r="P1735" i="6"/>
  <c r="S1735" i="6" s="1"/>
  <c r="I1735" i="6"/>
  <c r="L1735" i="6" s="1"/>
  <c r="A1735" i="6"/>
  <c r="AJ1735" i="6" s="1"/>
  <c r="AE1734" i="6"/>
  <c r="AI1734" i="6" s="1"/>
  <c r="W1734" i="6"/>
  <c r="AA1734" i="6" s="1"/>
  <c r="P1734" i="6"/>
  <c r="S1734" i="6" s="1"/>
  <c r="I1734" i="6"/>
  <c r="L1734" i="6" s="1"/>
  <c r="A1734" i="6"/>
  <c r="AJ1734" i="6" s="1"/>
  <c r="AE1733" i="6"/>
  <c r="W1733" i="6"/>
  <c r="AA1733" i="6" s="1"/>
  <c r="P1733" i="6"/>
  <c r="I1733" i="6"/>
  <c r="A1733" i="6"/>
  <c r="AJ1733" i="6" s="1"/>
  <c r="AE1732" i="6"/>
  <c r="AI1732" i="6" s="1"/>
  <c r="W1732" i="6"/>
  <c r="AA1732" i="6" s="1"/>
  <c r="P1732" i="6"/>
  <c r="S1732" i="6" s="1"/>
  <c r="I1732" i="6"/>
  <c r="L1732" i="6" s="1"/>
  <c r="A1732" i="6"/>
  <c r="AJ1732" i="6" s="1"/>
  <c r="AE1731" i="6"/>
  <c r="AI1731" i="6" s="1"/>
  <c r="W1731" i="6"/>
  <c r="AA1731" i="6" s="1"/>
  <c r="P1731" i="6"/>
  <c r="I1731" i="6"/>
  <c r="L1731" i="6" s="1"/>
  <c r="A1731" i="6"/>
  <c r="AJ1731" i="6" s="1"/>
  <c r="A1730" i="6"/>
  <c r="AJ1730" i="6" s="1"/>
  <c r="AH1729" i="6"/>
  <c r="AH1730" i="6" s="1"/>
  <c r="AF1729" i="6"/>
  <c r="AF1730" i="6" s="1"/>
  <c r="AD1729" i="6"/>
  <c r="AC1729" i="6"/>
  <c r="AB1729" i="6"/>
  <c r="AB1730" i="6" s="1"/>
  <c r="Z1729" i="6"/>
  <c r="Z1730" i="6" s="1"/>
  <c r="X1729" i="6"/>
  <c r="X1730" i="6" s="1"/>
  <c r="V1729" i="6"/>
  <c r="U1729" i="6"/>
  <c r="T1729" i="6"/>
  <c r="T1730" i="6" s="1"/>
  <c r="R1729" i="6"/>
  <c r="R1730" i="6" s="1"/>
  <c r="Q1729" i="6"/>
  <c r="Q1730" i="6" s="1"/>
  <c r="O1729" i="6"/>
  <c r="N1729" i="6"/>
  <c r="M1729" i="6"/>
  <c r="M1730" i="6" s="1"/>
  <c r="K1729" i="6"/>
  <c r="K1730" i="6" s="1"/>
  <c r="J1729" i="6"/>
  <c r="J1730" i="6" s="1"/>
  <c r="H1729" i="6"/>
  <c r="G1729" i="6"/>
  <c r="F1729" i="6"/>
  <c r="F1730" i="6" s="1"/>
  <c r="A1729" i="6"/>
  <c r="AJ1729" i="6" s="1"/>
  <c r="AE1728" i="6"/>
  <c r="AI1728" i="6" s="1"/>
  <c r="W1728" i="6"/>
  <c r="AA1728" i="6" s="1"/>
  <c r="P1728" i="6"/>
  <c r="S1728" i="6" s="1"/>
  <c r="I1728" i="6"/>
  <c r="L1728" i="6" s="1"/>
  <c r="A1728" i="6"/>
  <c r="AJ1728" i="6" s="1"/>
  <c r="AE1727" i="6"/>
  <c r="AI1727" i="6" s="1"/>
  <c r="W1727" i="6"/>
  <c r="AA1727" i="6" s="1"/>
  <c r="P1727" i="6"/>
  <c r="S1727" i="6" s="1"/>
  <c r="I1727" i="6"/>
  <c r="L1727" i="6" s="1"/>
  <c r="A1727" i="6"/>
  <c r="AJ1727" i="6" s="1"/>
  <c r="AE1726" i="6"/>
  <c r="AI1726" i="6" s="1"/>
  <c r="W1726" i="6"/>
  <c r="AA1726" i="6" s="1"/>
  <c r="P1726" i="6"/>
  <c r="S1726" i="6" s="1"/>
  <c r="I1726" i="6"/>
  <c r="L1726" i="6" s="1"/>
  <c r="A1726" i="6"/>
  <c r="AJ1726" i="6" s="1"/>
  <c r="AE1725" i="6"/>
  <c r="AI1725" i="6" s="1"/>
  <c r="W1725" i="6"/>
  <c r="AA1725" i="6" s="1"/>
  <c r="P1725" i="6"/>
  <c r="S1725" i="6" s="1"/>
  <c r="I1725" i="6"/>
  <c r="L1725" i="6" s="1"/>
  <c r="A1725" i="6"/>
  <c r="AJ1725" i="6" s="1"/>
  <c r="AE1724" i="6"/>
  <c r="AI1724" i="6" s="1"/>
  <c r="W1724" i="6"/>
  <c r="AA1724" i="6" s="1"/>
  <c r="P1724" i="6"/>
  <c r="S1724" i="6" s="1"/>
  <c r="I1724" i="6"/>
  <c r="L1724" i="6" s="1"/>
  <c r="A1724" i="6"/>
  <c r="AJ1724" i="6" s="1"/>
  <c r="AE1723" i="6"/>
  <c r="W1723" i="6"/>
  <c r="AA1723" i="6" s="1"/>
  <c r="P1723" i="6"/>
  <c r="I1723" i="6"/>
  <c r="L1723" i="6" s="1"/>
  <c r="A1723" i="6"/>
  <c r="AJ1723" i="6" s="1"/>
  <c r="AE1722" i="6"/>
  <c r="AI1722" i="6" s="1"/>
  <c r="W1722" i="6"/>
  <c r="AA1722" i="6" s="1"/>
  <c r="P1722" i="6"/>
  <c r="S1722" i="6" s="1"/>
  <c r="I1722" i="6"/>
  <c r="L1722" i="6" s="1"/>
  <c r="A1722" i="6"/>
  <c r="AJ1722" i="6" s="1"/>
  <c r="AE1721" i="6"/>
  <c r="W1721" i="6"/>
  <c r="AA1721" i="6" s="1"/>
  <c r="P1721" i="6"/>
  <c r="I1721" i="6"/>
  <c r="A1721" i="6"/>
  <c r="AJ1721" i="6" s="1"/>
  <c r="A1720" i="6"/>
  <c r="AJ1720" i="6" s="1"/>
  <c r="AH1719" i="6"/>
  <c r="AH1720" i="6" s="1"/>
  <c r="AF1719" i="6"/>
  <c r="AF1720" i="6" s="1"/>
  <c r="AD1719" i="6"/>
  <c r="AC1719" i="6"/>
  <c r="AB1719" i="6"/>
  <c r="AB1720" i="6" s="1"/>
  <c r="Z1719" i="6"/>
  <c r="Z1720" i="6" s="1"/>
  <c r="X1719" i="6"/>
  <c r="X1720" i="6" s="1"/>
  <c r="V1719" i="6"/>
  <c r="U1719" i="6"/>
  <c r="T1719" i="6"/>
  <c r="T1720" i="6" s="1"/>
  <c r="R1719" i="6"/>
  <c r="R1720" i="6" s="1"/>
  <c r="Q1719" i="6"/>
  <c r="Q1720" i="6" s="1"/>
  <c r="O1719" i="6"/>
  <c r="N1719" i="6"/>
  <c r="M1719" i="6"/>
  <c r="M1720" i="6" s="1"/>
  <c r="K1719" i="6"/>
  <c r="K1720" i="6" s="1"/>
  <c r="J1719" i="6"/>
  <c r="J1720" i="6" s="1"/>
  <c r="H1719" i="6"/>
  <c r="G1719" i="6"/>
  <c r="F1719" i="6"/>
  <c r="F1720" i="6" s="1"/>
  <c r="A1719" i="6"/>
  <c r="AJ1719" i="6" s="1"/>
  <c r="AE1718" i="6"/>
  <c r="AI1718" i="6" s="1"/>
  <c r="W1718" i="6"/>
  <c r="AA1718" i="6" s="1"/>
  <c r="P1718" i="6"/>
  <c r="S1718" i="6" s="1"/>
  <c r="I1718" i="6"/>
  <c r="L1718" i="6" s="1"/>
  <c r="A1718" i="6"/>
  <c r="AJ1718" i="6" s="1"/>
  <c r="AE1717" i="6"/>
  <c r="AI1717" i="6" s="1"/>
  <c r="W1717" i="6"/>
  <c r="AA1717" i="6" s="1"/>
  <c r="A1717" i="6"/>
  <c r="AJ1717" i="6" s="1"/>
  <c r="AE1716" i="6"/>
  <c r="AI1716" i="6" s="1"/>
  <c r="W1716" i="6"/>
  <c r="AA1716" i="6" s="1"/>
  <c r="P1716" i="6"/>
  <c r="S1716" i="6" s="1"/>
  <c r="I1716" i="6"/>
  <c r="L1716" i="6" s="1"/>
  <c r="A1716" i="6"/>
  <c r="AJ1716" i="6" s="1"/>
  <c r="AE1715" i="6"/>
  <c r="AI1715" i="6" s="1"/>
  <c r="W1715" i="6"/>
  <c r="AA1715" i="6" s="1"/>
  <c r="P1715" i="6"/>
  <c r="S1715" i="6" s="1"/>
  <c r="I1715" i="6"/>
  <c r="L1715" i="6" s="1"/>
  <c r="A1715" i="6"/>
  <c r="AJ1715" i="6" s="1"/>
  <c r="AE1714" i="6"/>
  <c r="AI1714" i="6" s="1"/>
  <c r="W1714" i="6"/>
  <c r="AA1714" i="6" s="1"/>
  <c r="S1714" i="6"/>
  <c r="L1714" i="6"/>
  <c r="A1714" i="6"/>
  <c r="AJ1714" i="6" s="1"/>
  <c r="AE1713" i="6"/>
  <c r="AI1713" i="6" s="1"/>
  <c r="W1713" i="6"/>
  <c r="AA1713" i="6" s="1"/>
  <c r="P1713" i="6"/>
  <c r="S1713" i="6" s="1"/>
  <c r="I1713" i="6"/>
  <c r="L1713" i="6" s="1"/>
  <c r="A1713" i="6"/>
  <c r="AJ1713" i="6" s="1"/>
  <c r="AE1712" i="6"/>
  <c r="AI1712" i="6" s="1"/>
  <c r="W1712" i="6"/>
  <c r="AA1712" i="6" s="1"/>
  <c r="P1712" i="6"/>
  <c r="I1712" i="6"/>
  <c r="L1712" i="6" s="1"/>
  <c r="A1712" i="6"/>
  <c r="AJ1712" i="6" s="1"/>
  <c r="AE1711" i="6"/>
  <c r="AI1711" i="6" s="1"/>
  <c r="W1711" i="6"/>
  <c r="AA1711" i="6" s="1"/>
  <c r="P1711" i="6"/>
  <c r="S1711" i="6" s="1"/>
  <c r="I1711" i="6"/>
  <c r="A1711" i="6"/>
  <c r="AJ1711" i="6" s="1"/>
  <c r="AE1710" i="6"/>
  <c r="W1710" i="6"/>
  <c r="P1710" i="6"/>
  <c r="S1710" i="6" s="1"/>
  <c r="I1710" i="6"/>
  <c r="L1710" i="6" s="1"/>
  <c r="A1710" i="6"/>
  <c r="AJ1710" i="6" s="1"/>
  <c r="AE1709" i="6"/>
  <c r="AI1709" i="6" s="1"/>
  <c r="W1709" i="6"/>
  <c r="AA1709" i="6" s="1"/>
  <c r="P1709" i="6"/>
  <c r="S1709" i="6" s="1"/>
  <c r="I1709" i="6"/>
  <c r="A1709" i="6"/>
  <c r="AJ1709" i="6" s="1"/>
  <c r="AE1708" i="6"/>
  <c r="AI1708" i="6" s="1"/>
  <c r="W1708" i="6"/>
  <c r="P1708" i="6"/>
  <c r="S1708" i="6" s="1"/>
  <c r="I1708" i="6"/>
  <c r="L1708" i="6" s="1"/>
  <c r="A1708" i="6"/>
  <c r="AJ1708" i="6" s="1"/>
  <c r="A1707" i="6"/>
  <c r="AJ1707" i="6" s="1"/>
  <c r="AH1706" i="6"/>
  <c r="AH1707" i="6" s="1"/>
  <c r="AF1706" i="6"/>
  <c r="AF1707" i="6" s="1"/>
  <c r="AD1706" i="6"/>
  <c r="AC1706" i="6"/>
  <c r="AB1706" i="6"/>
  <c r="AB1707" i="6" s="1"/>
  <c r="Z1706" i="6"/>
  <c r="Z1707" i="6" s="1"/>
  <c r="X1706" i="6"/>
  <c r="X1707" i="6" s="1"/>
  <c r="V1706" i="6"/>
  <c r="U1706" i="6"/>
  <c r="T1706" i="6"/>
  <c r="T1707" i="6" s="1"/>
  <c r="R1706" i="6"/>
  <c r="R1707" i="6" s="1"/>
  <c r="Q1706" i="6"/>
  <c r="Q1707" i="6" s="1"/>
  <c r="O1706" i="6"/>
  <c r="N1706" i="6"/>
  <c r="M1706" i="6"/>
  <c r="M1707" i="6" s="1"/>
  <c r="K1706" i="6"/>
  <c r="K1707" i="6" s="1"/>
  <c r="J1706" i="6"/>
  <c r="J1707" i="6" s="1"/>
  <c r="H1706" i="6"/>
  <c r="G1706" i="6"/>
  <c r="F1706" i="6"/>
  <c r="F1707" i="6" s="1"/>
  <c r="A1706" i="6"/>
  <c r="AJ1706" i="6" s="1"/>
  <c r="AE1705" i="6"/>
  <c r="AI1705" i="6" s="1"/>
  <c r="W1705" i="6"/>
  <c r="AA1705" i="6" s="1"/>
  <c r="P1705" i="6"/>
  <c r="S1705" i="6" s="1"/>
  <c r="I1705" i="6"/>
  <c r="L1705" i="6" s="1"/>
  <c r="A1705" i="6"/>
  <c r="AJ1705" i="6" s="1"/>
  <c r="AE1704" i="6"/>
  <c r="AI1704" i="6" s="1"/>
  <c r="W1704" i="6"/>
  <c r="AA1704" i="6" s="1"/>
  <c r="P1704" i="6"/>
  <c r="S1704" i="6" s="1"/>
  <c r="I1704" i="6"/>
  <c r="L1704" i="6" s="1"/>
  <c r="A1704" i="6"/>
  <c r="AJ1704" i="6" s="1"/>
  <c r="AE1703" i="6"/>
  <c r="AI1703" i="6" s="1"/>
  <c r="W1703" i="6"/>
  <c r="AA1703" i="6" s="1"/>
  <c r="P1703" i="6"/>
  <c r="S1703" i="6" s="1"/>
  <c r="I1703" i="6"/>
  <c r="L1703" i="6" s="1"/>
  <c r="A1703" i="6"/>
  <c r="AJ1703" i="6" s="1"/>
  <c r="AE1702" i="6"/>
  <c r="AI1702" i="6" s="1"/>
  <c r="W1702" i="6"/>
  <c r="AA1702" i="6" s="1"/>
  <c r="P1702" i="6"/>
  <c r="S1702" i="6" s="1"/>
  <c r="I1702" i="6"/>
  <c r="L1702" i="6" s="1"/>
  <c r="A1702" i="6"/>
  <c r="AJ1702" i="6" s="1"/>
  <c r="AE1701" i="6"/>
  <c r="AI1701" i="6" s="1"/>
  <c r="W1701" i="6"/>
  <c r="AA1701" i="6" s="1"/>
  <c r="P1701" i="6"/>
  <c r="S1701" i="6" s="1"/>
  <c r="I1701" i="6"/>
  <c r="L1701" i="6" s="1"/>
  <c r="A1701" i="6"/>
  <c r="AJ1701" i="6" s="1"/>
  <c r="AE1700" i="6"/>
  <c r="AI1700" i="6" s="1"/>
  <c r="W1700" i="6"/>
  <c r="P1700" i="6"/>
  <c r="I1700" i="6"/>
  <c r="A1700" i="6"/>
  <c r="AJ1700" i="6" s="1"/>
  <c r="AE1699" i="6"/>
  <c r="AI1699" i="6" s="1"/>
  <c r="W1699" i="6"/>
  <c r="AA1699" i="6" s="1"/>
  <c r="P1699" i="6"/>
  <c r="S1699" i="6" s="1"/>
  <c r="I1699" i="6"/>
  <c r="A1699" i="6"/>
  <c r="AJ1699" i="6" s="1"/>
  <c r="AE1698" i="6"/>
  <c r="W1698" i="6"/>
  <c r="P1698" i="6"/>
  <c r="S1698" i="6" s="1"/>
  <c r="I1698" i="6"/>
  <c r="L1698" i="6" s="1"/>
  <c r="A1698" i="6"/>
  <c r="AJ1698" i="6" s="1"/>
  <c r="A1697" i="6"/>
  <c r="AJ1697" i="6" s="1"/>
  <c r="AH1696" i="6"/>
  <c r="AH1697" i="6" s="1"/>
  <c r="AF1696" i="6"/>
  <c r="AF1697" i="6" s="1"/>
  <c r="AD1696" i="6"/>
  <c r="AC1696" i="6"/>
  <c r="AB1696" i="6"/>
  <c r="Z1696" i="6"/>
  <c r="Z1697" i="6" s="1"/>
  <c r="X1696" i="6"/>
  <c r="X1697" i="6" s="1"/>
  <c r="V1696" i="6"/>
  <c r="U1696" i="6"/>
  <c r="R1696" i="6"/>
  <c r="R1697" i="6" s="1"/>
  <c r="Q1696" i="6"/>
  <c r="Q1697" i="6" s="1"/>
  <c r="O1696" i="6"/>
  <c r="N1696" i="6"/>
  <c r="K1696" i="6"/>
  <c r="K1697" i="6" s="1"/>
  <c r="J1696" i="6"/>
  <c r="J1697" i="6" s="1"/>
  <c r="H1696" i="6"/>
  <c r="G1696" i="6"/>
  <c r="A1696" i="6"/>
  <c r="AJ1696" i="6" s="1"/>
  <c r="AE1695" i="6"/>
  <c r="AI1695" i="6" s="1"/>
  <c r="W1695" i="6"/>
  <c r="AA1695" i="6" s="1"/>
  <c r="P1695" i="6"/>
  <c r="I1695" i="6"/>
  <c r="A1695" i="6"/>
  <c r="AJ1695" i="6" s="1"/>
  <c r="AE1694" i="6"/>
  <c r="AI1694" i="6" s="1"/>
  <c r="W1694" i="6"/>
  <c r="AA1694" i="6" s="1"/>
  <c r="P1694" i="6"/>
  <c r="S1694" i="6" s="1"/>
  <c r="I1694" i="6"/>
  <c r="L1694" i="6" s="1"/>
  <c r="A1694" i="6"/>
  <c r="AJ1694" i="6" s="1"/>
  <c r="AE1693" i="6"/>
  <c r="AI1693" i="6" s="1"/>
  <c r="W1693" i="6"/>
  <c r="AA1693" i="6" s="1"/>
  <c r="P1693" i="6"/>
  <c r="S1693" i="6" s="1"/>
  <c r="I1693" i="6"/>
  <c r="L1693" i="6" s="1"/>
  <c r="A1693" i="6"/>
  <c r="AJ1693" i="6" s="1"/>
  <c r="AE1692" i="6"/>
  <c r="AI1692" i="6" s="1"/>
  <c r="W1692" i="6"/>
  <c r="AA1692" i="6" s="1"/>
  <c r="P1692" i="6"/>
  <c r="S1692" i="6" s="1"/>
  <c r="I1692" i="6"/>
  <c r="L1692" i="6" s="1"/>
  <c r="A1692" i="6"/>
  <c r="AJ1692" i="6" s="1"/>
  <c r="AE1691" i="6"/>
  <c r="AI1691" i="6" s="1"/>
  <c r="W1691" i="6"/>
  <c r="AA1691" i="6" s="1"/>
  <c r="P1691" i="6"/>
  <c r="S1691" i="6" s="1"/>
  <c r="I1691" i="6"/>
  <c r="L1691" i="6" s="1"/>
  <c r="A1691" i="6"/>
  <c r="AJ1691" i="6" s="1"/>
  <c r="AE1690" i="6"/>
  <c r="AI1690" i="6" s="1"/>
  <c r="T1690" i="6"/>
  <c r="W1690" i="6" s="1"/>
  <c r="AA1690" i="6" s="1"/>
  <c r="M1690" i="6"/>
  <c r="F1690" i="6"/>
  <c r="A1690" i="6"/>
  <c r="AJ1690" i="6" s="1"/>
  <c r="AE1689" i="6"/>
  <c r="AI1689" i="6" s="1"/>
  <c r="W1689" i="6"/>
  <c r="P1689" i="6"/>
  <c r="S1689" i="6" s="1"/>
  <c r="I1689" i="6"/>
  <c r="A1689" i="6"/>
  <c r="AJ1689" i="6" s="1"/>
  <c r="AE1688" i="6"/>
  <c r="W1688" i="6"/>
  <c r="AA1688" i="6" s="1"/>
  <c r="P1688" i="6"/>
  <c r="I1688" i="6"/>
  <c r="L1688" i="6" s="1"/>
  <c r="A1688" i="6"/>
  <c r="AJ1688" i="6" s="1"/>
  <c r="AE1687" i="6"/>
  <c r="AI1687" i="6" s="1"/>
  <c r="W1687" i="6"/>
  <c r="AA1687" i="6" s="1"/>
  <c r="A1687" i="6"/>
  <c r="AJ1687" i="6" s="1"/>
  <c r="A1686" i="6"/>
  <c r="AJ1686" i="6" s="1"/>
  <c r="AH1685" i="6"/>
  <c r="AH1686" i="6" s="1"/>
  <c r="AF1685" i="6"/>
  <c r="AF1686" i="6" s="1"/>
  <c r="AD1685" i="6"/>
  <c r="AC1685" i="6"/>
  <c r="AB1685" i="6"/>
  <c r="Z1685" i="6"/>
  <c r="Z1686" i="6" s="1"/>
  <c r="X1685" i="6"/>
  <c r="X1686" i="6" s="1"/>
  <c r="V1685" i="6"/>
  <c r="U1685" i="6"/>
  <c r="T1685" i="6"/>
  <c r="R1685" i="6"/>
  <c r="R1686" i="6" s="1"/>
  <c r="Q1685" i="6"/>
  <c r="Q1686" i="6" s="1"/>
  <c r="O1685" i="6"/>
  <c r="N1685" i="6"/>
  <c r="M1685" i="6"/>
  <c r="K1685" i="6"/>
  <c r="K1686" i="6" s="1"/>
  <c r="J1685" i="6"/>
  <c r="J1686" i="6" s="1"/>
  <c r="H1685" i="6"/>
  <c r="G1685" i="6"/>
  <c r="F1685" i="6"/>
  <c r="A1685" i="6"/>
  <c r="AJ1685" i="6" s="1"/>
  <c r="AE1684" i="6"/>
  <c r="AI1684" i="6" s="1"/>
  <c r="W1684" i="6"/>
  <c r="AA1684" i="6" s="1"/>
  <c r="P1684" i="6"/>
  <c r="S1684" i="6" s="1"/>
  <c r="I1684" i="6"/>
  <c r="L1684" i="6" s="1"/>
  <c r="A1684" i="6"/>
  <c r="AJ1684" i="6" s="1"/>
  <c r="AE1683" i="6"/>
  <c r="AI1683" i="6" s="1"/>
  <c r="W1683" i="6"/>
  <c r="AA1683" i="6" s="1"/>
  <c r="P1683" i="6"/>
  <c r="S1683" i="6" s="1"/>
  <c r="I1683" i="6"/>
  <c r="L1683" i="6" s="1"/>
  <c r="A1683" i="6"/>
  <c r="AJ1683" i="6" s="1"/>
  <c r="AE1682" i="6"/>
  <c r="AI1682" i="6" s="1"/>
  <c r="W1682" i="6"/>
  <c r="AA1682" i="6" s="1"/>
  <c r="P1682" i="6"/>
  <c r="S1682" i="6" s="1"/>
  <c r="I1682" i="6"/>
  <c r="L1682" i="6" s="1"/>
  <c r="A1682" i="6"/>
  <c r="AJ1682" i="6" s="1"/>
  <c r="AE1681" i="6"/>
  <c r="AI1681" i="6" s="1"/>
  <c r="W1681" i="6"/>
  <c r="AA1681" i="6" s="1"/>
  <c r="P1681" i="6"/>
  <c r="S1681" i="6" s="1"/>
  <c r="I1681" i="6"/>
  <c r="L1681" i="6" s="1"/>
  <c r="A1681" i="6"/>
  <c r="AJ1681" i="6" s="1"/>
  <c r="AE1680" i="6"/>
  <c r="AI1680" i="6" s="1"/>
  <c r="W1680" i="6"/>
  <c r="AA1680" i="6" s="1"/>
  <c r="P1680" i="6"/>
  <c r="S1680" i="6" s="1"/>
  <c r="I1680" i="6"/>
  <c r="L1680" i="6" s="1"/>
  <c r="A1680" i="6"/>
  <c r="AJ1680" i="6" s="1"/>
  <c r="AE1679" i="6"/>
  <c r="AI1679" i="6" s="1"/>
  <c r="W1679" i="6"/>
  <c r="AA1679" i="6" s="1"/>
  <c r="P1679" i="6"/>
  <c r="I1679" i="6"/>
  <c r="L1679" i="6" s="1"/>
  <c r="A1679" i="6"/>
  <c r="AJ1679" i="6" s="1"/>
  <c r="AE1678" i="6"/>
  <c r="AI1678" i="6" s="1"/>
  <c r="W1678" i="6"/>
  <c r="AA1678" i="6" s="1"/>
  <c r="P1678" i="6"/>
  <c r="S1678" i="6" s="1"/>
  <c r="I1678" i="6"/>
  <c r="L1678" i="6" s="1"/>
  <c r="A1678" i="6"/>
  <c r="AJ1678" i="6" s="1"/>
  <c r="AE1677" i="6"/>
  <c r="AI1677" i="6" s="1"/>
  <c r="W1677" i="6"/>
  <c r="AA1677" i="6" s="1"/>
  <c r="P1677" i="6"/>
  <c r="S1677" i="6" s="1"/>
  <c r="I1677" i="6"/>
  <c r="L1677" i="6" s="1"/>
  <c r="A1677" i="6"/>
  <c r="AJ1677" i="6" s="1"/>
  <c r="A1676" i="6"/>
  <c r="AJ1676" i="6" s="1"/>
  <c r="AH1675" i="6"/>
  <c r="AH1676" i="6" s="1"/>
  <c r="AF1675" i="6"/>
  <c r="AF1676" i="6" s="1"/>
  <c r="AD1675" i="6"/>
  <c r="AC1675" i="6"/>
  <c r="AB1675" i="6"/>
  <c r="AB1676" i="6" s="1"/>
  <c r="Z1675" i="6"/>
  <c r="Z1676" i="6" s="1"/>
  <c r="X1675" i="6"/>
  <c r="X1676" i="6" s="1"/>
  <c r="V1675" i="6"/>
  <c r="U1675" i="6"/>
  <c r="T1675" i="6"/>
  <c r="T1676" i="6" s="1"/>
  <c r="R1675" i="6"/>
  <c r="R1676" i="6" s="1"/>
  <c r="Q1675" i="6"/>
  <c r="Q1676" i="6" s="1"/>
  <c r="O1675" i="6"/>
  <c r="N1675" i="6"/>
  <c r="M1675" i="6"/>
  <c r="K1675" i="6"/>
  <c r="K1676" i="6" s="1"/>
  <c r="J1675" i="6"/>
  <c r="J1676" i="6" s="1"/>
  <c r="H1675" i="6"/>
  <c r="G1675" i="6"/>
  <c r="F1675" i="6"/>
  <c r="A1675" i="6"/>
  <c r="AJ1675" i="6" s="1"/>
  <c r="AE1674" i="6"/>
  <c r="AI1674" i="6" s="1"/>
  <c r="W1674" i="6"/>
  <c r="AA1674" i="6" s="1"/>
  <c r="P1674" i="6"/>
  <c r="S1674" i="6" s="1"/>
  <c r="I1674" i="6"/>
  <c r="L1674" i="6" s="1"/>
  <c r="A1674" i="6"/>
  <c r="AJ1674" i="6" s="1"/>
  <c r="AE1673" i="6"/>
  <c r="AI1673" i="6" s="1"/>
  <c r="W1673" i="6"/>
  <c r="AA1673" i="6" s="1"/>
  <c r="P1673" i="6"/>
  <c r="S1673" i="6" s="1"/>
  <c r="I1673" i="6"/>
  <c r="L1673" i="6" s="1"/>
  <c r="A1673" i="6"/>
  <c r="AJ1673" i="6" s="1"/>
  <c r="AE1672" i="6"/>
  <c r="AI1672" i="6" s="1"/>
  <c r="W1672" i="6"/>
  <c r="AA1672" i="6" s="1"/>
  <c r="P1672" i="6"/>
  <c r="S1672" i="6" s="1"/>
  <c r="I1672" i="6"/>
  <c r="L1672" i="6" s="1"/>
  <c r="A1672" i="6"/>
  <c r="AJ1672" i="6" s="1"/>
  <c r="AE1671" i="6"/>
  <c r="AI1671" i="6" s="1"/>
  <c r="W1671" i="6"/>
  <c r="AA1671" i="6" s="1"/>
  <c r="P1671" i="6"/>
  <c r="S1671" i="6" s="1"/>
  <c r="I1671" i="6"/>
  <c r="L1671" i="6" s="1"/>
  <c r="A1671" i="6"/>
  <c r="AJ1671" i="6" s="1"/>
  <c r="AE1670" i="6"/>
  <c r="AI1670" i="6" s="1"/>
  <c r="W1670" i="6"/>
  <c r="AA1670" i="6" s="1"/>
  <c r="P1670" i="6"/>
  <c r="S1670" i="6" s="1"/>
  <c r="I1670" i="6"/>
  <c r="L1670" i="6" s="1"/>
  <c r="A1670" i="6"/>
  <c r="AJ1670" i="6" s="1"/>
  <c r="AE1669" i="6"/>
  <c r="AI1669" i="6" s="1"/>
  <c r="W1669" i="6"/>
  <c r="AA1669" i="6" s="1"/>
  <c r="P1669" i="6"/>
  <c r="S1669" i="6" s="1"/>
  <c r="I1669" i="6"/>
  <c r="L1669" i="6" s="1"/>
  <c r="A1669" i="6"/>
  <c r="AJ1669" i="6" s="1"/>
  <c r="AE1668" i="6"/>
  <c r="AI1668" i="6" s="1"/>
  <c r="W1668" i="6"/>
  <c r="AA1668" i="6" s="1"/>
  <c r="P1668" i="6"/>
  <c r="S1668" i="6" s="1"/>
  <c r="I1668" i="6"/>
  <c r="L1668" i="6" s="1"/>
  <c r="A1668" i="6"/>
  <c r="AJ1668" i="6" s="1"/>
  <c r="AE1667" i="6"/>
  <c r="AI1667" i="6" s="1"/>
  <c r="W1667" i="6"/>
  <c r="AA1667" i="6" s="1"/>
  <c r="P1667" i="6"/>
  <c r="S1667" i="6" s="1"/>
  <c r="I1667" i="6"/>
  <c r="L1667" i="6" s="1"/>
  <c r="A1667" i="6"/>
  <c r="AJ1667" i="6" s="1"/>
  <c r="AE1666" i="6"/>
  <c r="AI1666" i="6" s="1"/>
  <c r="W1666" i="6"/>
  <c r="AA1666" i="6" s="1"/>
  <c r="P1666" i="6"/>
  <c r="S1666" i="6" s="1"/>
  <c r="I1666" i="6"/>
  <c r="L1666" i="6" s="1"/>
  <c r="A1666" i="6"/>
  <c r="AJ1666" i="6" s="1"/>
  <c r="AE1665" i="6"/>
  <c r="AI1665" i="6" s="1"/>
  <c r="W1665" i="6"/>
  <c r="P1665" i="6"/>
  <c r="S1665" i="6" s="1"/>
  <c r="I1665" i="6"/>
  <c r="A1665" i="6"/>
  <c r="AJ1665" i="6" s="1"/>
  <c r="AE1664" i="6"/>
  <c r="AI1664" i="6" s="1"/>
  <c r="W1664" i="6"/>
  <c r="AA1664" i="6" s="1"/>
  <c r="P1664" i="6"/>
  <c r="I1664" i="6"/>
  <c r="L1664" i="6" s="1"/>
  <c r="A1664" i="6"/>
  <c r="AJ1664" i="6" s="1"/>
  <c r="AE1663" i="6"/>
  <c r="AI1663" i="6" s="1"/>
  <c r="W1663" i="6"/>
  <c r="P1663" i="6"/>
  <c r="S1663" i="6" s="1"/>
  <c r="I1663" i="6"/>
  <c r="A1663" i="6"/>
  <c r="AJ1663" i="6" s="1"/>
  <c r="A1662" i="6"/>
  <c r="AJ1662" i="6" s="1"/>
  <c r="AH1661" i="6"/>
  <c r="AH1662" i="6" s="1"/>
  <c r="AG1661" i="6"/>
  <c r="AG1662" i="6" s="1"/>
  <c r="AF1661" i="6"/>
  <c r="AF1662" i="6" s="1"/>
  <c r="AD1661" i="6"/>
  <c r="AC1661" i="6"/>
  <c r="AB1661" i="6"/>
  <c r="AB1662" i="6" s="1"/>
  <c r="Z1661" i="6"/>
  <c r="Z1662" i="6" s="1"/>
  <c r="Y1661" i="6"/>
  <c r="Y1662" i="6" s="1"/>
  <c r="X1661" i="6"/>
  <c r="X1662" i="6" s="1"/>
  <c r="V1661" i="6"/>
  <c r="U1661" i="6"/>
  <c r="T1661" i="6"/>
  <c r="T1662" i="6" s="1"/>
  <c r="R1661" i="6"/>
  <c r="R1662" i="6" s="1"/>
  <c r="Q1661" i="6"/>
  <c r="Q1662" i="6" s="1"/>
  <c r="O1661" i="6"/>
  <c r="N1661" i="6"/>
  <c r="M1661" i="6"/>
  <c r="M1662" i="6" s="1"/>
  <c r="K1661" i="6"/>
  <c r="K1662" i="6" s="1"/>
  <c r="J1661" i="6"/>
  <c r="J1662" i="6" s="1"/>
  <c r="H1661" i="6"/>
  <c r="G1661" i="6"/>
  <c r="F1661" i="6"/>
  <c r="F1662" i="6" s="1"/>
  <c r="A1661" i="6"/>
  <c r="AJ1661" i="6" s="1"/>
  <c r="AE1660" i="6"/>
  <c r="AI1660" i="6" s="1"/>
  <c r="W1660" i="6"/>
  <c r="AA1660" i="6" s="1"/>
  <c r="P1660" i="6"/>
  <c r="S1660" i="6" s="1"/>
  <c r="I1660" i="6"/>
  <c r="L1660" i="6" s="1"/>
  <c r="A1660" i="6"/>
  <c r="AJ1660" i="6" s="1"/>
  <c r="AE1659" i="6"/>
  <c r="AI1659" i="6" s="1"/>
  <c r="W1659" i="6"/>
  <c r="AA1659" i="6" s="1"/>
  <c r="P1659" i="6"/>
  <c r="S1659" i="6" s="1"/>
  <c r="I1659" i="6"/>
  <c r="L1659" i="6" s="1"/>
  <c r="A1659" i="6"/>
  <c r="AJ1659" i="6" s="1"/>
  <c r="AE1658" i="6"/>
  <c r="AI1658" i="6" s="1"/>
  <c r="W1658" i="6"/>
  <c r="AA1658" i="6" s="1"/>
  <c r="P1658" i="6"/>
  <c r="S1658" i="6" s="1"/>
  <c r="I1658" i="6"/>
  <c r="L1658" i="6" s="1"/>
  <c r="A1658" i="6"/>
  <c r="AJ1658" i="6" s="1"/>
  <c r="AE1657" i="6"/>
  <c r="AI1657" i="6" s="1"/>
  <c r="W1657" i="6"/>
  <c r="AA1657" i="6" s="1"/>
  <c r="P1657" i="6"/>
  <c r="S1657" i="6" s="1"/>
  <c r="I1657" i="6"/>
  <c r="L1657" i="6" s="1"/>
  <c r="A1657" i="6"/>
  <c r="AJ1657" i="6" s="1"/>
  <c r="AE1655" i="6"/>
  <c r="AI1655" i="6" s="1"/>
  <c r="W1655" i="6"/>
  <c r="AA1655" i="6" s="1"/>
  <c r="P1655" i="6"/>
  <c r="S1655" i="6" s="1"/>
  <c r="I1655" i="6"/>
  <c r="L1655" i="6" s="1"/>
  <c r="A1655" i="6"/>
  <c r="AJ1655" i="6" s="1"/>
  <c r="AE1654" i="6"/>
  <c r="AI1654" i="6" s="1"/>
  <c r="W1654" i="6"/>
  <c r="AA1654" i="6" s="1"/>
  <c r="P1654" i="6"/>
  <c r="S1654" i="6" s="1"/>
  <c r="I1654" i="6"/>
  <c r="L1654" i="6" s="1"/>
  <c r="A1654" i="6"/>
  <c r="AJ1654" i="6" s="1"/>
  <c r="AE1653" i="6"/>
  <c r="W1653" i="6"/>
  <c r="AA1653" i="6" s="1"/>
  <c r="P1653" i="6"/>
  <c r="I1653" i="6"/>
  <c r="L1653" i="6" s="1"/>
  <c r="A1653" i="6"/>
  <c r="AJ1653" i="6" s="1"/>
  <c r="AE1652" i="6"/>
  <c r="AI1652" i="6" s="1"/>
  <c r="W1652" i="6"/>
  <c r="AA1652" i="6" s="1"/>
  <c r="P1652" i="6"/>
  <c r="S1652" i="6" s="1"/>
  <c r="I1652" i="6"/>
  <c r="L1652" i="6" s="1"/>
  <c r="A1652" i="6"/>
  <c r="AJ1652" i="6" s="1"/>
  <c r="AE1651" i="6"/>
  <c r="AI1651" i="6" s="1"/>
  <c r="W1651" i="6"/>
  <c r="AA1651" i="6" s="1"/>
  <c r="P1651" i="6"/>
  <c r="I1651" i="6"/>
  <c r="L1651" i="6" s="1"/>
  <c r="A1651" i="6"/>
  <c r="AJ1651" i="6" s="1"/>
  <c r="A1650" i="6"/>
  <c r="AJ1650" i="6" s="1"/>
  <c r="AH1649" i="6"/>
  <c r="AH1650" i="6" s="1"/>
  <c r="AF1649" i="6"/>
  <c r="AF1650" i="6" s="1"/>
  <c r="AD1649" i="6"/>
  <c r="AC1649" i="6"/>
  <c r="AB1649" i="6"/>
  <c r="Z1649" i="6"/>
  <c r="Z1650" i="6" s="1"/>
  <c r="X1649" i="6"/>
  <c r="X1650" i="6" s="1"/>
  <c r="V1649" i="6"/>
  <c r="U1649" i="6"/>
  <c r="T1649" i="6"/>
  <c r="R1649" i="6"/>
  <c r="R1650" i="6" s="1"/>
  <c r="Q1649" i="6"/>
  <c r="Q1650" i="6" s="1"/>
  <c r="O1649" i="6"/>
  <c r="N1649" i="6"/>
  <c r="M1649" i="6"/>
  <c r="K1649" i="6"/>
  <c r="K1650" i="6" s="1"/>
  <c r="J1649" i="6"/>
  <c r="J1650" i="6" s="1"/>
  <c r="H1649" i="6"/>
  <c r="G1649" i="6"/>
  <c r="F1649" i="6"/>
  <c r="A1649" i="6"/>
  <c r="AJ1649" i="6" s="1"/>
  <c r="AE1648" i="6"/>
  <c r="AI1648" i="6" s="1"/>
  <c r="W1648" i="6"/>
  <c r="AA1648" i="6" s="1"/>
  <c r="P1648" i="6"/>
  <c r="S1648" i="6" s="1"/>
  <c r="I1648" i="6"/>
  <c r="L1648" i="6" s="1"/>
  <c r="A1648" i="6"/>
  <c r="AJ1648" i="6" s="1"/>
  <c r="AE1647" i="6"/>
  <c r="AI1647" i="6" s="1"/>
  <c r="W1647" i="6"/>
  <c r="AA1647" i="6" s="1"/>
  <c r="P1647" i="6"/>
  <c r="S1647" i="6" s="1"/>
  <c r="I1647" i="6"/>
  <c r="L1647" i="6" s="1"/>
  <c r="A1647" i="6"/>
  <c r="AJ1647" i="6" s="1"/>
  <c r="AE1646" i="6"/>
  <c r="AI1646" i="6" s="1"/>
  <c r="W1646" i="6"/>
  <c r="AA1646" i="6" s="1"/>
  <c r="P1646" i="6"/>
  <c r="S1646" i="6" s="1"/>
  <c r="I1646" i="6"/>
  <c r="L1646" i="6" s="1"/>
  <c r="A1646" i="6"/>
  <c r="AJ1646" i="6" s="1"/>
  <c r="AE1645" i="6"/>
  <c r="AI1645" i="6" s="1"/>
  <c r="W1645" i="6"/>
  <c r="AA1645" i="6" s="1"/>
  <c r="P1645" i="6"/>
  <c r="S1645" i="6" s="1"/>
  <c r="I1645" i="6"/>
  <c r="L1645" i="6" s="1"/>
  <c r="A1645" i="6"/>
  <c r="AJ1645" i="6" s="1"/>
  <c r="AE1644" i="6"/>
  <c r="AI1644" i="6" s="1"/>
  <c r="W1644" i="6"/>
  <c r="AA1644" i="6" s="1"/>
  <c r="P1644" i="6"/>
  <c r="S1644" i="6" s="1"/>
  <c r="A1644" i="6"/>
  <c r="AJ1644" i="6" s="1"/>
  <c r="AE1643" i="6"/>
  <c r="W1643" i="6"/>
  <c r="P1643" i="6"/>
  <c r="S1643" i="6" s="1"/>
  <c r="I1643" i="6"/>
  <c r="L1643" i="6" s="1"/>
  <c r="A1643" i="6"/>
  <c r="AJ1643" i="6" s="1"/>
  <c r="E1642" i="6"/>
  <c r="A1642" i="6"/>
  <c r="AJ1642" i="6" s="1"/>
  <c r="AE1641" i="6"/>
  <c r="AI1641" i="6" s="1"/>
  <c r="W1641" i="6"/>
  <c r="AA1641" i="6" s="1"/>
  <c r="P1641" i="6"/>
  <c r="I1641" i="6"/>
  <c r="L1641" i="6" s="1"/>
  <c r="A1641" i="6"/>
  <c r="AJ1641" i="6" s="1"/>
  <c r="A1640" i="6"/>
  <c r="AJ1640" i="6" s="1"/>
  <c r="AH1639" i="6"/>
  <c r="AH1640" i="6" s="1"/>
  <c r="AG1639" i="6"/>
  <c r="AG1640" i="6" s="1"/>
  <c r="AF1639" i="6"/>
  <c r="AF1640" i="6" s="1"/>
  <c r="AD1639" i="6"/>
  <c r="AC1639" i="6"/>
  <c r="AB1639" i="6"/>
  <c r="AB1640" i="6" s="1"/>
  <c r="Z1639" i="6"/>
  <c r="Z1640" i="6" s="1"/>
  <c r="Y1639" i="6"/>
  <c r="Y1640" i="6" s="1"/>
  <c r="X1639" i="6"/>
  <c r="X1640" i="6" s="1"/>
  <c r="V1639" i="6"/>
  <c r="U1639" i="6"/>
  <c r="T1639" i="6"/>
  <c r="T1640" i="6" s="1"/>
  <c r="R1639" i="6"/>
  <c r="R1640" i="6" s="1"/>
  <c r="Q1639" i="6"/>
  <c r="Q1640" i="6" s="1"/>
  <c r="O1639" i="6"/>
  <c r="N1639" i="6"/>
  <c r="M1639" i="6"/>
  <c r="M1640" i="6" s="1"/>
  <c r="K1639" i="6"/>
  <c r="K1640" i="6" s="1"/>
  <c r="J1639" i="6"/>
  <c r="J1640" i="6" s="1"/>
  <c r="H1639" i="6"/>
  <c r="G1639" i="6"/>
  <c r="F1639" i="6"/>
  <c r="F1640" i="6" s="1"/>
  <c r="A1639" i="6"/>
  <c r="AJ1639" i="6" s="1"/>
  <c r="AE1638" i="6"/>
  <c r="AI1638" i="6" s="1"/>
  <c r="W1638" i="6"/>
  <c r="AA1638" i="6" s="1"/>
  <c r="P1638" i="6"/>
  <c r="S1638" i="6" s="1"/>
  <c r="I1638" i="6"/>
  <c r="L1638" i="6" s="1"/>
  <c r="A1638" i="6"/>
  <c r="AJ1638" i="6" s="1"/>
  <c r="AE1637" i="6"/>
  <c r="AI1637" i="6" s="1"/>
  <c r="W1637" i="6"/>
  <c r="AA1637" i="6" s="1"/>
  <c r="P1637" i="6"/>
  <c r="S1637" i="6" s="1"/>
  <c r="I1637" i="6"/>
  <c r="L1637" i="6" s="1"/>
  <c r="A1637" i="6"/>
  <c r="AJ1637" i="6" s="1"/>
  <c r="AE1636" i="6"/>
  <c r="AI1636" i="6" s="1"/>
  <c r="W1636" i="6"/>
  <c r="AA1636" i="6" s="1"/>
  <c r="P1636" i="6"/>
  <c r="S1636" i="6" s="1"/>
  <c r="I1636" i="6"/>
  <c r="L1636" i="6" s="1"/>
  <c r="A1636" i="6"/>
  <c r="AJ1636" i="6" s="1"/>
  <c r="AE1635" i="6"/>
  <c r="AI1635" i="6" s="1"/>
  <c r="W1635" i="6"/>
  <c r="AA1635" i="6" s="1"/>
  <c r="P1635" i="6"/>
  <c r="S1635" i="6" s="1"/>
  <c r="I1635" i="6"/>
  <c r="L1635" i="6" s="1"/>
  <c r="A1635" i="6"/>
  <c r="AJ1635" i="6" s="1"/>
  <c r="AE1634" i="6"/>
  <c r="AI1634" i="6" s="1"/>
  <c r="W1634" i="6"/>
  <c r="AA1634" i="6" s="1"/>
  <c r="A1634" i="6"/>
  <c r="AJ1634" i="6" s="1"/>
  <c r="AE1633" i="6"/>
  <c r="AI1633" i="6" s="1"/>
  <c r="W1633" i="6"/>
  <c r="AA1633" i="6" s="1"/>
  <c r="P1633" i="6"/>
  <c r="S1633" i="6" s="1"/>
  <c r="I1633" i="6"/>
  <c r="L1633" i="6" s="1"/>
  <c r="A1633" i="6"/>
  <c r="AJ1633" i="6" s="1"/>
  <c r="AE1632" i="6"/>
  <c r="AI1632" i="6" s="1"/>
  <c r="W1632" i="6"/>
  <c r="AA1632" i="6" s="1"/>
  <c r="P1632" i="6"/>
  <c r="S1632" i="6" s="1"/>
  <c r="I1632" i="6"/>
  <c r="L1632" i="6" s="1"/>
  <c r="A1632" i="6"/>
  <c r="AJ1632" i="6" s="1"/>
  <c r="AE1631" i="6"/>
  <c r="AI1631" i="6" s="1"/>
  <c r="W1631" i="6"/>
  <c r="AA1631" i="6" s="1"/>
  <c r="P1631" i="6"/>
  <c r="S1631" i="6" s="1"/>
  <c r="I1631" i="6"/>
  <c r="L1631" i="6" s="1"/>
  <c r="A1631" i="6"/>
  <c r="AJ1631" i="6" s="1"/>
  <c r="AE1630" i="6"/>
  <c r="AI1630" i="6" s="1"/>
  <c r="W1630" i="6"/>
  <c r="AA1630" i="6" s="1"/>
  <c r="P1630" i="6"/>
  <c r="S1630" i="6" s="1"/>
  <c r="I1630" i="6"/>
  <c r="L1630" i="6" s="1"/>
  <c r="A1630" i="6"/>
  <c r="AJ1630" i="6" s="1"/>
  <c r="AE1629" i="6"/>
  <c r="AI1629" i="6" s="1"/>
  <c r="W1629" i="6"/>
  <c r="AA1629" i="6" s="1"/>
  <c r="P1629" i="6"/>
  <c r="S1629" i="6" s="1"/>
  <c r="I1629" i="6"/>
  <c r="L1629" i="6" s="1"/>
  <c r="A1629" i="6"/>
  <c r="AJ1629" i="6" s="1"/>
  <c r="AE1628" i="6"/>
  <c r="AI1628" i="6" s="1"/>
  <c r="W1628" i="6"/>
  <c r="AA1628" i="6" s="1"/>
  <c r="P1628" i="6"/>
  <c r="S1628" i="6" s="1"/>
  <c r="I1628" i="6"/>
  <c r="L1628" i="6" s="1"/>
  <c r="A1628" i="6"/>
  <c r="AJ1628" i="6" s="1"/>
  <c r="AE1627" i="6"/>
  <c r="AI1627" i="6" s="1"/>
  <c r="W1627" i="6"/>
  <c r="AA1627" i="6" s="1"/>
  <c r="P1627" i="6"/>
  <c r="S1627" i="6" s="1"/>
  <c r="I1627" i="6"/>
  <c r="L1627" i="6" s="1"/>
  <c r="A1627" i="6"/>
  <c r="AJ1627" i="6" s="1"/>
  <c r="AE1626" i="6"/>
  <c r="AI1626" i="6" s="1"/>
  <c r="W1626" i="6"/>
  <c r="AA1626" i="6" s="1"/>
  <c r="P1626" i="6"/>
  <c r="S1626" i="6" s="1"/>
  <c r="I1626" i="6"/>
  <c r="L1626" i="6" s="1"/>
  <c r="A1626" i="6"/>
  <c r="AJ1626" i="6" s="1"/>
  <c r="AE1625" i="6"/>
  <c r="AI1625" i="6" s="1"/>
  <c r="W1625" i="6"/>
  <c r="AA1625" i="6" s="1"/>
  <c r="P1625" i="6"/>
  <c r="S1625" i="6" s="1"/>
  <c r="I1625" i="6"/>
  <c r="L1625" i="6" s="1"/>
  <c r="A1625" i="6"/>
  <c r="AJ1625" i="6" s="1"/>
  <c r="AE1624" i="6"/>
  <c r="AI1624" i="6" s="1"/>
  <c r="W1624" i="6"/>
  <c r="AA1624" i="6" s="1"/>
  <c r="P1624" i="6"/>
  <c r="S1624" i="6" s="1"/>
  <c r="I1624" i="6"/>
  <c r="L1624" i="6" s="1"/>
  <c r="A1624" i="6"/>
  <c r="AJ1624" i="6" s="1"/>
  <c r="AE1623" i="6"/>
  <c r="W1623" i="6"/>
  <c r="AA1623" i="6" s="1"/>
  <c r="P1623" i="6"/>
  <c r="S1623" i="6" s="1"/>
  <c r="I1623" i="6"/>
  <c r="L1623" i="6" s="1"/>
  <c r="A1623" i="6"/>
  <c r="AJ1623" i="6" s="1"/>
  <c r="AE1622" i="6"/>
  <c r="AI1622" i="6" s="1"/>
  <c r="W1622" i="6"/>
  <c r="AA1622" i="6" s="1"/>
  <c r="P1622" i="6"/>
  <c r="S1622" i="6" s="1"/>
  <c r="I1622" i="6"/>
  <c r="A1622" i="6"/>
  <c r="AJ1622" i="6" s="1"/>
  <c r="AE1621" i="6"/>
  <c r="W1621" i="6"/>
  <c r="AA1621" i="6" s="1"/>
  <c r="P1621" i="6"/>
  <c r="S1621" i="6" s="1"/>
  <c r="I1621" i="6"/>
  <c r="L1621" i="6" s="1"/>
  <c r="A1621" i="6"/>
  <c r="AJ1621" i="6" s="1"/>
  <c r="AE1620" i="6"/>
  <c r="AI1620" i="6" s="1"/>
  <c r="W1620" i="6"/>
  <c r="P1620" i="6"/>
  <c r="S1620" i="6" s="1"/>
  <c r="I1620" i="6"/>
  <c r="A1620" i="6"/>
  <c r="AJ1620" i="6" s="1"/>
  <c r="A1619" i="6"/>
  <c r="AJ1619" i="6" s="1"/>
  <c r="AH1618" i="6"/>
  <c r="AH1619" i="6" s="1"/>
  <c r="AF1618" i="6"/>
  <c r="AF1619" i="6" s="1"/>
  <c r="AD1618" i="6"/>
  <c r="AC1618" i="6"/>
  <c r="AB1618" i="6"/>
  <c r="AB1619" i="6" s="1"/>
  <c r="Z1618" i="6"/>
  <c r="Z1619" i="6" s="1"/>
  <c r="X1618" i="6"/>
  <c r="X1619" i="6" s="1"/>
  <c r="V1618" i="6"/>
  <c r="U1618" i="6"/>
  <c r="T1618" i="6"/>
  <c r="T1619" i="6" s="1"/>
  <c r="R1618" i="6"/>
  <c r="R1619" i="6" s="1"/>
  <c r="Q1618" i="6"/>
  <c r="Q1619" i="6" s="1"/>
  <c r="O1618" i="6"/>
  <c r="N1618" i="6"/>
  <c r="M1618" i="6"/>
  <c r="M1619" i="6" s="1"/>
  <c r="K1618" i="6"/>
  <c r="K1619" i="6" s="1"/>
  <c r="J1618" i="6"/>
  <c r="J1619" i="6" s="1"/>
  <c r="H1618" i="6"/>
  <c r="G1618" i="6"/>
  <c r="F1618" i="6"/>
  <c r="F1619" i="6" s="1"/>
  <c r="A1618" i="6"/>
  <c r="AJ1618" i="6" s="1"/>
  <c r="AE1617" i="6"/>
  <c r="AI1617" i="6" s="1"/>
  <c r="W1617" i="6"/>
  <c r="AA1617" i="6" s="1"/>
  <c r="P1617" i="6"/>
  <c r="S1617" i="6" s="1"/>
  <c r="I1617" i="6"/>
  <c r="L1617" i="6" s="1"/>
  <c r="A1617" i="6"/>
  <c r="AJ1617" i="6" s="1"/>
  <c r="AE1616" i="6"/>
  <c r="AI1616" i="6" s="1"/>
  <c r="W1616" i="6"/>
  <c r="AA1616" i="6" s="1"/>
  <c r="P1616" i="6"/>
  <c r="S1616" i="6" s="1"/>
  <c r="I1616" i="6"/>
  <c r="L1616" i="6" s="1"/>
  <c r="A1616" i="6"/>
  <c r="AJ1616" i="6" s="1"/>
  <c r="AE1615" i="6"/>
  <c r="AI1615" i="6" s="1"/>
  <c r="W1615" i="6"/>
  <c r="P1615" i="6"/>
  <c r="I1615" i="6"/>
  <c r="L1615" i="6" s="1"/>
  <c r="A1615" i="6"/>
  <c r="AJ1615" i="6" s="1"/>
  <c r="AE1614" i="6"/>
  <c r="AI1614" i="6" s="1"/>
  <c r="W1614" i="6"/>
  <c r="AA1614" i="6" s="1"/>
  <c r="P1614" i="6"/>
  <c r="S1614" i="6" s="1"/>
  <c r="I1614" i="6"/>
  <c r="L1614" i="6" s="1"/>
  <c r="A1614" i="6"/>
  <c r="AJ1614" i="6" s="1"/>
  <c r="AE1613" i="6"/>
  <c r="W1613" i="6"/>
  <c r="AA1613" i="6" s="1"/>
  <c r="P1613" i="6"/>
  <c r="I1613" i="6"/>
  <c r="L1613" i="6" s="1"/>
  <c r="A1613" i="6"/>
  <c r="AJ1613" i="6" s="1"/>
  <c r="A1612" i="6"/>
  <c r="AJ1612" i="6" s="1"/>
  <c r="AH1611" i="6"/>
  <c r="AH1612" i="6" s="1"/>
  <c r="AF1611" i="6"/>
  <c r="AF1612" i="6" s="1"/>
  <c r="AD1611" i="6"/>
  <c r="AC1611" i="6"/>
  <c r="AB1611" i="6"/>
  <c r="AB1612" i="6" s="1"/>
  <c r="Z1611" i="6"/>
  <c r="Z1612" i="6" s="1"/>
  <c r="X1611" i="6"/>
  <c r="X1612" i="6" s="1"/>
  <c r="V1611" i="6"/>
  <c r="U1611" i="6"/>
  <c r="T1611" i="6"/>
  <c r="T1612" i="6" s="1"/>
  <c r="R1611" i="6"/>
  <c r="R1612" i="6" s="1"/>
  <c r="Q1611" i="6"/>
  <c r="Q1612" i="6" s="1"/>
  <c r="O1611" i="6"/>
  <c r="N1611" i="6"/>
  <c r="M1611" i="6"/>
  <c r="M1612" i="6" s="1"/>
  <c r="K1611" i="6"/>
  <c r="K1612" i="6" s="1"/>
  <c r="J1611" i="6"/>
  <c r="J1612" i="6" s="1"/>
  <c r="H1611" i="6"/>
  <c r="G1611" i="6"/>
  <c r="F1611" i="6"/>
  <c r="F1612" i="6" s="1"/>
  <c r="A1611" i="6"/>
  <c r="AJ1611" i="6" s="1"/>
  <c r="AE1610" i="6"/>
  <c r="AI1610" i="6" s="1"/>
  <c r="W1610" i="6"/>
  <c r="AA1610" i="6" s="1"/>
  <c r="P1610" i="6"/>
  <c r="S1610" i="6" s="1"/>
  <c r="I1610" i="6"/>
  <c r="L1610" i="6" s="1"/>
  <c r="A1610" i="6"/>
  <c r="AJ1610" i="6" s="1"/>
  <c r="AE1609" i="6"/>
  <c r="AI1609" i="6" s="1"/>
  <c r="W1609" i="6"/>
  <c r="AA1609" i="6" s="1"/>
  <c r="P1609" i="6"/>
  <c r="S1609" i="6" s="1"/>
  <c r="I1609" i="6"/>
  <c r="L1609" i="6" s="1"/>
  <c r="A1609" i="6"/>
  <c r="AJ1609" i="6" s="1"/>
  <c r="AE1608" i="6"/>
  <c r="AI1608" i="6" s="1"/>
  <c r="W1608" i="6"/>
  <c r="AA1608" i="6" s="1"/>
  <c r="P1608" i="6"/>
  <c r="S1608" i="6" s="1"/>
  <c r="I1608" i="6"/>
  <c r="L1608" i="6" s="1"/>
  <c r="A1608" i="6"/>
  <c r="AJ1608" i="6" s="1"/>
  <c r="AE1607" i="6"/>
  <c r="AI1607" i="6" s="1"/>
  <c r="W1607" i="6"/>
  <c r="AA1607" i="6" s="1"/>
  <c r="P1607" i="6"/>
  <c r="S1607" i="6" s="1"/>
  <c r="I1607" i="6"/>
  <c r="L1607" i="6" s="1"/>
  <c r="A1607" i="6"/>
  <c r="AJ1607" i="6" s="1"/>
  <c r="AE1606" i="6"/>
  <c r="AI1606" i="6" s="1"/>
  <c r="W1606" i="6"/>
  <c r="AA1606" i="6" s="1"/>
  <c r="P1606" i="6"/>
  <c r="S1606" i="6" s="1"/>
  <c r="I1606" i="6"/>
  <c r="L1606" i="6" s="1"/>
  <c r="A1606" i="6"/>
  <c r="AJ1606" i="6" s="1"/>
  <c r="AE1605" i="6"/>
  <c r="AI1605" i="6" s="1"/>
  <c r="W1605" i="6"/>
  <c r="AA1605" i="6" s="1"/>
  <c r="P1605" i="6"/>
  <c r="S1605" i="6" s="1"/>
  <c r="I1605" i="6"/>
  <c r="L1605" i="6" s="1"/>
  <c r="A1605" i="6"/>
  <c r="AJ1605" i="6" s="1"/>
  <c r="AE1604" i="6"/>
  <c r="AI1604" i="6" s="1"/>
  <c r="W1604" i="6"/>
  <c r="AA1604" i="6" s="1"/>
  <c r="P1604" i="6"/>
  <c r="S1604" i="6" s="1"/>
  <c r="I1604" i="6"/>
  <c r="L1604" i="6" s="1"/>
  <c r="A1604" i="6"/>
  <c r="AJ1604" i="6" s="1"/>
  <c r="AE1603" i="6"/>
  <c r="AI1603" i="6" s="1"/>
  <c r="W1603" i="6"/>
  <c r="AA1603" i="6" s="1"/>
  <c r="P1603" i="6"/>
  <c r="S1603" i="6" s="1"/>
  <c r="I1603" i="6"/>
  <c r="L1603" i="6" s="1"/>
  <c r="A1603" i="6"/>
  <c r="AJ1603" i="6" s="1"/>
  <c r="AE1602" i="6"/>
  <c r="AI1602" i="6" s="1"/>
  <c r="W1602" i="6"/>
  <c r="AA1602" i="6" s="1"/>
  <c r="P1602" i="6"/>
  <c r="S1602" i="6" s="1"/>
  <c r="I1602" i="6"/>
  <c r="L1602" i="6" s="1"/>
  <c r="A1602" i="6"/>
  <c r="AJ1602" i="6" s="1"/>
  <c r="AE1601" i="6"/>
  <c r="W1601" i="6"/>
  <c r="AA1601" i="6" s="1"/>
  <c r="P1601" i="6"/>
  <c r="I1601" i="6"/>
  <c r="L1601" i="6" s="1"/>
  <c r="A1601" i="6"/>
  <c r="AJ1601" i="6" s="1"/>
  <c r="AE1600" i="6"/>
  <c r="AI1600" i="6" s="1"/>
  <c r="W1600" i="6"/>
  <c r="AA1600" i="6" s="1"/>
  <c r="P1600" i="6"/>
  <c r="S1600" i="6" s="1"/>
  <c r="I1600" i="6"/>
  <c r="L1600" i="6" s="1"/>
  <c r="A1600" i="6"/>
  <c r="AJ1600" i="6" s="1"/>
  <c r="AE1599" i="6"/>
  <c r="W1599" i="6"/>
  <c r="AA1599" i="6" s="1"/>
  <c r="P1599" i="6"/>
  <c r="I1599" i="6"/>
  <c r="L1599" i="6" s="1"/>
  <c r="A1599" i="6"/>
  <c r="AJ1599" i="6" s="1"/>
  <c r="A1598" i="6"/>
  <c r="AJ1598" i="6" s="1"/>
  <c r="AH1597" i="6"/>
  <c r="AH1598" i="6" s="1"/>
  <c r="AF1597" i="6"/>
  <c r="AF1598" i="6" s="1"/>
  <c r="AD1597" i="6"/>
  <c r="AC1597" i="6"/>
  <c r="AB1597" i="6"/>
  <c r="AB1598" i="6" s="1"/>
  <c r="Z1597" i="6"/>
  <c r="Z1598" i="6" s="1"/>
  <c r="X1597" i="6"/>
  <c r="X1598" i="6" s="1"/>
  <c r="V1597" i="6"/>
  <c r="U1597" i="6"/>
  <c r="T1597" i="6"/>
  <c r="T1598" i="6" s="1"/>
  <c r="R1597" i="6"/>
  <c r="R1598" i="6" s="1"/>
  <c r="Q1597" i="6"/>
  <c r="Q1598" i="6" s="1"/>
  <c r="O1597" i="6"/>
  <c r="N1597" i="6"/>
  <c r="M1597" i="6"/>
  <c r="M1598" i="6" s="1"/>
  <c r="K1597" i="6"/>
  <c r="K1598" i="6" s="1"/>
  <c r="J1597" i="6"/>
  <c r="J1598" i="6" s="1"/>
  <c r="H1597" i="6"/>
  <c r="G1597" i="6"/>
  <c r="F1597" i="6"/>
  <c r="F1598" i="6" s="1"/>
  <c r="A1597" i="6"/>
  <c r="AJ1597" i="6" s="1"/>
  <c r="AE1596" i="6"/>
  <c r="AI1596" i="6" s="1"/>
  <c r="W1596" i="6"/>
  <c r="AA1596" i="6" s="1"/>
  <c r="P1596" i="6"/>
  <c r="S1596" i="6" s="1"/>
  <c r="I1596" i="6"/>
  <c r="L1596" i="6" s="1"/>
  <c r="A1596" i="6"/>
  <c r="AJ1596" i="6" s="1"/>
  <c r="AE1595" i="6"/>
  <c r="AI1595" i="6" s="1"/>
  <c r="W1595" i="6"/>
  <c r="AA1595" i="6" s="1"/>
  <c r="P1595" i="6"/>
  <c r="S1595" i="6" s="1"/>
  <c r="I1595" i="6"/>
  <c r="L1595" i="6" s="1"/>
  <c r="A1595" i="6"/>
  <c r="AJ1595" i="6" s="1"/>
  <c r="AE1594" i="6"/>
  <c r="AI1594" i="6" s="1"/>
  <c r="W1594" i="6"/>
  <c r="AA1594" i="6" s="1"/>
  <c r="P1594" i="6"/>
  <c r="S1594" i="6" s="1"/>
  <c r="I1594" i="6"/>
  <c r="L1594" i="6" s="1"/>
  <c r="A1594" i="6"/>
  <c r="AJ1594" i="6" s="1"/>
  <c r="AE1593" i="6"/>
  <c r="AI1593" i="6" s="1"/>
  <c r="W1593" i="6"/>
  <c r="AA1593" i="6" s="1"/>
  <c r="P1593" i="6"/>
  <c r="S1593" i="6" s="1"/>
  <c r="I1593" i="6"/>
  <c r="L1593" i="6" s="1"/>
  <c r="A1593" i="6"/>
  <c r="AJ1593" i="6" s="1"/>
  <c r="AE1592" i="6"/>
  <c r="AI1592" i="6" s="1"/>
  <c r="W1592" i="6"/>
  <c r="AA1592" i="6" s="1"/>
  <c r="P1592" i="6"/>
  <c r="S1592" i="6" s="1"/>
  <c r="I1592" i="6"/>
  <c r="L1592" i="6" s="1"/>
  <c r="A1592" i="6"/>
  <c r="AJ1592" i="6" s="1"/>
  <c r="AE1591" i="6"/>
  <c r="W1591" i="6"/>
  <c r="AA1591" i="6" s="1"/>
  <c r="P1591" i="6"/>
  <c r="S1591" i="6" s="1"/>
  <c r="I1591" i="6"/>
  <c r="L1591" i="6" s="1"/>
  <c r="A1591" i="6"/>
  <c r="AJ1591" i="6" s="1"/>
  <c r="AE1590" i="6"/>
  <c r="AI1590" i="6" s="1"/>
  <c r="W1590" i="6"/>
  <c r="AA1590" i="6" s="1"/>
  <c r="P1590" i="6"/>
  <c r="S1590" i="6" s="1"/>
  <c r="I1590" i="6"/>
  <c r="L1590" i="6" s="1"/>
  <c r="A1590" i="6"/>
  <c r="AJ1590" i="6" s="1"/>
  <c r="AE1589" i="6"/>
  <c r="AI1589" i="6" s="1"/>
  <c r="W1589" i="6"/>
  <c r="AA1589" i="6" s="1"/>
  <c r="P1589" i="6"/>
  <c r="I1589" i="6"/>
  <c r="L1589" i="6" s="1"/>
  <c r="A1589" i="6"/>
  <c r="AJ1589" i="6" s="1"/>
  <c r="A1588" i="6"/>
  <c r="AJ1588" i="6" s="1"/>
  <c r="AH1587" i="6"/>
  <c r="AH1588" i="6" s="1"/>
  <c r="AF1587" i="6"/>
  <c r="AF1588" i="6" s="1"/>
  <c r="AD1587" i="6"/>
  <c r="AC1587" i="6"/>
  <c r="AB1587" i="6"/>
  <c r="AB1588" i="6" s="1"/>
  <c r="Z1587" i="6"/>
  <c r="Z1588" i="6" s="1"/>
  <c r="X1587" i="6"/>
  <c r="X1588" i="6" s="1"/>
  <c r="V1587" i="6"/>
  <c r="U1587" i="6"/>
  <c r="T1587" i="6"/>
  <c r="T1588" i="6" s="1"/>
  <c r="R1587" i="6"/>
  <c r="R1588" i="6" s="1"/>
  <c r="Q1587" i="6"/>
  <c r="Q1588" i="6" s="1"/>
  <c r="O1587" i="6"/>
  <c r="N1587" i="6"/>
  <c r="M1587" i="6"/>
  <c r="M1588" i="6" s="1"/>
  <c r="K1587" i="6"/>
  <c r="K1588" i="6" s="1"/>
  <c r="J1587" i="6"/>
  <c r="J1588" i="6" s="1"/>
  <c r="H1587" i="6"/>
  <c r="G1587" i="6"/>
  <c r="F1587" i="6"/>
  <c r="F1588" i="6" s="1"/>
  <c r="A1587" i="6"/>
  <c r="AJ1587" i="6" s="1"/>
  <c r="AE1586" i="6"/>
  <c r="AI1586" i="6" s="1"/>
  <c r="W1586" i="6"/>
  <c r="AA1586" i="6" s="1"/>
  <c r="P1586" i="6"/>
  <c r="S1586" i="6" s="1"/>
  <c r="I1586" i="6"/>
  <c r="L1586" i="6" s="1"/>
  <c r="A1586" i="6"/>
  <c r="AJ1586" i="6" s="1"/>
  <c r="AE1585" i="6"/>
  <c r="AI1585" i="6" s="1"/>
  <c r="W1585" i="6"/>
  <c r="AA1585" i="6" s="1"/>
  <c r="P1585" i="6"/>
  <c r="S1585" i="6" s="1"/>
  <c r="I1585" i="6"/>
  <c r="L1585" i="6" s="1"/>
  <c r="A1585" i="6"/>
  <c r="AJ1585" i="6" s="1"/>
  <c r="AE1584" i="6"/>
  <c r="AI1584" i="6" s="1"/>
  <c r="W1584" i="6"/>
  <c r="P1584" i="6"/>
  <c r="S1584" i="6" s="1"/>
  <c r="I1584" i="6"/>
  <c r="L1584" i="6" s="1"/>
  <c r="A1584" i="6"/>
  <c r="AJ1584" i="6" s="1"/>
  <c r="AE1583" i="6"/>
  <c r="AI1583" i="6" s="1"/>
  <c r="W1583" i="6"/>
  <c r="AA1583" i="6" s="1"/>
  <c r="P1583" i="6"/>
  <c r="S1583" i="6" s="1"/>
  <c r="I1583" i="6"/>
  <c r="L1583" i="6" s="1"/>
  <c r="A1583" i="6"/>
  <c r="AJ1583" i="6" s="1"/>
  <c r="AE1582" i="6"/>
  <c r="AI1582" i="6" s="1"/>
  <c r="W1582" i="6"/>
  <c r="AA1582" i="6" s="1"/>
  <c r="P1582" i="6"/>
  <c r="S1582" i="6" s="1"/>
  <c r="I1582" i="6"/>
  <c r="L1582" i="6" s="1"/>
  <c r="A1582" i="6"/>
  <c r="AJ1582" i="6" s="1"/>
  <c r="AE1581" i="6"/>
  <c r="AI1581" i="6" s="1"/>
  <c r="W1581" i="6"/>
  <c r="AA1581" i="6" s="1"/>
  <c r="P1581" i="6"/>
  <c r="S1581" i="6" s="1"/>
  <c r="I1581" i="6"/>
  <c r="L1581" i="6" s="1"/>
  <c r="A1581" i="6"/>
  <c r="AJ1581" i="6" s="1"/>
  <c r="AE1580" i="6"/>
  <c r="AI1580" i="6" s="1"/>
  <c r="W1580" i="6"/>
  <c r="AA1580" i="6" s="1"/>
  <c r="P1580" i="6"/>
  <c r="S1580" i="6" s="1"/>
  <c r="I1580" i="6"/>
  <c r="A1580" i="6"/>
  <c r="AJ1580" i="6" s="1"/>
  <c r="AE1579" i="6"/>
  <c r="AI1579" i="6" s="1"/>
  <c r="W1579" i="6"/>
  <c r="AA1579" i="6" s="1"/>
  <c r="P1579" i="6"/>
  <c r="S1579" i="6" s="1"/>
  <c r="I1579" i="6"/>
  <c r="L1579" i="6" s="1"/>
  <c r="A1579" i="6"/>
  <c r="AJ1579" i="6" s="1"/>
  <c r="AE1578" i="6"/>
  <c r="AI1578" i="6" s="1"/>
  <c r="W1578" i="6"/>
  <c r="P1578" i="6"/>
  <c r="S1578" i="6" s="1"/>
  <c r="I1578" i="6"/>
  <c r="A1578" i="6"/>
  <c r="AJ1578" i="6" s="1"/>
  <c r="A1577" i="6"/>
  <c r="AJ1577" i="6" s="1"/>
  <c r="AH1576" i="6"/>
  <c r="AH1577" i="6" s="1"/>
  <c r="AF1576" i="6"/>
  <c r="AF1577" i="6" s="1"/>
  <c r="AD1576" i="6"/>
  <c r="AC1576" i="6"/>
  <c r="AB1576" i="6"/>
  <c r="AB1577" i="6" s="1"/>
  <c r="Z1576" i="6"/>
  <c r="Z1577" i="6" s="1"/>
  <c r="X1576" i="6"/>
  <c r="X1577" i="6" s="1"/>
  <c r="V1576" i="6"/>
  <c r="U1576" i="6"/>
  <c r="R1576" i="6"/>
  <c r="R1577" i="6" s="1"/>
  <c r="Q1576" i="6"/>
  <c r="Q1577" i="6" s="1"/>
  <c r="O1576" i="6"/>
  <c r="N1576" i="6"/>
  <c r="K1576" i="6"/>
  <c r="K1577" i="6" s="1"/>
  <c r="J1576" i="6"/>
  <c r="J1577" i="6" s="1"/>
  <c r="H1576" i="6"/>
  <c r="G1576" i="6"/>
  <c r="A1576" i="6"/>
  <c r="AJ1576" i="6" s="1"/>
  <c r="AE1575" i="6"/>
  <c r="AI1575" i="6" s="1"/>
  <c r="W1575" i="6"/>
  <c r="AA1575" i="6" s="1"/>
  <c r="P1575" i="6"/>
  <c r="S1575" i="6" s="1"/>
  <c r="I1575" i="6"/>
  <c r="L1575" i="6" s="1"/>
  <c r="A1575" i="6"/>
  <c r="AJ1575" i="6" s="1"/>
  <c r="AE1574" i="6"/>
  <c r="AI1574" i="6" s="1"/>
  <c r="W1574" i="6"/>
  <c r="AA1574" i="6" s="1"/>
  <c r="P1574" i="6"/>
  <c r="S1574" i="6" s="1"/>
  <c r="I1574" i="6"/>
  <c r="L1574" i="6" s="1"/>
  <c r="A1574" i="6"/>
  <c r="AJ1574" i="6" s="1"/>
  <c r="AE1573" i="6"/>
  <c r="AI1573" i="6" s="1"/>
  <c r="W1573" i="6"/>
  <c r="AA1573" i="6" s="1"/>
  <c r="P1573" i="6"/>
  <c r="S1573" i="6" s="1"/>
  <c r="I1573" i="6"/>
  <c r="L1573" i="6" s="1"/>
  <c r="A1573" i="6"/>
  <c r="AJ1573" i="6" s="1"/>
  <c r="AE1572" i="6"/>
  <c r="AI1572" i="6" s="1"/>
  <c r="W1572" i="6"/>
  <c r="AA1572" i="6" s="1"/>
  <c r="P1572" i="6"/>
  <c r="S1572" i="6" s="1"/>
  <c r="I1572" i="6"/>
  <c r="L1572" i="6" s="1"/>
  <c r="A1572" i="6"/>
  <c r="AJ1572" i="6" s="1"/>
  <c r="AE1571" i="6"/>
  <c r="AI1571" i="6" s="1"/>
  <c r="T1571" i="6"/>
  <c r="T1576" i="6" s="1"/>
  <c r="T1577" i="6" s="1"/>
  <c r="M1571" i="6"/>
  <c r="F1571" i="6"/>
  <c r="A1571" i="6"/>
  <c r="AJ1571" i="6" s="1"/>
  <c r="AE1570" i="6"/>
  <c r="AI1570" i="6" s="1"/>
  <c r="W1570" i="6"/>
  <c r="P1570" i="6"/>
  <c r="S1570" i="6" s="1"/>
  <c r="I1570" i="6"/>
  <c r="L1570" i="6" s="1"/>
  <c r="A1570" i="6"/>
  <c r="AJ1570" i="6" s="1"/>
  <c r="AE1569" i="6"/>
  <c r="AI1569" i="6" s="1"/>
  <c r="W1569" i="6"/>
  <c r="AA1569" i="6" s="1"/>
  <c r="P1569" i="6"/>
  <c r="S1569" i="6" s="1"/>
  <c r="I1569" i="6"/>
  <c r="A1569" i="6"/>
  <c r="AJ1569" i="6" s="1"/>
  <c r="AE1568" i="6"/>
  <c r="W1568" i="6"/>
  <c r="P1568" i="6"/>
  <c r="S1568" i="6" s="1"/>
  <c r="I1568" i="6"/>
  <c r="L1568" i="6" s="1"/>
  <c r="A1568" i="6"/>
  <c r="AJ1568" i="6" s="1"/>
  <c r="AG1567" i="6"/>
  <c r="Y1567" i="6"/>
  <c r="R1567" i="6"/>
  <c r="Q1567" i="6"/>
  <c r="K1567" i="6"/>
  <c r="J1567" i="6"/>
  <c r="A1567" i="6"/>
  <c r="AJ1567" i="6" s="1"/>
  <c r="AH1566" i="6"/>
  <c r="AH1567" i="6" s="1"/>
  <c r="AG1566" i="6"/>
  <c r="AF1566" i="6"/>
  <c r="AF1567" i="6" s="1"/>
  <c r="AD1566" i="6"/>
  <c r="AC1566" i="6"/>
  <c r="AB1566" i="6"/>
  <c r="AB1567" i="6" s="1"/>
  <c r="Z1566" i="6"/>
  <c r="Z1567" i="6" s="1"/>
  <c r="Y1566" i="6"/>
  <c r="X1566" i="6"/>
  <c r="X1567" i="6" s="1"/>
  <c r="V1566" i="6"/>
  <c r="U1566" i="6"/>
  <c r="T1566" i="6"/>
  <c r="T1567" i="6" s="1"/>
  <c r="R1566" i="6"/>
  <c r="Q1566" i="6"/>
  <c r="O1566" i="6"/>
  <c r="N1566" i="6"/>
  <c r="M1566" i="6"/>
  <c r="M1567" i="6" s="1"/>
  <c r="K1566" i="6"/>
  <c r="J1566" i="6"/>
  <c r="H1566" i="6"/>
  <c r="G1566" i="6"/>
  <c r="F1566" i="6"/>
  <c r="F1567" i="6" s="1"/>
  <c r="A1566" i="6"/>
  <c r="AJ1566" i="6" s="1"/>
  <c r="AE1565" i="6"/>
  <c r="AI1565" i="6" s="1"/>
  <c r="W1565" i="6"/>
  <c r="AA1565" i="6" s="1"/>
  <c r="A1565" i="6"/>
  <c r="AJ1565" i="6" s="1"/>
  <c r="AE1564" i="6"/>
  <c r="AI1564" i="6" s="1"/>
  <c r="W1564" i="6"/>
  <c r="AA1564" i="6" s="1"/>
  <c r="P1564" i="6"/>
  <c r="S1564" i="6" s="1"/>
  <c r="I1564" i="6"/>
  <c r="L1564" i="6" s="1"/>
  <c r="A1564" i="6"/>
  <c r="AJ1564" i="6" s="1"/>
  <c r="AE1563" i="6"/>
  <c r="AI1563" i="6" s="1"/>
  <c r="W1563" i="6"/>
  <c r="AA1563" i="6" s="1"/>
  <c r="P1563" i="6"/>
  <c r="S1563" i="6" s="1"/>
  <c r="I1563" i="6"/>
  <c r="L1563" i="6" s="1"/>
  <c r="A1563" i="6"/>
  <c r="AJ1563" i="6" s="1"/>
  <c r="AE1562" i="6"/>
  <c r="AI1562" i="6" s="1"/>
  <c r="W1562" i="6"/>
  <c r="AA1562" i="6" s="1"/>
  <c r="P1562" i="6"/>
  <c r="S1562" i="6" s="1"/>
  <c r="I1562" i="6"/>
  <c r="L1562" i="6" s="1"/>
  <c r="A1562" i="6"/>
  <c r="AJ1562" i="6" s="1"/>
  <c r="AE1561" i="6"/>
  <c r="AI1561" i="6" s="1"/>
  <c r="W1561" i="6"/>
  <c r="AA1561" i="6" s="1"/>
  <c r="A1561" i="6"/>
  <c r="AJ1561" i="6" s="1"/>
  <c r="AE1560" i="6"/>
  <c r="AI1560" i="6" s="1"/>
  <c r="W1560" i="6"/>
  <c r="AA1560" i="6" s="1"/>
  <c r="A1560" i="6"/>
  <c r="AJ1560" i="6" s="1"/>
  <c r="AE1559" i="6"/>
  <c r="AI1559" i="6" s="1"/>
  <c r="W1559" i="6"/>
  <c r="AA1559" i="6" s="1"/>
  <c r="A1559" i="6"/>
  <c r="AJ1559" i="6" s="1"/>
  <c r="AE1558" i="6"/>
  <c r="AI1558" i="6" s="1"/>
  <c r="W1558" i="6"/>
  <c r="AA1558" i="6" s="1"/>
  <c r="P1558" i="6"/>
  <c r="S1558" i="6" s="1"/>
  <c r="I1558" i="6"/>
  <c r="L1558" i="6" s="1"/>
  <c r="A1558" i="6"/>
  <c r="AJ1558" i="6" s="1"/>
  <c r="AE1557" i="6"/>
  <c r="AI1557" i="6" s="1"/>
  <c r="W1557" i="6"/>
  <c r="AA1557" i="6" s="1"/>
  <c r="P1557" i="6"/>
  <c r="S1557" i="6" s="1"/>
  <c r="I1557" i="6"/>
  <c r="L1557" i="6" s="1"/>
  <c r="A1557" i="6"/>
  <c r="AJ1557" i="6" s="1"/>
  <c r="AE1554" i="6"/>
  <c r="AI1554" i="6" s="1"/>
  <c r="W1554" i="6"/>
  <c r="AA1554" i="6" s="1"/>
  <c r="P1554" i="6"/>
  <c r="S1554" i="6" s="1"/>
  <c r="I1554" i="6"/>
  <c r="L1554" i="6" s="1"/>
  <c r="A1554" i="6"/>
  <c r="AJ1554" i="6" s="1"/>
  <c r="AE1553" i="6"/>
  <c r="AI1553" i="6" s="1"/>
  <c r="W1553" i="6"/>
  <c r="AA1553" i="6" s="1"/>
  <c r="P1553" i="6"/>
  <c r="S1553" i="6" s="1"/>
  <c r="I1553" i="6"/>
  <c r="L1553" i="6" s="1"/>
  <c r="A1553" i="6"/>
  <c r="AJ1553" i="6" s="1"/>
  <c r="AE1552" i="6"/>
  <c r="AI1552" i="6" s="1"/>
  <c r="W1552" i="6"/>
  <c r="AA1552" i="6" s="1"/>
  <c r="P1552" i="6"/>
  <c r="S1552" i="6" s="1"/>
  <c r="I1552" i="6"/>
  <c r="L1552" i="6" s="1"/>
  <c r="A1552" i="6"/>
  <c r="AJ1552" i="6" s="1"/>
  <c r="AE1551" i="6"/>
  <c r="AI1551" i="6" s="1"/>
  <c r="W1551" i="6"/>
  <c r="AA1551" i="6" s="1"/>
  <c r="P1551" i="6"/>
  <c r="S1551" i="6" s="1"/>
  <c r="I1551" i="6"/>
  <c r="L1551" i="6" s="1"/>
  <c r="A1551" i="6"/>
  <c r="AJ1551" i="6" s="1"/>
  <c r="AE1550" i="6"/>
  <c r="AI1550" i="6" s="1"/>
  <c r="W1550" i="6"/>
  <c r="AA1550" i="6" s="1"/>
  <c r="P1550" i="6"/>
  <c r="S1550" i="6" s="1"/>
  <c r="I1550" i="6"/>
  <c r="L1550" i="6" s="1"/>
  <c r="A1550" i="6"/>
  <c r="AJ1550" i="6" s="1"/>
  <c r="AE1549" i="6"/>
  <c r="AI1549" i="6" s="1"/>
  <c r="W1549" i="6"/>
  <c r="AA1549" i="6" s="1"/>
  <c r="P1549" i="6"/>
  <c r="S1549" i="6" s="1"/>
  <c r="I1549" i="6"/>
  <c r="L1549" i="6" s="1"/>
  <c r="A1549" i="6"/>
  <c r="AJ1549" i="6" s="1"/>
  <c r="AE1548" i="6"/>
  <c r="AI1548" i="6" s="1"/>
  <c r="W1548" i="6"/>
  <c r="P1548" i="6"/>
  <c r="I1548" i="6"/>
  <c r="L1548" i="6" s="1"/>
  <c r="A1548" i="6"/>
  <c r="AJ1548" i="6" s="1"/>
  <c r="AE1547" i="6"/>
  <c r="AI1547" i="6" s="1"/>
  <c r="W1547" i="6"/>
  <c r="AA1547" i="6" s="1"/>
  <c r="P1547" i="6"/>
  <c r="S1547" i="6" s="1"/>
  <c r="I1547" i="6"/>
  <c r="L1547" i="6" s="1"/>
  <c r="A1547" i="6"/>
  <c r="AJ1547" i="6" s="1"/>
  <c r="AE1546" i="6"/>
  <c r="W1546" i="6"/>
  <c r="AA1546" i="6" s="1"/>
  <c r="P1546" i="6"/>
  <c r="S1546" i="6" s="1"/>
  <c r="I1546" i="6"/>
  <c r="L1546" i="6" s="1"/>
  <c r="A1546" i="6"/>
  <c r="AJ1546" i="6" s="1"/>
  <c r="A1545" i="6"/>
  <c r="AJ1545" i="6" s="1"/>
  <c r="AH1544" i="6"/>
  <c r="AH1545" i="6" s="1"/>
  <c r="AF1544" i="6"/>
  <c r="AF1545" i="6" s="1"/>
  <c r="AD1544" i="6"/>
  <c r="AC1544" i="6"/>
  <c r="AB1544" i="6"/>
  <c r="AB1545" i="6" s="1"/>
  <c r="Z1544" i="6"/>
  <c r="Z1545" i="6" s="1"/>
  <c r="X1544" i="6"/>
  <c r="X1545" i="6" s="1"/>
  <c r="V1544" i="6"/>
  <c r="U1544" i="6"/>
  <c r="T1544" i="6"/>
  <c r="T1545" i="6" s="1"/>
  <c r="R1544" i="6"/>
  <c r="R1545" i="6" s="1"/>
  <c r="Q1544" i="6"/>
  <c r="Q1545" i="6" s="1"/>
  <c r="O1544" i="6"/>
  <c r="N1544" i="6"/>
  <c r="M1544" i="6"/>
  <c r="M1545" i="6" s="1"/>
  <c r="K1544" i="6"/>
  <c r="K1545" i="6" s="1"/>
  <c r="J1544" i="6"/>
  <c r="J1545" i="6" s="1"/>
  <c r="H1544" i="6"/>
  <c r="G1544" i="6"/>
  <c r="F1544" i="6"/>
  <c r="F1545" i="6" s="1"/>
  <c r="A1544" i="6"/>
  <c r="AJ1544" i="6" s="1"/>
  <c r="AE1543" i="6"/>
  <c r="AI1543" i="6" s="1"/>
  <c r="W1543" i="6"/>
  <c r="AA1543" i="6" s="1"/>
  <c r="P1543" i="6"/>
  <c r="S1543" i="6" s="1"/>
  <c r="I1543" i="6"/>
  <c r="L1543" i="6" s="1"/>
  <c r="A1543" i="6"/>
  <c r="AJ1543" i="6" s="1"/>
  <c r="AE1542" i="6"/>
  <c r="AI1542" i="6" s="1"/>
  <c r="W1542" i="6"/>
  <c r="AA1542" i="6" s="1"/>
  <c r="A1542" i="6"/>
  <c r="AJ1542" i="6" s="1"/>
  <c r="AE1541" i="6"/>
  <c r="AI1541" i="6" s="1"/>
  <c r="W1541" i="6"/>
  <c r="AA1541" i="6" s="1"/>
  <c r="P1541" i="6"/>
  <c r="S1541" i="6" s="1"/>
  <c r="I1541" i="6"/>
  <c r="L1541" i="6" s="1"/>
  <c r="A1541" i="6"/>
  <c r="AJ1541" i="6" s="1"/>
  <c r="AE1540" i="6"/>
  <c r="AI1540" i="6" s="1"/>
  <c r="W1540" i="6"/>
  <c r="AA1540" i="6" s="1"/>
  <c r="P1540" i="6"/>
  <c r="S1540" i="6" s="1"/>
  <c r="I1540" i="6"/>
  <c r="L1540" i="6" s="1"/>
  <c r="A1540" i="6"/>
  <c r="AJ1540" i="6" s="1"/>
  <c r="AE1539" i="6"/>
  <c r="AI1539" i="6" s="1"/>
  <c r="W1539" i="6"/>
  <c r="AA1539" i="6" s="1"/>
  <c r="A1539" i="6"/>
  <c r="AJ1539" i="6" s="1"/>
  <c r="AE1538" i="6"/>
  <c r="W1538" i="6"/>
  <c r="P1538" i="6"/>
  <c r="I1538" i="6"/>
  <c r="L1538" i="6" s="1"/>
  <c r="A1538" i="6"/>
  <c r="AJ1538" i="6" s="1"/>
  <c r="AE1537" i="6"/>
  <c r="AI1537" i="6" s="1"/>
  <c r="W1537" i="6"/>
  <c r="AA1537" i="6" s="1"/>
  <c r="P1537" i="6"/>
  <c r="S1537" i="6" s="1"/>
  <c r="I1537" i="6"/>
  <c r="A1537" i="6"/>
  <c r="AJ1537" i="6" s="1"/>
  <c r="AE1536" i="6"/>
  <c r="AI1536" i="6" s="1"/>
  <c r="W1536" i="6"/>
  <c r="P1536" i="6"/>
  <c r="S1536" i="6" s="1"/>
  <c r="I1536" i="6"/>
  <c r="L1536" i="6" s="1"/>
  <c r="A1536" i="6"/>
  <c r="AJ1536" i="6" s="1"/>
  <c r="A1535" i="6"/>
  <c r="AJ1535" i="6" s="1"/>
  <c r="AH1534" i="6"/>
  <c r="AH1535" i="6" s="1"/>
  <c r="AF1534" i="6"/>
  <c r="AF1535" i="6" s="1"/>
  <c r="AD1534" i="6"/>
  <c r="AC1534" i="6"/>
  <c r="AB1534" i="6"/>
  <c r="AB1535" i="6" s="1"/>
  <c r="Z1534" i="6"/>
  <c r="Z1535" i="6" s="1"/>
  <c r="X1534" i="6"/>
  <c r="X1535" i="6" s="1"/>
  <c r="V1534" i="6"/>
  <c r="U1534" i="6"/>
  <c r="T1534" i="6"/>
  <c r="T1535" i="6" s="1"/>
  <c r="R1534" i="6"/>
  <c r="R1535" i="6" s="1"/>
  <c r="Q1534" i="6"/>
  <c r="Q1535" i="6" s="1"/>
  <c r="O1534" i="6"/>
  <c r="N1534" i="6"/>
  <c r="M1534" i="6"/>
  <c r="M1535" i="6" s="1"/>
  <c r="K1534" i="6"/>
  <c r="K1535" i="6" s="1"/>
  <c r="J1534" i="6"/>
  <c r="J1535" i="6" s="1"/>
  <c r="H1534" i="6"/>
  <c r="G1534" i="6"/>
  <c r="F1534" i="6"/>
  <c r="F1535" i="6" s="1"/>
  <c r="A1534" i="6"/>
  <c r="AJ1534" i="6" s="1"/>
  <c r="AE1533" i="6"/>
  <c r="AI1533" i="6" s="1"/>
  <c r="W1533" i="6"/>
  <c r="AA1533" i="6" s="1"/>
  <c r="P1533" i="6"/>
  <c r="S1533" i="6" s="1"/>
  <c r="I1533" i="6"/>
  <c r="L1533" i="6" s="1"/>
  <c r="A1533" i="6"/>
  <c r="AJ1533" i="6" s="1"/>
  <c r="AE1532" i="6"/>
  <c r="AI1532" i="6" s="1"/>
  <c r="W1532" i="6"/>
  <c r="AA1532" i="6" s="1"/>
  <c r="P1532" i="6"/>
  <c r="S1532" i="6" s="1"/>
  <c r="I1532" i="6"/>
  <c r="L1532" i="6" s="1"/>
  <c r="A1532" i="6"/>
  <c r="AJ1532" i="6" s="1"/>
  <c r="AE1531" i="6"/>
  <c r="AI1531" i="6" s="1"/>
  <c r="W1531" i="6"/>
  <c r="P1531" i="6"/>
  <c r="S1531" i="6" s="1"/>
  <c r="I1531" i="6"/>
  <c r="L1531" i="6" s="1"/>
  <c r="A1531" i="6"/>
  <c r="AJ1531" i="6" s="1"/>
  <c r="AE1530" i="6"/>
  <c r="AI1530" i="6" s="1"/>
  <c r="W1530" i="6"/>
  <c r="AA1530" i="6" s="1"/>
  <c r="P1530" i="6"/>
  <c r="S1530" i="6" s="1"/>
  <c r="I1530" i="6"/>
  <c r="L1530" i="6" s="1"/>
  <c r="A1530" i="6"/>
  <c r="AJ1530" i="6" s="1"/>
  <c r="AE1529" i="6"/>
  <c r="AI1529" i="6" s="1"/>
  <c r="W1529" i="6"/>
  <c r="P1529" i="6"/>
  <c r="S1529" i="6" s="1"/>
  <c r="I1529" i="6"/>
  <c r="A1529" i="6"/>
  <c r="AJ1529" i="6" s="1"/>
  <c r="A1528" i="6"/>
  <c r="AJ1528" i="6" s="1"/>
  <c r="AH1527" i="6"/>
  <c r="AH1528" i="6" s="1"/>
  <c r="AF1527" i="6"/>
  <c r="AF1528" i="6" s="1"/>
  <c r="AD1527" i="6"/>
  <c r="AC1527" i="6"/>
  <c r="AB1527" i="6"/>
  <c r="AB1528" i="6" s="1"/>
  <c r="Z1527" i="6"/>
  <c r="Z1528" i="6" s="1"/>
  <c r="X1527" i="6"/>
  <c r="X1528" i="6" s="1"/>
  <c r="V1527" i="6"/>
  <c r="U1527" i="6"/>
  <c r="T1527" i="6"/>
  <c r="T1528" i="6" s="1"/>
  <c r="R1527" i="6"/>
  <c r="R1528" i="6" s="1"/>
  <c r="Q1527" i="6"/>
  <c r="Q1528" i="6" s="1"/>
  <c r="O1527" i="6"/>
  <c r="N1527" i="6"/>
  <c r="M1527" i="6"/>
  <c r="M1528" i="6" s="1"/>
  <c r="K1527" i="6"/>
  <c r="K1528" i="6" s="1"/>
  <c r="J1527" i="6"/>
  <c r="J1528" i="6" s="1"/>
  <c r="H1527" i="6"/>
  <c r="G1527" i="6"/>
  <c r="F1527" i="6"/>
  <c r="F1528" i="6" s="1"/>
  <c r="A1527" i="6"/>
  <c r="AJ1527" i="6" s="1"/>
  <c r="AE1526" i="6"/>
  <c r="AI1526" i="6" s="1"/>
  <c r="W1526" i="6"/>
  <c r="AA1526" i="6" s="1"/>
  <c r="P1526" i="6"/>
  <c r="S1526" i="6" s="1"/>
  <c r="I1526" i="6"/>
  <c r="L1526" i="6" s="1"/>
  <c r="A1526" i="6"/>
  <c r="AJ1526" i="6" s="1"/>
  <c r="AE1525" i="6"/>
  <c r="AI1525" i="6" s="1"/>
  <c r="W1525" i="6"/>
  <c r="AA1525" i="6" s="1"/>
  <c r="P1525" i="6"/>
  <c r="S1525" i="6" s="1"/>
  <c r="I1525" i="6"/>
  <c r="L1525" i="6" s="1"/>
  <c r="A1525" i="6"/>
  <c r="AJ1525" i="6" s="1"/>
  <c r="AE1524" i="6"/>
  <c r="AI1524" i="6" s="1"/>
  <c r="W1524" i="6"/>
  <c r="AA1524" i="6" s="1"/>
  <c r="P1524" i="6"/>
  <c r="S1524" i="6" s="1"/>
  <c r="I1524" i="6"/>
  <c r="L1524" i="6" s="1"/>
  <c r="A1524" i="6"/>
  <c r="AJ1524" i="6" s="1"/>
  <c r="AE1523" i="6"/>
  <c r="AI1523" i="6" s="1"/>
  <c r="W1523" i="6"/>
  <c r="AA1523" i="6" s="1"/>
  <c r="P1523" i="6"/>
  <c r="S1523" i="6" s="1"/>
  <c r="I1523" i="6"/>
  <c r="L1523" i="6" s="1"/>
  <c r="A1523" i="6"/>
  <c r="AJ1523" i="6" s="1"/>
  <c r="AE1522" i="6"/>
  <c r="AI1522" i="6" s="1"/>
  <c r="W1522" i="6"/>
  <c r="AA1522" i="6" s="1"/>
  <c r="P1522" i="6"/>
  <c r="S1522" i="6" s="1"/>
  <c r="I1522" i="6"/>
  <c r="L1522" i="6" s="1"/>
  <c r="A1522" i="6"/>
  <c r="AJ1522" i="6" s="1"/>
  <c r="AE1521" i="6"/>
  <c r="AI1521" i="6" s="1"/>
  <c r="W1521" i="6"/>
  <c r="P1521" i="6"/>
  <c r="S1521" i="6" s="1"/>
  <c r="I1521" i="6"/>
  <c r="L1521" i="6" s="1"/>
  <c r="A1521" i="6"/>
  <c r="AJ1521" i="6" s="1"/>
  <c r="AE1520" i="6"/>
  <c r="AI1520" i="6" s="1"/>
  <c r="W1520" i="6"/>
  <c r="AA1520" i="6" s="1"/>
  <c r="P1520" i="6"/>
  <c r="I1520" i="6"/>
  <c r="L1520" i="6" s="1"/>
  <c r="A1520" i="6"/>
  <c r="AJ1520" i="6" s="1"/>
  <c r="AE1519" i="6"/>
  <c r="AI1519" i="6" s="1"/>
  <c r="W1519" i="6"/>
  <c r="P1519" i="6"/>
  <c r="S1519" i="6" s="1"/>
  <c r="I1519" i="6"/>
  <c r="L1519" i="6" s="1"/>
  <c r="A1519" i="6"/>
  <c r="AJ1519" i="6" s="1"/>
  <c r="A1518" i="6"/>
  <c r="AJ1518" i="6" s="1"/>
  <c r="AH1517" i="6"/>
  <c r="AH1518" i="6" s="1"/>
  <c r="AF1517" i="6"/>
  <c r="AF1518" i="6" s="1"/>
  <c r="AD1517" i="6"/>
  <c r="AC1517" i="6"/>
  <c r="AB1517" i="6"/>
  <c r="AB1518" i="6" s="1"/>
  <c r="Z1517" i="6"/>
  <c r="Z1518" i="6" s="1"/>
  <c r="X1517" i="6"/>
  <c r="X1518" i="6" s="1"/>
  <c r="V1517" i="6"/>
  <c r="U1517" i="6"/>
  <c r="T1517" i="6"/>
  <c r="T1518" i="6" s="1"/>
  <c r="R1517" i="6"/>
  <c r="R1518" i="6" s="1"/>
  <c r="Q1517" i="6"/>
  <c r="Q1518" i="6" s="1"/>
  <c r="O1517" i="6"/>
  <c r="N1517" i="6"/>
  <c r="M1517" i="6"/>
  <c r="M1518" i="6" s="1"/>
  <c r="K1517" i="6"/>
  <c r="K1518" i="6" s="1"/>
  <c r="J1517" i="6"/>
  <c r="J1518" i="6" s="1"/>
  <c r="H1517" i="6"/>
  <c r="G1517" i="6"/>
  <c r="F1517" i="6"/>
  <c r="F1518" i="6" s="1"/>
  <c r="A1517" i="6"/>
  <c r="AJ1517" i="6" s="1"/>
  <c r="AE1516" i="6"/>
  <c r="AI1516" i="6" s="1"/>
  <c r="W1516" i="6"/>
  <c r="AA1516" i="6" s="1"/>
  <c r="P1516" i="6"/>
  <c r="S1516" i="6" s="1"/>
  <c r="I1516" i="6"/>
  <c r="L1516" i="6" s="1"/>
  <c r="A1516" i="6"/>
  <c r="AJ1516" i="6" s="1"/>
  <c r="AE1515" i="6"/>
  <c r="AI1515" i="6" s="1"/>
  <c r="W1515" i="6"/>
  <c r="AA1515" i="6" s="1"/>
  <c r="P1515" i="6"/>
  <c r="S1515" i="6" s="1"/>
  <c r="A1515" i="6"/>
  <c r="AJ1515" i="6" s="1"/>
  <c r="AE1514" i="6"/>
  <c r="AI1514" i="6" s="1"/>
  <c r="W1514" i="6"/>
  <c r="AA1514" i="6" s="1"/>
  <c r="P1514" i="6"/>
  <c r="S1514" i="6" s="1"/>
  <c r="I1514" i="6"/>
  <c r="L1514" i="6" s="1"/>
  <c r="A1514" i="6"/>
  <c r="AJ1514" i="6" s="1"/>
  <c r="AE1513" i="6"/>
  <c r="W1513" i="6"/>
  <c r="AA1513" i="6" s="1"/>
  <c r="P1513" i="6"/>
  <c r="I1513" i="6"/>
  <c r="A1513" i="6"/>
  <c r="AJ1513" i="6" s="1"/>
  <c r="AE1512" i="6"/>
  <c r="AI1512" i="6" s="1"/>
  <c r="W1512" i="6"/>
  <c r="AA1512" i="6" s="1"/>
  <c r="P1512" i="6"/>
  <c r="S1512" i="6" s="1"/>
  <c r="I1512" i="6"/>
  <c r="L1512" i="6" s="1"/>
  <c r="A1512" i="6"/>
  <c r="AJ1512" i="6" s="1"/>
  <c r="AE1511" i="6"/>
  <c r="W1511" i="6"/>
  <c r="AA1511" i="6" s="1"/>
  <c r="P1511" i="6"/>
  <c r="I1511" i="6"/>
  <c r="L1511" i="6" s="1"/>
  <c r="A1511" i="6"/>
  <c r="AJ1511" i="6" s="1"/>
  <c r="A1510" i="6"/>
  <c r="AJ1510" i="6" s="1"/>
  <c r="AH1509" i="6"/>
  <c r="AH1510" i="6" s="1"/>
  <c r="AF1509" i="6"/>
  <c r="AF1510" i="6" s="1"/>
  <c r="AD1509" i="6"/>
  <c r="AC1509" i="6"/>
  <c r="AB1509" i="6"/>
  <c r="AB1510" i="6" s="1"/>
  <c r="Z1509" i="6"/>
  <c r="Z1510" i="6" s="1"/>
  <c r="X1509" i="6"/>
  <c r="X1510" i="6" s="1"/>
  <c r="V1509" i="6"/>
  <c r="U1509" i="6"/>
  <c r="T1509" i="6"/>
  <c r="T1510" i="6" s="1"/>
  <c r="R1509" i="6"/>
  <c r="R1510" i="6" s="1"/>
  <c r="Q1509" i="6"/>
  <c r="Q1510" i="6" s="1"/>
  <c r="O1509" i="6"/>
  <c r="N1509" i="6"/>
  <c r="M1509" i="6"/>
  <c r="M1510" i="6" s="1"/>
  <c r="K1509" i="6"/>
  <c r="K1510" i="6" s="1"/>
  <c r="J1509" i="6"/>
  <c r="J1510" i="6" s="1"/>
  <c r="H1509" i="6"/>
  <c r="G1509" i="6"/>
  <c r="F1509" i="6"/>
  <c r="F1510" i="6" s="1"/>
  <c r="A1509" i="6"/>
  <c r="AJ1509" i="6" s="1"/>
  <c r="AE1508" i="6"/>
  <c r="AI1508" i="6" s="1"/>
  <c r="W1508" i="6"/>
  <c r="AA1508" i="6" s="1"/>
  <c r="P1508" i="6"/>
  <c r="S1508" i="6" s="1"/>
  <c r="I1508" i="6"/>
  <c r="L1508" i="6" s="1"/>
  <c r="A1508" i="6"/>
  <c r="AJ1508" i="6" s="1"/>
  <c r="AE1507" i="6"/>
  <c r="AI1507" i="6" s="1"/>
  <c r="W1507" i="6"/>
  <c r="AA1507" i="6" s="1"/>
  <c r="P1507" i="6"/>
  <c r="S1507" i="6" s="1"/>
  <c r="I1507" i="6"/>
  <c r="L1507" i="6" s="1"/>
  <c r="A1507" i="6"/>
  <c r="AJ1507" i="6" s="1"/>
  <c r="AE1506" i="6"/>
  <c r="AI1506" i="6" s="1"/>
  <c r="W1506" i="6"/>
  <c r="AA1506" i="6" s="1"/>
  <c r="P1506" i="6"/>
  <c r="S1506" i="6" s="1"/>
  <c r="I1506" i="6"/>
  <c r="L1506" i="6" s="1"/>
  <c r="A1506" i="6"/>
  <c r="AJ1506" i="6" s="1"/>
  <c r="AE1505" i="6"/>
  <c r="W1505" i="6"/>
  <c r="AA1505" i="6" s="1"/>
  <c r="P1505" i="6"/>
  <c r="S1505" i="6" s="1"/>
  <c r="I1505" i="6"/>
  <c r="L1505" i="6" s="1"/>
  <c r="A1505" i="6"/>
  <c r="AJ1505" i="6" s="1"/>
  <c r="AE1504" i="6"/>
  <c r="AI1504" i="6" s="1"/>
  <c r="W1504" i="6"/>
  <c r="AA1504" i="6" s="1"/>
  <c r="P1504" i="6"/>
  <c r="I1504" i="6"/>
  <c r="A1504" i="6"/>
  <c r="AJ1504" i="6" s="1"/>
  <c r="A1503" i="6"/>
  <c r="AJ1503" i="6" s="1"/>
  <c r="AH1502" i="6"/>
  <c r="AH1503" i="6" s="1"/>
  <c r="AF1502" i="6"/>
  <c r="AF1503" i="6" s="1"/>
  <c r="AD1502" i="6"/>
  <c r="AC1502" i="6"/>
  <c r="AB1502" i="6"/>
  <c r="AB1503" i="6" s="1"/>
  <c r="Z1502" i="6"/>
  <c r="Z1503" i="6" s="1"/>
  <c r="X1502" i="6"/>
  <c r="X1503" i="6" s="1"/>
  <c r="V1502" i="6"/>
  <c r="U1502" i="6"/>
  <c r="T1502" i="6"/>
  <c r="T1503" i="6" s="1"/>
  <c r="R1502" i="6"/>
  <c r="R1503" i="6" s="1"/>
  <c r="Q1502" i="6"/>
  <c r="Q1503" i="6" s="1"/>
  <c r="O1502" i="6"/>
  <c r="N1502" i="6"/>
  <c r="M1502" i="6"/>
  <c r="M1503" i="6" s="1"/>
  <c r="K1502" i="6"/>
  <c r="K1503" i="6" s="1"/>
  <c r="J1502" i="6"/>
  <c r="J1503" i="6" s="1"/>
  <c r="H1502" i="6"/>
  <c r="G1502" i="6"/>
  <c r="F1502" i="6"/>
  <c r="F1503" i="6" s="1"/>
  <c r="A1502" i="6"/>
  <c r="AJ1502" i="6" s="1"/>
  <c r="AE1501" i="6"/>
  <c r="W1501" i="6"/>
  <c r="AA1501" i="6" s="1"/>
  <c r="P1501" i="6"/>
  <c r="S1501" i="6" s="1"/>
  <c r="I1501" i="6"/>
  <c r="L1501" i="6" s="1"/>
  <c r="A1501" i="6"/>
  <c r="AJ1501" i="6" s="1"/>
  <c r="AE1500" i="6"/>
  <c r="AI1500" i="6" s="1"/>
  <c r="W1500" i="6"/>
  <c r="AA1500" i="6" s="1"/>
  <c r="P1500" i="6"/>
  <c r="I1500" i="6"/>
  <c r="A1500" i="6"/>
  <c r="AJ1500" i="6" s="1"/>
  <c r="AE1499" i="6"/>
  <c r="AI1499" i="6" s="1"/>
  <c r="W1499" i="6"/>
  <c r="AA1499" i="6" s="1"/>
  <c r="P1499" i="6"/>
  <c r="S1499" i="6" s="1"/>
  <c r="I1499" i="6"/>
  <c r="L1499" i="6" s="1"/>
  <c r="A1499" i="6"/>
  <c r="AJ1499" i="6" s="1"/>
  <c r="AE1498" i="6"/>
  <c r="AI1498" i="6" s="1"/>
  <c r="W1498" i="6"/>
  <c r="AA1498" i="6" s="1"/>
  <c r="P1498" i="6"/>
  <c r="S1498" i="6" s="1"/>
  <c r="I1498" i="6"/>
  <c r="A1498" i="6"/>
  <c r="AJ1498" i="6" s="1"/>
  <c r="AE1497" i="6"/>
  <c r="W1497" i="6"/>
  <c r="AA1497" i="6" s="1"/>
  <c r="P1497" i="6"/>
  <c r="S1497" i="6" s="1"/>
  <c r="I1497" i="6"/>
  <c r="L1497" i="6" s="1"/>
  <c r="A1497" i="6"/>
  <c r="AJ1497" i="6" s="1"/>
  <c r="A1496" i="6"/>
  <c r="AJ1496" i="6" s="1"/>
  <c r="AH1495" i="6"/>
  <c r="AH1496" i="6" s="1"/>
  <c r="AF1495" i="6"/>
  <c r="AF1496" i="6" s="1"/>
  <c r="AD1495" i="6"/>
  <c r="AC1495" i="6"/>
  <c r="AB1495" i="6"/>
  <c r="AB1496" i="6" s="1"/>
  <c r="Z1495" i="6"/>
  <c r="Z1496" i="6" s="1"/>
  <c r="X1495" i="6"/>
  <c r="X1496" i="6" s="1"/>
  <c r="V1495" i="6"/>
  <c r="U1495" i="6"/>
  <c r="T1495" i="6"/>
  <c r="T1496" i="6" s="1"/>
  <c r="R1495" i="6"/>
  <c r="R1496" i="6" s="1"/>
  <c r="Q1495" i="6"/>
  <c r="Q1496" i="6" s="1"/>
  <c r="O1495" i="6"/>
  <c r="N1495" i="6"/>
  <c r="M1495" i="6"/>
  <c r="M1496" i="6" s="1"/>
  <c r="K1495" i="6"/>
  <c r="K1496" i="6" s="1"/>
  <c r="J1495" i="6"/>
  <c r="J1496" i="6" s="1"/>
  <c r="H1495" i="6"/>
  <c r="G1495" i="6"/>
  <c r="F1495" i="6"/>
  <c r="F1496" i="6" s="1"/>
  <c r="A1495" i="6"/>
  <c r="AJ1495" i="6" s="1"/>
  <c r="AE1494" i="6"/>
  <c r="AI1494" i="6" s="1"/>
  <c r="W1494" i="6"/>
  <c r="AA1494" i="6" s="1"/>
  <c r="P1494" i="6"/>
  <c r="S1494" i="6" s="1"/>
  <c r="I1494" i="6"/>
  <c r="L1494" i="6" s="1"/>
  <c r="A1494" i="6"/>
  <c r="AJ1494" i="6" s="1"/>
  <c r="AE1493" i="6"/>
  <c r="AI1493" i="6" s="1"/>
  <c r="W1493" i="6"/>
  <c r="AA1493" i="6" s="1"/>
  <c r="A1493" i="6"/>
  <c r="AJ1493" i="6" s="1"/>
  <c r="AE1492" i="6"/>
  <c r="AI1492" i="6" s="1"/>
  <c r="W1492" i="6"/>
  <c r="AA1492" i="6" s="1"/>
  <c r="P1492" i="6"/>
  <c r="S1492" i="6" s="1"/>
  <c r="I1492" i="6"/>
  <c r="L1492" i="6" s="1"/>
  <c r="A1492" i="6"/>
  <c r="AJ1492" i="6" s="1"/>
  <c r="AE1491" i="6"/>
  <c r="AI1491" i="6" s="1"/>
  <c r="W1491" i="6"/>
  <c r="AA1491" i="6" s="1"/>
  <c r="P1491" i="6"/>
  <c r="S1491" i="6" s="1"/>
  <c r="I1491" i="6"/>
  <c r="L1491" i="6" s="1"/>
  <c r="A1491" i="6"/>
  <c r="AJ1491" i="6" s="1"/>
  <c r="AE1490" i="6"/>
  <c r="AI1490" i="6" s="1"/>
  <c r="W1490" i="6"/>
  <c r="P1490" i="6"/>
  <c r="S1490" i="6" s="1"/>
  <c r="I1490" i="6"/>
  <c r="L1490" i="6" s="1"/>
  <c r="A1490" i="6"/>
  <c r="AJ1490" i="6" s="1"/>
  <c r="AE1489" i="6"/>
  <c r="W1489" i="6"/>
  <c r="AA1489" i="6" s="1"/>
  <c r="P1489" i="6"/>
  <c r="I1489" i="6"/>
  <c r="L1489" i="6" s="1"/>
  <c r="A1489" i="6"/>
  <c r="AJ1489" i="6" s="1"/>
  <c r="AE1488" i="6"/>
  <c r="AI1488" i="6" s="1"/>
  <c r="W1488" i="6"/>
  <c r="AA1488" i="6" s="1"/>
  <c r="P1488" i="6"/>
  <c r="S1488" i="6" s="1"/>
  <c r="I1488" i="6"/>
  <c r="L1488" i="6" s="1"/>
  <c r="A1488" i="6"/>
  <c r="AJ1488" i="6" s="1"/>
  <c r="AE1487" i="6"/>
  <c r="W1487" i="6"/>
  <c r="AA1487" i="6" s="1"/>
  <c r="P1487" i="6"/>
  <c r="I1487" i="6"/>
  <c r="L1487" i="6" s="1"/>
  <c r="A1487" i="6"/>
  <c r="AJ1487" i="6" s="1"/>
  <c r="AH1486" i="6"/>
  <c r="AF1486" i="6"/>
  <c r="Z1486" i="6"/>
  <c r="X1486" i="6"/>
  <c r="R1486" i="6"/>
  <c r="Q1486" i="6"/>
  <c r="K1486" i="6"/>
  <c r="J1486" i="6"/>
  <c r="A1486" i="6"/>
  <c r="AJ1486" i="6" s="1"/>
  <c r="AH1485" i="6"/>
  <c r="AF1485" i="6"/>
  <c r="Z1485" i="6"/>
  <c r="X1485" i="6"/>
  <c r="R1485" i="6"/>
  <c r="Q1485" i="6"/>
  <c r="K1485" i="6"/>
  <c r="J1485" i="6"/>
  <c r="A1485" i="6"/>
  <c r="AJ1485" i="6" s="1"/>
  <c r="AE1484" i="6"/>
  <c r="AI1484" i="6" s="1"/>
  <c r="W1484" i="6"/>
  <c r="AA1484" i="6" s="1"/>
  <c r="P1484" i="6"/>
  <c r="S1484" i="6" s="1"/>
  <c r="I1484" i="6"/>
  <c r="L1484" i="6" s="1"/>
  <c r="A1484" i="6"/>
  <c r="AJ1484" i="6" s="1"/>
  <c r="AE1483" i="6"/>
  <c r="AI1483" i="6" s="1"/>
  <c r="W1483" i="6"/>
  <c r="AA1483" i="6" s="1"/>
  <c r="P1483" i="6"/>
  <c r="S1483" i="6" s="1"/>
  <c r="A1483" i="6"/>
  <c r="AJ1483" i="6" s="1"/>
  <c r="AE1482" i="6"/>
  <c r="AI1482" i="6" s="1"/>
  <c r="W1482" i="6"/>
  <c r="AA1482" i="6" s="1"/>
  <c r="P1482" i="6"/>
  <c r="S1482" i="6" s="1"/>
  <c r="I1482" i="6"/>
  <c r="L1482" i="6" s="1"/>
  <c r="A1482" i="6"/>
  <c r="AJ1482" i="6" s="1"/>
  <c r="AE1481" i="6"/>
  <c r="W1481" i="6"/>
  <c r="AA1481" i="6" s="1"/>
  <c r="P1481" i="6"/>
  <c r="S1481" i="6" s="1"/>
  <c r="I1481" i="6"/>
  <c r="L1481" i="6" s="1"/>
  <c r="A1481" i="6"/>
  <c r="AJ1481" i="6" s="1"/>
  <c r="AE1480" i="6"/>
  <c r="W1480" i="6"/>
  <c r="AA1480" i="6" s="1"/>
  <c r="P1480" i="6"/>
  <c r="I1480" i="6"/>
  <c r="A1480" i="6"/>
  <c r="AJ1480" i="6" s="1"/>
  <c r="AE1479" i="6"/>
  <c r="AI1479" i="6" s="1"/>
  <c r="W1479" i="6"/>
  <c r="P1479" i="6"/>
  <c r="S1479" i="6" s="1"/>
  <c r="I1479" i="6"/>
  <c r="L1479" i="6" s="1"/>
  <c r="A1479" i="6"/>
  <c r="AJ1479" i="6" s="1"/>
  <c r="A1478" i="6"/>
  <c r="AJ1478" i="6" s="1"/>
  <c r="AH1477" i="6"/>
  <c r="AH1478" i="6" s="1"/>
  <c r="AF1477" i="6"/>
  <c r="AF1478" i="6" s="1"/>
  <c r="AD1477" i="6"/>
  <c r="AD1485" i="6" s="1"/>
  <c r="AC1477" i="6"/>
  <c r="AC1485" i="6" s="1"/>
  <c r="AB1477" i="6"/>
  <c r="AB1478" i="6" s="1"/>
  <c r="Z1477" i="6"/>
  <c r="Z1478" i="6" s="1"/>
  <c r="X1477" i="6"/>
  <c r="X1478" i="6" s="1"/>
  <c r="V1477" i="6"/>
  <c r="V1485" i="6" s="1"/>
  <c r="T1477" i="6"/>
  <c r="T1478" i="6" s="1"/>
  <c r="T1485" i="6" s="1"/>
  <c r="R1477" i="6"/>
  <c r="R1478" i="6" s="1"/>
  <c r="Q1477" i="6"/>
  <c r="Q1478" i="6" s="1"/>
  <c r="O1477" i="6"/>
  <c r="O1485" i="6" s="1"/>
  <c r="M1477" i="6"/>
  <c r="K1477" i="6"/>
  <c r="K1478" i="6" s="1"/>
  <c r="J1477" i="6"/>
  <c r="J1478" i="6" s="1"/>
  <c r="H1477" i="6"/>
  <c r="H1485" i="6" s="1"/>
  <c r="G1477" i="6"/>
  <c r="G1485" i="6" s="1"/>
  <c r="F1477" i="6"/>
  <c r="A1477" i="6"/>
  <c r="AJ1477" i="6" s="1"/>
  <c r="AE1476" i="6"/>
  <c r="AI1476" i="6" s="1"/>
  <c r="W1476" i="6"/>
  <c r="AA1476" i="6" s="1"/>
  <c r="P1476" i="6"/>
  <c r="S1476" i="6" s="1"/>
  <c r="I1476" i="6"/>
  <c r="L1476" i="6" s="1"/>
  <c r="A1476" i="6"/>
  <c r="AJ1476" i="6" s="1"/>
  <c r="AE1475" i="6"/>
  <c r="AI1475" i="6" s="1"/>
  <c r="W1475" i="6"/>
  <c r="AA1475" i="6" s="1"/>
  <c r="P1475" i="6"/>
  <c r="S1475" i="6" s="1"/>
  <c r="I1475" i="6"/>
  <c r="L1475" i="6" s="1"/>
  <c r="A1475" i="6"/>
  <c r="AJ1475" i="6" s="1"/>
  <c r="AE1474" i="6"/>
  <c r="AI1474" i="6" s="1"/>
  <c r="W1474" i="6"/>
  <c r="AA1474" i="6" s="1"/>
  <c r="P1474" i="6"/>
  <c r="S1474" i="6" s="1"/>
  <c r="I1474" i="6"/>
  <c r="L1474" i="6" s="1"/>
  <c r="A1474" i="6"/>
  <c r="AJ1474" i="6" s="1"/>
  <c r="AE1473" i="6"/>
  <c r="AI1473" i="6" s="1"/>
  <c r="W1473" i="6"/>
  <c r="AA1473" i="6" s="1"/>
  <c r="P1473" i="6"/>
  <c r="S1473" i="6" s="1"/>
  <c r="I1473" i="6"/>
  <c r="L1473" i="6" s="1"/>
  <c r="A1473" i="6"/>
  <c r="AJ1473" i="6" s="1"/>
  <c r="AE1472" i="6"/>
  <c r="AI1472" i="6" s="1"/>
  <c r="W1472" i="6"/>
  <c r="AA1472" i="6" s="1"/>
  <c r="P1472" i="6"/>
  <c r="S1472" i="6" s="1"/>
  <c r="I1472" i="6"/>
  <c r="L1472" i="6" s="1"/>
  <c r="A1472" i="6"/>
  <c r="AJ1472" i="6" s="1"/>
  <c r="AE1471" i="6"/>
  <c r="AI1471" i="6" s="1"/>
  <c r="W1471" i="6"/>
  <c r="AA1471" i="6" s="1"/>
  <c r="P1471" i="6"/>
  <c r="S1471" i="6" s="1"/>
  <c r="I1471" i="6"/>
  <c r="L1471" i="6" s="1"/>
  <c r="A1471" i="6"/>
  <c r="AJ1471" i="6" s="1"/>
  <c r="AE1470" i="6"/>
  <c r="AI1470" i="6" s="1"/>
  <c r="W1470" i="6"/>
  <c r="AA1470" i="6" s="1"/>
  <c r="P1470" i="6"/>
  <c r="S1470" i="6" s="1"/>
  <c r="I1470" i="6"/>
  <c r="L1470" i="6" s="1"/>
  <c r="A1470" i="6"/>
  <c r="AJ1470" i="6" s="1"/>
  <c r="AE1469" i="6"/>
  <c r="AI1469" i="6" s="1"/>
  <c r="W1469" i="6"/>
  <c r="AA1469" i="6" s="1"/>
  <c r="P1469" i="6"/>
  <c r="S1469" i="6" s="1"/>
  <c r="I1469" i="6"/>
  <c r="L1469" i="6" s="1"/>
  <c r="A1469" i="6"/>
  <c r="AJ1469" i="6" s="1"/>
  <c r="AE1468" i="6"/>
  <c r="AI1468" i="6" s="1"/>
  <c r="W1468" i="6"/>
  <c r="AA1468" i="6" s="1"/>
  <c r="P1468" i="6"/>
  <c r="S1468" i="6" s="1"/>
  <c r="I1468" i="6"/>
  <c r="L1468" i="6" s="1"/>
  <c r="A1468" i="6"/>
  <c r="AJ1468" i="6" s="1"/>
  <c r="AE1467" i="6"/>
  <c r="AI1467" i="6" s="1"/>
  <c r="U1467" i="6"/>
  <c r="N1467" i="6"/>
  <c r="P1467" i="6" s="1"/>
  <c r="S1467" i="6" s="1"/>
  <c r="I1467" i="6"/>
  <c r="L1467" i="6" s="1"/>
  <c r="A1467" i="6"/>
  <c r="AJ1467" i="6" s="1"/>
  <c r="AE1466" i="6"/>
  <c r="AI1466" i="6" s="1"/>
  <c r="W1466" i="6"/>
  <c r="P1466" i="6"/>
  <c r="S1466" i="6" s="1"/>
  <c r="I1466" i="6"/>
  <c r="A1466" i="6"/>
  <c r="AJ1466" i="6" s="1"/>
  <c r="AE1465" i="6"/>
  <c r="AI1465" i="6" s="1"/>
  <c r="W1465" i="6"/>
  <c r="AA1465" i="6" s="1"/>
  <c r="P1465" i="6"/>
  <c r="S1465" i="6" s="1"/>
  <c r="I1465" i="6"/>
  <c r="L1465" i="6" s="1"/>
  <c r="A1465" i="6"/>
  <c r="AJ1465" i="6" s="1"/>
  <c r="AE1464" i="6"/>
  <c r="AI1464" i="6" s="1"/>
  <c r="W1464" i="6"/>
  <c r="P1464" i="6"/>
  <c r="S1464" i="6" s="1"/>
  <c r="I1464" i="6"/>
  <c r="A1464" i="6"/>
  <c r="AJ1464" i="6" s="1"/>
  <c r="A1463" i="6"/>
  <c r="AJ1463" i="6" s="1"/>
  <c r="AH1462" i="6"/>
  <c r="AH1463" i="6" s="1"/>
  <c r="AF1462" i="6"/>
  <c r="AF1463" i="6" s="1"/>
  <c r="AD1462" i="6"/>
  <c r="AC1462" i="6"/>
  <c r="AB1462" i="6"/>
  <c r="AB1463" i="6" s="1"/>
  <c r="Z1462" i="6"/>
  <c r="Z1463" i="6" s="1"/>
  <c r="X1462" i="6"/>
  <c r="X1463" i="6" s="1"/>
  <c r="V1462" i="6"/>
  <c r="U1462" i="6"/>
  <c r="T1462" i="6"/>
  <c r="T1463" i="6" s="1"/>
  <c r="R1462" i="6"/>
  <c r="R1463" i="6" s="1"/>
  <c r="Q1462" i="6"/>
  <c r="Q1463" i="6" s="1"/>
  <c r="O1462" i="6"/>
  <c r="N1462" i="6"/>
  <c r="M1462" i="6"/>
  <c r="M1463" i="6" s="1"/>
  <c r="K1462" i="6"/>
  <c r="K1463" i="6" s="1"/>
  <c r="J1462" i="6"/>
  <c r="J1463" i="6" s="1"/>
  <c r="H1462" i="6"/>
  <c r="G1462" i="6"/>
  <c r="F1462" i="6"/>
  <c r="F1463" i="6" s="1"/>
  <c r="A1462" i="6"/>
  <c r="AJ1462" i="6" s="1"/>
  <c r="AE1461" i="6"/>
  <c r="AI1461" i="6" s="1"/>
  <c r="W1461" i="6"/>
  <c r="AA1461" i="6" s="1"/>
  <c r="P1461" i="6"/>
  <c r="S1461" i="6" s="1"/>
  <c r="I1461" i="6"/>
  <c r="L1461" i="6" s="1"/>
  <c r="A1461" i="6"/>
  <c r="AJ1461" i="6" s="1"/>
  <c r="AE1460" i="6"/>
  <c r="AI1460" i="6" s="1"/>
  <c r="W1460" i="6"/>
  <c r="AA1460" i="6" s="1"/>
  <c r="P1460" i="6"/>
  <c r="S1460" i="6" s="1"/>
  <c r="I1460" i="6"/>
  <c r="L1460" i="6" s="1"/>
  <c r="A1460" i="6"/>
  <c r="AJ1460" i="6" s="1"/>
  <c r="AE1459" i="6"/>
  <c r="AI1459" i="6" s="1"/>
  <c r="W1459" i="6"/>
  <c r="AA1459" i="6" s="1"/>
  <c r="P1459" i="6"/>
  <c r="S1459" i="6" s="1"/>
  <c r="I1459" i="6"/>
  <c r="L1459" i="6" s="1"/>
  <c r="A1459" i="6"/>
  <c r="AJ1459" i="6" s="1"/>
  <c r="AE1458" i="6"/>
  <c r="AI1458" i="6" s="1"/>
  <c r="W1458" i="6"/>
  <c r="AA1458" i="6" s="1"/>
  <c r="P1458" i="6"/>
  <c r="S1458" i="6" s="1"/>
  <c r="A1458" i="6"/>
  <c r="AJ1458" i="6" s="1"/>
  <c r="AE1457" i="6"/>
  <c r="AI1457" i="6" s="1"/>
  <c r="W1457" i="6"/>
  <c r="AA1457" i="6" s="1"/>
  <c r="P1457" i="6"/>
  <c r="S1457" i="6" s="1"/>
  <c r="A1457" i="6"/>
  <c r="AJ1457" i="6" s="1"/>
  <c r="AE1456" i="6"/>
  <c r="AI1456" i="6" s="1"/>
  <c r="W1456" i="6"/>
  <c r="P1456" i="6"/>
  <c r="I1456" i="6"/>
  <c r="L1456" i="6" s="1"/>
  <c r="A1456" i="6"/>
  <c r="AJ1456" i="6" s="1"/>
  <c r="AE1455" i="6"/>
  <c r="AI1455" i="6" s="1"/>
  <c r="W1455" i="6"/>
  <c r="AA1455" i="6" s="1"/>
  <c r="P1455" i="6"/>
  <c r="S1455" i="6" s="1"/>
  <c r="I1455" i="6"/>
  <c r="L1455" i="6" s="1"/>
  <c r="A1455" i="6"/>
  <c r="AJ1455" i="6" s="1"/>
  <c r="AE1454" i="6"/>
  <c r="AI1454" i="6" s="1"/>
  <c r="W1454" i="6"/>
  <c r="P1454" i="6"/>
  <c r="S1454" i="6" s="1"/>
  <c r="I1454" i="6"/>
  <c r="L1454" i="6" s="1"/>
  <c r="A1454" i="6"/>
  <c r="AJ1454" i="6" s="1"/>
  <c r="A1453" i="6"/>
  <c r="AJ1453" i="6" s="1"/>
  <c r="AH1452" i="6"/>
  <c r="AH1453" i="6" s="1"/>
  <c r="AF1452" i="6"/>
  <c r="AF1453" i="6" s="1"/>
  <c r="AD1452" i="6"/>
  <c r="AC1452" i="6"/>
  <c r="AB1452" i="6"/>
  <c r="AB1453" i="6" s="1"/>
  <c r="Z1452" i="6"/>
  <c r="Z1453" i="6" s="1"/>
  <c r="X1452" i="6"/>
  <c r="X1453" i="6" s="1"/>
  <c r="V1452" i="6"/>
  <c r="U1452" i="6"/>
  <c r="T1452" i="6"/>
  <c r="T1453" i="6" s="1"/>
  <c r="R1452" i="6"/>
  <c r="R1453" i="6" s="1"/>
  <c r="Q1452" i="6"/>
  <c r="Q1453" i="6" s="1"/>
  <c r="O1452" i="6"/>
  <c r="N1452" i="6"/>
  <c r="M1452" i="6"/>
  <c r="M1453" i="6" s="1"/>
  <c r="K1452" i="6"/>
  <c r="K1453" i="6" s="1"/>
  <c r="J1452" i="6"/>
  <c r="J1453" i="6" s="1"/>
  <c r="H1452" i="6"/>
  <c r="G1452" i="6"/>
  <c r="F1452" i="6"/>
  <c r="F1453" i="6" s="1"/>
  <c r="A1452" i="6"/>
  <c r="AJ1452" i="6" s="1"/>
  <c r="AE1451" i="6"/>
  <c r="AI1451" i="6" s="1"/>
  <c r="W1451" i="6"/>
  <c r="AA1451" i="6" s="1"/>
  <c r="P1451" i="6"/>
  <c r="I1451" i="6"/>
  <c r="L1451" i="6" s="1"/>
  <c r="A1451" i="6"/>
  <c r="AJ1451" i="6" s="1"/>
  <c r="AE1450" i="6"/>
  <c r="AI1450" i="6" s="1"/>
  <c r="W1450" i="6"/>
  <c r="AA1450" i="6" s="1"/>
  <c r="P1450" i="6"/>
  <c r="S1450" i="6" s="1"/>
  <c r="I1450" i="6"/>
  <c r="L1450" i="6" s="1"/>
  <c r="A1450" i="6"/>
  <c r="AJ1450" i="6" s="1"/>
  <c r="AE1449" i="6"/>
  <c r="W1449" i="6"/>
  <c r="P1449" i="6"/>
  <c r="I1449" i="6"/>
  <c r="L1449" i="6" s="1"/>
  <c r="A1449" i="6"/>
  <c r="AJ1449" i="6" s="1"/>
  <c r="AE1448" i="6"/>
  <c r="AI1448" i="6" s="1"/>
  <c r="W1448" i="6"/>
  <c r="AA1448" i="6" s="1"/>
  <c r="P1448" i="6"/>
  <c r="S1448" i="6" s="1"/>
  <c r="I1448" i="6"/>
  <c r="L1448" i="6" s="1"/>
  <c r="A1448" i="6"/>
  <c r="AJ1448" i="6" s="1"/>
  <c r="AE1447" i="6"/>
  <c r="W1447" i="6"/>
  <c r="AA1447" i="6" s="1"/>
  <c r="P1447" i="6"/>
  <c r="S1447" i="6" s="1"/>
  <c r="I1447" i="6"/>
  <c r="L1447" i="6" s="1"/>
  <c r="A1447" i="6"/>
  <c r="AJ1447" i="6" s="1"/>
  <c r="A1446" i="6"/>
  <c r="AJ1446" i="6" s="1"/>
  <c r="AH1445" i="6"/>
  <c r="AH1446" i="6" s="1"/>
  <c r="AF1445" i="6"/>
  <c r="AF1446" i="6" s="1"/>
  <c r="AD1445" i="6"/>
  <c r="AC1445" i="6"/>
  <c r="AB1445" i="6"/>
  <c r="AB1446" i="6" s="1"/>
  <c r="Z1445" i="6"/>
  <c r="Z1446" i="6" s="1"/>
  <c r="X1445" i="6"/>
  <c r="X1446" i="6" s="1"/>
  <c r="V1445" i="6"/>
  <c r="U1445" i="6"/>
  <c r="T1445" i="6"/>
  <c r="T1446" i="6" s="1"/>
  <c r="R1445" i="6"/>
  <c r="R1446" i="6" s="1"/>
  <c r="Q1445" i="6"/>
  <c r="Q1446" i="6" s="1"/>
  <c r="O1445" i="6"/>
  <c r="N1445" i="6"/>
  <c r="M1445" i="6"/>
  <c r="M1446" i="6" s="1"/>
  <c r="K1445" i="6"/>
  <c r="K1446" i="6" s="1"/>
  <c r="J1445" i="6"/>
  <c r="J1446" i="6" s="1"/>
  <c r="H1445" i="6"/>
  <c r="G1445" i="6"/>
  <c r="F1445" i="6"/>
  <c r="F1446" i="6" s="1"/>
  <c r="A1445" i="6"/>
  <c r="AJ1445" i="6" s="1"/>
  <c r="AE1444" i="6"/>
  <c r="AI1444" i="6" s="1"/>
  <c r="W1444" i="6"/>
  <c r="AA1444" i="6" s="1"/>
  <c r="P1444" i="6"/>
  <c r="S1444" i="6" s="1"/>
  <c r="I1444" i="6"/>
  <c r="L1444" i="6" s="1"/>
  <c r="A1444" i="6"/>
  <c r="AJ1444" i="6" s="1"/>
  <c r="AE1443" i="6"/>
  <c r="AI1443" i="6" s="1"/>
  <c r="W1443" i="6"/>
  <c r="AA1443" i="6" s="1"/>
  <c r="P1443" i="6"/>
  <c r="S1443" i="6" s="1"/>
  <c r="I1443" i="6"/>
  <c r="L1443" i="6" s="1"/>
  <c r="A1443" i="6"/>
  <c r="AJ1443" i="6" s="1"/>
  <c r="AE1442" i="6"/>
  <c r="AI1442" i="6" s="1"/>
  <c r="W1442" i="6"/>
  <c r="AA1442" i="6" s="1"/>
  <c r="P1442" i="6"/>
  <c r="S1442" i="6" s="1"/>
  <c r="I1442" i="6"/>
  <c r="L1442" i="6" s="1"/>
  <c r="A1442" i="6"/>
  <c r="AJ1442" i="6" s="1"/>
  <c r="AE1441" i="6"/>
  <c r="AI1441" i="6" s="1"/>
  <c r="W1441" i="6"/>
  <c r="AA1441" i="6" s="1"/>
  <c r="P1441" i="6"/>
  <c r="S1441" i="6" s="1"/>
  <c r="I1441" i="6"/>
  <c r="L1441" i="6" s="1"/>
  <c r="A1441" i="6"/>
  <c r="AJ1441" i="6" s="1"/>
  <c r="AE1440" i="6"/>
  <c r="AI1440" i="6" s="1"/>
  <c r="W1440" i="6"/>
  <c r="AA1440" i="6" s="1"/>
  <c r="P1440" i="6"/>
  <c r="S1440" i="6" s="1"/>
  <c r="I1440" i="6"/>
  <c r="L1440" i="6" s="1"/>
  <c r="A1440" i="6"/>
  <c r="AJ1440" i="6" s="1"/>
  <c r="AE1439" i="6"/>
  <c r="AI1439" i="6" s="1"/>
  <c r="W1439" i="6"/>
  <c r="AA1439" i="6" s="1"/>
  <c r="P1439" i="6"/>
  <c r="S1439" i="6" s="1"/>
  <c r="I1439" i="6"/>
  <c r="L1439" i="6" s="1"/>
  <c r="A1439" i="6"/>
  <c r="AJ1439" i="6" s="1"/>
  <c r="AE1438" i="6"/>
  <c r="AI1438" i="6" s="1"/>
  <c r="W1438" i="6"/>
  <c r="AA1438" i="6" s="1"/>
  <c r="P1438" i="6"/>
  <c r="S1438" i="6" s="1"/>
  <c r="I1438" i="6"/>
  <c r="L1438" i="6" s="1"/>
  <c r="A1438" i="6"/>
  <c r="AJ1438" i="6" s="1"/>
  <c r="AE1437" i="6"/>
  <c r="AI1437" i="6" s="1"/>
  <c r="W1437" i="6"/>
  <c r="AA1437" i="6" s="1"/>
  <c r="P1437" i="6"/>
  <c r="S1437" i="6" s="1"/>
  <c r="I1437" i="6"/>
  <c r="L1437" i="6" s="1"/>
  <c r="A1437" i="6"/>
  <c r="AJ1437" i="6" s="1"/>
  <c r="AE1436" i="6"/>
  <c r="AI1436" i="6" s="1"/>
  <c r="W1436" i="6"/>
  <c r="AA1436" i="6" s="1"/>
  <c r="P1436" i="6"/>
  <c r="S1436" i="6" s="1"/>
  <c r="I1436" i="6"/>
  <c r="L1436" i="6" s="1"/>
  <c r="A1436" i="6"/>
  <c r="AJ1436" i="6" s="1"/>
  <c r="AE1435" i="6"/>
  <c r="AI1435" i="6" s="1"/>
  <c r="W1435" i="6"/>
  <c r="AA1435" i="6" s="1"/>
  <c r="P1435" i="6"/>
  <c r="S1435" i="6" s="1"/>
  <c r="I1435" i="6"/>
  <c r="L1435" i="6" s="1"/>
  <c r="A1435" i="6"/>
  <c r="AJ1435" i="6" s="1"/>
  <c r="AE1434" i="6"/>
  <c r="AI1434" i="6" s="1"/>
  <c r="W1434" i="6"/>
  <c r="AA1434" i="6" s="1"/>
  <c r="P1434" i="6"/>
  <c r="S1434" i="6" s="1"/>
  <c r="I1434" i="6"/>
  <c r="L1434" i="6" s="1"/>
  <c r="A1434" i="6"/>
  <c r="AJ1434" i="6" s="1"/>
  <c r="AE1433" i="6"/>
  <c r="AI1433" i="6" s="1"/>
  <c r="W1433" i="6"/>
  <c r="AA1433" i="6" s="1"/>
  <c r="P1433" i="6"/>
  <c r="S1433" i="6" s="1"/>
  <c r="I1433" i="6"/>
  <c r="L1433" i="6" s="1"/>
  <c r="A1433" i="6"/>
  <c r="AJ1433" i="6" s="1"/>
  <c r="AE1432" i="6"/>
  <c r="AI1432" i="6" s="1"/>
  <c r="W1432" i="6"/>
  <c r="P1432" i="6"/>
  <c r="S1432" i="6" s="1"/>
  <c r="I1432" i="6"/>
  <c r="L1432" i="6" s="1"/>
  <c r="A1432" i="6"/>
  <c r="AJ1432" i="6" s="1"/>
  <c r="AE1431" i="6"/>
  <c r="W1431" i="6"/>
  <c r="AA1431" i="6" s="1"/>
  <c r="P1431" i="6"/>
  <c r="I1431" i="6"/>
  <c r="L1431" i="6" s="1"/>
  <c r="A1431" i="6"/>
  <c r="AJ1431" i="6" s="1"/>
  <c r="AE1430" i="6"/>
  <c r="AI1430" i="6" s="1"/>
  <c r="W1430" i="6"/>
  <c r="AA1430" i="6" s="1"/>
  <c r="P1430" i="6"/>
  <c r="S1430" i="6" s="1"/>
  <c r="I1430" i="6"/>
  <c r="L1430" i="6" s="1"/>
  <c r="A1430" i="6"/>
  <c r="AJ1430" i="6" s="1"/>
  <c r="AE1429" i="6"/>
  <c r="W1429" i="6"/>
  <c r="AA1429" i="6" s="1"/>
  <c r="P1429" i="6"/>
  <c r="I1429" i="6"/>
  <c r="L1429" i="6" s="1"/>
  <c r="A1429" i="6"/>
  <c r="AJ1429" i="6" s="1"/>
  <c r="A1428" i="6"/>
  <c r="AJ1428" i="6" s="1"/>
  <c r="AH1427" i="6"/>
  <c r="AH1428" i="6" s="1"/>
  <c r="AG1427" i="6"/>
  <c r="AG1428" i="6" s="1"/>
  <c r="AF1427" i="6"/>
  <c r="AF1428" i="6" s="1"/>
  <c r="AD1427" i="6"/>
  <c r="AC1427" i="6"/>
  <c r="AB1427" i="6"/>
  <c r="AB1428" i="6" s="1"/>
  <c r="Z1427" i="6"/>
  <c r="Z1428" i="6" s="1"/>
  <c r="Y1427" i="6"/>
  <c r="Y1428" i="6" s="1"/>
  <c r="X1427" i="6"/>
  <c r="X1428" i="6" s="1"/>
  <c r="V1427" i="6"/>
  <c r="U1427" i="6"/>
  <c r="T1427" i="6"/>
  <c r="T1428" i="6" s="1"/>
  <c r="R1427" i="6"/>
  <c r="R1428" i="6" s="1"/>
  <c r="Q1427" i="6"/>
  <c r="Q1428" i="6" s="1"/>
  <c r="O1427" i="6"/>
  <c r="N1427" i="6"/>
  <c r="M1427" i="6"/>
  <c r="M1428" i="6" s="1"/>
  <c r="K1427" i="6"/>
  <c r="K1428" i="6" s="1"/>
  <c r="J1427" i="6"/>
  <c r="J1428" i="6" s="1"/>
  <c r="H1427" i="6"/>
  <c r="G1427" i="6"/>
  <c r="F1427" i="6"/>
  <c r="F1428" i="6" s="1"/>
  <c r="A1427" i="6"/>
  <c r="AJ1427" i="6" s="1"/>
  <c r="AE1426" i="6"/>
  <c r="AI1426" i="6" s="1"/>
  <c r="W1426" i="6"/>
  <c r="AA1426" i="6" s="1"/>
  <c r="P1426" i="6"/>
  <c r="S1426" i="6" s="1"/>
  <c r="I1426" i="6"/>
  <c r="L1426" i="6" s="1"/>
  <c r="A1426" i="6"/>
  <c r="AJ1426" i="6" s="1"/>
  <c r="AE1425" i="6"/>
  <c r="AI1425" i="6" s="1"/>
  <c r="W1425" i="6"/>
  <c r="AA1425" i="6" s="1"/>
  <c r="P1425" i="6"/>
  <c r="S1425" i="6" s="1"/>
  <c r="I1425" i="6"/>
  <c r="L1425" i="6" s="1"/>
  <c r="A1425" i="6"/>
  <c r="AJ1425" i="6" s="1"/>
  <c r="AE1424" i="6"/>
  <c r="AI1424" i="6" s="1"/>
  <c r="W1424" i="6"/>
  <c r="AA1424" i="6" s="1"/>
  <c r="P1424" i="6"/>
  <c r="S1424" i="6" s="1"/>
  <c r="I1424" i="6"/>
  <c r="L1424" i="6" s="1"/>
  <c r="A1424" i="6"/>
  <c r="AJ1424" i="6" s="1"/>
  <c r="AE1423" i="6"/>
  <c r="AI1423" i="6" s="1"/>
  <c r="W1423" i="6"/>
  <c r="AA1423" i="6" s="1"/>
  <c r="P1423" i="6"/>
  <c r="S1423" i="6" s="1"/>
  <c r="I1423" i="6"/>
  <c r="L1423" i="6" s="1"/>
  <c r="A1423" i="6"/>
  <c r="AJ1423" i="6" s="1"/>
  <c r="AE1422" i="6"/>
  <c r="AI1422" i="6" s="1"/>
  <c r="W1422" i="6"/>
  <c r="AA1422" i="6" s="1"/>
  <c r="A1422" i="6"/>
  <c r="AJ1422" i="6" s="1"/>
  <c r="AE1421" i="6"/>
  <c r="AI1421" i="6" s="1"/>
  <c r="W1421" i="6"/>
  <c r="AA1421" i="6" s="1"/>
  <c r="P1421" i="6"/>
  <c r="S1421" i="6" s="1"/>
  <c r="I1421" i="6"/>
  <c r="L1421" i="6" s="1"/>
  <c r="A1421" i="6"/>
  <c r="AJ1421" i="6" s="1"/>
  <c r="AE1420" i="6"/>
  <c r="AI1420" i="6" s="1"/>
  <c r="W1420" i="6"/>
  <c r="AA1420" i="6" s="1"/>
  <c r="P1420" i="6"/>
  <c r="S1420" i="6" s="1"/>
  <c r="I1420" i="6"/>
  <c r="L1420" i="6" s="1"/>
  <c r="A1420" i="6"/>
  <c r="AJ1420" i="6" s="1"/>
  <c r="AE1418" i="6"/>
  <c r="AI1418" i="6" s="1"/>
  <c r="W1418" i="6"/>
  <c r="AA1418" i="6" s="1"/>
  <c r="A1418" i="6"/>
  <c r="AJ1418" i="6" s="1"/>
  <c r="AE1417" i="6"/>
  <c r="AI1417" i="6" s="1"/>
  <c r="W1417" i="6"/>
  <c r="P1417" i="6"/>
  <c r="S1417" i="6" s="1"/>
  <c r="I1417" i="6"/>
  <c r="A1417" i="6"/>
  <c r="AJ1417" i="6" s="1"/>
  <c r="AE1416" i="6"/>
  <c r="AI1416" i="6" s="1"/>
  <c r="W1416" i="6"/>
  <c r="AA1416" i="6" s="1"/>
  <c r="P1416" i="6"/>
  <c r="I1416" i="6"/>
  <c r="L1416" i="6" s="1"/>
  <c r="A1416" i="6"/>
  <c r="AJ1416" i="6" s="1"/>
  <c r="AE1415" i="6"/>
  <c r="AI1415" i="6" s="1"/>
  <c r="W1415" i="6"/>
  <c r="P1415" i="6"/>
  <c r="S1415" i="6" s="1"/>
  <c r="I1415" i="6"/>
  <c r="L1415" i="6" s="1"/>
  <c r="A1415" i="6"/>
  <c r="AJ1415" i="6" s="1"/>
  <c r="AE1414" i="6"/>
  <c r="W1414" i="6"/>
  <c r="AA1414" i="6" s="1"/>
  <c r="P1414" i="6"/>
  <c r="S1414" i="6" s="1"/>
  <c r="I1414" i="6"/>
  <c r="L1414" i="6" s="1"/>
  <c r="A1414" i="6"/>
  <c r="AJ1414" i="6" s="1"/>
  <c r="A1413" i="6"/>
  <c r="AJ1413" i="6" s="1"/>
  <c r="AH1412" i="6"/>
  <c r="AH1413" i="6" s="1"/>
  <c r="AF1412" i="6"/>
  <c r="AF1413" i="6" s="1"/>
  <c r="AD1412" i="6"/>
  <c r="AC1412" i="6"/>
  <c r="AB1412" i="6"/>
  <c r="AB1413" i="6" s="1"/>
  <c r="Z1412" i="6"/>
  <c r="Z1413" i="6" s="1"/>
  <c r="X1412" i="6"/>
  <c r="X1413" i="6" s="1"/>
  <c r="V1412" i="6"/>
  <c r="U1412" i="6"/>
  <c r="T1412" i="6"/>
  <c r="T1413" i="6" s="1"/>
  <c r="R1412" i="6"/>
  <c r="R1413" i="6" s="1"/>
  <c r="Q1412" i="6"/>
  <c r="Q1413" i="6" s="1"/>
  <c r="O1412" i="6"/>
  <c r="N1412" i="6"/>
  <c r="M1412" i="6"/>
  <c r="M1413" i="6" s="1"/>
  <c r="K1412" i="6"/>
  <c r="K1413" i="6" s="1"/>
  <c r="J1412" i="6"/>
  <c r="J1413" i="6" s="1"/>
  <c r="H1412" i="6"/>
  <c r="G1412" i="6"/>
  <c r="F1412" i="6"/>
  <c r="F1413" i="6" s="1"/>
  <c r="A1412" i="6"/>
  <c r="AJ1412" i="6" s="1"/>
  <c r="AE1411" i="6"/>
  <c r="AI1411" i="6" s="1"/>
  <c r="W1411" i="6"/>
  <c r="AA1411" i="6" s="1"/>
  <c r="P1411" i="6"/>
  <c r="S1411" i="6" s="1"/>
  <c r="I1411" i="6"/>
  <c r="L1411" i="6" s="1"/>
  <c r="A1411" i="6"/>
  <c r="AJ1411" i="6" s="1"/>
  <c r="AE1410" i="6"/>
  <c r="AI1410" i="6" s="1"/>
  <c r="W1410" i="6"/>
  <c r="AA1410" i="6" s="1"/>
  <c r="P1410" i="6"/>
  <c r="S1410" i="6" s="1"/>
  <c r="I1410" i="6"/>
  <c r="L1410" i="6" s="1"/>
  <c r="A1410" i="6"/>
  <c r="AJ1410" i="6" s="1"/>
  <c r="AE1409" i="6"/>
  <c r="AI1409" i="6" s="1"/>
  <c r="W1409" i="6"/>
  <c r="AA1409" i="6" s="1"/>
  <c r="P1409" i="6"/>
  <c r="S1409" i="6" s="1"/>
  <c r="I1409" i="6"/>
  <c r="L1409" i="6" s="1"/>
  <c r="A1409" i="6"/>
  <c r="AJ1409" i="6" s="1"/>
  <c r="AE1408" i="6"/>
  <c r="AI1408" i="6" s="1"/>
  <c r="W1408" i="6"/>
  <c r="AA1408" i="6" s="1"/>
  <c r="P1408" i="6"/>
  <c r="S1408" i="6" s="1"/>
  <c r="I1408" i="6"/>
  <c r="L1408" i="6" s="1"/>
  <c r="A1408" i="6"/>
  <c r="AJ1408" i="6" s="1"/>
  <c r="AE1407" i="6"/>
  <c r="AI1407" i="6" s="1"/>
  <c r="W1407" i="6"/>
  <c r="AA1407" i="6" s="1"/>
  <c r="P1407" i="6"/>
  <c r="S1407" i="6" s="1"/>
  <c r="I1407" i="6"/>
  <c r="L1407" i="6" s="1"/>
  <c r="A1407" i="6"/>
  <c r="AJ1407" i="6" s="1"/>
  <c r="AE1406" i="6"/>
  <c r="AI1406" i="6" s="1"/>
  <c r="W1406" i="6"/>
  <c r="AA1406" i="6" s="1"/>
  <c r="P1406" i="6"/>
  <c r="S1406" i="6" s="1"/>
  <c r="I1406" i="6"/>
  <c r="L1406" i="6" s="1"/>
  <c r="A1406" i="6"/>
  <c r="AJ1406" i="6" s="1"/>
  <c r="AE1405" i="6"/>
  <c r="AI1405" i="6" s="1"/>
  <c r="W1405" i="6"/>
  <c r="AA1405" i="6" s="1"/>
  <c r="P1405" i="6"/>
  <c r="S1405" i="6" s="1"/>
  <c r="I1405" i="6"/>
  <c r="L1405" i="6" s="1"/>
  <c r="A1405" i="6"/>
  <c r="AJ1405" i="6" s="1"/>
  <c r="AE1404" i="6"/>
  <c r="AI1404" i="6" s="1"/>
  <c r="W1404" i="6"/>
  <c r="AA1404" i="6" s="1"/>
  <c r="P1404" i="6"/>
  <c r="S1404" i="6" s="1"/>
  <c r="A1404" i="6"/>
  <c r="AJ1404" i="6" s="1"/>
  <c r="AE1403" i="6"/>
  <c r="W1403" i="6"/>
  <c r="AA1403" i="6" s="1"/>
  <c r="P1403" i="6"/>
  <c r="S1403" i="6" s="1"/>
  <c r="A1403" i="6"/>
  <c r="AJ1403" i="6" s="1"/>
  <c r="AE1402" i="6"/>
  <c r="AI1402" i="6" s="1"/>
  <c r="W1402" i="6"/>
  <c r="AA1402" i="6" s="1"/>
  <c r="P1402" i="6"/>
  <c r="S1402" i="6" s="1"/>
  <c r="I1402" i="6"/>
  <c r="L1402" i="6" s="1"/>
  <c r="A1402" i="6"/>
  <c r="AJ1402" i="6" s="1"/>
  <c r="AE1401" i="6"/>
  <c r="AI1401" i="6" s="1"/>
  <c r="W1401" i="6"/>
  <c r="AA1401" i="6" s="1"/>
  <c r="P1401" i="6"/>
  <c r="S1401" i="6" s="1"/>
  <c r="I1401" i="6"/>
  <c r="L1401" i="6" s="1"/>
  <c r="A1401" i="6"/>
  <c r="AJ1401" i="6" s="1"/>
  <c r="AE1400" i="6"/>
  <c r="AI1400" i="6" s="1"/>
  <c r="W1400" i="6"/>
  <c r="AA1400" i="6" s="1"/>
  <c r="P1400" i="6"/>
  <c r="S1400" i="6" s="1"/>
  <c r="I1400" i="6"/>
  <c r="L1400" i="6" s="1"/>
  <c r="A1400" i="6"/>
  <c r="AJ1400" i="6" s="1"/>
  <c r="AE1399" i="6"/>
  <c r="AI1399" i="6" s="1"/>
  <c r="W1399" i="6"/>
  <c r="P1399" i="6"/>
  <c r="S1399" i="6" s="1"/>
  <c r="I1399" i="6"/>
  <c r="L1399" i="6" s="1"/>
  <c r="A1399" i="6"/>
  <c r="AJ1399" i="6" s="1"/>
  <c r="A1398" i="6"/>
  <c r="AJ1398" i="6" s="1"/>
  <c r="AH1397" i="6"/>
  <c r="AH1398" i="6" s="1"/>
  <c r="AF1397" i="6"/>
  <c r="AF1398" i="6" s="1"/>
  <c r="AD1397" i="6"/>
  <c r="AC1397" i="6"/>
  <c r="AB1397" i="6"/>
  <c r="AB1398" i="6" s="1"/>
  <c r="Z1397" i="6"/>
  <c r="Z1398" i="6" s="1"/>
  <c r="X1397" i="6"/>
  <c r="X1398" i="6" s="1"/>
  <c r="V1397" i="6"/>
  <c r="U1397" i="6"/>
  <c r="T1397" i="6"/>
  <c r="T1398" i="6" s="1"/>
  <c r="R1397" i="6"/>
  <c r="R1398" i="6" s="1"/>
  <c r="Q1397" i="6"/>
  <c r="Q1398" i="6" s="1"/>
  <c r="O1397" i="6"/>
  <c r="N1397" i="6"/>
  <c r="M1397" i="6"/>
  <c r="M1398" i="6" s="1"/>
  <c r="K1397" i="6"/>
  <c r="K1398" i="6" s="1"/>
  <c r="J1397" i="6"/>
  <c r="J1398" i="6" s="1"/>
  <c r="H1397" i="6"/>
  <c r="G1397" i="6"/>
  <c r="F1397" i="6"/>
  <c r="F1398" i="6" s="1"/>
  <c r="A1397" i="6"/>
  <c r="AJ1397" i="6" s="1"/>
  <c r="AE1396" i="6"/>
  <c r="AI1396" i="6" s="1"/>
  <c r="W1396" i="6"/>
  <c r="AA1396" i="6" s="1"/>
  <c r="P1396" i="6"/>
  <c r="S1396" i="6" s="1"/>
  <c r="I1396" i="6"/>
  <c r="L1396" i="6" s="1"/>
  <c r="A1396" i="6"/>
  <c r="AJ1396" i="6" s="1"/>
  <c r="AE1395" i="6"/>
  <c r="AI1395" i="6" s="1"/>
  <c r="W1395" i="6"/>
  <c r="AA1395" i="6" s="1"/>
  <c r="P1395" i="6"/>
  <c r="S1395" i="6" s="1"/>
  <c r="I1395" i="6"/>
  <c r="L1395" i="6" s="1"/>
  <c r="A1395" i="6"/>
  <c r="AJ1395" i="6" s="1"/>
  <c r="AE1394" i="6"/>
  <c r="AI1394" i="6" s="1"/>
  <c r="W1394" i="6"/>
  <c r="AA1394" i="6" s="1"/>
  <c r="P1394" i="6"/>
  <c r="S1394" i="6" s="1"/>
  <c r="I1394" i="6"/>
  <c r="L1394" i="6" s="1"/>
  <c r="A1394" i="6"/>
  <c r="AJ1394" i="6" s="1"/>
  <c r="AE1393" i="6"/>
  <c r="AI1393" i="6" s="1"/>
  <c r="W1393" i="6"/>
  <c r="AA1393" i="6" s="1"/>
  <c r="P1393" i="6"/>
  <c r="S1393" i="6" s="1"/>
  <c r="I1393" i="6"/>
  <c r="L1393" i="6" s="1"/>
  <c r="A1393" i="6"/>
  <c r="AJ1393" i="6" s="1"/>
  <c r="AE1392" i="6"/>
  <c r="AI1392" i="6" s="1"/>
  <c r="W1392" i="6"/>
  <c r="AA1392" i="6" s="1"/>
  <c r="P1392" i="6"/>
  <c r="S1392" i="6" s="1"/>
  <c r="I1392" i="6"/>
  <c r="L1392" i="6" s="1"/>
  <c r="A1392" i="6"/>
  <c r="AJ1392" i="6" s="1"/>
  <c r="AE1391" i="6"/>
  <c r="AI1391" i="6" s="1"/>
  <c r="W1391" i="6"/>
  <c r="AA1391" i="6" s="1"/>
  <c r="P1391" i="6"/>
  <c r="S1391" i="6" s="1"/>
  <c r="I1391" i="6"/>
  <c r="L1391" i="6" s="1"/>
  <c r="A1391" i="6"/>
  <c r="AJ1391" i="6" s="1"/>
  <c r="AE1390" i="6"/>
  <c r="AI1390" i="6" s="1"/>
  <c r="W1390" i="6"/>
  <c r="AA1390" i="6" s="1"/>
  <c r="P1390" i="6"/>
  <c r="S1390" i="6" s="1"/>
  <c r="I1390" i="6"/>
  <c r="L1390" i="6" s="1"/>
  <c r="A1390" i="6"/>
  <c r="AJ1390" i="6" s="1"/>
  <c r="AE1389" i="6"/>
  <c r="AI1389" i="6" s="1"/>
  <c r="W1389" i="6"/>
  <c r="AA1389" i="6" s="1"/>
  <c r="P1389" i="6"/>
  <c r="S1389" i="6" s="1"/>
  <c r="I1389" i="6"/>
  <c r="L1389" i="6" s="1"/>
  <c r="A1389" i="6"/>
  <c r="AJ1389" i="6" s="1"/>
  <c r="AE1388" i="6"/>
  <c r="AI1388" i="6" s="1"/>
  <c r="W1388" i="6"/>
  <c r="AA1388" i="6" s="1"/>
  <c r="P1388" i="6"/>
  <c r="S1388" i="6" s="1"/>
  <c r="I1388" i="6"/>
  <c r="L1388" i="6" s="1"/>
  <c r="A1388" i="6"/>
  <c r="AJ1388" i="6" s="1"/>
  <c r="AE1387" i="6"/>
  <c r="AI1387" i="6" s="1"/>
  <c r="W1387" i="6"/>
  <c r="AA1387" i="6" s="1"/>
  <c r="P1387" i="6"/>
  <c r="S1387" i="6" s="1"/>
  <c r="I1387" i="6"/>
  <c r="L1387" i="6" s="1"/>
  <c r="A1387" i="6"/>
  <c r="AJ1387" i="6" s="1"/>
  <c r="AE1386" i="6"/>
  <c r="AI1386" i="6" s="1"/>
  <c r="W1386" i="6"/>
  <c r="AA1386" i="6" s="1"/>
  <c r="P1386" i="6"/>
  <c r="S1386" i="6" s="1"/>
  <c r="I1386" i="6"/>
  <c r="L1386" i="6" s="1"/>
  <c r="A1386" i="6"/>
  <c r="AJ1386" i="6" s="1"/>
  <c r="AE1385" i="6"/>
  <c r="AI1385" i="6" s="1"/>
  <c r="W1385" i="6"/>
  <c r="P1385" i="6"/>
  <c r="S1385" i="6" s="1"/>
  <c r="I1385" i="6"/>
  <c r="A1385" i="6"/>
  <c r="AJ1385" i="6" s="1"/>
  <c r="AE1384" i="6"/>
  <c r="AI1384" i="6" s="1"/>
  <c r="W1384" i="6"/>
  <c r="AA1384" i="6" s="1"/>
  <c r="P1384" i="6"/>
  <c r="S1384" i="6" s="1"/>
  <c r="I1384" i="6"/>
  <c r="L1384" i="6" s="1"/>
  <c r="A1384" i="6"/>
  <c r="AJ1384" i="6" s="1"/>
  <c r="AE1383" i="6"/>
  <c r="AI1383" i="6" s="1"/>
  <c r="W1383" i="6"/>
  <c r="AA1383" i="6" s="1"/>
  <c r="P1383" i="6"/>
  <c r="S1383" i="6" s="1"/>
  <c r="I1383" i="6"/>
  <c r="L1383" i="6" s="1"/>
  <c r="A1383" i="6"/>
  <c r="AJ1383" i="6" s="1"/>
  <c r="AE1382" i="6"/>
  <c r="AI1382" i="6" s="1"/>
  <c r="W1382" i="6"/>
  <c r="AA1382" i="6" s="1"/>
  <c r="P1382" i="6"/>
  <c r="S1382" i="6" s="1"/>
  <c r="I1382" i="6"/>
  <c r="L1382" i="6" s="1"/>
  <c r="A1382" i="6"/>
  <c r="AJ1382" i="6" s="1"/>
  <c r="A1381" i="6"/>
  <c r="AJ1381" i="6" s="1"/>
  <c r="AH1380" i="6"/>
  <c r="AH1381" i="6" s="1"/>
  <c r="AF1380" i="6"/>
  <c r="AF1381" i="6" s="1"/>
  <c r="AD1380" i="6"/>
  <c r="AC1380" i="6"/>
  <c r="AB1380" i="6"/>
  <c r="AB1381" i="6" s="1"/>
  <c r="Z1380" i="6"/>
  <c r="Z1381" i="6" s="1"/>
  <c r="X1380" i="6"/>
  <c r="X1381" i="6" s="1"/>
  <c r="V1380" i="6"/>
  <c r="U1380" i="6"/>
  <c r="T1380" i="6"/>
  <c r="T1381" i="6" s="1"/>
  <c r="R1380" i="6"/>
  <c r="R1381" i="6" s="1"/>
  <c r="Q1380" i="6"/>
  <c r="Q1381" i="6" s="1"/>
  <c r="O1380" i="6"/>
  <c r="N1380" i="6"/>
  <c r="M1380" i="6"/>
  <c r="M1381" i="6" s="1"/>
  <c r="K1380" i="6"/>
  <c r="K1381" i="6" s="1"/>
  <c r="J1380" i="6"/>
  <c r="J1381" i="6" s="1"/>
  <c r="H1380" i="6"/>
  <c r="G1380" i="6"/>
  <c r="F1380" i="6"/>
  <c r="F1381" i="6" s="1"/>
  <c r="A1380" i="6"/>
  <c r="AJ1380" i="6" s="1"/>
  <c r="AE1379" i="6"/>
  <c r="AI1379" i="6" s="1"/>
  <c r="W1379" i="6"/>
  <c r="AA1379" i="6" s="1"/>
  <c r="P1379" i="6"/>
  <c r="S1379" i="6" s="1"/>
  <c r="I1379" i="6"/>
  <c r="L1379" i="6" s="1"/>
  <c r="A1379" i="6"/>
  <c r="AJ1379" i="6" s="1"/>
  <c r="AE1378" i="6"/>
  <c r="AI1378" i="6" s="1"/>
  <c r="W1378" i="6"/>
  <c r="AA1378" i="6" s="1"/>
  <c r="P1378" i="6"/>
  <c r="S1378" i="6" s="1"/>
  <c r="A1378" i="6"/>
  <c r="AJ1378" i="6" s="1"/>
  <c r="AE1377" i="6"/>
  <c r="AI1377" i="6" s="1"/>
  <c r="W1377" i="6"/>
  <c r="AA1377" i="6" s="1"/>
  <c r="P1377" i="6"/>
  <c r="S1377" i="6" s="1"/>
  <c r="I1377" i="6"/>
  <c r="L1377" i="6" s="1"/>
  <c r="A1377" i="6"/>
  <c r="AJ1377" i="6" s="1"/>
  <c r="AE1376" i="6"/>
  <c r="AI1376" i="6" s="1"/>
  <c r="W1376" i="6"/>
  <c r="AA1376" i="6" s="1"/>
  <c r="P1376" i="6"/>
  <c r="S1376" i="6" s="1"/>
  <c r="I1376" i="6"/>
  <c r="L1376" i="6" s="1"/>
  <c r="A1376" i="6"/>
  <c r="AJ1376" i="6" s="1"/>
  <c r="AE1375" i="6"/>
  <c r="AI1375" i="6" s="1"/>
  <c r="W1375" i="6"/>
  <c r="AA1375" i="6" s="1"/>
  <c r="P1375" i="6"/>
  <c r="S1375" i="6" s="1"/>
  <c r="I1375" i="6"/>
  <c r="L1375" i="6" s="1"/>
  <c r="A1375" i="6"/>
  <c r="AJ1375" i="6" s="1"/>
  <c r="AE1374" i="6"/>
  <c r="AI1374" i="6" s="1"/>
  <c r="W1374" i="6"/>
  <c r="AA1374" i="6" s="1"/>
  <c r="P1374" i="6"/>
  <c r="S1374" i="6" s="1"/>
  <c r="I1374" i="6"/>
  <c r="L1374" i="6" s="1"/>
  <c r="A1374" i="6"/>
  <c r="AJ1374" i="6" s="1"/>
  <c r="AE1373" i="6"/>
  <c r="AI1373" i="6" s="1"/>
  <c r="W1373" i="6"/>
  <c r="AA1373" i="6" s="1"/>
  <c r="P1373" i="6"/>
  <c r="S1373" i="6" s="1"/>
  <c r="I1373" i="6"/>
  <c r="L1373" i="6" s="1"/>
  <c r="A1373" i="6"/>
  <c r="AJ1373" i="6" s="1"/>
  <c r="AE1372" i="6"/>
  <c r="AI1372" i="6" s="1"/>
  <c r="W1372" i="6"/>
  <c r="AA1372" i="6" s="1"/>
  <c r="P1372" i="6"/>
  <c r="S1372" i="6" s="1"/>
  <c r="I1372" i="6"/>
  <c r="L1372" i="6" s="1"/>
  <c r="A1372" i="6"/>
  <c r="AJ1372" i="6" s="1"/>
  <c r="AE1371" i="6"/>
  <c r="AI1371" i="6" s="1"/>
  <c r="W1371" i="6"/>
  <c r="AA1371" i="6" s="1"/>
  <c r="P1371" i="6"/>
  <c r="S1371" i="6" s="1"/>
  <c r="I1371" i="6"/>
  <c r="L1371" i="6" s="1"/>
  <c r="A1371" i="6"/>
  <c r="AJ1371" i="6" s="1"/>
  <c r="AE1370" i="6"/>
  <c r="AI1370" i="6" s="1"/>
  <c r="W1370" i="6"/>
  <c r="P1370" i="6"/>
  <c r="S1370" i="6" s="1"/>
  <c r="I1370" i="6"/>
  <c r="L1370" i="6" s="1"/>
  <c r="A1370" i="6"/>
  <c r="AJ1370" i="6" s="1"/>
  <c r="AE1369" i="6"/>
  <c r="W1369" i="6"/>
  <c r="AA1369" i="6" s="1"/>
  <c r="P1369" i="6"/>
  <c r="I1369" i="6"/>
  <c r="L1369" i="6" s="1"/>
  <c r="A1369" i="6"/>
  <c r="AJ1369" i="6" s="1"/>
  <c r="AE1368" i="6"/>
  <c r="AI1368" i="6" s="1"/>
  <c r="W1368" i="6"/>
  <c r="AA1368" i="6" s="1"/>
  <c r="P1368" i="6"/>
  <c r="S1368" i="6" s="1"/>
  <c r="I1368" i="6"/>
  <c r="L1368" i="6" s="1"/>
  <c r="A1368" i="6"/>
  <c r="AJ1368" i="6" s="1"/>
  <c r="AE1367" i="6"/>
  <c r="AI1367" i="6" s="1"/>
  <c r="W1367" i="6"/>
  <c r="AA1367" i="6" s="1"/>
  <c r="P1367" i="6"/>
  <c r="S1367" i="6" s="1"/>
  <c r="I1367" i="6"/>
  <c r="L1367" i="6" s="1"/>
  <c r="A1367" i="6"/>
  <c r="AJ1367" i="6" s="1"/>
  <c r="A1366" i="6"/>
  <c r="AJ1366" i="6" s="1"/>
  <c r="AH1365" i="6"/>
  <c r="AH1366" i="6" s="1"/>
  <c r="AF1365" i="6"/>
  <c r="AF1366" i="6" s="1"/>
  <c r="AD1365" i="6"/>
  <c r="AC1365" i="6"/>
  <c r="AB1365" i="6"/>
  <c r="AB1366" i="6" s="1"/>
  <c r="Z1365" i="6"/>
  <c r="Z1366" i="6" s="1"/>
  <c r="X1365" i="6"/>
  <c r="X1366" i="6" s="1"/>
  <c r="V1365" i="6"/>
  <c r="U1365" i="6"/>
  <c r="T1365" i="6"/>
  <c r="T1366" i="6" s="1"/>
  <c r="R1365" i="6"/>
  <c r="R1366" i="6" s="1"/>
  <c r="Q1365" i="6"/>
  <c r="Q1366" i="6" s="1"/>
  <c r="O1365" i="6"/>
  <c r="N1365" i="6"/>
  <c r="M1365" i="6"/>
  <c r="M1366" i="6" s="1"/>
  <c r="K1365" i="6"/>
  <c r="K1366" i="6" s="1"/>
  <c r="J1365" i="6"/>
  <c r="J1366" i="6" s="1"/>
  <c r="H1365" i="6"/>
  <c r="G1365" i="6"/>
  <c r="F1365" i="6"/>
  <c r="F1366" i="6" s="1"/>
  <c r="A1365" i="6"/>
  <c r="AJ1365" i="6" s="1"/>
  <c r="AE1364" i="6"/>
  <c r="AI1364" i="6" s="1"/>
  <c r="W1364" i="6"/>
  <c r="AA1364" i="6" s="1"/>
  <c r="P1364" i="6"/>
  <c r="S1364" i="6" s="1"/>
  <c r="I1364" i="6"/>
  <c r="L1364" i="6" s="1"/>
  <c r="A1364" i="6"/>
  <c r="AJ1364" i="6" s="1"/>
  <c r="AE1363" i="6"/>
  <c r="AI1363" i="6" s="1"/>
  <c r="W1363" i="6"/>
  <c r="AA1363" i="6" s="1"/>
  <c r="P1363" i="6"/>
  <c r="S1363" i="6" s="1"/>
  <c r="I1363" i="6"/>
  <c r="L1363" i="6" s="1"/>
  <c r="A1363" i="6"/>
  <c r="AJ1363" i="6" s="1"/>
  <c r="AE1362" i="6"/>
  <c r="AI1362" i="6" s="1"/>
  <c r="W1362" i="6"/>
  <c r="AA1362" i="6" s="1"/>
  <c r="P1362" i="6"/>
  <c r="S1362" i="6" s="1"/>
  <c r="I1362" i="6"/>
  <c r="L1362" i="6" s="1"/>
  <c r="A1362" i="6"/>
  <c r="AJ1362" i="6" s="1"/>
  <c r="AE1361" i="6"/>
  <c r="AI1361" i="6" s="1"/>
  <c r="W1361" i="6"/>
  <c r="AA1361" i="6" s="1"/>
  <c r="P1361" i="6"/>
  <c r="I1361" i="6"/>
  <c r="L1361" i="6" s="1"/>
  <c r="A1361" i="6"/>
  <c r="AJ1361" i="6" s="1"/>
  <c r="AE1360" i="6"/>
  <c r="AI1360" i="6" s="1"/>
  <c r="W1360" i="6"/>
  <c r="P1360" i="6"/>
  <c r="S1360" i="6" s="1"/>
  <c r="I1360" i="6"/>
  <c r="A1360" i="6"/>
  <c r="AJ1360" i="6" s="1"/>
  <c r="AE1359" i="6"/>
  <c r="W1359" i="6"/>
  <c r="AA1359" i="6" s="1"/>
  <c r="P1359" i="6"/>
  <c r="S1359" i="6" s="1"/>
  <c r="I1359" i="6"/>
  <c r="L1359" i="6" s="1"/>
  <c r="A1359" i="6"/>
  <c r="AJ1359" i="6" s="1"/>
  <c r="AE1358" i="6"/>
  <c r="AI1358" i="6" s="1"/>
  <c r="W1358" i="6"/>
  <c r="P1358" i="6"/>
  <c r="S1358" i="6" s="1"/>
  <c r="I1358" i="6"/>
  <c r="L1358" i="6" s="1"/>
  <c r="A1358" i="6"/>
  <c r="AJ1358" i="6" s="1"/>
  <c r="A1357" i="6"/>
  <c r="AJ1357" i="6" s="1"/>
  <c r="AH1356" i="6"/>
  <c r="AH1357" i="6" s="1"/>
  <c r="AF1356" i="6"/>
  <c r="AF1357" i="6" s="1"/>
  <c r="AD1356" i="6"/>
  <c r="AC1356" i="6"/>
  <c r="AB1356" i="6"/>
  <c r="AB1357" i="6" s="1"/>
  <c r="Z1356" i="6"/>
  <c r="Z1357" i="6" s="1"/>
  <c r="X1356" i="6"/>
  <c r="X1357" i="6" s="1"/>
  <c r="V1356" i="6"/>
  <c r="U1356" i="6"/>
  <c r="T1356" i="6"/>
  <c r="T1357" i="6" s="1"/>
  <c r="R1356" i="6"/>
  <c r="R1357" i="6" s="1"/>
  <c r="Q1356" i="6"/>
  <c r="Q1357" i="6" s="1"/>
  <c r="O1356" i="6"/>
  <c r="N1356" i="6"/>
  <c r="M1356" i="6"/>
  <c r="M1357" i="6" s="1"/>
  <c r="K1356" i="6"/>
  <c r="K1357" i="6" s="1"/>
  <c r="J1356" i="6"/>
  <c r="J1357" i="6" s="1"/>
  <c r="H1356" i="6"/>
  <c r="G1356" i="6"/>
  <c r="F1356" i="6"/>
  <c r="F1357" i="6" s="1"/>
  <c r="A1356" i="6"/>
  <c r="AJ1356" i="6" s="1"/>
  <c r="AE1355" i="6"/>
  <c r="AI1355" i="6" s="1"/>
  <c r="W1355" i="6"/>
  <c r="AA1355" i="6" s="1"/>
  <c r="P1355" i="6"/>
  <c r="S1355" i="6" s="1"/>
  <c r="I1355" i="6"/>
  <c r="L1355" i="6" s="1"/>
  <c r="A1355" i="6"/>
  <c r="AJ1355" i="6" s="1"/>
  <c r="AE1354" i="6"/>
  <c r="AI1354" i="6" s="1"/>
  <c r="W1354" i="6"/>
  <c r="AA1354" i="6" s="1"/>
  <c r="P1354" i="6"/>
  <c r="S1354" i="6" s="1"/>
  <c r="I1354" i="6"/>
  <c r="L1354" i="6" s="1"/>
  <c r="A1354" i="6"/>
  <c r="AJ1354" i="6" s="1"/>
  <c r="AE1353" i="6"/>
  <c r="AI1353" i="6" s="1"/>
  <c r="W1353" i="6"/>
  <c r="AA1353" i="6" s="1"/>
  <c r="P1353" i="6"/>
  <c r="S1353" i="6" s="1"/>
  <c r="I1353" i="6"/>
  <c r="L1353" i="6" s="1"/>
  <c r="A1353" i="6"/>
  <c r="AJ1353" i="6" s="1"/>
  <c r="AE1352" i="6"/>
  <c r="AI1352" i="6" s="1"/>
  <c r="W1352" i="6"/>
  <c r="AA1352" i="6" s="1"/>
  <c r="P1352" i="6"/>
  <c r="S1352" i="6" s="1"/>
  <c r="I1352" i="6"/>
  <c r="L1352" i="6" s="1"/>
  <c r="A1352" i="6"/>
  <c r="AJ1352" i="6" s="1"/>
  <c r="AE1351" i="6"/>
  <c r="AI1351" i="6" s="1"/>
  <c r="W1351" i="6"/>
  <c r="AA1351" i="6" s="1"/>
  <c r="P1351" i="6"/>
  <c r="S1351" i="6" s="1"/>
  <c r="I1351" i="6"/>
  <c r="L1351" i="6" s="1"/>
  <c r="A1351" i="6"/>
  <c r="AJ1351" i="6" s="1"/>
  <c r="AE1350" i="6"/>
  <c r="AI1350" i="6" s="1"/>
  <c r="W1350" i="6"/>
  <c r="AA1350" i="6" s="1"/>
  <c r="P1350" i="6"/>
  <c r="S1350" i="6" s="1"/>
  <c r="I1350" i="6"/>
  <c r="L1350" i="6" s="1"/>
  <c r="A1350" i="6"/>
  <c r="AJ1350" i="6" s="1"/>
  <c r="AE1349" i="6"/>
  <c r="AI1349" i="6" s="1"/>
  <c r="W1349" i="6"/>
  <c r="AA1349" i="6" s="1"/>
  <c r="P1349" i="6"/>
  <c r="S1349" i="6" s="1"/>
  <c r="I1349" i="6"/>
  <c r="L1349" i="6" s="1"/>
  <c r="A1349" i="6"/>
  <c r="AJ1349" i="6" s="1"/>
  <c r="AE1348" i="6"/>
  <c r="AI1348" i="6" s="1"/>
  <c r="W1348" i="6"/>
  <c r="AA1348" i="6" s="1"/>
  <c r="P1348" i="6"/>
  <c r="S1348" i="6" s="1"/>
  <c r="I1348" i="6"/>
  <c r="A1348" i="6"/>
  <c r="AJ1348" i="6" s="1"/>
  <c r="A1347" i="6"/>
  <c r="AJ1347" i="6" s="1"/>
  <c r="AH1346" i="6"/>
  <c r="AH1347" i="6" s="1"/>
  <c r="AF1346" i="6"/>
  <c r="AF1347" i="6" s="1"/>
  <c r="AD1346" i="6"/>
  <c r="AC1346" i="6"/>
  <c r="AB1346" i="6"/>
  <c r="AB1347" i="6" s="1"/>
  <c r="Z1346" i="6"/>
  <c r="Z1347" i="6" s="1"/>
  <c r="X1346" i="6"/>
  <c r="X1347" i="6" s="1"/>
  <c r="V1346" i="6"/>
  <c r="U1346" i="6"/>
  <c r="T1346" i="6"/>
  <c r="T1347" i="6" s="1"/>
  <c r="R1346" i="6"/>
  <c r="R1347" i="6" s="1"/>
  <c r="Q1346" i="6"/>
  <c r="Q1347" i="6" s="1"/>
  <c r="O1346" i="6"/>
  <c r="N1346" i="6"/>
  <c r="M1346" i="6"/>
  <c r="M1347" i="6" s="1"/>
  <c r="K1346" i="6"/>
  <c r="K1347" i="6" s="1"/>
  <c r="J1346" i="6"/>
  <c r="J1347" i="6" s="1"/>
  <c r="H1346" i="6"/>
  <c r="G1346" i="6"/>
  <c r="F1346" i="6"/>
  <c r="F1347" i="6" s="1"/>
  <c r="A1346" i="6"/>
  <c r="AJ1346" i="6" s="1"/>
  <c r="AE1345" i="6"/>
  <c r="AI1345" i="6" s="1"/>
  <c r="W1345" i="6"/>
  <c r="AA1345" i="6" s="1"/>
  <c r="P1345" i="6"/>
  <c r="S1345" i="6" s="1"/>
  <c r="I1345" i="6"/>
  <c r="L1345" i="6" s="1"/>
  <c r="A1345" i="6"/>
  <c r="AJ1345" i="6" s="1"/>
  <c r="AE1344" i="6"/>
  <c r="AI1344" i="6" s="1"/>
  <c r="W1344" i="6"/>
  <c r="AA1344" i="6" s="1"/>
  <c r="P1344" i="6"/>
  <c r="S1344" i="6" s="1"/>
  <c r="I1344" i="6"/>
  <c r="L1344" i="6" s="1"/>
  <c r="A1344" i="6"/>
  <c r="AJ1344" i="6" s="1"/>
  <c r="AE1343" i="6"/>
  <c r="W1343" i="6"/>
  <c r="AA1343" i="6" s="1"/>
  <c r="P1343" i="6"/>
  <c r="I1343" i="6"/>
  <c r="L1343" i="6" s="1"/>
  <c r="A1343" i="6"/>
  <c r="AJ1343" i="6" s="1"/>
  <c r="AE1342" i="6"/>
  <c r="AI1342" i="6" s="1"/>
  <c r="W1342" i="6"/>
  <c r="AA1342" i="6" s="1"/>
  <c r="P1342" i="6"/>
  <c r="S1342" i="6" s="1"/>
  <c r="I1342" i="6"/>
  <c r="L1342" i="6" s="1"/>
  <c r="A1342" i="6"/>
  <c r="AJ1342" i="6" s="1"/>
  <c r="AE1341" i="6"/>
  <c r="AI1341" i="6" s="1"/>
  <c r="W1341" i="6"/>
  <c r="AA1341" i="6" s="1"/>
  <c r="P1341" i="6"/>
  <c r="I1341" i="6"/>
  <c r="L1341" i="6" s="1"/>
  <c r="A1341" i="6"/>
  <c r="AJ1341" i="6" s="1"/>
  <c r="A1340" i="6"/>
  <c r="AJ1340" i="6" s="1"/>
  <c r="AH1339" i="6"/>
  <c r="AH1340" i="6" s="1"/>
  <c r="AF1339" i="6"/>
  <c r="AF1340" i="6" s="1"/>
  <c r="AD1339" i="6"/>
  <c r="AC1339" i="6"/>
  <c r="AB1339" i="6"/>
  <c r="AB1340" i="6" s="1"/>
  <c r="Z1339" i="6"/>
  <c r="Z1340" i="6" s="1"/>
  <c r="X1339" i="6"/>
  <c r="X1340" i="6" s="1"/>
  <c r="V1339" i="6"/>
  <c r="U1339" i="6"/>
  <c r="T1339" i="6"/>
  <c r="T1340" i="6" s="1"/>
  <c r="R1339" i="6"/>
  <c r="R1340" i="6" s="1"/>
  <c r="Q1339" i="6"/>
  <c r="Q1340" i="6" s="1"/>
  <c r="O1339" i="6"/>
  <c r="N1339" i="6"/>
  <c r="M1339" i="6"/>
  <c r="M1340" i="6" s="1"/>
  <c r="K1339" i="6"/>
  <c r="K1340" i="6" s="1"/>
  <c r="J1339" i="6"/>
  <c r="J1340" i="6" s="1"/>
  <c r="H1339" i="6"/>
  <c r="G1339" i="6"/>
  <c r="F1339" i="6"/>
  <c r="F1340" i="6" s="1"/>
  <c r="A1339" i="6"/>
  <c r="AJ1339" i="6" s="1"/>
  <c r="AE1338" i="6"/>
  <c r="AI1338" i="6" s="1"/>
  <c r="W1338" i="6"/>
  <c r="AA1338" i="6" s="1"/>
  <c r="A1338" i="6"/>
  <c r="AJ1338" i="6" s="1"/>
  <c r="AE1337" i="6"/>
  <c r="AI1337" i="6" s="1"/>
  <c r="W1337" i="6"/>
  <c r="AA1337" i="6" s="1"/>
  <c r="P1337" i="6"/>
  <c r="S1337" i="6" s="1"/>
  <c r="I1337" i="6"/>
  <c r="L1337" i="6" s="1"/>
  <c r="A1337" i="6"/>
  <c r="AJ1337" i="6" s="1"/>
  <c r="AE1336" i="6"/>
  <c r="AI1336" i="6" s="1"/>
  <c r="W1336" i="6"/>
  <c r="P1336" i="6"/>
  <c r="S1336" i="6" s="1"/>
  <c r="I1336" i="6"/>
  <c r="L1336" i="6" s="1"/>
  <c r="A1336" i="6"/>
  <c r="AJ1336" i="6" s="1"/>
  <c r="AE1335" i="6"/>
  <c r="AI1335" i="6" s="1"/>
  <c r="W1335" i="6"/>
  <c r="AA1335" i="6" s="1"/>
  <c r="P1335" i="6"/>
  <c r="S1335" i="6" s="1"/>
  <c r="I1335" i="6"/>
  <c r="L1335" i="6" s="1"/>
  <c r="A1335" i="6"/>
  <c r="AJ1335" i="6" s="1"/>
  <c r="AE1334" i="6"/>
  <c r="AI1334" i="6" s="1"/>
  <c r="W1334" i="6"/>
  <c r="AA1334" i="6" s="1"/>
  <c r="P1334" i="6"/>
  <c r="S1334" i="6" s="1"/>
  <c r="I1334" i="6"/>
  <c r="L1334" i="6" s="1"/>
  <c r="A1334" i="6"/>
  <c r="AJ1334" i="6" s="1"/>
  <c r="AE1333" i="6"/>
  <c r="AI1333" i="6" s="1"/>
  <c r="W1333" i="6"/>
  <c r="AA1333" i="6" s="1"/>
  <c r="P1333" i="6"/>
  <c r="S1333" i="6" s="1"/>
  <c r="I1333" i="6"/>
  <c r="A1333" i="6"/>
  <c r="AJ1333" i="6" s="1"/>
  <c r="AE1332" i="6"/>
  <c r="AI1332" i="6" s="1"/>
  <c r="W1332" i="6"/>
  <c r="AA1332" i="6" s="1"/>
  <c r="P1332" i="6"/>
  <c r="S1332" i="6" s="1"/>
  <c r="I1332" i="6"/>
  <c r="A1332" i="6"/>
  <c r="AJ1332" i="6" s="1"/>
  <c r="AE1331" i="6"/>
  <c r="AI1331" i="6" s="1"/>
  <c r="W1331" i="6"/>
  <c r="AA1331" i="6" s="1"/>
  <c r="P1331" i="6"/>
  <c r="I1331" i="6"/>
  <c r="L1331" i="6" s="1"/>
  <c r="A1331" i="6"/>
  <c r="AJ1331" i="6" s="1"/>
  <c r="A1330" i="6"/>
  <c r="AJ1330" i="6" s="1"/>
  <c r="AH1329" i="6"/>
  <c r="AH1330" i="6" s="1"/>
  <c r="AG1329" i="6"/>
  <c r="AG1330" i="6" s="1"/>
  <c r="AF1329" i="6"/>
  <c r="AF1330" i="6" s="1"/>
  <c r="AD1329" i="6"/>
  <c r="AC1329" i="6"/>
  <c r="AB1329" i="6"/>
  <c r="AB1330" i="6" s="1"/>
  <c r="Z1329" i="6"/>
  <c r="Z1330" i="6" s="1"/>
  <c r="Y1329" i="6"/>
  <c r="Y1330" i="6" s="1"/>
  <c r="X1329" i="6"/>
  <c r="X1330" i="6" s="1"/>
  <c r="V1329" i="6"/>
  <c r="U1329" i="6"/>
  <c r="T1329" i="6"/>
  <c r="T1330" i="6" s="1"/>
  <c r="R1329" i="6"/>
  <c r="R1330" i="6" s="1"/>
  <c r="Q1329" i="6"/>
  <c r="Q1330" i="6" s="1"/>
  <c r="O1329" i="6"/>
  <c r="N1329" i="6"/>
  <c r="M1329" i="6"/>
  <c r="M1330" i="6" s="1"/>
  <c r="K1329" i="6"/>
  <c r="K1330" i="6" s="1"/>
  <c r="J1329" i="6"/>
  <c r="J1330" i="6" s="1"/>
  <c r="H1329" i="6"/>
  <c r="G1329" i="6"/>
  <c r="F1329" i="6"/>
  <c r="F1330" i="6" s="1"/>
  <c r="A1329" i="6"/>
  <c r="AJ1329" i="6" s="1"/>
  <c r="AE1328" i="6"/>
  <c r="AI1328" i="6" s="1"/>
  <c r="W1328" i="6"/>
  <c r="AA1328" i="6" s="1"/>
  <c r="P1328" i="6"/>
  <c r="S1328" i="6" s="1"/>
  <c r="I1328" i="6"/>
  <c r="L1328" i="6" s="1"/>
  <c r="A1328" i="6"/>
  <c r="AJ1328" i="6" s="1"/>
  <c r="AE1327" i="6"/>
  <c r="AI1327" i="6" s="1"/>
  <c r="W1327" i="6"/>
  <c r="AA1327" i="6" s="1"/>
  <c r="A1327" i="6"/>
  <c r="AJ1327" i="6" s="1"/>
  <c r="AE1326" i="6"/>
  <c r="AI1326" i="6" s="1"/>
  <c r="W1326" i="6"/>
  <c r="AA1326" i="6" s="1"/>
  <c r="P1326" i="6"/>
  <c r="S1326" i="6" s="1"/>
  <c r="I1326" i="6"/>
  <c r="L1326" i="6" s="1"/>
  <c r="A1326" i="6"/>
  <c r="AJ1326" i="6" s="1"/>
  <c r="AE1325" i="6"/>
  <c r="W1325" i="6"/>
  <c r="AA1325" i="6" s="1"/>
  <c r="P1325" i="6"/>
  <c r="S1325" i="6" s="1"/>
  <c r="I1325" i="6"/>
  <c r="L1325" i="6" s="1"/>
  <c r="A1325" i="6"/>
  <c r="AJ1325" i="6" s="1"/>
  <c r="AE1324" i="6"/>
  <c r="AI1324" i="6" s="1"/>
  <c r="W1324" i="6"/>
  <c r="A1324" i="6"/>
  <c r="AJ1324" i="6" s="1"/>
  <c r="AE1323" i="6"/>
  <c r="AI1323" i="6" s="1"/>
  <c r="W1323" i="6"/>
  <c r="AA1323" i="6" s="1"/>
  <c r="P1323" i="6"/>
  <c r="I1323" i="6"/>
  <c r="L1323" i="6" s="1"/>
  <c r="A1323" i="6"/>
  <c r="AJ1323" i="6" s="1"/>
  <c r="AE1322" i="6"/>
  <c r="AI1322" i="6" s="1"/>
  <c r="W1322" i="6"/>
  <c r="AA1322" i="6" s="1"/>
  <c r="P1322" i="6"/>
  <c r="S1322" i="6" s="1"/>
  <c r="I1322" i="6"/>
  <c r="A1322" i="6"/>
  <c r="AJ1322" i="6" s="1"/>
  <c r="AE1321" i="6"/>
  <c r="AI1321" i="6" s="1"/>
  <c r="W1321" i="6"/>
  <c r="P1321" i="6"/>
  <c r="S1321" i="6" s="1"/>
  <c r="I1321" i="6"/>
  <c r="L1321" i="6" s="1"/>
  <c r="A1321" i="6"/>
  <c r="AJ1321" i="6" s="1"/>
  <c r="A1320" i="6"/>
  <c r="AJ1320" i="6" s="1"/>
  <c r="AH1319" i="6"/>
  <c r="AH1320" i="6" s="1"/>
  <c r="AF1319" i="6"/>
  <c r="AF1320" i="6" s="1"/>
  <c r="AD1319" i="6"/>
  <c r="AC1319" i="6"/>
  <c r="AB1319" i="6"/>
  <c r="AB1320" i="6" s="1"/>
  <c r="Z1319" i="6"/>
  <c r="Z1320" i="6" s="1"/>
  <c r="X1319" i="6"/>
  <c r="X1320" i="6" s="1"/>
  <c r="V1319" i="6"/>
  <c r="U1319" i="6"/>
  <c r="T1319" i="6"/>
  <c r="T1320" i="6" s="1"/>
  <c r="R1319" i="6"/>
  <c r="R1320" i="6" s="1"/>
  <c r="Q1319" i="6"/>
  <c r="Q1320" i="6" s="1"/>
  <c r="O1319" i="6"/>
  <c r="N1319" i="6"/>
  <c r="M1319" i="6"/>
  <c r="M1320" i="6" s="1"/>
  <c r="K1319" i="6"/>
  <c r="K1320" i="6" s="1"/>
  <c r="J1319" i="6"/>
  <c r="J1320" i="6" s="1"/>
  <c r="H1319" i="6"/>
  <c r="G1319" i="6"/>
  <c r="F1319" i="6"/>
  <c r="F1320" i="6" s="1"/>
  <c r="A1319" i="6"/>
  <c r="AJ1319" i="6" s="1"/>
  <c r="AE1318" i="6"/>
  <c r="AI1318" i="6" s="1"/>
  <c r="W1318" i="6"/>
  <c r="AA1318" i="6" s="1"/>
  <c r="P1318" i="6"/>
  <c r="S1318" i="6" s="1"/>
  <c r="I1318" i="6"/>
  <c r="L1318" i="6" s="1"/>
  <c r="A1318" i="6"/>
  <c r="AJ1318" i="6" s="1"/>
  <c r="AE1317" i="6"/>
  <c r="AI1317" i="6" s="1"/>
  <c r="W1317" i="6"/>
  <c r="AA1317" i="6" s="1"/>
  <c r="P1317" i="6"/>
  <c r="S1317" i="6" s="1"/>
  <c r="I1317" i="6"/>
  <c r="L1317" i="6" s="1"/>
  <c r="A1317" i="6"/>
  <c r="AJ1317" i="6" s="1"/>
  <c r="AE1316" i="6"/>
  <c r="AI1316" i="6" s="1"/>
  <c r="W1316" i="6"/>
  <c r="AA1316" i="6" s="1"/>
  <c r="P1316" i="6"/>
  <c r="S1316" i="6" s="1"/>
  <c r="I1316" i="6"/>
  <c r="L1316" i="6" s="1"/>
  <c r="A1316" i="6"/>
  <c r="AJ1316" i="6" s="1"/>
  <c r="AE1315" i="6"/>
  <c r="AI1315" i="6" s="1"/>
  <c r="W1315" i="6"/>
  <c r="AA1315" i="6" s="1"/>
  <c r="P1315" i="6"/>
  <c r="I1315" i="6"/>
  <c r="L1315" i="6" s="1"/>
  <c r="A1315" i="6"/>
  <c r="AJ1315" i="6" s="1"/>
  <c r="AE1314" i="6"/>
  <c r="AI1314" i="6" s="1"/>
  <c r="W1314" i="6"/>
  <c r="AA1314" i="6" s="1"/>
  <c r="P1314" i="6"/>
  <c r="S1314" i="6" s="1"/>
  <c r="I1314" i="6"/>
  <c r="L1314" i="6" s="1"/>
  <c r="A1314" i="6"/>
  <c r="AJ1314" i="6" s="1"/>
  <c r="AE1313" i="6"/>
  <c r="W1313" i="6"/>
  <c r="AA1313" i="6" s="1"/>
  <c r="A1313" i="6"/>
  <c r="AJ1313" i="6" s="1"/>
  <c r="AE1312" i="6"/>
  <c r="AI1312" i="6" s="1"/>
  <c r="W1312" i="6"/>
  <c r="P1312" i="6"/>
  <c r="S1312" i="6" s="1"/>
  <c r="I1312" i="6"/>
  <c r="A1312" i="6"/>
  <c r="AJ1312" i="6" s="1"/>
  <c r="AE1311" i="6"/>
  <c r="AI1311" i="6" s="1"/>
  <c r="W1311" i="6"/>
  <c r="AA1311" i="6" s="1"/>
  <c r="P1311" i="6"/>
  <c r="S1311" i="6" s="1"/>
  <c r="I1311" i="6"/>
  <c r="L1311" i="6" s="1"/>
  <c r="A1311" i="6"/>
  <c r="AJ1311" i="6" s="1"/>
  <c r="AE1310" i="6"/>
  <c r="AI1310" i="6" s="1"/>
  <c r="W1310" i="6"/>
  <c r="AA1310" i="6" s="1"/>
  <c r="P1310" i="6"/>
  <c r="S1310" i="6" s="1"/>
  <c r="I1310" i="6"/>
  <c r="L1310" i="6" s="1"/>
  <c r="A1310" i="6"/>
  <c r="AJ1310" i="6" s="1"/>
  <c r="A1309" i="6"/>
  <c r="AJ1309" i="6" s="1"/>
  <c r="AH1308" i="6"/>
  <c r="AH1309" i="6" s="1"/>
  <c r="AF1308" i="6"/>
  <c r="AF1309" i="6" s="1"/>
  <c r="AD1308" i="6"/>
  <c r="AC1308" i="6"/>
  <c r="AB1308" i="6"/>
  <c r="AB1309" i="6" s="1"/>
  <c r="Z1308" i="6"/>
  <c r="Z1309" i="6" s="1"/>
  <c r="X1308" i="6"/>
  <c r="X1309" i="6" s="1"/>
  <c r="V1308" i="6"/>
  <c r="U1308" i="6"/>
  <c r="T1308" i="6"/>
  <c r="T1309" i="6" s="1"/>
  <c r="R1308" i="6"/>
  <c r="R1309" i="6" s="1"/>
  <c r="Q1308" i="6"/>
  <c r="Q1309" i="6" s="1"/>
  <c r="O1308" i="6"/>
  <c r="N1308" i="6"/>
  <c r="M1308" i="6"/>
  <c r="M1309" i="6" s="1"/>
  <c r="K1308" i="6"/>
  <c r="K1309" i="6" s="1"/>
  <c r="J1308" i="6"/>
  <c r="J1309" i="6" s="1"/>
  <c r="H1308" i="6"/>
  <c r="G1308" i="6"/>
  <c r="F1308" i="6"/>
  <c r="F1309" i="6" s="1"/>
  <c r="A1308" i="6"/>
  <c r="AJ1308" i="6" s="1"/>
  <c r="AE1307" i="6"/>
  <c r="AI1307" i="6" s="1"/>
  <c r="W1307" i="6"/>
  <c r="AA1307" i="6" s="1"/>
  <c r="P1307" i="6"/>
  <c r="S1307" i="6" s="1"/>
  <c r="I1307" i="6"/>
  <c r="L1307" i="6" s="1"/>
  <c r="A1307" i="6"/>
  <c r="AJ1307" i="6" s="1"/>
  <c r="AE1306" i="6"/>
  <c r="AI1306" i="6" s="1"/>
  <c r="W1306" i="6"/>
  <c r="AA1306" i="6" s="1"/>
  <c r="P1306" i="6"/>
  <c r="S1306" i="6" s="1"/>
  <c r="I1306" i="6"/>
  <c r="L1306" i="6" s="1"/>
  <c r="A1306" i="6"/>
  <c r="AJ1306" i="6" s="1"/>
  <c r="AE1305" i="6"/>
  <c r="AI1305" i="6" s="1"/>
  <c r="W1305" i="6"/>
  <c r="AA1305" i="6" s="1"/>
  <c r="P1305" i="6"/>
  <c r="S1305" i="6" s="1"/>
  <c r="I1305" i="6"/>
  <c r="L1305" i="6" s="1"/>
  <c r="A1305" i="6"/>
  <c r="AJ1305" i="6" s="1"/>
  <c r="AE1304" i="6"/>
  <c r="AI1304" i="6" s="1"/>
  <c r="W1304" i="6"/>
  <c r="AA1304" i="6" s="1"/>
  <c r="P1304" i="6"/>
  <c r="S1304" i="6" s="1"/>
  <c r="A1304" i="6"/>
  <c r="AJ1304" i="6" s="1"/>
  <c r="AE1303" i="6"/>
  <c r="AI1303" i="6" s="1"/>
  <c r="W1303" i="6"/>
  <c r="AA1303" i="6" s="1"/>
  <c r="P1303" i="6"/>
  <c r="S1303" i="6" s="1"/>
  <c r="I1303" i="6"/>
  <c r="L1303" i="6" s="1"/>
  <c r="A1303" i="6"/>
  <c r="AJ1303" i="6" s="1"/>
  <c r="AE1302" i="6"/>
  <c r="W1302" i="6"/>
  <c r="AA1302" i="6" s="1"/>
  <c r="P1302" i="6"/>
  <c r="S1302" i="6" s="1"/>
  <c r="I1302" i="6"/>
  <c r="L1302" i="6" s="1"/>
  <c r="A1302" i="6"/>
  <c r="AJ1302" i="6" s="1"/>
  <c r="AE1301" i="6"/>
  <c r="AI1301" i="6" s="1"/>
  <c r="W1301" i="6"/>
  <c r="P1301" i="6"/>
  <c r="S1301" i="6" s="1"/>
  <c r="I1301" i="6"/>
  <c r="L1301" i="6" s="1"/>
  <c r="A1301" i="6"/>
  <c r="AJ1301" i="6" s="1"/>
  <c r="AE1300" i="6"/>
  <c r="AI1300" i="6" s="1"/>
  <c r="W1300" i="6"/>
  <c r="AA1300" i="6" s="1"/>
  <c r="P1300" i="6"/>
  <c r="S1300" i="6" s="1"/>
  <c r="I1300" i="6"/>
  <c r="L1300" i="6" s="1"/>
  <c r="A1300" i="6"/>
  <c r="AJ1300" i="6" s="1"/>
  <c r="AE1299" i="6"/>
  <c r="AI1299" i="6" s="1"/>
  <c r="W1299" i="6"/>
  <c r="AA1299" i="6" s="1"/>
  <c r="P1299" i="6"/>
  <c r="S1299" i="6" s="1"/>
  <c r="I1299" i="6"/>
  <c r="L1299" i="6" s="1"/>
  <c r="A1299" i="6"/>
  <c r="AJ1299" i="6" s="1"/>
  <c r="A1298" i="6"/>
  <c r="AJ1298" i="6" s="1"/>
  <c r="AH1297" i="6"/>
  <c r="AH1298" i="6" s="1"/>
  <c r="AF1297" i="6"/>
  <c r="AF1298" i="6" s="1"/>
  <c r="AD1297" i="6"/>
  <c r="AC1297" i="6"/>
  <c r="AB1297" i="6"/>
  <c r="AB1298" i="6" s="1"/>
  <c r="Z1297" i="6"/>
  <c r="Z1298" i="6" s="1"/>
  <c r="X1297" i="6"/>
  <c r="X1298" i="6" s="1"/>
  <c r="V1297" i="6"/>
  <c r="U1297" i="6"/>
  <c r="T1297" i="6"/>
  <c r="T1298" i="6" s="1"/>
  <c r="R1297" i="6"/>
  <c r="R1298" i="6" s="1"/>
  <c r="Q1297" i="6"/>
  <c r="Q1298" i="6" s="1"/>
  <c r="O1297" i="6"/>
  <c r="N1297" i="6"/>
  <c r="M1297" i="6"/>
  <c r="M1298" i="6" s="1"/>
  <c r="K1297" i="6"/>
  <c r="K1298" i="6" s="1"/>
  <c r="J1297" i="6"/>
  <c r="J1298" i="6" s="1"/>
  <c r="H1297" i="6"/>
  <c r="G1297" i="6"/>
  <c r="F1297" i="6"/>
  <c r="F1298" i="6" s="1"/>
  <c r="A1297" i="6"/>
  <c r="AJ1297" i="6" s="1"/>
  <c r="AE1296" i="6"/>
  <c r="AI1296" i="6" s="1"/>
  <c r="W1296" i="6"/>
  <c r="AA1296" i="6" s="1"/>
  <c r="P1296" i="6"/>
  <c r="S1296" i="6" s="1"/>
  <c r="I1296" i="6"/>
  <c r="L1296" i="6" s="1"/>
  <c r="A1296" i="6"/>
  <c r="AJ1296" i="6" s="1"/>
  <c r="AE1295" i="6"/>
  <c r="AI1295" i="6" s="1"/>
  <c r="W1295" i="6"/>
  <c r="AA1295" i="6" s="1"/>
  <c r="P1295" i="6"/>
  <c r="S1295" i="6" s="1"/>
  <c r="I1295" i="6"/>
  <c r="L1295" i="6" s="1"/>
  <c r="A1295" i="6"/>
  <c r="AJ1295" i="6" s="1"/>
  <c r="AE1294" i="6"/>
  <c r="AI1294" i="6" s="1"/>
  <c r="W1294" i="6"/>
  <c r="AA1294" i="6" s="1"/>
  <c r="P1294" i="6"/>
  <c r="S1294" i="6" s="1"/>
  <c r="I1294" i="6"/>
  <c r="L1294" i="6" s="1"/>
  <c r="A1294" i="6"/>
  <c r="AJ1294" i="6" s="1"/>
  <c r="AE1293" i="6"/>
  <c r="AI1293" i="6" s="1"/>
  <c r="W1293" i="6"/>
  <c r="AA1293" i="6" s="1"/>
  <c r="P1293" i="6"/>
  <c r="S1293" i="6" s="1"/>
  <c r="I1293" i="6"/>
  <c r="L1293" i="6" s="1"/>
  <c r="A1293" i="6"/>
  <c r="AJ1293" i="6" s="1"/>
  <c r="AE1292" i="6"/>
  <c r="W1292" i="6"/>
  <c r="AA1292" i="6" s="1"/>
  <c r="P1292" i="6"/>
  <c r="S1292" i="6" s="1"/>
  <c r="I1292" i="6"/>
  <c r="L1292" i="6" s="1"/>
  <c r="A1292" i="6"/>
  <c r="AJ1292" i="6" s="1"/>
  <c r="AE1291" i="6"/>
  <c r="AI1291" i="6" s="1"/>
  <c r="W1291" i="6"/>
  <c r="AA1291" i="6" s="1"/>
  <c r="P1291" i="6"/>
  <c r="S1291" i="6" s="1"/>
  <c r="I1291" i="6"/>
  <c r="L1291" i="6" s="1"/>
  <c r="A1291" i="6"/>
  <c r="AJ1291" i="6" s="1"/>
  <c r="AE1290" i="6"/>
  <c r="AI1290" i="6" s="1"/>
  <c r="W1290" i="6"/>
  <c r="AA1290" i="6" s="1"/>
  <c r="P1290" i="6"/>
  <c r="S1290" i="6" s="1"/>
  <c r="I1290" i="6"/>
  <c r="L1290" i="6" s="1"/>
  <c r="A1290" i="6"/>
  <c r="AJ1290" i="6" s="1"/>
  <c r="AE1289" i="6"/>
  <c r="AI1289" i="6" s="1"/>
  <c r="W1289" i="6"/>
  <c r="AA1289" i="6" s="1"/>
  <c r="P1289" i="6"/>
  <c r="S1289" i="6" s="1"/>
  <c r="I1289" i="6"/>
  <c r="L1289" i="6" s="1"/>
  <c r="A1289" i="6"/>
  <c r="AJ1289" i="6" s="1"/>
  <c r="AE1288" i="6"/>
  <c r="AI1288" i="6" s="1"/>
  <c r="W1288" i="6"/>
  <c r="P1288" i="6"/>
  <c r="S1288" i="6" s="1"/>
  <c r="I1288" i="6"/>
  <c r="L1288" i="6" s="1"/>
  <c r="A1288" i="6"/>
  <c r="AJ1288" i="6" s="1"/>
  <c r="AE1287" i="6"/>
  <c r="AI1287" i="6" s="1"/>
  <c r="W1287" i="6"/>
  <c r="AA1287" i="6" s="1"/>
  <c r="P1287" i="6"/>
  <c r="S1287" i="6" s="1"/>
  <c r="I1287" i="6"/>
  <c r="L1287" i="6" s="1"/>
  <c r="A1287" i="6"/>
  <c r="AJ1287" i="6" s="1"/>
  <c r="AE1286" i="6"/>
  <c r="AI1286" i="6" s="1"/>
  <c r="W1286" i="6"/>
  <c r="P1286" i="6"/>
  <c r="S1286" i="6" s="1"/>
  <c r="I1286" i="6"/>
  <c r="A1286" i="6"/>
  <c r="AJ1286" i="6" s="1"/>
  <c r="A1285" i="6"/>
  <c r="AJ1285" i="6" s="1"/>
  <c r="AH1284" i="6"/>
  <c r="AH1285" i="6" s="1"/>
  <c r="AF1284" i="6"/>
  <c r="AF1285" i="6" s="1"/>
  <c r="AD1284" i="6"/>
  <c r="AC1284" i="6"/>
  <c r="AB1284" i="6"/>
  <c r="AB1285" i="6" s="1"/>
  <c r="Z1284" i="6"/>
  <c r="Z1285" i="6" s="1"/>
  <c r="X1284" i="6"/>
  <c r="X1285" i="6" s="1"/>
  <c r="V1284" i="6"/>
  <c r="U1284" i="6"/>
  <c r="T1284" i="6"/>
  <c r="T1285" i="6" s="1"/>
  <c r="R1284" i="6"/>
  <c r="R1285" i="6" s="1"/>
  <c r="Q1284" i="6"/>
  <c r="Q1285" i="6" s="1"/>
  <c r="O1284" i="6"/>
  <c r="N1284" i="6"/>
  <c r="M1284" i="6"/>
  <c r="M1285" i="6" s="1"/>
  <c r="K1284" i="6"/>
  <c r="K1285" i="6" s="1"/>
  <c r="J1284" i="6"/>
  <c r="J1285" i="6" s="1"/>
  <c r="H1284" i="6"/>
  <c r="G1284" i="6"/>
  <c r="F1284" i="6"/>
  <c r="F1285" i="6" s="1"/>
  <c r="A1284" i="6"/>
  <c r="AJ1284" i="6" s="1"/>
  <c r="AE1283" i="6"/>
  <c r="AI1283" i="6" s="1"/>
  <c r="W1283" i="6"/>
  <c r="AA1283" i="6" s="1"/>
  <c r="P1283" i="6"/>
  <c r="S1283" i="6" s="1"/>
  <c r="I1283" i="6"/>
  <c r="L1283" i="6" s="1"/>
  <c r="A1283" i="6"/>
  <c r="AJ1283" i="6" s="1"/>
  <c r="AE1282" i="6"/>
  <c r="AI1282" i="6" s="1"/>
  <c r="W1282" i="6"/>
  <c r="AA1282" i="6" s="1"/>
  <c r="P1282" i="6"/>
  <c r="S1282" i="6" s="1"/>
  <c r="I1282" i="6"/>
  <c r="L1282" i="6" s="1"/>
  <c r="A1282" i="6"/>
  <c r="AJ1282" i="6" s="1"/>
  <c r="AE1281" i="6"/>
  <c r="AI1281" i="6" s="1"/>
  <c r="W1281" i="6"/>
  <c r="AA1281" i="6" s="1"/>
  <c r="P1281" i="6"/>
  <c r="S1281" i="6" s="1"/>
  <c r="I1281" i="6"/>
  <c r="L1281" i="6" s="1"/>
  <c r="A1281" i="6"/>
  <c r="AJ1281" i="6" s="1"/>
  <c r="AE1280" i="6"/>
  <c r="AI1280" i="6" s="1"/>
  <c r="W1280" i="6"/>
  <c r="AA1280" i="6" s="1"/>
  <c r="P1280" i="6"/>
  <c r="S1280" i="6" s="1"/>
  <c r="I1280" i="6"/>
  <c r="L1280" i="6" s="1"/>
  <c r="A1280" i="6"/>
  <c r="AJ1280" i="6" s="1"/>
  <c r="AE1279" i="6"/>
  <c r="AI1279" i="6" s="1"/>
  <c r="W1279" i="6"/>
  <c r="AA1279" i="6" s="1"/>
  <c r="P1279" i="6"/>
  <c r="S1279" i="6" s="1"/>
  <c r="I1279" i="6"/>
  <c r="L1279" i="6" s="1"/>
  <c r="A1279" i="6"/>
  <c r="AJ1279" i="6" s="1"/>
  <c r="AE1278" i="6"/>
  <c r="AI1278" i="6" s="1"/>
  <c r="W1278" i="6"/>
  <c r="AA1278" i="6" s="1"/>
  <c r="P1278" i="6"/>
  <c r="S1278" i="6" s="1"/>
  <c r="I1278" i="6"/>
  <c r="L1278" i="6" s="1"/>
  <c r="A1278" i="6"/>
  <c r="AJ1278" i="6" s="1"/>
  <c r="AE1277" i="6"/>
  <c r="AI1277" i="6" s="1"/>
  <c r="W1277" i="6"/>
  <c r="AA1277" i="6" s="1"/>
  <c r="P1277" i="6"/>
  <c r="S1277" i="6" s="1"/>
  <c r="A1277" i="6"/>
  <c r="AJ1277" i="6" s="1"/>
  <c r="AE1276" i="6"/>
  <c r="AI1276" i="6" s="1"/>
  <c r="W1276" i="6"/>
  <c r="AA1276" i="6" s="1"/>
  <c r="P1276" i="6"/>
  <c r="S1276" i="6" s="1"/>
  <c r="I1276" i="6"/>
  <c r="L1276" i="6" s="1"/>
  <c r="A1276" i="6"/>
  <c r="AJ1276" i="6" s="1"/>
  <c r="AE1275" i="6"/>
  <c r="AI1275" i="6" s="1"/>
  <c r="W1275" i="6"/>
  <c r="AA1275" i="6" s="1"/>
  <c r="P1275" i="6"/>
  <c r="S1275" i="6" s="1"/>
  <c r="I1275" i="6"/>
  <c r="L1275" i="6" s="1"/>
  <c r="A1275" i="6"/>
  <c r="AJ1275" i="6" s="1"/>
  <c r="AE1274" i="6"/>
  <c r="AI1274" i="6" s="1"/>
  <c r="W1274" i="6"/>
  <c r="AA1274" i="6" s="1"/>
  <c r="P1274" i="6"/>
  <c r="S1274" i="6" s="1"/>
  <c r="I1274" i="6"/>
  <c r="L1274" i="6" s="1"/>
  <c r="A1274" i="6"/>
  <c r="AJ1274" i="6" s="1"/>
  <c r="AE1273" i="6"/>
  <c r="AI1273" i="6" s="1"/>
  <c r="W1273" i="6"/>
  <c r="AA1273" i="6" s="1"/>
  <c r="P1273" i="6"/>
  <c r="S1273" i="6" s="1"/>
  <c r="I1273" i="6"/>
  <c r="L1273" i="6" s="1"/>
  <c r="A1273" i="6"/>
  <c r="AJ1273" i="6" s="1"/>
  <c r="AE1272" i="6"/>
  <c r="AI1272" i="6" s="1"/>
  <c r="W1272" i="6"/>
  <c r="AA1272" i="6" s="1"/>
  <c r="P1272" i="6"/>
  <c r="I1272" i="6"/>
  <c r="L1272" i="6" s="1"/>
  <c r="A1272" i="6"/>
  <c r="AJ1272" i="6" s="1"/>
  <c r="AE1271" i="6"/>
  <c r="AI1271" i="6" s="1"/>
  <c r="W1271" i="6"/>
  <c r="AA1271" i="6" s="1"/>
  <c r="P1271" i="6"/>
  <c r="S1271" i="6" s="1"/>
  <c r="I1271" i="6"/>
  <c r="L1271" i="6" s="1"/>
  <c r="A1271" i="6"/>
  <c r="AJ1271" i="6" s="1"/>
  <c r="AE1270" i="6"/>
  <c r="W1270" i="6"/>
  <c r="AA1270" i="6" s="1"/>
  <c r="P1270" i="6"/>
  <c r="S1270" i="6" s="1"/>
  <c r="I1270" i="6"/>
  <c r="L1270" i="6" s="1"/>
  <c r="A1270" i="6"/>
  <c r="AJ1270" i="6" s="1"/>
  <c r="A1269" i="6"/>
  <c r="AJ1269" i="6" s="1"/>
  <c r="AH1268" i="6"/>
  <c r="AH1269" i="6" s="1"/>
  <c r="AF1268" i="6"/>
  <c r="AF1269" i="6" s="1"/>
  <c r="AD1268" i="6"/>
  <c r="AC1268" i="6"/>
  <c r="AB1268" i="6"/>
  <c r="AB1269" i="6" s="1"/>
  <c r="Z1268" i="6"/>
  <c r="Z1269" i="6" s="1"/>
  <c r="X1268" i="6"/>
  <c r="X1269" i="6" s="1"/>
  <c r="V1268" i="6"/>
  <c r="U1268" i="6"/>
  <c r="T1268" i="6"/>
  <c r="T1269" i="6" s="1"/>
  <c r="R1268" i="6"/>
  <c r="R1269" i="6" s="1"/>
  <c r="Q1268" i="6"/>
  <c r="Q1269" i="6" s="1"/>
  <c r="O1268" i="6"/>
  <c r="N1268" i="6"/>
  <c r="M1268" i="6"/>
  <c r="M1269" i="6" s="1"/>
  <c r="K1268" i="6"/>
  <c r="K1269" i="6" s="1"/>
  <c r="J1268" i="6"/>
  <c r="J1269" i="6" s="1"/>
  <c r="H1268" i="6"/>
  <c r="G1268" i="6"/>
  <c r="F1268" i="6"/>
  <c r="F1269" i="6" s="1"/>
  <c r="A1268" i="6"/>
  <c r="AJ1268" i="6" s="1"/>
  <c r="AE1267" i="6"/>
  <c r="AI1267" i="6" s="1"/>
  <c r="W1267" i="6"/>
  <c r="AA1267" i="6" s="1"/>
  <c r="P1267" i="6"/>
  <c r="S1267" i="6" s="1"/>
  <c r="I1267" i="6"/>
  <c r="L1267" i="6" s="1"/>
  <c r="A1267" i="6"/>
  <c r="AJ1267" i="6" s="1"/>
  <c r="AE1266" i="6"/>
  <c r="AI1266" i="6" s="1"/>
  <c r="W1266" i="6"/>
  <c r="AA1266" i="6" s="1"/>
  <c r="P1266" i="6"/>
  <c r="S1266" i="6" s="1"/>
  <c r="I1266" i="6"/>
  <c r="L1266" i="6" s="1"/>
  <c r="A1266" i="6"/>
  <c r="AJ1266" i="6" s="1"/>
  <c r="AE1265" i="6"/>
  <c r="AI1265" i="6" s="1"/>
  <c r="W1265" i="6"/>
  <c r="AA1265" i="6" s="1"/>
  <c r="P1265" i="6"/>
  <c r="S1265" i="6" s="1"/>
  <c r="I1265" i="6"/>
  <c r="L1265" i="6" s="1"/>
  <c r="A1265" i="6"/>
  <c r="AJ1265" i="6" s="1"/>
  <c r="AE1264" i="6"/>
  <c r="AI1264" i="6" s="1"/>
  <c r="W1264" i="6"/>
  <c r="AA1264" i="6" s="1"/>
  <c r="P1264" i="6"/>
  <c r="S1264" i="6" s="1"/>
  <c r="I1264" i="6"/>
  <c r="L1264" i="6" s="1"/>
  <c r="A1264" i="6"/>
  <c r="AJ1264" i="6" s="1"/>
  <c r="AE1263" i="6"/>
  <c r="AI1263" i="6" s="1"/>
  <c r="W1263" i="6"/>
  <c r="AA1263" i="6" s="1"/>
  <c r="P1263" i="6"/>
  <c r="S1263" i="6" s="1"/>
  <c r="I1263" i="6"/>
  <c r="L1263" i="6" s="1"/>
  <c r="A1263" i="6"/>
  <c r="AJ1263" i="6" s="1"/>
  <c r="AE1262" i="6"/>
  <c r="AI1262" i="6" s="1"/>
  <c r="W1262" i="6"/>
  <c r="AA1262" i="6" s="1"/>
  <c r="P1262" i="6"/>
  <c r="S1262" i="6" s="1"/>
  <c r="I1262" i="6"/>
  <c r="L1262" i="6" s="1"/>
  <c r="A1262" i="6"/>
  <c r="AJ1262" i="6" s="1"/>
  <c r="AE1261" i="6"/>
  <c r="AI1261" i="6" s="1"/>
  <c r="W1261" i="6"/>
  <c r="AA1261" i="6" s="1"/>
  <c r="P1261" i="6"/>
  <c r="S1261" i="6" s="1"/>
  <c r="I1261" i="6"/>
  <c r="L1261" i="6" s="1"/>
  <c r="A1261" i="6"/>
  <c r="AJ1261" i="6" s="1"/>
  <c r="AE1260" i="6"/>
  <c r="AI1260" i="6" s="1"/>
  <c r="W1260" i="6"/>
  <c r="AA1260" i="6" s="1"/>
  <c r="P1260" i="6"/>
  <c r="S1260" i="6" s="1"/>
  <c r="A1260" i="6"/>
  <c r="AJ1260" i="6" s="1"/>
  <c r="AE1259" i="6"/>
  <c r="AI1259" i="6" s="1"/>
  <c r="W1259" i="6"/>
  <c r="AA1259" i="6" s="1"/>
  <c r="P1259" i="6"/>
  <c r="S1259" i="6" s="1"/>
  <c r="A1259" i="6"/>
  <c r="AJ1259" i="6" s="1"/>
  <c r="AE1258" i="6"/>
  <c r="AI1258" i="6" s="1"/>
  <c r="W1258" i="6"/>
  <c r="AA1258" i="6" s="1"/>
  <c r="P1258" i="6"/>
  <c r="S1258" i="6" s="1"/>
  <c r="A1258" i="6"/>
  <c r="AJ1258" i="6" s="1"/>
  <c r="AE1257" i="6"/>
  <c r="AI1257" i="6" s="1"/>
  <c r="W1257" i="6"/>
  <c r="AA1257" i="6" s="1"/>
  <c r="P1257" i="6"/>
  <c r="S1257" i="6" s="1"/>
  <c r="I1257" i="6"/>
  <c r="L1257" i="6" s="1"/>
  <c r="A1257" i="6"/>
  <c r="AJ1257" i="6" s="1"/>
  <c r="AE1256" i="6"/>
  <c r="AI1256" i="6" s="1"/>
  <c r="W1256" i="6"/>
  <c r="AA1256" i="6" s="1"/>
  <c r="P1256" i="6"/>
  <c r="S1256" i="6" s="1"/>
  <c r="I1256" i="6"/>
  <c r="L1256" i="6" s="1"/>
  <c r="A1256" i="6"/>
  <c r="AJ1256" i="6" s="1"/>
  <c r="AE1255" i="6"/>
  <c r="AI1255" i="6" s="1"/>
  <c r="W1255" i="6"/>
  <c r="AA1255" i="6" s="1"/>
  <c r="P1255" i="6"/>
  <c r="S1255" i="6" s="1"/>
  <c r="I1255" i="6"/>
  <c r="L1255" i="6" s="1"/>
  <c r="A1255" i="6"/>
  <c r="AJ1255" i="6" s="1"/>
  <c r="AE1254" i="6"/>
  <c r="AI1254" i="6" s="1"/>
  <c r="W1254" i="6"/>
  <c r="AA1254" i="6" s="1"/>
  <c r="P1254" i="6"/>
  <c r="S1254" i="6" s="1"/>
  <c r="I1254" i="6"/>
  <c r="L1254" i="6" s="1"/>
  <c r="A1254" i="6"/>
  <c r="AJ1254" i="6" s="1"/>
  <c r="AE1253" i="6"/>
  <c r="AI1253" i="6" s="1"/>
  <c r="W1253" i="6"/>
  <c r="AA1253" i="6" s="1"/>
  <c r="P1253" i="6"/>
  <c r="S1253" i="6" s="1"/>
  <c r="I1253" i="6"/>
  <c r="L1253" i="6" s="1"/>
  <c r="A1253" i="6"/>
  <c r="AJ1253" i="6" s="1"/>
  <c r="AE1252" i="6"/>
  <c r="AI1252" i="6" s="1"/>
  <c r="W1252" i="6"/>
  <c r="AA1252" i="6" s="1"/>
  <c r="P1252" i="6"/>
  <c r="S1252" i="6" s="1"/>
  <c r="I1252" i="6"/>
  <c r="L1252" i="6" s="1"/>
  <c r="A1252" i="6"/>
  <c r="AJ1252" i="6" s="1"/>
  <c r="AE1251" i="6"/>
  <c r="W1251" i="6"/>
  <c r="AA1251" i="6" s="1"/>
  <c r="P1251" i="6"/>
  <c r="I1251" i="6"/>
  <c r="L1251" i="6" s="1"/>
  <c r="A1251" i="6"/>
  <c r="AJ1251" i="6" s="1"/>
  <c r="AE1250" i="6"/>
  <c r="AI1250" i="6" s="1"/>
  <c r="W1250" i="6"/>
  <c r="AA1250" i="6" s="1"/>
  <c r="P1250" i="6"/>
  <c r="S1250" i="6" s="1"/>
  <c r="I1250" i="6"/>
  <c r="L1250" i="6" s="1"/>
  <c r="A1250" i="6"/>
  <c r="AJ1250" i="6" s="1"/>
  <c r="AE1249" i="6"/>
  <c r="AI1249" i="6" s="1"/>
  <c r="W1249" i="6"/>
  <c r="AA1249" i="6" s="1"/>
  <c r="P1249" i="6"/>
  <c r="I1249" i="6"/>
  <c r="L1249" i="6" s="1"/>
  <c r="A1249" i="6"/>
  <c r="AJ1249" i="6" s="1"/>
  <c r="A1248" i="6"/>
  <c r="AJ1248" i="6" s="1"/>
  <c r="AH1247" i="6"/>
  <c r="AH1248" i="6" s="1"/>
  <c r="AF1247" i="6"/>
  <c r="AF1248" i="6" s="1"/>
  <c r="AD1247" i="6"/>
  <c r="AC1247" i="6"/>
  <c r="AB1247" i="6"/>
  <c r="AB1248" i="6" s="1"/>
  <c r="Z1247" i="6"/>
  <c r="Z1248" i="6" s="1"/>
  <c r="X1247" i="6"/>
  <c r="X1248" i="6" s="1"/>
  <c r="V1247" i="6"/>
  <c r="U1247" i="6"/>
  <c r="T1247" i="6"/>
  <c r="T1248" i="6" s="1"/>
  <c r="R1247" i="6"/>
  <c r="R1248" i="6" s="1"/>
  <c r="Q1247" i="6"/>
  <c r="Q1248" i="6" s="1"/>
  <c r="O1247" i="6"/>
  <c r="N1247" i="6"/>
  <c r="M1247" i="6"/>
  <c r="M1248" i="6" s="1"/>
  <c r="K1247" i="6"/>
  <c r="K1248" i="6" s="1"/>
  <c r="J1247" i="6"/>
  <c r="J1248" i="6" s="1"/>
  <c r="H1247" i="6"/>
  <c r="G1247" i="6"/>
  <c r="F1247" i="6"/>
  <c r="F1248" i="6" s="1"/>
  <c r="A1247" i="6"/>
  <c r="AJ1247" i="6" s="1"/>
  <c r="AE1246" i="6"/>
  <c r="AI1246" i="6" s="1"/>
  <c r="W1246" i="6"/>
  <c r="AA1246" i="6" s="1"/>
  <c r="A1246" i="6"/>
  <c r="AJ1246" i="6" s="1"/>
  <c r="AE1245" i="6"/>
  <c r="AI1245" i="6" s="1"/>
  <c r="W1245" i="6"/>
  <c r="AA1245" i="6" s="1"/>
  <c r="P1245" i="6"/>
  <c r="S1245" i="6" s="1"/>
  <c r="I1245" i="6"/>
  <c r="L1245" i="6" s="1"/>
  <c r="A1245" i="6"/>
  <c r="AJ1245" i="6" s="1"/>
  <c r="AE1244" i="6"/>
  <c r="AI1244" i="6" s="1"/>
  <c r="W1244" i="6"/>
  <c r="AA1244" i="6" s="1"/>
  <c r="P1244" i="6"/>
  <c r="S1244" i="6" s="1"/>
  <c r="I1244" i="6"/>
  <c r="L1244" i="6" s="1"/>
  <c r="A1244" i="6"/>
  <c r="AJ1244" i="6" s="1"/>
  <c r="AE1243" i="6"/>
  <c r="AI1243" i="6" s="1"/>
  <c r="W1243" i="6"/>
  <c r="AA1243" i="6" s="1"/>
  <c r="P1243" i="6"/>
  <c r="S1243" i="6" s="1"/>
  <c r="I1243" i="6"/>
  <c r="L1243" i="6" s="1"/>
  <c r="A1243" i="6"/>
  <c r="AJ1243" i="6" s="1"/>
  <c r="AE1242" i="6"/>
  <c r="AI1242" i="6" s="1"/>
  <c r="W1242" i="6"/>
  <c r="AA1242" i="6" s="1"/>
  <c r="P1242" i="6"/>
  <c r="S1242" i="6" s="1"/>
  <c r="I1242" i="6"/>
  <c r="L1242" i="6" s="1"/>
  <c r="A1242" i="6"/>
  <c r="AJ1242" i="6" s="1"/>
  <c r="AE1241" i="6"/>
  <c r="AI1241" i="6" s="1"/>
  <c r="W1241" i="6"/>
  <c r="AA1241" i="6" s="1"/>
  <c r="P1241" i="6"/>
  <c r="S1241" i="6" s="1"/>
  <c r="I1241" i="6"/>
  <c r="L1241" i="6" s="1"/>
  <c r="A1241" i="6"/>
  <c r="AJ1241" i="6" s="1"/>
  <c r="AE1240" i="6"/>
  <c r="AI1240" i="6" s="1"/>
  <c r="W1240" i="6"/>
  <c r="AA1240" i="6" s="1"/>
  <c r="P1240" i="6"/>
  <c r="S1240" i="6" s="1"/>
  <c r="I1240" i="6"/>
  <c r="L1240" i="6" s="1"/>
  <c r="A1240" i="6"/>
  <c r="AJ1240" i="6" s="1"/>
  <c r="AE1238" i="6"/>
  <c r="AI1238" i="6" s="1"/>
  <c r="W1238" i="6"/>
  <c r="AA1238" i="6" s="1"/>
  <c r="P1238" i="6"/>
  <c r="S1238" i="6" s="1"/>
  <c r="A1238" i="6"/>
  <c r="AJ1238" i="6" s="1"/>
  <c r="AE1237" i="6"/>
  <c r="AI1237" i="6" s="1"/>
  <c r="W1237" i="6"/>
  <c r="AA1237" i="6" s="1"/>
  <c r="P1237" i="6"/>
  <c r="A1237" i="6"/>
  <c r="AJ1237" i="6" s="1"/>
  <c r="AE1236" i="6"/>
  <c r="AI1236" i="6" s="1"/>
  <c r="W1236" i="6"/>
  <c r="AA1236" i="6" s="1"/>
  <c r="P1236" i="6"/>
  <c r="S1236" i="6" s="1"/>
  <c r="I1236" i="6"/>
  <c r="L1236" i="6" s="1"/>
  <c r="A1236" i="6"/>
  <c r="AJ1236" i="6" s="1"/>
  <c r="AE1235" i="6"/>
  <c r="AI1235" i="6" s="1"/>
  <c r="W1235" i="6"/>
  <c r="AA1235" i="6" s="1"/>
  <c r="P1235" i="6"/>
  <c r="S1235" i="6" s="1"/>
  <c r="I1235" i="6"/>
  <c r="L1235" i="6" s="1"/>
  <c r="A1235" i="6"/>
  <c r="AJ1235" i="6" s="1"/>
  <c r="AE1234" i="6"/>
  <c r="AI1234" i="6" s="1"/>
  <c r="W1234" i="6"/>
  <c r="AA1234" i="6" s="1"/>
  <c r="P1234" i="6"/>
  <c r="S1234" i="6" s="1"/>
  <c r="I1234" i="6"/>
  <c r="L1234" i="6" s="1"/>
  <c r="A1234" i="6"/>
  <c r="AJ1234" i="6" s="1"/>
  <c r="AE1233" i="6"/>
  <c r="AI1233" i="6" s="1"/>
  <c r="W1233" i="6"/>
  <c r="AA1233" i="6" s="1"/>
  <c r="P1233" i="6"/>
  <c r="S1233" i="6" s="1"/>
  <c r="I1233" i="6"/>
  <c r="L1233" i="6" s="1"/>
  <c r="A1233" i="6"/>
  <c r="AJ1233" i="6" s="1"/>
  <c r="AE1232" i="6"/>
  <c r="AI1232" i="6" s="1"/>
  <c r="W1232" i="6"/>
  <c r="AA1232" i="6" s="1"/>
  <c r="P1232" i="6"/>
  <c r="S1232" i="6" s="1"/>
  <c r="I1232" i="6"/>
  <c r="L1232" i="6" s="1"/>
  <c r="A1232" i="6"/>
  <c r="AJ1232" i="6" s="1"/>
  <c r="AE1231" i="6"/>
  <c r="AI1231" i="6" s="1"/>
  <c r="W1231" i="6"/>
  <c r="AA1231" i="6" s="1"/>
  <c r="P1231" i="6"/>
  <c r="S1231" i="6" s="1"/>
  <c r="I1231" i="6"/>
  <c r="A1231" i="6"/>
  <c r="AJ1231" i="6" s="1"/>
  <c r="AE1230" i="6"/>
  <c r="AI1230" i="6" s="1"/>
  <c r="W1230" i="6"/>
  <c r="AA1230" i="6" s="1"/>
  <c r="P1230" i="6"/>
  <c r="S1230" i="6" s="1"/>
  <c r="I1230" i="6"/>
  <c r="L1230" i="6" s="1"/>
  <c r="A1230" i="6"/>
  <c r="AJ1230" i="6" s="1"/>
  <c r="AE1229" i="6"/>
  <c r="AI1229" i="6" s="1"/>
  <c r="W1229" i="6"/>
  <c r="P1229" i="6"/>
  <c r="S1229" i="6" s="1"/>
  <c r="I1229" i="6"/>
  <c r="A1229" i="6"/>
  <c r="AJ1229" i="6" s="1"/>
  <c r="A1228" i="6"/>
  <c r="AJ1228" i="6" s="1"/>
  <c r="AH1227" i="6"/>
  <c r="AH1228" i="6" s="1"/>
  <c r="AF1227" i="6"/>
  <c r="AF1228" i="6" s="1"/>
  <c r="AD1227" i="6"/>
  <c r="AC1227" i="6"/>
  <c r="AB1227" i="6"/>
  <c r="AB1228" i="6" s="1"/>
  <c r="Z1227" i="6"/>
  <c r="Z1228" i="6" s="1"/>
  <c r="X1227" i="6"/>
  <c r="X1228" i="6" s="1"/>
  <c r="V1227" i="6"/>
  <c r="U1227" i="6"/>
  <c r="T1227" i="6"/>
  <c r="T1228" i="6" s="1"/>
  <c r="R1227" i="6"/>
  <c r="R1228" i="6" s="1"/>
  <c r="Q1227" i="6"/>
  <c r="Q1228" i="6" s="1"/>
  <c r="O1227" i="6"/>
  <c r="N1227" i="6"/>
  <c r="M1227" i="6"/>
  <c r="M1228" i="6" s="1"/>
  <c r="K1227" i="6"/>
  <c r="K1228" i="6" s="1"/>
  <c r="J1227" i="6"/>
  <c r="J1228" i="6" s="1"/>
  <c r="H1227" i="6"/>
  <c r="G1227" i="6"/>
  <c r="F1227" i="6"/>
  <c r="F1228" i="6" s="1"/>
  <c r="A1227" i="6"/>
  <c r="AJ1227" i="6" s="1"/>
  <c r="AE1226" i="6"/>
  <c r="AI1226" i="6" s="1"/>
  <c r="W1226" i="6"/>
  <c r="AA1226" i="6" s="1"/>
  <c r="P1226" i="6"/>
  <c r="S1226" i="6" s="1"/>
  <c r="I1226" i="6"/>
  <c r="L1226" i="6" s="1"/>
  <c r="A1226" i="6"/>
  <c r="AJ1226" i="6" s="1"/>
  <c r="AE1225" i="6"/>
  <c r="AI1225" i="6" s="1"/>
  <c r="W1225" i="6"/>
  <c r="AA1225" i="6" s="1"/>
  <c r="P1225" i="6"/>
  <c r="S1225" i="6" s="1"/>
  <c r="I1225" i="6"/>
  <c r="L1225" i="6" s="1"/>
  <c r="A1225" i="6"/>
  <c r="AJ1225" i="6" s="1"/>
  <c r="AE1224" i="6"/>
  <c r="AI1224" i="6" s="1"/>
  <c r="W1224" i="6"/>
  <c r="AA1224" i="6" s="1"/>
  <c r="P1224" i="6"/>
  <c r="S1224" i="6" s="1"/>
  <c r="I1224" i="6"/>
  <c r="L1224" i="6" s="1"/>
  <c r="A1224" i="6"/>
  <c r="AJ1224" i="6" s="1"/>
  <c r="AE1223" i="6"/>
  <c r="AI1223" i="6" s="1"/>
  <c r="W1223" i="6"/>
  <c r="AA1223" i="6" s="1"/>
  <c r="P1223" i="6"/>
  <c r="S1223" i="6" s="1"/>
  <c r="I1223" i="6"/>
  <c r="L1223" i="6" s="1"/>
  <c r="A1223" i="6"/>
  <c r="AJ1223" i="6" s="1"/>
  <c r="AE1222" i="6"/>
  <c r="AI1222" i="6" s="1"/>
  <c r="W1222" i="6"/>
  <c r="AA1222" i="6" s="1"/>
  <c r="P1222" i="6"/>
  <c r="S1222" i="6" s="1"/>
  <c r="I1222" i="6"/>
  <c r="L1222" i="6" s="1"/>
  <c r="A1222" i="6"/>
  <c r="AJ1222" i="6" s="1"/>
  <c r="AE1221" i="6"/>
  <c r="AI1221" i="6" s="1"/>
  <c r="W1221" i="6"/>
  <c r="AA1221" i="6" s="1"/>
  <c r="P1221" i="6"/>
  <c r="S1221" i="6" s="1"/>
  <c r="I1221" i="6"/>
  <c r="L1221" i="6" s="1"/>
  <c r="A1221" i="6"/>
  <c r="AJ1221" i="6" s="1"/>
  <c r="AE1220" i="6"/>
  <c r="AI1220" i="6" s="1"/>
  <c r="W1220" i="6"/>
  <c r="AA1220" i="6" s="1"/>
  <c r="P1220" i="6"/>
  <c r="S1220" i="6" s="1"/>
  <c r="I1220" i="6"/>
  <c r="L1220" i="6" s="1"/>
  <c r="A1220" i="6"/>
  <c r="AJ1220" i="6" s="1"/>
  <c r="AE1219" i="6"/>
  <c r="AI1219" i="6" s="1"/>
  <c r="W1219" i="6"/>
  <c r="AA1219" i="6" s="1"/>
  <c r="P1219" i="6"/>
  <c r="S1219" i="6" s="1"/>
  <c r="I1219" i="6"/>
  <c r="L1219" i="6" s="1"/>
  <c r="A1219" i="6"/>
  <c r="AJ1219" i="6" s="1"/>
  <c r="AE1218" i="6"/>
  <c r="W1218" i="6"/>
  <c r="AA1218" i="6" s="1"/>
  <c r="P1218" i="6"/>
  <c r="I1218" i="6"/>
  <c r="L1218" i="6" s="1"/>
  <c r="A1218" i="6"/>
  <c r="AJ1218" i="6" s="1"/>
  <c r="AE1217" i="6"/>
  <c r="AI1217" i="6" s="1"/>
  <c r="W1217" i="6"/>
  <c r="AA1217" i="6" s="1"/>
  <c r="P1217" i="6"/>
  <c r="S1217" i="6" s="1"/>
  <c r="I1217" i="6"/>
  <c r="L1217" i="6" s="1"/>
  <c r="A1217" i="6"/>
  <c r="AJ1217" i="6" s="1"/>
  <c r="AE1216" i="6"/>
  <c r="W1216" i="6"/>
  <c r="AA1216" i="6" s="1"/>
  <c r="P1216" i="6"/>
  <c r="S1216" i="6" s="1"/>
  <c r="I1216" i="6"/>
  <c r="L1216" i="6" s="1"/>
  <c r="A1216" i="6"/>
  <c r="AJ1216" i="6" s="1"/>
  <c r="A1215" i="6"/>
  <c r="AJ1215" i="6" s="1"/>
  <c r="AH1214" i="6"/>
  <c r="AH1215" i="6" s="1"/>
  <c r="AF1214" i="6"/>
  <c r="AF1215" i="6" s="1"/>
  <c r="AD1214" i="6"/>
  <c r="AC1214" i="6"/>
  <c r="AB1214" i="6"/>
  <c r="AB1215" i="6" s="1"/>
  <c r="Z1214" i="6"/>
  <c r="Z1215" i="6" s="1"/>
  <c r="X1214" i="6"/>
  <c r="X1215" i="6" s="1"/>
  <c r="V1214" i="6"/>
  <c r="U1214" i="6"/>
  <c r="T1214" i="6"/>
  <c r="T1215" i="6" s="1"/>
  <c r="R1214" i="6"/>
  <c r="R1215" i="6" s="1"/>
  <c r="Q1214" i="6"/>
  <c r="Q1215" i="6" s="1"/>
  <c r="O1214" i="6"/>
  <c r="N1214" i="6"/>
  <c r="M1214" i="6"/>
  <c r="M1215" i="6" s="1"/>
  <c r="K1214" i="6"/>
  <c r="K1215" i="6" s="1"/>
  <c r="J1214" i="6"/>
  <c r="J1215" i="6" s="1"/>
  <c r="H1214" i="6"/>
  <c r="G1214" i="6"/>
  <c r="F1214" i="6"/>
  <c r="F1215" i="6" s="1"/>
  <c r="A1214" i="6"/>
  <c r="AJ1214" i="6" s="1"/>
  <c r="AE1213" i="6"/>
  <c r="AI1213" i="6" s="1"/>
  <c r="W1213" i="6"/>
  <c r="AA1213" i="6" s="1"/>
  <c r="P1213" i="6"/>
  <c r="S1213" i="6" s="1"/>
  <c r="I1213" i="6"/>
  <c r="L1213" i="6" s="1"/>
  <c r="A1213" i="6"/>
  <c r="AJ1213" i="6" s="1"/>
  <c r="AE1212" i="6"/>
  <c r="AI1212" i="6" s="1"/>
  <c r="W1212" i="6"/>
  <c r="AA1212" i="6" s="1"/>
  <c r="P1212" i="6"/>
  <c r="S1212" i="6" s="1"/>
  <c r="I1212" i="6"/>
  <c r="L1212" i="6" s="1"/>
  <c r="A1212" i="6"/>
  <c r="AJ1212" i="6" s="1"/>
  <c r="AE1211" i="6"/>
  <c r="AI1211" i="6" s="1"/>
  <c r="W1211" i="6"/>
  <c r="AA1211" i="6" s="1"/>
  <c r="P1211" i="6"/>
  <c r="S1211" i="6" s="1"/>
  <c r="I1211" i="6"/>
  <c r="L1211" i="6" s="1"/>
  <c r="A1211" i="6"/>
  <c r="AJ1211" i="6" s="1"/>
  <c r="AE1210" i="6"/>
  <c r="AI1210" i="6" s="1"/>
  <c r="W1210" i="6"/>
  <c r="AA1210" i="6" s="1"/>
  <c r="P1210" i="6"/>
  <c r="S1210" i="6" s="1"/>
  <c r="I1210" i="6"/>
  <c r="L1210" i="6" s="1"/>
  <c r="A1210" i="6"/>
  <c r="AJ1210" i="6" s="1"/>
  <c r="AE1209" i="6"/>
  <c r="AI1209" i="6" s="1"/>
  <c r="W1209" i="6"/>
  <c r="AA1209" i="6" s="1"/>
  <c r="P1209" i="6"/>
  <c r="S1209" i="6" s="1"/>
  <c r="I1209" i="6"/>
  <c r="L1209" i="6" s="1"/>
  <c r="A1209" i="6"/>
  <c r="AJ1209" i="6" s="1"/>
  <c r="AE1208" i="6"/>
  <c r="AI1208" i="6" s="1"/>
  <c r="W1208" i="6"/>
  <c r="AA1208" i="6" s="1"/>
  <c r="P1208" i="6"/>
  <c r="S1208" i="6" s="1"/>
  <c r="I1208" i="6"/>
  <c r="L1208" i="6" s="1"/>
  <c r="A1208" i="6"/>
  <c r="AJ1208" i="6" s="1"/>
  <c r="AE1207" i="6"/>
  <c r="AI1207" i="6" s="1"/>
  <c r="W1207" i="6"/>
  <c r="AA1207" i="6" s="1"/>
  <c r="P1207" i="6"/>
  <c r="S1207" i="6" s="1"/>
  <c r="I1207" i="6"/>
  <c r="L1207" i="6" s="1"/>
  <c r="A1207" i="6"/>
  <c r="AJ1207" i="6" s="1"/>
  <c r="AE1206" i="6"/>
  <c r="AI1206" i="6" s="1"/>
  <c r="W1206" i="6"/>
  <c r="AA1206" i="6" s="1"/>
  <c r="P1206" i="6"/>
  <c r="S1206" i="6" s="1"/>
  <c r="I1206" i="6"/>
  <c r="A1206" i="6"/>
  <c r="AJ1206" i="6" s="1"/>
  <c r="AE1205" i="6"/>
  <c r="AI1205" i="6" s="1"/>
  <c r="W1205" i="6"/>
  <c r="AA1205" i="6" s="1"/>
  <c r="P1205" i="6"/>
  <c r="S1205" i="6" s="1"/>
  <c r="I1205" i="6"/>
  <c r="L1205" i="6" s="1"/>
  <c r="A1205" i="6"/>
  <c r="AJ1205" i="6" s="1"/>
  <c r="AE1204" i="6"/>
  <c r="AI1204" i="6" s="1"/>
  <c r="W1204" i="6"/>
  <c r="AA1204" i="6" s="1"/>
  <c r="P1204" i="6"/>
  <c r="S1204" i="6" s="1"/>
  <c r="I1204" i="6"/>
  <c r="L1204" i="6" s="1"/>
  <c r="A1204" i="6"/>
  <c r="AJ1204" i="6" s="1"/>
  <c r="AE1203" i="6"/>
  <c r="AI1203" i="6" s="1"/>
  <c r="W1203" i="6"/>
  <c r="AA1203" i="6" s="1"/>
  <c r="P1203" i="6"/>
  <c r="S1203" i="6" s="1"/>
  <c r="I1203" i="6"/>
  <c r="L1203" i="6" s="1"/>
  <c r="A1203" i="6"/>
  <c r="AJ1203" i="6" s="1"/>
  <c r="AE1202" i="6"/>
  <c r="AI1202" i="6" s="1"/>
  <c r="W1202" i="6"/>
  <c r="AA1202" i="6" s="1"/>
  <c r="P1202" i="6"/>
  <c r="S1202" i="6" s="1"/>
  <c r="I1202" i="6"/>
  <c r="L1202" i="6" s="1"/>
  <c r="A1202" i="6"/>
  <c r="AJ1202" i="6" s="1"/>
  <c r="AE1201" i="6"/>
  <c r="AI1201" i="6" s="1"/>
  <c r="W1201" i="6"/>
  <c r="AA1201" i="6" s="1"/>
  <c r="P1201" i="6"/>
  <c r="S1201" i="6" s="1"/>
  <c r="I1201" i="6"/>
  <c r="L1201" i="6" s="1"/>
  <c r="A1201" i="6"/>
  <c r="AJ1201" i="6" s="1"/>
  <c r="AE1200" i="6"/>
  <c r="AI1200" i="6" s="1"/>
  <c r="W1200" i="6"/>
  <c r="AA1200" i="6" s="1"/>
  <c r="P1200" i="6"/>
  <c r="S1200" i="6" s="1"/>
  <c r="I1200" i="6"/>
  <c r="L1200" i="6" s="1"/>
  <c r="A1200" i="6"/>
  <c r="AJ1200" i="6" s="1"/>
  <c r="AE1199" i="6"/>
  <c r="W1199" i="6"/>
  <c r="AA1199" i="6" s="1"/>
  <c r="P1199" i="6"/>
  <c r="S1199" i="6" s="1"/>
  <c r="I1199" i="6"/>
  <c r="L1199" i="6" s="1"/>
  <c r="A1199" i="6"/>
  <c r="AJ1199" i="6" s="1"/>
  <c r="AE1198" i="6"/>
  <c r="AI1198" i="6" s="1"/>
  <c r="W1198" i="6"/>
  <c r="AA1198" i="6" s="1"/>
  <c r="P1198" i="6"/>
  <c r="S1198" i="6" s="1"/>
  <c r="I1198" i="6"/>
  <c r="L1198" i="6" s="1"/>
  <c r="A1198" i="6"/>
  <c r="AJ1198" i="6" s="1"/>
  <c r="AE1197" i="6"/>
  <c r="AI1197" i="6" s="1"/>
  <c r="W1197" i="6"/>
  <c r="P1197" i="6"/>
  <c r="S1197" i="6" s="1"/>
  <c r="I1197" i="6"/>
  <c r="A1197" i="6"/>
  <c r="AJ1197" i="6" s="1"/>
  <c r="A1196" i="6"/>
  <c r="AJ1196" i="6" s="1"/>
  <c r="AH1195" i="6"/>
  <c r="AH1196" i="6" s="1"/>
  <c r="AF1195" i="6"/>
  <c r="AF1196" i="6" s="1"/>
  <c r="AD1195" i="6"/>
  <c r="AC1195" i="6"/>
  <c r="AB1195" i="6"/>
  <c r="AB1196" i="6" s="1"/>
  <c r="Z1195" i="6"/>
  <c r="Z1196" i="6" s="1"/>
  <c r="X1195" i="6"/>
  <c r="X1196" i="6" s="1"/>
  <c r="V1195" i="6"/>
  <c r="U1195" i="6"/>
  <c r="T1195" i="6"/>
  <c r="T1196" i="6" s="1"/>
  <c r="R1195" i="6"/>
  <c r="R1196" i="6" s="1"/>
  <c r="Q1195" i="6"/>
  <c r="Q1196" i="6" s="1"/>
  <c r="O1195" i="6"/>
  <c r="N1195" i="6"/>
  <c r="M1195" i="6"/>
  <c r="M1196" i="6" s="1"/>
  <c r="K1195" i="6"/>
  <c r="K1196" i="6" s="1"/>
  <c r="J1195" i="6"/>
  <c r="J1196" i="6" s="1"/>
  <c r="H1195" i="6"/>
  <c r="G1195" i="6"/>
  <c r="F1195" i="6"/>
  <c r="F1196" i="6" s="1"/>
  <c r="A1195" i="6"/>
  <c r="AJ1195" i="6" s="1"/>
  <c r="AE1194" i="6"/>
  <c r="AI1194" i="6" s="1"/>
  <c r="W1194" i="6"/>
  <c r="AA1194" i="6" s="1"/>
  <c r="P1194" i="6"/>
  <c r="S1194" i="6" s="1"/>
  <c r="I1194" i="6"/>
  <c r="L1194" i="6" s="1"/>
  <c r="A1194" i="6"/>
  <c r="AJ1194" i="6" s="1"/>
  <c r="AE1193" i="6"/>
  <c r="AI1193" i="6" s="1"/>
  <c r="W1193" i="6"/>
  <c r="AA1193" i="6" s="1"/>
  <c r="P1193" i="6"/>
  <c r="S1193" i="6" s="1"/>
  <c r="I1193" i="6"/>
  <c r="L1193" i="6" s="1"/>
  <c r="A1193" i="6"/>
  <c r="AJ1193" i="6" s="1"/>
  <c r="AE1192" i="6"/>
  <c r="AI1192" i="6" s="1"/>
  <c r="W1192" i="6"/>
  <c r="AA1192" i="6" s="1"/>
  <c r="P1192" i="6"/>
  <c r="S1192" i="6" s="1"/>
  <c r="I1192" i="6"/>
  <c r="L1192" i="6" s="1"/>
  <c r="A1192" i="6"/>
  <c r="AJ1192" i="6" s="1"/>
  <c r="AE1191" i="6"/>
  <c r="AI1191" i="6" s="1"/>
  <c r="W1191" i="6"/>
  <c r="AA1191" i="6" s="1"/>
  <c r="P1191" i="6"/>
  <c r="S1191" i="6" s="1"/>
  <c r="I1191" i="6"/>
  <c r="L1191" i="6" s="1"/>
  <c r="A1191" i="6"/>
  <c r="AJ1191" i="6" s="1"/>
  <c r="AE1190" i="6"/>
  <c r="AI1190" i="6" s="1"/>
  <c r="W1190" i="6"/>
  <c r="AA1190" i="6" s="1"/>
  <c r="P1190" i="6"/>
  <c r="S1190" i="6" s="1"/>
  <c r="I1190" i="6"/>
  <c r="L1190" i="6" s="1"/>
  <c r="A1190" i="6"/>
  <c r="AJ1190" i="6" s="1"/>
  <c r="AE1189" i="6"/>
  <c r="AI1189" i="6" s="1"/>
  <c r="W1189" i="6"/>
  <c r="AA1189" i="6" s="1"/>
  <c r="P1189" i="6"/>
  <c r="S1189" i="6" s="1"/>
  <c r="I1189" i="6"/>
  <c r="L1189" i="6" s="1"/>
  <c r="A1189" i="6"/>
  <c r="AJ1189" i="6" s="1"/>
  <c r="AE1188" i="6"/>
  <c r="AI1188" i="6" s="1"/>
  <c r="W1188" i="6"/>
  <c r="AA1188" i="6" s="1"/>
  <c r="P1188" i="6"/>
  <c r="S1188" i="6" s="1"/>
  <c r="I1188" i="6"/>
  <c r="L1188" i="6" s="1"/>
  <c r="A1188" i="6"/>
  <c r="AJ1188" i="6" s="1"/>
  <c r="AE1187" i="6"/>
  <c r="AI1187" i="6" s="1"/>
  <c r="W1187" i="6"/>
  <c r="AA1187" i="6" s="1"/>
  <c r="P1187" i="6"/>
  <c r="S1187" i="6" s="1"/>
  <c r="I1187" i="6"/>
  <c r="L1187" i="6" s="1"/>
  <c r="A1187" i="6"/>
  <c r="AJ1187" i="6" s="1"/>
  <c r="AE1186" i="6"/>
  <c r="AI1186" i="6" s="1"/>
  <c r="W1186" i="6"/>
  <c r="AA1186" i="6" s="1"/>
  <c r="P1186" i="6"/>
  <c r="S1186" i="6" s="1"/>
  <c r="I1186" i="6"/>
  <c r="L1186" i="6" s="1"/>
  <c r="A1186" i="6"/>
  <c r="AJ1186" i="6" s="1"/>
  <c r="AE1185" i="6"/>
  <c r="AI1185" i="6" s="1"/>
  <c r="W1185" i="6"/>
  <c r="AA1185" i="6" s="1"/>
  <c r="P1185" i="6"/>
  <c r="S1185" i="6" s="1"/>
  <c r="I1185" i="6"/>
  <c r="L1185" i="6" s="1"/>
  <c r="A1185" i="6"/>
  <c r="AJ1185" i="6" s="1"/>
  <c r="AE1184" i="6"/>
  <c r="AI1184" i="6" s="1"/>
  <c r="W1184" i="6"/>
  <c r="AA1184" i="6" s="1"/>
  <c r="P1184" i="6"/>
  <c r="S1184" i="6" s="1"/>
  <c r="I1184" i="6"/>
  <c r="L1184" i="6" s="1"/>
  <c r="A1184" i="6"/>
  <c r="AJ1184" i="6" s="1"/>
  <c r="AE1183" i="6"/>
  <c r="AI1183" i="6" s="1"/>
  <c r="W1183" i="6"/>
  <c r="AA1183" i="6" s="1"/>
  <c r="P1183" i="6"/>
  <c r="S1183" i="6" s="1"/>
  <c r="I1183" i="6"/>
  <c r="L1183" i="6" s="1"/>
  <c r="A1183" i="6"/>
  <c r="AJ1183" i="6" s="1"/>
  <c r="AE1182" i="6"/>
  <c r="AI1182" i="6" s="1"/>
  <c r="W1182" i="6"/>
  <c r="AA1182" i="6" s="1"/>
  <c r="P1182" i="6"/>
  <c r="S1182" i="6" s="1"/>
  <c r="I1182" i="6"/>
  <c r="L1182" i="6" s="1"/>
  <c r="A1182" i="6"/>
  <c r="AJ1182" i="6" s="1"/>
  <c r="AE1181" i="6"/>
  <c r="AI1181" i="6" s="1"/>
  <c r="W1181" i="6"/>
  <c r="AA1181" i="6" s="1"/>
  <c r="P1181" i="6"/>
  <c r="S1181" i="6" s="1"/>
  <c r="I1181" i="6"/>
  <c r="L1181" i="6" s="1"/>
  <c r="A1181" i="6"/>
  <c r="AJ1181" i="6" s="1"/>
  <c r="AE1180" i="6"/>
  <c r="W1180" i="6"/>
  <c r="P1180" i="6"/>
  <c r="I1180" i="6"/>
  <c r="L1180" i="6" s="1"/>
  <c r="A1180" i="6"/>
  <c r="AJ1180" i="6" s="1"/>
  <c r="AE1179" i="6"/>
  <c r="AI1179" i="6" s="1"/>
  <c r="W1179" i="6"/>
  <c r="AA1179" i="6" s="1"/>
  <c r="P1179" i="6"/>
  <c r="S1179" i="6" s="1"/>
  <c r="I1179" i="6"/>
  <c r="L1179" i="6" s="1"/>
  <c r="A1179" i="6"/>
  <c r="AJ1179" i="6" s="1"/>
  <c r="AE1178" i="6"/>
  <c r="W1178" i="6"/>
  <c r="P1178" i="6"/>
  <c r="I1178" i="6"/>
  <c r="L1178" i="6" s="1"/>
  <c r="A1178" i="6"/>
  <c r="AJ1178" i="6" s="1"/>
  <c r="A1177" i="6"/>
  <c r="AJ1177" i="6" s="1"/>
  <c r="AH1176" i="6"/>
  <c r="AH1177" i="6" s="1"/>
  <c r="AF1176" i="6"/>
  <c r="AF1177" i="6" s="1"/>
  <c r="AD1176" i="6"/>
  <c r="AC1176" i="6"/>
  <c r="AB1176" i="6"/>
  <c r="AB1177" i="6" s="1"/>
  <c r="Z1176" i="6"/>
  <c r="Z1177" i="6" s="1"/>
  <c r="X1176" i="6"/>
  <c r="X1177" i="6" s="1"/>
  <c r="V1176" i="6"/>
  <c r="U1176" i="6"/>
  <c r="T1176" i="6"/>
  <c r="T1177" i="6" s="1"/>
  <c r="R1176" i="6"/>
  <c r="R1177" i="6" s="1"/>
  <c r="Q1176" i="6"/>
  <c r="Q1177" i="6" s="1"/>
  <c r="O1176" i="6"/>
  <c r="N1176" i="6"/>
  <c r="M1176" i="6"/>
  <c r="M1177" i="6" s="1"/>
  <c r="K1176" i="6"/>
  <c r="K1177" i="6" s="1"/>
  <c r="J1176" i="6"/>
  <c r="J1177" i="6" s="1"/>
  <c r="H1176" i="6"/>
  <c r="G1176" i="6"/>
  <c r="F1176" i="6"/>
  <c r="F1177" i="6" s="1"/>
  <c r="A1176" i="6"/>
  <c r="AJ1176" i="6" s="1"/>
  <c r="AE1175" i="6"/>
  <c r="AI1175" i="6" s="1"/>
  <c r="W1175" i="6"/>
  <c r="AA1175" i="6" s="1"/>
  <c r="P1175" i="6"/>
  <c r="S1175" i="6" s="1"/>
  <c r="I1175" i="6"/>
  <c r="L1175" i="6" s="1"/>
  <c r="A1175" i="6"/>
  <c r="AJ1175" i="6" s="1"/>
  <c r="AE1174" i="6"/>
  <c r="AI1174" i="6" s="1"/>
  <c r="W1174" i="6"/>
  <c r="AA1174" i="6" s="1"/>
  <c r="P1174" i="6"/>
  <c r="S1174" i="6" s="1"/>
  <c r="I1174" i="6"/>
  <c r="L1174" i="6" s="1"/>
  <c r="A1174" i="6"/>
  <c r="AJ1174" i="6" s="1"/>
  <c r="AE1173" i="6"/>
  <c r="AI1173" i="6" s="1"/>
  <c r="W1173" i="6"/>
  <c r="AA1173" i="6" s="1"/>
  <c r="P1173" i="6"/>
  <c r="S1173" i="6" s="1"/>
  <c r="I1173" i="6"/>
  <c r="L1173" i="6" s="1"/>
  <c r="A1173" i="6"/>
  <c r="AJ1173" i="6" s="1"/>
  <c r="AE1172" i="6"/>
  <c r="AI1172" i="6" s="1"/>
  <c r="W1172" i="6"/>
  <c r="AA1172" i="6" s="1"/>
  <c r="P1172" i="6"/>
  <c r="S1172" i="6" s="1"/>
  <c r="I1172" i="6"/>
  <c r="L1172" i="6" s="1"/>
  <c r="A1172" i="6"/>
  <c r="AJ1172" i="6" s="1"/>
  <c r="AE1171" i="6"/>
  <c r="AI1171" i="6" s="1"/>
  <c r="W1171" i="6"/>
  <c r="AA1171" i="6" s="1"/>
  <c r="P1171" i="6"/>
  <c r="S1171" i="6" s="1"/>
  <c r="A1171" i="6"/>
  <c r="AJ1171" i="6" s="1"/>
  <c r="AE1170" i="6"/>
  <c r="AI1170" i="6" s="1"/>
  <c r="W1170" i="6"/>
  <c r="AA1170" i="6" s="1"/>
  <c r="P1170" i="6"/>
  <c r="S1170" i="6" s="1"/>
  <c r="I1170" i="6"/>
  <c r="L1170" i="6" s="1"/>
  <c r="A1170" i="6"/>
  <c r="AJ1170" i="6" s="1"/>
  <c r="AE1169" i="6"/>
  <c r="AI1169" i="6" s="1"/>
  <c r="W1169" i="6"/>
  <c r="AA1169" i="6" s="1"/>
  <c r="P1169" i="6"/>
  <c r="S1169" i="6" s="1"/>
  <c r="I1169" i="6"/>
  <c r="L1169" i="6" s="1"/>
  <c r="A1169" i="6"/>
  <c r="AJ1169" i="6" s="1"/>
  <c r="AE1168" i="6"/>
  <c r="AI1168" i="6" s="1"/>
  <c r="W1168" i="6"/>
  <c r="AA1168" i="6" s="1"/>
  <c r="P1168" i="6"/>
  <c r="S1168" i="6" s="1"/>
  <c r="I1168" i="6"/>
  <c r="L1168" i="6" s="1"/>
  <c r="A1168" i="6"/>
  <c r="AJ1168" i="6" s="1"/>
  <c r="AE1167" i="6"/>
  <c r="W1167" i="6"/>
  <c r="AA1167" i="6" s="1"/>
  <c r="P1167" i="6"/>
  <c r="I1167" i="6"/>
  <c r="L1167" i="6" s="1"/>
  <c r="A1167" i="6"/>
  <c r="AJ1167" i="6" s="1"/>
  <c r="AE1166" i="6"/>
  <c r="AI1166" i="6" s="1"/>
  <c r="W1166" i="6"/>
  <c r="AA1166" i="6" s="1"/>
  <c r="P1166" i="6"/>
  <c r="S1166" i="6" s="1"/>
  <c r="I1166" i="6"/>
  <c r="L1166" i="6" s="1"/>
  <c r="A1166" i="6"/>
  <c r="AJ1166" i="6" s="1"/>
  <c r="AE1165" i="6"/>
  <c r="AI1165" i="6" s="1"/>
  <c r="W1165" i="6"/>
  <c r="AA1165" i="6" s="1"/>
  <c r="P1165" i="6"/>
  <c r="I1165" i="6"/>
  <c r="L1165" i="6" s="1"/>
  <c r="A1165" i="6"/>
  <c r="AJ1165" i="6" s="1"/>
  <c r="A1164" i="6"/>
  <c r="AJ1164" i="6" s="1"/>
  <c r="AH1163" i="6"/>
  <c r="AH1164" i="6" s="1"/>
  <c r="AF1163" i="6"/>
  <c r="AF1164" i="6" s="1"/>
  <c r="AD1163" i="6"/>
  <c r="AC1163" i="6"/>
  <c r="AB1163" i="6"/>
  <c r="AB1164" i="6" s="1"/>
  <c r="Z1163" i="6"/>
  <c r="Z1164" i="6" s="1"/>
  <c r="X1163" i="6"/>
  <c r="X1164" i="6" s="1"/>
  <c r="V1163" i="6"/>
  <c r="T1163" i="6"/>
  <c r="T1164" i="6" s="1"/>
  <c r="R1163" i="6"/>
  <c r="R1164" i="6" s="1"/>
  <c r="Q1163" i="6"/>
  <c r="Q1164" i="6" s="1"/>
  <c r="O1163" i="6"/>
  <c r="M1163" i="6"/>
  <c r="M1164" i="6" s="1"/>
  <c r="K1163" i="6"/>
  <c r="K1164" i="6" s="1"/>
  <c r="J1163" i="6"/>
  <c r="J1164" i="6" s="1"/>
  <c r="H1163" i="6"/>
  <c r="F1163" i="6"/>
  <c r="F1164" i="6" s="1"/>
  <c r="A1163" i="6"/>
  <c r="AJ1163" i="6" s="1"/>
  <c r="AE1162" i="6"/>
  <c r="AI1162" i="6" s="1"/>
  <c r="W1162" i="6"/>
  <c r="AA1162" i="6" s="1"/>
  <c r="P1162" i="6"/>
  <c r="S1162" i="6" s="1"/>
  <c r="I1162" i="6"/>
  <c r="L1162" i="6" s="1"/>
  <c r="A1162" i="6"/>
  <c r="AJ1162" i="6" s="1"/>
  <c r="AE1161" i="6"/>
  <c r="AI1161" i="6" s="1"/>
  <c r="W1161" i="6"/>
  <c r="AA1161" i="6" s="1"/>
  <c r="P1161" i="6"/>
  <c r="S1161" i="6" s="1"/>
  <c r="I1161" i="6"/>
  <c r="L1161" i="6" s="1"/>
  <c r="A1161" i="6"/>
  <c r="AJ1161" i="6" s="1"/>
  <c r="AE1160" i="6"/>
  <c r="AI1160" i="6" s="1"/>
  <c r="W1160" i="6"/>
  <c r="AA1160" i="6" s="1"/>
  <c r="P1160" i="6"/>
  <c r="S1160" i="6" s="1"/>
  <c r="I1160" i="6"/>
  <c r="L1160" i="6" s="1"/>
  <c r="A1160" i="6"/>
  <c r="AJ1160" i="6" s="1"/>
  <c r="AE1159" i="6"/>
  <c r="AI1159" i="6" s="1"/>
  <c r="W1159" i="6"/>
  <c r="AA1159" i="6" s="1"/>
  <c r="P1159" i="6"/>
  <c r="S1159" i="6" s="1"/>
  <c r="I1159" i="6"/>
  <c r="L1159" i="6" s="1"/>
  <c r="A1159" i="6"/>
  <c r="AJ1159" i="6" s="1"/>
  <c r="AE1158" i="6"/>
  <c r="AI1158" i="6" s="1"/>
  <c r="W1158" i="6"/>
  <c r="AA1158" i="6" s="1"/>
  <c r="P1158" i="6"/>
  <c r="S1158" i="6" s="1"/>
  <c r="I1158" i="6"/>
  <c r="L1158" i="6" s="1"/>
  <c r="A1158" i="6"/>
  <c r="AJ1158" i="6" s="1"/>
  <c r="AE1157" i="6"/>
  <c r="AI1157" i="6" s="1"/>
  <c r="W1157" i="6"/>
  <c r="AA1157" i="6" s="1"/>
  <c r="P1157" i="6"/>
  <c r="S1157" i="6" s="1"/>
  <c r="I1157" i="6"/>
  <c r="L1157" i="6" s="1"/>
  <c r="A1157" i="6"/>
  <c r="AJ1157" i="6" s="1"/>
  <c r="AE1156" i="6"/>
  <c r="AI1156" i="6" s="1"/>
  <c r="W1156" i="6"/>
  <c r="AA1156" i="6" s="1"/>
  <c r="P1156" i="6"/>
  <c r="S1156" i="6" s="1"/>
  <c r="I1156" i="6"/>
  <c r="L1156" i="6" s="1"/>
  <c r="A1156" i="6"/>
  <c r="AJ1156" i="6" s="1"/>
  <c r="AE1155" i="6"/>
  <c r="AI1155" i="6" s="1"/>
  <c r="W1155" i="6"/>
  <c r="AA1155" i="6" s="1"/>
  <c r="P1155" i="6"/>
  <c r="S1155" i="6" s="1"/>
  <c r="A1155" i="6"/>
  <c r="AJ1155" i="6" s="1"/>
  <c r="AE1154" i="6"/>
  <c r="AI1154" i="6" s="1"/>
  <c r="W1154" i="6"/>
  <c r="AA1154" i="6" s="1"/>
  <c r="P1154" i="6"/>
  <c r="S1154" i="6" s="1"/>
  <c r="A1154" i="6"/>
  <c r="AJ1154" i="6" s="1"/>
  <c r="AE1153" i="6"/>
  <c r="AI1153" i="6" s="1"/>
  <c r="U1153" i="6"/>
  <c r="U1163" i="6" s="1"/>
  <c r="N1153" i="6"/>
  <c r="N1163" i="6" s="1"/>
  <c r="G1153" i="6"/>
  <c r="G1163" i="6" s="1"/>
  <c r="A1153" i="6"/>
  <c r="AJ1153" i="6" s="1"/>
  <c r="AE1152" i="6"/>
  <c r="AI1152" i="6" s="1"/>
  <c r="W1152" i="6"/>
  <c r="AA1152" i="6" s="1"/>
  <c r="P1152" i="6"/>
  <c r="S1152" i="6" s="1"/>
  <c r="I1152" i="6"/>
  <c r="L1152" i="6" s="1"/>
  <c r="A1152" i="6"/>
  <c r="AJ1152" i="6" s="1"/>
  <c r="AE1151" i="6"/>
  <c r="AI1151" i="6" s="1"/>
  <c r="W1151" i="6"/>
  <c r="AA1151" i="6" s="1"/>
  <c r="P1151" i="6"/>
  <c r="S1151" i="6" s="1"/>
  <c r="I1151" i="6"/>
  <c r="L1151" i="6" s="1"/>
  <c r="A1151" i="6"/>
  <c r="AJ1151" i="6" s="1"/>
  <c r="AE1150" i="6"/>
  <c r="AI1150" i="6" s="1"/>
  <c r="W1150" i="6"/>
  <c r="AA1150" i="6" s="1"/>
  <c r="P1150" i="6"/>
  <c r="S1150" i="6" s="1"/>
  <c r="I1150" i="6"/>
  <c r="L1150" i="6" s="1"/>
  <c r="A1150" i="6"/>
  <c r="AJ1150" i="6" s="1"/>
  <c r="AE1149" i="6"/>
  <c r="AI1149" i="6" s="1"/>
  <c r="W1149" i="6"/>
  <c r="AA1149" i="6" s="1"/>
  <c r="P1149" i="6"/>
  <c r="S1149" i="6" s="1"/>
  <c r="I1149" i="6"/>
  <c r="L1149" i="6" s="1"/>
  <c r="A1149" i="6"/>
  <c r="AJ1149" i="6" s="1"/>
  <c r="AE1148" i="6"/>
  <c r="W1148" i="6"/>
  <c r="AA1148" i="6" s="1"/>
  <c r="P1148" i="6"/>
  <c r="I1148" i="6"/>
  <c r="L1148" i="6" s="1"/>
  <c r="A1148" i="6"/>
  <c r="AJ1148" i="6" s="1"/>
  <c r="A1147" i="6"/>
  <c r="AJ1147" i="6" s="1"/>
  <c r="AH1146" i="6"/>
  <c r="AH1147" i="6" s="1"/>
  <c r="AF1146" i="6"/>
  <c r="AF1147" i="6" s="1"/>
  <c r="AD1146" i="6"/>
  <c r="AC1146" i="6"/>
  <c r="AB1146" i="6"/>
  <c r="AB1147" i="6" s="1"/>
  <c r="Z1146" i="6"/>
  <c r="Z1147" i="6" s="1"/>
  <c r="X1146" i="6"/>
  <c r="X1147" i="6" s="1"/>
  <c r="V1146" i="6"/>
  <c r="U1146" i="6"/>
  <c r="T1146" i="6"/>
  <c r="T1147" i="6" s="1"/>
  <c r="R1146" i="6"/>
  <c r="R1147" i="6" s="1"/>
  <c r="Q1146" i="6"/>
  <c r="Q1147" i="6" s="1"/>
  <c r="O1146" i="6"/>
  <c r="N1146" i="6"/>
  <c r="M1146" i="6"/>
  <c r="M1147" i="6" s="1"/>
  <c r="K1146" i="6"/>
  <c r="K1147" i="6" s="1"/>
  <c r="J1146" i="6"/>
  <c r="J1147" i="6" s="1"/>
  <c r="H1146" i="6"/>
  <c r="G1146" i="6"/>
  <c r="F1146" i="6"/>
  <c r="F1147" i="6" s="1"/>
  <c r="A1146" i="6"/>
  <c r="AJ1146" i="6" s="1"/>
  <c r="AE1145" i="6"/>
  <c r="AI1145" i="6" s="1"/>
  <c r="W1145" i="6"/>
  <c r="AA1145" i="6" s="1"/>
  <c r="P1145" i="6"/>
  <c r="S1145" i="6" s="1"/>
  <c r="I1145" i="6"/>
  <c r="L1145" i="6" s="1"/>
  <c r="A1145" i="6"/>
  <c r="AJ1145" i="6" s="1"/>
  <c r="AE1144" i="6"/>
  <c r="AI1144" i="6" s="1"/>
  <c r="W1144" i="6"/>
  <c r="AA1144" i="6" s="1"/>
  <c r="P1144" i="6"/>
  <c r="S1144" i="6" s="1"/>
  <c r="I1144" i="6"/>
  <c r="L1144" i="6" s="1"/>
  <c r="A1144" i="6"/>
  <c r="AJ1144" i="6" s="1"/>
  <c r="AE1143" i="6"/>
  <c r="AI1143" i="6" s="1"/>
  <c r="W1143" i="6"/>
  <c r="AA1143" i="6" s="1"/>
  <c r="P1143" i="6"/>
  <c r="S1143" i="6" s="1"/>
  <c r="I1143" i="6"/>
  <c r="L1143" i="6" s="1"/>
  <c r="A1143" i="6"/>
  <c r="AJ1143" i="6" s="1"/>
  <c r="AE1142" i="6"/>
  <c r="AI1142" i="6" s="1"/>
  <c r="W1142" i="6"/>
  <c r="AA1142" i="6" s="1"/>
  <c r="P1142" i="6"/>
  <c r="S1142" i="6" s="1"/>
  <c r="I1142" i="6"/>
  <c r="L1142" i="6" s="1"/>
  <c r="A1142" i="6"/>
  <c r="AJ1142" i="6" s="1"/>
  <c r="AE1141" i="6"/>
  <c r="AI1141" i="6" s="1"/>
  <c r="W1141" i="6"/>
  <c r="AA1141" i="6" s="1"/>
  <c r="P1141" i="6"/>
  <c r="S1141" i="6" s="1"/>
  <c r="I1141" i="6"/>
  <c r="L1141" i="6" s="1"/>
  <c r="A1141" i="6"/>
  <c r="AJ1141" i="6" s="1"/>
  <c r="AE1140" i="6"/>
  <c r="AI1140" i="6" s="1"/>
  <c r="W1140" i="6"/>
  <c r="AA1140" i="6" s="1"/>
  <c r="P1140" i="6"/>
  <c r="S1140" i="6" s="1"/>
  <c r="I1140" i="6"/>
  <c r="L1140" i="6" s="1"/>
  <c r="A1140" i="6"/>
  <c r="AJ1140" i="6" s="1"/>
  <c r="AE1139" i="6"/>
  <c r="AI1139" i="6" s="1"/>
  <c r="W1139" i="6"/>
  <c r="AA1139" i="6" s="1"/>
  <c r="P1139" i="6"/>
  <c r="S1139" i="6" s="1"/>
  <c r="I1139" i="6"/>
  <c r="L1139" i="6" s="1"/>
  <c r="A1139" i="6"/>
  <c r="AJ1139" i="6" s="1"/>
  <c r="AE1138" i="6"/>
  <c r="AI1138" i="6" s="1"/>
  <c r="W1138" i="6"/>
  <c r="AA1138" i="6" s="1"/>
  <c r="P1138" i="6"/>
  <c r="S1138" i="6" s="1"/>
  <c r="I1138" i="6"/>
  <c r="L1138" i="6" s="1"/>
  <c r="A1138" i="6"/>
  <c r="AJ1138" i="6" s="1"/>
  <c r="AE1137" i="6"/>
  <c r="AI1137" i="6" s="1"/>
  <c r="W1137" i="6"/>
  <c r="AA1137" i="6" s="1"/>
  <c r="P1137" i="6"/>
  <c r="S1137" i="6" s="1"/>
  <c r="I1137" i="6"/>
  <c r="L1137" i="6" s="1"/>
  <c r="A1137" i="6"/>
  <c r="AJ1137" i="6" s="1"/>
  <c r="AE1136" i="6"/>
  <c r="AI1136" i="6" s="1"/>
  <c r="W1136" i="6"/>
  <c r="AA1136" i="6" s="1"/>
  <c r="P1136" i="6"/>
  <c r="S1136" i="6" s="1"/>
  <c r="I1136" i="6"/>
  <c r="L1136" i="6" s="1"/>
  <c r="A1136" i="6"/>
  <c r="AJ1136" i="6" s="1"/>
  <c r="AE1135" i="6"/>
  <c r="AI1135" i="6" s="1"/>
  <c r="W1135" i="6"/>
  <c r="AA1135" i="6" s="1"/>
  <c r="P1135" i="6"/>
  <c r="S1135" i="6" s="1"/>
  <c r="I1135" i="6"/>
  <c r="L1135" i="6" s="1"/>
  <c r="A1135" i="6"/>
  <c r="AJ1135" i="6" s="1"/>
  <c r="AE1134" i="6"/>
  <c r="AI1134" i="6" s="1"/>
  <c r="W1134" i="6"/>
  <c r="AA1134" i="6" s="1"/>
  <c r="P1134" i="6"/>
  <c r="S1134" i="6" s="1"/>
  <c r="I1134" i="6"/>
  <c r="L1134" i="6" s="1"/>
  <c r="A1134" i="6"/>
  <c r="AJ1134" i="6" s="1"/>
  <c r="AE1133" i="6"/>
  <c r="AI1133" i="6" s="1"/>
  <c r="W1133" i="6"/>
  <c r="AA1133" i="6" s="1"/>
  <c r="P1133" i="6"/>
  <c r="S1133" i="6" s="1"/>
  <c r="I1133" i="6"/>
  <c r="L1133" i="6" s="1"/>
  <c r="A1133" i="6"/>
  <c r="AJ1133" i="6" s="1"/>
  <c r="AE1132" i="6"/>
  <c r="AI1132" i="6" s="1"/>
  <c r="W1132" i="6"/>
  <c r="AA1132" i="6" s="1"/>
  <c r="P1132" i="6"/>
  <c r="S1132" i="6" s="1"/>
  <c r="I1132" i="6"/>
  <c r="L1132" i="6" s="1"/>
  <c r="A1132" i="6"/>
  <c r="AJ1132" i="6" s="1"/>
  <c r="AE1131" i="6"/>
  <c r="AI1131" i="6" s="1"/>
  <c r="W1131" i="6"/>
  <c r="AA1131" i="6" s="1"/>
  <c r="P1131" i="6"/>
  <c r="S1131" i="6" s="1"/>
  <c r="I1131" i="6"/>
  <c r="L1131" i="6" s="1"/>
  <c r="A1131" i="6"/>
  <c r="AJ1131" i="6" s="1"/>
  <c r="AE1130" i="6"/>
  <c r="AI1130" i="6" s="1"/>
  <c r="W1130" i="6"/>
  <c r="AA1130" i="6" s="1"/>
  <c r="P1130" i="6"/>
  <c r="S1130" i="6" s="1"/>
  <c r="I1130" i="6"/>
  <c r="L1130" i="6" s="1"/>
  <c r="A1130" i="6"/>
  <c r="AJ1130" i="6" s="1"/>
  <c r="A1129" i="6"/>
  <c r="AJ1129" i="6" s="1"/>
  <c r="AH1128" i="6"/>
  <c r="AH1129" i="6" s="1"/>
  <c r="AF1128" i="6"/>
  <c r="AF1129" i="6" s="1"/>
  <c r="AD1128" i="6"/>
  <c r="AC1128" i="6"/>
  <c r="AB1128" i="6"/>
  <c r="AB1129" i="6" s="1"/>
  <c r="Z1128" i="6"/>
  <c r="Z1129" i="6" s="1"/>
  <c r="X1128" i="6"/>
  <c r="X1129" i="6" s="1"/>
  <c r="V1128" i="6"/>
  <c r="U1128" i="6"/>
  <c r="T1128" i="6"/>
  <c r="T1129" i="6" s="1"/>
  <c r="R1128" i="6"/>
  <c r="R1129" i="6" s="1"/>
  <c r="Q1128" i="6"/>
  <c r="Q1129" i="6" s="1"/>
  <c r="O1128" i="6"/>
  <c r="N1128" i="6"/>
  <c r="M1128" i="6"/>
  <c r="M1129" i="6" s="1"/>
  <c r="K1128" i="6"/>
  <c r="K1129" i="6" s="1"/>
  <c r="J1128" i="6"/>
  <c r="J1129" i="6" s="1"/>
  <c r="H1128" i="6"/>
  <c r="G1128" i="6"/>
  <c r="F1128" i="6"/>
  <c r="F1129" i="6" s="1"/>
  <c r="A1128" i="6"/>
  <c r="AJ1128" i="6" s="1"/>
  <c r="AE1127" i="6"/>
  <c r="AI1127" i="6" s="1"/>
  <c r="W1127" i="6"/>
  <c r="AA1127" i="6" s="1"/>
  <c r="P1127" i="6"/>
  <c r="S1127" i="6" s="1"/>
  <c r="I1127" i="6"/>
  <c r="L1127" i="6" s="1"/>
  <c r="A1127" i="6"/>
  <c r="AJ1127" i="6" s="1"/>
  <c r="AE1126" i="6"/>
  <c r="AI1126" i="6" s="1"/>
  <c r="W1126" i="6"/>
  <c r="AA1126" i="6" s="1"/>
  <c r="P1126" i="6"/>
  <c r="S1126" i="6" s="1"/>
  <c r="I1126" i="6"/>
  <c r="L1126" i="6" s="1"/>
  <c r="A1126" i="6"/>
  <c r="AJ1126" i="6" s="1"/>
  <c r="AE1125" i="6"/>
  <c r="AI1125" i="6" s="1"/>
  <c r="W1125" i="6"/>
  <c r="AA1125" i="6" s="1"/>
  <c r="P1125" i="6"/>
  <c r="S1125" i="6" s="1"/>
  <c r="I1125" i="6"/>
  <c r="L1125" i="6" s="1"/>
  <c r="A1125" i="6"/>
  <c r="AJ1125" i="6" s="1"/>
  <c r="AE1124" i="6"/>
  <c r="AI1124" i="6" s="1"/>
  <c r="W1124" i="6"/>
  <c r="AA1124" i="6" s="1"/>
  <c r="P1124" i="6"/>
  <c r="S1124" i="6" s="1"/>
  <c r="I1124" i="6"/>
  <c r="L1124" i="6" s="1"/>
  <c r="A1124" i="6"/>
  <c r="AJ1124" i="6" s="1"/>
  <c r="AE1123" i="6"/>
  <c r="AI1123" i="6" s="1"/>
  <c r="W1123" i="6"/>
  <c r="AA1123" i="6" s="1"/>
  <c r="P1123" i="6"/>
  <c r="S1123" i="6" s="1"/>
  <c r="I1123" i="6"/>
  <c r="L1123" i="6" s="1"/>
  <c r="A1123" i="6"/>
  <c r="AJ1123" i="6" s="1"/>
  <c r="AE1122" i="6"/>
  <c r="AI1122" i="6" s="1"/>
  <c r="W1122" i="6"/>
  <c r="AA1122" i="6" s="1"/>
  <c r="P1122" i="6"/>
  <c r="I1122" i="6"/>
  <c r="L1122" i="6" s="1"/>
  <c r="A1122" i="6"/>
  <c r="AJ1122" i="6" s="1"/>
  <c r="AE1121" i="6"/>
  <c r="W1121" i="6"/>
  <c r="AA1121" i="6" s="1"/>
  <c r="P1121" i="6"/>
  <c r="S1121" i="6" s="1"/>
  <c r="I1121" i="6"/>
  <c r="L1121" i="6" s="1"/>
  <c r="A1121" i="6"/>
  <c r="AJ1121" i="6" s="1"/>
  <c r="AE1120" i="6"/>
  <c r="AI1120" i="6" s="1"/>
  <c r="W1120" i="6"/>
  <c r="AA1120" i="6" s="1"/>
  <c r="P1120" i="6"/>
  <c r="S1120" i="6" s="1"/>
  <c r="I1120" i="6"/>
  <c r="L1120" i="6" s="1"/>
  <c r="A1120" i="6"/>
  <c r="AJ1120" i="6" s="1"/>
  <c r="AE1119" i="6"/>
  <c r="AI1119" i="6" s="1"/>
  <c r="W1119" i="6"/>
  <c r="AA1119" i="6" s="1"/>
  <c r="P1119" i="6"/>
  <c r="I1119" i="6"/>
  <c r="L1119" i="6" s="1"/>
  <c r="A1119" i="6"/>
  <c r="AJ1119" i="6" s="1"/>
  <c r="A1118" i="6"/>
  <c r="AJ1118" i="6" s="1"/>
  <c r="AH1117" i="6"/>
  <c r="AH1118" i="6" s="1"/>
  <c r="AF1117" i="6"/>
  <c r="AF1118" i="6" s="1"/>
  <c r="AD1117" i="6"/>
  <c r="AC1117" i="6"/>
  <c r="AB1117" i="6"/>
  <c r="AB1118" i="6" s="1"/>
  <c r="Z1117" i="6"/>
  <c r="Z1118" i="6" s="1"/>
  <c r="X1117" i="6"/>
  <c r="X1118" i="6" s="1"/>
  <c r="V1117" i="6"/>
  <c r="U1117" i="6"/>
  <c r="T1117" i="6"/>
  <c r="T1118" i="6" s="1"/>
  <c r="R1117" i="6"/>
  <c r="R1118" i="6" s="1"/>
  <c r="Q1117" i="6"/>
  <c r="Q1118" i="6" s="1"/>
  <c r="O1117" i="6"/>
  <c r="N1117" i="6"/>
  <c r="M1117" i="6"/>
  <c r="M1118" i="6" s="1"/>
  <c r="K1117" i="6"/>
  <c r="K1118" i="6" s="1"/>
  <c r="J1117" i="6"/>
  <c r="J1118" i="6" s="1"/>
  <c r="H1117" i="6"/>
  <c r="G1117" i="6"/>
  <c r="F1117" i="6"/>
  <c r="F1118" i="6" s="1"/>
  <c r="A1117" i="6"/>
  <c r="AJ1117" i="6" s="1"/>
  <c r="AE1116" i="6"/>
  <c r="W1116" i="6"/>
  <c r="AA1116" i="6" s="1"/>
  <c r="P1116" i="6"/>
  <c r="S1116" i="6" s="1"/>
  <c r="I1116" i="6"/>
  <c r="L1116" i="6" s="1"/>
  <c r="A1116" i="6"/>
  <c r="AJ1116" i="6" s="1"/>
  <c r="AE1115" i="6"/>
  <c r="AI1115" i="6" s="1"/>
  <c r="W1115" i="6"/>
  <c r="AA1115" i="6" s="1"/>
  <c r="P1115" i="6"/>
  <c r="S1115" i="6" s="1"/>
  <c r="I1115" i="6"/>
  <c r="L1115" i="6" s="1"/>
  <c r="A1115" i="6"/>
  <c r="AJ1115" i="6" s="1"/>
  <c r="AE1114" i="6"/>
  <c r="AI1114" i="6" s="1"/>
  <c r="W1114" i="6"/>
  <c r="AA1114" i="6" s="1"/>
  <c r="P1114" i="6"/>
  <c r="S1114" i="6" s="1"/>
  <c r="I1114" i="6"/>
  <c r="L1114" i="6" s="1"/>
  <c r="A1114" i="6"/>
  <c r="AJ1114" i="6" s="1"/>
  <c r="AE1113" i="6"/>
  <c r="AI1113" i="6" s="1"/>
  <c r="W1113" i="6"/>
  <c r="AA1113" i="6" s="1"/>
  <c r="P1113" i="6"/>
  <c r="S1113" i="6" s="1"/>
  <c r="I1113" i="6"/>
  <c r="L1113" i="6" s="1"/>
  <c r="A1113" i="6"/>
  <c r="AJ1113" i="6" s="1"/>
  <c r="AE1112" i="6"/>
  <c r="AI1112" i="6" s="1"/>
  <c r="W1112" i="6"/>
  <c r="AA1112" i="6" s="1"/>
  <c r="P1112" i="6"/>
  <c r="S1112" i="6" s="1"/>
  <c r="I1112" i="6"/>
  <c r="L1112" i="6" s="1"/>
  <c r="A1112" i="6"/>
  <c r="AJ1112" i="6" s="1"/>
  <c r="AE1111" i="6"/>
  <c r="AI1111" i="6" s="1"/>
  <c r="W1111" i="6"/>
  <c r="AA1111" i="6" s="1"/>
  <c r="P1111" i="6"/>
  <c r="S1111" i="6" s="1"/>
  <c r="I1111" i="6"/>
  <c r="L1111" i="6" s="1"/>
  <c r="A1111" i="6"/>
  <c r="AJ1111" i="6" s="1"/>
  <c r="AE1110" i="6"/>
  <c r="AI1110" i="6" s="1"/>
  <c r="W1110" i="6"/>
  <c r="AA1110" i="6" s="1"/>
  <c r="P1110" i="6"/>
  <c r="S1110" i="6" s="1"/>
  <c r="I1110" i="6"/>
  <c r="L1110" i="6" s="1"/>
  <c r="A1110" i="6"/>
  <c r="AJ1110" i="6" s="1"/>
  <c r="AE1109" i="6"/>
  <c r="AI1109" i="6" s="1"/>
  <c r="W1109" i="6"/>
  <c r="AA1109" i="6" s="1"/>
  <c r="P1109" i="6"/>
  <c r="S1109" i="6" s="1"/>
  <c r="A1109" i="6"/>
  <c r="AJ1109" i="6" s="1"/>
  <c r="AE1108" i="6"/>
  <c r="AI1108" i="6" s="1"/>
  <c r="W1108" i="6"/>
  <c r="P1108" i="6"/>
  <c r="S1108" i="6" s="1"/>
  <c r="A1108" i="6"/>
  <c r="AJ1108" i="6" s="1"/>
  <c r="AE1107" i="6"/>
  <c r="AI1107" i="6" s="1"/>
  <c r="W1107" i="6"/>
  <c r="AA1107" i="6" s="1"/>
  <c r="P1107" i="6"/>
  <c r="S1107" i="6" s="1"/>
  <c r="A1107" i="6"/>
  <c r="AJ1107" i="6" s="1"/>
  <c r="AE1106" i="6"/>
  <c r="AI1106" i="6" s="1"/>
  <c r="W1106" i="6"/>
  <c r="AA1106" i="6" s="1"/>
  <c r="P1106" i="6"/>
  <c r="S1106" i="6" s="1"/>
  <c r="I1106" i="6"/>
  <c r="L1106" i="6" s="1"/>
  <c r="A1106" i="6"/>
  <c r="AJ1106" i="6" s="1"/>
  <c r="AE1105" i="6"/>
  <c r="AI1105" i="6" s="1"/>
  <c r="W1105" i="6"/>
  <c r="AA1105" i="6" s="1"/>
  <c r="P1105" i="6"/>
  <c r="S1105" i="6" s="1"/>
  <c r="I1105" i="6"/>
  <c r="L1105" i="6" s="1"/>
  <c r="A1105" i="6"/>
  <c r="AJ1105" i="6" s="1"/>
  <c r="AE1104" i="6"/>
  <c r="AI1104" i="6" s="1"/>
  <c r="W1104" i="6"/>
  <c r="AA1104" i="6" s="1"/>
  <c r="P1104" i="6"/>
  <c r="I1104" i="6"/>
  <c r="L1104" i="6" s="1"/>
  <c r="A1104" i="6"/>
  <c r="AJ1104" i="6" s="1"/>
  <c r="AE1103" i="6"/>
  <c r="AI1103" i="6" s="1"/>
  <c r="W1103" i="6"/>
  <c r="AA1103" i="6" s="1"/>
  <c r="P1103" i="6"/>
  <c r="I1103" i="6"/>
  <c r="L1103" i="6" s="1"/>
  <c r="A1103" i="6"/>
  <c r="AJ1103" i="6" s="1"/>
  <c r="AE1102" i="6"/>
  <c r="W1102" i="6"/>
  <c r="P1102" i="6"/>
  <c r="S1102" i="6" s="1"/>
  <c r="I1102" i="6"/>
  <c r="L1102" i="6" s="1"/>
  <c r="A1102" i="6"/>
  <c r="AJ1102" i="6" s="1"/>
  <c r="A1101" i="6"/>
  <c r="AJ1101" i="6" s="1"/>
  <c r="AH1100" i="6"/>
  <c r="AH1101" i="6" s="1"/>
  <c r="AF1100" i="6"/>
  <c r="AF1101" i="6" s="1"/>
  <c r="AD1100" i="6"/>
  <c r="AC1100" i="6"/>
  <c r="AB1100" i="6"/>
  <c r="AB1101" i="6" s="1"/>
  <c r="Z1100" i="6"/>
  <c r="Z1101" i="6" s="1"/>
  <c r="X1100" i="6"/>
  <c r="X1101" i="6" s="1"/>
  <c r="V1100" i="6"/>
  <c r="U1100" i="6"/>
  <c r="T1100" i="6"/>
  <c r="T1101" i="6" s="1"/>
  <c r="R1100" i="6"/>
  <c r="R1101" i="6" s="1"/>
  <c r="Q1100" i="6"/>
  <c r="Q1101" i="6" s="1"/>
  <c r="O1100" i="6"/>
  <c r="N1100" i="6"/>
  <c r="M1100" i="6"/>
  <c r="M1101" i="6" s="1"/>
  <c r="K1100" i="6"/>
  <c r="K1101" i="6" s="1"/>
  <c r="J1100" i="6"/>
  <c r="J1101" i="6" s="1"/>
  <c r="H1100" i="6"/>
  <c r="G1100" i="6"/>
  <c r="F1100" i="6"/>
  <c r="F1101" i="6" s="1"/>
  <c r="A1100" i="6"/>
  <c r="AJ1100" i="6" s="1"/>
  <c r="AE1099" i="6"/>
  <c r="AI1099" i="6" s="1"/>
  <c r="W1099" i="6"/>
  <c r="AA1099" i="6" s="1"/>
  <c r="P1099" i="6"/>
  <c r="S1099" i="6" s="1"/>
  <c r="I1099" i="6"/>
  <c r="L1099" i="6" s="1"/>
  <c r="A1099" i="6"/>
  <c r="AJ1099" i="6" s="1"/>
  <c r="AE1098" i="6"/>
  <c r="AI1098" i="6" s="1"/>
  <c r="W1098" i="6"/>
  <c r="AA1098" i="6" s="1"/>
  <c r="A1098" i="6"/>
  <c r="AJ1098" i="6" s="1"/>
  <c r="AE1097" i="6"/>
  <c r="AI1097" i="6" s="1"/>
  <c r="W1097" i="6"/>
  <c r="AA1097" i="6" s="1"/>
  <c r="P1097" i="6"/>
  <c r="S1097" i="6" s="1"/>
  <c r="I1097" i="6"/>
  <c r="L1097" i="6" s="1"/>
  <c r="A1097" i="6"/>
  <c r="AJ1097" i="6" s="1"/>
  <c r="AE1096" i="6"/>
  <c r="AI1096" i="6" s="1"/>
  <c r="W1096" i="6"/>
  <c r="AA1096" i="6" s="1"/>
  <c r="P1096" i="6"/>
  <c r="S1096" i="6" s="1"/>
  <c r="I1096" i="6"/>
  <c r="L1096" i="6" s="1"/>
  <c r="A1096" i="6"/>
  <c r="AJ1096" i="6" s="1"/>
  <c r="AE1095" i="6"/>
  <c r="AI1095" i="6" s="1"/>
  <c r="W1095" i="6"/>
  <c r="AA1095" i="6" s="1"/>
  <c r="P1095" i="6"/>
  <c r="S1095" i="6" s="1"/>
  <c r="I1095" i="6"/>
  <c r="L1095" i="6" s="1"/>
  <c r="A1095" i="6"/>
  <c r="AJ1095" i="6" s="1"/>
  <c r="AE1094" i="6"/>
  <c r="AI1094" i="6" s="1"/>
  <c r="W1094" i="6"/>
  <c r="AA1094" i="6" s="1"/>
  <c r="P1094" i="6"/>
  <c r="S1094" i="6" s="1"/>
  <c r="I1094" i="6"/>
  <c r="L1094" i="6" s="1"/>
  <c r="A1094" i="6"/>
  <c r="AJ1094" i="6" s="1"/>
  <c r="AE1093" i="6"/>
  <c r="W1093" i="6"/>
  <c r="P1093" i="6"/>
  <c r="S1093" i="6" s="1"/>
  <c r="I1093" i="6"/>
  <c r="A1093" i="6"/>
  <c r="AJ1093" i="6" s="1"/>
  <c r="AE1092" i="6"/>
  <c r="AI1092" i="6" s="1"/>
  <c r="W1092" i="6"/>
  <c r="AA1092" i="6" s="1"/>
  <c r="P1092" i="6"/>
  <c r="S1092" i="6" s="1"/>
  <c r="I1092" i="6"/>
  <c r="L1092" i="6" s="1"/>
  <c r="A1092" i="6"/>
  <c r="AJ1092" i="6" s="1"/>
  <c r="AE1091" i="6"/>
  <c r="AI1091" i="6" s="1"/>
  <c r="W1091" i="6"/>
  <c r="AA1091" i="6" s="1"/>
  <c r="P1091" i="6"/>
  <c r="S1091" i="6" s="1"/>
  <c r="I1091" i="6"/>
  <c r="A1091" i="6"/>
  <c r="AJ1091" i="6" s="1"/>
  <c r="A1090" i="6"/>
  <c r="AJ1090" i="6" s="1"/>
  <c r="AH1089" i="6"/>
  <c r="AH1090" i="6" s="1"/>
  <c r="AF1089" i="6"/>
  <c r="AF1090" i="6" s="1"/>
  <c r="AD1089" i="6"/>
  <c r="AC1089" i="6"/>
  <c r="AB1089" i="6"/>
  <c r="AB1090" i="6" s="1"/>
  <c r="Z1089" i="6"/>
  <c r="Z1090" i="6" s="1"/>
  <c r="X1089" i="6"/>
  <c r="X1090" i="6" s="1"/>
  <c r="V1089" i="6"/>
  <c r="U1089" i="6"/>
  <c r="T1089" i="6"/>
  <c r="T1090" i="6" s="1"/>
  <c r="R1089" i="6"/>
  <c r="R1090" i="6" s="1"/>
  <c r="Q1089" i="6"/>
  <c r="Q1090" i="6" s="1"/>
  <c r="O1089" i="6"/>
  <c r="N1089" i="6"/>
  <c r="M1089" i="6"/>
  <c r="M1090" i="6" s="1"/>
  <c r="K1089" i="6"/>
  <c r="K1090" i="6" s="1"/>
  <c r="J1089" i="6"/>
  <c r="J1090" i="6" s="1"/>
  <c r="H1089" i="6"/>
  <c r="G1089" i="6"/>
  <c r="F1089" i="6"/>
  <c r="F1090" i="6" s="1"/>
  <c r="A1089" i="6"/>
  <c r="AJ1089" i="6" s="1"/>
  <c r="AE1088" i="6"/>
  <c r="AI1088" i="6" s="1"/>
  <c r="W1088" i="6"/>
  <c r="AA1088" i="6" s="1"/>
  <c r="P1088" i="6"/>
  <c r="S1088" i="6" s="1"/>
  <c r="I1088" i="6"/>
  <c r="L1088" i="6" s="1"/>
  <c r="A1088" i="6"/>
  <c r="AJ1088" i="6" s="1"/>
  <c r="AE1087" i="6"/>
  <c r="AI1087" i="6" s="1"/>
  <c r="W1087" i="6"/>
  <c r="AA1087" i="6" s="1"/>
  <c r="P1087" i="6"/>
  <c r="S1087" i="6" s="1"/>
  <c r="I1087" i="6"/>
  <c r="L1087" i="6" s="1"/>
  <c r="A1087" i="6"/>
  <c r="AJ1087" i="6" s="1"/>
  <c r="AE1086" i="6"/>
  <c r="AI1086" i="6" s="1"/>
  <c r="W1086" i="6"/>
  <c r="AA1086" i="6" s="1"/>
  <c r="P1086" i="6"/>
  <c r="S1086" i="6" s="1"/>
  <c r="I1086" i="6"/>
  <c r="L1086" i="6" s="1"/>
  <c r="A1086" i="6"/>
  <c r="AJ1086" i="6" s="1"/>
  <c r="AE1085" i="6"/>
  <c r="AI1085" i="6" s="1"/>
  <c r="W1085" i="6"/>
  <c r="AA1085" i="6" s="1"/>
  <c r="P1085" i="6"/>
  <c r="I1085" i="6"/>
  <c r="L1085" i="6" s="1"/>
  <c r="A1085" i="6"/>
  <c r="AJ1085" i="6" s="1"/>
  <c r="AE1084" i="6"/>
  <c r="AI1084" i="6" s="1"/>
  <c r="W1084" i="6"/>
  <c r="AA1084" i="6" s="1"/>
  <c r="P1084" i="6"/>
  <c r="S1084" i="6" s="1"/>
  <c r="I1084" i="6"/>
  <c r="L1084" i="6" s="1"/>
  <c r="A1084" i="6"/>
  <c r="AJ1084" i="6" s="1"/>
  <c r="AE1083" i="6"/>
  <c r="W1083" i="6"/>
  <c r="P1083" i="6"/>
  <c r="S1083" i="6" s="1"/>
  <c r="I1083" i="6"/>
  <c r="L1083" i="6" s="1"/>
  <c r="A1083" i="6"/>
  <c r="AJ1083" i="6" s="1"/>
  <c r="AE1082" i="6"/>
  <c r="AI1082" i="6" s="1"/>
  <c r="W1082" i="6"/>
  <c r="AA1082" i="6" s="1"/>
  <c r="P1082" i="6"/>
  <c r="S1082" i="6" s="1"/>
  <c r="I1082" i="6"/>
  <c r="L1082" i="6" s="1"/>
  <c r="A1082" i="6"/>
  <c r="AJ1082" i="6" s="1"/>
  <c r="AE1081" i="6"/>
  <c r="W1081" i="6"/>
  <c r="P1081" i="6"/>
  <c r="S1081" i="6" s="1"/>
  <c r="I1081" i="6"/>
  <c r="L1081" i="6" s="1"/>
  <c r="A1081" i="6"/>
  <c r="AJ1081" i="6" s="1"/>
  <c r="A1080" i="6"/>
  <c r="AJ1080" i="6" s="1"/>
  <c r="AH1079" i="6"/>
  <c r="AH1080" i="6" s="1"/>
  <c r="AF1079" i="6"/>
  <c r="AF1080" i="6" s="1"/>
  <c r="AD1079" i="6"/>
  <c r="AC1079" i="6"/>
  <c r="AB1079" i="6"/>
  <c r="AB1080" i="6" s="1"/>
  <c r="Z1079" i="6"/>
  <c r="Z1080" i="6" s="1"/>
  <c r="X1079" i="6"/>
  <c r="X1080" i="6" s="1"/>
  <c r="V1079" i="6"/>
  <c r="U1079" i="6"/>
  <c r="T1079" i="6"/>
  <c r="T1080" i="6" s="1"/>
  <c r="R1079" i="6"/>
  <c r="R1080" i="6" s="1"/>
  <c r="Q1079" i="6"/>
  <c r="Q1080" i="6" s="1"/>
  <c r="O1079" i="6"/>
  <c r="N1079" i="6"/>
  <c r="M1079" i="6"/>
  <c r="M1080" i="6" s="1"/>
  <c r="K1079" i="6"/>
  <c r="K1080" i="6" s="1"/>
  <c r="J1079" i="6"/>
  <c r="J1080" i="6" s="1"/>
  <c r="H1079" i="6"/>
  <c r="G1079" i="6"/>
  <c r="F1079" i="6"/>
  <c r="F1080" i="6" s="1"/>
  <c r="A1079" i="6"/>
  <c r="AJ1079" i="6" s="1"/>
  <c r="AE1078" i="6"/>
  <c r="AI1078" i="6" s="1"/>
  <c r="W1078" i="6"/>
  <c r="AA1078" i="6" s="1"/>
  <c r="P1078" i="6"/>
  <c r="S1078" i="6" s="1"/>
  <c r="I1078" i="6"/>
  <c r="L1078" i="6" s="1"/>
  <c r="A1078" i="6"/>
  <c r="AJ1078" i="6" s="1"/>
  <c r="AE1077" i="6"/>
  <c r="AI1077" i="6" s="1"/>
  <c r="W1077" i="6"/>
  <c r="AA1077" i="6" s="1"/>
  <c r="A1077" i="6"/>
  <c r="AJ1077" i="6" s="1"/>
  <c r="AE1076" i="6"/>
  <c r="AI1076" i="6" s="1"/>
  <c r="W1076" i="6"/>
  <c r="AA1076" i="6" s="1"/>
  <c r="P1076" i="6"/>
  <c r="S1076" i="6" s="1"/>
  <c r="I1076" i="6"/>
  <c r="L1076" i="6" s="1"/>
  <c r="A1076" i="6"/>
  <c r="AJ1076" i="6" s="1"/>
  <c r="AE1075" i="6"/>
  <c r="AI1075" i="6" s="1"/>
  <c r="W1075" i="6"/>
  <c r="AA1075" i="6" s="1"/>
  <c r="P1075" i="6"/>
  <c r="S1075" i="6" s="1"/>
  <c r="I1075" i="6"/>
  <c r="L1075" i="6" s="1"/>
  <c r="A1075" i="6"/>
  <c r="AJ1075" i="6" s="1"/>
  <c r="AE1074" i="6"/>
  <c r="AI1074" i="6" s="1"/>
  <c r="W1074" i="6"/>
  <c r="AA1074" i="6" s="1"/>
  <c r="P1074" i="6"/>
  <c r="S1074" i="6" s="1"/>
  <c r="I1074" i="6"/>
  <c r="L1074" i="6" s="1"/>
  <c r="A1074" i="6"/>
  <c r="AJ1074" i="6" s="1"/>
  <c r="AE1073" i="6"/>
  <c r="AI1073" i="6" s="1"/>
  <c r="W1073" i="6"/>
  <c r="P1073" i="6"/>
  <c r="I1073" i="6"/>
  <c r="L1073" i="6" s="1"/>
  <c r="A1073" i="6"/>
  <c r="AJ1073" i="6" s="1"/>
  <c r="AE1072" i="6"/>
  <c r="AI1072" i="6" s="1"/>
  <c r="W1072" i="6"/>
  <c r="AA1072" i="6" s="1"/>
  <c r="P1072" i="6"/>
  <c r="S1072" i="6" s="1"/>
  <c r="I1072" i="6"/>
  <c r="L1072" i="6" s="1"/>
  <c r="A1072" i="6"/>
  <c r="AJ1072" i="6" s="1"/>
  <c r="AE1071" i="6"/>
  <c r="AI1071" i="6" s="1"/>
  <c r="W1071" i="6"/>
  <c r="P1071" i="6"/>
  <c r="S1071" i="6" s="1"/>
  <c r="I1071" i="6"/>
  <c r="A1071" i="6"/>
  <c r="AJ1071" i="6" s="1"/>
  <c r="A1070" i="6"/>
  <c r="AJ1070" i="6" s="1"/>
  <c r="AH1069" i="6"/>
  <c r="AH1070" i="6" s="1"/>
  <c r="AF1069" i="6"/>
  <c r="AF1070" i="6" s="1"/>
  <c r="AD1069" i="6"/>
  <c r="AC1069" i="6"/>
  <c r="AB1069" i="6"/>
  <c r="AB1070" i="6" s="1"/>
  <c r="Z1069" i="6"/>
  <c r="Z1070" i="6" s="1"/>
  <c r="X1069" i="6"/>
  <c r="X1070" i="6" s="1"/>
  <c r="V1069" i="6"/>
  <c r="U1069" i="6"/>
  <c r="T1069" i="6"/>
  <c r="T1070" i="6" s="1"/>
  <c r="R1069" i="6"/>
  <c r="R1070" i="6" s="1"/>
  <c r="Q1069" i="6"/>
  <c r="Q1070" i="6" s="1"/>
  <c r="O1069" i="6"/>
  <c r="N1069" i="6"/>
  <c r="M1069" i="6"/>
  <c r="M1070" i="6" s="1"/>
  <c r="K1069" i="6"/>
  <c r="K1070" i="6" s="1"/>
  <c r="J1069" i="6"/>
  <c r="J1070" i="6" s="1"/>
  <c r="H1069" i="6"/>
  <c r="G1069" i="6"/>
  <c r="F1069" i="6"/>
  <c r="F1070" i="6" s="1"/>
  <c r="A1069" i="6"/>
  <c r="AJ1069" i="6" s="1"/>
  <c r="AE1068" i="6"/>
  <c r="AI1068" i="6" s="1"/>
  <c r="W1068" i="6"/>
  <c r="AA1068" i="6" s="1"/>
  <c r="P1068" i="6"/>
  <c r="S1068" i="6" s="1"/>
  <c r="I1068" i="6"/>
  <c r="L1068" i="6" s="1"/>
  <c r="A1068" i="6"/>
  <c r="AJ1068" i="6" s="1"/>
  <c r="AE1067" i="6"/>
  <c r="AI1067" i="6" s="1"/>
  <c r="W1067" i="6"/>
  <c r="AA1067" i="6" s="1"/>
  <c r="P1067" i="6"/>
  <c r="S1067" i="6" s="1"/>
  <c r="I1067" i="6"/>
  <c r="L1067" i="6" s="1"/>
  <c r="A1067" i="6"/>
  <c r="AJ1067" i="6" s="1"/>
  <c r="AE1066" i="6"/>
  <c r="AI1066" i="6" s="1"/>
  <c r="W1066" i="6"/>
  <c r="AA1066" i="6" s="1"/>
  <c r="P1066" i="6"/>
  <c r="S1066" i="6" s="1"/>
  <c r="I1066" i="6"/>
  <c r="L1066" i="6" s="1"/>
  <c r="A1066" i="6"/>
  <c r="AJ1066" i="6" s="1"/>
  <c r="AE1065" i="6"/>
  <c r="AI1065" i="6" s="1"/>
  <c r="W1065" i="6"/>
  <c r="AA1065" i="6" s="1"/>
  <c r="P1065" i="6"/>
  <c r="S1065" i="6" s="1"/>
  <c r="I1065" i="6"/>
  <c r="L1065" i="6" s="1"/>
  <c r="A1065" i="6"/>
  <c r="AJ1065" i="6" s="1"/>
  <c r="AE1064" i="6"/>
  <c r="AI1064" i="6" s="1"/>
  <c r="W1064" i="6"/>
  <c r="AA1064" i="6" s="1"/>
  <c r="P1064" i="6"/>
  <c r="S1064" i="6" s="1"/>
  <c r="I1064" i="6"/>
  <c r="L1064" i="6" s="1"/>
  <c r="A1064" i="6"/>
  <c r="AJ1064" i="6" s="1"/>
  <c r="AE1063" i="6"/>
  <c r="AI1063" i="6" s="1"/>
  <c r="W1063" i="6"/>
  <c r="AA1063" i="6" s="1"/>
  <c r="P1063" i="6"/>
  <c r="S1063" i="6" s="1"/>
  <c r="I1063" i="6"/>
  <c r="L1063" i="6" s="1"/>
  <c r="A1063" i="6"/>
  <c r="AJ1063" i="6" s="1"/>
  <c r="AE1062" i="6"/>
  <c r="AI1062" i="6" s="1"/>
  <c r="W1062" i="6"/>
  <c r="AA1062" i="6" s="1"/>
  <c r="P1062" i="6"/>
  <c r="S1062" i="6" s="1"/>
  <c r="I1062" i="6"/>
  <c r="L1062" i="6" s="1"/>
  <c r="A1062" i="6"/>
  <c r="AJ1062" i="6" s="1"/>
  <c r="AE1061" i="6"/>
  <c r="AI1061" i="6" s="1"/>
  <c r="W1061" i="6"/>
  <c r="P1061" i="6"/>
  <c r="S1061" i="6" s="1"/>
  <c r="I1061" i="6"/>
  <c r="L1061" i="6" s="1"/>
  <c r="A1061" i="6"/>
  <c r="AJ1061" i="6" s="1"/>
  <c r="AE1060" i="6"/>
  <c r="AI1060" i="6" s="1"/>
  <c r="W1060" i="6"/>
  <c r="AA1060" i="6" s="1"/>
  <c r="P1060" i="6"/>
  <c r="S1060" i="6" s="1"/>
  <c r="I1060" i="6"/>
  <c r="A1060" i="6"/>
  <c r="AJ1060" i="6" s="1"/>
  <c r="AE1059" i="6"/>
  <c r="AI1059" i="6" s="1"/>
  <c r="W1059" i="6"/>
  <c r="P1059" i="6"/>
  <c r="S1059" i="6" s="1"/>
  <c r="I1059" i="6"/>
  <c r="L1059" i="6" s="1"/>
  <c r="A1059" i="6"/>
  <c r="AJ1059" i="6" s="1"/>
  <c r="AE1058" i="6"/>
  <c r="AI1058" i="6" s="1"/>
  <c r="W1058" i="6"/>
  <c r="AA1058" i="6" s="1"/>
  <c r="P1058" i="6"/>
  <c r="S1058" i="6" s="1"/>
  <c r="I1058" i="6"/>
  <c r="A1058" i="6"/>
  <c r="AJ1058" i="6" s="1"/>
  <c r="A1057" i="6"/>
  <c r="AJ1057" i="6" s="1"/>
  <c r="AH1056" i="6"/>
  <c r="AH1057" i="6" s="1"/>
  <c r="AF1056" i="6"/>
  <c r="AF1057" i="6" s="1"/>
  <c r="AD1056" i="6"/>
  <c r="AC1056" i="6"/>
  <c r="AB1056" i="6"/>
  <c r="Z1056" i="6"/>
  <c r="Z1057" i="6" s="1"/>
  <c r="X1056" i="6"/>
  <c r="X1057" i="6" s="1"/>
  <c r="V1056" i="6"/>
  <c r="U1056" i="6"/>
  <c r="T1056" i="6"/>
  <c r="R1056" i="6"/>
  <c r="R1057" i="6" s="1"/>
  <c r="Q1056" i="6"/>
  <c r="Q1057" i="6" s="1"/>
  <c r="O1056" i="6"/>
  <c r="N1056" i="6"/>
  <c r="M1056" i="6"/>
  <c r="K1056" i="6"/>
  <c r="K1057" i="6" s="1"/>
  <c r="J1056" i="6"/>
  <c r="J1057" i="6" s="1"/>
  <c r="H1056" i="6"/>
  <c r="G1056" i="6"/>
  <c r="F1056" i="6"/>
  <c r="A1056" i="6"/>
  <c r="AJ1056" i="6" s="1"/>
  <c r="AE1055" i="6"/>
  <c r="AI1055" i="6" s="1"/>
  <c r="W1055" i="6"/>
  <c r="AA1055" i="6" s="1"/>
  <c r="P1055" i="6"/>
  <c r="S1055" i="6" s="1"/>
  <c r="I1055" i="6"/>
  <c r="L1055" i="6" s="1"/>
  <c r="A1055" i="6"/>
  <c r="AJ1055" i="6" s="1"/>
  <c r="AE1054" i="6"/>
  <c r="AI1054" i="6" s="1"/>
  <c r="W1054" i="6"/>
  <c r="AA1054" i="6" s="1"/>
  <c r="P1054" i="6"/>
  <c r="S1054" i="6" s="1"/>
  <c r="I1054" i="6"/>
  <c r="L1054" i="6" s="1"/>
  <c r="A1054" i="6"/>
  <c r="AJ1054" i="6" s="1"/>
  <c r="AE1053" i="6"/>
  <c r="AI1053" i="6" s="1"/>
  <c r="W1053" i="6"/>
  <c r="AA1053" i="6" s="1"/>
  <c r="P1053" i="6"/>
  <c r="S1053" i="6" s="1"/>
  <c r="I1053" i="6"/>
  <c r="L1053" i="6" s="1"/>
  <c r="A1053" i="6"/>
  <c r="AJ1053" i="6" s="1"/>
  <c r="AE1052" i="6"/>
  <c r="AI1052" i="6" s="1"/>
  <c r="W1052" i="6"/>
  <c r="AA1052" i="6" s="1"/>
  <c r="P1052" i="6"/>
  <c r="S1052" i="6" s="1"/>
  <c r="I1052" i="6"/>
  <c r="L1052" i="6" s="1"/>
  <c r="A1052" i="6"/>
  <c r="AJ1052" i="6" s="1"/>
  <c r="AE1051" i="6"/>
  <c r="AI1051" i="6" s="1"/>
  <c r="W1051" i="6"/>
  <c r="AA1051" i="6" s="1"/>
  <c r="P1051" i="6"/>
  <c r="S1051" i="6" s="1"/>
  <c r="I1051" i="6"/>
  <c r="L1051" i="6" s="1"/>
  <c r="A1051" i="6"/>
  <c r="AJ1051" i="6" s="1"/>
  <c r="AE1050" i="6"/>
  <c r="AI1050" i="6" s="1"/>
  <c r="W1050" i="6"/>
  <c r="AA1050" i="6" s="1"/>
  <c r="P1050" i="6"/>
  <c r="S1050" i="6" s="1"/>
  <c r="I1050" i="6"/>
  <c r="L1050" i="6" s="1"/>
  <c r="A1050" i="6"/>
  <c r="AJ1050" i="6" s="1"/>
  <c r="AE1049" i="6"/>
  <c r="AI1049" i="6" s="1"/>
  <c r="W1049" i="6"/>
  <c r="AA1049" i="6" s="1"/>
  <c r="P1049" i="6"/>
  <c r="S1049" i="6" s="1"/>
  <c r="I1049" i="6"/>
  <c r="L1049" i="6" s="1"/>
  <c r="A1049" i="6"/>
  <c r="AJ1049" i="6" s="1"/>
  <c r="AE1048" i="6"/>
  <c r="AI1048" i="6" s="1"/>
  <c r="W1048" i="6"/>
  <c r="AA1048" i="6" s="1"/>
  <c r="P1048" i="6"/>
  <c r="S1048" i="6" s="1"/>
  <c r="I1048" i="6"/>
  <c r="L1048" i="6" s="1"/>
  <c r="A1048" i="6"/>
  <c r="AJ1048" i="6" s="1"/>
  <c r="AE1047" i="6"/>
  <c r="AI1047" i="6" s="1"/>
  <c r="W1047" i="6"/>
  <c r="AA1047" i="6" s="1"/>
  <c r="P1047" i="6"/>
  <c r="S1047" i="6" s="1"/>
  <c r="A1047" i="6"/>
  <c r="AJ1047" i="6" s="1"/>
  <c r="AE1046" i="6"/>
  <c r="AI1046" i="6" s="1"/>
  <c r="W1046" i="6"/>
  <c r="AA1046" i="6" s="1"/>
  <c r="P1046" i="6"/>
  <c r="S1046" i="6" s="1"/>
  <c r="A1046" i="6"/>
  <c r="AJ1046" i="6" s="1"/>
  <c r="AE1045" i="6"/>
  <c r="AI1045" i="6" s="1"/>
  <c r="W1045" i="6"/>
  <c r="AA1045" i="6" s="1"/>
  <c r="P1045" i="6"/>
  <c r="S1045" i="6" s="1"/>
  <c r="A1045" i="6"/>
  <c r="AJ1045" i="6" s="1"/>
  <c r="AE1044" i="6"/>
  <c r="AI1044" i="6" s="1"/>
  <c r="W1044" i="6"/>
  <c r="AA1044" i="6" s="1"/>
  <c r="P1044" i="6"/>
  <c r="S1044" i="6" s="1"/>
  <c r="A1044" i="6"/>
  <c r="AJ1044" i="6" s="1"/>
  <c r="AE1043" i="6"/>
  <c r="AI1043" i="6" s="1"/>
  <c r="W1043" i="6"/>
  <c r="AA1043" i="6" s="1"/>
  <c r="P1043" i="6"/>
  <c r="S1043" i="6" s="1"/>
  <c r="I1043" i="6"/>
  <c r="L1043" i="6" s="1"/>
  <c r="A1043" i="6"/>
  <c r="AJ1043" i="6" s="1"/>
  <c r="AE1042" i="6"/>
  <c r="AI1042" i="6" s="1"/>
  <c r="W1042" i="6"/>
  <c r="AA1042" i="6" s="1"/>
  <c r="P1042" i="6"/>
  <c r="S1042" i="6" s="1"/>
  <c r="I1042" i="6"/>
  <c r="L1042" i="6" s="1"/>
  <c r="A1042" i="6"/>
  <c r="AJ1042" i="6" s="1"/>
  <c r="AE1041" i="6"/>
  <c r="AI1041" i="6" s="1"/>
  <c r="W1041" i="6"/>
  <c r="AA1041" i="6" s="1"/>
  <c r="P1041" i="6"/>
  <c r="S1041" i="6" s="1"/>
  <c r="I1041" i="6"/>
  <c r="L1041" i="6" s="1"/>
  <c r="A1041" i="6"/>
  <c r="AJ1041" i="6" s="1"/>
  <c r="AE1040" i="6"/>
  <c r="AI1040" i="6" s="1"/>
  <c r="W1040" i="6"/>
  <c r="AA1040" i="6" s="1"/>
  <c r="P1040" i="6"/>
  <c r="S1040" i="6" s="1"/>
  <c r="I1040" i="6"/>
  <c r="L1040" i="6" s="1"/>
  <c r="A1040" i="6"/>
  <c r="AJ1040" i="6" s="1"/>
  <c r="AE1039" i="6"/>
  <c r="AI1039" i="6" s="1"/>
  <c r="W1039" i="6"/>
  <c r="AA1039" i="6" s="1"/>
  <c r="P1039" i="6"/>
  <c r="S1039" i="6" s="1"/>
  <c r="I1039" i="6"/>
  <c r="L1039" i="6" s="1"/>
  <c r="A1039" i="6"/>
  <c r="AJ1039" i="6" s="1"/>
  <c r="AE1038" i="6"/>
  <c r="AI1038" i="6" s="1"/>
  <c r="W1038" i="6"/>
  <c r="P1038" i="6"/>
  <c r="I1038" i="6"/>
  <c r="L1038" i="6" s="1"/>
  <c r="A1038" i="6"/>
  <c r="AJ1038" i="6" s="1"/>
  <c r="E1037" i="6"/>
  <c r="A1037" i="6"/>
  <c r="AJ1037" i="6" s="1"/>
  <c r="AE1036" i="6"/>
  <c r="AI1036" i="6" s="1"/>
  <c r="W1036" i="6"/>
  <c r="P1036" i="6"/>
  <c r="S1036" i="6" s="1"/>
  <c r="I1036" i="6"/>
  <c r="L1036" i="6" s="1"/>
  <c r="A1036" i="6"/>
  <c r="AJ1036" i="6" s="1"/>
  <c r="A1035" i="6"/>
  <c r="AJ1035" i="6" s="1"/>
  <c r="AH1034" i="6"/>
  <c r="AH1035" i="6" s="1"/>
  <c r="AF1034" i="6"/>
  <c r="AF1035" i="6" s="1"/>
  <c r="AD1034" i="6"/>
  <c r="AC1034" i="6"/>
  <c r="AB1034" i="6"/>
  <c r="AB1035" i="6" s="1"/>
  <c r="Z1034" i="6"/>
  <c r="Z1035" i="6" s="1"/>
  <c r="X1034" i="6"/>
  <c r="X1035" i="6" s="1"/>
  <c r="V1034" i="6"/>
  <c r="U1034" i="6"/>
  <c r="T1034" i="6"/>
  <c r="T1035" i="6" s="1"/>
  <c r="R1034" i="6"/>
  <c r="R1035" i="6" s="1"/>
  <c r="Q1034" i="6"/>
  <c r="Q1035" i="6" s="1"/>
  <c r="O1034" i="6"/>
  <c r="N1034" i="6"/>
  <c r="M1034" i="6"/>
  <c r="M1035" i="6" s="1"/>
  <c r="K1034" i="6"/>
  <c r="K1035" i="6" s="1"/>
  <c r="J1034" i="6"/>
  <c r="J1035" i="6" s="1"/>
  <c r="H1034" i="6"/>
  <c r="G1034" i="6"/>
  <c r="F1034" i="6"/>
  <c r="F1035" i="6" s="1"/>
  <c r="A1034" i="6"/>
  <c r="AJ1034" i="6" s="1"/>
  <c r="AE1033" i="6"/>
  <c r="AI1033" i="6" s="1"/>
  <c r="W1033" i="6"/>
  <c r="AA1033" i="6" s="1"/>
  <c r="P1033" i="6"/>
  <c r="S1033" i="6" s="1"/>
  <c r="I1033" i="6"/>
  <c r="L1033" i="6" s="1"/>
  <c r="A1033" i="6"/>
  <c r="AJ1033" i="6" s="1"/>
  <c r="AE1032" i="6"/>
  <c r="AI1032" i="6" s="1"/>
  <c r="W1032" i="6"/>
  <c r="AA1032" i="6" s="1"/>
  <c r="P1032" i="6"/>
  <c r="S1032" i="6" s="1"/>
  <c r="I1032" i="6"/>
  <c r="L1032" i="6" s="1"/>
  <c r="A1032" i="6"/>
  <c r="AJ1032" i="6" s="1"/>
  <c r="AE1031" i="6"/>
  <c r="AI1031" i="6" s="1"/>
  <c r="W1031" i="6"/>
  <c r="AA1031" i="6" s="1"/>
  <c r="P1031" i="6"/>
  <c r="S1031" i="6" s="1"/>
  <c r="I1031" i="6"/>
  <c r="L1031" i="6" s="1"/>
  <c r="A1031" i="6"/>
  <c r="AJ1031" i="6" s="1"/>
  <c r="AE1030" i="6"/>
  <c r="AI1030" i="6" s="1"/>
  <c r="W1030" i="6"/>
  <c r="AA1030" i="6" s="1"/>
  <c r="P1030" i="6"/>
  <c r="S1030" i="6" s="1"/>
  <c r="I1030" i="6"/>
  <c r="L1030" i="6" s="1"/>
  <c r="A1030" i="6"/>
  <c r="AJ1030" i="6" s="1"/>
  <c r="AE1029" i="6"/>
  <c r="AI1029" i="6" s="1"/>
  <c r="W1029" i="6"/>
  <c r="AA1029" i="6" s="1"/>
  <c r="P1029" i="6"/>
  <c r="S1029" i="6" s="1"/>
  <c r="I1029" i="6"/>
  <c r="L1029" i="6" s="1"/>
  <c r="A1029" i="6"/>
  <c r="AJ1029" i="6" s="1"/>
  <c r="AE1028" i="6"/>
  <c r="AI1028" i="6" s="1"/>
  <c r="W1028" i="6"/>
  <c r="AA1028" i="6" s="1"/>
  <c r="P1028" i="6"/>
  <c r="S1028" i="6" s="1"/>
  <c r="I1028" i="6"/>
  <c r="L1028" i="6" s="1"/>
  <c r="A1028" i="6"/>
  <c r="AJ1028" i="6" s="1"/>
  <c r="AE1027" i="6"/>
  <c r="AI1027" i="6" s="1"/>
  <c r="W1027" i="6"/>
  <c r="AA1027" i="6" s="1"/>
  <c r="P1027" i="6"/>
  <c r="S1027" i="6" s="1"/>
  <c r="I1027" i="6"/>
  <c r="L1027" i="6" s="1"/>
  <c r="A1027" i="6"/>
  <c r="AJ1027" i="6" s="1"/>
  <c r="AE1026" i="6"/>
  <c r="AI1026" i="6" s="1"/>
  <c r="W1026" i="6"/>
  <c r="AA1026" i="6" s="1"/>
  <c r="P1026" i="6"/>
  <c r="S1026" i="6" s="1"/>
  <c r="I1026" i="6"/>
  <c r="L1026" i="6" s="1"/>
  <c r="A1026" i="6"/>
  <c r="AJ1026" i="6" s="1"/>
  <c r="AE1025" i="6"/>
  <c r="AI1025" i="6" s="1"/>
  <c r="W1025" i="6"/>
  <c r="AA1025" i="6" s="1"/>
  <c r="P1025" i="6"/>
  <c r="S1025" i="6" s="1"/>
  <c r="I1025" i="6"/>
  <c r="L1025" i="6" s="1"/>
  <c r="A1025" i="6"/>
  <c r="AJ1025" i="6" s="1"/>
  <c r="AE1023" i="6"/>
  <c r="AI1023" i="6" s="1"/>
  <c r="W1023" i="6"/>
  <c r="AA1023" i="6" s="1"/>
  <c r="P1023" i="6"/>
  <c r="S1023" i="6" s="1"/>
  <c r="A1023" i="6"/>
  <c r="AJ1023" i="6" s="1"/>
  <c r="AE1022" i="6"/>
  <c r="AI1022" i="6" s="1"/>
  <c r="W1022" i="6"/>
  <c r="AA1022" i="6" s="1"/>
  <c r="P1022" i="6"/>
  <c r="S1022" i="6" s="1"/>
  <c r="A1022" i="6"/>
  <c r="AJ1022" i="6" s="1"/>
  <c r="AE1021" i="6"/>
  <c r="AI1021" i="6" s="1"/>
  <c r="W1021" i="6"/>
  <c r="AA1021" i="6" s="1"/>
  <c r="P1021" i="6"/>
  <c r="S1021" i="6" s="1"/>
  <c r="A1021" i="6"/>
  <c r="AJ1021" i="6" s="1"/>
  <c r="AE1020" i="6"/>
  <c r="AI1020" i="6" s="1"/>
  <c r="W1020" i="6"/>
  <c r="AA1020" i="6" s="1"/>
  <c r="P1020" i="6"/>
  <c r="S1020" i="6" s="1"/>
  <c r="A1020" i="6"/>
  <c r="AJ1020" i="6" s="1"/>
  <c r="AE1019" i="6"/>
  <c r="AI1019" i="6" s="1"/>
  <c r="W1019" i="6"/>
  <c r="AA1019" i="6" s="1"/>
  <c r="P1019" i="6"/>
  <c r="S1019" i="6" s="1"/>
  <c r="A1019" i="6"/>
  <c r="AJ1019" i="6" s="1"/>
  <c r="AE1018" i="6"/>
  <c r="AI1018" i="6" s="1"/>
  <c r="W1018" i="6"/>
  <c r="AA1018" i="6" s="1"/>
  <c r="P1018" i="6"/>
  <c r="S1018" i="6" s="1"/>
  <c r="A1018" i="6"/>
  <c r="AJ1018" i="6" s="1"/>
  <c r="AE1017" i="6"/>
  <c r="AI1017" i="6" s="1"/>
  <c r="W1017" i="6"/>
  <c r="AA1017" i="6" s="1"/>
  <c r="P1017" i="6"/>
  <c r="S1017" i="6" s="1"/>
  <c r="A1017" i="6"/>
  <c r="AJ1017" i="6" s="1"/>
  <c r="AE1016" i="6"/>
  <c r="AI1016" i="6" s="1"/>
  <c r="W1016" i="6"/>
  <c r="AA1016" i="6" s="1"/>
  <c r="P1016" i="6"/>
  <c r="S1016" i="6" s="1"/>
  <c r="I1016" i="6"/>
  <c r="L1016" i="6" s="1"/>
  <c r="A1016" i="6"/>
  <c r="AJ1016" i="6" s="1"/>
  <c r="AE1015" i="6"/>
  <c r="AI1015" i="6" s="1"/>
  <c r="W1015" i="6"/>
  <c r="AA1015" i="6" s="1"/>
  <c r="P1015" i="6"/>
  <c r="S1015" i="6" s="1"/>
  <c r="A1015" i="6"/>
  <c r="AJ1015" i="6" s="1"/>
  <c r="AE1014" i="6"/>
  <c r="AI1014" i="6" s="1"/>
  <c r="W1014" i="6"/>
  <c r="AA1014" i="6" s="1"/>
  <c r="P1014" i="6"/>
  <c r="S1014" i="6" s="1"/>
  <c r="A1014" i="6"/>
  <c r="AJ1014" i="6" s="1"/>
  <c r="AE1013" i="6"/>
  <c r="AI1013" i="6" s="1"/>
  <c r="W1013" i="6"/>
  <c r="AA1013" i="6" s="1"/>
  <c r="P1013" i="6"/>
  <c r="S1013" i="6" s="1"/>
  <c r="A1013" i="6"/>
  <c r="AJ1013" i="6" s="1"/>
  <c r="AE1012" i="6"/>
  <c r="AI1012" i="6" s="1"/>
  <c r="W1012" i="6"/>
  <c r="AA1012" i="6" s="1"/>
  <c r="P1012" i="6"/>
  <c r="S1012" i="6" s="1"/>
  <c r="A1012" i="6"/>
  <c r="AJ1012" i="6" s="1"/>
  <c r="AE1011" i="6"/>
  <c r="AI1011" i="6" s="1"/>
  <c r="W1011" i="6"/>
  <c r="AA1011" i="6" s="1"/>
  <c r="P1011" i="6"/>
  <c r="S1011" i="6" s="1"/>
  <c r="A1011" i="6"/>
  <c r="AJ1011" i="6" s="1"/>
  <c r="AE1010" i="6"/>
  <c r="AI1010" i="6" s="1"/>
  <c r="W1010" i="6"/>
  <c r="AA1010" i="6" s="1"/>
  <c r="P1010" i="6"/>
  <c r="S1010" i="6" s="1"/>
  <c r="A1010" i="6"/>
  <c r="AJ1010" i="6" s="1"/>
  <c r="AE1009" i="6"/>
  <c r="AI1009" i="6" s="1"/>
  <c r="W1009" i="6"/>
  <c r="AA1009" i="6" s="1"/>
  <c r="P1009" i="6"/>
  <c r="S1009" i="6" s="1"/>
  <c r="A1009" i="6"/>
  <c r="AJ1009" i="6" s="1"/>
  <c r="AE1008" i="6"/>
  <c r="AI1008" i="6" s="1"/>
  <c r="W1008" i="6"/>
  <c r="AA1008" i="6" s="1"/>
  <c r="P1008" i="6"/>
  <c r="S1008" i="6" s="1"/>
  <c r="A1008" i="6"/>
  <c r="AJ1008" i="6" s="1"/>
  <c r="AE1007" i="6"/>
  <c r="AI1007" i="6" s="1"/>
  <c r="W1007" i="6"/>
  <c r="AA1007" i="6" s="1"/>
  <c r="P1007" i="6"/>
  <c r="S1007" i="6" s="1"/>
  <c r="A1007" i="6"/>
  <c r="AJ1007" i="6" s="1"/>
  <c r="AE1006" i="6"/>
  <c r="AI1006" i="6" s="1"/>
  <c r="W1006" i="6"/>
  <c r="AA1006" i="6" s="1"/>
  <c r="P1006" i="6"/>
  <c r="S1006" i="6" s="1"/>
  <c r="A1006" i="6"/>
  <c r="AJ1006" i="6" s="1"/>
  <c r="AE1005" i="6"/>
  <c r="AI1005" i="6" s="1"/>
  <c r="W1005" i="6"/>
  <c r="AA1005" i="6" s="1"/>
  <c r="P1005" i="6"/>
  <c r="S1005" i="6" s="1"/>
  <c r="I1005" i="6"/>
  <c r="L1005" i="6" s="1"/>
  <c r="A1005" i="6"/>
  <c r="AJ1005" i="6" s="1"/>
  <c r="AE1004" i="6"/>
  <c r="AI1004" i="6" s="1"/>
  <c r="W1004" i="6"/>
  <c r="AA1004" i="6" s="1"/>
  <c r="P1004" i="6"/>
  <c r="S1004" i="6" s="1"/>
  <c r="I1004" i="6"/>
  <c r="L1004" i="6" s="1"/>
  <c r="A1004" i="6"/>
  <c r="AJ1004" i="6" s="1"/>
  <c r="AE1003" i="6"/>
  <c r="AI1003" i="6" s="1"/>
  <c r="W1003" i="6"/>
  <c r="AA1003" i="6" s="1"/>
  <c r="P1003" i="6"/>
  <c r="S1003" i="6" s="1"/>
  <c r="I1003" i="6"/>
  <c r="L1003" i="6" s="1"/>
  <c r="A1003" i="6"/>
  <c r="AJ1003" i="6" s="1"/>
  <c r="AE1002" i="6"/>
  <c r="AI1002" i="6" s="1"/>
  <c r="W1002" i="6"/>
  <c r="AA1002" i="6" s="1"/>
  <c r="P1002" i="6"/>
  <c r="S1002" i="6" s="1"/>
  <c r="I1002" i="6"/>
  <c r="L1002" i="6" s="1"/>
  <c r="A1002" i="6"/>
  <c r="AJ1002" i="6" s="1"/>
  <c r="AE1001" i="6"/>
  <c r="W1001" i="6"/>
  <c r="AA1001" i="6" s="1"/>
  <c r="P1001" i="6"/>
  <c r="I1001" i="6"/>
  <c r="L1001" i="6" s="1"/>
  <c r="A1001" i="6"/>
  <c r="AJ1001" i="6" s="1"/>
  <c r="AE1000" i="6"/>
  <c r="AI1000" i="6" s="1"/>
  <c r="W1000" i="6"/>
  <c r="AA1000" i="6" s="1"/>
  <c r="P1000" i="6"/>
  <c r="S1000" i="6" s="1"/>
  <c r="I1000" i="6"/>
  <c r="L1000" i="6" s="1"/>
  <c r="A1000" i="6"/>
  <c r="AJ1000" i="6" s="1"/>
  <c r="AE999" i="6"/>
  <c r="W999" i="6"/>
  <c r="AA999" i="6" s="1"/>
  <c r="P999" i="6"/>
  <c r="I999" i="6"/>
  <c r="L999" i="6" s="1"/>
  <c r="A999" i="6"/>
  <c r="AJ999" i="6" s="1"/>
  <c r="A998" i="6"/>
  <c r="AJ998" i="6" s="1"/>
  <c r="AH997" i="6"/>
  <c r="AH998" i="6" s="1"/>
  <c r="AF997" i="6"/>
  <c r="AF998" i="6" s="1"/>
  <c r="AD997" i="6"/>
  <c r="AC997" i="6"/>
  <c r="AB997" i="6"/>
  <c r="AB998" i="6" s="1"/>
  <c r="Z997" i="6"/>
  <c r="Z998" i="6" s="1"/>
  <c r="X997" i="6"/>
  <c r="X998" i="6" s="1"/>
  <c r="V997" i="6"/>
  <c r="U997" i="6"/>
  <c r="T997" i="6"/>
  <c r="T998" i="6" s="1"/>
  <c r="R997" i="6"/>
  <c r="R998" i="6" s="1"/>
  <c r="Q997" i="6"/>
  <c r="Q998" i="6" s="1"/>
  <c r="O997" i="6"/>
  <c r="N997" i="6"/>
  <c r="M997" i="6"/>
  <c r="M998" i="6" s="1"/>
  <c r="K997" i="6"/>
  <c r="K998" i="6" s="1"/>
  <c r="J997" i="6"/>
  <c r="J998" i="6" s="1"/>
  <c r="H997" i="6"/>
  <c r="G997" i="6"/>
  <c r="F997" i="6"/>
  <c r="F998" i="6" s="1"/>
  <c r="A997" i="6"/>
  <c r="AJ997" i="6" s="1"/>
  <c r="AE996" i="6"/>
  <c r="AI996" i="6" s="1"/>
  <c r="W996" i="6"/>
  <c r="AA996" i="6" s="1"/>
  <c r="P996" i="6"/>
  <c r="S996" i="6" s="1"/>
  <c r="I996" i="6"/>
  <c r="L996" i="6" s="1"/>
  <c r="A996" i="6"/>
  <c r="AJ996" i="6" s="1"/>
  <c r="AE995" i="6"/>
  <c r="AI995" i="6" s="1"/>
  <c r="W995" i="6"/>
  <c r="AA995" i="6" s="1"/>
  <c r="P995" i="6"/>
  <c r="S995" i="6" s="1"/>
  <c r="I995" i="6"/>
  <c r="L995" i="6" s="1"/>
  <c r="A995" i="6"/>
  <c r="AJ995" i="6" s="1"/>
  <c r="AE994" i="6"/>
  <c r="AI994" i="6" s="1"/>
  <c r="W994" i="6"/>
  <c r="AA994" i="6" s="1"/>
  <c r="P994" i="6"/>
  <c r="S994" i="6" s="1"/>
  <c r="I994" i="6"/>
  <c r="L994" i="6" s="1"/>
  <c r="A994" i="6"/>
  <c r="AJ994" i="6" s="1"/>
  <c r="AE993" i="6"/>
  <c r="AI993" i="6" s="1"/>
  <c r="W993" i="6"/>
  <c r="AA993" i="6" s="1"/>
  <c r="P993" i="6"/>
  <c r="S993" i="6" s="1"/>
  <c r="I993" i="6"/>
  <c r="L993" i="6" s="1"/>
  <c r="A993" i="6"/>
  <c r="AJ993" i="6" s="1"/>
  <c r="AE992" i="6"/>
  <c r="AI992" i="6" s="1"/>
  <c r="W992" i="6"/>
  <c r="AA992" i="6" s="1"/>
  <c r="P992" i="6"/>
  <c r="S992" i="6" s="1"/>
  <c r="I992" i="6"/>
  <c r="L992" i="6" s="1"/>
  <c r="A992" i="6"/>
  <c r="AJ992" i="6" s="1"/>
  <c r="AE991" i="6"/>
  <c r="AI991" i="6" s="1"/>
  <c r="W991" i="6"/>
  <c r="AA991" i="6" s="1"/>
  <c r="P991" i="6"/>
  <c r="S991" i="6" s="1"/>
  <c r="I991" i="6"/>
  <c r="L991" i="6" s="1"/>
  <c r="A991" i="6"/>
  <c r="AJ991" i="6" s="1"/>
  <c r="AE990" i="6"/>
  <c r="AI990" i="6" s="1"/>
  <c r="W990" i="6"/>
  <c r="AA990" i="6" s="1"/>
  <c r="P990" i="6"/>
  <c r="S990" i="6" s="1"/>
  <c r="I990" i="6"/>
  <c r="L990" i="6" s="1"/>
  <c r="A990" i="6"/>
  <c r="AJ990" i="6" s="1"/>
  <c r="AE989" i="6"/>
  <c r="AI989" i="6" s="1"/>
  <c r="W989" i="6"/>
  <c r="AA989" i="6" s="1"/>
  <c r="P989" i="6"/>
  <c r="I989" i="6"/>
  <c r="L989" i="6" s="1"/>
  <c r="A989" i="6"/>
  <c r="AJ989" i="6" s="1"/>
  <c r="AE988" i="6"/>
  <c r="AI988" i="6" s="1"/>
  <c r="W988" i="6"/>
  <c r="P988" i="6"/>
  <c r="S988" i="6" s="1"/>
  <c r="I988" i="6"/>
  <c r="A988" i="6"/>
  <c r="AJ988" i="6" s="1"/>
  <c r="AE987" i="6"/>
  <c r="AI987" i="6" s="1"/>
  <c r="W987" i="6"/>
  <c r="AA987" i="6" s="1"/>
  <c r="P987" i="6"/>
  <c r="S987" i="6" s="1"/>
  <c r="I987" i="6"/>
  <c r="L987" i="6" s="1"/>
  <c r="A987" i="6"/>
  <c r="AJ987" i="6" s="1"/>
  <c r="AE986" i="6"/>
  <c r="AI986" i="6" s="1"/>
  <c r="W986" i="6"/>
  <c r="AA986" i="6" s="1"/>
  <c r="P986" i="6"/>
  <c r="S986" i="6" s="1"/>
  <c r="I986" i="6"/>
  <c r="A986" i="6"/>
  <c r="AJ986" i="6" s="1"/>
  <c r="A985" i="6"/>
  <c r="AJ985" i="6" s="1"/>
  <c r="AH984" i="6"/>
  <c r="AH985" i="6" s="1"/>
  <c r="AF984" i="6"/>
  <c r="AF985" i="6" s="1"/>
  <c r="AD984" i="6"/>
  <c r="AC984" i="6"/>
  <c r="AB984" i="6"/>
  <c r="AB985" i="6" s="1"/>
  <c r="Z984" i="6"/>
  <c r="Z985" i="6" s="1"/>
  <c r="X984" i="6"/>
  <c r="X985" i="6" s="1"/>
  <c r="V984" i="6"/>
  <c r="U984" i="6"/>
  <c r="T984" i="6"/>
  <c r="T985" i="6" s="1"/>
  <c r="R984" i="6"/>
  <c r="R985" i="6" s="1"/>
  <c r="Q984" i="6"/>
  <c r="Q985" i="6" s="1"/>
  <c r="O984" i="6"/>
  <c r="N984" i="6"/>
  <c r="M984" i="6"/>
  <c r="M985" i="6" s="1"/>
  <c r="K984" i="6"/>
  <c r="K985" i="6" s="1"/>
  <c r="J984" i="6"/>
  <c r="J985" i="6" s="1"/>
  <c r="H984" i="6"/>
  <c r="G984" i="6"/>
  <c r="F984" i="6"/>
  <c r="F985" i="6" s="1"/>
  <c r="A984" i="6"/>
  <c r="AJ984" i="6" s="1"/>
  <c r="AE983" i="6"/>
  <c r="AI983" i="6" s="1"/>
  <c r="W983" i="6"/>
  <c r="AA983" i="6" s="1"/>
  <c r="P983" i="6"/>
  <c r="S983" i="6" s="1"/>
  <c r="I983" i="6"/>
  <c r="L983" i="6" s="1"/>
  <c r="A983" i="6"/>
  <c r="AJ983" i="6" s="1"/>
  <c r="AE982" i="6"/>
  <c r="AI982" i="6" s="1"/>
  <c r="W982" i="6"/>
  <c r="AA982" i="6" s="1"/>
  <c r="P982" i="6"/>
  <c r="S982" i="6" s="1"/>
  <c r="I982" i="6"/>
  <c r="L982" i="6" s="1"/>
  <c r="A982" i="6"/>
  <c r="AJ982" i="6" s="1"/>
  <c r="AE981" i="6"/>
  <c r="AI981" i="6" s="1"/>
  <c r="W981" i="6"/>
  <c r="AA981" i="6" s="1"/>
  <c r="P981" i="6"/>
  <c r="S981" i="6" s="1"/>
  <c r="I981" i="6"/>
  <c r="L981" i="6" s="1"/>
  <c r="A981" i="6"/>
  <c r="AJ981" i="6" s="1"/>
  <c r="AE980" i="6"/>
  <c r="AI980" i="6" s="1"/>
  <c r="W980" i="6"/>
  <c r="AA980" i="6" s="1"/>
  <c r="P980" i="6"/>
  <c r="S980" i="6" s="1"/>
  <c r="I980" i="6"/>
  <c r="L980" i="6" s="1"/>
  <c r="A980" i="6"/>
  <c r="AJ980" i="6" s="1"/>
  <c r="AE979" i="6"/>
  <c r="AI979" i="6" s="1"/>
  <c r="W979" i="6"/>
  <c r="AA979" i="6" s="1"/>
  <c r="P979" i="6"/>
  <c r="S979" i="6" s="1"/>
  <c r="I979" i="6"/>
  <c r="L979" i="6" s="1"/>
  <c r="A979" i="6"/>
  <c r="AJ979" i="6" s="1"/>
  <c r="AE978" i="6"/>
  <c r="AI978" i="6" s="1"/>
  <c r="W978" i="6"/>
  <c r="AA978" i="6" s="1"/>
  <c r="P978" i="6"/>
  <c r="S978" i="6" s="1"/>
  <c r="I978" i="6"/>
  <c r="L978" i="6" s="1"/>
  <c r="A978" i="6"/>
  <c r="AJ978" i="6" s="1"/>
  <c r="AE977" i="6"/>
  <c r="AI977" i="6" s="1"/>
  <c r="W977" i="6"/>
  <c r="AA977" i="6" s="1"/>
  <c r="P977" i="6"/>
  <c r="S977" i="6" s="1"/>
  <c r="I977" i="6"/>
  <c r="L977" i="6" s="1"/>
  <c r="A977" i="6"/>
  <c r="AJ977" i="6" s="1"/>
  <c r="AE976" i="6"/>
  <c r="AI976" i="6" s="1"/>
  <c r="W976" i="6"/>
  <c r="AA976" i="6" s="1"/>
  <c r="P976" i="6"/>
  <c r="S976" i="6" s="1"/>
  <c r="I976" i="6"/>
  <c r="L976" i="6" s="1"/>
  <c r="A976" i="6"/>
  <c r="AJ976" i="6" s="1"/>
  <c r="AE975" i="6"/>
  <c r="W975" i="6"/>
  <c r="AA975" i="6" s="1"/>
  <c r="P975" i="6"/>
  <c r="S975" i="6" s="1"/>
  <c r="I975" i="6"/>
  <c r="L975" i="6" s="1"/>
  <c r="A975" i="6"/>
  <c r="AJ975" i="6" s="1"/>
  <c r="AE974" i="6"/>
  <c r="AI974" i="6" s="1"/>
  <c r="W974" i="6"/>
  <c r="AA974" i="6" s="1"/>
  <c r="P974" i="6"/>
  <c r="S974" i="6" s="1"/>
  <c r="A974" i="6"/>
  <c r="AJ974" i="6" s="1"/>
  <c r="AE973" i="6"/>
  <c r="AI973" i="6" s="1"/>
  <c r="W973" i="6"/>
  <c r="AA973" i="6" s="1"/>
  <c r="P973" i="6"/>
  <c r="S973" i="6" s="1"/>
  <c r="A973" i="6"/>
  <c r="AJ973" i="6" s="1"/>
  <c r="AE972" i="6"/>
  <c r="AI972" i="6" s="1"/>
  <c r="W972" i="6"/>
  <c r="AA972" i="6" s="1"/>
  <c r="P972" i="6"/>
  <c r="S972" i="6" s="1"/>
  <c r="A972" i="6"/>
  <c r="AJ972" i="6" s="1"/>
  <c r="AE971" i="6"/>
  <c r="AI971" i="6" s="1"/>
  <c r="W971" i="6"/>
  <c r="AA971" i="6" s="1"/>
  <c r="P971" i="6"/>
  <c r="S971" i="6" s="1"/>
  <c r="I971" i="6"/>
  <c r="L971" i="6" s="1"/>
  <c r="A971" i="6"/>
  <c r="AJ971" i="6" s="1"/>
  <c r="AE970" i="6"/>
  <c r="AI970" i="6" s="1"/>
  <c r="W970" i="6"/>
  <c r="AA970" i="6" s="1"/>
  <c r="P970" i="6"/>
  <c r="S970" i="6" s="1"/>
  <c r="I970" i="6"/>
  <c r="L970" i="6" s="1"/>
  <c r="A970" i="6"/>
  <c r="AJ970" i="6" s="1"/>
  <c r="AE969" i="6"/>
  <c r="AI969" i="6" s="1"/>
  <c r="W969" i="6"/>
  <c r="AA969" i="6" s="1"/>
  <c r="P969" i="6"/>
  <c r="S969" i="6" s="1"/>
  <c r="I969" i="6"/>
  <c r="L969" i="6" s="1"/>
  <c r="A969" i="6"/>
  <c r="AJ969" i="6" s="1"/>
  <c r="AE968" i="6"/>
  <c r="AI968" i="6" s="1"/>
  <c r="W968" i="6"/>
  <c r="AA968" i="6" s="1"/>
  <c r="P968" i="6"/>
  <c r="S968" i="6" s="1"/>
  <c r="I968" i="6"/>
  <c r="L968" i="6" s="1"/>
  <c r="A968" i="6"/>
  <c r="AJ968" i="6" s="1"/>
  <c r="AE967" i="6"/>
  <c r="AI967" i="6" s="1"/>
  <c r="W967" i="6"/>
  <c r="AA967" i="6" s="1"/>
  <c r="P967" i="6"/>
  <c r="S967" i="6" s="1"/>
  <c r="I967" i="6"/>
  <c r="L967" i="6" s="1"/>
  <c r="A967" i="6"/>
  <c r="AJ967" i="6" s="1"/>
  <c r="AE966" i="6"/>
  <c r="AI966" i="6" s="1"/>
  <c r="W966" i="6"/>
  <c r="AA966" i="6" s="1"/>
  <c r="P966" i="6"/>
  <c r="S966" i="6" s="1"/>
  <c r="I966" i="6"/>
  <c r="L966" i="6" s="1"/>
  <c r="A966" i="6"/>
  <c r="AJ966" i="6" s="1"/>
  <c r="AE965" i="6"/>
  <c r="AI965" i="6" s="1"/>
  <c r="W965" i="6"/>
  <c r="AA965" i="6" s="1"/>
  <c r="P965" i="6"/>
  <c r="S965" i="6" s="1"/>
  <c r="I965" i="6"/>
  <c r="L965" i="6" s="1"/>
  <c r="A965" i="6"/>
  <c r="AJ965" i="6" s="1"/>
  <c r="AE964" i="6"/>
  <c r="AI964" i="6" s="1"/>
  <c r="W964" i="6"/>
  <c r="AA964" i="6" s="1"/>
  <c r="P964" i="6"/>
  <c r="S964" i="6" s="1"/>
  <c r="I964" i="6"/>
  <c r="L964" i="6" s="1"/>
  <c r="A964" i="6"/>
  <c r="AJ964" i="6" s="1"/>
  <c r="AE963" i="6"/>
  <c r="AI963" i="6" s="1"/>
  <c r="W963" i="6"/>
  <c r="AA963" i="6" s="1"/>
  <c r="P963" i="6"/>
  <c r="S963" i="6" s="1"/>
  <c r="I963" i="6"/>
  <c r="L963" i="6" s="1"/>
  <c r="A963" i="6"/>
  <c r="AJ963" i="6" s="1"/>
  <c r="AE962" i="6"/>
  <c r="AI962" i="6" s="1"/>
  <c r="W962" i="6"/>
  <c r="AA962" i="6" s="1"/>
  <c r="P962" i="6"/>
  <c r="I962" i="6"/>
  <c r="L962" i="6" s="1"/>
  <c r="A962" i="6"/>
  <c r="AJ962" i="6" s="1"/>
  <c r="AE961" i="6"/>
  <c r="AI961" i="6" s="1"/>
  <c r="W961" i="6"/>
  <c r="AA961" i="6" s="1"/>
  <c r="P961" i="6"/>
  <c r="S961" i="6" s="1"/>
  <c r="I961" i="6"/>
  <c r="L961" i="6" s="1"/>
  <c r="A961" i="6"/>
  <c r="AJ961" i="6" s="1"/>
  <c r="AE960" i="6"/>
  <c r="W960" i="6"/>
  <c r="AA960" i="6" s="1"/>
  <c r="P960" i="6"/>
  <c r="I960" i="6"/>
  <c r="L960" i="6" s="1"/>
  <c r="A960" i="6"/>
  <c r="AJ960" i="6" s="1"/>
  <c r="A959" i="6"/>
  <c r="AJ959" i="6" s="1"/>
  <c r="AH958" i="6"/>
  <c r="AH959" i="6" s="1"/>
  <c r="AF958" i="6"/>
  <c r="AF959" i="6" s="1"/>
  <c r="AD958" i="6"/>
  <c r="AC958" i="6"/>
  <c r="AB958" i="6"/>
  <c r="AB959" i="6" s="1"/>
  <c r="Z958" i="6"/>
  <c r="Z959" i="6" s="1"/>
  <c r="X958" i="6"/>
  <c r="X959" i="6" s="1"/>
  <c r="V958" i="6"/>
  <c r="U958" i="6"/>
  <c r="T958" i="6"/>
  <c r="T959" i="6" s="1"/>
  <c r="R958" i="6"/>
  <c r="R959" i="6" s="1"/>
  <c r="Q958" i="6"/>
  <c r="Q959" i="6" s="1"/>
  <c r="O958" i="6"/>
  <c r="N958" i="6"/>
  <c r="M958" i="6"/>
  <c r="M959" i="6" s="1"/>
  <c r="K958" i="6"/>
  <c r="K959" i="6" s="1"/>
  <c r="J958" i="6"/>
  <c r="J959" i="6" s="1"/>
  <c r="H958" i="6"/>
  <c r="G958" i="6"/>
  <c r="F958" i="6"/>
  <c r="F959" i="6" s="1"/>
  <c r="A958" i="6"/>
  <c r="AJ958" i="6" s="1"/>
  <c r="AE957" i="6"/>
  <c r="AI957" i="6" s="1"/>
  <c r="W957" i="6"/>
  <c r="AA957" i="6" s="1"/>
  <c r="P957" i="6"/>
  <c r="S957" i="6" s="1"/>
  <c r="I957" i="6"/>
  <c r="L957" i="6" s="1"/>
  <c r="A957" i="6"/>
  <c r="AJ957" i="6" s="1"/>
  <c r="AE956" i="6"/>
  <c r="AI956" i="6" s="1"/>
  <c r="W956" i="6"/>
  <c r="AA956" i="6" s="1"/>
  <c r="P956" i="6"/>
  <c r="S956" i="6" s="1"/>
  <c r="I956" i="6"/>
  <c r="L956" i="6" s="1"/>
  <c r="A956" i="6"/>
  <c r="AJ956" i="6" s="1"/>
  <c r="AE955" i="6"/>
  <c r="AI955" i="6" s="1"/>
  <c r="W955" i="6"/>
  <c r="AA955" i="6" s="1"/>
  <c r="P955" i="6"/>
  <c r="S955" i="6" s="1"/>
  <c r="I955" i="6"/>
  <c r="L955" i="6" s="1"/>
  <c r="A955" i="6"/>
  <c r="AJ955" i="6" s="1"/>
  <c r="AE954" i="6"/>
  <c r="AI954" i="6" s="1"/>
  <c r="W954" i="6"/>
  <c r="AA954" i="6" s="1"/>
  <c r="P954" i="6"/>
  <c r="S954" i="6" s="1"/>
  <c r="I954" i="6"/>
  <c r="L954" i="6" s="1"/>
  <c r="A954" i="6"/>
  <c r="AJ954" i="6" s="1"/>
  <c r="AE953" i="6"/>
  <c r="AI953" i="6" s="1"/>
  <c r="W953" i="6"/>
  <c r="AA953" i="6" s="1"/>
  <c r="P953" i="6"/>
  <c r="S953" i="6" s="1"/>
  <c r="A953" i="6"/>
  <c r="AJ953" i="6" s="1"/>
  <c r="AE952" i="6"/>
  <c r="W952" i="6"/>
  <c r="AA952" i="6" s="1"/>
  <c r="P952" i="6"/>
  <c r="S952" i="6" s="1"/>
  <c r="I952" i="6"/>
  <c r="A952" i="6"/>
  <c r="AJ952" i="6" s="1"/>
  <c r="AE951" i="6"/>
  <c r="AI951" i="6" s="1"/>
  <c r="W951" i="6"/>
  <c r="AA951" i="6" s="1"/>
  <c r="P951" i="6"/>
  <c r="S951" i="6" s="1"/>
  <c r="I951" i="6"/>
  <c r="L951" i="6" s="1"/>
  <c r="A951" i="6"/>
  <c r="AJ951" i="6" s="1"/>
  <c r="AE950" i="6"/>
  <c r="AI950" i="6" s="1"/>
  <c r="W950" i="6"/>
  <c r="P950" i="6"/>
  <c r="S950" i="6" s="1"/>
  <c r="I950" i="6"/>
  <c r="A950" i="6"/>
  <c r="AJ950" i="6" s="1"/>
  <c r="A949" i="6"/>
  <c r="AJ949" i="6" s="1"/>
  <c r="AH948" i="6"/>
  <c r="AH949" i="6" s="1"/>
  <c r="AF948" i="6"/>
  <c r="AF949" i="6" s="1"/>
  <c r="AD948" i="6"/>
  <c r="AC948" i="6"/>
  <c r="AB948" i="6"/>
  <c r="AB949" i="6" s="1"/>
  <c r="Z948" i="6"/>
  <c r="Z949" i="6" s="1"/>
  <c r="X948" i="6"/>
  <c r="X949" i="6" s="1"/>
  <c r="V948" i="6"/>
  <c r="U948" i="6"/>
  <c r="T948" i="6"/>
  <c r="T949" i="6" s="1"/>
  <c r="R948" i="6"/>
  <c r="R949" i="6" s="1"/>
  <c r="Q948" i="6"/>
  <c r="Q949" i="6" s="1"/>
  <c r="O948" i="6"/>
  <c r="N948" i="6"/>
  <c r="M948" i="6"/>
  <c r="M949" i="6" s="1"/>
  <c r="K948" i="6"/>
  <c r="K949" i="6" s="1"/>
  <c r="J948" i="6"/>
  <c r="J949" i="6" s="1"/>
  <c r="H948" i="6"/>
  <c r="G948" i="6"/>
  <c r="F948" i="6"/>
  <c r="F949" i="6" s="1"/>
  <c r="A948" i="6"/>
  <c r="AJ948" i="6" s="1"/>
  <c r="AE947" i="6"/>
  <c r="AI947" i="6" s="1"/>
  <c r="W947" i="6"/>
  <c r="AA947" i="6" s="1"/>
  <c r="P947" i="6"/>
  <c r="S947" i="6" s="1"/>
  <c r="I947" i="6"/>
  <c r="L947" i="6" s="1"/>
  <c r="A947" i="6"/>
  <c r="AJ947" i="6" s="1"/>
  <c r="AE946" i="6"/>
  <c r="AI946" i="6" s="1"/>
  <c r="W946" i="6"/>
  <c r="AA946" i="6" s="1"/>
  <c r="P946" i="6"/>
  <c r="S946" i="6" s="1"/>
  <c r="I946" i="6"/>
  <c r="L946" i="6" s="1"/>
  <c r="A946" i="6"/>
  <c r="AJ946" i="6" s="1"/>
  <c r="AE945" i="6"/>
  <c r="AI945" i="6" s="1"/>
  <c r="W945" i="6"/>
  <c r="AA945" i="6" s="1"/>
  <c r="P945" i="6"/>
  <c r="S945" i="6" s="1"/>
  <c r="I945" i="6"/>
  <c r="L945" i="6" s="1"/>
  <c r="A945" i="6"/>
  <c r="AJ945" i="6" s="1"/>
  <c r="AE944" i="6"/>
  <c r="AI944" i="6" s="1"/>
  <c r="W944" i="6"/>
  <c r="AA944" i="6" s="1"/>
  <c r="P944" i="6"/>
  <c r="S944" i="6" s="1"/>
  <c r="I944" i="6"/>
  <c r="L944" i="6" s="1"/>
  <c r="A944" i="6"/>
  <c r="AJ944" i="6" s="1"/>
  <c r="AE943" i="6"/>
  <c r="AI943" i="6" s="1"/>
  <c r="W943" i="6"/>
  <c r="AA943" i="6" s="1"/>
  <c r="P943" i="6"/>
  <c r="S943" i="6" s="1"/>
  <c r="I943" i="6"/>
  <c r="L943" i="6" s="1"/>
  <c r="A943" i="6"/>
  <c r="AJ943" i="6" s="1"/>
  <c r="AE942" i="6"/>
  <c r="AI942" i="6" s="1"/>
  <c r="W942" i="6"/>
  <c r="AA942" i="6" s="1"/>
  <c r="P942" i="6"/>
  <c r="S942" i="6" s="1"/>
  <c r="I942" i="6"/>
  <c r="L942" i="6" s="1"/>
  <c r="A942" i="6"/>
  <c r="AJ942" i="6" s="1"/>
  <c r="AE941" i="6"/>
  <c r="AI941" i="6" s="1"/>
  <c r="W941" i="6"/>
  <c r="AA941" i="6" s="1"/>
  <c r="P941" i="6"/>
  <c r="S941" i="6" s="1"/>
  <c r="I941" i="6"/>
  <c r="L941" i="6" s="1"/>
  <c r="A941" i="6"/>
  <c r="AJ941" i="6" s="1"/>
  <c r="AE940" i="6"/>
  <c r="AI940" i="6" s="1"/>
  <c r="W940" i="6"/>
  <c r="AA940" i="6" s="1"/>
  <c r="P940" i="6"/>
  <c r="S940" i="6" s="1"/>
  <c r="I940" i="6"/>
  <c r="L940" i="6" s="1"/>
  <c r="A940" i="6"/>
  <c r="AJ940" i="6" s="1"/>
  <c r="AE939" i="6"/>
  <c r="AI939" i="6" s="1"/>
  <c r="W939" i="6"/>
  <c r="AA939" i="6" s="1"/>
  <c r="P939" i="6"/>
  <c r="S939" i="6" s="1"/>
  <c r="I939" i="6"/>
  <c r="L939" i="6" s="1"/>
  <c r="A939" i="6"/>
  <c r="AJ939" i="6" s="1"/>
  <c r="AE938" i="6"/>
  <c r="AI938" i="6" s="1"/>
  <c r="W938" i="6"/>
  <c r="AA938" i="6" s="1"/>
  <c r="P938" i="6"/>
  <c r="S938" i="6" s="1"/>
  <c r="I938" i="6"/>
  <c r="L938" i="6" s="1"/>
  <c r="A938" i="6"/>
  <c r="AJ938" i="6" s="1"/>
  <c r="AE937" i="6"/>
  <c r="AI937" i="6" s="1"/>
  <c r="W937" i="6"/>
  <c r="AA937" i="6" s="1"/>
  <c r="P937" i="6"/>
  <c r="S937" i="6" s="1"/>
  <c r="I937" i="6"/>
  <c r="L937" i="6" s="1"/>
  <c r="A937" i="6"/>
  <c r="AJ937" i="6" s="1"/>
  <c r="AE936" i="6"/>
  <c r="AI936" i="6" s="1"/>
  <c r="W936" i="6"/>
  <c r="AA936" i="6" s="1"/>
  <c r="P936" i="6"/>
  <c r="S936" i="6" s="1"/>
  <c r="I936" i="6"/>
  <c r="L936" i="6" s="1"/>
  <c r="A936" i="6"/>
  <c r="AJ936" i="6" s="1"/>
  <c r="AE935" i="6"/>
  <c r="W935" i="6"/>
  <c r="AA935" i="6" s="1"/>
  <c r="P935" i="6"/>
  <c r="I935" i="6"/>
  <c r="L935" i="6" s="1"/>
  <c r="A935" i="6"/>
  <c r="AJ935" i="6" s="1"/>
  <c r="AE934" i="6"/>
  <c r="AI934" i="6" s="1"/>
  <c r="W934" i="6"/>
  <c r="AA934" i="6" s="1"/>
  <c r="P934" i="6"/>
  <c r="S934" i="6" s="1"/>
  <c r="I934" i="6"/>
  <c r="L934" i="6" s="1"/>
  <c r="A934" i="6"/>
  <c r="AJ934" i="6" s="1"/>
  <c r="AE933" i="6"/>
  <c r="W933" i="6"/>
  <c r="AA933" i="6" s="1"/>
  <c r="P933" i="6"/>
  <c r="I933" i="6"/>
  <c r="L933" i="6" s="1"/>
  <c r="A933" i="6"/>
  <c r="AJ933" i="6" s="1"/>
  <c r="A932" i="6"/>
  <c r="AJ932" i="6" s="1"/>
  <c r="AH931" i="6"/>
  <c r="AH932" i="6" s="1"/>
  <c r="AF931" i="6"/>
  <c r="AF932" i="6" s="1"/>
  <c r="AD931" i="6"/>
  <c r="AC931" i="6"/>
  <c r="AB931" i="6"/>
  <c r="AB932" i="6" s="1"/>
  <c r="Z931" i="6"/>
  <c r="Z932" i="6" s="1"/>
  <c r="X931" i="6"/>
  <c r="X932" i="6" s="1"/>
  <c r="V931" i="6"/>
  <c r="U931" i="6"/>
  <c r="T931" i="6"/>
  <c r="T932" i="6" s="1"/>
  <c r="R931" i="6"/>
  <c r="R932" i="6" s="1"/>
  <c r="Q931" i="6"/>
  <c r="Q932" i="6" s="1"/>
  <c r="O931" i="6"/>
  <c r="N931" i="6"/>
  <c r="M931" i="6"/>
  <c r="M932" i="6" s="1"/>
  <c r="K931" i="6"/>
  <c r="K932" i="6" s="1"/>
  <c r="J931" i="6"/>
  <c r="J932" i="6" s="1"/>
  <c r="H931" i="6"/>
  <c r="G931" i="6"/>
  <c r="F931" i="6"/>
  <c r="F932" i="6" s="1"/>
  <c r="A931" i="6"/>
  <c r="AJ931" i="6" s="1"/>
  <c r="AE930" i="6"/>
  <c r="AI930" i="6" s="1"/>
  <c r="W930" i="6"/>
  <c r="AA930" i="6" s="1"/>
  <c r="P930" i="6"/>
  <c r="S930" i="6" s="1"/>
  <c r="I930" i="6"/>
  <c r="L930" i="6" s="1"/>
  <c r="A930" i="6"/>
  <c r="AJ930" i="6" s="1"/>
  <c r="AE929" i="6"/>
  <c r="AI929" i="6" s="1"/>
  <c r="W929" i="6"/>
  <c r="AA929" i="6" s="1"/>
  <c r="A929" i="6"/>
  <c r="AJ929" i="6" s="1"/>
  <c r="AE928" i="6"/>
  <c r="AI928" i="6" s="1"/>
  <c r="W928" i="6"/>
  <c r="AA928" i="6" s="1"/>
  <c r="P928" i="6"/>
  <c r="S928" i="6" s="1"/>
  <c r="I928" i="6"/>
  <c r="L928" i="6" s="1"/>
  <c r="A928" i="6"/>
  <c r="AJ928" i="6" s="1"/>
  <c r="AE927" i="6"/>
  <c r="AI927" i="6" s="1"/>
  <c r="W927" i="6"/>
  <c r="AA927" i="6" s="1"/>
  <c r="P927" i="6"/>
  <c r="S927" i="6" s="1"/>
  <c r="I927" i="6"/>
  <c r="L927" i="6" s="1"/>
  <c r="A927" i="6"/>
  <c r="AJ927" i="6" s="1"/>
  <c r="AE926" i="6"/>
  <c r="AI926" i="6" s="1"/>
  <c r="W926" i="6"/>
  <c r="AA926" i="6" s="1"/>
  <c r="A926" i="6"/>
  <c r="AJ926" i="6" s="1"/>
  <c r="AE925" i="6"/>
  <c r="AI925" i="6" s="1"/>
  <c r="W925" i="6"/>
  <c r="AA925" i="6" s="1"/>
  <c r="P925" i="6"/>
  <c r="S925" i="6" s="1"/>
  <c r="I925" i="6"/>
  <c r="L925" i="6" s="1"/>
  <c r="A925" i="6"/>
  <c r="AJ925" i="6" s="1"/>
  <c r="AE924" i="6"/>
  <c r="AI924" i="6" s="1"/>
  <c r="W924" i="6"/>
  <c r="AA924" i="6" s="1"/>
  <c r="P924" i="6"/>
  <c r="S924" i="6" s="1"/>
  <c r="I924" i="6"/>
  <c r="L924" i="6" s="1"/>
  <c r="A924" i="6"/>
  <c r="AJ924" i="6" s="1"/>
  <c r="AE923" i="6"/>
  <c r="AI923" i="6" s="1"/>
  <c r="W923" i="6"/>
  <c r="AA923" i="6" s="1"/>
  <c r="P923" i="6"/>
  <c r="S923" i="6" s="1"/>
  <c r="A923" i="6"/>
  <c r="AJ923" i="6" s="1"/>
  <c r="AE922" i="6"/>
  <c r="AI922" i="6" s="1"/>
  <c r="W922" i="6"/>
  <c r="AA922" i="6" s="1"/>
  <c r="P922" i="6"/>
  <c r="S922" i="6" s="1"/>
  <c r="A922" i="6"/>
  <c r="AJ922" i="6" s="1"/>
  <c r="AE921" i="6"/>
  <c r="W921" i="6"/>
  <c r="AA921" i="6" s="1"/>
  <c r="P921" i="6"/>
  <c r="S921" i="6" s="1"/>
  <c r="A921" i="6"/>
  <c r="AJ921" i="6" s="1"/>
  <c r="AE920" i="6"/>
  <c r="AI920" i="6" s="1"/>
  <c r="W920" i="6"/>
  <c r="AA920" i="6" s="1"/>
  <c r="P920" i="6"/>
  <c r="S920" i="6" s="1"/>
  <c r="I920" i="6"/>
  <c r="L920" i="6" s="1"/>
  <c r="A920" i="6"/>
  <c r="AJ920" i="6" s="1"/>
  <c r="AE919" i="6"/>
  <c r="AI919" i="6" s="1"/>
  <c r="W919" i="6"/>
  <c r="P919" i="6"/>
  <c r="S919" i="6" s="1"/>
  <c r="I919" i="6"/>
  <c r="A919" i="6"/>
  <c r="AJ919" i="6" s="1"/>
  <c r="AE918" i="6"/>
  <c r="AI918" i="6" s="1"/>
  <c r="W918" i="6"/>
  <c r="AA918" i="6" s="1"/>
  <c r="P918" i="6"/>
  <c r="S918" i="6" s="1"/>
  <c r="I918" i="6"/>
  <c r="L918" i="6" s="1"/>
  <c r="A918" i="6"/>
  <c r="AJ918" i="6" s="1"/>
  <c r="AE917" i="6"/>
  <c r="AI917" i="6" s="1"/>
  <c r="W917" i="6"/>
  <c r="AA917" i="6" s="1"/>
  <c r="P917" i="6"/>
  <c r="S917" i="6" s="1"/>
  <c r="I917" i="6"/>
  <c r="A917" i="6"/>
  <c r="AJ917" i="6" s="1"/>
  <c r="A916" i="6"/>
  <c r="AJ916" i="6" s="1"/>
  <c r="AH915" i="6"/>
  <c r="AH916" i="6" s="1"/>
  <c r="AF915" i="6"/>
  <c r="AF916" i="6" s="1"/>
  <c r="AD915" i="6"/>
  <c r="AC915" i="6"/>
  <c r="AB915" i="6"/>
  <c r="AB916" i="6" s="1"/>
  <c r="Z915" i="6"/>
  <c r="Z916" i="6" s="1"/>
  <c r="X915" i="6"/>
  <c r="X916" i="6" s="1"/>
  <c r="V915" i="6"/>
  <c r="U915" i="6"/>
  <c r="T915" i="6"/>
  <c r="T916" i="6" s="1"/>
  <c r="R915" i="6"/>
  <c r="R916" i="6" s="1"/>
  <c r="Q915" i="6"/>
  <c r="Q916" i="6" s="1"/>
  <c r="O915" i="6"/>
  <c r="N915" i="6"/>
  <c r="M915" i="6"/>
  <c r="M916" i="6" s="1"/>
  <c r="K915" i="6"/>
  <c r="K916" i="6" s="1"/>
  <c r="J915" i="6"/>
  <c r="J916" i="6" s="1"/>
  <c r="H915" i="6"/>
  <c r="G915" i="6"/>
  <c r="F915" i="6"/>
  <c r="F916" i="6" s="1"/>
  <c r="A915" i="6"/>
  <c r="AJ915" i="6" s="1"/>
  <c r="AE914" i="6"/>
  <c r="AI914" i="6" s="1"/>
  <c r="W914" i="6"/>
  <c r="AA914" i="6" s="1"/>
  <c r="P914" i="6"/>
  <c r="S914" i="6" s="1"/>
  <c r="I914" i="6"/>
  <c r="L914" i="6" s="1"/>
  <c r="A914" i="6"/>
  <c r="AJ914" i="6" s="1"/>
  <c r="AE913" i="6"/>
  <c r="AI913" i="6" s="1"/>
  <c r="W913" i="6"/>
  <c r="AA913" i="6" s="1"/>
  <c r="P913" i="6"/>
  <c r="S913" i="6" s="1"/>
  <c r="I913" i="6"/>
  <c r="L913" i="6" s="1"/>
  <c r="A913" i="6"/>
  <c r="AJ913" i="6" s="1"/>
  <c r="AE912" i="6"/>
  <c r="AI912" i="6" s="1"/>
  <c r="W912" i="6"/>
  <c r="AA912" i="6" s="1"/>
  <c r="P912" i="6"/>
  <c r="S912" i="6" s="1"/>
  <c r="I912" i="6"/>
  <c r="L912" i="6" s="1"/>
  <c r="A912" i="6"/>
  <c r="AJ912" i="6" s="1"/>
  <c r="AE911" i="6"/>
  <c r="AI911" i="6" s="1"/>
  <c r="W911" i="6"/>
  <c r="AA911" i="6" s="1"/>
  <c r="P911" i="6"/>
  <c r="S911" i="6" s="1"/>
  <c r="I911" i="6"/>
  <c r="L911" i="6" s="1"/>
  <c r="A911" i="6"/>
  <c r="AJ911" i="6" s="1"/>
  <c r="AE910" i="6"/>
  <c r="AI910" i="6" s="1"/>
  <c r="W910" i="6"/>
  <c r="AA910" i="6" s="1"/>
  <c r="A910" i="6"/>
  <c r="AJ910" i="6" s="1"/>
  <c r="AE909" i="6"/>
  <c r="AI909" i="6" s="1"/>
  <c r="W909" i="6"/>
  <c r="AA909" i="6" s="1"/>
  <c r="P909" i="6"/>
  <c r="S909" i="6" s="1"/>
  <c r="I909" i="6"/>
  <c r="L909" i="6" s="1"/>
  <c r="A909" i="6"/>
  <c r="AJ909" i="6" s="1"/>
  <c r="AE908" i="6"/>
  <c r="AI908" i="6" s="1"/>
  <c r="W908" i="6"/>
  <c r="AA908" i="6" s="1"/>
  <c r="A908" i="6"/>
  <c r="AJ908" i="6" s="1"/>
  <c r="AE907" i="6"/>
  <c r="AI907" i="6" s="1"/>
  <c r="W907" i="6"/>
  <c r="AA907" i="6" s="1"/>
  <c r="P907" i="6"/>
  <c r="S907" i="6" s="1"/>
  <c r="I907" i="6"/>
  <c r="L907" i="6" s="1"/>
  <c r="A907" i="6"/>
  <c r="AJ907" i="6" s="1"/>
  <c r="AE906" i="6"/>
  <c r="AI906" i="6" s="1"/>
  <c r="W906" i="6"/>
  <c r="AA906" i="6" s="1"/>
  <c r="P906" i="6"/>
  <c r="S906" i="6" s="1"/>
  <c r="I906" i="6"/>
  <c r="L906" i="6" s="1"/>
  <c r="A906" i="6"/>
  <c r="AJ906" i="6" s="1"/>
  <c r="AE905" i="6"/>
  <c r="AI905" i="6" s="1"/>
  <c r="W905" i="6"/>
  <c r="AA905" i="6" s="1"/>
  <c r="P905" i="6"/>
  <c r="S905" i="6" s="1"/>
  <c r="I905" i="6"/>
  <c r="L905" i="6" s="1"/>
  <c r="A905" i="6"/>
  <c r="AJ905" i="6" s="1"/>
  <c r="AE904" i="6"/>
  <c r="AI904" i="6" s="1"/>
  <c r="W904" i="6"/>
  <c r="AA904" i="6" s="1"/>
  <c r="P904" i="6"/>
  <c r="I904" i="6"/>
  <c r="L904" i="6" s="1"/>
  <c r="A904" i="6"/>
  <c r="AJ904" i="6" s="1"/>
  <c r="AE903" i="6"/>
  <c r="AI903" i="6" s="1"/>
  <c r="W903" i="6"/>
  <c r="AA903" i="6" s="1"/>
  <c r="P903" i="6"/>
  <c r="S903" i="6" s="1"/>
  <c r="I903" i="6"/>
  <c r="L903" i="6" s="1"/>
  <c r="A903" i="6"/>
  <c r="AJ903" i="6" s="1"/>
  <c r="AE902" i="6"/>
  <c r="W902" i="6"/>
  <c r="AA902" i="6" s="1"/>
  <c r="P902" i="6"/>
  <c r="I902" i="6"/>
  <c r="L902" i="6" s="1"/>
  <c r="A902" i="6"/>
  <c r="AJ902" i="6" s="1"/>
  <c r="A901" i="6"/>
  <c r="AJ901" i="6" s="1"/>
  <c r="AH900" i="6"/>
  <c r="AH901" i="6" s="1"/>
  <c r="AF900" i="6"/>
  <c r="AF901" i="6" s="1"/>
  <c r="AD900" i="6"/>
  <c r="AC900" i="6"/>
  <c r="AB900" i="6"/>
  <c r="AB901" i="6" s="1"/>
  <c r="Z900" i="6"/>
  <c r="Z901" i="6" s="1"/>
  <c r="X900" i="6"/>
  <c r="X901" i="6" s="1"/>
  <c r="V900" i="6"/>
  <c r="U900" i="6"/>
  <c r="T900" i="6"/>
  <c r="T901" i="6" s="1"/>
  <c r="R900" i="6"/>
  <c r="R901" i="6" s="1"/>
  <c r="Q900" i="6"/>
  <c r="Q901" i="6" s="1"/>
  <c r="O900" i="6"/>
  <c r="N900" i="6"/>
  <c r="M900" i="6"/>
  <c r="M901" i="6" s="1"/>
  <c r="K900" i="6"/>
  <c r="K901" i="6" s="1"/>
  <c r="J900" i="6"/>
  <c r="J901" i="6" s="1"/>
  <c r="H900" i="6"/>
  <c r="G900" i="6"/>
  <c r="F900" i="6"/>
  <c r="F901" i="6" s="1"/>
  <c r="A900" i="6"/>
  <c r="AJ900" i="6" s="1"/>
  <c r="AE899" i="6"/>
  <c r="AI899" i="6" s="1"/>
  <c r="W899" i="6"/>
  <c r="AA899" i="6" s="1"/>
  <c r="P899" i="6"/>
  <c r="S899" i="6" s="1"/>
  <c r="I899" i="6"/>
  <c r="L899" i="6" s="1"/>
  <c r="A899" i="6"/>
  <c r="AJ899" i="6" s="1"/>
  <c r="AE898" i="6"/>
  <c r="AI898" i="6" s="1"/>
  <c r="W898" i="6"/>
  <c r="AA898" i="6" s="1"/>
  <c r="P898" i="6"/>
  <c r="S898" i="6" s="1"/>
  <c r="I898" i="6"/>
  <c r="L898" i="6" s="1"/>
  <c r="A898" i="6"/>
  <c r="AJ898" i="6" s="1"/>
  <c r="AE897" i="6"/>
  <c r="AI897" i="6" s="1"/>
  <c r="W897" i="6"/>
  <c r="AA897" i="6" s="1"/>
  <c r="P897" i="6"/>
  <c r="S897" i="6" s="1"/>
  <c r="I897" i="6"/>
  <c r="L897" i="6" s="1"/>
  <c r="A897" i="6"/>
  <c r="AJ897" i="6" s="1"/>
  <c r="AE896" i="6"/>
  <c r="AI896" i="6" s="1"/>
  <c r="W896" i="6"/>
  <c r="AA896" i="6" s="1"/>
  <c r="P896" i="6"/>
  <c r="S896" i="6" s="1"/>
  <c r="I896" i="6"/>
  <c r="L896" i="6" s="1"/>
  <c r="A896" i="6"/>
  <c r="AJ896" i="6" s="1"/>
  <c r="AE895" i="6"/>
  <c r="AI895" i="6" s="1"/>
  <c r="W895" i="6"/>
  <c r="AA895" i="6" s="1"/>
  <c r="P895" i="6"/>
  <c r="S895" i="6" s="1"/>
  <c r="I895" i="6"/>
  <c r="L895" i="6" s="1"/>
  <c r="A895" i="6"/>
  <c r="AJ895" i="6" s="1"/>
  <c r="AE894" i="6"/>
  <c r="AI894" i="6" s="1"/>
  <c r="W894" i="6"/>
  <c r="AA894" i="6" s="1"/>
  <c r="P894" i="6"/>
  <c r="S894" i="6" s="1"/>
  <c r="I894" i="6"/>
  <c r="L894" i="6" s="1"/>
  <c r="A894" i="6"/>
  <c r="AJ894" i="6" s="1"/>
  <c r="AE893" i="6"/>
  <c r="AI893" i="6" s="1"/>
  <c r="W893" i="6"/>
  <c r="AA893" i="6" s="1"/>
  <c r="P893" i="6"/>
  <c r="S893" i="6" s="1"/>
  <c r="I893" i="6"/>
  <c r="L893" i="6" s="1"/>
  <c r="A893" i="6"/>
  <c r="AJ893" i="6" s="1"/>
  <c r="AE892" i="6"/>
  <c r="AI892" i="6" s="1"/>
  <c r="W892" i="6"/>
  <c r="AA892" i="6" s="1"/>
  <c r="P892" i="6"/>
  <c r="S892" i="6" s="1"/>
  <c r="I892" i="6"/>
  <c r="L892" i="6" s="1"/>
  <c r="A892" i="6"/>
  <c r="AJ892" i="6" s="1"/>
  <c r="AE891" i="6"/>
  <c r="AI891" i="6" s="1"/>
  <c r="W891" i="6"/>
  <c r="AA891" i="6" s="1"/>
  <c r="P891" i="6"/>
  <c r="S891" i="6" s="1"/>
  <c r="I891" i="6"/>
  <c r="L891" i="6" s="1"/>
  <c r="A891" i="6"/>
  <c r="AJ891" i="6" s="1"/>
  <c r="AE890" i="6"/>
  <c r="AI890" i="6" s="1"/>
  <c r="W890" i="6"/>
  <c r="AA890" i="6" s="1"/>
  <c r="P890" i="6"/>
  <c r="S890" i="6" s="1"/>
  <c r="I890" i="6"/>
  <c r="L890" i="6" s="1"/>
  <c r="A890" i="6"/>
  <c r="AJ890" i="6" s="1"/>
  <c r="AE889" i="6"/>
  <c r="AI889" i="6" s="1"/>
  <c r="W889" i="6"/>
  <c r="AA889" i="6" s="1"/>
  <c r="P889" i="6"/>
  <c r="S889" i="6" s="1"/>
  <c r="I889" i="6"/>
  <c r="L889" i="6" s="1"/>
  <c r="A889" i="6"/>
  <c r="AJ889" i="6" s="1"/>
  <c r="AE888" i="6"/>
  <c r="AI888" i="6" s="1"/>
  <c r="W888" i="6"/>
  <c r="AA888" i="6" s="1"/>
  <c r="P888" i="6"/>
  <c r="S888" i="6" s="1"/>
  <c r="I888" i="6"/>
  <c r="L888" i="6" s="1"/>
  <c r="A888" i="6"/>
  <c r="AJ888" i="6" s="1"/>
  <c r="AE887" i="6"/>
  <c r="AI887" i="6" s="1"/>
  <c r="W887" i="6"/>
  <c r="AA887" i="6" s="1"/>
  <c r="P887" i="6"/>
  <c r="S887" i="6" s="1"/>
  <c r="I887" i="6"/>
  <c r="L887" i="6" s="1"/>
  <c r="A887" i="6"/>
  <c r="AJ887" i="6" s="1"/>
  <c r="AE886" i="6"/>
  <c r="AI886" i="6" s="1"/>
  <c r="W886" i="6"/>
  <c r="AA886" i="6" s="1"/>
  <c r="P886" i="6"/>
  <c r="S886" i="6" s="1"/>
  <c r="I886" i="6"/>
  <c r="L886" i="6" s="1"/>
  <c r="A886" i="6"/>
  <c r="AJ886" i="6" s="1"/>
  <c r="AE885" i="6"/>
  <c r="AI885" i="6" s="1"/>
  <c r="W885" i="6"/>
  <c r="AA885" i="6" s="1"/>
  <c r="P885" i="6"/>
  <c r="S885" i="6" s="1"/>
  <c r="I885" i="6"/>
  <c r="L885" i="6" s="1"/>
  <c r="A885" i="6"/>
  <c r="AJ885" i="6" s="1"/>
  <c r="AE884" i="6"/>
  <c r="AI884" i="6" s="1"/>
  <c r="W884" i="6"/>
  <c r="AA884" i="6" s="1"/>
  <c r="P884" i="6"/>
  <c r="I884" i="6"/>
  <c r="L884" i="6" s="1"/>
  <c r="A884" i="6"/>
  <c r="AJ884" i="6" s="1"/>
  <c r="AE883" i="6"/>
  <c r="AI883" i="6" s="1"/>
  <c r="W883" i="6"/>
  <c r="P883" i="6"/>
  <c r="S883" i="6" s="1"/>
  <c r="I883" i="6"/>
  <c r="A883" i="6"/>
  <c r="AJ883" i="6" s="1"/>
  <c r="AE882" i="6"/>
  <c r="AI882" i="6" s="1"/>
  <c r="W882" i="6"/>
  <c r="AA882" i="6" s="1"/>
  <c r="P882" i="6"/>
  <c r="S882" i="6" s="1"/>
  <c r="I882" i="6"/>
  <c r="L882" i="6" s="1"/>
  <c r="A882" i="6"/>
  <c r="AJ882" i="6" s="1"/>
  <c r="AE881" i="6"/>
  <c r="AI881" i="6" s="1"/>
  <c r="W881" i="6"/>
  <c r="P881" i="6"/>
  <c r="S881" i="6" s="1"/>
  <c r="I881" i="6"/>
  <c r="A881" i="6"/>
  <c r="AJ881" i="6" s="1"/>
  <c r="A880" i="6"/>
  <c r="AJ880" i="6" s="1"/>
  <c r="AH879" i="6"/>
  <c r="AH880" i="6" s="1"/>
  <c r="AG879" i="6"/>
  <c r="AG880" i="6" s="1"/>
  <c r="AF879" i="6"/>
  <c r="AF880" i="6" s="1"/>
  <c r="AD879" i="6"/>
  <c r="AC879" i="6"/>
  <c r="AB879" i="6"/>
  <c r="AB880" i="6" s="1"/>
  <c r="Z879" i="6"/>
  <c r="Z880" i="6" s="1"/>
  <c r="Y879" i="6"/>
  <c r="Y880" i="6" s="1"/>
  <c r="X879" i="6"/>
  <c r="X880" i="6" s="1"/>
  <c r="V879" i="6"/>
  <c r="U879" i="6"/>
  <c r="T879" i="6"/>
  <c r="T880" i="6" s="1"/>
  <c r="R879" i="6"/>
  <c r="R880" i="6" s="1"/>
  <c r="Q879" i="6"/>
  <c r="Q880" i="6" s="1"/>
  <c r="O879" i="6"/>
  <c r="N879" i="6"/>
  <c r="M879" i="6"/>
  <c r="M880" i="6" s="1"/>
  <c r="K879" i="6"/>
  <c r="K880" i="6" s="1"/>
  <c r="J879" i="6"/>
  <c r="J880" i="6" s="1"/>
  <c r="H879" i="6"/>
  <c r="G879" i="6"/>
  <c r="F879" i="6"/>
  <c r="F880" i="6" s="1"/>
  <c r="A879" i="6"/>
  <c r="AJ879" i="6" s="1"/>
  <c r="AE878" i="6"/>
  <c r="AI878" i="6" s="1"/>
  <c r="W878" i="6"/>
  <c r="AA878" i="6" s="1"/>
  <c r="P878" i="6"/>
  <c r="S878" i="6" s="1"/>
  <c r="I878" i="6"/>
  <c r="L878" i="6" s="1"/>
  <c r="A878" i="6"/>
  <c r="AJ878" i="6" s="1"/>
  <c r="AE877" i="6"/>
  <c r="AI877" i="6" s="1"/>
  <c r="W877" i="6"/>
  <c r="AA877" i="6" s="1"/>
  <c r="P877" i="6"/>
  <c r="S877" i="6" s="1"/>
  <c r="I877" i="6"/>
  <c r="L877" i="6" s="1"/>
  <c r="A877" i="6"/>
  <c r="AJ877" i="6" s="1"/>
  <c r="AE876" i="6"/>
  <c r="AI876" i="6" s="1"/>
  <c r="W876" i="6"/>
  <c r="AA876" i="6" s="1"/>
  <c r="P876" i="6"/>
  <c r="S876" i="6" s="1"/>
  <c r="I876" i="6"/>
  <c r="L876" i="6" s="1"/>
  <c r="A876" i="6"/>
  <c r="AJ876" i="6" s="1"/>
  <c r="AE875" i="6"/>
  <c r="AI875" i="6" s="1"/>
  <c r="W875" i="6"/>
  <c r="AA875" i="6" s="1"/>
  <c r="P875" i="6"/>
  <c r="S875" i="6" s="1"/>
  <c r="I875" i="6"/>
  <c r="L875" i="6" s="1"/>
  <c r="A875" i="6"/>
  <c r="AJ875" i="6" s="1"/>
  <c r="AE874" i="6"/>
  <c r="AI874" i="6" s="1"/>
  <c r="W874" i="6"/>
  <c r="AA874" i="6" s="1"/>
  <c r="P874" i="6"/>
  <c r="S874" i="6" s="1"/>
  <c r="I874" i="6"/>
  <c r="L874" i="6" s="1"/>
  <c r="A874" i="6"/>
  <c r="AJ874" i="6" s="1"/>
  <c r="AE873" i="6"/>
  <c r="AI873" i="6" s="1"/>
  <c r="W873" i="6"/>
  <c r="AA873" i="6" s="1"/>
  <c r="P873" i="6"/>
  <c r="S873" i="6" s="1"/>
  <c r="I873" i="6"/>
  <c r="L873" i="6" s="1"/>
  <c r="A873" i="6"/>
  <c r="AJ873" i="6" s="1"/>
  <c r="AE872" i="6"/>
  <c r="AI872" i="6" s="1"/>
  <c r="W872" i="6"/>
  <c r="AA872" i="6" s="1"/>
  <c r="P872" i="6"/>
  <c r="S872" i="6" s="1"/>
  <c r="I872" i="6"/>
  <c r="L872" i="6" s="1"/>
  <c r="A872" i="6"/>
  <c r="AJ872" i="6" s="1"/>
  <c r="AE871" i="6"/>
  <c r="AI871" i="6" s="1"/>
  <c r="W871" i="6"/>
  <c r="AA871" i="6" s="1"/>
  <c r="P871" i="6"/>
  <c r="S871" i="6" s="1"/>
  <c r="I871" i="6"/>
  <c r="L871" i="6" s="1"/>
  <c r="A871" i="6"/>
  <c r="AJ871" i="6" s="1"/>
  <c r="AE870" i="6"/>
  <c r="W870" i="6"/>
  <c r="AA870" i="6" s="1"/>
  <c r="P870" i="6"/>
  <c r="I870" i="6"/>
  <c r="A870" i="6"/>
  <c r="AJ870" i="6" s="1"/>
  <c r="AE869" i="6"/>
  <c r="AI869" i="6" s="1"/>
  <c r="W869" i="6"/>
  <c r="AA869" i="6" s="1"/>
  <c r="P869" i="6"/>
  <c r="S869" i="6" s="1"/>
  <c r="I869" i="6"/>
  <c r="L869" i="6" s="1"/>
  <c r="A869" i="6"/>
  <c r="AJ869" i="6" s="1"/>
  <c r="AE868" i="6"/>
  <c r="W868" i="6"/>
  <c r="AA868" i="6" s="1"/>
  <c r="P868" i="6"/>
  <c r="I868" i="6"/>
  <c r="L868" i="6" s="1"/>
  <c r="A868" i="6"/>
  <c r="AJ868" i="6" s="1"/>
  <c r="A867" i="6"/>
  <c r="AJ867" i="6" s="1"/>
  <c r="AH866" i="6"/>
  <c r="AH867" i="6" s="1"/>
  <c r="AG866" i="6"/>
  <c r="AG867" i="6" s="1"/>
  <c r="AF866" i="6"/>
  <c r="AF867" i="6" s="1"/>
  <c r="AD866" i="6"/>
  <c r="AC866" i="6"/>
  <c r="AB866" i="6"/>
  <c r="AB867" i="6" s="1"/>
  <c r="Z866" i="6"/>
  <c r="Z867" i="6" s="1"/>
  <c r="Y866" i="6"/>
  <c r="Y867" i="6" s="1"/>
  <c r="X866" i="6"/>
  <c r="X867" i="6" s="1"/>
  <c r="V866" i="6"/>
  <c r="U866" i="6"/>
  <c r="T866" i="6"/>
  <c r="T867" i="6" s="1"/>
  <c r="R866" i="6"/>
  <c r="R867" i="6" s="1"/>
  <c r="Q866" i="6"/>
  <c r="Q867" i="6" s="1"/>
  <c r="O866" i="6"/>
  <c r="N866" i="6"/>
  <c r="M866" i="6"/>
  <c r="M867" i="6" s="1"/>
  <c r="K866" i="6"/>
  <c r="K867" i="6" s="1"/>
  <c r="J866" i="6"/>
  <c r="J867" i="6" s="1"/>
  <c r="H866" i="6"/>
  <c r="G866" i="6"/>
  <c r="F866" i="6"/>
  <c r="F867" i="6" s="1"/>
  <c r="A866" i="6"/>
  <c r="AJ866" i="6" s="1"/>
  <c r="AE865" i="6"/>
  <c r="AI865" i="6" s="1"/>
  <c r="W865" i="6"/>
  <c r="AA865" i="6" s="1"/>
  <c r="P865" i="6"/>
  <c r="S865" i="6" s="1"/>
  <c r="I865" i="6"/>
  <c r="L865" i="6" s="1"/>
  <c r="A865" i="6"/>
  <c r="AJ865" i="6" s="1"/>
  <c r="AE864" i="6"/>
  <c r="AI864" i="6" s="1"/>
  <c r="W864" i="6"/>
  <c r="AA864" i="6" s="1"/>
  <c r="P864" i="6"/>
  <c r="S864" i="6" s="1"/>
  <c r="I864" i="6"/>
  <c r="L864" i="6" s="1"/>
  <c r="A864" i="6"/>
  <c r="AJ864" i="6" s="1"/>
  <c r="AE863" i="6"/>
  <c r="AI863" i="6" s="1"/>
  <c r="W863" i="6"/>
  <c r="AA863" i="6" s="1"/>
  <c r="P863" i="6"/>
  <c r="S863" i="6" s="1"/>
  <c r="I863" i="6"/>
  <c r="L863" i="6" s="1"/>
  <c r="A863" i="6"/>
  <c r="AJ863" i="6" s="1"/>
  <c r="AE862" i="6"/>
  <c r="AI862" i="6" s="1"/>
  <c r="W862" i="6"/>
  <c r="AA862" i="6" s="1"/>
  <c r="P862" i="6"/>
  <c r="S862" i="6" s="1"/>
  <c r="I862" i="6"/>
  <c r="L862" i="6" s="1"/>
  <c r="A862" i="6"/>
  <c r="AJ862" i="6" s="1"/>
  <c r="AE861" i="6"/>
  <c r="AI861" i="6" s="1"/>
  <c r="W861" i="6"/>
  <c r="AA861" i="6" s="1"/>
  <c r="P861" i="6"/>
  <c r="S861" i="6" s="1"/>
  <c r="I861" i="6"/>
  <c r="L861" i="6" s="1"/>
  <c r="A861" i="6"/>
  <c r="AJ861" i="6" s="1"/>
  <c r="AE860" i="6"/>
  <c r="AI860" i="6" s="1"/>
  <c r="W860" i="6"/>
  <c r="AA860" i="6" s="1"/>
  <c r="P860" i="6"/>
  <c r="S860" i="6" s="1"/>
  <c r="I860" i="6"/>
  <c r="L860" i="6" s="1"/>
  <c r="A860" i="6"/>
  <c r="AJ860" i="6" s="1"/>
  <c r="AE859" i="6"/>
  <c r="AI859" i="6" s="1"/>
  <c r="W859" i="6"/>
  <c r="AA859" i="6" s="1"/>
  <c r="P859" i="6"/>
  <c r="S859" i="6" s="1"/>
  <c r="I859" i="6"/>
  <c r="L859" i="6" s="1"/>
  <c r="A859" i="6"/>
  <c r="AJ859" i="6" s="1"/>
  <c r="AE858" i="6"/>
  <c r="W858" i="6"/>
  <c r="AA858" i="6" s="1"/>
  <c r="P858" i="6"/>
  <c r="I858" i="6"/>
  <c r="L858" i="6" s="1"/>
  <c r="A858" i="6"/>
  <c r="AJ858" i="6" s="1"/>
  <c r="AE857" i="6"/>
  <c r="AI857" i="6" s="1"/>
  <c r="W857" i="6"/>
  <c r="P857" i="6"/>
  <c r="S857" i="6" s="1"/>
  <c r="I857" i="6"/>
  <c r="A857" i="6"/>
  <c r="AJ857" i="6" s="1"/>
  <c r="AE856" i="6"/>
  <c r="W856" i="6"/>
  <c r="AA856" i="6" s="1"/>
  <c r="P856" i="6"/>
  <c r="I856" i="6"/>
  <c r="L856" i="6" s="1"/>
  <c r="A856" i="6"/>
  <c r="AJ856" i="6" s="1"/>
  <c r="AE855" i="6"/>
  <c r="AI855" i="6" s="1"/>
  <c r="W855" i="6"/>
  <c r="P855" i="6"/>
  <c r="S855" i="6" s="1"/>
  <c r="I855" i="6"/>
  <c r="L855" i="6" s="1"/>
  <c r="A855" i="6"/>
  <c r="AJ855" i="6" s="1"/>
  <c r="A854" i="6"/>
  <c r="AJ854" i="6" s="1"/>
  <c r="AH853" i="6"/>
  <c r="AH854" i="6" s="1"/>
  <c r="AF853" i="6"/>
  <c r="AF854" i="6" s="1"/>
  <c r="AD853" i="6"/>
  <c r="AC853" i="6"/>
  <c r="AB853" i="6"/>
  <c r="AB854" i="6" s="1"/>
  <c r="Z853" i="6"/>
  <c r="Z854" i="6" s="1"/>
  <c r="X853" i="6"/>
  <c r="X854" i="6" s="1"/>
  <c r="V853" i="6"/>
  <c r="U853" i="6"/>
  <c r="T853" i="6"/>
  <c r="T854" i="6" s="1"/>
  <c r="R853" i="6"/>
  <c r="R854" i="6" s="1"/>
  <c r="Q853" i="6"/>
  <c r="Q854" i="6" s="1"/>
  <c r="O853" i="6"/>
  <c r="N853" i="6"/>
  <c r="M853" i="6"/>
  <c r="M854" i="6" s="1"/>
  <c r="K853" i="6"/>
  <c r="K854" i="6" s="1"/>
  <c r="J853" i="6"/>
  <c r="J854" i="6" s="1"/>
  <c r="H853" i="6"/>
  <c r="G853" i="6"/>
  <c r="F853" i="6"/>
  <c r="F854" i="6" s="1"/>
  <c r="A853" i="6"/>
  <c r="AJ853" i="6" s="1"/>
  <c r="AE852" i="6"/>
  <c r="AI852" i="6" s="1"/>
  <c r="W852" i="6"/>
  <c r="AA852" i="6" s="1"/>
  <c r="P852" i="6"/>
  <c r="S852" i="6" s="1"/>
  <c r="I852" i="6"/>
  <c r="L852" i="6" s="1"/>
  <c r="A852" i="6"/>
  <c r="AJ852" i="6" s="1"/>
  <c r="AE851" i="6"/>
  <c r="AI851" i="6" s="1"/>
  <c r="W851" i="6"/>
  <c r="AA851" i="6" s="1"/>
  <c r="A851" i="6"/>
  <c r="AJ851" i="6" s="1"/>
  <c r="AE850" i="6"/>
  <c r="AI850" i="6" s="1"/>
  <c r="W850" i="6"/>
  <c r="AA850" i="6" s="1"/>
  <c r="P850" i="6"/>
  <c r="S850" i="6" s="1"/>
  <c r="I850" i="6"/>
  <c r="L850" i="6" s="1"/>
  <c r="A850" i="6"/>
  <c r="AJ850" i="6" s="1"/>
  <c r="AE849" i="6"/>
  <c r="AI849" i="6" s="1"/>
  <c r="W849" i="6"/>
  <c r="AA849" i="6" s="1"/>
  <c r="P849" i="6"/>
  <c r="S849" i="6" s="1"/>
  <c r="I849" i="6"/>
  <c r="A849" i="6"/>
  <c r="AJ849" i="6" s="1"/>
  <c r="AE848" i="6"/>
  <c r="AI848" i="6" s="1"/>
  <c r="W848" i="6"/>
  <c r="AA848" i="6" s="1"/>
  <c r="A848" i="6"/>
  <c r="AJ848" i="6" s="1"/>
  <c r="AE847" i="6"/>
  <c r="AI847" i="6" s="1"/>
  <c r="W847" i="6"/>
  <c r="AA847" i="6" s="1"/>
  <c r="P847" i="6"/>
  <c r="S847" i="6" s="1"/>
  <c r="I847" i="6"/>
  <c r="L847" i="6" s="1"/>
  <c r="A847" i="6"/>
  <c r="AJ847" i="6" s="1"/>
  <c r="AE846" i="6"/>
  <c r="AI846" i="6" s="1"/>
  <c r="W846" i="6"/>
  <c r="AA846" i="6" s="1"/>
  <c r="P846" i="6"/>
  <c r="S846" i="6" s="1"/>
  <c r="I846" i="6"/>
  <c r="L846" i="6" s="1"/>
  <c r="A846" i="6"/>
  <c r="AJ846" i="6" s="1"/>
  <c r="AE845" i="6"/>
  <c r="AI845" i="6" s="1"/>
  <c r="W845" i="6"/>
  <c r="AA845" i="6" s="1"/>
  <c r="P845" i="6"/>
  <c r="S845" i="6" s="1"/>
  <c r="I845" i="6"/>
  <c r="L845" i="6" s="1"/>
  <c r="A845" i="6"/>
  <c r="AJ845" i="6" s="1"/>
  <c r="AE844" i="6"/>
  <c r="AI844" i="6" s="1"/>
  <c r="W844" i="6"/>
  <c r="AA844" i="6" s="1"/>
  <c r="P844" i="6"/>
  <c r="S844" i="6" s="1"/>
  <c r="I844" i="6"/>
  <c r="L844" i="6" s="1"/>
  <c r="A844" i="6"/>
  <c r="AJ844" i="6" s="1"/>
  <c r="AE843" i="6"/>
  <c r="AI843" i="6" s="1"/>
  <c r="W843" i="6"/>
  <c r="AA843" i="6" s="1"/>
  <c r="P843" i="6"/>
  <c r="S843" i="6" s="1"/>
  <c r="I843" i="6"/>
  <c r="L843" i="6" s="1"/>
  <c r="A843" i="6"/>
  <c r="AJ843" i="6" s="1"/>
  <c r="AE842" i="6"/>
  <c r="AI842" i="6" s="1"/>
  <c r="W842" i="6"/>
  <c r="AA842" i="6" s="1"/>
  <c r="P842" i="6"/>
  <c r="I842" i="6"/>
  <c r="L842" i="6" s="1"/>
  <c r="A842" i="6"/>
  <c r="AJ842" i="6" s="1"/>
  <c r="AE841" i="6"/>
  <c r="AI841" i="6" s="1"/>
  <c r="W841" i="6"/>
  <c r="AA841" i="6" s="1"/>
  <c r="P841" i="6"/>
  <c r="S841" i="6" s="1"/>
  <c r="I841" i="6"/>
  <c r="L841" i="6" s="1"/>
  <c r="A841" i="6"/>
  <c r="AJ841" i="6" s="1"/>
  <c r="AE840" i="6"/>
  <c r="W840" i="6"/>
  <c r="AA840" i="6" s="1"/>
  <c r="P840" i="6"/>
  <c r="I840" i="6"/>
  <c r="L840" i="6" s="1"/>
  <c r="A840" i="6"/>
  <c r="AJ840" i="6" s="1"/>
  <c r="A839" i="6"/>
  <c r="AJ839" i="6" s="1"/>
  <c r="AH838" i="6"/>
  <c r="AH839" i="6" s="1"/>
  <c r="AF838" i="6"/>
  <c r="AF839" i="6" s="1"/>
  <c r="AD838" i="6"/>
  <c r="AC838" i="6"/>
  <c r="AB838" i="6"/>
  <c r="AB839" i="6" s="1"/>
  <c r="Z838" i="6"/>
  <c r="Z839" i="6" s="1"/>
  <c r="V838" i="6"/>
  <c r="U838" i="6"/>
  <c r="T838" i="6"/>
  <c r="T839" i="6" s="1"/>
  <c r="R838" i="6"/>
  <c r="R839" i="6" s="1"/>
  <c r="O838" i="6"/>
  <c r="N838" i="6"/>
  <c r="M838" i="6"/>
  <c r="M839" i="6" s="1"/>
  <c r="K838" i="6"/>
  <c r="K839" i="6" s="1"/>
  <c r="J838" i="6"/>
  <c r="J839" i="6" s="1"/>
  <c r="H838" i="6"/>
  <c r="G838" i="6"/>
  <c r="F838" i="6"/>
  <c r="F839" i="6" s="1"/>
  <c r="A838" i="6"/>
  <c r="AJ838" i="6" s="1"/>
  <c r="AE837" i="6"/>
  <c r="AI837" i="6" s="1"/>
  <c r="W837" i="6"/>
  <c r="AA837" i="6" s="1"/>
  <c r="P837" i="6"/>
  <c r="S837" i="6" s="1"/>
  <c r="I837" i="6"/>
  <c r="L837" i="6" s="1"/>
  <c r="A837" i="6"/>
  <c r="AJ837" i="6" s="1"/>
  <c r="AE836" i="6"/>
  <c r="AI836" i="6" s="1"/>
  <c r="W836" i="6"/>
  <c r="AA836" i="6" s="1"/>
  <c r="P836" i="6"/>
  <c r="S836" i="6" s="1"/>
  <c r="I836" i="6"/>
  <c r="L836" i="6" s="1"/>
  <c r="A836" i="6"/>
  <c r="AJ836" i="6" s="1"/>
  <c r="AE835" i="6"/>
  <c r="AI835" i="6" s="1"/>
  <c r="W835" i="6"/>
  <c r="AA835" i="6" s="1"/>
  <c r="P835" i="6"/>
  <c r="S835" i="6" s="1"/>
  <c r="I835" i="6"/>
  <c r="L835" i="6" s="1"/>
  <c r="A835" i="6"/>
  <c r="AJ835" i="6" s="1"/>
  <c r="AE834" i="6"/>
  <c r="AI834" i="6" s="1"/>
  <c r="W834" i="6"/>
  <c r="AA834" i="6" s="1"/>
  <c r="P834" i="6"/>
  <c r="S834" i="6" s="1"/>
  <c r="I834" i="6"/>
  <c r="L834" i="6" s="1"/>
  <c r="A834" i="6"/>
  <c r="AJ834" i="6" s="1"/>
  <c r="AE833" i="6"/>
  <c r="AI833" i="6" s="1"/>
  <c r="W833" i="6"/>
  <c r="AA833" i="6" s="1"/>
  <c r="P833" i="6"/>
  <c r="S833" i="6" s="1"/>
  <c r="A833" i="6"/>
  <c r="AJ833" i="6" s="1"/>
  <c r="AE832" i="6"/>
  <c r="AI832" i="6" s="1"/>
  <c r="W832" i="6"/>
  <c r="AA832" i="6" s="1"/>
  <c r="P832" i="6"/>
  <c r="S832" i="6" s="1"/>
  <c r="A832" i="6"/>
  <c r="AJ832" i="6" s="1"/>
  <c r="AE831" i="6"/>
  <c r="AI831" i="6" s="1"/>
  <c r="X831" i="6"/>
  <c r="X838" i="6" s="1"/>
  <c r="X839" i="6" s="1"/>
  <c r="W831" i="6"/>
  <c r="Q831" i="6"/>
  <c r="Q838" i="6" s="1"/>
  <c r="Q839" i="6" s="1"/>
  <c r="P831" i="6"/>
  <c r="A831" i="6"/>
  <c r="AJ831" i="6" s="1"/>
  <c r="AE830" i="6"/>
  <c r="AI830" i="6" s="1"/>
  <c r="W830" i="6"/>
  <c r="AA830" i="6" s="1"/>
  <c r="P830" i="6"/>
  <c r="S830" i="6" s="1"/>
  <c r="A830" i="6"/>
  <c r="AJ830" i="6" s="1"/>
  <c r="AE829" i="6"/>
  <c r="AI829" i="6" s="1"/>
  <c r="W829" i="6"/>
  <c r="AA829" i="6" s="1"/>
  <c r="P829" i="6"/>
  <c r="S829" i="6" s="1"/>
  <c r="A829" i="6"/>
  <c r="AJ829" i="6" s="1"/>
  <c r="AE828" i="6"/>
  <c r="AI828" i="6" s="1"/>
  <c r="W828" i="6"/>
  <c r="AA828" i="6" s="1"/>
  <c r="P828" i="6"/>
  <c r="S828" i="6" s="1"/>
  <c r="A828" i="6"/>
  <c r="AJ828" i="6" s="1"/>
  <c r="AE827" i="6"/>
  <c r="AI827" i="6" s="1"/>
  <c r="W827" i="6"/>
  <c r="AA827" i="6" s="1"/>
  <c r="P827" i="6"/>
  <c r="S827" i="6" s="1"/>
  <c r="A827" i="6"/>
  <c r="AJ827" i="6" s="1"/>
  <c r="AE826" i="6"/>
  <c r="AI826" i="6" s="1"/>
  <c r="W826" i="6"/>
  <c r="AA826" i="6" s="1"/>
  <c r="P826" i="6"/>
  <c r="S826" i="6" s="1"/>
  <c r="A826" i="6"/>
  <c r="AJ826" i="6" s="1"/>
  <c r="AE825" i="6"/>
  <c r="AI825" i="6" s="1"/>
  <c r="W825" i="6"/>
  <c r="AA825" i="6" s="1"/>
  <c r="P825" i="6"/>
  <c r="S825" i="6" s="1"/>
  <c r="A825" i="6"/>
  <c r="AJ825" i="6" s="1"/>
  <c r="AE824" i="6"/>
  <c r="AI824" i="6" s="1"/>
  <c r="W824" i="6"/>
  <c r="AA824" i="6" s="1"/>
  <c r="P824" i="6"/>
  <c r="S824" i="6" s="1"/>
  <c r="A824" i="6"/>
  <c r="AJ824" i="6" s="1"/>
  <c r="AE823" i="6"/>
  <c r="AI823" i="6" s="1"/>
  <c r="W823" i="6"/>
  <c r="AA823" i="6" s="1"/>
  <c r="P823" i="6"/>
  <c r="S823" i="6" s="1"/>
  <c r="A823" i="6"/>
  <c r="AJ823" i="6" s="1"/>
  <c r="AE822" i="6"/>
  <c r="AI822" i="6" s="1"/>
  <c r="W822" i="6"/>
  <c r="AA822" i="6" s="1"/>
  <c r="P822" i="6"/>
  <c r="S822" i="6" s="1"/>
  <c r="I822" i="6"/>
  <c r="L822" i="6" s="1"/>
  <c r="A822" i="6"/>
  <c r="AJ822" i="6" s="1"/>
  <c r="AE821" i="6"/>
  <c r="AI821" i="6" s="1"/>
  <c r="W821" i="6"/>
  <c r="AA821" i="6" s="1"/>
  <c r="P821" i="6"/>
  <c r="S821" i="6" s="1"/>
  <c r="I821" i="6"/>
  <c r="L821" i="6" s="1"/>
  <c r="A821" i="6"/>
  <c r="AJ821" i="6" s="1"/>
  <c r="AE820" i="6"/>
  <c r="AI820" i="6" s="1"/>
  <c r="W820" i="6"/>
  <c r="AA820" i="6" s="1"/>
  <c r="P820" i="6"/>
  <c r="S820" i="6" s="1"/>
  <c r="A820" i="6"/>
  <c r="AJ820" i="6" s="1"/>
  <c r="AE819" i="6"/>
  <c r="AI819" i="6" s="1"/>
  <c r="W819" i="6"/>
  <c r="AA819" i="6" s="1"/>
  <c r="P819" i="6"/>
  <c r="S819" i="6" s="1"/>
  <c r="A819" i="6"/>
  <c r="AJ819" i="6" s="1"/>
  <c r="AE818" i="6"/>
  <c r="AI818" i="6" s="1"/>
  <c r="W818" i="6"/>
  <c r="AA818" i="6" s="1"/>
  <c r="P818" i="6"/>
  <c r="S818" i="6" s="1"/>
  <c r="A818" i="6"/>
  <c r="AJ818" i="6" s="1"/>
  <c r="AE817" i="6"/>
  <c r="AI817" i="6" s="1"/>
  <c r="W817" i="6"/>
  <c r="AA817" i="6" s="1"/>
  <c r="P817" i="6"/>
  <c r="S817" i="6" s="1"/>
  <c r="A817" i="6"/>
  <c r="AJ817" i="6" s="1"/>
  <c r="AE816" i="6"/>
  <c r="AI816" i="6" s="1"/>
  <c r="W816" i="6"/>
  <c r="AA816" i="6" s="1"/>
  <c r="P816" i="6"/>
  <c r="S816" i="6" s="1"/>
  <c r="A816" i="6"/>
  <c r="AJ816" i="6" s="1"/>
  <c r="AE815" i="6"/>
  <c r="AI815" i="6" s="1"/>
  <c r="W815" i="6"/>
  <c r="AA815" i="6" s="1"/>
  <c r="P815" i="6"/>
  <c r="S815" i="6" s="1"/>
  <c r="A815" i="6"/>
  <c r="AJ815" i="6" s="1"/>
  <c r="AE814" i="6"/>
  <c r="AI814" i="6" s="1"/>
  <c r="W814" i="6"/>
  <c r="AA814" i="6" s="1"/>
  <c r="P814" i="6"/>
  <c r="S814" i="6" s="1"/>
  <c r="A814" i="6"/>
  <c r="AJ814" i="6" s="1"/>
  <c r="AE813" i="6"/>
  <c r="AI813" i="6" s="1"/>
  <c r="W813" i="6"/>
  <c r="AA813" i="6" s="1"/>
  <c r="P813" i="6"/>
  <c r="S813" i="6" s="1"/>
  <c r="A813" i="6"/>
  <c r="AJ813" i="6" s="1"/>
  <c r="AE812" i="6"/>
  <c r="AI812" i="6" s="1"/>
  <c r="W812" i="6"/>
  <c r="AA812" i="6" s="1"/>
  <c r="P812" i="6"/>
  <c r="S812" i="6" s="1"/>
  <c r="A812" i="6"/>
  <c r="AJ812" i="6" s="1"/>
  <c r="AE811" i="6"/>
  <c r="AI811" i="6" s="1"/>
  <c r="W811" i="6"/>
  <c r="AA811" i="6" s="1"/>
  <c r="P811" i="6"/>
  <c r="S811" i="6" s="1"/>
  <c r="A811" i="6"/>
  <c r="AJ811" i="6" s="1"/>
  <c r="AE810" i="6"/>
  <c r="AI810" i="6" s="1"/>
  <c r="W810" i="6"/>
  <c r="AA810" i="6" s="1"/>
  <c r="P810" i="6"/>
  <c r="S810" i="6" s="1"/>
  <c r="A810" i="6"/>
  <c r="AJ810" i="6" s="1"/>
  <c r="AE809" i="6"/>
  <c r="AI809" i="6" s="1"/>
  <c r="W809" i="6"/>
  <c r="AA809" i="6" s="1"/>
  <c r="P809" i="6"/>
  <c r="S809" i="6" s="1"/>
  <c r="A809" i="6"/>
  <c r="AJ809" i="6" s="1"/>
  <c r="AE808" i="6"/>
  <c r="AI808" i="6" s="1"/>
  <c r="W808" i="6"/>
  <c r="AA808" i="6" s="1"/>
  <c r="P808" i="6"/>
  <c r="S808" i="6" s="1"/>
  <c r="A808" i="6"/>
  <c r="AJ808" i="6" s="1"/>
  <c r="AE807" i="6"/>
  <c r="AI807" i="6" s="1"/>
  <c r="W807" i="6"/>
  <c r="P807" i="6"/>
  <c r="S807" i="6" s="1"/>
  <c r="A807" i="6"/>
  <c r="AJ807" i="6" s="1"/>
  <c r="AE806" i="6"/>
  <c r="AI806" i="6" s="1"/>
  <c r="W806" i="6"/>
  <c r="AA806" i="6" s="1"/>
  <c r="P806" i="6"/>
  <c r="S806" i="6" s="1"/>
  <c r="A806" i="6"/>
  <c r="AJ806" i="6" s="1"/>
  <c r="AE805" i="6"/>
  <c r="AI805" i="6" s="1"/>
  <c r="W805" i="6"/>
  <c r="AA805" i="6" s="1"/>
  <c r="P805" i="6"/>
  <c r="S805" i="6" s="1"/>
  <c r="A805" i="6"/>
  <c r="AJ805" i="6" s="1"/>
  <c r="AE804" i="6"/>
  <c r="AI804" i="6" s="1"/>
  <c r="W804" i="6"/>
  <c r="AA804" i="6" s="1"/>
  <c r="P804" i="6"/>
  <c r="S804" i="6" s="1"/>
  <c r="A804" i="6"/>
  <c r="AJ804" i="6" s="1"/>
  <c r="AE803" i="6"/>
  <c r="W803" i="6"/>
  <c r="AA803" i="6" s="1"/>
  <c r="P803" i="6"/>
  <c r="S803" i="6" s="1"/>
  <c r="I803" i="6"/>
  <c r="A803" i="6"/>
  <c r="AJ803" i="6" s="1"/>
  <c r="AE802" i="6"/>
  <c r="AI802" i="6" s="1"/>
  <c r="W802" i="6"/>
  <c r="AA802" i="6" s="1"/>
  <c r="P802" i="6"/>
  <c r="S802" i="6" s="1"/>
  <c r="I802" i="6"/>
  <c r="L802" i="6" s="1"/>
  <c r="A802" i="6"/>
  <c r="AJ802" i="6" s="1"/>
  <c r="AE801" i="6"/>
  <c r="AI801" i="6" s="1"/>
  <c r="W801" i="6"/>
  <c r="P801" i="6"/>
  <c r="I801" i="6"/>
  <c r="A801" i="6"/>
  <c r="AJ801" i="6" s="1"/>
  <c r="A800" i="6"/>
  <c r="AJ800" i="6" s="1"/>
  <c r="AH799" i="6"/>
  <c r="AH800" i="6" s="1"/>
  <c r="AF799" i="6"/>
  <c r="AF800" i="6" s="1"/>
  <c r="AD799" i="6"/>
  <c r="AC799" i="6"/>
  <c r="AB799" i="6"/>
  <c r="AB800" i="6" s="1"/>
  <c r="Z799" i="6"/>
  <c r="Z800" i="6" s="1"/>
  <c r="X799" i="6"/>
  <c r="X800" i="6" s="1"/>
  <c r="V799" i="6"/>
  <c r="U799" i="6"/>
  <c r="T799" i="6"/>
  <c r="T800" i="6" s="1"/>
  <c r="R799" i="6"/>
  <c r="R800" i="6" s="1"/>
  <c r="Q799" i="6"/>
  <c r="Q800" i="6" s="1"/>
  <c r="O799" i="6"/>
  <c r="N799" i="6"/>
  <c r="M799" i="6"/>
  <c r="M800" i="6" s="1"/>
  <c r="K799" i="6"/>
  <c r="K800" i="6" s="1"/>
  <c r="J799" i="6"/>
  <c r="J800" i="6" s="1"/>
  <c r="H799" i="6"/>
  <c r="G799" i="6"/>
  <c r="F799" i="6"/>
  <c r="F800" i="6" s="1"/>
  <c r="A799" i="6"/>
  <c r="AJ799" i="6" s="1"/>
  <c r="AE798" i="6"/>
  <c r="AI798" i="6" s="1"/>
  <c r="W798" i="6"/>
  <c r="AA798" i="6" s="1"/>
  <c r="P798" i="6"/>
  <c r="S798" i="6" s="1"/>
  <c r="I798" i="6"/>
  <c r="L798" i="6" s="1"/>
  <c r="A798" i="6"/>
  <c r="AJ798" i="6" s="1"/>
  <c r="AE797" i="6"/>
  <c r="AI797" i="6" s="1"/>
  <c r="W797" i="6"/>
  <c r="AA797" i="6" s="1"/>
  <c r="P797" i="6"/>
  <c r="S797" i="6" s="1"/>
  <c r="I797" i="6"/>
  <c r="L797" i="6" s="1"/>
  <c r="A797" i="6"/>
  <c r="AJ797" i="6" s="1"/>
  <c r="AE796" i="6"/>
  <c r="AI796" i="6" s="1"/>
  <c r="W796" i="6"/>
  <c r="AA796" i="6" s="1"/>
  <c r="P796" i="6"/>
  <c r="S796" i="6" s="1"/>
  <c r="I796" i="6"/>
  <c r="L796" i="6" s="1"/>
  <c r="A796" i="6"/>
  <c r="AJ796" i="6" s="1"/>
  <c r="AE795" i="6"/>
  <c r="AI795" i="6" s="1"/>
  <c r="W795" i="6"/>
  <c r="AA795" i="6" s="1"/>
  <c r="P795" i="6"/>
  <c r="S795" i="6" s="1"/>
  <c r="I795" i="6"/>
  <c r="L795" i="6" s="1"/>
  <c r="A795" i="6"/>
  <c r="AJ795" i="6" s="1"/>
  <c r="AE794" i="6"/>
  <c r="AI794" i="6" s="1"/>
  <c r="W794" i="6"/>
  <c r="AA794" i="6" s="1"/>
  <c r="A794" i="6"/>
  <c r="AJ794" i="6" s="1"/>
  <c r="AE793" i="6"/>
  <c r="AI793" i="6" s="1"/>
  <c r="W793" i="6"/>
  <c r="AA793" i="6" s="1"/>
  <c r="P793" i="6"/>
  <c r="S793" i="6" s="1"/>
  <c r="I793" i="6"/>
  <c r="L793" i="6" s="1"/>
  <c r="A793" i="6"/>
  <c r="AJ793" i="6" s="1"/>
  <c r="AE792" i="6"/>
  <c r="AI792" i="6" s="1"/>
  <c r="W792" i="6"/>
  <c r="AA792" i="6" s="1"/>
  <c r="A792" i="6"/>
  <c r="AJ792" i="6" s="1"/>
  <c r="AE791" i="6"/>
  <c r="AI791" i="6" s="1"/>
  <c r="W791" i="6"/>
  <c r="AA791" i="6" s="1"/>
  <c r="P791" i="6"/>
  <c r="S791" i="6" s="1"/>
  <c r="I791" i="6"/>
  <c r="L791" i="6" s="1"/>
  <c r="A791" i="6"/>
  <c r="AJ791" i="6" s="1"/>
  <c r="AE790" i="6"/>
  <c r="AI790" i="6" s="1"/>
  <c r="W790" i="6"/>
  <c r="AA790" i="6" s="1"/>
  <c r="P790" i="6"/>
  <c r="S790" i="6" s="1"/>
  <c r="I790" i="6"/>
  <c r="L790" i="6" s="1"/>
  <c r="A790" i="6"/>
  <c r="AJ790" i="6" s="1"/>
  <c r="AE789" i="6"/>
  <c r="W789" i="6"/>
  <c r="AA789" i="6" s="1"/>
  <c r="P789" i="6"/>
  <c r="S789" i="6" s="1"/>
  <c r="I789" i="6"/>
  <c r="L789" i="6" s="1"/>
  <c r="A789" i="6"/>
  <c r="AJ789" i="6" s="1"/>
  <c r="AE788" i="6"/>
  <c r="AI788" i="6" s="1"/>
  <c r="W788" i="6"/>
  <c r="P788" i="6"/>
  <c r="S788" i="6" s="1"/>
  <c r="I788" i="6"/>
  <c r="L788" i="6" s="1"/>
  <c r="A788" i="6"/>
  <c r="AJ788" i="6" s="1"/>
  <c r="AE787" i="6"/>
  <c r="AI787" i="6" s="1"/>
  <c r="W787" i="6"/>
  <c r="AA787" i="6" s="1"/>
  <c r="P787" i="6"/>
  <c r="S787" i="6" s="1"/>
  <c r="I787" i="6"/>
  <c r="L787" i="6" s="1"/>
  <c r="A787" i="6"/>
  <c r="AJ787" i="6" s="1"/>
  <c r="A786" i="6"/>
  <c r="AJ786" i="6" s="1"/>
  <c r="AH785" i="6"/>
  <c r="AH786" i="6" s="1"/>
  <c r="AF785" i="6"/>
  <c r="AF786" i="6" s="1"/>
  <c r="AD785" i="6"/>
  <c r="AC785" i="6"/>
  <c r="AB785" i="6"/>
  <c r="AB786" i="6" s="1"/>
  <c r="Z785" i="6"/>
  <c r="Z786" i="6" s="1"/>
  <c r="X785" i="6"/>
  <c r="X786" i="6" s="1"/>
  <c r="V785" i="6"/>
  <c r="U785" i="6"/>
  <c r="T785" i="6"/>
  <c r="T786" i="6" s="1"/>
  <c r="R785" i="6"/>
  <c r="R786" i="6" s="1"/>
  <c r="Q785" i="6"/>
  <c r="Q786" i="6" s="1"/>
  <c r="O785" i="6"/>
  <c r="N785" i="6"/>
  <c r="M785" i="6"/>
  <c r="M786" i="6" s="1"/>
  <c r="K785" i="6"/>
  <c r="K786" i="6" s="1"/>
  <c r="J785" i="6"/>
  <c r="J786" i="6" s="1"/>
  <c r="H785" i="6"/>
  <c r="G785" i="6"/>
  <c r="F785" i="6"/>
  <c r="F786" i="6" s="1"/>
  <c r="A785" i="6"/>
  <c r="AJ785" i="6" s="1"/>
  <c r="AE784" i="6"/>
  <c r="AI784" i="6" s="1"/>
  <c r="W784" i="6"/>
  <c r="AA784" i="6" s="1"/>
  <c r="P784" i="6"/>
  <c r="S784" i="6" s="1"/>
  <c r="I784" i="6"/>
  <c r="L784" i="6" s="1"/>
  <c r="A784" i="6"/>
  <c r="AJ784" i="6" s="1"/>
  <c r="AE783" i="6"/>
  <c r="AI783" i="6" s="1"/>
  <c r="W783" i="6"/>
  <c r="AA783" i="6" s="1"/>
  <c r="P783" i="6"/>
  <c r="S783" i="6" s="1"/>
  <c r="A783" i="6"/>
  <c r="AJ783" i="6" s="1"/>
  <c r="AE782" i="6"/>
  <c r="AI782" i="6" s="1"/>
  <c r="W782" i="6"/>
  <c r="AA782" i="6" s="1"/>
  <c r="P782" i="6"/>
  <c r="S782" i="6" s="1"/>
  <c r="I782" i="6"/>
  <c r="L782" i="6" s="1"/>
  <c r="A782" i="6"/>
  <c r="AJ782" i="6" s="1"/>
  <c r="AE781" i="6"/>
  <c r="AI781" i="6" s="1"/>
  <c r="W781" i="6"/>
  <c r="AA781" i="6" s="1"/>
  <c r="P781" i="6"/>
  <c r="S781" i="6" s="1"/>
  <c r="I781" i="6"/>
  <c r="L781" i="6" s="1"/>
  <c r="A781" i="6"/>
  <c r="AJ781" i="6" s="1"/>
  <c r="AE780" i="6"/>
  <c r="AI780" i="6" s="1"/>
  <c r="W780" i="6"/>
  <c r="AA780" i="6" s="1"/>
  <c r="P780" i="6"/>
  <c r="S780" i="6" s="1"/>
  <c r="I780" i="6"/>
  <c r="L780" i="6" s="1"/>
  <c r="A780" i="6"/>
  <c r="AJ780" i="6" s="1"/>
  <c r="AE779" i="6"/>
  <c r="AI779" i="6" s="1"/>
  <c r="W779" i="6"/>
  <c r="AA779" i="6" s="1"/>
  <c r="P779" i="6"/>
  <c r="S779" i="6" s="1"/>
  <c r="I779" i="6"/>
  <c r="L779" i="6" s="1"/>
  <c r="A779" i="6"/>
  <c r="AJ779" i="6" s="1"/>
  <c r="AE778" i="6"/>
  <c r="AI778" i="6" s="1"/>
  <c r="W778" i="6"/>
  <c r="AA778" i="6" s="1"/>
  <c r="P778" i="6"/>
  <c r="S778" i="6" s="1"/>
  <c r="I778" i="6"/>
  <c r="L778" i="6" s="1"/>
  <c r="A778" i="6"/>
  <c r="AJ778" i="6" s="1"/>
  <c r="AE777" i="6"/>
  <c r="AI777" i="6" s="1"/>
  <c r="W777" i="6"/>
  <c r="AA777" i="6" s="1"/>
  <c r="P777" i="6"/>
  <c r="S777" i="6" s="1"/>
  <c r="I777" i="6"/>
  <c r="L777" i="6" s="1"/>
  <c r="A777" i="6"/>
  <c r="AJ777" i="6" s="1"/>
  <c r="AE776" i="6"/>
  <c r="AI776" i="6" s="1"/>
  <c r="W776" i="6"/>
  <c r="AA776" i="6" s="1"/>
  <c r="P776" i="6"/>
  <c r="S776" i="6" s="1"/>
  <c r="I776" i="6"/>
  <c r="L776" i="6" s="1"/>
  <c r="A776" i="6"/>
  <c r="AJ776" i="6" s="1"/>
  <c r="AE775" i="6"/>
  <c r="AI775" i="6" s="1"/>
  <c r="W775" i="6"/>
  <c r="AA775" i="6" s="1"/>
  <c r="P775" i="6"/>
  <c r="S775" i="6" s="1"/>
  <c r="I775" i="6"/>
  <c r="L775" i="6" s="1"/>
  <c r="A775" i="6"/>
  <c r="AJ775" i="6" s="1"/>
  <c r="AE774" i="6"/>
  <c r="AI774" i="6" s="1"/>
  <c r="W774" i="6"/>
  <c r="AA774" i="6" s="1"/>
  <c r="P774" i="6"/>
  <c r="S774" i="6" s="1"/>
  <c r="I774" i="6"/>
  <c r="L774" i="6" s="1"/>
  <c r="A774" i="6"/>
  <c r="AJ774" i="6" s="1"/>
  <c r="AE773" i="6"/>
  <c r="AI773" i="6" s="1"/>
  <c r="W773" i="6"/>
  <c r="AA773" i="6" s="1"/>
  <c r="P773" i="6"/>
  <c r="S773" i="6" s="1"/>
  <c r="A773" i="6"/>
  <c r="AJ773" i="6" s="1"/>
  <c r="AE772" i="6"/>
  <c r="AI772" i="6" s="1"/>
  <c r="W772" i="6"/>
  <c r="AA772" i="6" s="1"/>
  <c r="P772" i="6"/>
  <c r="S772" i="6" s="1"/>
  <c r="I772" i="6"/>
  <c r="L772" i="6" s="1"/>
  <c r="A772" i="6"/>
  <c r="AJ772" i="6" s="1"/>
  <c r="AE771" i="6"/>
  <c r="AI771" i="6" s="1"/>
  <c r="W771" i="6"/>
  <c r="AA771" i="6" s="1"/>
  <c r="P771" i="6"/>
  <c r="S771" i="6" s="1"/>
  <c r="I771" i="6"/>
  <c r="L771" i="6" s="1"/>
  <c r="A771" i="6"/>
  <c r="AJ771" i="6" s="1"/>
  <c r="AE770" i="6"/>
  <c r="AI770" i="6" s="1"/>
  <c r="W770" i="6"/>
  <c r="AA770" i="6" s="1"/>
  <c r="P770" i="6"/>
  <c r="S770" i="6" s="1"/>
  <c r="I770" i="6"/>
  <c r="L770" i="6" s="1"/>
  <c r="A770" i="6"/>
  <c r="AJ770" i="6" s="1"/>
  <c r="AE769" i="6"/>
  <c r="AI769" i="6" s="1"/>
  <c r="W769" i="6"/>
  <c r="AA769" i="6" s="1"/>
  <c r="P769" i="6"/>
  <c r="S769" i="6" s="1"/>
  <c r="I769" i="6"/>
  <c r="L769" i="6" s="1"/>
  <c r="A769" i="6"/>
  <c r="AJ769" i="6" s="1"/>
  <c r="AE768" i="6"/>
  <c r="AI768" i="6" s="1"/>
  <c r="W768" i="6"/>
  <c r="AA768" i="6" s="1"/>
  <c r="P768" i="6"/>
  <c r="S768" i="6" s="1"/>
  <c r="I768" i="6"/>
  <c r="L768" i="6" s="1"/>
  <c r="A768" i="6"/>
  <c r="AJ768" i="6" s="1"/>
  <c r="AE767" i="6"/>
  <c r="AI767" i="6" s="1"/>
  <c r="W767" i="6"/>
  <c r="AA767" i="6" s="1"/>
  <c r="P767" i="6"/>
  <c r="S767" i="6" s="1"/>
  <c r="I767" i="6"/>
  <c r="L767" i="6" s="1"/>
  <c r="A767" i="6"/>
  <c r="AJ767" i="6" s="1"/>
  <c r="AE766" i="6"/>
  <c r="AI766" i="6" s="1"/>
  <c r="W766" i="6"/>
  <c r="P766" i="6"/>
  <c r="S766" i="6" s="1"/>
  <c r="I766" i="6"/>
  <c r="L766" i="6" s="1"/>
  <c r="A766" i="6"/>
  <c r="AJ766" i="6" s="1"/>
  <c r="AE765" i="6"/>
  <c r="AI765" i="6" s="1"/>
  <c r="W765" i="6"/>
  <c r="AA765" i="6" s="1"/>
  <c r="P765" i="6"/>
  <c r="S765" i="6" s="1"/>
  <c r="I765" i="6"/>
  <c r="L765" i="6" s="1"/>
  <c r="A765" i="6"/>
  <c r="AJ765" i="6" s="1"/>
  <c r="AE764" i="6"/>
  <c r="AI764" i="6" s="1"/>
  <c r="W764" i="6"/>
  <c r="AA764" i="6" s="1"/>
  <c r="P764" i="6"/>
  <c r="S764" i="6" s="1"/>
  <c r="I764" i="6"/>
  <c r="L764" i="6" s="1"/>
  <c r="A764" i="6"/>
  <c r="AJ764" i="6" s="1"/>
  <c r="A763" i="6"/>
  <c r="AJ763" i="6" s="1"/>
  <c r="AH762" i="6"/>
  <c r="AH763" i="6" s="1"/>
  <c r="AF762" i="6"/>
  <c r="AF763" i="6" s="1"/>
  <c r="AD762" i="6"/>
  <c r="AC762" i="6"/>
  <c r="AB762" i="6"/>
  <c r="AB763" i="6" s="1"/>
  <c r="Z762" i="6"/>
  <c r="Z763" i="6" s="1"/>
  <c r="X762" i="6"/>
  <c r="X763" i="6" s="1"/>
  <c r="V762" i="6"/>
  <c r="U762" i="6"/>
  <c r="T762" i="6"/>
  <c r="T763" i="6" s="1"/>
  <c r="R762" i="6"/>
  <c r="R763" i="6" s="1"/>
  <c r="Q762" i="6"/>
  <c r="Q763" i="6" s="1"/>
  <c r="O762" i="6"/>
  <c r="N762" i="6"/>
  <c r="M762" i="6"/>
  <c r="M763" i="6" s="1"/>
  <c r="K762" i="6"/>
  <c r="K763" i="6" s="1"/>
  <c r="J762" i="6"/>
  <c r="J763" i="6" s="1"/>
  <c r="H762" i="6"/>
  <c r="G762" i="6"/>
  <c r="F762" i="6"/>
  <c r="F763" i="6" s="1"/>
  <c r="A762" i="6"/>
  <c r="AJ762" i="6" s="1"/>
  <c r="AE761" i="6"/>
  <c r="AI761" i="6" s="1"/>
  <c r="W761" i="6"/>
  <c r="AA761" i="6" s="1"/>
  <c r="P761" i="6"/>
  <c r="S761" i="6" s="1"/>
  <c r="I761" i="6"/>
  <c r="L761" i="6" s="1"/>
  <c r="A761" i="6"/>
  <c r="AJ761" i="6" s="1"/>
  <c r="AE760" i="6"/>
  <c r="AI760" i="6" s="1"/>
  <c r="W760" i="6"/>
  <c r="AA760" i="6" s="1"/>
  <c r="P760" i="6"/>
  <c r="S760" i="6" s="1"/>
  <c r="I760" i="6"/>
  <c r="L760" i="6" s="1"/>
  <c r="A760" i="6"/>
  <c r="AJ760" i="6" s="1"/>
  <c r="AE759" i="6"/>
  <c r="AI759" i="6" s="1"/>
  <c r="W759" i="6"/>
  <c r="AA759" i="6" s="1"/>
  <c r="P759" i="6"/>
  <c r="S759" i="6" s="1"/>
  <c r="I759" i="6"/>
  <c r="L759" i="6" s="1"/>
  <c r="A759" i="6"/>
  <c r="AJ759" i="6" s="1"/>
  <c r="AE758" i="6"/>
  <c r="AI758" i="6" s="1"/>
  <c r="W758" i="6"/>
  <c r="AA758" i="6" s="1"/>
  <c r="P758" i="6"/>
  <c r="S758" i="6" s="1"/>
  <c r="I758" i="6"/>
  <c r="L758" i="6" s="1"/>
  <c r="A758" i="6"/>
  <c r="AJ758" i="6" s="1"/>
  <c r="AE757" i="6"/>
  <c r="AI757" i="6" s="1"/>
  <c r="W757" i="6"/>
  <c r="AA757" i="6" s="1"/>
  <c r="A757" i="6"/>
  <c r="AJ757" i="6" s="1"/>
  <c r="AE756" i="6"/>
  <c r="AI756" i="6" s="1"/>
  <c r="W756" i="6"/>
  <c r="AA756" i="6" s="1"/>
  <c r="P756" i="6"/>
  <c r="S756" i="6" s="1"/>
  <c r="I756" i="6"/>
  <c r="L756" i="6" s="1"/>
  <c r="A756" i="6"/>
  <c r="AJ756" i="6" s="1"/>
  <c r="AE755" i="6"/>
  <c r="AI755" i="6" s="1"/>
  <c r="W755" i="6"/>
  <c r="AA755" i="6" s="1"/>
  <c r="P755" i="6"/>
  <c r="S755" i="6" s="1"/>
  <c r="I755" i="6"/>
  <c r="L755" i="6" s="1"/>
  <c r="A755" i="6"/>
  <c r="AJ755" i="6" s="1"/>
  <c r="AE753" i="6"/>
  <c r="AI753" i="6" s="1"/>
  <c r="W753" i="6"/>
  <c r="AA753" i="6" s="1"/>
  <c r="P753" i="6"/>
  <c r="S753" i="6" s="1"/>
  <c r="A753" i="6"/>
  <c r="AJ753" i="6" s="1"/>
  <c r="AE752" i="6"/>
  <c r="AI752" i="6" s="1"/>
  <c r="W752" i="6"/>
  <c r="AA752" i="6" s="1"/>
  <c r="P752" i="6"/>
  <c r="S752" i="6" s="1"/>
  <c r="A752" i="6"/>
  <c r="AJ752" i="6" s="1"/>
  <c r="AE751" i="6"/>
  <c r="AI751" i="6" s="1"/>
  <c r="W751" i="6"/>
  <c r="AA751" i="6" s="1"/>
  <c r="P751" i="6"/>
  <c r="S751" i="6" s="1"/>
  <c r="A751" i="6"/>
  <c r="AJ751" i="6" s="1"/>
  <c r="AE750" i="6"/>
  <c r="AI750" i="6" s="1"/>
  <c r="W750" i="6"/>
  <c r="AA750" i="6" s="1"/>
  <c r="P750" i="6"/>
  <c r="S750" i="6" s="1"/>
  <c r="A750" i="6"/>
  <c r="AJ750" i="6" s="1"/>
  <c r="AE749" i="6"/>
  <c r="AI749" i="6" s="1"/>
  <c r="W749" i="6"/>
  <c r="AA749" i="6" s="1"/>
  <c r="P749" i="6"/>
  <c r="S749" i="6" s="1"/>
  <c r="A749" i="6"/>
  <c r="AJ749" i="6" s="1"/>
  <c r="AE748" i="6"/>
  <c r="AI748" i="6" s="1"/>
  <c r="W748" i="6"/>
  <c r="AA748" i="6" s="1"/>
  <c r="P748" i="6"/>
  <c r="S748" i="6" s="1"/>
  <c r="I748" i="6"/>
  <c r="L748" i="6" s="1"/>
  <c r="A748" i="6"/>
  <c r="AJ748" i="6" s="1"/>
  <c r="AE747" i="6"/>
  <c r="AI747" i="6" s="1"/>
  <c r="W747" i="6"/>
  <c r="AA747" i="6" s="1"/>
  <c r="P747" i="6"/>
  <c r="S747" i="6" s="1"/>
  <c r="I747" i="6"/>
  <c r="L747" i="6" s="1"/>
  <c r="A747" i="6"/>
  <c r="AJ747" i="6" s="1"/>
  <c r="AE746" i="6"/>
  <c r="AI746" i="6" s="1"/>
  <c r="W746" i="6"/>
  <c r="AA746" i="6" s="1"/>
  <c r="P746" i="6"/>
  <c r="S746" i="6" s="1"/>
  <c r="I746" i="6"/>
  <c r="L746" i="6" s="1"/>
  <c r="A746" i="6"/>
  <c r="AJ746" i="6" s="1"/>
  <c r="AE745" i="6"/>
  <c r="AI745" i="6" s="1"/>
  <c r="W745" i="6"/>
  <c r="AA745" i="6" s="1"/>
  <c r="P745" i="6"/>
  <c r="S745" i="6" s="1"/>
  <c r="I745" i="6"/>
  <c r="L745" i="6" s="1"/>
  <c r="A745" i="6"/>
  <c r="AJ745" i="6" s="1"/>
  <c r="AE744" i="6"/>
  <c r="AI744" i="6" s="1"/>
  <c r="W744" i="6"/>
  <c r="AA744" i="6" s="1"/>
  <c r="P744" i="6"/>
  <c r="S744" i="6" s="1"/>
  <c r="I744" i="6"/>
  <c r="L744" i="6" s="1"/>
  <c r="A744" i="6"/>
  <c r="AJ744" i="6" s="1"/>
  <c r="AE743" i="6"/>
  <c r="AI743" i="6" s="1"/>
  <c r="W743" i="6"/>
  <c r="AA743" i="6" s="1"/>
  <c r="P743" i="6"/>
  <c r="S743" i="6" s="1"/>
  <c r="I743" i="6"/>
  <c r="L743" i="6" s="1"/>
  <c r="A743" i="6"/>
  <c r="AJ743" i="6" s="1"/>
  <c r="AE742" i="6"/>
  <c r="AI742" i="6" s="1"/>
  <c r="W742" i="6"/>
  <c r="P742" i="6"/>
  <c r="S742" i="6" s="1"/>
  <c r="I742" i="6"/>
  <c r="L742" i="6" s="1"/>
  <c r="A742" i="6"/>
  <c r="AJ742" i="6" s="1"/>
  <c r="AE741" i="6"/>
  <c r="W741" i="6"/>
  <c r="AA741" i="6" s="1"/>
  <c r="P741" i="6"/>
  <c r="I741" i="6"/>
  <c r="L741" i="6" s="1"/>
  <c r="A741" i="6"/>
  <c r="AJ741" i="6" s="1"/>
  <c r="AE740" i="6"/>
  <c r="AI740" i="6" s="1"/>
  <c r="W740" i="6"/>
  <c r="AA740" i="6" s="1"/>
  <c r="P740" i="6"/>
  <c r="S740" i="6" s="1"/>
  <c r="I740" i="6"/>
  <c r="L740" i="6" s="1"/>
  <c r="A740" i="6"/>
  <c r="AJ740" i="6" s="1"/>
  <c r="AE739" i="6"/>
  <c r="AI739" i="6" s="1"/>
  <c r="W739" i="6"/>
  <c r="AA739" i="6" s="1"/>
  <c r="P739" i="6"/>
  <c r="S739" i="6" s="1"/>
  <c r="I739" i="6"/>
  <c r="L739" i="6" s="1"/>
  <c r="A739" i="6"/>
  <c r="AJ739" i="6" s="1"/>
  <c r="A738" i="6"/>
  <c r="AJ738" i="6" s="1"/>
  <c r="AH737" i="6"/>
  <c r="AH738" i="6" s="1"/>
  <c r="AG737" i="6"/>
  <c r="AG738" i="6" s="1"/>
  <c r="AF737" i="6"/>
  <c r="AF738" i="6" s="1"/>
  <c r="AD737" i="6"/>
  <c r="AC737" i="6"/>
  <c r="AB737" i="6"/>
  <c r="AB738" i="6" s="1"/>
  <c r="Z737" i="6"/>
  <c r="Z738" i="6" s="1"/>
  <c r="Y737" i="6"/>
  <c r="Y738" i="6" s="1"/>
  <c r="X737" i="6"/>
  <c r="X738" i="6" s="1"/>
  <c r="V737" i="6"/>
  <c r="U737" i="6"/>
  <c r="R737" i="6"/>
  <c r="R738" i="6" s="1"/>
  <c r="Q737" i="6"/>
  <c r="Q738" i="6" s="1"/>
  <c r="O737" i="6"/>
  <c r="N737" i="6"/>
  <c r="K737" i="6"/>
  <c r="K738" i="6" s="1"/>
  <c r="J737" i="6"/>
  <c r="J738" i="6" s="1"/>
  <c r="H737" i="6"/>
  <c r="G737" i="6"/>
  <c r="F737" i="6"/>
  <c r="F738" i="6" s="1"/>
  <c r="A737" i="6"/>
  <c r="AJ737" i="6" s="1"/>
  <c r="AE736" i="6"/>
  <c r="AI736" i="6" s="1"/>
  <c r="W736" i="6"/>
  <c r="AA736" i="6" s="1"/>
  <c r="P736" i="6"/>
  <c r="S736" i="6" s="1"/>
  <c r="I736" i="6"/>
  <c r="L736" i="6" s="1"/>
  <c r="A736" i="6"/>
  <c r="AJ736" i="6" s="1"/>
  <c r="AE735" i="6"/>
  <c r="AI735" i="6" s="1"/>
  <c r="W735" i="6"/>
  <c r="AA735" i="6" s="1"/>
  <c r="A735" i="6"/>
  <c r="AJ735" i="6" s="1"/>
  <c r="AE734" i="6"/>
  <c r="AI734" i="6" s="1"/>
  <c r="W734" i="6"/>
  <c r="AA734" i="6" s="1"/>
  <c r="P734" i="6"/>
  <c r="S734" i="6" s="1"/>
  <c r="I734" i="6"/>
  <c r="L734" i="6" s="1"/>
  <c r="A734" i="6"/>
  <c r="AJ734" i="6" s="1"/>
  <c r="AE733" i="6"/>
  <c r="AI733" i="6" s="1"/>
  <c r="W733" i="6"/>
  <c r="AA733" i="6" s="1"/>
  <c r="P733" i="6"/>
  <c r="S733" i="6" s="1"/>
  <c r="I733" i="6"/>
  <c r="L733" i="6" s="1"/>
  <c r="A733" i="6"/>
  <c r="AJ733" i="6" s="1"/>
  <c r="AE732" i="6"/>
  <c r="AI732" i="6" s="1"/>
  <c r="W732" i="6"/>
  <c r="AA732" i="6" s="1"/>
  <c r="A732" i="6"/>
  <c r="AJ732" i="6" s="1"/>
  <c r="AE731" i="6"/>
  <c r="AI731" i="6" s="1"/>
  <c r="W731" i="6"/>
  <c r="AA731" i="6" s="1"/>
  <c r="P731" i="6"/>
  <c r="S731" i="6" s="1"/>
  <c r="I731" i="6"/>
  <c r="L731" i="6" s="1"/>
  <c r="A731" i="6"/>
  <c r="AJ731" i="6" s="1"/>
  <c r="AE730" i="6"/>
  <c r="AI730" i="6" s="1"/>
  <c r="W730" i="6"/>
  <c r="AA730" i="6" s="1"/>
  <c r="P730" i="6"/>
  <c r="S730" i="6" s="1"/>
  <c r="I730" i="6"/>
  <c r="L730" i="6" s="1"/>
  <c r="A730" i="6"/>
  <c r="AJ730" i="6" s="1"/>
  <c r="AE728" i="6"/>
  <c r="AI728" i="6" s="1"/>
  <c r="W728" i="6"/>
  <c r="AA728" i="6" s="1"/>
  <c r="A728" i="6"/>
  <c r="AJ728" i="6" s="1"/>
  <c r="AE727" i="6"/>
  <c r="AI727" i="6" s="1"/>
  <c r="W727" i="6"/>
  <c r="AA727" i="6" s="1"/>
  <c r="P727" i="6"/>
  <c r="S727" i="6" s="1"/>
  <c r="A727" i="6"/>
  <c r="AJ727" i="6" s="1"/>
  <c r="AE726" i="6"/>
  <c r="AI726" i="6" s="1"/>
  <c r="W726" i="6"/>
  <c r="AA726" i="6" s="1"/>
  <c r="P726" i="6"/>
  <c r="S726" i="6" s="1"/>
  <c r="A726" i="6"/>
  <c r="AJ726" i="6" s="1"/>
  <c r="AE725" i="6"/>
  <c r="AI725" i="6" s="1"/>
  <c r="W725" i="6"/>
  <c r="AA725" i="6" s="1"/>
  <c r="P725" i="6"/>
  <c r="S725" i="6" s="1"/>
  <c r="A725" i="6"/>
  <c r="AJ725" i="6" s="1"/>
  <c r="AE724" i="6"/>
  <c r="AI724" i="6" s="1"/>
  <c r="W724" i="6"/>
  <c r="AA724" i="6" s="1"/>
  <c r="P724" i="6"/>
  <c r="S724" i="6" s="1"/>
  <c r="A724" i="6"/>
  <c r="AJ724" i="6" s="1"/>
  <c r="AE723" i="6"/>
  <c r="AI723" i="6" s="1"/>
  <c r="W723" i="6"/>
  <c r="AA723" i="6" s="1"/>
  <c r="P723" i="6"/>
  <c r="S723" i="6" s="1"/>
  <c r="A723" i="6"/>
  <c r="AJ723" i="6" s="1"/>
  <c r="AE722" i="6"/>
  <c r="AI722" i="6" s="1"/>
  <c r="W722" i="6"/>
  <c r="AA722" i="6" s="1"/>
  <c r="P722" i="6"/>
  <c r="S722" i="6" s="1"/>
  <c r="A722" i="6"/>
  <c r="AJ722" i="6" s="1"/>
  <c r="AE721" i="6"/>
  <c r="AI721" i="6" s="1"/>
  <c r="W721" i="6"/>
  <c r="AA721" i="6" s="1"/>
  <c r="P721" i="6"/>
  <c r="S721" i="6" s="1"/>
  <c r="A721" i="6"/>
  <c r="AJ721" i="6" s="1"/>
  <c r="AE720" i="6"/>
  <c r="AI720" i="6" s="1"/>
  <c r="W720" i="6"/>
  <c r="AA720" i="6" s="1"/>
  <c r="P720" i="6"/>
  <c r="S720" i="6" s="1"/>
  <c r="A720" i="6"/>
  <c r="AJ720" i="6" s="1"/>
  <c r="AE719" i="6"/>
  <c r="AI719" i="6" s="1"/>
  <c r="W719" i="6"/>
  <c r="AA719" i="6" s="1"/>
  <c r="P719" i="6"/>
  <c r="S719" i="6" s="1"/>
  <c r="I719" i="6"/>
  <c r="L719" i="6" s="1"/>
  <c r="A719" i="6"/>
  <c r="AJ719" i="6" s="1"/>
  <c r="AE718" i="6"/>
  <c r="AI718" i="6" s="1"/>
  <c r="T718" i="6"/>
  <c r="W718" i="6" s="1"/>
  <c r="AA718" i="6" s="1"/>
  <c r="M718" i="6"/>
  <c r="M737" i="6" s="1"/>
  <c r="I718" i="6"/>
  <c r="L718" i="6" s="1"/>
  <c r="A718" i="6"/>
  <c r="AJ718" i="6" s="1"/>
  <c r="AE717" i="6"/>
  <c r="AI717" i="6" s="1"/>
  <c r="W717" i="6"/>
  <c r="AA717" i="6" s="1"/>
  <c r="P717" i="6"/>
  <c r="I717" i="6"/>
  <c r="L717" i="6" s="1"/>
  <c r="A717" i="6"/>
  <c r="AJ717" i="6" s="1"/>
  <c r="AE716" i="6"/>
  <c r="AI716" i="6" s="1"/>
  <c r="W716" i="6"/>
  <c r="AA716" i="6" s="1"/>
  <c r="P716" i="6"/>
  <c r="S716" i="6" s="1"/>
  <c r="I716" i="6"/>
  <c r="L716" i="6" s="1"/>
  <c r="A716" i="6"/>
  <c r="AJ716" i="6" s="1"/>
  <c r="AE715" i="6"/>
  <c r="W715" i="6"/>
  <c r="P715" i="6"/>
  <c r="S715" i="6" s="1"/>
  <c r="I715" i="6"/>
  <c r="L715" i="6" s="1"/>
  <c r="A715" i="6"/>
  <c r="AJ715" i="6" s="1"/>
  <c r="AE714" i="6"/>
  <c r="AI714" i="6" s="1"/>
  <c r="W714" i="6"/>
  <c r="P714" i="6"/>
  <c r="S714" i="6" s="1"/>
  <c r="I714" i="6"/>
  <c r="L714" i="6" s="1"/>
  <c r="A714" i="6"/>
  <c r="AJ714" i="6" s="1"/>
  <c r="AE713" i="6"/>
  <c r="W713" i="6"/>
  <c r="AA713" i="6" s="1"/>
  <c r="P713" i="6"/>
  <c r="S713" i="6" s="1"/>
  <c r="I713" i="6"/>
  <c r="A713" i="6"/>
  <c r="AJ713" i="6" s="1"/>
  <c r="A712" i="6"/>
  <c r="AJ712" i="6" s="1"/>
  <c r="AH711" i="6"/>
  <c r="AH712" i="6" s="1"/>
  <c r="AF711" i="6"/>
  <c r="AF712" i="6" s="1"/>
  <c r="AD711" i="6"/>
  <c r="AC711" i="6"/>
  <c r="AB711" i="6"/>
  <c r="AB712" i="6" s="1"/>
  <c r="X711" i="6"/>
  <c r="X712" i="6" s="1"/>
  <c r="V711" i="6"/>
  <c r="U711" i="6"/>
  <c r="Q711" i="6"/>
  <c r="Q712" i="6" s="1"/>
  <c r="O711" i="6"/>
  <c r="N711" i="6"/>
  <c r="J711" i="6"/>
  <c r="J712" i="6" s="1"/>
  <c r="H711" i="6"/>
  <c r="G711" i="6"/>
  <c r="F711" i="6"/>
  <c r="F712" i="6" s="1"/>
  <c r="A711" i="6"/>
  <c r="AJ711" i="6" s="1"/>
  <c r="AE710" i="6"/>
  <c r="AI710" i="6" s="1"/>
  <c r="W710" i="6"/>
  <c r="AA710" i="6" s="1"/>
  <c r="P710" i="6"/>
  <c r="S710" i="6" s="1"/>
  <c r="I710" i="6"/>
  <c r="L710" i="6" s="1"/>
  <c r="A710" i="6"/>
  <c r="AJ710" i="6" s="1"/>
  <c r="AE709" i="6"/>
  <c r="AI709" i="6" s="1"/>
  <c r="W709" i="6"/>
  <c r="AA709" i="6" s="1"/>
  <c r="P709" i="6"/>
  <c r="S709" i="6" s="1"/>
  <c r="I709" i="6"/>
  <c r="L709" i="6" s="1"/>
  <c r="A709" i="6"/>
  <c r="AJ709" i="6" s="1"/>
  <c r="AE708" i="6"/>
  <c r="AI708" i="6" s="1"/>
  <c r="W708" i="6"/>
  <c r="AA708" i="6" s="1"/>
  <c r="P708" i="6"/>
  <c r="S708" i="6" s="1"/>
  <c r="I708" i="6"/>
  <c r="L708" i="6" s="1"/>
  <c r="A708" i="6"/>
  <c r="AJ708" i="6" s="1"/>
  <c r="AE707" i="6"/>
  <c r="AI707" i="6" s="1"/>
  <c r="W707" i="6"/>
  <c r="AA707" i="6" s="1"/>
  <c r="P707" i="6"/>
  <c r="S707" i="6" s="1"/>
  <c r="I707" i="6"/>
  <c r="L707" i="6" s="1"/>
  <c r="A707" i="6"/>
  <c r="AJ707" i="6" s="1"/>
  <c r="AE706" i="6"/>
  <c r="AI706" i="6" s="1"/>
  <c r="Z706" i="6"/>
  <c r="Z711" i="6" s="1"/>
  <c r="Z712" i="6" s="1"/>
  <c r="W706" i="6"/>
  <c r="R706" i="6"/>
  <c r="R711" i="6" s="1"/>
  <c r="P706" i="6"/>
  <c r="K706" i="6"/>
  <c r="I706" i="6"/>
  <c r="A706" i="6"/>
  <c r="AJ706" i="6" s="1"/>
  <c r="AE705" i="6"/>
  <c r="AI705" i="6" s="1"/>
  <c r="W705" i="6"/>
  <c r="AA705" i="6" s="1"/>
  <c r="P705" i="6"/>
  <c r="S705" i="6" s="1"/>
  <c r="I705" i="6"/>
  <c r="L705" i="6" s="1"/>
  <c r="A705" i="6"/>
  <c r="AJ705" i="6" s="1"/>
  <c r="AE704" i="6"/>
  <c r="AI704" i="6" s="1"/>
  <c r="W704" i="6"/>
  <c r="AA704" i="6" s="1"/>
  <c r="P704" i="6"/>
  <c r="S704" i="6" s="1"/>
  <c r="I704" i="6"/>
  <c r="L704" i="6" s="1"/>
  <c r="A704" i="6"/>
  <c r="AJ704" i="6" s="1"/>
  <c r="AE703" i="6"/>
  <c r="AI703" i="6" s="1"/>
  <c r="W703" i="6"/>
  <c r="AA703" i="6" s="1"/>
  <c r="P703" i="6"/>
  <c r="S703" i="6" s="1"/>
  <c r="A703" i="6"/>
  <c r="AJ703" i="6" s="1"/>
  <c r="AE702" i="6"/>
  <c r="AI702" i="6" s="1"/>
  <c r="W702" i="6"/>
  <c r="AA702" i="6" s="1"/>
  <c r="P702" i="6"/>
  <c r="S702" i="6" s="1"/>
  <c r="A702" i="6"/>
  <c r="AJ702" i="6" s="1"/>
  <c r="AE701" i="6"/>
  <c r="AI701" i="6" s="1"/>
  <c r="W701" i="6"/>
  <c r="AA701" i="6" s="1"/>
  <c r="P701" i="6"/>
  <c r="S701" i="6" s="1"/>
  <c r="I701" i="6"/>
  <c r="L701" i="6" s="1"/>
  <c r="A701" i="6"/>
  <c r="AJ701" i="6" s="1"/>
  <c r="AE700" i="6"/>
  <c r="AI700" i="6" s="1"/>
  <c r="W700" i="6"/>
  <c r="AA700" i="6" s="1"/>
  <c r="P700" i="6"/>
  <c r="S700" i="6" s="1"/>
  <c r="I700" i="6"/>
  <c r="L700" i="6" s="1"/>
  <c r="A700" i="6"/>
  <c r="AJ700" i="6" s="1"/>
  <c r="AE699" i="6"/>
  <c r="AI699" i="6" s="1"/>
  <c r="W699" i="6"/>
  <c r="AA699" i="6" s="1"/>
  <c r="P699" i="6"/>
  <c r="S699" i="6" s="1"/>
  <c r="I699" i="6"/>
  <c r="L699" i="6" s="1"/>
  <c r="A699" i="6"/>
  <c r="AJ699" i="6" s="1"/>
  <c r="AE698" i="6"/>
  <c r="AI698" i="6" s="1"/>
  <c r="W698" i="6"/>
  <c r="AA698" i="6" s="1"/>
  <c r="P698" i="6"/>
  <c r="S698" i="6" s="1"/>
  <c r="I698" i="6"/>
  <c r="L698" i="6" s="1"/>
  <c r="A698" i="6"/>
  <c r="AJ698" i="6" s="1"/>
  <c r="AE697" i="6"/>
  <c r="AI697" i="6" s="1"/>
  <c r="W697" i="6"/>
  <c r="AA697" i="6" s="1"/>
  <c r="P697" i="6"/>
  <c r="S697" i="6" s="1"/>
  <c r="I697" i="6"/>
  <c r="L697" i="6" s="1"/>
  <c r="A697" i="6"/>
  <c r="AJ697" i="6" s="1"/>
  <c r="AE696" i="6"/>
  <c r="AI696" i="6" s="1"/>
  <c r="W696" i="6"/>
  <c r="AA696" i="6" s="1"/>
  <c r="P696" i="6"/>
  <c r="S696" i="6" s="1"/>
  <c r="I696" i="6"/>
  <c r="L696" i="6" s="1"/>
  <c r="A696" i="6"/>
  <c r="AJ696" i="6" s="1"/>
  <c r="AE695" i="6"/>
  <c r="AI695" i="6" s="1"/>
  <c r="W695" i="6"/>
  <c r="AA695" i="6" s="1"/>
  <c r="P695" i="6"/>
  <c r="S695" i="6" s="1"/>
  <c r="A695" i="6"/>
  <c r="AJ695" i="6" s="1"/>
  <c r="AE694" i="6"/>
  <c r="AI694" i="6" s="1"/>
  <c r="W694" i="6"/>
  <c r="AA694" i="6" s="1"/>
  <c r="P694" i="6"/>
  <c r="S694" i="6" s="1"/>
  <c r="A694" i="6"/>
  <c r="AJ694" i="6" s="1"/>
  <c r="AE693" i="6"/>
  <c r="AI693" i="6" s="1"/>
  <c r="W693" i="6"/>
  <c r="AA693" i="6" s="1"/>
  <c r="P693" i="6"/>
  <c r="S693" i="6" s="1"/>
  <c r="A693" i="6"/>
  <c r="AJ693" i="6" s="1"/>
  <c r="AE692" i="6"/>
  <c r="AI692" i="6" s="1"/>
  <c r="W692" i="6"/>
  <c r="AA692" i="6" s="1"/>
  <c r="P692" i="6"/>
  <c r="S692" i="6" s="1"/>
  <c r="A692" i="6"/>
  <c r="AJ692" i="6" s="1"/>
  <c r="AE691" i="6"/>
  <c r="AI691" i="6" s="1"/>
  <c r="W691" i="6"/>
  <c r="AA691" i="6" s="1"/>
  <c r="P691" i="6"/>
  <c r="S691" i="6" s="1"/>
  <c r="I691" i="6"/>
  <c r="L691" i="6" s="1"/>
  <c r="A691" i="6"/>
  <c r="AJ691" i="6" s="1"/>
  <c r="AE690" i="6"/>
  <c r="AI690" i="6" s="1"/>
  <c r="T690" i="6"/>
  <c r="W690" i="6" s="1"/>
  <c r="AA690" i="6" s="1"/>
  <c r="M690" i="6"/>
  <c r="A690" i="6"/>
  <c r="AJ690" i="6" s="1"/>
  <c r="AE689" i="6"/>
  <c r="AI689" i="6" s="1"/>
  <c r="W689" i="6"/>
  <c r="AA689" i="6" s="1"/>
  <c r="P689" i="6"/>
  <c r="S689" i="6" s="1"/>
  <c r="I689" i="6"/>
  <c r="L689" i="6" s="1"/>
  <c r="A689" i="6"/>
  <c r="AJ689" i="6" s="1"/>
  <c r="AE688" i="6"/>
  <c r="AI688" i="6" s="1"/>
  <c r="W688" i="6"/>
  <c r="AA688" i="6" s="1"/>
  <c r="P688" i="6"/>
  <c r="S688" i="6" s="1"/>
  <c r="I688" i="6"/>
  <c r="L688" i="6" s="1"/>
  <c r="A688" i="6"/>
  <c r="AJ688" i="6" s="1"/>
  <c r="AE687" i="6"/>
  <c r="AI687" i="6" s="1"/>
  <c r="W687" i="6"/>
  <c r="AA687" i="6" s="1"/>
  <c r="P687" i="6"/>
  <c r="S687" i="6" s="1"/>
  <c r="I687" i="6"/>
  <c r="L687" i="6" s="1"/>
  <c r="A687" i="6"/>
  <c r="AJ687" i="6" s="1"/>
  <c r="AE686" i="6"/>
  <c r="AI686" i="6" s="1"/>
  <c r="W686" i="6"/>
  <c r="AA686" i="6" s="1"/>
  <c r="P686" i="6"/>
  <c r="S686" i="6" s="1"/>
  <c r="I686" i="6"/>
  <c r="L686" i="6" s="1"/>
  <c r="A686" i="6"/>
  <c r="AJ686" i="6" s="1"/>
  <c r="AE685" i="6"/>
  <c r="AI685" i="6" s="1"/>
  <c r="W685" i="6"/>
  <c r="AA685" i="6" s="1"/>
  <c r="P685" i="6"/>
  <c r="S685" i="6" s="1"/>
  <c r="I685" i="6"/>
  <c r="L685" i="6" s="1"/>
  <c r="A685" i="6"/>
  <c r="AJ685" i="6" s="1"/>
  <c r="AE684" i="6"/>
  <c r="AI684" i="6" s="1"/>
  <c r="W684" i="6"/>
  <c r="P684" i="6"/>
  <c r="S684" i="6" s="1"/>
  <c r="I684" i="6"/>
  <c r="A684" i="6"/>
  <c r="AJ684" i="6" s="1"/>
  <c r="AE683" i="6"/>
  <c r="W683" i="6"/>
  <c r="AA683" i="6" s="1"/>
  <c r="P683" i="6"/>
  <c r="S683" i="6" s="1"/>
  <c r="I683" i="6"/>
  <c r="L683" i="6" s="1"/>
  <c r="A683" i="6"/>
  <c r="AJ683" i="6" s="1"/>
  <c r="AE682" i="6"/>
  <c r="AI682" i="6" s="1"/>
  <c r="W682" i="6"/>
  <c r="P682" i="6"/>
  <c r="S682" i="6" s="1"/>
  <c r="I682" i="6"/>
  <c r="A682" i="6"/>
  <c r="AJ682" i="6" s="1"/>
  <c r="A681" i="6"/>
  <c r="AJ681" i="6" s="1"/>
  <c r="AH680" i="6"/>
  <c r="AH681" i="6" s="1"/>
  <c r="AF680" i="6"/>
  <c r="AF681" i="6" s="1"/>
  <c r="AD680" i="6"/>
  <c r="AC680" i="6"/>
  <c r="AB680" i="6"/>
  <c r="Z680" i="6"/>
  <c r="Z681" i="6" s="1"/>
  <c r="X680" i="6"/>
  <c r="X681" i="6" s="1"/>
  <c r="V680" i="6"/>
  <c r="U680" i="6"/>
  <c r="T680" i="6"/>
  <c r="R680" i="6"/>
  <c r="R681" i="6" s="1"/>
  <c r="Q680" i="6"/>
  <c r="O680" i="6"/>
  <c r="N680" i="6"/>
  <c r="M680" i="6"/>
  <c r="K680" i="6"/>
  <c r="K681" i="6" s="1"/>
  <c r="J680" i="6"/>
  <c r="H680" i="6"/>
  <c r="G680" i="6"/>
  <c r="F680" i="6"/>
  <c r="A680" i="6"/>
  <c r="AJ680" i="6" s="1"/>
  <c r="AE679" i="6"/>
  <c r="AI679" i="6" s="1"/>
  <c r="W679" i="6"/>
  <c r="AA679" i="6" s="1"/>
  <c r="P679" i="6"/>
  <c r="S679" i="6" s="1"/>
  <c r="I679" i="6"/>
  <c r="L679" i="6" s="1"/>
  <c r="A679" i="6"/>
  <c r="AJ679" i="6" s="1"/>
  <c r="AE678" i="6"/>
  <c r="AI678" i="6" s="1"/>
  <c r="W678" i="6"/>
  <c r="AA678" i="6" s="1"/>
  <c r="A678" i="6"/>
  <c r="AJ678" i="6" s="1"/>
  <c r="AE677" i="6"/>
  <c r="AI677" i="6" s="1"/>
  <c r="W677" i="6"/>
  <c r="AA677" i="6" s="1"/>
  <c r="P677" i="6"/>
  <c r="I677" i="6"/>
  <c r="L677" i="6" s="1"/>
  <c r="A677" i="6"/>
  <c r="AJ677" i="6" s="1"/>
  <c r="AE676" i="6"/>
  <c r="AI676" i="6" s="1"/>
  <c r="W676" i="6"/>
  <c r="AA676" i="6" s="1"/>
  <c r="P676" i="6"/>
  <c r="S676" i="6" s="1"/>
  <c r="I676" i="6"/>
  <c r="L676" i="6" s="1"/>
  <c r="A676" i="6"/>
  <c r="AJ676" i="6" s="1"/>
  <c r="AE675" i="6"/>
  <c r="AI675" i="6" s="1"/>
  <c r="W675" i="6"/>
  <c r="AA675" i="6" s="1"/>
  <c r="A675" i="6"/>
  <c r="AJ675" i="6" s="1"/>
  <c r="AE674" i="6"/>
  <c r="AI674" i="6" s="1"/>
  <c r="W674" i="6"/>
  <c r="AA674" i="6" s="1"/>
  <c r="P674" i="6"/>
  <c r="S674" i="6" s="1"/>
  <c r="I674" i="6"/>
  <c r="L674" i="6" s="1"/>
  <c r="A674" i="6"/>
  <c r="AJ674" i="6" s="1"/>
  <c r="AE673" i="6"/>
  <c r="AI673" i="6" s="1"/>
  <c r="W673" i="6"/>
  <c r="AA673" i="6" s="1"/>
  <c r="P673" i="6"/>
  <c r="S673" i="6" s="1"/>
  <c r="I673" i="6"/>
  <c r="L673" i="6" s="1"/>
  <c r="A673" i="6"/>
  <c r="AJ673" i="6" s="1"/>
  <c r="AE672" i="6"/>
  <c r="AI672" i="6" s="1"/>
  <c r="W672" i="6"/>
  <c r="AA672" i="6" s="1"/>
  <c r="P672" i="6"/>
  <c r="S672" i="6" s="1"/>
  <c r="I672" i="6"/>
  <c r="L672" i="6" s="1"/>
  <c r="A672" i="6"/>
  <c r="AJ672" i="6" s="1"/>
  <c r="AE671" i="6"/>
  <c r="W671" i="6"/>
  <c r="AA671" i="6" s="1"/>
  <c r="P671" i="6"/>
  <c r="S671" i="6" s="1"/>
  <c r="I671" i="6"/>
  <c r="L671" i="6" s="1"/>
  <c r="A671" i="6"/>
  <c r="AJ671" i="6" s="1"/>
  <c r="AE670" i="6"/>
  <c r="AI670" i="6" s="1"/>
  <c r="W670" i="6"/>
  <c r="P670" i="6"/>
  <c r="S670" i="6" s="1"/>
  <c r="I670" i="6"/>
  <c r="A670" i="6"/>
  <c r="AJ670" i="6" s="1"/>
  <c r="AE669" i="6"/>
  <c r="W669" i="6"/>
  <c r="AA669" i="6" s="1"/>
  <c r="P669" i="6"/>
  <c r="S669" i="6" s="1"/>
  <c r="I669" i="6"/>
  <c r="L669" i="6" s="1"/>
  <c r="A669" i="6"/>
  <c r="AJ669" i="6" s="1"/>
  <c r="AI668" i="6"/>
  <c r="AA668" i="6"/>
  <c r="A668" i="6"/>
  <c r="AJ668" i="6" s="1"/>
  <c r="A667" i="6"/>
  <c r="AJ667" i="6" s="1"/>
  <c r="AH666" i="6"/>
  <c r="AH667" i="6" s="1"/>
  <c r="AF666" i="6"/>
  <c r="AF667" i="6" s="1"/>
  <c r="AD666" i="6"/>
  <c r="AC666" i="6"/>
  <c r="AB666" i="6"/>
  <c r="AB667" i="6" s="1"/>
  <c r="AB681" i="6" s="1"/>
  <c r="Z666" i="6"/>
  <c r="Z667" i="6" s="1"/>
  <c r="X666" i="6"/>
  <c r="X667" i="6" s="1"/>
  <c r="V666" i="6"/>
  <c r="U666" i="6"/>
  <c r="T666" i="6"/>
  <c r="T667" i="6" s="1"/>
  <c r="R666" i="6"/>
  <c r="R667" i="6" s="1"/>
  <c r="Q666" i="6"/>
  <c r="Q667" i="6" s="1"/>
  <c r="O666" i="6"/>
  <c r="N666" i="6"/>
  <c r="M666" i="6"/>
  <c r="M667" i="6" s="1"/>
  <c r="K666" i="6"/>
  <c r="K667" i="6" s="1"/>
  <c r="J666" i="6"/>
  <c r="J667" i="6" s="1"/>
  <c r="H666" i="6"/>
  <c r="G666" i="6"/>
  <c r="F666" i="6"/>
  <c r="F667" i="6" s="1"/>
  <c r="A666" i="6"/>
  <c r="AJ666" i="6" s="1"/>
  <c r="AE665" i="6"/>
  <c r="AI665" i="6" s="1"/>
  <c r="W665" i="6"/>
  <c r="AA665" i="6" s="1"/>
  <c r="P665" i="6"/>
  <c r="S665" i="6" s="1"/>
  <c r="I665" i="6"/>
  <c r="L665" i="6" s="1"/>
  <c r="A665" i="6"/>
  <c r="AJ665" i="6" s="1"/>
  <c r="AE664" i="6"/>
  <c r="AI664" i="6" s="1"/>
  <c r="W664" i="6"/>
  <c r="AA664" i="6" s="1"/>
  <c r="P664" i="6"/>
  <c r="S664" i="6" s="1"/>
  <c r="I664" i="6"/>
  <c r="L664" i="6" s="1"/>
  <c r="A664" i="6"/>
  <c r="AJ664" i="6" s="1"/>
  <c r="AE663" i="6"/>
  <c r="AI663" i="6" s="1"/>
  <c r="W663" i="6"/>
  <c r="AA663" i="6" s="1"/>
  <c r="P663" i="6"/>
  <c r="S663" i="6" s="1"/>
  <c r="I663" i="6"/>
  <c r="L663" i="6" s="1"/>
  <c r="A663" i="6"/>
  <c r="AJ663" i="6" s="1"/>
  <c r="AE662" i="6"/>
  <c r="W662" i="6"/>
  <c r="P662" i="6"/>
  <c r="S662" i="6" s="1"/>
  <c r="I662" i="6"/>
  <c r="A662" i="6"/>
  <c r="AJ662" i="6" s="1"/>
  <c r="AE661" i="6"/>
  <c r="AI661" i="6" s="1"/>
  <c r="W661" i="6"/>
  <c r="AA661" i="6" s="1"/>
  <c r="P661" i="6"/>
  <c r="S661" i="6" s="1"/>
  <c r="I661" i="6"/>
  <c r="A661" i="6"/>
  <c r="AJ661" i="6" s="1"/>
  <c r="AI660" i="6"/>
  <c r="AA660" i="6"/>
  <c r="A660" i="6"/>
  <c r="AJ660" i="6" s="1"/>
  <c r="A659" i="6"/>
  <c r="AJ659" i="6" s="1"/>
  <c r="AH658" i="6"/>
  <c r="AH659" i="6" s="1"/>
  <c r="AF658" i="6"/>
  <c r="AF659" i="6" s="1"/>
  <c r="AD658" i="6"/>
  <c r="AC658" i="6"/>
  <c r="AB658" i="6"/>
  <c r="AB659" i="6" s="1"/>
  <c r="Z658" i="6"/>
  <c r="Z659" i="6" s="1"/>
  <c r="X658" i="6"/>
  <c r="X659" i="6" s="1"/>
  <c r="V658" i="6"/>
  <c r="U658" i="6"/>
  <c r="T658" i="6"/>
  <c r="T659" i="6" s="1"/>
  <c r="R658" i="6"/>
  <c r="R659" i="6" s="1"/>
  <c r="Q658" i="6"/>
  <c r="Q659" i="6" s="1"/>
  <c r="O658" i="6"/>
  <c r="N658" i="6"/>
  <c r="M658" i="6"/>
  <c r="M659" i="6" s="1"/>
  <c r="K658" i="6"/>
  <c r="K659" i="6" s="1"/>
  <c r="J658" i="6"/>
  <c r="J659" i="6" s="1"/>
  <c r="H658" i="6"/>
  <c r="G658" i="6"/>
  <c r="F658" i="6"/>
  <c r="F659" i="6" s="1"/>
  <c r="A658" i="6"/>
  <c r="AJ658" i="6" s="1"/>
  <c r="AE657" i="6"/>
  <c r="AI657" i="6" s="1"/>
  <c r="W657" i="6"/>
  <c r="AA657" i="6" s="1"/>
  <c r="P657" i="6"/>
  <c r="S657" i="6" s="1"/>
  <c r="I657" i="6"/>
  <c r="L657" i="6" s="1"/>
  <c r="A657" i="6"/>
  <c r="AJ657" i="6" s="1"/>
  <c r="AE656" i="6"/>
  <c r="AI656" i="6" s="1"/>
  <c r="W656" i="6"/>
  <c r="AA656" i="6" s="1"/>
  <c r="A656" i="6"/>
  <c r="AJ656" i="6" s="1"/>
  <c r="AE655" i="6"/>
  <c r="AI655" i="6" s="1"/>
  <c r="W655" i="6"/>
  <c r="AA655" i="6" s="1"/>
  <c r="P655" i="6"/>
  <c r="S655" i="6" s="1"/>
  <c r="I655" i="6"/>
  <c r="L655" i="6" s="1"/>
  <c r="A655" i="6"/>
  <c r="AJ655" i="6" s="1"/>
  <c r="AE654" i="6"/>
  <c r="AI654" i="6" s="1"/>
  <c r="W654" i="6"/>
  <c r="AA654" i="6" s="1"/>
  <c r="P654" i="6"/>
  <c r="S654" i="6" s="1"/>
  <c r="I654" i="6"/>
  <c r="L654" i="6" s="1"/>
  <c r="A654" i="6"/>
  <c r="AJ654" i="6" s="1"/>
  <c r="AE653" i="6"/>
  <c r="AI653" i="6" s="1"/>
  <c r="W653" i="6"/>
  <c r="AA653" i="6" s="1"/>
  <c r="P653" i="6"/>
  <c r="S653" i="6" s="1"/>
  <c r="I653" i="6"/>
  <c r="L653" i="6" s="1"/>
  <c r="A653" i="6"/>
  <c r="AJ653" i="6" s="1"/>
  <c r="AE652" i="6"/>
  <c r="AI652" i="6" s="1"/>
  <c r="W652" i="6"/>
  <c r="AA652" i="6" s="1"/>
  <c r="P652" i="6"/>
  <c r="S652" i="6" s="1"/>
  <c r="I652" i="6"/>
  <c r="L652" i="6" s="1"/>
  <c r="A652" i="6"/>
  <c r="AJ652" i="6" s="1"/>
  <c r="AE651" i="6"/>
  <c r="AI651" i="6" s="1"/>
  <c r="W651" i="6"/>
  <c r="AA651" i="6" s="1"/>
  <c r="P651" i="6"/>
  <c r="S651" i="6" s="1"/>
  <c r="I651" i="6"/>
  <c r="L651" i="6" s="1"/>
  <c r="A651" i="6"/>
  <c r="AJ651" i="6" s="1"/>
  <c r="AE650" i="6"/>
  <c r="AI650" i="6" s="1"/>
  <c r="W650" i="6"/>
  <c r="AA650" i="6" s="1"/>
  <c r="P650" i="6"/>
  <c r="S650" i="6" s="1"/>
  <c r="I650" i="6"/>
  <c r="L650" i="6" s="1"/>
  <c r="A650" i="6"/>
  <c r="AJ650" i="6" s="1"/>
  <c r="AE649" i="6"/>
  <c r="AI649" i="6" s="1"/>
  <c r="W649" i="6"/>
  <c r="AA649" i="6" s="1"/>
  <c r="P649" i="6"/>
  <c r="S649" i="6" s="1"/>
  <c r="I649" i="6"/>
  <c r="L649" i="6" s="1"/>
  <c r="A649" i="6"/>
  <c r="AJ649" i="6" s="1"/>
  <c r="AE648" i="6"/>
  <c r="AI648" i="6" s="1"/>
  <c r="W648" i="6"/>
  <c r="AA648" i="6" s="1"/>
  <c r="P648" i="6"/>
  <c r="S648" i="6" s="1"/>
  <c r="I648" i="6"/>
  <c r="L648" i="6" s="1"/>
  <c r="A648" i="6"/>
  <c r="AJ648" i="6" s="1"/>
  <c r="AE647" i="6"/>
  <c r="AI647" i="6" s="1"/>
  <c r="W647" i="6"/>
  <c r="AA647" i="6" s="1"/>
  <c r="P647" i="6"/>
  <c r="S647" i="6" s="1"/>
  <c r="I647" i="6"/>
  <c r="L647" i="6" s="1"/>
  <c r="A647" i="6"/>
  <c r="AJ647" i="6" s="1"/>
  <c r="AE646" i="6"/>
  <c r="AI646" i="6" s="1"/>
  <c r="W646" i="6"/>
  <c r="P646" i="6"/>
  <c r="I646" i="6"/>
  <c r="A646" i="6"/>
  <c r="AJ646" i="6" s="1"/>
  <c r="AE645" i="6"/>
  <c r="AI645" i="6" s="1"/>
  <c r="W645" i="6"/>
  <c r="AA645" i="6" s="1"/>
  <c r="P645" i="6"/>
  <c r="S645" i="6" s="1"/>
  <c r="I645" i="6"/>
  <c r="A645" i="6"/>
  <c r="AJ645" i="6" s="1"/>
  <c r="AE644" i="6"/>
  <c r="W644" i="6"/>
  <c r="P644" i="6"/>
  <c r="I644" i="6"/>
  <c r="L644" i="6" s="1"/>
  <c r="A644" i="6"/>
  <c r="AJ644" i="6" s="1"/>
  <c r="A643" i="6"/>
  <c r="AJ643" i="6" s="1"/>
  <c r="AH642" i="6"/>
  <c r="AH643" i="6" s="1"/>
  <c r="AF642" i="6"/>
  <c r="AF643" i="6" s="1"/>
  <c r="AD642" i="6"/>
  <c r="AC642" i="6"/>
  <c r="AB642" i="6"/>
  <c r="AB643" i="6" s="1"/>
  <c r="Z642" i="6"/>
  <c r="Z643" i="6" s="1"/>
  <c r="X642" i="6"/>
  <c r="X643" i="6" s="1"/>
  <c r="V642" i="6"/>
  <c r="U642" i="6"/>
  <c r="T642" i="6"/>
  <c r="T643" i="6" s="1"/>
  <c r="R642" i="6"/>
  <c r="R643" i="6" s="1"/>
  <c r="Q642" i="6"/>
  <c r="Q643" i="6" s="1"/>
  <c r="O642" i="6"/>
  <c r="N642" i="6"/>
  <c r="M642" i="6"/>
  <c r="M643" i="6" s="1"/>
  <c r="K642" i="6"/>
  <c r="K643" i="6" s="1"/>
  <c r="J642" i="6"/>
  <c r="J643" i="6" s="1"/>
  <c r="H642" i="6"/>
  <c r="G642" i="6"/>
  <c r="F642" i="6"/>
  <c r="F643" i="6" s="1"/>
  <c r="A642" i="6"/>
  <c r="AJ642" i="6" s="1"/>
  <c r="AE641" i="6"/>
  <c r="AI641" i="6" s="1"/>
  <c r="W641" i="6"/>
  <c r="AA641" i="6" s="1"/>
  <c r="P641" i="6"/>
  <c r="S641" i="6" s="1"/>
  <c r="I641" i="6"/>
  <c r="L641" i="6" s="1"/>
  <c r="A641" i="6"/>
  <c r="AJ641" i="6" s="1"/>
  <c r="AE640" i="6"/>
  <c r="AI640" i="6" s="1"/>
  <c r="W640" i="6"/>
  <c r="AA640" i="6" s="1"/>
  <c r="A640" i="6"/>
  <c r="AJ640" i="6" s="1"/>
  <c r="AE639" i="6"/>
  <c r="AI639" i="6" s="1"/>
  <c r="W639" i="6"/>
  <c r="AA639" i="6" s="1"/>
  <c r="P639" i="6"/>
  <c r="S639" i="6" s="1"/>
  <c r="I639" i="6"/>
  <c r="L639" i="6" s="1"/>
  <c r="A639" i="6"/>
  <c r="AJ639" i="6" s="1"/>
  <c r="AE638" i="6"/>
  <c r="AI638" i="6" s="1"/>
  <c r="W638" i="6"/>
  <c r="AA638" i="6" s="1"/>
  <c r="P638" i="6"/>
  <c r="S638" i="6" s="1"/>
  <c r="I638" i="6"/>
  <c r="L638" i="6" s="1"/>
  <c r="A638" i="6"/>
  <c r="AJ638" i="6" s="1"/>
  <c r="AE637" i="6"/>
  <c r="AI637" i="6" s="1"/>
  <c r="W637" i="6"/>
  <c r="AA637" i="6" s="1"/>
  <c r="P637" i="6"/>
  <c r="S637" i="6" s="1"/>
  <c r="I637" i="6"/>
  <c r="L637" i="6" s="1"/>
  <c r="A637" i="6"/>
  <c r="AJ637" i="6" s="1"/>
  <c r="AE636" i="6"/>
  <c r="AI636" i="6" s="1"/>
  <c r="W636" i="6"/>
  <c r="AA636" i="6" s="1"/>
  <c r="P636" i="6"/>
  <c r="S636" i="6" s="1"/>
  <c r="I636" i="6"/>
  <c r="L636" i="6" s="1"/>
  <c r="A636" i="6"/>
  <c r="AJ636" i="6" s="1"/>
  <c r="AE635" i="6"/>
  <c r="AI635" i="6" s="1"/>
  <c r="W635" i="6"/>
  <c r="AA635" i="6" s="1"/>
  <c r="P635" i="6"/>
  <c r="S635" i="6" s="1"/>
  <c r="I635" i="6"/>
  <c r="L635" i="6" s="1"/>
  <c r="A635" i="6"/>
  <c r="AJ635" i="6" s="1"/>
  <c r="AE634" i="6"/>
  <c r="AI634" i="6" s="1"/>
  <c r="W634" i="6"/>
  <c r="AA634" i="6" s="1"/>
  <c r="P634" i="6"/>
  <c r="S634" i="6" s="1"/>
  <c r="A634" i="6"/>
  <c r="AJ634" i="6" s="1"/>
  <c r="AE633" i="6"/>
  <c r="AI633" i="6" s="1"/>
  <c r="W633" i="6"/>
  <c r="AA633" i="6" s="1"/>
  <c r="P633" i="6"/>
  <c r="S633" i="6" s="1"/>
  <c r="A633" i="6"/>
  <c r="AJ633" i="6" s="1"/>
  <c r="AE632" i="6"/>
  <c r="AI632" i="6" s="1"/>
  <c r="W632" i="6"/>
  <c r="AA632" i="6" s="1"/>
  <c r="P632" i="6"/>
  <c r="S632" i="6" s="1"/>
  <c r="A632" i="6"/>
  <c r="AJ632" i="6" s="1"/>
  <c r="AE631" i="6"/>
  <c r="AI631" i="6" s="1"/>
  <c r="W631" i="6"/>
  <c r="AA631" i="6" s="1"/>
  <c r="P631" i="6"/>
  <c r="S631" i="6" s="1"/>
  <c r="A631" i="6"/>
  <c r="AJ631" i="6" s="1"/>
  <c r="AE630" i="6"/>
  <c r="AI630" i="6" s="1"/>
  <c r="W630" i="6"/>
  <c r="AA630" i="6" s="1"/>
  <c r="P630" i="6"/>
  <c r="S630" i="6" s="1"/>
  <c r="I630" i="6"/>
  <c r="L630" i="6" s="1"/>
  <c r="A630" i="6"/>
  <c r="AJ630" i="6" s="1"/>
  <c r="AE629" i="6"/>
  <c r="AI629" i="6" s="1"/>
  <c r="W629" i="6"/>
  <c r="AA629" i="6" s="1"/>
  <c r="P629" i="6"/>
  <c r="S629" i="6" s="1"/>
  <c r="I629" i="6"/>
  <c r="L629" i="6" s="1"/>
  <c r="A629" i="6"/>
  <c r="AJ629" i="6" s="1"/>
  <c r="AE628" i="6"/>
  <c r="AI628" i="6" s="1"/>
  <c r="W628" i="6"/>
  <c r="P628" i="6"/>
  <c r="I628" i="6"/>
  <c r="L628" i="6" s="1"/>
  <c r="A628" i="6"/>
  <c r="AJ628" i="6" s="1"/>
  <c r="AE627" i="6"/>
  <c r="W627" i="6"/>
  <c r="AA627" i="6" s="1"/>
  <c r="P627" i="6"/>
  <c r="S627" i="6" s="1"/>
  <c r="I627" i="6"/>
  <c r="L627" i="6" s="1"/>
  <c r="A627" i="6"/>
  <c r="AJ627" i="6" s="1"/>
  <c r="AE626" i="6"/>
  <c r="AI626" i="6" s="1"/>
  <c r="W626" i="6"/>
  <c r="P626" i="6"/>
  <c r="S626" i="6" s="1"/>
  <c r="I626" i="6"/>
  <c r="L626" i="6" s="1"/>
  <c r="A626" i="6"/>
  <c r="AJ626" i="6" s="1"/>
  <c r="A625" i="6"/>
  <c r="AJ625" i="6" s="1"/>
  <c r="AH624" i="6"/>
  <c r="AH625" i="6" s="1"/>
  <c r="AF624" i="6"/>
  <c r="AF625" i="6" s="1"/>
  <c r="AD624" i="6"/>
  <c r="AC624" i="6"/>
  <c r="AB624" i="6"/>
  <c r="AB625" i="6" s="1"/>
  <c r="Z624" i="6"/>
  <c r="Z625" i="6" s="1"/>
  <c r="X624" i="6"/>
  <c r="X625" i="6" s="1"/>
  <c r="V624" i="6"/>
  <c r="U624" i="6"/>
  <c r="T624" i="6"/>
  <c r="T625" i="6" s="1"/>
  <c r="R624" i="6"/>
  <c r="R625" i="6" s="1"/>
  <c r="Q624" i="6"/>
  <c r="Q625" i="6" s="1"/>
  <c r="O624" i="6"/>
  <c r="N624" i="6"/>
  <c r="M624" i="6"/>
  <c r="M625" i="6" s="1"/>
  <c r="K624" i="6"/>
  <c r="K625" i="6" s="1"/>
  <c r="J624" i="6"/>
  <c r="J625" i="6" s="1"/>
  <c r="H624" i="6"/>
  <c r="G624" i="6"/>
  <c r="F624" i="6"/>
  <c r="F625" i="6" s="1"/>
  <c r="A624" i="6"/>
  <c r="AJ624" i="6" s="1"/>
  <c r="AE623" i="6"/>
  <c r="AI623" i="6" s="1"/>
  <c r="W623" i="6"/>
  <c r="AA623" i="6" s="1"/>
  <c r="P623" i="6"/>
  <c r="S623" i="6" s="1"/>
  <c r="I623" i="6"/>
  <c r="L623" i="6" s="1"/>
  <c r="A623" i="6"/>
  <c r="AJ623" i="6" s="1"/>
  <c r="AE622" i="6"/>
  <c r="AI622" i="6" s="1"/>
  <c r="W622" i="6"/>
  <c r="AA622" i="6" s="1"/>
  <c r="A622" i="6"/>
  <c r="AJ622" i="6" s="1"/>
  <c r="AE621" i="6"/>
  <c r="AI621" i="6" s="1"/>
  <c r="W621" i="6"/>
  <c r="AA621" i="6" s="1"/>
  <c r="P621" i="6"/>
  <c r="S621" i="6" s="1"/>
  <c r="I621" i="6"/>
  <c r="L621" i="6" s="1"/>
  <c r="A621" i="6"/>
  <c r="AJ621" i="6" s="1"/>
  <c r="AE620" i="6"/>
  <c r="AI620" i="6" s="1"/>
  <c r="W620" i="6"/>
  <c r="AA620" i="6" s="1"/>
  <c r="P620" i="6"/>
  <c r="S620" i="6" s="1"/>
  <c r="I620" i="6"/>
  <c r="L620" i="6" s="1"/>
  <c r="A620" i="6"/>
  <c r="AJ620" i="6" s="1"/>
  <c r="AE619" i="6"/>
  <c r="AI619" i="6" s="1"/>
  <c r="W619" i="6"/>
  <c r="AA619" i="6" s="1"/>
  <c r="P619" i="6"/>
  <c r="S619" i="6" s="1"/>
  <c r="I619" i="6"/>
  <c r="L619" i="6" s="1"/>
  <c r="A619" i="6"/>
  <c r="AJ619" i="6" s="1"/>
  <c r="AE618" i="6"/>
  <c r="AI618" i="6" s="1"/>
  <c r="W618" i="6"/>
  <c r="AA618" i="6" s="1"/>
  <c r="P618" i="6"/>
  <c r="I618" i="6"/>
  <c r="L618" i="6" s="1"/>
  <c r="A618" i="6"/>
  <c r="AJ618" i="6" s="1"/>
  <c r="AE617" i="6"/>
  <c r="AI617" i="6" s="1"/>
  <c r="W617" i="6"/>
  <c r="AA617" i="6" s="1"/>
  <c r="P617" i="6"/>
  <c r="S617" i="6" s="1"/>
  <c r="I617" i="6"/>
  <c r="L617" i="6" s="1"/>
  <c r="A617" i="6"/>
  <c r="AJ617" i="6" s="1"/>
  <c r="AE616" i="6"/>
  <c r="W616" i="6"/>
  <c r="AA616" i="6" s="1"/>
  <c r="P616" i="6"/>
  <c r="S616" i="6" s="1"/>
  <c r="I616" i="6"/>
  <c r="L616" i="6" s="1"/>
  <c r="A616" i="6"/>
  <c r="AJ616" i="6" s="1"/>
  <c r="AE615" i="6"/>
  <c r="AI615" i="6" s="1"/>
  <c r="W615" i="6"/>
  <c r="P615" i="6"/>
  <c r="S615" i="6" s="1"/>
  <c r="I615" i="6"/>
  <c r="L615" i="6" s="1"/>
  <c r="A615" i="6"/>
  <c r="AJ615" i="6" s="1"/>
  <c r="AE614" i="6"/>
  <c r="AI614" i="6" s="1"/>
  <c r="W614" i="6"/>
  <c r="AA614" i="6" s="1"/>
  <c r="P614" i="6"/>
  <c r="S614" i="6" s="1"/>
  <c r="I614" i="6"/>
  <c r="L614" i="6" s="1"/>
  <c r="A614" i="6"/>
  <c r="AJ614" i="6" s="1"/>
  <c r="AE613" i="6"/>
  <c r="W613" i="6"/>
  <c r="AA613" i="6" s="1"/>
  <c r="P613" i="6"/>
  <c r="S613" i="6" s="1"/>
  <c r="I613" i="6"/>
  <c r="A613" i="6"/>
  <c r="AJ613" i="6" s="1"/>
  <c r="A612" i="6"/>
  <c r="AJ612" i="6" s="1"/>
  <c r="AH611" i="6"/>
  <c r="AH612" i="6" s="1"/>
  <c r="AF611" i="6"/>
  <c r="AF612" i="6" s="1"/>
  <c r="AD611" i="6"/>
  <c r="AC611" i="6"/>
  <c r="AB611" i="6"/>
  <c r="AB612" i="6" s="1"/>
  <c r="Z611" i="6"/>
  <c r="Z612" i="6" s="1"/>
  <c r="X611" i="6"/>
  <c r="X612" i="6" s="1"/>
  <c r="V611" i="6"/>
  <c r="U611" i="6"/>
  <c r="T611" i="6"/>
  <c r="T612" i="6" s="1"/>
  <c r="R611" i="6"/>
  <c r="R612" i="6" s="1"/>
  <c r="Q611" i="6"/>
  <c r="Q612" i="6" s="1"/>
  <c r="O611" i="6"/>
  <c r="N611" i="6"/>
  <c r="M611" i="6"/>
  <c r="M612" i="6" s="1"/>
  <c r="K611" i="6"/>
  <c r="K612" i="6" s="1"/>
  <c r="J611" i="6"/>
  <c r="J612" i="6" s="1"/>
  <c r="H611" i="6"/>
  <c r="G611" i="6"/>
  <c r="F611" i="6"/>
  <c r="F612" i="6" s="1"/>
  <c r="A611" i="6"/>
  <c r="AJ611" i="6" s="1"/>
  <c r="AE610" i="6"/>
  <c r="AI610" i="6" s="1"/>
  <c r="W610" i="6"/>
  <c r="AA610" i="6" s="1"/>
  <c r="P610" i="6"/>
  <c r="S610" i="6" s="1"/>
  <c r="I610" i="6"/>
  <c r="L610" i="6" s="1"/>
  <c r="A610" i="6"/>
  <c r="AJ610" i="6" s="1"/>
  <c r="AE609" i="6"/>
  <c r="AI609" i="6" s="1"/>
  <c r="W609" i="6"/>
  <c r="AA609" i="6" s="1"/>
  <c r="P609" i="6"/>
  <c r="S609" i="6" s="1"/>
  <c r="I609" i="6"/>
  <c r="L609" i="6" s="1"/>
  <c r="A609" i="6"/>
  <c r="AJ609" i="6" s="1"/>
  <c r="AE608" i="6"/>
  <c r="AI608" i="6" s="1"/>
  <c r="W608" i="6"/>
  <c r="AA608" i="6" s="1"/>
  <c r="P608" i="6"/>
  <c r="S608" i="6" s="1"/>
  <c r="I608" i="6"/>
  <c r="L608" i="6" s="1"/>
  <c r="A608" i="6"/>
  <c r="AJ608" i="6" s="1"/>
  <c r="AE607" i="6"/>
  <c r="AI607" i="6" s="1"/>
  <c r="W607" i="6"/>
  <c r="AA607" i="6" s="1"/>
  <c r="P607" i="6"/>
  <c r="S607" i="6" s="1"/>
  <c r="I607" i="6"/>
  <c r="L607" i="6" s="1"/>
  <c r="A607" i="6"/>
  <c r="AJ607" i="6" s="1"/>
  <c r="AE606" i="6"/>
  <c r="AI606" i="6" s="1"/>
  <c r="W606" i="6"/>
  <c r="AA606" i="6" s="1"/>
  <c r="P606" i="6"/>
  <c r="S606" i="6" s="1"/>
  <c r="I606" i="6"/>
  <c r="L606" i="6" s="1"/>
  <c r="A606" i="6"/>
  <c r="AJ606" i="6" s="1"/>
  <c r="AE605" i="6"/>
  <c r="AI605" i="6" s="1"/>
  <c r="W605" i="6"/>
  <c r="AA605" i="6" s="1"/>
  <c r="P605" i="6"/>
  <c r="S605" i="6" s="1"/>
  <c r="I605" i="6"/>
  <c r="L605" i="6" s="1"/>
  <c r="A605" i="6"/>
  <c r="AJ605" i="6" s="1"/>
  <c r="AE604" i="6"/>
  <c r="AI604" i="6" s="1"/>
  <c r="W604" i="6"/>
  <c r="AA604" i="6" s="1"/>
  <c r="P604" i="6"/>
  <c r="S604" i="6" s="1"/>
  <c r="I604" i="6"/>
  <c r="L604" i="6" s="1"/>
  <c r="A604" i="6"/>
  <c r="AJ604" i="6" s="1"/>
  <c r="AE603" i="6"/>
  <c r="AI603" i="6" s="1"/>
  <c r="W603" i="6"/>
  <c r="AA603" i="6" s="1"/>
  <c r="P603" i="6"/>
  <c r="S603" i="6" s="1"/>
  <c r="I603" i="6"/>
  <c r="L603" i="6" s="1"/>
  <c r="A603" i="6"/>
  <c r="AJ603" i="6" s="1"/>
  <c r="AE602" i="6"/>
  <c r="AI602" i="6" s="1"/>
  <c r="W602" i="6"/>
  <c r="AA602" i="6" s="1"/>
  <c r="P602" i="6"/>
  <c r="S602" i="6" s="1"/>
  <c r="I602" i="6"/>
  <c r="L602" i="6" s="1"/>
  <c r="A602" i="6"/>
  <c r="AJ602" i="6" s="1"/>
  <c r="AE601" i="6"/>
  <c r="AI601" i="6" s="1"/>
  <c r="W601" i="6"/>
  <c r="AA601" i="6" s="1"/>
  <c r="P601" i="6"/>
  <c r="S601" i="6" s="1"/>
  <c r="I601" i="6"/>
  <c r="L601" i="6" s="1"/>
  <c r="A601" i="6"/>
  <c r="AJ601" i="6" s="1"/>
  <c r="AE600" i="6"/>
  <c r="AI600" i="6" s="1"/>
  <c r="W600" i="6"/>
  <c r="AA600" i="6" s="1"/>
  <c r="P600" i="6"/>
  <c r="S600" i="6" s="1"/>
  <c r="I600" i="6"/>
  <c r="L600" i="6" s="1"/>
  <c r="A600" i="6"/>
  <c r="AJ600" i="6" s="1"/>
  <c r="AE599" i="6"/>
  <c r="AI599" i="6" s="1"/>
  <c r="W599" i="6"/>
  <c r="AA599" i="6" s="1"/>
  <c r="P599" i="6"/>
  <c r="S599" i="6" s="1"/>
  <c r="I599" i="6"/>
  <c r="L599" i="6" s="1"/>
  <c r="A599" i="6"/>
  <c r="AJ599" i="6" s="1"/>
  <c r="AE598" i="6"/>
  <c r="W598" i="6"/>
  <c r="AA598" i="6" s="1"/>
  <c r="P598" i="6"/>
  <c r="S598" i="6" s="1"/>
  <c r="I598" i="6"/>
  <c r="A598" i="6"/>
  <c r="AJ598" i="6" s="1"/>
  <c r="AE597" i="6"/>
  <c r="AI597" i="6" s="1"/>
  <c r="W597" i="6"/>
  <c r="AA597" i="6" s="1"/>
  <c r="P597" i="6"/>
  <c r="S597" i="6" s="1"/>
  <c r="I597" i="6"/>
  <c r="L597" i="6" s="1"/>
  <c r="A597" i="6"/>
  <c r="AJ597" i="6" s="1"/>
  <c r="AE596" i="6"/>
  <c r="W596" i="6"/>
  <c r="AA596" i="6" s="1"/>
  <c r="P596" i="6"/>
  <c r="S596" i="6" s="1"/>
  <c r="I596" i="6"/>
  <c r="A596" i="6"/>
  <c r="AJ596" i="6" s="1"/>
  <c r="AG595" i="6"/>
  <c r="Y595" i="6"/>
  <c r="A595" i="6"/>
  <c r="AJ595" i="6" s="1"/>
  <c r="AH594" i="6"/>
  <c r="AH595" i="6" s="1"/>
  <c r="AF594" i="6"/>
  <c r="AF595" i="6" s="1"/>
  <c r="AD594" i="6"/>
  <c r="AC594" i="6"/>
  <c r="AB594" i="6"/>
  <c r="AB595" i="6" s="1"/>
  <c r="Z594" i="6"/>
  <c r="Z595" i="6" s="1"/>
  <c r="X594" i="6"/>
  <c r="X595" i="6" s="1"/>
  <c r="V594" i="6"/>
  <c r="U594" i="6"/>
  <c r="T594" i="6"/>
  <c r="T595" i="6" s="1"/>
  <c r="R594" i="6"/>
  <c r="R595" i="6" s="1"/>
  <c r="Q594" i="6"/>
  <c r="Q595" i="6" s="1"/>
  <c r="O594" i="6"/>
  <c r="N594" i="6"/>
  <c r="M594" i="6"/>
  <c r="M595" i="6" s="1"/>
  <c r="K594" i="6"/>
  <c r="K595" i="6" s="1"/>
  <c r="J594" i="6"/>
  <c r="J595" i="6" s="1"/>
  <c r="H594" i="6"/>
  <c r="G594" i="6"/>
  <c r="F594" i="6"/>
  <c r="F595" i="6" s="1"/>
  <c r="A594" i="6"/>
  <c r="AJ594" i="6" s="1"/>
  <c r="AE593" i="6"/>
  <c r="AI593" i="6" s="1"/>
  <c r="W593" i="6"/>
  <c r="AA593" i="6" s="1"/>
  <c r="P593" i="6"/>
  <c r="S593" i="6" s="1"/>
  <c r="I593" i="6"/>
  <c r="L593" i="6" s="1"/>
  <c r="A593" i="6"/>
  <c r="AJ593" i="6" s="1"/>
  <c r="AE592" i="6"/>
  <c r="AI592" i="6" s="1"/>
  <c r="W592" i="6"/>
  <c r="AA592" i="6" s="1"/>
  <c r="A592" i="6"/>
  <c r="AJ592" i="6" s="1"/>
  <c r="AE591" i="6"/>
  <c r="AI591" i="6" s="1"/>
  <c r="W591" i="6"/>
  <c r="AA591" i="6" s="1"/>
  <c r="P591" i="6"/>
  <c r="S591" i="6" s="1"/>
  <c r="I591" i="6"/>
  <c r="L591" i="6" s="1"/>
  <c r="A591" i="6"/>
  <c r="AJ591" i="6" s="1"/>
  <c r="AE590" i="6"/>
  <c r="AI590" i="6" s="1"/>
  <c r="W590" i="6"/>
  <c r="AA590" i="6" s="1"/>
  <c r="P590" i="6"/>
  <c r="S590" i="6" s="1"/>
  <c r="I590" i="6"/>
  <c r="L590" i="6" s="1"/>
  <c r="A590" i="6"/>
  <c r="AJ590" i="6" s="1"/>
  <c r="AE589" i="6"/>
  <c r="AI589" i="6" s="1"/>
  <c r="W589" i="6"/>
  <c r="AA589" i="6" s="1"/>
  <c r="A589" i="6"/>
  <c r="AJ589" i="6" s="1"/>
  <c r="AE588" i="6"/>
  <c r="AI588" i="6" s="1"/>
  <c r="W588" i="6"/>
  <c r="AA588" i="6" s="1"/>
  <c r="P588" i="6"/>
  <c r="S588" i="6" s="1"/>
  <c r="I588" i="6"/>
  <c r="L588" i="6" s="1"/>
  <c r="A588" i="6"/>
  <c r="AJ588" i="6" s="1"/>
  <c r="AE587" i="6"/>
  <c r="AI587" i="6" s="1"/>
  <c r="W587" i="6"/>
  <c r="AA587" i="6" s="1"/>
  <c r="P587" i="6"/>
  <c r="S587" i="6" s="1"/>
  <c r="I587" i="6"/>
  <c r="L587" i="6" s="1"/>
  <c r="A587" i="6"/>
  <c r="AJ587" i="6" s="1"/>
  <c r="AE585" i="6"/>
  <c r="AI585" i="6" s="1"/>
  <c r="W585" i="6"/>
  <c r="AA585" i="6" s="1"/>
  <c r="P585" i="6"/>
  <c r="S585" i="6" s="1"/>
  <c r="A585" i="6"/>
  <c r="AJ585" i="6" s="1"/>
  <c r="AE584" i="6"/>
  <c r="AI584" i="6" s="1"/>
  <c r="W584" i="6"/>
  <c r="AA584" i="6" s="1"/>
  <c r="P584" i="6"/>
  <c r="S584" i="6" s="1"/>
  <c r="A584" i="6"/>
  <c r="AJ584" i="6" s="1"/>
  <c r="AE583" i="6"/>
  <c r="AI583" i="6" s="1"/>
  <c r="W583" i="6"/>
  <c r="AA583" i="6" s="1"/>
  <c r="P583" i="6"/>
  <c r="S583" i="6" s="1"/>
  <c r="A583" i="6"/>
  <c r="AJ583" i="6" s="1"/>
  <c r="AE582" i="6"/>
  <c r="AI582" i="6" s="1"/>
  <c r="W582" i="6"/>
  <c r="AA582" i="6" s="1"/>
  <c r="P582" i="6"/>
  <c r="S582" i="6" s="1"/>
  <c r="A582" i="6"/>
  <c r="AJ582" i="6" s="1"/>
  <c r="AE581" i="6"/>
  <c r="AI581" i="6" s="1"/>
  <c r="W581" i="6"/>
  <c r="AA581" i="6" s="1"/>
  <c r="P581" i="6"/>
  <c r="S581" i="6" s="1"/>
  <c r="A581" i="6"/>
  <c r="AJ581" i="6" s="1"/>
  <c r="AE580" i="6"/>
  <c r="AI580" i="6" s="1"/>
  <c r="W580" i="6"/>
  <c r="AA580" i="6" s="1"/>
  <c r="P580" i="6"/>
  <c r="S580" i="6" s="1"/>
  <c r="A580" i="6"/>
  <c r="AJ580" i="6" s="1"/>
  <c r="AE579" i="6"/>
  <c r="AI579" i="6" s="1"/>
  <c r="W579" i="6"/>
  <c r="AA579" i="6" s="1"/>
  <c r="P579" i="6"/>
  <c r="S579" i="6" s="1"/>
  <c r="A579" i="6"/>
  <c r="AJ579" i="6" s="1"/>
  <c r="AE578" i="6"/>
  <c r="AI578" i="6" s="1"/>
  <c r="W578" i="6"/>
  <c r="AA578" i="6" s="1"/>
  <c r="P578" i="6"/>
  <c r="S578" i="6" s="1"/>
  <c r="A578" i="6"/>
  <c r="AJ578" i="6" s="1"/>
  <c r="AE577" i="6"/>
  <c r="AI577" i="6" s="1"/>
  <c r="W577" i="6"/>
  <c r="AA577" i="6" s="1"/>
  <c r="P577" i="6"/>
  <c r="S577" i="6" s="1"/>
  <c r="A577" i="6"/>
  <c r="AJ577" i="6" s="1"/>
  <c r="AE576" i="6"/>
  <c r="AI576" i="6" s="1"/>
  <c r="W576" i="6"/>
  <c r="AA576" i="6" s="1"/>
  <c r="P576" i="6"/>
  <c r="S576" i="6" s="1"/>
  <c r="A576" i="6"/>
  <c r="AJ576" i="6" s="1"/>
  <c r="AE575" i="6"/>
  <c r="AI575" i="6" s="1"/>
  <c r="W575" i="6"/>
  <c r="AA575" i="6" s="1"/>
  <c r="P575" i="6"/>
  <c r="S575" i="6" s="1"/>
  <c r="I575" i="6"/>
  <c r="L575" i="6" s="1"/>
  <c r="A575" i="6"/>
  <c r="AJ575" i="6" s="1"/>
  <c r="AE574" i="6"/>
  <c r="AI574" i="6" s="1"/>
  <c r="W574" i="6"/>
  <c r="AA574" i="6" s="1"/>
  <c r="P574" i="6"/>
  <c r="S574" i="6" s="1"/>
  <c r="I574" i="6"/>
  <c r="L574" i="6" s="1"/>
  <c r="A574" i="6"/>
  <c r="AJ574" i="6" s="1"/>
  <c r="AE573" i="6"/>
  <c r="AI573" i="6" s="1"/>
  <c r="W573" i="6"/>
  <c r="AA573" i="6" s="1"/>
  <c r="P573" i="6"/>
  <c r="I573" i="6"/>
  <c r="L573" i="6" s="1"/>
  <c r="A573" i="6"/>
  <c r="AJ573" i="6" s="1"/>
  <c r="AE572" i="6"/>
  <c r="AI572" i="6" s="1"/>
  <c r="W572" i="6"/>
  <c r="AA572" i="6" s="1"/>
  <c r="P572" i="6"/>
  <c r="S572" i="6" s="1"/>
  <c r="I572" i="6"/>
  <c r="A572" i="6"/>
  <c r="AJ572" i="6" s="1"/>
  <c r="AE571" i="6"/>
  <c r="AI571" i="6" s="1"/>
  <c r="W571" i="6"/>
  <c r="AA571" i="6" s="1"/>
  <c r="P571" i="6"/>
  <c r="S571" i="6" s="1"/>
  <c r="I571" i="6"/>
  <c r="L571" i="6" s="1"/>
  <c r="A571" i="6"/>
  <c r="AJ571" i="6" s="1"/>
  <c r="AE570" i="6"/>
  <c r="AI570" i="6" s="1"/>
  <c r="W570" i="6"/>
  <c r="P570" i="6"/>
  <c r="S570" i="6" s="1"/>
  <c r="I570" i="6"/>
  <c r="A570" i="6"/>
  <c r="AJ570" i="6" s="1"/>
  <c r="E569" i="6"/>
  <c r="A569" i="6"/>
  <c r="AJ569" i="6" s="1"/>
  <c r="A568" i="6"/>
  <c r="AJ568" i="6" s="1"/>
  <c r="AE567" i="6"/>
  <c r="W567" i="6"/>
  <c r="P567" i="6"/>
  <c r="I567" i="6"/>
  <c r="A567" i="6"/>
  <c r="AJ567" i="6" s="1"/>
  <c r="A566" i="6"/>
  <c r="AJ566" i="6" s="1"/>
  <c r="AH565" i="6"/>
  <c r="AH566" i="6" s="1"/>
  <c r="AF565" i="6"/>
  <c r="AF566" i="6" s="1"/>
  <c r="AD565" i="6"/>
  <c r="AC565" i="6"/>
  <c r="AB565" i="6"/>
  <c r="AB566" i="6" s="1"/>
  <c r="Z565" i="6"/>
  <c r="Z566" i="6" s="1"/>
  <c r="X565" i="6"/>
  <c r="X566" i="6" s="1"/>
  <c r="V565" i="6"/>
  <c r="U565" i="6"/>
  <c r="T565" i="6"/>
  <c r="T566" i="6" s="1"/>
  <c r="R565" i="6"/>
  <c r="R566" i="6" s="1"/>
  <c r="Q565" i="6"/>
  <c r="Q566" i="6" s="1"/>
  <c r="O565" i="6"/>
  <c r="N565" i="6"/>
  <c r="M565" i="6"/>
  <c r="M566" i="6" s="1"/>
  <c r="K565" i="6"/>
  <c r="K566" i="6" s="1"/>
  <c r="J565" i="6"/>
  <c r="J566" i="6" s="1"/>
  <c r="H565" i="6"/>
  <c r="G565" i="6"/>
  <c r="F565" i="6"/>
  <c r="F566" i="6" s="1"/>
  <c r="A565" i="6"/>
  <c r="AJ565" i="6" s="1"/>
  <c r="AE564" i="6"/>
  <c r="AI564" i="6" s="1"/>
  <c r="W564" i="6"/>
  <c r="AA564" i="6" s="1"/>
  <c r="P564" i="6"/>
  <c r="S564" i="6" s="1"/>
  <c r="I564" i="6"/>
  <c r="L564" i="6" s="1"/>
  <c r="A564" i="6"/>
  <c r="AJ564" i="6" s="1"/>
  <c r="AE563" i="6"/>
  <c r="AI563" i="6" s="1"/>
  <c r="W563" i="6"/>
  <c r="AA563" i="6" s="1"/>
  <c r="P563" i="6"/>
  <c r="S563" i="6" s="1"/>
  <c r="I563" i="6"/>
  <c r="L563" i="6" s="1"/>
  <c r="A563" i="6"/>
  <c r="AJ563" i="6" s="1"/>
  <c r="AE562" i="6"/>
  <c r="AI562" i="6" s="1"/>
  <c r="W562" i="6"/>
  <c r="AA562" i="6" s="1"/>
  <c r="P562" i="6"/>
  <c r="S562" i="6" s="1"/>
  <c r="I562" i="6"/>
  <c r="L562" i="6" s="1"/>
  <c r="A562" i="6"/>
  <c r="AJ562" i="6" s="1"/>
  <c r="AE561" i="6"/>
  <c r="AI561" i="6" s="1"/>
  <c r="W561" i="6"/>
  <c r="AA561" i="6" s="1"/>
  <c r="P561" i="6"/>
  <c r="S561" i="6" s="1"/>
  <c r="I561" i="6"/>
  <c r="L561" i="6" s="1"/>
  <c r="A561" i="6"/>
  <c r="AJ561" i="6" s="1"/>
  <c r="AE560" i="6"/>
  <c r="AI560" i="6" s="1"/>
  <c r="W560" i="6"/>
  <c r="AA560" i="6" s="1"/>
  <c r="P560" i="6"/>
  <c r="S560" i="6" s="1"/>
  <c r="I560" i="6"/>
  <c r="L560" i="6" s="1"/>
  <c r="A560" i="6"/>
  <c r="AJ560" i="6" s="1"/>
  <c r="AE559" i="6"/>
  <c r="AI559" i="6" s="1"/>
  <c r="W559" i="6"/>
  <c r="AA559" i="6" s="1"/>
  <c r="P559" i="6"/>
  <c r="S559" i="6" s="1"/>
  <c r="I559" i="6"/>
  <c r="L559" i="6" s="1"/>
  <c r="A559" i="6"/>
  <c r="AJ559" i="6" s="1"/>
  <c r="AE558" i="6"/>
  <c r="AI558" i="6" s="1"/>
  <c r="W558" i="6"/>
  <c r="AA558" i="6" s="1"/>
  <c r="P558" i="6"/>
  <c r="S558" i="6" s="1"/>
  <c r="I558" i="6"/>
  <c r="L558" i="6" s="1"/>
  <c r="A558" i="6"/>
  <c r="AJ558" i="6" s="1"/>
  <c r="AE557" i="6"/>
  <c r="AI557" i="6" s="1"/>
  <c r="W557" i="6"/>
  <c r="AA557" i="6" s="1"/>
  <c r="P557" i="6"/>
  <c r="I557" i="6"/>
  <c r="L557" i="6" s="1"/>
  <c r="A557" i="6"/>
  <c r="AJ557" i="6" s="1"/>
  <c r="AE556" i="6"/>
  <c r="AI556" i="6" s="1"/>
  <c r="W556" i="6"/>
  <c r="AA556" i="6" s="1"/>
  <c r="P556" i="6"/>
  <c r="S556" i="6" s="1"/>
  <c r="I556" i="6"/>
  <c r="A556" i="6"/>
  <c r="AJ556" i="6" s="1"/>
  <c r="AE555" i="6"/>
  <c r="AI555" i="6" s="1"/>
  <c r="W555" i="6"/>
  <c r="AA555" i="6" s="1"/>
  <c r="P555" i="6"/>
  <c r="S555" i="6" s="1"/>
  <c r="I555" i="6"/>
  <c r="L555" i="6" s="1"/>
  <c r="A555" i="6"/>
  <c r="AJ555" i="6" s="1"/>
  <c r="AE554" i="6"/>
  <c r="AI554" i="6" s="1"/>
  <c r="W554" i="6"/>
  <c r="AA554" i="6" s="1"/>
  <c r="P554" i="6"/>
  <c r="S554" i="6" s="1"/>
  <c r="I554" i="6"/>
  <c r="L554" i="6" s="1"/>
  <c r="A554" i="6"/>
  <c r="AJ554" i="6" s="1"/>
  <c r="AE553" i="6"/>
  <c r="AI553" i="6" s="1"/>
  <c r="W553" i="6"/>
  <c r="AA553" i="6" s="1"/>
  <c r="P553" i="6"/>
  <c r="I553" i="6"/>
  <c r="L553" i="6" s="1"/>
  <c r="A553" i="6"/>
  <c r="AJ553" i="6" s="1"/>
  <c r="A552" i="6"/>
  <c r="AJ552" i="6" s="1"/>
  <c r="AH551" i="6"/>
  <c r="AH552" i="6" s="1"/>
  <c r="AF551" i="6"/>
  <c r="AF552" i="6" s="1"/>
  <c r="AD551" i="6"/>
  <c r="AC551" i="6"/>
  <c r="AB551" i="6"/>
  <c r="AB552" i="6" s="1"/>
  <c r="Z551" i="6"/>
  <c r="Z552" i="6" s="1"/>
  <c r="X551" i="6"/>
  <c r="X552" i="6" s="1"/>
  <c r="V551" i="6"/>
  <c r="U551" i="6"/>
  <c r="T551" i="6"/>
  <c r="T552" i="6" s="1"/>
  <c r="R551" i="6"/>
  <c r="R552" i="6" s="1"/>
  <c r="Q551" i="6"/>
  <c r="Q552" i="6" s="1"/>
  <c r="O551" i="6"/>
  <c r="N551" i="6"/>
  <c r="M551" i="6"/>
  <c r="M552" i="6" s="1"/>
  <c r="K551" i="6"/>
  <c r="K552" i="6" s="1"/>
  <c r="J551" i="6"/>
  <c r="J552" i="6" s="1"/>
  <c r="H551" i="6"/>
  <c r="G551" i="6"/>
  <c r="F551" i="6"/>
  <c r="F552" i="6" s="1"/>
  <c r="A551" i="6"/>
  <c r="AJ551" i="6" s="1"/>
  <c r="AE550" i="6"/>
  <c r="AI550" i="6" s="1"/>
  <c r="W550" i="6"/>
  <c r="AA550" i="6" s="1"/>
  <c r="P550" i="6"/>
  <c r="S550" i="6" s="1"/>
  <c r="I550" i="6"/>
  <c r="L550" i="6" s="1"/>
  <c r="A550" i="6"/>
  <c r="AJ550" i="6" s="1"/>
  <c r="AE549" i="6"/>
  <c r="AI549" i="6" s="1"/>
  <c r="W549" i="6"/>
  <c r="AA549" i="6" s="1"/>
  <c r="P549" i="6"/>
  <c r="S549" i="6" s="1"/>
  <c r="I549" i="6"/>
  <c r="L549" i="6" s="1"/>
  <c r="A549" i="6"/>
  <c r="AJ549" i="6" s="1"/>
  <c r="AE548" i="6"/>
  <c r="AI548" i="6" s="1"/>
  <c r="W548" i="6"/>
  <c r="AA548" i="6" s="1"/>
  <c r="P548" i="6"/>
  <c r="S548" i="6" s="1"/>
  <c r="I548" i="6"/>
  <c r="L548" i="6" s="1"/>
  <c r="A548" i="6"/>
  <c r="AJ548" i="6" s="1"/>
  <c r="AE547" i="6"/>
  <c r="AI547" i="6" s="1"/>
  <c r="W547" i="6"/>
  <c r="AA547" i="6" s="1"/>
  <c r="P547" i="6"/>
  <c r="S547" i="6" s="1"/>
  <c r="I547" i="6"/>
  <c r="L547" i="6" s="1"/>
  <c r="A547" i="6"/>
  <c r="AJ547" i="6" s="1"/>
  <c r="AE546" i="6"/>
  <c r="AI546" i="6" s="1"/>
  <c r="W546" i="6"/>
  <c r="AA546" i="6" s="1"/>
  <c r="P546" i="6"/>
  <c r="S546" i="6" s="1"/>
  <c r="I546" i="6"/>
  <c r="L546" i="6" s="1"/>
  <c r="A546" i="6"/>
  <c r="AJ546" i="6" s="1"/>
  <c r="AE545" i="6"/>
  <c r="AI545" i="6" s="1"/>
  <c r="W545" i="6"/>
  <c r="AA545" i="6" s="1"/>
  <c r="P545" i="6"/>
  <c r="S545" i="6" s="1"/>
  <c r="I545" i="6"/>
  <c r="L545" i="6" s="1"/>
  <c r="A545" i="6"/>
  <c r="AJ545" i="6" s="1"/>
  <c r="AE544" i="6"/>
  <c r="AI544" i="6" s="1"/>
  <c r="W544" i="6"/>
  <c r="AA544" i="6" s="1"/>
  <c r="P544" i="6"/>
  <c r="S544" i="6" s="1"/>
  <c r="I544" i="6"/>
  <c r="L544" i="6" s="1"/>
  <c r="A544" i="6"/>
  <c r="AJ544" i="6" s="1"/>
  <c r="AE542" i="6"/>
  <c r="AI542" i="6" s="1"/>
  <c r="W542" i="6"/>
  <c r="AA542" i="6" s="1"/>
  <c r="P542" i="6"/>
  <c r="S542" i="6" s="1"/>
  <c r="A542" i="6"/>
  <c r="AJ542" i="6" s="1"/>
  <c r="AE541" i="6"/>
  <c r="AI541" i="6" s="1"/>
  <c r="W541" i="6"/>
  <c r="AA541" i="6" s="1"/>
  <c r="P541" i="6"/>
  <c r="S541" i="6" s="1"/>
  <c r="A541" i="6"/>
  <c r="AJ541" i="6" s="1"/>
  <c r="AE540" i="6"/>
  <c r="AI540" i="6" s="1"/>
  <c r="W540" i="6"/>
  <c r="AA540" i="6" s="1"/>
  <c r="P540" i="6"/>
  <c r="S540" i="6" s="1"/>
  <c r="A540" i="6"/>
  <c r="AJ540" i="6" s="1"/>
  <c r="AE539" i="6"/>
  <c r="AI539" i="6" s="1"/>
  <c r="W539" i="6"/>
  <c r="AA539" i="6" s="1"/>
  <c r="P539" i="6"/>
  <c r="S539" i="6" s="1"/>
  <c r="A539" i="6"/>
  <c r="AJ539" i="6" s="1"/>
  <c r="AE538" i="6"/>
  <c r="AI538" i="6" s="1"/>
  <c r="W538" i="6"/>
  <c r="AA538" i="6" s="1"/>
  <c r="P538" i="6"/>
  <c r="S538" i="6" s="1"/>
  <c r="A538" i="6"/>
  <c r="AJ538" i="6" s="1"/>
  <c r="AE537" i="6"/>
  <c r="AI537" i="6" s="1"/>
  <c r="W537" i="6"/>
  <c r="AA537" i="6" s="1"/>
  <c r="P537" i="6"/>
  <c r="S537" i="6" s="1"/>
  <c r="I537" i="6"/>
  <c r="L537" i="6" s="1"/>
  <c r="A537" i="6"/>
  <c r="AJ537" i="6" s="1"/>
  <c r="AE536" i="6"/>
  <c r="AI536" i="6" s="1"/>
  <c r="W536" i="6"/>
  <c r="AA536" i="6" s="1"/>
  <c r="P536" i="6"/>
  <c r="S536" i="6" s="1"/>
  <c r="I536" i="6"/>
  <c r="L536" i="6" s="1"/>
  <c r="A536" i="6"/>
  <c r="AJ536" i="6" s="1"/>
  <c r="AE535" i="6"/>
  <c r="AI535" i="6" s="1"/>
  <c r="W535" i="6"/>
  <c r="AA535" i="6" s="1"/>
  <c r="P535" i="6"/>
  <c r="S535" i="6" s="1"/>
  <c r="I535" i="6"/>
  <c r="L535" i="6" s="1"/>
  <c r="A535" i="6"/>
  <c r="AJ535" i="6" s="1"/>
  <c r="AE534" i="6"/>
  <c r="AI534" i="6" s="1"/>
  <c r="W534" i="6"/>
  <c r="AA534" i="6" s="1"/>
  <c r="P534" i="6"/>
  <c r="S534" i="6" s="1"/>
  <c r="I534" i="6"/>
  <c r="A534" i="6"/>
  <c r="AJ534" i="6" s="1"/>
  <c r="A533" i="6"/>
  <c r="AJ533" i="6" s="1"/>
  <c r="AH532" i="6"/>
  <c r="AH533" i="6" s="1"/>
  <c r="AF532" i="6"/>
  <c r="AF533" i="6" s="1"/>
  <c r="AD532" i="6"/>
  <c r="AC532" i="6"/>
  <c r="AB532" i="6"/>
  <c r="AB533" i="6" s="1"/>
  <c r="Z532" i="6"/>
  <c r="Z533" i="6" s="1"/>
  <c r="X532" i="6"/>
  <c r="X533" i="6" s="1"/>
  <c r="V532" i="6"/>
  <c r="U532" i="6"/>
  <c r="T532" i="6"/>
  <c r="T533" i="6" s="1"/>
  <c r="R532" i="6"/>
  <c r="R533" i="6" s="1"/>
  <c r="Q532" i="6"/>
  <c r="Q533" i="6" s="1"/>
  <c r="O532" i="6"/>
  <c r="N532" i="6"/>
  <c r="M532" i="6"/>
  <c r="M533" i="6" s="1"/>
  <c r="K532" i="6"/>
  <c r="K533" i="6" s="1"/>
  <c r="J532" i="6"/>
  <c r="J533" i="6" s="1"/>
  <c r="H532" i="6"/>
  <c r="G532" i="6"/>
  <c r="F532" i="6"/>
  <c r="F533" i="6" s="1"/>
  <c r="A532" i="6"/>
  <c r="AJ532" i="6" s="1"/>
  <c r="AE531" i="6"/>
  <c r="AI531" i="6" s="1"/>
  <c r="W531" i="6"/>
  <c r="AA531" i="6" s="1"/>
  <c r="P531" i="6"/>
  <c r="S531" i="6" s="1"/>
  <c r="I531" i="6"/>
  <c r="L531" i="6" s="1"/>
  <c r="A531" i="6"/>
  <c r="AJ531" i="6" s="1"/>
  <c r="AE530" i="6"/>
  <c r="AI530" i="6" s="1"/>
  <c r="W530" i="6"/>
  <c r="AA530" i="6" s="1"/>
  <c r="P530" i="6"/>
  <c r="S530" i="6" s="1"/>
  <c r="I530" i="6"/>
  <c r="L530" i="6" s="1"/>
  <c r="A530" i="6"/>
  <c r="AJ530" i="6" s="1"/>
  <c r="AE529" i="6"/>
  <c r="AI529" i="6" s="1"/>
  <c r="W529" i="6"/>
  <c r="AA529" i="6" s="1"/>
  <c r="P529" i="6"/>
  <c r="S529" i="6" s="1"/>
  <c r="I529" i="6"/>
  <c r="L529" i="6" s="1"/>
  <c r="A529" i="6"/>
  <c r="AJ529" i="6" s="1"/>
  <c r="AE528" i="6"/>
  <c r="AI528" i="6" s="1"/>
  <c r="W528" i="6"/>
  <c r="AA528" i="6" s="1"/>
  <c r="P528" i="6"/>
  <c r="S528" i="6" s="1"/>
  <c r="I528" i="6"/>
  <c r="L528" i="6" s="1"/>
  <c r="A528" i="6"/>
  <c r="AJ528" i="6" s="1"/>
  <c r="AE527" i="6"/>
  <c r="AI527" i="6" s="1"/>
  <c r="W527" i="6"/>
  <c r="AA527" i="6" s="1"/>
  <c r="P527" i="6"/>
  <c r="S527" i="6" s="1"/>
  <c r="I527" i="6"/>
  <c r="L527" i="6" s="1"/>
  <c r="A527" i="6"/>
  <c r="AJ527" i="6" s="1"/>
  <c r="AE526" i="6"/>
  <c r="AI526" i="6" s="1"/>
  <c r="W526" i="6"/>
  <c r="AA526" i="6" s="1"/>
  <c r="P526" i="6"/>
  <c r="S526" i="6" s="1"/>
  <c r="I526" i="6"/>
  <c r="L526" i="6" s="1"/>
  <c r="A526" i="6"/>
  <c r="AJ526" i="6" s="1"/>
  <c r="AE525" i="6"/>
  <c r="AI525" i="6" s="1"/>
  <c r="W525" i="6"/>
  <c r="AA525" i="6" s="1"/>
  <c r="P525" i="6"/>
  <c r="A525" i="6"/>
  <c r="AJ525" i="6" s="1"/>
  <c r="AE524" i="6"/>
  <c r="AI524" i="6" s="1"/>
  <c r="W524" i="6"/>
  <c r="AA524" i="6" s="1"/>
  <c r="P524" i="6"/>
  <c r="S524" i="6" s="1"/>
  <c r="A524" i="6"/>
  <c r="AJ524" i="6" s="1"/>
  <c r="AE523" i="6"/>
  <c r="AI523" i="6" s="1"/>
  <c r="W523" i="6"/>
  <c r="AA523" i="6" s="1"/>
  <c r="P523" i="6"/>
  <c r="S523" i="6" s="1"/>
  <c r="A523" i="6"/>
  <c r="AJ523" i="6" s="1"/>
  <c r="AE522" i="6"/>
  <c r="AI522" i="6" s="1"/>
  <c r="W522" i="6"/>
  <c r="AA522" i="6" s="1"/>
  <c r="P522" i="6"/>
  <c r="I522" i="6"/>
  <c r="L522" i="6" s="1"/>
  <c r="A522" i="6"/>
  <c r="AJ522" i="6" s="1"/>
  <c r="AE521" i="6"/>
  <c r="AI521" i="6" s="1"/>
  <c r="W521" i="6"/>
  <c r="AA521" i="6" s="1"/>
  <c r="P521" i="6"/>
  <c r="S521" i="6" s="1"/>
  <c r="I521" i="6"/>
  <c r="L521" i="6" s="1"/>
  <c r="A521" i="6"/>
  <c r="AJ521" i="6" s="1"/>
  <c r="AE520" i="6"/>
  <c r="W520" i="6"/>
  <c r="AA520" i="6" s="1"/>
  <c r="P520" i="6"/>
  <c r="S520" i="6" s="1"/>
  <c r="I520" i="6"/>
  <c r="L520" i="6" s="1"/>
  <c r="A520" i="6"/>
  <c r="AJ520" i="6" s="1"/>
  <c r="A519" i="6"/>
  <c r="AJ519" i="6" s="1"/>
  <c r="AH518" i="6"/>
  <c r="AH519" i="6" s="1"/>
  <c r="AF518" i="6"/>
  <c r="AF519" i="6" s="1"/>
  <c r="AD518" i="6"/>
  <c r="AC518" i="6"/>
  <c r="AB518" i="6"/>
  <c r="AB519" i="6" s="1"/>
  <c r="Z518" i="6"/>
  <c r="Z519" i="6" s="1"/>
  <c r="X518" i="6"/>
  <c r="X519" i="6" s="1"/>
  <c r="V518" i="6"/>
  <c r="U518" i="6"/>
  <c r="T518" i="6"/>
  <c r="T519" i="6" s="1"/>
  <c r="R518" i="6"/>
  <c r="R519" i="6" s="1"/>
  <c r="Q518" i="6"/>
  <c r="Q519" i="6" s="1"/>
  <c r="O518" i="6"/>
  <c r="N518" i="6"/>
  <c r="M518" i="6"/>
  <c r="M519" i="6" s="1"/>
  <c r="K518" i="6"/>
  <c r="K519" i="6" s="1"/>
  <c r="J518" i="6"/>
  <c r="J519" i="6" s="1"/>
  <c r="H518" i="6"/>
  <c r="G518" i="6"/>
  <c r="F518" i="6"/>
  <c r="F519" i="6" s="1"/>
  <c r="A518" i="6"/>
  <c r="AJ518" i="6" s="1"/>
  <c r="AE517" i="6"/>
  <c r="AI517" i="6" s="1"/>
  <c r="W517" i="6"/>
  <c r="AA517" i="6" s="1"/>
  <c r="P517" i="6"/>
  <c r="S517" i="6" s="1"/>
  <c r="I517" i="6"/>
  <c r="L517" i="6" s="1"/>
  <c r="A517" i="6"/>
  <c r="AJ517" i="6" s="1"/>
  <c r="AE516" i="6"/>
  <c r="AI516" i="6" s="1"/>
  <c r="W516" i="6"/>
  <c r="AA516" i="6" s="1"/>
  <c r="P516" i="6"/>
  <c r="S516" i="6" s="1"/>
  <c r="I516" i="6"/>
  <c r="L516" i="6" s="1"/>
  <c r="A516" i="6"/>
  <c r="AJ516" i="6" s="1"/>
  <c r="AE515" i="6"/>
  <c r="AI515" i="6" s="1"/>
  <c r="W515" i="6"/>
  <c r="AA515" i="6" s="1"/>
  <c r="P515" i="6"/>
  <c r="S515" i="6" s="1"/>
  <c r="I515" i="6"/>
  <c r="L515" i="6" s="1"/>
  <c r="A515" i="6"/>
  <c r="AJ515" i="6" s="1"/>
  <c r="AE514" i="6"/>
  <c r="AI514" i="6" s="1"/>
  <c r="W514" i="6"/>
  <c r="AA514" i="6" s="1"/>
  <c r="P514" i="6"/>
  <c r="S514" i="6" s="1"/>
  <c r="I514" i="6"/>
  <c r="L514" i="6" s="1"/>
  <c r="A514" i="6"/>
  <c r="AJ514" i="6" s="1"/>
  <c r="AE513" i="6"/>
  <c r="AI513" i="6" s="1"/>
  <c r="W513" i="6"/>
  <c r="AA513" i="6" s="1"/>
  <c r="P513" i="6"/>
  <c r="S513" i="6" s="1"/>
  <c r="I513" i="6"/>
  <c r="L513" i="6" s="1"/>
  <c r="A513" i="6"/>
  <c r="AJ513" i="6" s="1"/>
  <c r="AE512" i="6"/>
  <c r="AI512" i="6" s="1"/>
  <c r="W512" i="6"/>
  <c r="AA512" i="6" s="1"/>
  <c r="P512" i="6"/>
  <c r="S512" i="6" s="1"/>
  <c r="I512" i="6"/>
  <c r="L512" i="6" s="1"/>
  <c r="A512" i="6"/>
  <c r="AJ512" i="6" s="1"/>
  <c r="AE511" i="6"/>
  <c r="AI511" i="6" s="1"/>
  <c r="W511" i="6"/>
  <c r="AA511" i="6" s="1"/>
  <c r="P511" i="6"/>
  <c r="A511" i="6"/>
  <c r="AJ511" i="6" s="1"/>
  <c r="AE510" i="6"/>
  <c r="AI510" i="6" s="1"/>
  <c r="W510" i="6"/>
  <c r="AA510" i="6" s="1"/>
  <c r="P510" i="6"/>
  <c r="S510" i="6" s="1"/>
  <c r="A510" i="6"/>
  <c r="AJ510" i="6" s="1"/>
  <c r="AE509" i="6"/>
  <c r="AI509" i="6" s="1"/>
  <c r="W509" i="6"/>
  <c r="AA509" i="6" s="1"/>
  <c r="P509" i="6"/>
  <c r="S509" i="6" s="1"/>
  <c r="A509" i="6"/>
  <c r="AJ509" i="6" s="1"/>
  <c r="AE508" i="6"/>
  <c r="AI508" i="6" s="1"/>
  <c r="W508" i="6"/>
  <c r="AA508" i="6" s="1"/>
  <c r="P508" i="6"/>
  <c r="S508" i="6" s="1"/>
  <c r="I508" i="6"/>
  <c r="L508" i="6" s="1"/>
  <c r="A508" i="6"/>
  <c r="AJ508" i="6" s="1"/>
  <c r="AE507" i="6"/>
  <c r="AI507" i="6" s="1"/>
  <c r="W507" i="6"/>
  <c r="AA507" i="6" s="1"/>
  <c r="P507" i="6"/>
  <c r="S507" i="6" s="1"/>
  <c r="I507" i="6"/>
  <c r="L507" i="6" s="1"/>
  <c r="A507" i="6"/>
  <c r="AJ507" i="6" s="1"/>
  <c r="AE506" i="6"/>
  <c r="AI506" i="6" s="1"/>
  <c r="W506" i="6"/>
  <c r="AA506" i="6" s="1"/>
  <c r="P506" i="6"/>
  <c r="S506" i="6" s="1"/>
  <c r="I506" i="6"/>
  <c r="L506" i="6" s="1"/>
  <c r="A506" i="6"/>
  <c r="AJ506" i="6" s="1"/>
  <c r="A505" i="6"/>
  <c r="AJ505" i="6" s="1"/>
  <c r="AH504" i="6"/>
  <c r="AH505" i="6" s="1"/>
  <c r="AF504" i="6"/>
  <c r="AF505" i="6" s="1"/>
  <c r="AD504" i="6"/>
  <c r="AC504" i="6"/>
  <c r="AB504" i="6"/>
  <c r="AB505" i="6" s="1"/>
  <c r="Z504" i="6"/>
  <c r="Z505" i="6" s="1"/>
  <c r="X504" i="6"/>
  <c r="X505" i="6" s="1"/>
  <c r="V504" i="6"/>
  <c r="U504" i="6"/>
  <c r="T504" i="6"/>
  <c r="T505" i="6" s="1"/>
  <c r="R504" i="6"/>
  <c r="R505" i="6" s="1"/>
  <c r="Q504" i="6"/>
  <c r="Q505" i="6" s="1"/>
  <c r="O504" i="6"/>
  <c r="N504" i="6"/>
  <c r="M504" i="6"/>
  <c r="M505" i="6" s="1"/>
  <c r="K504" i="6"/>
  <c r="K505" i="6" s="1"/>
  <c r="J504" i="6"/>
  <c r="J505" i="6" s="1"/>
  <c r="H504" i="6"/>
  <c r="G504" i="6"/>
  <c r="F504" i="6"/>
  <c r="F505" i="6" s="1"/>
  <c r="A504" i="6"/>
  <c r="AJ504" i="6" s="1"/>
  <c r="AE503" i="6"/>
  <c r="AI503" i="6" s="1"/>
  <c r="W503" i="6"/>
  <c r="AA503" i="6" s="1"/>
  <c r="P503" i="6"/>
  <c r="S503" i="6" s="1"/>
  <c r="I503" i="6"/>
  <c r="L503" i="6" s="1"/>
  <c r="A503" i="6"/>
  <c r="AJ503" i="6" s="1"/>
  <c r="AE502" i="6"/>
  <c r="AI502" i="6" s="1"/>
  <c r="W502" i="6"/>
  <c r="AA502" i="6" s="1"/>
  <c r="P502" i="6"/>
  <c r="S502" i="6" s="1"/>
  <c r="I502" i="6"/>
  <c r="L502" i="6" s="1"/>
  <c r="A502" i="6"/>
  <c r="AJ502" i="6" s="1"/>
  <c r="AE501" i="6"/>
  <c r="AI501" i="6" s="1"/>
  <c r="W501" i="6"/>
  <c r="AA501" i="6" s="1"/>
  <c r="P501" i="6"/>
  <c r="S501" i="6" s="1"/>
  <c r="I501" i="6"/>
  <c r="L501" i="6" s="1"/>
  <c r="A501" i="6"/>
  <c r="AJ501" i="6" s="1"/>
  <c r="AE500" i="6"/>
  <c r="AI500" i="6" s="1"/>
  <c r="W500" i="6"/>
  <c r="AA500" i="6" s="1"/>
  <c r="P500" i="6"/>
  <c r="S500" i="6" s="1"/>
  <c r="I500" i="6"/>
  <c r="L500" i="6" s="1"/>
  <c r="A500" i="6"/>
  <c r="AJ500" i="6" s="1"/>
  <c r="AE499" i="6"/>
  <c r="AI499" i="6" s="1"/>
  <c r="W499" i="6"/>
  <c r="AA499" i="6" s="1"/>
  <c r="P499" i="6"/>
  <c r="S499" i="6" s="1"/>
  <c r="I499" i="6"/>
  <c r="L499" i="6" s="1"/>
  <c r="A499" i="6"/>
  <c r="AJ499" i="6" s="1"/>
  <c r="AE498" i="6"/>
  <c r="AI498" i="6" s="1"/>
  <c r="W498" i="6"/>
  <c r="AA498" i="6" s="1"/>
  <c r="P498" i="6"/>
  <c r="S498" i="6" s="1"/>
  <c r="I498" i="6"/>
  <c r="L498" i="6" s="1"/>
  <c r="A498" i="6"/>
  <c r="AJ498" i="6" s="1"/>
  <c r="AE497" i="6"/>
  <c r="AI497" i="6" s="1"/>
  <c r="W497" i="6"/>
  <c r="AA497" i="6" s="1"/>
  <c r="P497" i="6"/>
  <c r="S497" i="6" s="1"/>
  <c r="I497" i="6"/>
  <c r="L497" i="6" s="1"/>
  <c r="A497" i="6"/>
  <c r="AJ497" i="6" s="1"/>
  <c r="AE496" i="6"/>
  <c r="AI496" i="6" s="1"/>
  <c r="W496" i="6"/>
  <c r="AA496" i="6" s="1"/>
  <c r="P496" i="6"/>
  <c r="S496" i="6" s="1"/>
  <c r="A496" i="6"/>
  <c r="AJ496" i="6" s="1"/>
  <c r="AE495" i="6"/>
  <c r="AI495" i="6" s="1"/>
  <c r="W495" i="6"/>
  <c r="AA495" i="6" s="1"/>
  <c r="P495" i="6"/>
  <c r="A495" i="6"/>
  <c r="AJ495" i="6" s="1"/>
  <c r="AE494" i="6"/>
  <c r="AI494" i="6" s="1"/>
  <c r="W494" i="6"/>
  <c r="AA494" i="6" s="1"/>
  <c r="P494" i="6"/>
  <c r="S494" i="6" s="1"/>
  <c r="I494" i="6"/>
  <c r="L494" i="6" s="1"/>
  <c r="A494" i="6"/>
  <c r="AJ494" i="6" s="1"/>
  <c r="AE493" i="6"/>
  <c r="W493" i="6"/>
  <c r="P493" i="6"/>
  <c r="S493" i="6" s="1"/>
  <c r="I493" i="6"/>
  <c r="A493" i="6"/>
  <c r="AJ493" i="6" s="1"/>
  <c r="AE492" i="6"/>
  <c r="AI492" i="6" s="1"/>
  <c r="W492" i="6"/>
  <c r="AA492" i="6" s="1"/>
  <c r="P492" i="6"/>
  <c r="S492" i="6" s="1"/>
  <c r="I492" i="6"/>
  <c r="L492" i="6" s="1"/>
  <c r="A492" i="6"/>
  <c r="AJ492" i="6" s="1"/>
  <c r="AE491" i="6"/>
  <c r="AI491" i="6" s="1"/>
  <c r="W491" i="6"/>
  <c r="AA491" i="6" s="1"/>
  <c r="P491" i="6"/>
  <c r="S491" i="6" s="1"/>
  <c r="I491" i="6"/>
  <c r="L491" i="6" s="1"/>
  <c r="A491" i="6"/>
  <c r="AJ491" i="6" s="1"/>
  <c r="A490" i="6"/>
  <c r="AJ490" i="6" s="1"/>
  <c r="AH489" i="6"/>
  <c r="AH490" i="6" s="1"/>
  <c r="AF489" i="6"/>
  <c r="AF490" i="6" s="1"/>
  <c r="AD489" i="6"/>
  <c r="AC489" i="6"/>
  <c r="AB489" i="6"/>
  <c r="AB490" i="6" s="1"/>
  <c r="Z489" i="6"/>
  <c r="Z490" i="6" s="1"/>
  <c r="X489" i="6"/>
  <c r="X490" i="6" s="1"/>
  <c r="V489" i="6"/>
  <c r="U489" i="6"/>
  <c r="T489" i="6"/>
  <c r="T490" i="6" s="1"/>
  <c r="R489" i="6"/>
  <c r="R490" i="6" s="1"/>
  <c r="Q489" i="6"/>
  <c r="Q490" i="6" s="1"/>
  <c r="O489" i="6"/>
  <c r="N489" i="6"/>
  <c r="M489" i="6"/>
  <c r="M490" i="6" s="1"/>
  <c r="K489" i="6"/>
  <c r="K490" i="6" s="1"/>
  <c r="J489" i="6"/>
  <c r="J490" i="6" s="1"/>
  <c r="H489" i="6"/>
  <c r="G489" i="6"/>
  <c r="F489" i="6"/>
  <c r="F490" i="6" s="1"/>
  <c r="A489" i="6"/>
  <c r="AJ489" i="6" s="1"/>
  <c r="AE488" i="6"/>
  <c r="AI488" i="6" s="1"/>
  <c r="W488" i="6"/>
  <c r="AA488" i="6" s="1"/>
  <c r="P488" i="6"/>
  <c r="S488" i="6" s="1"/>
  <c r="I488" i="6"/>
  <c r="L488" i="6" s="1"/>
  <c r="A488" i="6"/>
  <c r="AJ488" i="6" s="1"/>
  <c r="AE487" i="6"/>
  <c r="AI487" i="6" s="1"/>
  <c r="W487" i="6"/>
  <c r="AA487" i="6" s="1"/>
  <c r="P487" i="6"/>
  <c r="S487" i="6" s="1"/>
  <c r="I487" i="6"/>
  <c r="L487" i="6" s="1"/>
  <c r="A487" i="6"/>
  <c r="AJ487" i="6" s="1"/>
  <c r="AE486" i="6"/>
  <c r="AI486" i="6" s="1"/>
  <c r="W486" i="6"/>
  <c r="AA486" i="6" s="1"/>
  <c r="P486" i="6"/>
  <c r="S486" i="6" s="1"/>
  <c r="I486" i="6"/>
  <c r="L486" i="6" s="1"/>
  <c r="A486" i="6"/>
  <c r="AJ486" i="6" s="1"/>
  <c r="AE485" i="6"/>
  <c r="AI485" i="6" s="1"/>
  <c r="W485" i="6"/>
  <c r="AA485" i="6" s="1"/>
  <c r="P485" i="6"/>
  <c r="S485" i="6" s="1"/>
  <c r="I485" i="6"/>
  <c r="L485" i="6" s="1"/>
  <c r="A485" i="6"/>
  <c r="AJ485" i="6" s="1"/>
  <c r="AE484" i="6"/>
  <c r="AI484" i="6" s="1"/>
  <c r="W484" i="6"/>
  <c r="AA484" i="6" s="1"/>
  <c r="P484" i="6"/>
  <c r="S484" i="6" s="1"/>
  <c r="I484" i="6"/>
  <c r="L484" i="6" s="1"/>
  <c r="A484" i="6"/>
  <c r="AJ484" i="6" s="1"/>
  <c r="AE483" i="6"/>
  <c r="AI483" i="6" s="1"/>
  <c r="W483" i="6"/>
  <c r="P483" i="6"/>
  <c r="S483" i="6" s="1"/>
  <c r="I483" i="6"/>
  <c r="L483" i="6" s="1"/>
  <c r="A483" i="6"/>
  <c r="AJ483" i="6" s="1"/>
  <c r="AE482" i="6"/>
  <c r="AI482" i="6" s="1"/>
  <c r="W482" i="6"/>
  <c r="AA482" i="6" s="1"/>
  <c r="A482" i="6"/>
  <c r="AJ482" i="6" s="1"/>
  <c r="AE481" i="6"/>
  <c r="AI481" i="6" s="1"/>
  <c r="W481" i="6"/>
  <c r="AA481" i="6" s="1"/>
  <c r="P481" i="6"/>
  <c r="S481" i="6" s="1"/>
  <c r="A481" i="6"/>
  <c r="AJ481" i="6" s="1"/>
  <c r="AE480" i="6"/>
  <c r="AI480" i="6" s="1"/>
  <c r="W480" i="6"/>
  <c r="AA480" i="6" s="1"/>
  <c r="P480" i="6"/>
  <c r="S480" i="6" s="1"/>
  <c r="A480" i="6"/>
  <c r="AJ480" i="6" s="1"/>
  <c r="AE479" i="6"/>
  <c r="AI479" i="6" s="1"/>
  <c r="W479" i="6"/>
  <c r="AA479" i="6" s="1"/>
  <c r="P479" i="6"/>
  <c r="S479" i="6" s="1"/>
  <c r="I479" i="6"/>
  <c r="L479" i="6" s="1"/>
  <c r="A479" i="6"/>
  <c r="AJ479" i="6" s="1"/>
  <c r="AE478" i="6"/>
  <c r="AI478" i="6" s="1"/>
  <c r="W478" i="6"/>
  <c r="AA478" i="6" s="1"/>
  <c r="P478" i="6"/>
  <c r="S478" i="6" s="1"/>
  <c r="I478" i="6"/>
  <c r="L478" i="6" s="1"/>
  <c r="A478" i="6"/>
  <c r="AJ478" i="6" s="1"/>
  <c r="AE477" i="6"/>
  <c r="AI477" i="6" s="1"/>
  <c r="W477" i="6"/>
  <c r="AA477" i="6" s="1"/>
  <c r="P477" i="6"/>
  <c r="S477" i="6" s="1"/>
  <c r="I477" i="6"/>
  <c r="L477" i="6" s="1"/>
  <c r="A477" i="6"/>
  <c r="AJ477" i="6" s="1"/>
  <c r="A476" i="6"/>
  <c r="AJ476" i="6" s="1"/>
  <c r="AH475" i="6"/>
  <c r="AH476" i="6" s="1"/>
  <c r="AF475" i="6"/>
  <c r="AF476" i="6" s="1"/>
  <c r="AD475" i="6"/>
  <c r="AC475" i="6"/>
  <c r="AB475" i="6"/>
  <c r="AB476" i="6" s="1"/>
  <c r="Z475" i="6"/>
  <c r="Z476" i="6" s="1"/>
  <c r="X475" i="6"/>
  <c r="X476" i="6" s="1"/>
  <c r="V475" i="6"/>
  <c r="U475" i="6"/>
  <c r="T475" i="6"/>
  <c r="T476" i="6" s="1"/>
  <c r="R475" i="6"/>
  <c r="R476" i="6" s="1"/>
  <c r="Q475" i="6"/>
  <c r="Q476" i="6" s="1"/>
  <c r="O475" i="6"/>
  <c r="N475" i="6"/>
  <c r="M475" i="6"/>
  <c r="M476" i="6" s="1"/>
  <c r="K475" i="6"/>
  <c r="K476" i="6" s="1"/>
  <c r="J475" i="6"/>
  <c r="J476" i="6" s="1"/>
  <c r="H475" i="6"/>
  <c r="G475" i="6"/>
  <c r="F475" i="6"/>
  <c r="F476" i="6" s="1"/>
  <c r="A475" i="6"/>
  <c r="AJ475" i="6" s="1"/>
  <c r="AE474" i="6"/>
  <c r="AI474" i="6" s="1"/>
  <c r="W474" i="6"/>
  <c r="AA474" i="6" s="1"/>
  <c r="P474" i="6"/>
  <c r="S474" i="6" s="1"/>
  <c r="I474" i="6"/>
  <c r="L474" i="6" s="1"/>
  <c r="A474" i="6"/>
  <c r="AJ474" i="6" s="1"/>
  <c r="AE473" i="6"/>
  <c r="AI473" i="6" s="1"/>
  <c r="W473" i="6"/>
  <c r="AA473" i="6" s="1"/>
  <c r="P473" i="6"/>
  <c r="S473" i="6" s="1"/>
  <c r="I473" i="6"/>
  <c r="L473" i="6" s="1"/>
  <c r="A473" i="6"/>
  <c r="AJ473" i="6" s="1"/>
  <c r="AE472" i="6"/>
  <c r="AI472" i="6" s="1"/>
  <c r="W472" i="6"/>
  <c r="AA472" i="6" s="1"/>
  <c r="P472" i="6"/>
  <c r="S472" i="6" s="1"/>
  <c r="I472" i="6"/>
  <c r="L472" i="6" s="1"/>
  <c r="A472" i="6"/>
  <c r="AJ472" i="6" s="1"/>
  <c r="AE471" i="6"/>
  <c r="AI471" i="6" s="1"/>
  <c r="W471" i="6"/>
  <c r="AA471" i="6" s="1"/>
  <c r="P471" i="6"/>
  <c r="S471" i="6" s="1"/>
  <c r="I471" i="6"/>
  <c r="L471" i="6" s="1"/>
  <c r="A471" i="6"/>
  <c r="AJ471" i="6" s="1"/>
  <c r="AE470" i="6"/>
  <c r="AI470" i="6" s="1"/>
  <c r="W470" i="6"/>
  <c r="AA470" i="6" s="1"/>
  <c r="P470" i="6"/>
  <c r="S470" i="6" s="1"/>
  <c r="I470" i="6"/>
  <c r="L470" i="6" s="1"/>
  <c r="A470" i="6"/>
  <c r="AJ470" i="6" s="1"/>
  <c r="AE469" i="6"/>
  <c r="AI469" i="6" s="1"/>
  <c r="W469" i="6"/>
  <c r="AA469" i="6" s="1"/>
  <c r="P469" i="6"/>
  <c r="S469" i="6" s="1"/>
  <c r="I469" i="6"/>
  <c r="L469" i="6" s="1"/>
  <c r="A469" i="6"/>
  <c r="AJ469" i="6" s="1"/>
  <c r="AE468" i="6"/>
  <c r="AI468" i="6" s="1"/>
  <c r="W468" i="6"/>
  <c r="AA468" i="6" s="1"/>
  <c r="P468" i="6"/>
  <c r="A468" i="6"/>
  <c r="AJ468" i="6" s="1"/>
  <c r="AE467" i="6"/>
  <c r="AI467" i="6" s="1"/>
  <c r="W467" i="6"/>
  <c r="AA467" i="6" s="1"/>
  <c r="P467" i="6"/>
  <c r="S467" i="6" s="1"/>
  <c r="A467" i="6"/>
  <c r="AJ467" i="6" s="1"/>
  <c r="AE466" i="6"/>
  <c r="AI466" i="6" s="1"/>
  <c r="W466" i="6"/>
  <c r="AA466" i="6" s="1"/>
  <c r="P466" i="6"/>
  <c r="S466" i="6" s="1"/>
  <c r="A466" i="6"/>
  <c r="AJ466" i="6" s="1"/>
  <c r="AE465" i="6"/>
  <c r="W465" i="6"/>
  <c r="AA465" i="6" s="1"/>
  <c r="P465" i="6"/>
  <c r="I465" i="6"/>
  <c r="L465" i="6" s="1"/>
  <c r="A465" i="6"/>
  <c r="AJ465" i="6" s="1"/>
  <c r="AE464" i="6"/>
  <c r="AI464" i="6" s="1"/>
  <c r="W464" i="6"/>
  <c r="AA464" i="6" s="1"/>
  <c r="P464" i="6"/>
  <c r="S464" i="6" s="1"/>
  <c r="I464" i="6"/>
  <c r="L464" i="6" s="1"/>
  <c r="A464" i="6"/>
  <c r="AJ464" i="6" s="1"/>
  <c r="AE463" i="6"/>
  <c r="W463" i="6"/>
  <c r="AA463" i="6" s="1"/>
  <c r="P463" i="6"/>
  <c r="S463" i="6" s="1"/>
  <c r="I463" i="6"/>
  <c r="L463" i="6" s="1"/>
  <c r="A463" i="6"/>
  <c r="AJ463" i="6" s="1"/>
  <c r="A462" i="6"/>
  <c r="AJ462" i="6" s="1"/>
  <c r="AH461" i="6"/>
  <c r="AH462" i="6" s="1"/>
  <c r="AF461" i="6"/>
  <c r="AF462" i="6" s="1"/>
  <c r="AD461" i="6"/>
  <c r="AC461" i="6"/>
  <c r="AB461" i="6"/>
  <c r="AB462" i="6" s="1"/>
  <c r="Z461" i="6"/>
  <c r="Z462" i="6" s="1"/>
  <c r="X461" i="6"/>
  <c r="X462" i="6" s="1"/>
  <c r="V461" i="6"/>
  <c r="U461" i="6"/>
  <c r="T461" i="6"/>
  <c r="T462" i="6" s="1"/>
  <c r="R461" i="6"/>
  <c r="R462" i="6" s="1"/>
  <c r="Q461" i="6"/>
  <c r="Q462" i="6" s="1"/>
  <c r="O461" i="6"/>
  <c r="N461" i="6"/>
  <c r="M461" i="6"/>
  <c r="M462" i="6" s="1"/>
  <c r="K461" i="6"/>
  <c r="K462" i="6" s="1"/>
  <c r="J461" i="6"/>
  <c r="J462" i="6" s="1"/>
  <c r="H461" i="6"/>
  <c r="G461" i="6"/>
  <c r="F461" i="6"/>
  <c r="F462" i="6" s="1"/>
  <c r="A461" i="6"/>
  <c r="AJ461" i="6" s="1"/>
  <c r="AE460" i="6"/>
  <c r="AI460" i="6" s="1"/>
  <c r="W460" i="6"/>
  <c r="AA460" i="6" s="1"/>
  <c r="P460" i="6"/>
  <c r="S460" i="6" s="1"/>
  <c r="I460" i="6"/>
  <c r="L460" i="6" s="1"/>
  <c r="A460" i="6"/>
  <c r="AJ460" i="6" s="1"/>
  <c r="AE459" i="6"/>
  <c r="AI459" i="6" s="1"/>
  <c r="W459" i="6"/>
  <c r="AA459" i="6" s="1"/>
  <c r="A459" i="6"/>
  <c r="AJ459" i="6" s="1"/>
  <c r="AE458" i="6"/>
  <c r="AI458" i="6" s="1"/>
  <c r="W458" i="6"/>
  <c r="AA458" i="6" s="1"/>
  <c r="P458" i="6"/>
  <c r="S458" i="6" s="1"/>
  <c r="I458" i="6"/>
  <c r="L458" i="6" s="1"/>
  <c r="A458" i="6"/>
  <c r="AJ458" i="6" s="1"/>
  <c r="AE457" i="6"/>
  <c r="AI457" i="6" s="1"/>
  <c r="W457" i="6"/>
  <c r="AA457" i="6" s="1"/>
  <c r="P457" i="6"/>
  <c r="S457" i="6" s="1"/>
  <c r="I457" i="6"/>
  <c r="L457" i="6" s="1"/>
  <c r="A457" i="6"/>
  <c r="AJ457" i="6" s="1"/>
  <c r="AE456" i="6"/>
  <c r="AI456" i="6" s="1"/>
  <c r="W456" i="6"/>
  <c r="AA456" i="6" s="1"/>
  <c r="P456" i="6"/>
  <c r="I456" i="6"/>
  <c r="L456" i="6" s="1"/>
  <c r="A456" i="6"/>
  <c r="AJ456" i="6" s="1"/>
  <c r="AE455" i="6"/>
  <c r="AI455" i="6" s="1"/>
  <c r="W455" i="6"/>
  <c r="AA455" i="6" s="1"/>
  <c r="P455" i="6"/>
  <c r="S455" i="6" s="1"/>
  <c r="I455" i="6"/>
  <c r="L455" i="6" s="1"/>
  <c r="A455" i="6"/>
  <c r="AJ455" i="6" s="1"/>
  <c r="AE454" i="6"/>
  <c r="AI454" i="6" s="1"/>
  <c r="W454" i="6"/>
  <c r="AA454" i="6" s="1"/>
  <c r="P454" i="6"/>
  <c r="A454" i="6"/>
  <c r="AJ454" i="6" s="1"/>
  <c r="AE453" i="6"/>
  <c r="AI453" i="6" s="1"/>
  <c r="W453" i="6"/>
  <c r="AA453" i="6" s="1"/>
  <c r="P453" i="6"/>
  <c r="S453" i="6" s="1"/>
  <c r="A453" i="6"/>
  <c r="AJ453" i="6" s="1"/>
  <c r="AE452" i="6"/>
  <c r="AI452" i="6" s="1"/>
  <c r="W452" i="6"/>
  <c r="AA452" i="6" s="1"/>
  <c r="P452" i="6"/>
  <c r="S452" i="6" s="1"/>
  <c r="I452" i="6"/>
  <c r="L452" i="6" s="1"/>
  <c r="A452" i="6"/>
  <c r="AJ452" i="6" s="1"/>
  <c r="AE451" i="6"/>
  <c r="AI451" i="6" s="1"/>
  <c r="W451" i="6"/>
  <c r="AA451" i="6" s="1"/>
  <c r="P451" i="6"/>
  <c r="S451" i="6" s="1"/>
  <c r="I451" i="6"/>
  <c r="L451" i="6" s="1"/>
  <c r="A451" i="6"/>
  <c r="AJ451" i="6" s="1"/>
  <c r="AE450" i="6"/>
  <c r="AI450" i="6" s="1"/>
  <c r="W450" i="6"/>
  <c r="AA450" i="6" s="1"/>
  <c r="P450" i="6"/>
  <c r="S450" i="6" s="1"/>
  <c r="I450" i="6"/>
  <c r="L450" i="6" s="1"/>
  <c r="A450" i="6"/>
  <c r="AJ450" i="6" s="1"/>
  <c r="AE449" i="6"/>
  <c r="AI449" i="6" s="1"/>
  <c r="W449" i="6"/>
  <c r="AA449" i="6" s="1"/>
  <c r="P449" i="6"/>
  <c r="S449" i="6" s="1"/>
  <c r="I449" i="6"/>
  <c r="A449" i="6"/>
  <c r="AJ449" i="6" s="1"/>
  <c r="A448" i="6"/>
  <c r="AJ448" i="6" s="1"/>
  <c r="AH447" i="6"/>
  <c r="AH448" i="6" s="1"/>
  <c r="AF447" i="6"/>
  <c r="AF448" i="6" s="1"/>
  <c r="AD447" i="6"/>
  <c r="AC447" i="6"/>
  <c r="AB447" i="6"/>
  <c r="AB448" i="6" s="1"/>
  <c r="Z447" i="6"/>
  <c r="Z448" i="6" s="1"/>
  <c r="X447" i="6"/>
  <c r="X448" i="6" s="1"/>
  <c r="V447" i="6"/>
  <c r="U447" i="6"/>
  <c r="T447" i="6"/>
  <c r="T448" i="6" s="1"/>
  <c r="R447" i="6"/>
  <c r="R448" i="6" s="1"/>
  <c r="Q447" i="6"/>
  <c r="Q448" i="6" s="1"/>
  <c r="O447" i="6"/>
  <c r="N447" i="6"/>
  <c r="M447" i="6"/>
  <c r="M448" i="6" s="1"/>
  <c r="K447" i="6"/>
  <c r="K448" i="6" s="1"/>
  <c r="J447" i="6"/>
  <c r="J448" i="6" s="1"/>
  <c r="H447" i="6"/>
  <c r="G447" i="6"/>
  <c r="F447" i="6"/>
  <c r="F448" i="6" s="1"/>
  <c r="A447" i="6"/>
  <c r="AJ447" i="6" s="1"/>
  <c r="AE446" i="6"/>
  <c r="AI446" i="6" s="1"/>
  <c r="W446" i="6"/>
  <c r="AA446" i="6" s="1"/>
  <c r="P446" i="6"/>
  <c r="S446" i="6" s="1"/>
  <c r="I446" i="6"/>
  <c r="L446" i="6" s="1"/>
  <c r="A446" i="6"/>
  <c r="AJ446" i="6" s="1"/>
  <c r="AE445" i="6"/>
  <c r="AI445" i="6" s="1"/>
  <c r="W445" i="6"/>
  <c r="AA445" i="6" s="1"/>
  <c r="P445" i="6"/>
  <c r="S445" i="6" s="1"/>
  <c r="I445" i="6"/>
  <c r="L445" i="6" s="1"/>
  <c r="A445" i="6"/>
  <c r="AJ445" i="6" s="1"/>
  <c r="AE444" i="6"/>
  <c r="AI444" i="6" s="1"/>
  <c r="W444" i="6"/>
  <c r="AA444" i="6" s="1"/>
  <c r="P444" i="6"/>
  <c r="S444" i="6" s="1"/>
  <c r="I444" i="6"/>
  <c r="L444" i="6" s="1"/>
  <c r="A444" i="6"/>
  <c r="AJ444" i="6" s="1"/>
  <c r="AE443" i="6"/>
  <c r="AI443" i="6" s="1"/>
  <c r="W443" i="6"/>
  <c r="AA443" i="6" s="1"/>
  <c r="P443" i="6"/>
  <c r="S443" i="6" s="1"/>
  <c r="I443" i="6"/>
  <c r="L443" i="6" s="1"/>
  <c r="A443" i="6"/>
  <c r="AJ443" i="6" s="1"/>
  <c r="AE442" i="6"/>
  <c r="AI442" i="6" s="1"/>
  <c r="W442" i="6"/>
  <c r="AA442" i="6" s="1"/>
  <c r="P442" i="6"/>
  <c r="S442" i="6" s="1"/>
  <c r="I442" i="6"/>
  <c r="L442" i="6" s="1"/>
  <c r="A442" i="6"/>
  <c r="AJ442" i="6" s="1"/>
  <c r="AE441" i="6"/>
  <c r="AI441" i="6" s="1"/>
  <c r="W441" i="6"/>
  <c r="AA441" i="6" s="1"/>
  <c r="P441" i="6"/>
  <c r="S441" i="6" s="1"/>
  <c r="I441" i="6"/>
  <c r="L441" i="6" s="1"/>
  <c r="A441" i="6"/>
  <c r="AJ441" i="6" s="1"/>
  <c r="AE440" i="6"/>
  <c r="AI440" i="6" s="1"/>
  <c r="W440" i="6"/>
  <c r="AA440" i="6" s="1"/>
  <c r="P440" i="6"/>
  <c r="A440" i="6"/>
  <c r="AJ440" i="6" s="1"/>
  <c r="AE439" i="6"/>
  <c r="AI439" i="6" s="1"/>
  <c r="W439" i="6"/>
  <c r="AA439" i="6" s="1"/>
  <c r="P439" i="6"/>
  <c r="S439" i="6" s="1"/>
  <c r="A439" i="6"/>
  <c r="AJ439" i="6" s="1"/>
  <c r="AE438" i="6"/>
  <c r="AI438" i="6" s="1"/>
  <c r="W438" i="6"/>
  <c r="AA438" i="6" s="1"/>
  <c r="P438" i="6"/>
  <c r="S438" i="6" s="1"/>
  <c r="A438" i="6"/>
  <c r="AJ438" i="6" s="1"/>
  <c r="AE437" i="6"/>
  <c r="AI437" i="6" s="1"/>
  <c r="W437" i="6"/>
  <c r="AA437" i="6" s="1"/>
  <c r="P437" i="6"/>
  <c r="S437" i="6" s="1"/>
  <c r="I437" i="6"/>
  <c r="L437" i="6" s="1"/>
  <c r="A437" i="6"/>
  <c r="AJ437" i="6" s="1"/>
  <c r="AE436" i="6"/>
  <c r="W436" i="6"/>
  <c r="P436" i="6"/>
  <c r="I436" i="6"/>
  <c r="A436" i="6"/>
  <c r="AJ436" i="6" s="1"/>
  <c r="AE435" i="6"/>
  <c r="AI435" i="6" s="1"/>
  <c r="W435" i="6"/>
  <c r="AA435" i="6" s="1"/>
  <c r="P435" i="6"/>
  <c r="S435" i="6" s="1"/>
  <c r="I435" i="6"/>
  <c r="L435" i="6" s="1"/>
  <c r="A435" i="6"/>
  <c r="AJ435" i="6" s="1"/>
  <c r="AE434" i="6"/>
  <c r="W434" i="6"/>
  <c r="AA434" i="6" s="1"/>
  <c r="P434" i="6"/>
  <c r="S434" i="6" s="1"/>
  <c r="I434" i="6"/>
  <c r="A434" i="6"/>
  <c r="AJ434" i="6" s="1"/>
  <c r="A433" i="6"/>
  <c r="AJ433" i="6" s="1"/>
  <c r="AH432" i="6"/>
  <c r="AH433" i="6" s="1"/>
  <c r="AF432" i="6"/>
  <c r="AF433" i="6" s="1"/>
  <c r="AD432" i="6"/>
  <c r="AC432" i="6"/>
  <c r="AB432" i="6"/>
  <c r="AB433" i="6" s="1"/>
  <c r="Z432" i="6"/>
  <c r="Z433" i="6" s="1"/>
  <c r="X432" i="6"/>
  <c r="X433" i="6" s="1"/>
  <c r="V432" i="6"/>
  <c r="U432" i="6"/>
  <c r="T432" i="6"/>
  <c r="T433" i="6" s="1"/>
  <c r="R432" i="6"/>
  <c r="R433" i="6" s="1"/>
  <c r="Q432" i="6"/>
  <c r="Q433" i="6" s="1"/>
  <c r="O432" i="6"/>
  <c r="N432" i="6"/>
  <c r="M432" i="6"/>
  <c r="M433" i="6" s="1"/>
  <c r="K432" i="6"/>
  <c r="K433" i="6" s="1"/>
  <c r="J432" i="6"/>
  <c r="J433" i="6" s="1"/>
  <c r="H432" i="6"/>
  <c r="G432" i="6"/>
  <c r="F432" i="6"/>
  <c r="F433" i="6" s="1"/>
  <c r="A432" i="6"/>
  <c r="AJ432" i="6" s="1"/>
  <c r="AE431" i="6"/>
  <c r="AI431" i="6" s="1"/>
  <c r="W431" i="6"/>
  <c r="AA431" i="6" s="1"/>
  <c r="P431" i="6"/>
  <c r="S431" i="6" s="1"/>
  <c r="I431" i="6"/>
  <c r="L431" i="6" s="1"/>
  <c r="A431" i="6"/>
  <c r="AJ431" i="6" s="1"/>
  <c r="AE430" i="6"/>
  <c r="AI430" i="6" s="1"/>
  <c r="W430" i="6"/>
  <c r="AA430" i="6" s="1"/>
  <c r="P430" i="6"/>
  <c r="S430" i="6" s="1"/>
  <c r="I430" i="6"/>
  <c r="L430" i="6" s="1"/>
  <c r="A430" i="6"/>
  <c r="AJ430" i="6" s="1"/>
  <c r="AE429" i="6"/>
  <c r="AI429" i="6" s="1"/>
  <c r="W429" i="6"/>
  <c r="AA429" i="6" s="1"/>
  <c r="P429" i="6"/>
  <c r="S429" i="6" s="1"/>
  <c r="I429" i="6"/>
  <c r="L429" i="6" s="1"/>
  <c r="A429" i="6"/>
  <c r="AJ429" i="6" s="1"/>
  <c r="AE428" i="6"/>
  <c r="AI428" i="6" s="1"/>
  <c r="W428" i="6"/>
  <c r="AA428" i="6" s="1"/>
  <c r="P428" i="6"/>
  <c r="S428" i="6" s="1"/>
  <c r="I428" i="6"/>
  <c r="A428" i="6"/>
  <c r="AJ428" i="6" s="1"/>
  <c r="AE427" i="6"/>
  <c r="AI427" i="6" s="1"/>
  <c r="W427" i="6"/>
  <c r="AA427" i="6" s="1"/>
  <c r="P427" i="6"/>
  <c r="S427" i="6" s="1"/>
  <c r="A427" i="6"/>
  <c r="AJ427" i="6" s="1"/>
  <c r="AE426" i="6"/>
  <c r="AI426" i="6" s="1"/>
  <c r="W426" i="6"/>
  <c r="AA426" i="6" s="1"/>
  <c r="P426" i="6"/>
  <c r="S426" i="6" s="1"/>
  <c r="I426" i="6"/>
  <c r="A426" i="6"/>
  <c r="AJ426" i="6" s="1"/>
  <c r="AE425" i="6"/>
  <c r="AI425" i="6" s="1"/>
  <c r="W425" i="6"/>
  <c r="AA425" i="6" s="1"/>
  <c r="P425" i="6"/>
  <c r="A425" i="6"/>
  <c r="AJ425" i="6" s="1"/>
  <c r="AE424" i="6"/>
  <c r="AI424" i="6" s="1"/>
  <c r="W424" i="6"/>
  <c r="AA424" i="6" s="1"/>
  <c r="P424" i="6"/>
  <c r="A424" i="6"/>
  <c r="AJ424" i="6" s="1"/>
  <c r="AE423" i="6"/>
  <c r="AI423" i="6" s="1"/>
  <c r="W423" i="6"/>
  <c r="AA423" i="6" s="1"/>
  <c r="P423" i="6"/>
  <c r="S423" i="6" s="1"/>
  <c r="A423" i="6"/>
  <c r="AJ423" i="6" s="1"/>
  <c r="AE422" i="6"/>
  <c r="AI422" i="6" s="1"/>
  <c r="W422" i="6"/>
  <c r="AA422" i="6" s="1"/>
  <c r="P422" i="6"/>
  <c r="S422" i="6" s="1"/>
  <c r="I422" i="6"/>
  <c r="L422" i="6" s="1"/>
  <c r="A422" i="6"/>
  <c r="AJ422" i="6" s="1"/>
  <c r="AE421" i="6"/>
  <c r="AI421" i="6" s="1"/>
  <c r="W421" i="6"/>
  <c r="AA421" i="6" s="1"/>
  <c r="P421" i="6"/>
  <c r="S421" i="6" s="1"/>
  <c r="I421" i="6"/>
  <c r="L421" i="6" s="1"/>
  <c r="A421" i="6"/>
  <c r="AJ421" i="6" s="1"/>
  <c r="AE420" i="6"/>
  <c r="AI420" i="6" s="1"/>
  <c r="W420" i="6"/>
  <c r="AA420" i="6" s="1"/>
  <c r="P420" i="6"/>
  <c r="S420" i="6" s="1"/>
  <c r="I420" i="6"/>
  <c r="L420" i="6" s="1"/>
  <c r="A420" i="6"/>
  <c r="AJ420" i="6" s="1"/>
  <c r="A419" i="6"/>
  <c r="AJ419" i="6" s="1"/>
  <c r="AH418" i="6"/>
  <c r="AH419" i="6" s="1"/>
  <c r="AF418" i="6"/>
  <c r="AF419" i="6" s="1"/>
  <c r="AD418" i="6"/>
  <c r="AC418" i="6"/>
  <c r="AB418" i="6"/>
  <c r="AB419" i="6" s="1"/>
  <c r="Z418" i="6"/>
  <c r="Z419" i="6" s="1"/>
  <c r="X418" i="6"/>
  <c r="X419" i="6" s="1"/>
  <c r="V418" i="6"/>
  <c r="U418" i="6"/>
  <c r="T418" i="6"/>
  <c r="T419" i="6" s="1"/>
  <c r="R418" i="6"/>
  <c r="R419" i="6" s="1"/>
  <c r="Q418" i="6"/>
  <c r="Q419" i="6" s="1"/>
  <c r="O418" i="6"/>
  <c r="N418" i="6"/>
  <c r="M418" i="6"/>
  <c r="M419" i="6" s="1"/>
  <c r="K418" i="6"/>
  <c r="K419" i="6" s="1"/>
  <c r="J418" i="6"/>
  <c r="J419" i="6" s="1"/>
  <c r="H418" i="6"/>
  <c r="G418" i="6"/>
  <c r="F418" i="6"/>
  <c r="F419" i="6" s="1"/>
  <c r="A418" i="6"/>
  <c r="AJ418" i="6" s="1"/>
  <c r="AE417" i="6"/>
  <c r="AI417" i="6" s="1"/>
  <c r="W417" i="6"/>
  <c r="AA417" i="6" s="1"/>
  <c r="P417" i="6"/>
  <c r="S417" i="6" s="1"/>
  <c r="I417" i="6"/>
  <c r="L417" i="6" s="1"/>
  <c r="A417" i="6"/>
  <c r="AJ417" i="6" s="1"/>
  <c r="AE416" i="6"/>
  <c r="AI416" i="6" s="1"/>
  <c r="W416" i="6"/>
  <c r="AA416" i="6" s="1"/>
  <c r="A416" i="6"/>
  <c r="AJ416" i="6" s="1"/>
  <c r="AE415" i="6"/>
  <c r="AI415" i="6" s="1"/>
  <c r="W415" i="6"/>
  <c r="AA415" i="6" s="1"/>
  <c r="P415" i="6"/>
  <c r="S415" i="6" s="1"/>
  <c r="I415" i="6"/>
  <c r="A415" i="6"/>
  <c r="AJ415" i="6" s="1"/>
  <c r="AE414" i="6"/>
  <c r="AI414" i="6" s="1"/>
  <c r="W414" i="6"/>
  <c r="AA414" i="6" s="1"/>
  <c r="P414" i="6"/>
  <c r="S414" i="6" s="1"/>
  <c r="I414" i="6"/>
  <c r="L414" i="6" s="1"/>
  <c r="A414" i="6"/>
  <c r="AJ414" i="6" s="1"/>
  <c r="AE413" i="6"/>
  <c r="AI413" i="6" s="1"/>
  <c r="W413" i="6"/>
  <c r="AA413" i="6" s="1"/>
  <c r="P413" i="6"/>
  <c r="S413" i="6" s="1"/>
  <c r="L413" i="6"/>
  <c r="A413" i="6"/>
  <c r="AJ413" i="6" s="1"/>
  <c r="AE412" i="6"/>
  <c r="AI412" i="6" s="1"/>
  <c r="W412" i="6"/>
  <c r="AA412" i="6" s="1"/>
  <c r="P412" i="6"/>
  <c r="S412" i="6" s="1"/>
  <c r="I412" i="6"/>
  <c r="L412" i="6" s="1"/>
  <c r="A412" i="6"/>
  <c r="AJ412" i="6" s="1"/>
  <c r="AE411" i="6"/>
  <c r="AI411" i="6" s="1"/>
  <c r="W411" i="6"/>
  <c r="AA411" i="6" s="1"/>
  <c r="P411" i="6"/>
  <c r="S411" i="6" s="1"/>
  <c r="I411" i="6"/>
  <c r="L411" i="6" s="1"/>
  <c r="A411" i="6"/>
  <c r="AJ411" i="6" s="1"/>
  <c r="AE410" i="6"/>
  <c r="AI410" i="6" s="1"/>
  <c r="W410" i="6"/>
  <c r="AA410" i="6" s="1"/>
  <c r="P410" i="6"/>
  <c r="S410" i="6" s="1"/>
  <c r="A410" i="6"/>
  <c r="AJ410" i="6" s="1"/>
  <c r="AE409" i="6"/>
  <c r="AI409" i="6" s="1"/>
  <c r="W409" i="6"/>
  <c r="P409" i="6"/>
  <c r="S409" i="6" s="1"/>
  <c r="A409" i="6"/>
  <c r="AJ409" i="6" s="1"/>
  <c r="AE408" i="6"/>
  <c r="AI408" i="6" s="1"/>
  <c r="W408" i="6"/>
  <c r="AA408" i="6" s="1"/>
  <c r="P408" i="6"/>
  <c r="S408" i="6" s="1"/>
  <c r="I408" i="6"/>
  <c r="L408" i="6" s="1"/>
  <c r="A408" i="6"/>
  <c r="AJ408" i="6" s="1"/>
  <c r="AE407" i="6"/>
  <c r="AI407" i="6" s="1"/>
  <c r="W407" i="6"/>
  <c r="AA407" i="6" s="1"/>
  <c r="P407" i="6"/>
  <c r="S407" i="6" s="1"/>
  <c r="I407" i="6"/>
  <c r="A407" i="6"/>
  <c r="AJ407" i="6" s="1"/>
  <c r="AE406" i="6"/>
  <c r="AI406" i="6" s="1"/>
  <c r="W406" i="6"/>
  <c r="AA406" i="6" s="1"/>
  <c r="P406" i="6"/>
  <c r="S406" i="6" s="1"/>
  <c r="I406" i="6"/>
  <c r="L406" i="6" s="1"/>
  <c r="A406" i="6"/>
  <c r="AJ406" i="6" s="1"/>
  <c r="AE405" i="6"/>
  <c r="AI405" i="6" s="1"/>
  <c r="W405" i="6"/>
  <c r="AA405" i="6" s="1"/>
  <c r="P405" i="6"/>
  <c r="S405" i="6" s="1"/>
  <c r="I405" i="6"/>
  <c r="L405" i="6" s="1"/>
  <c r="A405" i="6"/>
  <c r="AJ405" i="6" s="1"/>
  <c r="AE404" i="6"/>
  <c r="AI404" i="6" s="1"/>
  <c r="W404" i="6"/>
  <c r="AA404" i="6" s="1"/>
  <c r="P404" i="6"/>
  <c r="I404" i="6"/>
  <c r="L404" i="6" s="1"/>
  <c r="A404" i="6"/>
  <c r="AJ404" i="6" s="1"/>
  <c r="A403" i="6"/>
  <c r="AJ403" i="6" s="1"/>
  <c r="AH402" i="6"/>
  <c r="AH403" i="6" s="1"/>
  <c r="AF402" i="6"/>
  <c r="AF403" i="6" s="1"/>
  <c r="AD402" i="6"/>
  <c r="AC402" i="6"/>
  <c r="AB402" i="6"/>
  <c r="AB403" i="6" s="1"/>
  <c r="Z402" i="6"/>
  <c r="Z403" i="6" s="1"/>
  <c r="X402" i="6"/>
  <c r="X403" i="6" s="1"/>
  <c r="V402" i="6"/>
  <c r="U402" i="6"/>
  <c r="T402" i="6"/>
  <c r="T403" i="6" s="1"/>
  <c r="R402" i="6"/>
  <c r="R403" i="6" s="1"/>
  <c r="Q402" i="6"/>
  <c r="Q403" i="6" s="1"/>
  <c r="O402" i="6"/>
  <c r="N402" i="6"/>
  <c r="M402" i="6"/>
  <c r="M403" i="6" s="1"/>
  <c r="K402" i="6"/>
  <c r="K403" i="6" s="1"/>
  <c r="J402" i="6"/>
  <c r="J403" i="6" s="1"/>
  <c r="H402" i="6"/>
  <c r="G402" i="6"/>
  <c r="F402" i="6"/>
  <c r="F403" i="6" s="1"/>
  <c r="A402" i="6"/>
  <c r="AJ402" i="6" s="1"/>
  <c r="AE401" i="6"/>
  <c r="AI401" i="6" s="1"/>
  <c r="W401" i="6"/>
  <c r="AA401" i="6" s="1"/>
  <c r="P401" i="6"/>
  <c r="S401" i="6" s="1"/>
  <c r="I401" i="6"/>
  <c r="L401" i="6" s="1"/>
  <c r="A401" i="6"/>
  <c r="AJ401" i="6" s="1"/>
  <c r="AE400" i="6"/>
  <c r="AI400" i="6" s="1"/>
  <c r="W400" i="6"/>
  <c r="AA400" i="6" s="1"/>
  <c r="P400" i="6"/>
  <c r="S400" i="6" s="1"/>
  <c r="I400" i="6"/>
  <c r="L400" i="6" s="1"/>
  <c r="A400" i="6"/>
  <c r="AJ400" i="6" s="1"/>
  <c r="AE399" i="6"/>
  <c r="AI399" i="6" s="1"/>
  <c r="W399" i="6"/>
  <c r="AA399" i="6" s="1"/>
  <c r="P399" i="6"/>
  <c r="S399" i="6" s="1"/>
  <c r="I399" i="6"/>
  <c r="L399" i="6" s="1"/>
  <c r="A399" i="6"/>
  <c r="AJ399" i="6" s="1"/>
  <c r="AE398" i="6"/>
  <c r="AI398" i="6" s="1"/>
  <c r="W398" i="6"/>
  <c r="AA398" i="6" s="1"/>
  <c r="P398" i="6"/>
  <c r="S398" i="6" s="1"/>
  <c r="I398" i="6"/>
  <c r="L398" i="6" s="1"/>
  <c r="A398" i="6"/>
  <c r="AJ398" i="6" s="1"/>
  <c r="AE397" i="6"/>
  <c r="AI397" i="6" s="1"/>
  <c r="W397" i="6"/>
  <c r="AA397" i="6" s="1"/>
  <c r="P397" i="6"/>
  <c r="S397" i="6" s="1"/>
  <c r="I397" i="6"/>
  <c r="L397" i="6" s="1"/>
  <c r="A397" i="6"/>
  <c r="AJ397" i="6" s="1"/>
  <c r="AE396" i="6"/>
  <c r="AI396" i="6" s="1"/>
  <c r="W396" i="6"/>
  <c r="AA396" i="6" s="1"/>
  <c r="P396" i="6"/>
  <c r="S396" i="6" s="1"/>
  <c r="I396" i="6"/>
  <c r="L396" i="6" s="1"/>
  <c r="A396" i="6"/>
  <c r="AJ396" i="6" s="1"/>
  <c r="AE395" i="6"/>
  <c r="AI395" i="6" s="1"/>
  <c r="W395" i="6"/>
  <c r="AA395" i="6" s="1"/>
  <c r="A395" i="6"/>
  <c r="AJ395" i="6" s="1"/>
  <c r="AE394" i="6"/>
  <c r="AI394" i="6" s="1"/>
  <c r="W394" i="6"/>
  <c r="AA394" i="6" s="1"/>
  <c r="P394" i="6"/>
  <c r="S394" i="6" s="1"/>
  <c r="A394" i="6"/>
  <c r="AJ394" i="6" s="1"/>
  <c r="AE393" i="6"/>
  <c r="AI393" i="6" s="1"/>
  <c r="W393" i="6"/>
  <c r="AA393" i="6" s="1"/>
  <c r="P393" i="6"/>
  <c r="S393" i="6" s="1"/>
  <c r="I393" i="6"/>
  <c r="L393" i="6" s="1"/>
  <c r="A393" i="6"/>
  <c r="AJ393" i="6" s="1"/>
  <c r="AE392" i="6"/>
  <c r="W392" i="6"/>
  <c r="AA392" i="6" s="1"/>
  <c r="P392" i="6"/>
  <c r="S392" i="6" s="1"/>
  <c r="I392" i="6"/>
  <c r="A392" i="6"/>
  <c r="AJ392" i="6" s="1"/>
  <c r="AE391" i="6"/>
  <c r="W391" i="6"/>
  <c r="AA391" i="6" s="1"/>
  <c r="P391" i="6"/>
  <c r="S391" i="6" s="1"/>
  <c r="I391" i="6"/>
  <c r="L391" i="6" s="1"/>
  <c r="A391" i="6"/>
  <c r="AJ391" i="6" s="1"/>
  <c r="AE390" i="6"/>
  <c r="AI390" i="6" s="1"/>
  <c r="W390" i="6"/>
  <c r="AA390" i="6" s="1"/>
  <c r="P390" i="6"/>
  <c r="I390" i="6"/>
  <c r="A390" i="6"/>
  <c r="AJ390" i="6" s="1"/>
  <c r="A389" i="6"/>
  <c r="AJ389" i="6" s="1"/>
  <c r="AH388" i="6"/>
  <c r="AH389" i="6" s="1"/>
  <c r="AF388" i="6"/>
  <c r="AF389" i="6" s="1"/>
  <c r="AD388" i="6"/>
  <c r="AC388" i="6"/>
  <c r="AB388" i="6"/>
  <c r="AB389" i="6" s="1"/>
  <c r="Z388" i="6"/>
  <c r="Z389" i="6" s="1"/>
  <c r="X388" i="6"/>
  <c r="X389" i="6" s="1"/>
  <c r="V388" i="6"/>
  <c r="U388" i="6"/>
  <c r="T388" i="6"/>
  <c r="T389" i="6" s="1"/>
  <c r="R388" i="6"/>
  <c r="R389" i="6" s="1"/>
  <c r="Q388" i="6"/>
  <c r="Q389" i="6" s="1"/>
  <c r="O388" i="6"/>
  <c r="N388" i="6"/>
  <c r="M388" i="6"/>
  <c r="M389" i="6" s="1"/>
  <c r="K388" i="6"/>
  <c r="K389" i="6" s="1"/>
  <c r="J388" i="6"/>
  <c r="J389" i="6" s="1"/>
  <c r="H388" i="6"/>
  <c r="G388" i="6"/>
  <c r="F388" i="6"/>
  <c r="F389" i="6" s="1"/>
  <c r="A388" i="6"/>
  <c r="AJ388" i="6" s="1"/>
  <c r="AE387" i="6"/>
  <c r="AI387" i="6" s="1"/>
  <c r="W387" i="6"/>
  <c r="AA387" i="6" s="1"/>
  <c r="P387" i="6"/>
  <c r="S387" i="6" s="1"/>
  <c r="I387" i="6"/>
  <c r="L387" i="6" s="1"/>
  <c r="A387" i="6"/>
  <c r="AJ387" i="6" s="1"/>
  <c r="AE386" i="6"/>
  <c r="AI386" i="6" s="1"/>
  <c r="W386" i="6"/>
  <c r="AA386" i="6" s="1"/>
  <c r="P386" i="6"/>
  <c r="S386" i="6" s="1"/>
  <c r="I386" i="6"/>
  <c r="L386" i="6" s="1"/>
  <c r="A386" i="6"/>
  <c r="AJ386" i="6" s="1"/>
  <c r="AE385" i="6"/>
  <c r="AI385" i="6" s="1"/>
  <c r="W385" i="6"/>
  <c r="AA385" i="6" s="1"/>
  <c r="P385" i="6"/>
  <c r="S385" i="6" s="1"/>
  <c r="I385" i="6"/>
  <c r="L385" i="6" s="1"/>
  <c r="A385" i="6"/>
  <c r="AJ385" i="6" s="1"/>
  <c r="AE384" i="6"/>
  <c r="AI384" i="6" s="1"/>
  <c r="W384" i="6"/>
  <c r="AA384" i="6" s="1"/>
  <c r="P384" i="6"/>
  <c r="S384" i="6" s="1"/>
  <c r="I384" i="6"/>
  <c r="L384" i="6" s="1"/>
  <c r="A384" i="6"/>
  <c r="AJ384" i="6" s="1"/>
  <c r="AE383" i="6"/>
  <c r="AI383" i="6" s="1"/>
  <c r="W383" i="6"/>
  <c r="AA383" i="6" s="1"/>
  <c r="P383" i="6"/>
  <c r="A383" i="6"/>
  <c r="AJ383" i="6" s="1"/>
  <c r="AE382" i="6"/>
  <c r="AI382" i="6" s="1"/>
  <c r="W382" i="6"/>
  <c r="AA382" i="6" s="1"/>
  <c r="P382" i="6"/>
  <c r="S382" i="6" s="1"/>
  <c r="I382" i="6"/>
  <c r="L382" i="6" s="1"/>
  <c r="A382" i="6"/>
  <c r="AJ382" i="6" s="1"/>
  <c r="AE381" i="6"/>
  <c r="AI381" i="6" s="1"/>
  <c r="W381" i="6"/>
  <c r="AA381" i="6" s="1"/>
  <c r="P381" i="6"/>
  <c r="A381" i="6"/>
  <c r="AJ381" i="6" s="1"/>
  <c r="AE380" i="6"/>
  <c r="AI380" i="6" s="1"/>
  <c r="W380" i="6"/>
  <c r="AA380" i="6" s="1"/>
  <c r="P380" i="6"/>
  <c r="S380" i="6" s="1"/>
  <c r="A380" i="6"/>
  <c r="AJ380" i="6" s="1"/>
  <c r="AE379" i="6"/>
  <c r="AI379" i="6" s="1"/>
  <c r="W379" i="6"/>
  <c r="AA379" i="6" s="1"/>
  <c r="P379" i="6"/>
  <c r="S379" i="6" s="1"/>
  <c r="I379" i="6"/>
  <c r="L379" i="6" s="1"/>
  <c r="A379" i="6"/>
  <c r="AJ379" i="6" s="1"/>
  <c r="AE378" i="6"/>
  <c r="AI378" i="6" s="1"/>
  <c r="W378" i="6"/>
  <c r="P378" i="6"/>
  <c r="S378" i="6" s="1"/>
  <c r="I378" i="6"/>
  <c r="A378" i="6"/>
  <c r="AJ378" i="6" s="1"/>
  <c r="AE377" i="6"/>
  <c r="AI377" i="6" s="1"/>
  <c r="W377" i="6"/>
  <c r="AA377" i="6" s="1"/>
  <c r="P377" i="6"/>
  <c r="S377" i="6" s="1"/>
  <c r="I377" i="6"/>
  <c r="L377" i="6" s="1"/>
  <c r="A377" i="6"/>
  <c r="AJ377" i="6" s="1"/>
  <c r="AE376" i="6"/>
  <c r="AI376" i="6" s="1"/>
  <c r="W376" i="6"/>
  <c r="P376" i="6"/>
  <c r="S376" i="6" s="1"/>
  <c r="I376" i="6"/>
  <c r="L376" i="6" s="1"/>
  <c r="A376" i="6"/>
  <c r="AJ376" i="6" s="1"/>
  <c r="A375" i="6"/>
  <c r="AJ375" i="6" s="1"/>
  <c r="AH374" i="6"/>
  <c r="AH375" i="6" s="1"/>
  <c r="AF374" i="6"/>
  <c r="AF375" i="6" s="1"/>
  <c r="AD374" i="6"/>
  <c r="AC374" i="6"/>
  <c r="AB374" i="6"/>
  <c r="AB375" i="6" s="1"/>
  <c r="Z374" i="6"/>
  <c r="Z375" i="6" s="1"/>
  <c r="X374" i="6"/>
  <c r="X375" i="6" s="1"/>
  <c r="V374" i="6"/>
  <c r="U374" i="6"/>
  <c r="T374" i="6"/>
  <c r="T375" i="6" s="1"/>
  <c r="R374" i="6"/>
  <c r="R375" i="6" s="1"/>
  <c r="Q374" i="6"/>
  <c r="Q375" i="6" s="1"/>
  <c r="O374" i="6"/>
  <c r="N374" i="6"/>
  <c r="M374" i="6"/>
  <c r="M375" i="6" s="1"/>
  <c r="K374" i="6"/>
  <c r="K375" i="6" s="1"/>
  <c r="J374" i="6"/>
  <c r="J375" i="6" s="1"/>
  <c r="H374" i="6"/>
  <c r="G374" i="6"/>
  <c r="F374" i="6"/>
  <c r="F375" i="6" s="1"/>
  <c r="A374" i="6"/>
  <c r="AJ374" i="6" s="1"/>
  <c r="AE373" i="6"/>
  <c r="AI373" i="6" s="1"/>
  <c r="W373" i="6"/>
  <c r="AA373" i="6" s="1"/>
  <c r="P373" i="6"/>
  <c r="S373" i="6" s="1"/>
  <c r="I373" i="6"/>
  <c r="L373" i="6" s="1"/>
  <c r="A373" i="6"/>
  <c r="AJ373" i="6" s="1"/>
  <c r="AE372" i="6"/>
  <c r="AI372" i="6" s="1"/>
  <c r="W372" i="6"/>
  <c r="AA372" i="6" s="1"/>
  <c r="P372" i="6"/>
  <c r="S372" i="6" s="1"/>
  <c r="I372" i="6"/>
  <c r="L372" i="6" s="1"/>
  <c r="A372" i="6"/>
  <c r="AJ372" i="6" s="1"/>
  <c r="AE371" i="6"/>
  <c r="AI371" i="6" s="1"/>
  <c r="W371" i="6"/>
  <c r="AA371" i="6" s="1"/>
  <c r="P371" i="6"/>
  <c r="S371" i="6" s="1"/>
  <c r="I371" i="6"/>
  <c r="L371" i="6" s="1"/>
  <c r="A371" i="6"/>
  <c r="AJ371" i="6" s="1"/>
  <c r="AE370" i="6"/>
  <c r="AI370" i="6" s="1"/>
  <c r="W370" i="6"/>
  <c r="AA370" i="6" s="1"/>
  <c r="P370" i="6"/>
  <c r="S370" i="6" s="1"/>
  <c r="I370" i="6"/>
  <c r="L370" i="6" s="1"/>
  <c r="A370" i="6"/>
  <c r="AJ370" i="6" s="1"/>
  <c r="AE369" i="6"/>
  <c r="AI369" i="6" s="1"/>
  <c r="W369" i="6"/>
  <c r="AA369" i="6" s="1"/>
  <c r="P369" i="6"/>
  <c r="S369" i="6" s="1"/>
  <c r="I369" i="6"/>
  <c r="L369" i="6" s="1"/>
  <c r="A369" i="6"/>
  <c r="AJ369" i="6" s="1"/>
  <c r="AE368" i="6"/>
  <c r="AI368" i="6" s="1"/>
  <c r="W368" i="6"/>
  <c r="AA368" i="6" s="1"/>
  <c r="P368" i="6"/>
  <c r="S368" i="6" s="1"/>
  <c r="I368" i="6"/>
  <c r="L368" i="6" s="1"/>
  <c r="A368" i="6"/>
  <c r="AJ368" i="6" s="1"/>
  <c r="AE367" i="6"/>
  <c r="AI367" i="6" s="1"/>
  <c r="W367" i="6"/>
  <c r="AA367" i="6" s="1"/>
  <c r="P367" i="6"/>
  <c r="S367" i="6" s="1"/>
  <c r="I367" i="6"/>
  <c r="L367" i="6" s="1"/>
  <c r="A367" i="6"/>
  <c r="AJ367" i="6" s="1"/>
  <c r="AE366" i="6"/>
  <c r="AI366" i="6" s="1"/>
  <c r="W366" i="6"/>
  <c r="AA366" i="6" s="1"/>
  <c r="P366" i="6"/>
  <c r="S366" i="6" s="1"/>
  <c r="I366" i="6"/>
  <c r="L366" i="6" s="1"/>
  <c r="A366" i="6"/>
  <c r="AJ366" i="6" s="1"/>
  <c r="AE365" i="6"/>
  <c r="AI365" i="6" s="1"/>
  <c r="W365" i="6"/>
  <c r="AA365" i="6" s="1"/>
  <c r="P365" i="6"/>
  <c r="S365" i="6" s="1"/>
  <c r="A365" i="6"/>
  <c r="AJ365" i="6" s="1"/>
  <c r="AE364" i="6"/>
  <c r="AI364" i="6" s="1"/>
  <c r="W364" i="6"/>
  <c r="AA364" i="6" s="1"/>
  <c r="P364" i="6"/>
  <c r="S364" i="6" s="1"/>
  <c r="A364" i="6"/>
  <c r="AJ364" i="6" s="1"/>
  <c r="AE363" i="6"/>
  <c r="AI363" i="6" s="1"/>
  <c r="W363" i="6"/>
  <c r="AA363" i="6" s="1"/>
  <c r="P363" i="6"/>
  <c r="S363" i="6" s="1"/>
  <c r="A363" i="6"/>
  <c r="AJ363" i="6" s="1"/>
  <c r="AE362" i="6"/>
  <c r="AI362" i="6" s="1"/>
  <c r="W362" i="6"/>
  <c r="P362" i="6"/>
  <c r="S362" i="6" s="1"/>
  <c r="I362" i="6"/>
  <c r="A362" i="6"/>
  <c r="AJ362" i="6" s="1"/>
  <c r="AE361" i="6"/>
  <c r="W361" i="6"/>
  <c r="AA361" i="6" s="1"/>
  <c r="P361" i="6"/>
  <c r="I361" i="6"/>
  <c r="L361" i="6" s="1"/>
  <c r="A361" i="6"/>
  <c r="AJ361" i="6" s="1"/>
  <c r="AE360" i="6"/>
  <c r="AI360" i="6" s="1"/>
  <c r="W360" i="6"/>
  <c r="P360" i="6"/>
  <c r="S360" i="6" s="1"/>
  <c r="I360" i="6"/>
  <c r="A360" i="6"/>
  <c r="AJ360" i="6" s="1"/>
  <c r="A359" i="6"/>
  <c r="AJ359" i="6" s="1"/>
  <c r="AH358" i="6"/>
  <c r="AH359" i="6" s="1"/>
  <c r="AF358" i="6"/>
  <c r="AF359" i="6" s="1"/>
  <c r="AD358" i="6"/>
  <c r="AC358" i="6"/>
  <c r="AB358" i="6"/>
  <c r="AB359" i="6" s="1"/>
  <c r="Z358" i="6"/>
  <c r="Z359" i="6" s="1"/>
  <c r="X358" i="6"/>
  <c r="X359" i="6" s="1"/>
  <c r="V358" i="6"/>
  <c r="U358" i="6"/>
  <c r="T358" i="6"/>
  <c r="T359" i="6" s="1"/>
  <c r="R358" i="6"/>
  <c r="R359" i="6" s="1"/>
  <c r="Q358" i="6"/>
  <c r="Q359" i="6" s="1"/>
  <c r="O358" i="6"/>
  <c r="N358" i="6"/>
  <c r="M358" i="6"/>
  <c r="M359" i="6" s="1"/>
  <c r="K358" i="6"/>
  <c r="K359" i="6" s="1"/>
  <c r="J358" i="6"/>
  <c r="J359" i="6" s="1"/>
  <c r="H358" i="6"/>
  <c r="G358" i="6"/>
  <c r="F358" i="6"/>
  <c r="F359" i="6" s="1"/>
  <c r="A358" i="6"/>
  <c r="AJ358" i="6" s="1"/>
  <c r="AE357" i="6"/>
  <c r="AI357" i="6" s="1"/>
  <c r="W357" i="6"/>
  <c r="AA357" i="6" s="1"/>
  <c r="P357" i="6"/>
  <c r="S357" i="6" s="1"/>
  <c r="I357" i="6"/>
  <c r="L357" i="6" s="1"/>
  <c r="A357" i="6"/>
  <c r="AJ357" i="6" s="1"/>
  <c r="AE356" i="6"/>
  <c r="AI356" i="6" s="1"/>
  <c r="W356" i="6"/>
  <c r="AA356" i="6" s="1"/>
  <c r="S356" i="6"/>
  <c r="L356" i="6"/>
  <c r="A356" i="6"/>
  <c r="AJ356" i="6" s="1"/>
  <c r="AE355" i="6"/>
  <c r="AI355" i="6" s="1"/>
  <c r="W355" i="6"/>
  <c r="AA355" i="6" s="1"/>
  <c r="P355" i="6"/>
  <c r="S355" i="6" s="1"/>
  <c r="I355" i="6"/>
  <c r="L355" i="6" s="1"/>
  <c r="A355" i="6"/>
  <c r="AJ355" i="6" s="1"/>
  <c r="AE354" i="6"/>
  <c r="AI354" i="6" s="1"/>
  <c r="W354" i="6"/>
  <c r="AA354" i="6" s="1"/>
  <c r="P354" i="6"/>
  <c r="S354" i="6" s="1"/>
  <c r="I354" i="6"/>
  <c r="L354" i="6" s="1"/>
  <c r="A354" i="6"/>
  <c r="AJ354" i="6" s="1"/>
  <c r="AE353" i="6"/>
  <c r="AI353" i="6" s="1"/>
  <c r="W353" i="6"/>
  <c r="AA353" i="6" s="1"/>
  <c r="P353" i="6"/>
  <c r="S353" i="6" s="1"/>
  <c r="I353" i="6"/>
  <c r="L353" i="6" s="1"/>
  <c r="A353" i="6"/>
  <c r="AJ353" i="6" s="1"/>
  <c r="AE352" i="6"/>
  <c r="AI352" i="6" s="1"/>
  <c r="W352" i="6"/>
  <c r="AA352" i="6" s="1"/>
  <c r="P352" i="6"/>
  <c r="S352" i="6" s="1"/>
  <c r="I352" i="6"/>
  <c r="L352" i="6" s="1"/>
  <c r="A352" i="6"/>
  <c r="AJ352" i="6" s="1"/>
  <c r="AE351" i="6"/>
  <c r="AI351" i="6" s="1"/>
  <c r="W351" i="6"/>
  <c r="P351" i="6"/>
  <c r="S351" i="6" s="1"/>
  <c r="I351" i="6"/>
  <c r="A351" i="6"/>
  <c r="AJ351" i="6" s="1"/>
  <c r="AE350" i="6"/>
  <c r="AI350" i="6" s="1"/>
  <c r="W350" i="6"/>
  <c r="AA350" i="6" s="1"/>
  <c r="P350" i="6"/>
  <c r="S350" i="6" s="1"/>
  <c r="A350" i="6"/>
  <c r="AJ350" i="6" s="1"/>
  <c r="AE349" i="6"/>
  <c r="AI349" i="6" s="1"/>
  <c r="W349" i="6"/>
  <c r="AA349" i="6" s="1"/>
  <c r="P349" i="6"/>
  <c r="S349" i="6" s="1"/>
  <c r="A349" i="6"/>
  <c r="AJ349" i="6" s="1"/>
  <c r="AE348" i="6"/>
  <c r="AI348" i="6" s="1"/>
  <c r="W348" i="6"/>
  <c r="AA348" i="6" s="1"/>
  <c r="P348" i="6"/>
  <c r="S348" i="6" s="1"/>
  <c r="I348" i="6"/>
  <c r="L348" i="6" s="1"/>
  <c r="A348" i="6"/>
  <c r="AJ348" i="6" s="1"/>
  <c r="AE347" i="6"/>
  <c r="AI347" i="6" s="1"/>
  <c r="W347" i="6"/>
  <c r="AA347" i="6" s="1"/>
  <c r="P347" i="6"/>
  <c r="S347" i="6" s="1"/>
  <c r="I347" i="6"/>
  <c r="L347" i="6" s="1"/>
  <c r="A347" i="6"/>
  <c r="AJ347" i="6" s="1"/>
  <c r="AE346" i="6"/>
  <c r="AI346" i="6" s="1"/>
  <c r="W346" i="6"/>
  <c r="AA346" i="6" s="1"/>
  <c r="P346" i="6"/>
  <c r="S346" i="6" s="1"/>
  <c r="I346" i="6"/>
  <c r="L346" i="6" s="1"/>
  <c r="A346" i="6"/>
  <c r="AJ346" i="6" s="1"/>
  <c r="A345" i="6"/>
  <c r="AJ345" i="6" s="1"/>
  <c r="AH344" i="6"/>
  <c r="AH345" i="6" s="1"/>
  <c r="AF344" i="6"/>
  <c r="AF345" i="6" s="1"/>
  <c r="AD344" i="6"/>
  <c r="AC344" i="6"/>
  <c r="AB344" i="6"/>
  <c r="AB345" i="6" s="1"/>
  <c r="Z344" i="6"/>
  <c r="Z345" i="6" s="1"/>
  <c r="X344" i="6"/>
  <c r="X345" i="6" s="1"/>
  <c r="V344" i="6"/>
  <c r="U344" i="6"/>
  <c r="T344" i="6"/>
  <c r="T345" i="6" s="1"/>
  <c r="R344" i="6"/>
  <c r="R345" i="6" s="1"/>
  <c r="Q344" i="6"/>
  <c r="Q345" i="6" s="1"/>
  <c r="O344" i="6"/>
  <c r="N344" i="6"/>
  <c r="M344" i="6"/>
  <c r="M345" i="6" s="1"/>
  <c r="K344" i="6"/>
  <c r="K345" i="6" s="1"/>
  <c r="J344" i="6"/>
  <c r="J345" i="6" s="1"/>
  <c r="H344" i="6"/>
  <c r="G344" i="6"/>
  <c r="F344" i="6"/>
  <c r="F345" i="6" s="1"/>
  <c r="A344" i="6"/>
  <c r="AJ344" i="6" s="1"/>
  <c r="AE343" i="6"/>
  <c r="AI343" i="6" s="1"/>
  <c r="W343" i="6"/>
  <c r="AA343" i="6" s="1"/>
  <c r="P343" i="6"/>
  <c r="S343" i="6" s="1"/>
  <c r="I343" i="6"/>
  <c r="L343" i="6" s="1"/>
  <c r="A343" i="6"/>
  <c r="AJ343" i="6" s="1"/>
  <c r="AE342" i="6"/>
  <c r="AI342" i="6" s="1"/>
  <c r="W342" i="6"/>
  <c r="AA342" i="6" s="1"/>
  <c r="S342" i="6"/>
  <c r="A342" i="6"/>
  <c r="AJ342" i="6" s="1"/>
  <c r="AE341" i="6"/>
  <c r="AI341" i="6" s="1"/>
  <c r="W341" i="6"/>
  <c r="AA341" i="6" s="1"/>
  <c r="P341" i="6"/>
  <c r="S341" i="6" s="1"/>
  <c r="I341" i="6"/>
  <c r="L341" i="6" s="1"/>
  <c r="A341" i="6"/>
  <c r="AJ341" i="6" s="1"/>
  <c r="AE340" i="6"/>
  <c r="AI340" i="6" s="1"/>
  <c r="W340" i="6"/>
  <c r="AA340" i="6" s="1"/>
  <c r="P340" i="6"/>
  <c r="S340" i="6" s="1"/>
  <c r="I340" i="6"/>
  <c r="L340" i="6" s="1"/>
  <c r="A340" i="6"/>
  <c r="AJ340" i="6" s="1"/>
  <c r="AE339" i="6"/>
  <c r="AI339" i="6" s="1"/>
  <c r="W339" i="6"/>
  <c r="AA339" i="6" s="1"/>
  <c r="P339" i="6"/>
  <c r="S339" i="6" s="1"/>
  <c r="I339" i="6"/>
  <c r="L339" i="6" s="1"/>
  <c r="A339" i="6"/>
  <c r="AJ339" i="6" s="1"/>
  <c r="AE338" i="6"/>
  <c r="AI338" i="6" s="1"/>
  <c r="W338" i="6"/>
  <c r="AA338" i="6" s="1"/>
  <c r="P338" i="6"/>
  <c r="S338" i="6" s="1"/>
  <c r="I338" i="6"/>
  <c r="L338" i="6" s="1"/>
  <c r="A338" i="6"/>
  <c r="AJ338" i="6" s="1"/>
  <c r="AE337" i="6"/>
  <c r="AI337" i="6" s="1"/>
  <c r="W337" i="6"/>
  <c r="AA337" i="6" s="1"/>
  <c r="P337" i="6"/>
  <c r="A337" i="6"/>
  <c r="AJ337" i="6" s="1"/>
  <c r="AE336" i="6"/>
  <c r="AI336" i="6" s="1"/>
  <c r="W336" i="6"/>
  <c r="AA336" i="6" s="1"/>
  <c r="P336" i="6"/>
  <c r="S336" i="6" s="1"/>
  <c r="A336" i="6"/>
  <c r="AJ336" i="6" s="1"/>
  <c r="AE335" i="6"/>
  <c r="AI335" i="6" s="1"/>
  <c r="W335" i="6"/>
  <c r="AA335" i="6" s="1"/>
  <c r="P335" i="6"/>
  <c r="S335" i="6" s="1"/>
  <c r="A335" i="6"/>
  <c r="AJ335" i="6" s="1"/>
  <c r="AE334" i="6"/>
  <c r="AI334" i="6" s="1"/>
  <c r="W334" i="6"/>
  <c r="P334" i="6"/>
  <c r="S334" i="6" s="1"/>
  <c r="I334" i="6"/>
  <c r="L334" i="6" s="1"/>
  <c r="A334" i="6"/>
  <c r="AJ334" i="6" s="1"/>
  <c r="AE333" i="6"/>
  <c r="AI333" i="6" s="1"/>
  <c r="W333" i="6"/>
  <c r="AA333" i="6" s="1"/>
  <c r="P333" i="6"/>
  <c r="S333" i="6" s="1"/>
  <c r="I333" i="6"/>
  <c r="L333" i="6" s="1"/>
  <c r="A333" i="6"/>
  <c r="AJ333" i="6" s="1"/>
  <c r="AE332" i="6"/>
  <c r="AI332" i="6" s="1"/>
  <c r="W332" i="6"/>
  <c r="AA332" i="6" s="1"/>
  <c r="P332" i="6"/>
  <c r="S332" i="6" s="1"/>
  <c r="I332" i="6"/>
  <c r="L332" i="6" s="1"/>
  <c r="A332" i="6"/>
  <c r="AJ332" i="6" s="1"/>
  <c r="A331" i="6"/>
  <c r="AJ331" i="6" s="1"/>
  <c r="AH330" i="6"/>
  <c r="AH331" i="6" s="1"/>
  <c r="AF330" i="6"/>
  <c r="AF331" i="6" s="1"/>
  <c r="AD330" i="6"/>
  <c r="AC330" i="6"/>
  <c r="AB330" i="6"/>
  <c r="AB331" i="6" s="1"/>
  <c r="Z330" i="6"/>
  <c r="Z331" i="6" s="1"/>
  <c r="X330" i="6"/>
  <c r="X331" i="6" s="1"/>
  <c r="V330" i="6"/>
  <c r="U330" i="6"/>
  <c r="T330" i="6"/>
  <c r="T331" i="6" s="1"/>
  <c r="R330" i="6"/>
  <c r="R331" i="6" s="1"/>
  <c r="Q330" i="6"/>
  <c r="Q331" i="6" s="1"/>
  <c r="O330" i="6"/>
  <c r="N330" i="6"/>
  <c r="M330" i="6"/>
  <c r="M331" i="6" s="1"/>
  <c r="K330" i="6"/>
  <c r="K331" i="6" s="1"/>
  <c r="J330" i="6"/>
  <c r="J331" i="6" s="1"/>
  <c r="H330" i="6"/>
  <c r="G330" i="6"/>
  <c r="F330" i="6"/>
  <c r="F331" i="6" s="1"/>
  <c r="A330" i="6"/>
  <c r="AJ330" i="6" s="1"/>
  <c r="AE329" i="6"/>
  <c r="AI329" i="6" s="1"/>
  <c r="W329" i="6"/>
  <c r="AA329" i="6" s="1"/>
  <c r="P329" i="6"/>
  <c r="S329" i="6" s="1"/>
  <c r="I329" i="6"/>
  <c r="L329" i="6" s="1"/>
  <c r="A329" i="6"/>
  <c r="AJ329" i="6" s="1"/>
  <c r="AE328" i="6"/>
  <c r="AI328" i="6" s="1"/>
  <c r="W328" i="6"/>
  <c r="AA328" i="6" s="1"/>
  <c r="P328" i="6"/>
  <c r="S328" i="6" s="1"/>
  <c r="I328" i="6"/>
  <c r="L328" i="6" s="1"/>
  <c r="A328" i="6"/>
  <c r="AJ328" i="6" s="1"/>
  <c r="AE327" i="6"/>
  <c r="AI327" i="6" s="1"/>
  <c r="W327" i="6"/>
  <c r="AA327" i="6" s="1"/>
  <c r="P327" i="6"/>
  <c r="S327" i="6" s="1"/>
  <c r="I327" i="6"/>
  <c r="L327" i="6" s="1"/>
  <c r="A327" i="6"/>
  <c r="AJ327" i="6" s="1"/>
  <c r="AE326" i="6"/>
  <c r="AI326" i="6" s="1"/>
  <c r="W326" i="6"/>
  <c r="AA326" i="6" s="1"/>
  <c r="P326" i="6"/>
  <c r="S326" i="6" s="1"/>
  <c r="I326" i="6"/>
  <c r="L326" i="6" s="1"/>
  <c r="A326" i="6"/>
  <c r="AJ326" i="6" s="1"/>
  <c r="AE325" i="6"/>
  <c r="AI325" i="6" s="1"/>
  <c r="W325" i="6"/>
  <c r="AA325" i="6" s="1"/>
  <c r="P325" i="6"/>
  <c r="S325" i="6" s="1"/>
  <c r="I325" i="6"/>
  <c r="L325" i="6" s="1"/>
  <c r="A325" i="6"/>
  <c r="AJ325" i="6" s="1"/>
  <c r="AE324" i="6"/>
  <c r="AI324" i="6" s="1"/>
  <c r="W324" i="6"/>
  <c r="AA324" i="6" s="1"/>
  <c r="P324" i="6"/>
  <c r="S324" i="6" s="1"/>
  <c r="I324" i="6"/>
  <c r="L324" i="6" s="1"/>
  <c r="A324" i="6"/>
  <c r="AJ324" i="6" s="1"/>
  <c r="AE323" i="6"/>
  <c r="AI323" i="6" s="1"/>
  <c r="W323" i="6"/>
  <c r="AA323" i="6" s="1"/>
  <c r="P323" i="6"/>
  <c r="S323" i="6" s="1"/>
  <c r="A323" i="6"/>
  <c r="AJ323" i="6" s="1"/>
  <c r="AE322" i="6"/>
  <c r="AI322" i="6" s="1"/>
  <c r="W322" i="6"/>
  <c r="AA322" i="6" s="1"/>
  <c r="P322" i="6"/>
  <c r="S322" i="6" s="1"/>
  <c r="A322" i="6"/>
  <c r="AJ322" i="6" s="1"/>
  <c r="AE321" i="6"/>
  <c r="AI321" i="6" s="1"/>
  <c r="W321" i="6"/>
  <c r="AA321" i="6" s="1"/>
  <c r="P321" i="6"/>
  <c r="S321" i="6" s="1"/>
  <c r="I321" i="6"/>
  <c r="L321" i="6" s="1"/>
  <c r="A321" i="6"/>
  <c r="AJ321" i="6" s="1"/>
  <c r="AE320" i="6"/>
  <c r="AI320" i="6" s="1"/>
  <c r="W320" i="6"/>
  <c r="P320" i="6"/>
  <c r="S320" i="6" s="1"/>
  <c r="I320" i="6"/>
  <c r="A320" i="6"/>
  <c r="AJ320" i="6" s="1"/>
  <c r="AE319" i="6"/>
  <c r="AI319" i="6" s="1"/>
  <c r="W319" i="6"/>
  <c r="AA319" i="6" s="1"/>
  <c r="P319" i="6"/>
  <c r="S319" i="6" s="1"/>
  <c r="A319" i="6"/>
  <c r="AJ319" i="6" s="1"/>
  <c r="AE318" i="6"/>
  <c r="AI318" i="6" s="1"/>
  <c r="W318" i="6"/>
  <c r="AA318" i="6" s="1"/>
  <c r="P318" i="6"/>
  <c r="S318" i="6" s="1"/>
  <c r="A318" i="6"/>
  <c r="AJ318" i="6" s="1"/>
  <c r="AE317" i="6"/>
  <c r="AI317" i="6" s="1"/>
  <c r="W317" i="6"/>
  <c r="AA317" i="6" s="1"/>
  <c r="P317" i="6"/>
  <c r="S317" i="6" s="1"/>
  <c r="I317" i="6"/>
  <c r="L317" i="6" s="1"/>
  <c r="A317" i="6"/>
  <c r="AJ317" i="6" s="1"/>
  <c r="AE316" i="6"/>
  <c r="AI316" i="6" s="1"/>
  <c r="W316" i="6"/>
  <c r="AA316" i="6" s="1"/>
  <c r="P316" i="6"/>
  <c r="S316" i="6" s="1"/>
  <c r="I316" i="6"/>
  <c r="L316" i="6" s="1"/>
  <c r="A316" i="6"/>
  <c r="AJ316" i="6" s="1"/>
  <c r="AE315" i="6"/>
  <c r="W315" i="6"/>
  <c r="AA315" i="6" s="1"/>
  <c r="P315" i="6"/>
  <c r="I315" i="6"/>
  <c r="L315" i="6" s="1"/>
  <c r="A315" i="6"/>
  <c r="AJ315" i="6" s="1"/>
  <c r="A314" i="6"/>
  <c r="AJ314" i="6" s="1"/>
  <c r="AH313" i="6"/>
  <c r="AH314" i="6" s="1"/>
  <c r="AF313" i="6"/>
  <c r="AD313" i="6"/>
  <c r="AC313" i="6"/>
  <c r="AB313" i="6"/>
  <c r="AB314" i="6" s="1"/>
  <c r="Z313" i="6"/>
  <c r="Z314" i="6" s="1"/>
  <c r="X313" i="6"/>
  <c r="V313" i="6"/>
  <c r="U313" i="6"/>
  <c r="T313" i="6"/>
  <c r="R313" i="6"/>
  <c r="R314" i="6" s="1"/>
  <c r="Q313" i="6"/>
  <c r="O313" i="6"/>
  <c r="N313" i="6"/>
  <c r="M313" i="6"/>
  <c r="K313" i="6"/>
  <c r="J313" i="6"/>
  <c r="H313" i="6"/>
  <c r="G313" i="6"/>
  <c r="F313" i="6"/>
  <c r="F314" i="6" s="1"/>
  <c r="A313" i="6"/>
  <c r="AJ313" i="6" s="1"/>
  <c r="AE312" i="6"/>
  <c r="AI312" i="6" s="1"/>
  <c r="W312" i="6"/>
  <c r="AA312" i="6" s="1"/>
  <c r="P312" i="6"/>
  <c r="S312" i="6" s="1"/>
  <c r="I312" i="6"/>
  <c r="L312" i="6" s="1"/>
  <c r="A312" i="6"/>
  <c r="AJ312" i="6" s="1"/>
  <c r="AE311" i="6"/>
  <c r="AI311" i="6" s="1"/>
  <c r="W311" i="6"/>
  <c r="AA311" i="6" s="1"/>
  <c r="P311" i="6"/>
  <c r="S311" i="6" s="1"/>
  <c r="I311" i="6"/>
  <c r="L311" i="6" s="1"/>
  <c r="A311" i="6"/>
  <c r="AJ311" i="6" s="1"/>
  <c r="AE310" i="6"/>
  <c r="AI310" i="6" s="1"/>
  <c r="W310" i="6"/>
  <c r="AA310" i="6" s="1"/>
  <c r="P310" i="6"/>
  <c r="S310" i="6" s="1"/>
  <c r="I310" i="6"/>
  <c r="L310" i="6" s="1"/>
  <c r="A310" i="6"/>
  <c r="AJ310" i="6" s="1"/>
  <c r="AE309" i="6"/>
  <c r="AI309" i="6" s="1"/>
  <c r="W309" i="6"/>
  <c r="AA309" i="6" s="1"/>
  <c r="P309" i="6"/>
  <c r="S309" i="6" s="1"/>
  <c r="I309" i="6"/>
  <c r="L309" i="6" s="1"/>
  <c r="A309" i="6"/>
  <c r="AJ309" i="6" s="1"/>
  <c r="AE308" i="6"/>
  <c r="AI308" i="6" s="1"/>
  <c r="W308" i="6"/>
  <c r="AA308" i="6" s="1"/>
  <c r="P308" i="6"/>
  <c r="S308" i="6" s="1"/>
  <c r="I308" i="6"/>
  <c r="L308" i="6" s="1"/>
  <c r="A308" i="6"/>
  <c r="AJ308" i="6" s="1"/>
  <c r="AE307" i="6"/>
  <c r="AI307" i="6" s="1"/>
  <c r="W307" i="6"/>
  <c r="AA307" i="6" s="1"/>
  <c r="P307" i="6"/>
  <c r="S307" i="6" s="1"/>
  <c r="I307" i="6"/>
  <c r="L307" i="6" s="1"/>
  <c r="A307" i="6"/>
  <c r="AJ307" i="6" s="1"/>
  <c r="AE306" i="6"/>
  <c r="AI306" i="6" s="1"/>
  <c r="W306" i="6"/>
  <c r="AA306" i="6" s="1"/>
  <c r="P306" i="6"/>
  <c r="S306" i="6" s="1"/>
  <c r="I306" i="6"/>
  <c r="L306" i="6" s="1"/>
  <c r="A306" i="6"/>
  <c r="AJ306" i="6" s="1"/>
  <c r="AE305" i="6"/>
  <c r="AI305" i="6" s="1"/>
  <c r="W305" i="6"/>
  <c r="AA305" i="6" s="1"/>
  <c r="P305" i="6"/>
  <c r="S305" i="6" s="1"/>
  <c r="A305" i="6"/>
  <c r="AJ305" i="6" s="1"/>
  <c r="AE304" i="6"/>
  <c r="AI304" i="6" s="1"/>
  <c r="W304" i="6"/>
  <c r="AA304" i="6" s="1"/>
  <c r="P304" i="6"/>
  <c r="S304" i="6" s="1"/>
  <c r="I304" i="6"/>
  <c r="L304" i="6" s="1"/>
  <c r="A304" i="6"/>
  <c r="AJ304" i="6" s="1"/>
  <c r="AE303" i="6"/>
  <c r="W303" i="6"/>
  <c r="AA303" i="6" s="1"/>
  <c r="P303" i="6"/>
  <c r="S303" i="6" s="1"/>
  <c r="I303" i="6"/>
  <c r="L303" i="6" s="1"/>
  <c r="A303" i="6"/>
  <c r="AJ303" i="6" s="1"/>
  <c r="AE302" i="6"/>
  <c r="AI302" i="6" s="1"/>
  <c r="W302" i="6"/>
  <c r="AA302" i="6" s="1"/>
  <c r="P302" i="6"/>
  <c r="S302" i="6" s="1"/>
  <c r="I302" i="6"/>
  <c r="L302" i="6" s="1"/>
  <c r="A302" i="6"/>
  <c r="AJ302" i="6" s="1"/>
  <c r="AE301" i="6"/>
  <c r="AI301" i="6" s="1"/>
  <c r="W301" i="6"/>
  <c r="AA301" i="6" s="1"/>
  <c r="P301" i="6"/>
  <c r="S301" i="6" s="1"/>
  <c r="I301" i="6"/>
  <c r="L301" i="6" s="1"/>
  <c r="A301" i="6"/>
  <c r="AJ301" i="6" s="1"/>
  <c r="AE300" i="6"/>
  <c r="AI300" i="6" s="1"/>
  <c r="W300" i="6"/>
  <c r="AA300" i="6" s="1"/>
  <c r="P300" i="6"/>
  <c r="S300" i="6" s="1"/>
  <c r="I300" i="6"/>
  <c r="L300" i="6" s="1"/>
  <c r="A300" i="6"/>
  <c r="AJ300" i="6" s="1"/>
  <c r="R299" i="6"/>
  <c r="Q299" i="6"/>
  <c r="A299" i="6"/>
  <c r="AJ299" i="6" s="1"/>
  <c r="AH298" i="6"/>
  <c r="AH299" i="6" s="1"/>
  <c r="AF298" i="6"/>
  <c r="AF299" i="6" s="1"/>
  <c r="AD298" i="6"/>
  <c r="AC298" i="6"/>
  <c r="AB298" i="6"/>
  <c r="AB299" i="6" s="1"/>
  <c r="Z298" i="6"/>
  <c r="Z299" i="6" s="1"/>
  <c r="X298" i="6"/>
  <c r="X299" i="6" s="1"/>
  <c r="V298" i="6"/>
  <c r="U298" i="6"/>
  <c r="P298" i="6"/>
  <c r="S298" i="6" s="1"/>
  <c r="K298" i="6"/>
  <c r="K299" i="6" s="1"/>
  <c r="J298" i="6"/>
  <c r="J299" i="6" s="1"/>
  <c r="H298" i="6"/>
  <c r="G298" i="6"/>
  <c r="F298" i="6"/>
  <c r="F299" i="6" s="1"/>
  <c r="A298" i="6"/>
  <c r="AJ298" i="6" s="1"/>
  <c r="AE297" i="6"/>
  <c r="AI297" i="6" s="1"/>
  <c r="W297" i="6"/>
  <c r="AA297" i="6" s="1"/>
  <c r="P297" i="6"/>
  <c r="S297" i="6" s="1"/>
  <c r="I297" i="6"/>
  <c r="L297" i="6" s="1"/>
  <c r="A297" i="6"/>
  <c r="AJ297" i="6" s="1"/>
  <c r="AE296" i="6"/>
  <c r="AI296" i="6" s="1"/>
  <c r="W296" i="6"/>
  <c r="AA296" i="6" s="1"/>
  <c r="P296" i="6"/>
  <c r="S296" i="6" s="1"/>
  <c r="I296" i="6"/>
  <c r="L296" i="6" s="1"/>
  <c r="A296" i="6"/>
  <c r="AJ296" i="6" s="1"/>
  <c r="AE295" i="6"/>
  <c r="AI295" i="6" s="1"/>
  <c r="W295" i="6"/>
  <c r="AA295" i="6" s="1"/>
  <c r="P295" i="6"/>
  <c r="S295" i="6" s="1"/>
  <c r="I295" i="6"/>
  <c r="L295" i="6" s="1"/>
  <c r="A295" i="6"/>
  <c r="AJ295" i="6" s="1"/>
  <c r="AE294" i="6"/>
  <c r="AI294" i="6" s="1"/>
  <c r="W294" i="6"/>
  <c r="AA294" i="6" s="1"/>
  <c r="P294" i="6"/>
  <c r="S294" i="6" s="1"/>
  <c r="I294" i="6"/>
  <c r="L294" i="6" s="1"/>
  <c r="A294" i="6"/>
  <c r="AJ294" i="6" s="1"/>
  <c r="AE293" i="6"/>
  <c r="AI293" i="6" s="1"/>
  <c r="W293" i="6"/>
  <c r="AA293" i="6" s="1"/>
  <c r="P293" i="6"/>
  <c r="S293" i="6" s="1"/>
  <c r="I293" i="6"/>
  <c r="L293" i="6" s="1"/>
  <c r="A293" i="6"/>
  <c r="AJ293" i="6" s="1"/>
  <c r="AE292" i="6"/>
  <c r="AI292" i="6" s="1"/>
  <c r="W292" i="6"/>
  <c r="AA292" i="6" s="1"/>
  <c r="P292" i="6"/>
  <c r="S292" i="6" s="1"/>
  <c r="I292" i="6"/>
  <c r="L292" i="6" s="1"/>
  <c r="A292" i="6"/>
  <c r="AJ292" i="6" s="1"/>
  <c r="AE291" i="6"/>
  <c r="AI291" i="6" s="1"/>
  <c r="W291" i="6"/>
  <c r="AA291" i="6" s="1"/>
  <c r="P291" i="6"/>
  <c r="S291" i="6" s="1"/>
  <c r="I291" i="6"/>
  <c r="L291" i="6" s="1"/>
  <c r="A291" i="6"/>
  <c r="AJ291" i="6" s="1"/>
  <c r="AE290" i="6"/>
  <c r="AI290" i="6" s="1"/>
  <c r="T290" i="6"/>
  <c r="T298" i="6" s="1"/>
  <c r="M290" i="6"/>
  <c r="M299" i="6" s="1"/>
  <c r="I290" i="6"/>
  <c r="L290" i="6" s="1"/>
  <c r="A290" i="6"/>
  <c r="AJ290" i="6" s="1"/>
  <c r="AE289" i="6"/>
  <c r="AI289" i="6" s="1"/>
  <c r="W289" i="6"/>
  <c r="AA289" i="6" s="1"/>
  <c r="P289" i="6"/>
  <c r="S289" i="6" s="1"/>
  <c r="I289" i="6"/>
  <c r="L289" i="6" s="1"/>
  <c r="A289" i="6"/>
  <c r="AJ289" i="6" s="1"/>
  <c r="AE288" i="6"/>
  <c r="W288" i="6"/>
  <c r="P288" i="6"/>
  <c r="S288" i="6" s="1"/>
  <c r="I288" i="6"/>
  <c r="A288" i="6"/>
  <c r="AJ288" i="6" s="1"/>
  <c r="AE287" i="6"/>
  <c r="AI287" i="6" s="1"/>
  <c r="W287" i="6"/>
  <c r="AA287" i="6" s="1"/>
  <c r="P287" i="6"/>
  <c r="S287" i="6" s="1"/>
  <c r="I287" i="6"/>
  <c r="L287" i="6" s="1"/>
  <c r="A287" i="6"/>
  <c r="AJ287" i="6" s="1"/>
  <c r="AE286" i="6"/>
  <c r="AI286" i="6" s="1"/>
  <c r="W286" i="6"/>
  <c r="AA286" i="6" s="1"/>
  <c r="P286" i="6"/>
  <c r="S286" i="6" s="1"/>
  <c r="I286" i="6"/>
  <c r="L286" i="6" s="1"/>
  <c r="A286" i="6"/>
  <c r="AJ286" i="6" s="1"/>
  <c r="A285" i="6"/>
  <c r="AJ285" i="6" s="1"/>
  <c r="AH284" i="6"/>
  <c r="AH285" i="6" s="1"/>
  <c r="AF284" i="6"/>
  <c r="AF285" i="6" s="1"/>
  <c r="AD284" i="6"/>
  <c r="AC284" i="6"/>
  <c r="AB284" i="6"/>
  <c r="AB285" i="6" s="1"/>
  <c r="Z284" i="6"/>
  <c r="Z285" i="6" s="1"/>
  <c r="X284" i="6"/>
  <c r="X285" i="6" s="1"/>
  <c r="V284" i="6"/>
  <c r="U284" i="6"/>
  <c r="T284" i="6"/>
  <c r="T285" i="6" s="1"/>
  <c r="R284" i="6"/>
  <c r="R285" i="6" s="1"/>
  <c r="Q284" i="6"/>
  <c r="Q285" i="6" s="1"/>
  <c r="O284" i="6"/>
  <c r="N284" i="6"/>
  <c r="M284" i="6"/>
  <c r="M285" i="6" s="1"/>
  <c r="K284" i="6"/>
  <c r="K285" i="6" s="1"/>
  <c r="J284" i="6"/>
  <c r="J285" i="6" s="1"/>
  <c r="H284" i="6"/>
  <c r="G284" i="6"/>
  <c r="F284" i="6"/>
  <c r="F285" i="6" s="1"/>
  <c r="A284" i="6"/>
  <c r="AJ284" i="6" s="1"/>
  <c r="AE283" i="6"/>
  <c r="AI283" i="6" s="1"/>
  <c r="W283" i="6"/>
  <c r="AA283" i="6" s="1"/>
  <c r="P283" i="6"/>
  <c r="S283" i="6" s="1"/>
  <c r="I283" i="6"/>
  <c r="L283" i="6" s="1"/>
  <c r="A283" i="6"/>
  <c r="AJ283" i="6" s="1"/>
  <c r="AE282" i="6"/>
  <c r="AI282" i="6" s="1"/>
  <c r="W282" i="6"/>
  <c r="AA282" i="6" s="1"/>
  <c r="P282" i="6"/>
  <c r="S282" i="6" s="1"/>
  <c r="L282" i="6"/>
  <c r="A282" i="6"/>
  <c r="AJ282" i="6" s="1"/>
  <c r="AE281" i="6"/>
  <c r="AI281" i="6" s="1"/>
  <c r="W281" i="6"/>
  <c r="AA281" i="6" s="1"/>
  <c r="P281" i="6"/>
  <c r="S281" i="6" s="1"/>
  <c r="I281" i="6"/>
  <c r="L281" i="6" s="1"/>
  <c r="A281" i="6"/>
  <c r="AJ281" i="6" s="1"/>
  <c r="AE280" i="6"/>
  <c r="AI280" i="6" s="1"/>
  <c r="W280" i="6"/>
  <c r="AA280" i="6" s="1"/>
  <c r="P280" i="6"/>
  <c r="S280" i="6" s="1"/>
  <c r="I280" i="6"/>
  <c r="L280" i="6" s="1"/>
  <c r="A280" i="6"/>
  <c r="AJ280" i="6" s="1"/>
  <c r="AE279" i="6"/>
  <c r="AI279" i="6" s="1"/>
  <c r="W279" i="6"/>
  <c r="AA279" i="6" s="1"/>
  <c r="P279" i="6"/>
  <c r="S279" i="6" s="1"/>
  <c r="L279" i="6"/>
  <c r="A279" i="6"/>
  <c r="AJ279" i="6" s="1"/>
  <c r="AE278" i="6"/>
  <c r="AI278" i="6" s="1"/>
  <c r="W278" i="6"/>
  <c r="AA278" i="6" s="1"/>
  <c r="P278" i="6"/>
  <c r="S278" i="6" s="1"/>
  <c r="I278" i="6"/>
  <c r="L278" i="6" s="1"/>
  <c r="A278" i="6"/>
  <c r="AJ278" i="6" s="1"/>
  <c r="AE277" i="6"/>
  <c r="AI277" i="6" s="1"/>
  <c r="W277" i="6"/>
  <c r="AA277" i="6" s="1"/>
  <c r="P277" i="6"/>
  <c r="S277" i="6" s="1"/>
  <c r="I277" i="6"/>
  <c r="L277" i="6" s="1"/>
  <c r="A277" i="6"/>
  <c r="AJ277" i="6" s="1"/>
  <c r="AE276" i="6"/>
  <c r="AI276" i="6" s="1"/>
  <c r="W276" i="6"/>
  <c r="AA276" i="6" s="1"/>
  <c r="P276" i="6"/>
  <c r="S276" i="6" s="1"/>
  <c r="I276" i="6"/>
  <c r="L276" i="6" s="1"/>
  <c r="A276" i="6"/>
  <c r="AJ276" i="6" s="1"/>
  <c r="AE275" i="6"/>
  <c r="W275" i="6"/>
  <c r="P275" i="6"/>
  <c r="I275" i="6"/>
  <c r="L275" i="6" s="1"/>
  <c r="A275" i="6"/>
  <c r="AJ275" i="6" s="1"/>
  <c r="AE274" i="6"/>
  <c r="AI274" i="6" s="1"/>
  <c r="W274" i="6"/>
  <c r="AA274" i="6" s="1"/>
  <c r="P274" i="6"/>
  <c r="S274" i="6" s="1"/>
  <c r="I274" i="6"/>
  <c r="L274" i="6" s="1"/>
  <c r="A274" i="6"/>
  <c r="AJ274" i="6" s="1"/>
  <c r="AE273" i="6"/>
  <c r="AI273" i="6" s="1"/>
  <c r="W273" i="6"/>
  <c r="P273" i="6"/>
  <c r="S273" i="6" s="1"/>
  <c r="I273" i="6"/>
  <c r="A273" i="6"/>
  <c r="AJ273" i="6" s="1"/>
  <c r="A272" i="6"/>
  <c r="AJ272" i="6" s="1"/>
  <c r="AH271" i="6"/>
  <c r="AH272" i="6" s="1"/>
  <c r="AF271" i="6"/>
  <c r="AF272" i="6" s="1"/>
  <c r="AD271" i="6"/>
  <c r="AC271" i="6"/>
  <c r="AB271" i="6"/>
  <c r="AB272" i="6" s="1"/>
  <c r="Z271" i="6"/>
  <c r="Z272" i="6" s="1"/>
  <c r="X271" i="6"/>
  <c r="X272" i="6" s="1"/>
  <c r="V271" i="6"/>
  <c r="U271" i="6"/>
  <c r="T271" i="6"/>
  <c r="T272" i="6" s="1"/>
  <c r="R271" i="6"/>
  <c r="R272" i="6" s="1"/>
  <c r="Q271" i="6"/>
  <c r="Q272" i="6" s="1"/>
  <c r="O271" i="6"/>
  <c r="N271" i="6"/>
  <c r="M271" i="6"/>
  <c r="M272" i="6" s="1"/>
  <c r="K271" i="6"/>
  <c r="K272" i="6" s="1"/>
  <c r="J271" i="6"/>
  <c r="J272" i="6" s="1"/>
  <c r="H271" i="6"/>
  <c r="G271" i="6"/>
  <c r="F271" i="6"/>
  <c r="F272" i="6" s="1"/>
  <c r="A271" i="6"/>
  <c r="AJ271" i="6" s="1"/>
  <c r="AE270" i="6"/>
  <c r="AI270" i="6" s="1"/>
  <c r="W270" i="6"/>
  <c r="AA270" i="6" s="1"/>
  <c r="P270" i="6"/>
  <c r="S270" i="6" s="1"/>
  <c r="I270" i="6"/>
  <c r="L270" i="6" s="1"/>
  <c r="A270" i="6"/>
  <c r="AJ270" i="6" s="1"/>
  <c r="AE269" i="6"/>
  <c r="AI269" i="6" s="1"/>
  <c r="W269" i="6"/>
  <c r="AA269" i="6" s="1"/>
  <c r="P269" i="6"/>
  <c r="S269" i="6" s="1"/>
  <c r="I269" i="6"/>
  <c r="L269" i="6" s="1"/>
  <c r="A269" i="6"/>
  <c r="AJ269" i="6" s="1"/>
  <c r="AE268" i="6"/>
  <c r="AI268" i="6" s="1"/>
  <c r="W268" i="6"/>
  <c r="AA268" i="6" s="1"/>
  <c r="P268" i="6"/>
  <c r="S268" i="6" s="1"/>
  <c r="I268" i="6"/>
  <c r="L268" i="6" s="1"/>
  <c r="A268" i="6"/>
  <c r="AJ268" i="6" s="1"/>
  <c r="AE267" i="6"/>
  <c r="AI267" i="6" s="1"/>
  <c r="W267" i="6"/>
  <c r="AA267" i="6" s="1"/>
  <c r="P267" i="6"/>
  <c r="S267" i="6" s="1"/>
  <c r="L267" i="6"/>
  <c r="A267" i="6"/>
  <c r="AJ267" i="6" s="1"/>
  <c r="AE266" i="6"/>
  <c r="AI266" i="6" s="1"/>
  <c r="W266" i="6"/>
  <c r="AA266" i="6" s="1"/>
  <c r="P266" i="6"/>
  <c r="S266" i="6" s="1"/>
  <c r="I266" i="6"/>
  <c r="L266" i="6" s="1"/>
  <c r="A266" i="6"/>
  <c r="AJ266" i="6" s="1"/>
  <c r="AE265" i="6"/>
  <c r="AI265" i="6" s="1"/>
  <c r="W265" i="6"/>
  <c r="AA265" i="6" s="1"/>
  <c r="P265" i="6"/>
  <c r="S265" i="6" s="1"/>
  <c r="I265" i="6"/>
  <c r="L265" i="6" s="1"/>
  <c r="A265" i="6"/>
  <c r="AJ265" i="6" s="1"/>
  <c r="AE264" i="6"/>
  <c r="AI264" i="6" s="1"/>
  <c r="W264" i="6"/>
  <c r="AA264" i="6" s="1"/>
  <c r="P264" i="6"/>
  <c r="S264" i="6" s="1"/>
  <c r="I264" i="6"/>
  <c r="L264" i="6" s="1"/>
  <c r="A264" i="6"/>
  <c r="AJ264" i="6" s="1"/>
  <c r="AE263" i="6"/>
  <c r="AI263" i="6" s="1"/>
  <c r="W263" i="6"/>
  <c r="AA263" i="6" s="1"/>
  <c r="P263" i="6"/>
  <c r="S263" i="6" s="1"/>
  <c r="I263" i="6"/>
  <c r="L263" i="6" s="1"/>
  <c r="A263" i="6"/>
  <c r="AJ263" i="6" s="1"/>
  <c r="AE262" i="6"/>
  <c r="AI262" i="6" s="1"/>
  <c r="W262" i="6"/>
  <c r="AA262" i="6" s="1"/>
  <c r="P262" i="6"/>
  <c r="S262" i="6" s="1"/>
  <c r="I262" i="6"/>
  <c r="A262" i="6"/>
  <c r="AJ262" i="6" s="1"/>
  <c r="AE261" i="6"/>
  <c r="AI261" i="6" s="1"/>
  <c r="W261" i="6"/>
  <c r="AA261" i="6" s="1"/>
  <c r="P261" i="6"/>
  <c r="S261" i="6" s="1"/>
  <c r="A261" i="6"/>
  <c r="AJ261" i="6" s="1"/>
  <c r="AE260" i="6"/>
  <c r="AI260" i="6" s="1"/>
  <c r="W260" i="6"/>
  <c r="AA260" i="6" s="1"/>
  <c r="P260" i="6"/>
  <c r="S260" i="6" s="1"/>
  <c r="I260" i="6"/>
  <c r="L260" i="6" s="1"/>
  <c r="A260" i="6"/>
  <c r="AJ260" i="6" s="1"/>
  <c r="AE259" i="6"/>
  <c r="AI259" i="6" s="1"/>
  <c r="W259" i="6"/>
  <c r="P259" i="6"/>
  <c r="S259" i="6" s="1"/>
  <c r="I259" i="6"/>
  <c r="A259" i="6"/>
  <c r="AJ259" i="6" s="1"/>
  <c r="AE258" i="6"/>
  <c r="AI258" i="6" s="1"/>
  <c r="W258" i="6"/>
  <c r="AA258" i="6" s="1"/>
  <c r="P258" i="6"/>
  <c r="S258" i="6" s="1"/>
  <c r="I258" i="6"/>
  <c r="L258" i="6" s="1"/>
  <c r="A258" i="6"/>
  <c r="AJ258" i="6" s="1"/>
  <c r="AE257" i="6"/>
  <c r="AI257" i="6" s="1"/>
  <c r="W257" i="6"/>
  <c r="AA257" i="6" s="1"/>
  <c r="P257" i="6"/>
  <c r="S257" i="6" s="1"/>
  <c r="I257" i="6"/>
  <c r="L257" i="6" s="1"/>
  <c r="A257" i="6"/>
  <c r="AJ257" i="6" s="1"/>
  <c r="A256" i="6"/>
  <c r="AJ256" i="6" s="1"/>
  <c r="AH255" i="6"/>
  <c r="AH256" i="6" s="1"/>
  <c r="AF255" i="6"/>
  <c r="AF256" i="6" s="1"/>
  <c r="AD255" i="6"/>
  <c r="AC255" i="6"/>
  <c r="AB255" i="6"/>
  <c r="AB256" i="6" s="1"/>
  <c r="Z255" i="6"/>
  <c r="Z256" i="6" s="1"/>
  <c r="X255" i="6"/>
  <c r="X256" i="6" s="1"/>
  <c r="V255" i="6"/>
  <c r="U255" i="6"/>
  <c r="T255" i="6"/>
  <c r="T256" i="6" s="1"/>
  <c r="R255" i="6"/>
  <c r="R256" i="6" s="1"/>
  <c r="Q255" i="6"/>
  <c r="Q256" i="6" s="1"/>
  <c r="O255" i="6"/>
  <c r="N255" i="6"/>
  <c r="M255" i="6"/>
  <c r="M256" i="6" s="1"/>
  <c r="K255" i="6"/>
  <c r="K256" i="6" s="1"/>
  <c r="J255" i="6"/>
  <c r="J256" i="6" s="1"/>
  <c r="H255" i="6"/>
  <c r="G255" i="6"/>
  <c r="F255" i="6"/>
  <c r="F256" i="6" s="1"/>
  <c r="A255" i="6"/>
  <c r="AJ255" i="6" s="1"/>
  <c r="AE254" i="6"/>
  <c r="AI254" i="6" s="1"/>
  <c r="W254" i="6"/>
  <c r="AA254" i="6" s="1"/>
  <c r="P254" i="6"/>
  <c r="S254" i="6" s="1"/>
  <c r="I254" i="6"/>
  <c r="L254" i="6" s="1"/>
  <c r="A254" i="6"/>
  <c r="AJ254" i="6" s="1"/>
  <c r="AE253" i="6"/>
  <c r="AI253" i="6" s="1"/>
  <c r="W253" i="6"/>
  <c r="AA253" i="6" s="1"/>
  <c r="P253" i="6"/>
  <c r="S253" i="6" s="1"/>
  <c r="I253" i="6"/>
  <c r="L253" i="6" s="1"/>
  <c r="A253" i="6"/>
  <c r="AJ253" i="6" s="1"/>
  <c r="AE252" i="6"/>
  <c r="AI252" i="6" s="1"/>
  <c r="W252" i="6"/>
  <c r="AA252" i="6" s="1"/>
  <c r="P252" i="6"/>
  <c r="S252" i="6" s="1"/>
  <c r="I252" i="6"/>
  <c r="L252" i="6" s="1"/>
  <c r="A252" i="6"/>
  <c r="AJ252" i="6" s="1"/>
  <c r="AE251" i="6"/>
  <c r="AI251" i="6" s="1"/>
  <c r="W251" i="6"/>
  <c r="AA251" i="6" s="1"/>
  <c r="P251" i="6"/>
  <c r="S251" i="6" s="1"/>
  <c r="I251" i="6"/>
  <c r="L251" i="6" s="1"/>
  <c r="A251" i="6"/>
  <c r="AJ251" i="6" s="1"/>
  <c r="AE250" i="6"/>
  <c r="AI250" i="6" s="1"/>
  <c r="W250" i="6"/>
  <c r="AA250" i="6" s="1"/>
  <c r="P250" i="6"/>
  <c r="S250" i="6" s="1"/>
  <c r="I250" i="6"/>
  <c r="L250" i="6" s="1"/>
  <c r="A250" i="6"/>
  <c r="AJ250" i="6" s="1"/>
  <c r="AE249" i="6"/>
  <c r="AI249" i="6" s="1"/>
  <c r="W249" i="6"/>
  <c r="AA249" i="6" s="1"/>
  <c r="P249" i="6"/>
  <c r="S249" i="6" s="1"/>
  <c r="I249" i="6"/>
  <c r="L249" i="6" s="1"/>
  <c r="A249" i="6"/>
  <c r="AJ249" i="6" s="1"/>
  <c r="AE248" i="6"/>
  <c r="AI248" i="6" s="1"/>
  <c r="W248" i="6"/>
  <c r="AA248" i="6" s="1"/>
  <c r="P248" i="6"/>
  <c r="S248" i="6" s="1"/>
  <c r="I248" i="6"/>
  <c r="L248" i="6" s="1"/>
  <c r="A248" i="6"/>
  <c r="AJ248" i="6" s="1"/>
  <c r="AE247" i="6"/>
  <c r="AI247" i="6" s="1"/>
  <c r="W247" i="6"/>
  <c r="AA247" i="6" s="1"/>
  <c r="P247" i="6"/>
  <c r="S247" i="6" s="1"/>
  <c r="I247" i="6"/>
  <c r="L247" i="6" s="1"/>
  <c r="A247" i="6"/>
  <c r="AJ247" i="6" s="1"/>
  <c r="AE246" i="6"/>
  <c r="AI246" i="6" s="1"/>
  <c r="W246" i="6"/>
  <c r="AA246" i="6" s="1"/>
  <c r="P246" i="6"/>
  <c r="S246" i="6" s="1"/>
  <c r="I246" i="6"/>
  <c r="L246" i="6" s="1"/>
  <c r="A246" i="6"/>
  <c r="AJ246" i="6" s="1"/>
  <c r="AE245" i="6"/>
  <c r="AI245" i="6" s="1"/>
  <c r="W245" i="6"/>
  <c r="AA245" i="6" s="1"/>
  <c r="P245" i="6"/>
  <c r="S245" i="6" s="1"/>
  <c r="I245" i="6"/>
  <c r="L245" i="6" s="1"/>
  <c r="A245" i="6"/>
  <c r="AJ245" i="6" s="1"/>
  <c r="AE244" i="6"/>
  <c r="W244" i="6"/>
  <c r="AA244" i="6" s="1"/>
  <c r="P244" i="6"/>
  <c r="I244" i="6"/>
  <c r="L244" i="6" s="1"/>
  <c r="A244" i="6"/>
  <c r="AJ244" i="6" s="1"/>
  <c r="A243" i="6"/>
  <c r="AJ243" i="6" s="1"/>
  <c r="AH242" i="6"/>
  <c r="AH243" i="6" s="1"/>
  <c r="AF242" i="6"/>
  <c r="AF243" i="6" s="1"/>
  <c r="AD242" i="6"/>
  <c r="AC242" i="6"/>
  <c r="AB242" i="6"/>
  <c r="AB243" i="6" s="1"/>
  <c r="Z242" i="6"/>
  <c r="Z243" i="6" s="1"/>
  <c r="X242" i="6"/>
  <c r="X243" i="6" s="1"/>
  <c r="V242" i="6"/>
  <c r="U242" i="6"/>
  <c r="T242" i="6"/>
  <c r="T243" i="6" s="1"/>
  <c r="R242" i="6"/>
  <c r="R243" i="6" s="1"/>
  <c r="Q242" i="6"/>
  <c r="Q243" i="6" s="1"/>
  <c r="O242" i="6"/>
  <c r="N242" i="6"/>
  <c r="M242" i="6"/>
  <c r="M243" i="6" s="1"/>
  <c r="K242" i="6"/>
  <c r="K243" i="6" s="1"/>
  <c r="J242" i="6"/>
  <c r="J243" i="6" s="1"/>
  <c r="H242" i="6"/>
  <c r="G242" i="6"/>
  <c r="F242" i="6"/>
  <c r="F243" i="6" s="1"/>
  <c r="A242" i="6"/>
  <c r="AJ242" i="6" s="1"/>
  <c r="AE241" i="6"/>
  <c r="AI241" i="6" s="1"/>
  <c r="W241" i="6"/>
  <c r="AA241" i="6" s="1"/>
  <c r="P241" i="6"/>
  <c r="S241" i="6" s="1"/>
  <c r="I241" i="6"/>
  <c r="L241" i="6" s="1"/>
  <c r="A241" i="6"/>
  <c r="AJ241" i="6" s="1"/>
  <c r="AE240" i="6"/>
  <c r="AI240" i="6" s="1"/>
  <c r="W240" i="6"/>
  <c r="AA240" i="6" s="1"/>
  <c r="P240" i="6"/>
  <c r="S240" i="6" s="1"/>
  <c r="I240" i="6"/>
  <c r="L240" i="6" s="1"/>
  <c r="A240" i="6"/>
  <c r="AJ240" i="6" s="1"/>
  <c r="AE239" i="6"/>
  <c r="AI239" i="6" s="1"/>
  <c r="W239" i="6"/>
  <c r="AA239" i="6" s="1"/>
  <c r="P239" i="6"/>
  <c r="S239" i="6" s="1"/>
  <c r="I239" i="6"/>
  <c r="L239" i="6" s="1"/>
  <c r="A239" i="6"/>
  <c r="AJ239" i="6" s="1"/>
  <c r="AE238" i="6"/>
  <c r="AI238" i="6" s="1"/>
  <c r="W238" i="6"/>
  <c r="AA238" i="6" s="1"/>
  <c r="P238" i="6"/>
  <c r="S238" i="6" s="1"/>
  <c r="I238" i="6"/>
  <c r="L238" i="6" s="1"/>
  <c r="A238" i="6"/>
  <c r="AJ238" i="6" s="1"/>
  <c r="AE237" i="6"/>
  <c r="AI237" i="6" s="1"/>
  <c r="W237" i="6"/>
  <c r="AA237" i="6" s="1"/>
  <c r="P237" i="6"/>
  <c r="S237" i="6" s="1"/>
  <c r="I237" i="6"/>
  <c r="L237" i="6" s="1"/>
  <c r="A237" i="6"/>
  <c r="AJ237" i="6" s="1"/>
  <c r="AE236" i="6"/>
  <c r="AI236" i="6" s="1"/>
  <c r="W236" i="6"/>
  <c r="AA236" i="6" s="1"/>
  <c r="P236" i="6"/>
  <c r="S236" i="6" s="1"/>
  <c r="I236" i="6"/>
  <c r="L236" i="6" s="1"/>
  <c r="A236" i="6"/>
  <c r="AJ236" i="6" s="1"/>
  <c r="AE235" i="6"/>
  <c r="AI235" i="6" s="1"/>
  <c r="W235" i="6"/>
  <c r="AA235" i="6" s="1"/>
  <c r="P235" i="6"/>
  <c r="S235" i="6" s="1"/>
  <c r="I235" i="6"/>
  <c r="L235" i="6" s="1"/>
  <c r="A235" i="6"/>
  <c r="AJ235" i="6" s="1"/>
  <c r="AE234" i="6"/>
  <c r="W234" i="6"/>
  <c r="P234" i="6"/>
  <c r="S234" i="6" s="1"/>
  <c r="I234" i="6"/>
  <c r="L234" i="6" s="1"/>
  <c r="A234" i="6"/>
  <c r="AJ234" i="6" s="1"/>
  <c r="AE233" i="6"/>
  <c r="AI233" i="6" s="1"/>
  <c r="W233" i="6"/>
  <c r="P233" i="6"/>
  <c r="S233" i="6" s="1"/>
  <c r="I233" i="6"/>
  <c r="A233" i="6"/>
  <c r="AJ233" i="6" s="1"/>
  <c r="AE232" i="6"/>
  <c r="AI232" i="6" s="1"/>
  <c r="W232" i="6"/>
  <c r="AA232" i="6" s="1"/>
  <c r="P232" i="6"/>
  <c r="I232" i="6"/>
  <c r="L232" i="6" s="1"/>
  <c r="A232" i="6"/>
  <c r="AJ232" i="6" s="1"/>
  <c r="A231" i="6"/>
  <c r="AJ231" i="6" s="1"/>
  <c r="AH230" i="6"/>
  <c r="AH231" i="6" s="1"/>
  <c r="AF230" i="6"/>
  <c r="AF231" i="6" s="1"/>
  <c r="AD230" i="6"/>
  <c r="AC230" i="6"/>
  <c r="AB230" i="6"/>
  <c r="AB231" i="6" s="1"/>
  <c r="Z230" i="6"/>
  <c r="Z231" i="6" s="1"/>
  <c r="X230" i="6"/>
  <c r="X231" i="6" s="1"/>
  <c r="V230" i="6"/>
  <c r="U230" i="6"/>
  <c r="T230" i="6"/>
  <c r="T231" i="6" s="1"/>
  <c r="R230" i="6"/>
  <c r="R231" i="6" s="1"/>
  <c r="Q230" i="6"/>
  <c r="Q231" i="6" s="1"/>
  <c r="O230" i="6"/>
  <c r="N230" i="6"/>
  <c r="M230" i="6"/>
  <c r="M231" i="6" s="1"/>
  <c r="K230" i="6"/>
  <c r="K231" i="6" s="1"/>
  <c r="J230" i="6"/>
  <c r="J231" i="6" s="1"/>
  <c r="H230" i="6"/>
  <c r="G230" i="6"/>
  <c r="F230" i="6"/>
  <c r="F231" i="6" s="1"/>
  <c r="A230" i="6"/>
  <c r="AJ230" i="6" s="1"/>
  <c r="AE229" i="6"/>
  <c r="AI229" i="6" s="1"/>
  <c r="W229" i="6"/>
  <c r="AA229" i="6" s="1"/>
  <c r="P229" i="6"/>
  <c r="S229" i="6" s="1"/>
  <c r="I229" i="6"/>
  <c r="L229" i="6" s="1"/>
  <c r="A229" i="6"/>
  <c r="AJ229" i="6" s="1"/>
  <c r="AE228" i="6"/>
  <c r="AI228" i="6" s="1"/>
  <c r="W228" i="6"/>
  <c r="AA228" i="6" s="1"/>
  <c r="P228" i="6"/>
  <c r="S228" i="6" s="1"/>
  <c r="I228" i="6"/>
  <c r="L228" i="6" s="1"/>
  <c r="A228" i="6"/>
  <c r="AJ228" i="6" s="1"/>
  <c r="AE227" i="6"/>
  <c r="AI227" i="6" s="1"/>
  <c r="W227" i="6"/>
  <c r="AA227" i="6" s="1"/>
  <c r="P227" i="6"/>
  <c r="S227" i="6" s="1"/>
  <c r="I227" i="6"/>
  <c r="L227" i="6" s="1"/>
  <c r="A227" i="6"/>
  <c r="AJ227" i="6" s="1"/>
  <c r="AE226" i="6"/>
  <c r="AI226" i="6" s="1"/>
  <c r="W226" i="6"/>
  <c r="AA226" i="6" s="1"/>
  <c r="P226" i="6"/>
  <c r="S226" i="6" s="1"/>
  <c r="I226" i="6"/>
  <c r="L226" i="6" s="1"/>
  <c r="A226" i="6"/>
  <c r="AJ226" i="6" s="1"/>
  <c r="AE225" i="6"/>
  <c r="AI225" i="6" s="1"/>
  <c r="W225" i="6"/>
  <c r="AA225" i="6" s="1"/>
  <c r="P225" i="6"/>
  <c r="S225" i="6" s="1"/>
  <c r="I225" i="6"/>
  <c r="L225" i="6" s="1"/>
  <c r="A225" i="6"/>
  <c r="AJ225" i="6" s="1"/>
  <c r="AE224" i="6"/>
  <c r="AI224" i="6" s="1"/>
  <c r="W224" i="6"/>
  <c r="AA224" i="6" s="1"/>
  <c r="P224" i="6"/>
  <c r="S224" i="6" s="1"/>
  <c r="I224" i="6"/>
  <c r="L224" i="6" s="1"/>
  <c r="A224" i="6"/>
  <c r="AJ224" i="6" s="1"/>
  <c r="AE223" i="6"/>
  <c r="AI223" i="6" s="1"/>
  <c r="W223" i="6"/>
  <c r="AA223" i="6" s="1"/>
  <c r="P223" i="6"/>
  <c r="S223" i="6" s="1"/>
  <c r="I223" i="6"/>
  <c r="L223" i="6" s="1"/>
  <c r="A223" i="6"/>
  <c r="AJ223" i="6" s="1"/>
  <c r="AE222" i="6"/>
  <c r="AI222" i="6" s="1"/>
  <c r="W222" i="6"/>
  <c r="AA222" i="6" s="1"/>
  <c r="P222" i="6"/>
  <c r="S222" i="6" s="1"/>
  <c r="I222" i="6"/>
  <c r="L222" i="6" s="1"/>
  <c r="A222" i="6"/>
  <c r="AJ222" i="6" s="1"/>
  <c r="AE221" i="6"/>
  <c r="AI221" i="6" s="1"/>
  <c r="W221" i="6"/>
  <c r="AA221" i="6" s="1"/>
  <c r="P221" i="6"/>
  <c r="S221" i="6" s="1"/>
  <c r="I221" i="6"/>
  <c r="L221" i="6" s="1"/>
  <c r="A221" i="6"/>
  <c r="AJ221" i="6" s="1"/>
  <c r="AE220" i="6"/>
  <c r="AI220" i="6" s="1"/>
  <c r="W220" i="6"/>
  <c r="AA220" i="6" s="1"/>
  <c r="P220" i="6"/>
  <c r="S220" i="6" s="1"/>
  <c r="I220" i="6"/>
  <c r="L220" i="6" s="1"/>
  <c r="A220" i="6"/>
  <c r="AJ220" i="6" s="1"/>
  <c r="AE219" i="6"/>
  <c r="AI219" i="6" s="1"/>
  <c r="W219" i="6"/>
  <c r="AA219" i="6" s="1"/>
  <c r="P219" i="6"/>
  <c r="S219" i="6" s="1"/>
  <c r="I219" i="6"/>
  <c r="L219" i="6" s="1"/>
  <c r="A219" i="6"/>
  <c r="AJ219" i="6" s="1"/>
  <c r="AE218" i="6"/>
  <c r="AI218" i="6" s="1"/>
  <c r="W218" i="6"/>
  <c r="AA218" i="6" s="1"/>
  <c r="P218" i="6"/>
  <c r="S218" i="6" s="1"/>
  <c r="I218" i="6"/>
  <c r="L218" i="6" s="1"/>
  <c r="A218" i="6"/>
  <c r="AJ218" i="6" s="1"/>
  <c r="AE217" i="6"/>
  <c r="AI217" i="6" s="1"/>
  <c r="W217" i="6"/>
  <c r="AA217" i="6" s="1"/>
  <c r="P217" i="6"/>
  <c r="S217" i="6" s="1"/>
  <c r="I217" i="6"/>
  <c r="L217" i="6" s="1"/>
  <c r="A217" i="6"/>
  <c r="AJ217" i="6" s="1"/>
  <c r="AE216" i="6"/>
  <c r="W216" i="6"/>
  <c r="AA216" i="6" s="1"/>
  <c r="P216" i="6"/>
  <c r="I216" i="6"/>
  <c r="L216" i="6" s="1"/>
  <c r="A216" i="6"/>
  <c r="AJ216" i="6" s="1"/>
  <c r="A215" i="6"/>
  <c r="AJ215" i="6" s="1"/>
  <c r="AH214" i="6"/>
  <c r="AH215" i="6" s="1"/>
  <c r="AF214" i="6"/>
  <c r="AF215" i="6" s="1"/>
  <c r="AD214" i="6"/>
  <c r="AC214" i="6"/>
  <c r="AB214" i="6"/>
  <c r="AB215" i="6" s="1"/>
  <c r="Z214" i="6"/>
  <c r="Z215" i="6" s="1"/>
  <c r="X214" i="6"/>
  <c r="X215" i="6" s="1"/>
  <c r="V214" i="6"/>
  <c r="U214" i="6"/>
  <c r="T214" i="6"/>
  <c r="T215" i="6" s="1"/>
  <c r="R214" i="6"/>
  <c r="R215" i="6" s="1"/>
  <c r="Q214" i="6"/>
  <c r="Q215" i="6" s="1"/>
  <c r="O214" i="6"/>
  <c r="N214" i="6"/>
  <c r="M214" i="6"/>
  <c r="M215" i="6" s="1"/>
  <c r="K214" i="6"/>
  <c r="K215" i="6" s="1"/>
  <c r="J214" i="6"/>
  <c r="J215" i="6" s="1"/>
  <c r="H214" i="6"/>
  <c r="G214" i="6"/>
  <c r="F214" i="6"/>
  <c r="F215" i="6" s="1"/>
  <c r="A214" i="6"/>
  <c r="AJ214" i="6" s="1"/>
  <c r="AE213" i="6"/>
  <c r="AI213" i="6" s="1"/>
  <c r="W213" i="6"/>
  <c r="AA213" i="6" s="1"/>
  <c r="P213" i="6"/>
  <c r="S213" i="6" s="1"/>
  <c r="I213" i="6"/>
  <c r="L213" i="6" s="1"/>
  <c r="A213" i="6"/>
  <c r="AJ213" i="6" s="1"/>
  <c r="AE212" i="6"/>
  <c r="AI212" i="6" s="1"/>
  <c r="W212" i="6"/>
  <c r="AA212" i="6" s="1"/>
  <c r="P212" i="6"/>
  <c r="S212" i="6" s="1"/>
  <c r="I212" i="6"/>
  <c r="L212" i="6" s="1"/>
  <c r="A212" i="6"/>
  <c r="AJ212" i="6" s="1"/>
  <c r="AE211" i="6"/>
  <c r="AI211" i="6" s="1"/>
  <c r="W211" i="6"/>
  <c r="AA211" i="6" s="1"/>
  <c r="P211" i="6"/>
  <c r="S211" i="6" s="1"/>
  <c r="I211" i="6"/>
  <c r="L211" i="6" s="1"/>
  <c r="A211" i="6"/>
  <c r="AJ211" i="6" s="1"/>
  <c r="AE210" i="6"/>
  <c r="AI210" i="6" s="1"/>
  <c r="W210" i="6"/>
  <c r="AA210" i="6" s="1"/>
  <c r="P210" i="6"/>
  <c r="S210" i="6" s="1"/>
  <c r="I210" i="6"/>
  <c r="L210" i="6" s="1"/>
  <c r="A210" i="6"/>
  <c r="AJ210" i="6" s="1"/>
  <c r="AE209" i="6"/>
  <c r="AI209" i="6" s="1"/>
  <c r="W209" i="6"/>
  <c r="AA209" i="6" s="1"/>
  <c r="P209" i="6"/>
  <c r="S209" i="6" s="1"/>
  <c r="I209" i="6"/>
  <c r="L209" i="6" s="1"/>
  <c r="A209" i="6"/>
  <c r="AJ209" i="6" s="1"/>
  <c r="AE208" i="6"/>
  <c r="W208" i="6"/>
  <c r="AA208" i="6" s="1"/>
  <c r="P208" i="6"/>
  <c r="I208" i="6"/>
  <c r="L208" i="6" s="1"/>
  <c r="A208" i="6"/>
  <c r="AJ208" i="6" s="1"/>
  <c r="AE207" i="6"/>
  <c r="AI207" i="6" s="1"/>
  <c r="W207" i="6"/>
  <c r="AA207" i="6" s="1"/>
  <c r="P207" i="6"/>
  <c r="S207" i="6" s="1"/>
  <c r="I207" i="6"/>
  <c r="L207" i="6" s="1"/>
  <c r="A207" i="6"/>
  <c r="AJ207" i="6" s="1"/>
  <c r="AE206" i="6"/>
  <c r="W206" i="6"/>
  <c r="AA206" i="6" s="1"/>
  <c r="P206" i="6"/>
  <c r="I206" i="6"/>
  <c r="L206" i="6" s="1"/>
  <c r="A206" i="6"/>
  <c r="AJ206" i="6" s="1"/>
  <c r="A205" i="6"/>
  <c r="AJ205" i="6" s="1"/>
  <c r="AF204" i="6"/>
  <c r="AF205" i="6" s="1"/>
  <c r="AD204" i="6"/>
  <c r="AC204" i="6"/>
  <c r="AB204" i="6"/>
  <c r="AB205" i="6" s="1"/>
  <c r="X204" i="6"/>
  <c r="X205" i="6" s="1"/>
  <c r="V204" i="6"/>
  <c r="U204" i="6"/>
  <c r="T204" i="6"/>
  <c r="T205" i="6" s="1"/>
  <c r="Q204" i="6"/>
  <c r="Q205" i="6" s="1"/>
  <c r="O204" i="6"/>
  <c r="N204" i="6"/>
  <c r="M204" i="6"/>
  <c r="M205" i="6" s="1"/>
  <c r="J204" i="6"/>
  <c r="J205" i="6" s="1"/>
  <c r="H204" i="6"/>
  <c r="G204" i="6"/>
  <c r="F204" i="6"/>
  <c r="F205" i="6" s="1"/>
  <c r="A204" i="6"/>
  <c r="AJ204" i="6" s="1"/>
  <c r="AE203" i="6"/>
  <c r="AI203" i="6" s="1"/>
  <c r="W203" i="6"/>
  <c r="AA203" i="6" s="1"/>
  <c r="P203" i="6"/>
  <c r="S203" i="6" s="1"/>
  <c r="I203" i="6"/>
  <c r="L203" i="6" s="1"/>
  <c r="A203" i="6"/>
  <c r="AJ203" i="6" s="1"/>
  <c r="AE202" i="6"/>
  <c r="W202" i="6"/>
  <c r="P202" i="6"/>
  <c r="I202" i="6"/>
  <c r="A202" i="6"/>
  <c r="AJ202" i="6" s="1"/>
  <c r="AE201" i="6"/>
  <c r="AI201" i="6" s="1"/>
  <c r="W201" i="6"/>
  <c r="AA201" i="6" s="1"/>
  <c r="P201" i="6"/>
  <c r="S201" i="6" s="1"/>
  <c r="I201" i="6"/>
  <c r="A201" i="6"/>
  <c r="AJ201" i="6" s="1"/>
  <c r="AE200" i="6"/>
  <c r="AI200" i="6" s="1"/>
  <c r="W200" i="6"/>
  <c r="AA200" i="6" s="1"/>
  <c r="P200" i="6"/>
  <c r="S200" i="6" s="1"/>
  <c r="I200" i="6"/>
  <c r="L200" i="6" s="1"/>
  <c r="A200" i="6"/>
  <c r="AJ200" i="6" s="1"/>
  <c r="AE199" i="6"/>
  <c r="AI199" i="6" s="1"/>
  <c r="W199" i="6"/>
  <c r="AA199" i="6" s="1"/>
  <c r="P199" i="6"/>
  <c r="S199" i="6" s="1"/>
  <c r="I199" i="6"/>
  <c r="A199" i="6"/>
  <c r="AJ199" i="6" s="1"/>
  <c r="A198" i="6"/>
  <c r="AJ198" i="6" s="1"/>
  <c r="AF197" i="6"/>
  <c r="AF198" i="6" s="1"/>
  <c r="AD197" i="6"/>
  <c r="AC197" i="6"/>
  <c r="AB197" i="6"/>
  <c r="AB198" i="6" s="1"/>
  <c r="Y197" i="6"/>
  <c r="X197" i="6"/>
  <c r="X198" i="6" s="1"/>
  <c r="V197" i="6"/>
  <c r="T197" i="6"/>
  <c r="T198" i="6" s="1"/>
  <c r="Q197" i="6"/>
  <c r="Q198" i="6" s="1"/>
  <c r="O197" i="6"/>
  <c r="M197" i="6"/>
  <c r="M198" i="6" s="1"/>
  <c r="K197" i="6"/>
  <c r="K198" i="6" s="1"/>
  <c r="J197" i="6"/>
  <c r="J198" i="6" s="1"/>
  <c r="H197" i="6"/>
  <c r="G197" i="6"/>
  <c r="F197" i="6"/>
  <c r="F198" i="6" s="1"/>
  <c r="A197" i="6"/>
  <c r="AJ197" i="6" s="1"/>
  <c r="AE196" i="6"/>
  <c r="AI196" i="6" s="1"/>
  <c r="W196" i="6"/>
  <c r="AA196" i="6" s="1"/>
  <c r="A196" i="6"/>
  <c r="AJ196" i="6" s="1"/>
  <c r="AE195" i="6"/>
  <c r="W195" i="6"/>
  <c r="P195" i="6"/>
  <c r="I195" i="6"/>
  <c r="L195" i="6" s="1"/>
  <c r="A195" i="6"/>
  <c r="AJ195" i="6" s="1"/>
  <c r="AE194" i="6"/>
  <c r="AI194" i="6" s="1"/>
  <c r="W194" i="6"/>
  <c r="AA194" i="6" s="1"/>
  <c r="P194" i="6"/>
  <c r="S194" i="6" s="1"/>
  <c r="I194" i="6"/>
  <c r="L194" i="6" s="1"/>
  <c r="A194" i="6"/>
  <c r="AJ194" i="6" s="1"/>
  <c r="AE193" i="6"/>
  <c r="AI193" i="6" s="1"/>
  <c r="W193" i="6"/>
  <c r="AA193" i="6" s="1"/>
  <c r="P193" i="6"/>
  <c r="S193" i="6" s="1"/>
  <c r="I193" i="6"/>
  <c r="L193" i="6" s="1"/>
  <c r="A193" i="6"/>
  <c r="AJ193" i="6" s="1"/>
  <c r="AE192" i="6"/>
  <c r="AI192" i="6" s="1"/>
  <c r="W192" i="6"/>
  <c r="AA192" i="6" s="1"/>
  <c r="P192" i="6"/>
  <c r="S192" i="6" s="1"/>
  <c r="I192" i="6"/>
  <c r="L192" i="6" s="1"/>
  <c r="A192" i="6"/>
  <c r="AJ192" i="6" s="1"/>
  <c r="AE191" i="6"/>
  <c r="AI191" i="6" s="1"/>
  <c r="W191" i="6"/>
  <c r="AA191" i="6" s="1"/>
  <c r="P191" i="6"/>
  <c r="S191" i="6" s="1"/>
  <c r="I191" i="6"/>
  <c r="L191" i="6" s="1"/>
  <c r="A191" i="6"/>
  <c r="AJ191" i="6" s="1"/>
  <c r="AE190" i="6"/>
  <c r="AI190" i="6" s="1"/>
  <c r="W190" i="6"/>
  <c r="AA190" i="6" s="1"/>
  <c r="A190" i="6"/>
  <c r="AJ190" i="6" s="1"/>
  <c r="AE189" i="6"/>
  <c r="AI189" i="6" s="1"/>
  <c r="W189" i="6"/>
  <c r="AA189" i="6" s="1"/>
  <c r="P189" i="6"/>
  <c r="S189" i="6" s="1"/>
  <c r="I189" i="6"/>
  <c r="L189" i="6" s="1"/>
  <c r="A189" i="6"/>
  <c r="AJ189" i="6" s="1"/>
  <c r="AE188" i="6"/>
  <c r="AI188" i="6" s="1"/>
  <c r="W188" i="6"/>
  <c r="AA188" i="6" s="1"/>
  <c r="P188" i="6"/>
  <c r="S188" i="6" s="1"/>
  <c r="I188" i="6"/>
  <c r="L188" i="6" s="1"/>
  <c r="A188" i="6"/>
  <c r="AJ188" i="6" s="1"/>
  <c r="AE184" i="6"/>
  <c r="AI184" i="6" s="1"/>
  <c r="W184" i="6"/>
  <c r="AA184" i="6" s="1"/>
  <c r="A184" i="6"/>
  <c r="AJ184" i="6" s="1"/>
  <c r="AE183" i="6"/>
  <c r="AI183" i="6" s="1"/>
  <c r="W183" i="6"/>
  <c r="AA183" i="6" s="1"/>
  <c r="A183" i="6"/>
  <c r="AJ183" i="6" s="1"/>
  <c r="AE182" i="6"/>
  <c r="AI182" i="6" s="1"/>
  <c r="W182" i="6"/>
  <c r="AA182" i="6" s="1"/>
  <c r="P182" i="6"/>
  <c r="S182" i="6" s="1"/>
  <c r="A182" i="6"/>
  <c r="AJ182" i="6" s="1"/>
  <c r="AE181" i="6"/>
  <c r="AI181" i="6" s="1"/>
  <c r="W181" i="6"/>
  <c r="AA181" i="6" s="1"/>
  <c r="P181" i="6"/>
  <c r="S181" i="6" s="1"/>
  <c r="A181" i="6"/>
  <c r="AJ181" i="6" s="1"/>
  <c r="AE180" i="6"/>
  <c r="AI180" i="6" s="1"/>
  <c r="W180" i="6"/>
  <c r="AA180" i="6" s="1"/>
  <c r="P180" i="6"/>
  <c r="S180" i="6" s="1"/>
  <c r="A180" i="6"/>
  <c r="AJ180" i="6" s="1"/>
  <c r="AE179" i="6"/>
  <c r="AI179" i="6" s="1"/>
  <c r="W179" i="6"/>
  <c r="AA179" i="6" s="1"/>
  <c r="P179" i="6"/>
  <c r="S179" i="6" s="1"/>
  <c r="A179" i="6"/>
  <c r="AJ179" i="6" s="1"/>
  <c r="AE178" i="6"/>
  <c r="AI178" i="6" s="1"/>
  <c r="U178" i="6"/>
  <c r="W178" i="6" s="1"/>
  <c r="AA178" i="6" s="1"/>
  <c r="N178" i="6"/>
  <c r="P178" i="6" s="1"/>
  <c r="S178" i="6" s="1"/>
  <c r="A178" i="6"/>
  <c r="AJ178" i="6" s="1"/>
  <c r="AE177" i="6"/>
  <c r="AI177" i="6" s="1"/>
  <c r="W177" i="6"/>
  <c r="AA177" i="6" s="1"/>
  <c r="P177" i="6"/>
  <c r="S177" i="6" s="1"/>
  <c r="I177" i="6"/>
  <c r="L177" i="6" s="1"/>
  <c r="A177" i="6"/>
  <c r="AJ177" i="6" s="1"/>
  <c r="AE176" i="6"/>
  <c r="AI176" i="6" s="1"/>
  <c r="W176" i="6"/>
  <c r="AA176" i="6" s="1"/>
  <c r="P176" i="6"/>
  <c r="S176" i="6" s="1"/>
  <c r="A176" i="6"/>
  <c r="AJ176" i="6" s="1"/>
  <c r="AE175" i="6"/>
  <c r="AI175" i="6" s="1"/>
  <c r="W175" i="6"/>
  <c r="AA175" i="6" s="1"/>
  <c r="P175" i="6"/>
  <c r="S175" i="6" s="1"/>
  <c r="I175" i="6"/>
  <c r="L175" i="6" s="1"/>
  <c r="A175" i="6"/>
  <c r="AJ175" i="6" s="1"/>
  <c r="AE174" i="6"/>
  <c r="AI174" i="6" s="1"/>
  <c r="W174" i="6"/>
  <c r="AA174" i="6" s="1"/>
  <c r="P174" i="6"/>
  <c r="S174" i="6" s="1"/>
  <c r="I174" i="6"/>
  <c r="L174" i="6" s="1"/>
  <c r="A174" i="6"/>
  <c r="AJ174" i="6" s="1"/>
  <c r="AE173" i="6"/>
  <c r="AI173" i="6" s="1"/>
  <c r="W173" i="6"/>
  <c r="AA173" i="6" s="1"/>
  <c r="P173" i="6"/>
  <c r="S173" i="6" s="1"/>
  <c r="I173" i="6"/>
  <c r="L173" i="6" s="1"/>
  <c r="A173" i="6"/>
  <c r="AJ173" i="6" s="1"/>
  <c r="AE172" i="6"/>
  <c r="AI172" i="6" s="1"/>
  <c r="W172" i="6"/>
  <c r="AA172" i="6" s="1"/>
  <c r="P172" i="6"/>
  <c r="S172" i="6" s="1"/>
  <c r="I172" i="6"/>
  <c r="L172" i="6" s="1"/>
  <c r="A172" i="6"/>
  <c r="AJ172" i="6" s="1"/>
  <c r="AE171" i="6"/>
  <c r="AI171" i="6" s="1"/>
  <c r="W171" i="6"/>
  <c r="AA171" i="6" s="1"/>
  <c r="P171" i="6"/>
  <c r="S171" i="6" s="1"/>
  <c r="I171" i="6"/>
  <c r="L171" i="6" s="1"/>
  <c r="A171" i="6"/>
  <c r="AJ171" i="6" s="1"/>
  <c r="AE170" i="6"/>
  <c r="AI170" i="6" s="1"/>
  <c r="W170" i="6"/>
  <c r="AA170" i="6" s="1"/>
  <c r="P170" i="6"/>
  <c r="S170" i="6" s="1"/>
  <c r="A170" i="6"/>
  <c r="AJ170" i="6" s="1"/>
  <c r="AE169" i="6"/>
  <c r="AI169" i="6" s="1"/>
  <c r="W169" i="6"/>
  <c r="AA169" i="6" s="1"/>
  <c r="P169" i="6"/>
  <c r="S169" i="6" s="1"/>
  <c r="I169" i="6"/>
  <c r="L169" i="6" s="1"/>
  <c r="A169" i="6"/>
  <c r="AJ169" i="6" s="1"/>
  <c r="AE168" i="6"/>
  <c r="AI168" i="6" s="1"/>
  <c r="W168" i="6"/>
  <c r="AA168" i="6" s="1"/>
  <c r="P168" i="6"/>
  <c r="S168" i="6" s="1"/>
  <c r="I168" i="6"/>
  <c r="L168" i="6" s="1"/>
  <c r="A168" i="6"/>
  <c r="AJ168" i="6" s="1"/>
  <c r="AE167" i="6"/>
  <c r="AI167" i="6" s="1"/>
  <c r="W167" i="6"/>
  <c r="P167" i="6"/>
  <c r="I167" i="6"/>
  <c r="L167" i="6" s="1"/>
  <c r="A167" i="6"/>
  <c r="AJ167" i="6" s="1"/>
  <c r="AE166" i="6"/>
  <c r="AI166" i="6" s="1"/>
  <c r="W166" i="6"/>
  <c r="AA166" i="6" s="1"/>
  <c r="P166" i="6"/>
  <c r="S166" i="6" s="1"/>
  <c r="I166" i="6"/>
  <c r="L166" i="6" s="1"/>
  <c r="A166" i="6"/>
  <c r="AJ166" i="6" s="1"/>
  <c r="AE165" i="6"/>
  <c r="AI165" i="6" s="1"/>
  <c r="W165" i="6"/>
  <c r="AA165" i="6" s="1"/>
  <c r="P165" i="6"/>
  <c r="I165" i="6"/>
  <c r="L165" i="6" s="1"/>
  <c r="A165" i="6"/>
  <c r="AJ165" i="6" s="1"/>
  <c r="A164" i="6"/>
  <c r="AJ164" i="6" s="1"/>
  <c r="A163" i="6"/>
  <c r="AJ163" i="6" s="1"/>
  <c r="A162" i="6"/>
  <c r="AJ162" i="6" s="1"/>
  <c r="A161" i="6"/>
  <c r="AJ161" i="6" s="1"/>
  <c r="A160" i="6"/>
  <c r="AJ160" i="6" s="1"/>
  <c r="A159" i="6"/>
  <c r="AJ159" i="6" s="1"/>
  <c r="T158" i="6"/>
  <c r="T159" i="6" s="1"/>
  <c r="M158" i="6"/>
  <c r="M159" i="6" s="1"/>
  <c r="F158" i="6"/>
  <c r="F159" i="6" s="1"/>
  <c r="A158" i="6"/>
  <c r="AJ158" i="6" s="1"/>
  <c r="AE157" i="6"/>
  <c r="AI157" i="6" s="1"/>
  <c r="W157" i="6"/>
  <c r="AA157" i="6" s="1"/>
  <c r="P157" i="6"/>
  <c r="S157" i="6" s="1"/>
  <c r="S158" i="6" s="1"/>
  <c r="I157" i="6"/>
  <c r="I158" i="6" s="1"/>
  <c r="A157" i="6"/>
  <c r="AJ157" i="6" s="1"/>
  <c r="AE153" i="6"/>
  <c r="AI153" i="6" s="1"/>
  <c r="W153" i="6"/>
  <c r="AA153" i="6" s="1"/>
  <c r="P153" i="6"/>
  <c r="S153" i="6" s="1"/>
  <c r="A153" i="6"/>
  <c r="AJ153" i="6" s="1"/>
  <c r="AE152" i="6"/>
  <c r="AI152" i="6" s="1"/>
  <c r="W152" i="6"/>
  <c r="AA152" i="6" s="1"/>
  <c r="P152" i="6"/>
  <c r="S152" i="6" s="1"/>
  <c r="A152" i="6"/>
  <c r="AJ152" i="6" s="1"/>
  <c r="AE151" i="6"/>
  <c r="AI151" i="6" s="1"/>
  <c r="W151" i="6"/>
  <c r="P151" i="6"/>
  <c r="S151" i="6" s="1"/>
  <c r="I151" i="6"/>
  <c r="L151" i="6" s="1"/>
  <c r="A151" i="6"/>
  <c r="AJ151" i="6" s="1"/>
  <c r="AE150" i="6"/>
  <c r="AI150" i="6" s="1"/>
  <c r="W150" i="6"/>
  <c r="AA150" i="6" s="1"/>
  <c r="P150" i="6"/>
  <c r="S150" i="6" s="1"/>
  <c r="A150" i="6"/>
  <c r="AJ150" i="6" s="1"/>
  <c r="A149" i="6"/>
  <c r="AJ149" i="6" s="1"/>
  <c r="A148" i="6"/>
  <c r="AJ148" i="6" s="1"/>
  <c r="AH147" i="6"/>
  <c r="AH148" i="6" s="1"/>
  <c r="AF147" i="6"/>
  <c r="AF148" i="6" s="1"/>
  <c r="AD147" i="6"/>
  <c r="AC147" i="6"/>
  <c r="AB147" i="6"/>
  <c r="AB148" i="6" s="1"/>
  <c r="Z147" i="6"/>
  <c r="Z148" i="6" s="1"/>
  <c r="X147" i="6"/>
  <c r="X148" i="6" s="1"/>
  <c r="V147" i="6"/>
  <c r="U147" i="6"/>
  <c r="T147" i="6"/>
  <c r="T148" i="6" s="1"/>
  <c r="R147" i="6"/>
  <c r="R148" i="6" s="1"/>
  <c r="Q147" i="6"/>
  <c r="Q148" i="6" s="1"/>
  <c r="O147" i="6"/>
  <c r="N147" i="6"/>
  <c r="M147" i="6"/>
  <c r="M148" i="6" s="1"/>
  <c r="K147" i="6"/>
  <c r="K148" i="6" s="1"/>
  <c r="J147" i="6"/>
  <c r="J148" i="6" s="1"/>
  <c r="H147" i="6"/>
  <c r="G147" i="6"/>
  <c r="F147" i="6"/>
  <c r="F148" i="6" s="1"/>
  <c r="A147" i="6"/>
  <c r="AJ147" i="6" s="1"/>
  <c r="AE146" i="6"/>
  <c r="AI146" i="6" s="1"/>
  <c r="W146" i="6"/>
  <c r="AA146" i="6" s="1"/>
  <c r="P146" i="6"/>
  <c r="S146" i="6" s="1"/>
  <c r="I146" i="6"/>
  <c r="A146" i="6"/>
  <c r="AJ146" i="6" s="1"/>
  <c r="AE145" i="6"/>
  <c r="W145" i="6"/>
  <c r="AA145" i="6" s="1"/>
  <c r="P145" i="6"/>
  <c r="S145" i="6" s="1"/>
  <c r="I145" i="6"/>
  <c r="L145" i="6" s="1"/>
  <c r="A145" i="6"/>
  <c r="AJ145" i="6" s="1"/>
  <c r="AE144" i="6"/>
  <c r="AI144" i="6" s="1"/>
  <c r="W144" i="6"/>
  <c r="AA144" i="6" s="1"/>
  <c r="P144" i="6"/>
  <c r="S144" i="6" s="1"/>
  <c r="I144" i="6"/>
  <c r="L144" i="6" s="1"/>
  <c r="A144" i="6"/>
  <c r="AJ144" i="6" s="1"/>
  <c r="AE143" i="6"/>
  <c r="W143" i="6"/>
  <c r="P143" i="6"/>
  <c r="S143" i="6" s="1"/>
  <c r="I143" i="6"/>
  <c r="L143" i="6" s="1"/>
  <c r="A143" i="6"/>
  <c r="AJ143" i="6" s="1"/>
  <c r="A142" i="6"/>
  <c r="AJ142" i="6" s="1"/>
  <c r="AH141" i="6"/>
  <c r="AH142" i="6" s="1"/>
  <c r="AF141" i="6"/>
  <c r="AF142" i="6" s="1"/>
  <c r="AD141" i="6"/>
  <c r="AC141" i="6"/>
  <c r="AB141" i="6"/>
  <c r="AB142" i="6" s="1"/>
  <c r="Z141" i="6"/>
  <c r="Z142" i="6" s="1"/>
  <c r="X141" i="6"/>
  <c r="X142" i="6" s="1"/>
  <c r="V141" i="6"/>
  <c r="U141" i="6"/>
  <c r="T141" i="6"/>
  <c r="T142" i="6" s="1"/>
  <c r="R141" i="6"/>
  <c r="R142" i="6" s="1"/>
  <c r="Q141" i="6"/>
  <c r="Q142" i="6" s="1"/>
  <c r="O141" i="6"/>
  <c r="N141" i="6"/>
  <c r="M141" i="6"/>
  <c r="M142" i="6" s="1"/>
  <c r="K141" i="6"/>
  <c r="K142" i="6" s="1"/>
  <c r="J141" i="6"/>
  <c r="J142" i="6" s="1"/>
  <c r="H141" i="6"/>
  <c r="G141" i="6"/>
  <c r="F141" i="6"/>
  <c r="F142" i="6" s="1"/>
  <c r="A141" i="6"/>
  <c r="AJ141" i="6" s="1"/>
  <c r="AE140" i="6"/>
  <c r="W140" i="6"/>
  <c r="AA140" i="6" s="1"/>
  <c r="P140" i="6"/>
  <c r="S140" i="6" s="1"/>
  <c r="I140" i="6"/>
  <c r="L140" i="6" s="1"/>
  <c r="A140" i="6"/>
  <c r="AJ140" i="6" s="1"/>
  <c r="AE139" i="6"/>
  <c r="AI139" i="6" s="1"/>
  <c r="W139" i="6"/>
  <c r="AA139" i="6" s="1"/>
  <c r="P139" i="6"/>
  <c r="S139" i="6" s="1"/>
  <c r="I139" i="6"/>
  <c r="L139" i="6" s="1"/>
  <c r="A139" i="6"/>
  <c r="AJ139" i="6" s="1"/>
  <c r="AE138" i="6"/>
  <c r="AI138" i="6" s="1"/>
  <c r="W138" i="6"/>
  <c r="AA138" i="6" s="1"/>
  <c r="P138" i="6"/>
  <c r="S138" i="6" s="1"/>
  <c r="I138" i="6"/>
  <c r="L138" i="6" s="1"/>
  <c r="A138" i="6"/>
  <c r="AJ138" i="6" s="1"/>
  <c r="AE137" i="6"/>
  <c r="AI137" i="6" s="1"/>
  <c r="W137" i="6"/>
  <c r="AA137" i="6" s="1"/>
  <c r="P137" i="6"/>
  <c r="S137" i="6" s="1"/>
  <c r="I137" i="6"/>
  <c r="L137" i="6" s="1"/>
  <c r="A137" i="6"/>
  <c r="AJ137" i="6" s="1"/>
  <c r="M136" i="6"/>
  <c r="A136" i="6"/>
  <c r="AJ136" i="6" s="1"/>
  <c r="AH135" i="6"/>
  <c r="AH136" i="6" s="1"/>
  <c r="AF135" i="6"/>
  <c r="AF136" i="6" s="1"/>
  <c r="AD135" i="6"/>
  <c r="AC135" i="6"/>
  <c r="AB135" i="6"/>
  <c r="Z135" i="6"/>
  <c r="Z136" i="6" s="1"/>
  <c r="X135" i="6"/>
  <c r="X136" i="6" s="1"/>
  <c r="V135" i="6"/>
  <c r="U135" i="6"/>
  <c r="T135" i="6"/>
  <c r="R135" i="6"/>
  <c r="R136" i="6" s="1"/>
  <c r="Q135" i="6"/>
  <c r="Q136" i="6" s="1"/>
  <c r="O135" i="6"/>
  <c r="N135" i="6"/>
  <c r="M135" i="6"/>
  <c r="K135" i="6"/>
  <c r="K136" i="6" s="1"/>
  <c r="J135" i="6"/>
  <c r="J136" i="6" s="1"/>
  <c r="H135" i="6"/>
  <c r="G135" i="6"/>
  <c r="F135" i="6"/>
  <c r="A135" i="6"/>
  <c r="AJ135" i="6" s="1"/>
  <c r="AE134" i="6"/>
  <c r="W134" i="6"/>
  <c r="AA134" i="6" s="1"/>
  <c r="P134" i="6"/>
  <c r="S134" i="6" s="1"/>
  <c r="I134" i="6"/>
  <c r="L134" i="6" s="1"/>
  <c r="A134" i="6"/>
  <c r="AJ134" i="6" s="1"/>
  <c r="AE133" i="6"/>
  <c r="AI133" i="6" s="1"/>
  <c r="W133" i="6"/>
  <c r="AA133" i="6" s="1"/>
  <c r="P133" i="6"/>
  <c r="S133" i="6" s="1"/>
  <c r="A133" i="6"/>
  <c r="AJ133" i="6" s="1"/>
  <c r="AE132" i="6"/>
  <c r="AI132" i="6" s="1"/>
  <c r="W132" i="6"/>
  <c r="AA132" i="6" s="1"/>
  <c r="P132" i="6"/>
  <c r="S132" i="6" s="1"/>
  <c r="A132" i="6"/>
  <c r="AJ132" i="6" s="1"/>
  <c r="AE131" i="6"/>
  <c r="AI131" i="6" s="1"/>
  <c r="W131" i="6"/>
  <c r="AA131" i="6" s="1"/>
  <c r="P131" i="6"/>
  <c r="S131" i="6" s="1"/>
  <c r="A131" i="6"/>
  <c r="AJ131" i="6" s="1"/>
  <c r="AE130" i="6"/>
  <c r="AI130" i="6" s="1"/>
  <c r="W130" i="6"/>
  <c r="AA130" i="6" s="1"/>
  <c r="P130" i="6"/>
  <c r="S130" i="6" s="1"/>
  <c r="A130" i="6"/>
  <c r="AJ130" i="6" s="1"/>
  <c r="AE129" i="6"/>
  <c r="AI129" i="6" s="1"/>
  <c r="W129" i="6"/>
  <c r="AA129" i="6" s="1"/>
  <c r="P129" i="6"/>
  <c r="S129" i="6" s="1"/>
  <c r="A129" i="6"/>
  <c r="AJ129" i="6" s="1"/>
  <c r="AE128" i="6"/>
  <c r="AI128" i="6" s="1"/>
  <c r="W128" i="6"/>
  <c r="AA128" i="6" s="1"/>
  <c r="P128" i="6"/>
  <c r="S128" i="6" s="1"/>
  <c r="A128" i="6"/>
  <c r="AJ128" i="6" s="1"/>
  <c r="AE127" i="6"/>
  <c r="AI127" i="6" s="1"/>
  <c r="W127" i="6"/>
  <c r="AA127" i="6" s="1"/>
  <c r="P127" i="6"/>
  <c r="S127" i="6" s="1"/>
  <c r="A127" i="6"/>
  <c r="AJ127" i="6" s="1"/>
  <c r="AE126" i="6"/>
  <c r="AI126" i="6" s="1"/>
  <c r="W126" i="6"/>
  <c r="P126" i="6"/>
  <c r="S126" i="6" s="1"/>
  <c r="I126" i="6"/>
  <c r="A126" i="6"/>
  <c r="AJ126" i="6" s="1"/>
  <c r="E125" i="6"/>
  <c r="A125" i="6"/>
  <c r="AJ125" i="6" s="1"/>
  <c r="AE124" i="6"/>
  <c r="W124" i="6"/>
  <c r="AA124" i="6" s="1"/>
  <c r="P124" i="6"/>
  <c r="S124" i="6" s="1"/>
  <c r="I124" i="6"/>
  <c r="L124" i="6" s="1"/>
  <c r="A124" i="6"/>
  <c r="AJ124" i="6" s="1"/>
  <c r="A123" i="6"/>
  <c r="AJ123" i="6" s="1"/>
  <c r="AH122" i="6"/>
  <c r="AH123" i="6" s="1"/>
  <c r="AF122" i="6"/>
  <c r="AF123" i="6" s="1"/>
  <c r="AD122" i="6"/>
  <c r="AC122" i="6"/>
  <c r="AB122" i="6"/>
  <c r="AB123" i="6" s="1"/>
  <c r="Z122" i="6"/>
  <c r="Z123" i="6" s="1"/>
  <c r="X122" i="6"/>
  <c r="X123" i="6" s="1"/>
  <c r="V122" i="6"/>
  <c r="U122" i="6"/>
  <c r="T122" i="6"/>
  <c r="T123" i="6" s="1"/>
  <c r="R122" i="6"/>
  <c r="R123" i="6" s="1"/>
  <c r="Q122" i="6"/>
  <c r="Q123" i="6" s="1"/>
  <c r="O122" i="6"/>
  <c r="N122" i="6"/>
  <c r="M122" i="6"/>
  <c r="M123" i="6" s="1"/>
  <c r="K122" i="6"/>
  <c r="K123" i="6" s="1"/>
  <c r="J122" i="6"/>
  <c r="J123" i="6" s="1"/>
  <c r="H122" i="6"/>
  <c r="G122" i="6"/>
  <c r="F122" i="6"/>
  <c r="F123" i="6" s="1"/>
  <c r="A122" i="6"/>
  <c r="AJ122" i="6" s="1"/>
  <c r="AE121" i="6"/>
  <c r="AI121" i="6" s="1"/>
  <c r="W121" i="6"/>
  <c r="AA121" i="6" s="1"/>
  <c r="P121" i="6"/>
  <c r="S121" i="6" s="1"/>
  <c r="I121" i="6"/>
  <c r="L121" i="6" s="1"/>
  <c r="A121" i="6"/>
  <c r="AJ121" i="6" s="1"/>
  <c r="AE120" i="6"/>
  <c r="W120" i="6"/>
  <c r="P120" i="6"/>
  <c r="S120" i="6" s="1"/>
  <c r="I120" i="6"/>
  <c r="A120" i="6"/>
  <c r="AJ120" i="6" s="1"/>
  <c r="AE119" i="6"/>
  <c r="AI119" i="6" s="1"/>
  <c r="W119" i="6"/>
  <c r="AA119" i="6" s="1"/>
  <c r="P119" i="6"/>
  <c r="S119" i="6" s="1"/>
  <c r="I119" i="6"/>
  <c r="L119" i="6" s="1"/>
  <c r="A119" i="6"/>
  <c r="AJ119" i="6" s="1"/>
  <c r="AE118" i="6"/>
  <c r="AI118" i="6" s="1"/>
  <c r="W118" i="6"/>
  <c r="AA118" i="6" s="1"/>
  <c r="P118" i="6"/>
  <c r="S118" i="6" s="1"/>
  <c r="I118" i="6"/>
  <c r="L118" i="6" s="1"/>
  <c r="A118" i="6"/>
  <c r="AJ118" i="6" s="1"/>
  <c r="A117" i="6"/>
  <c r="AJ117" i="6" s="1"/>
  <c r="AH116" i="6"/>
  <c r="AH117" i="6" s="1"/>
  <c r="AF116" i="6"/>
  <c r="AF117" i="6" s="1"/>
  <c r="AD116" i="6"/>
  <c r="AC116" i="6"/>
  <c r="AB116" i="6"/>
  <c r="AB117" i="6" s="1"/>
  <c r="Z116" i="6"/>
  <c r="Z117" i="6" s="1"/>
  <c r="X116" i="6"/>
  <c r="X117" i="6" s="1"/>
  <c r="V116" i="6"/>
  <c r="U116" i="6"/>
  <c r="T116" i="6"/>
  <c r="T117" i="6" s="1"/>
  <c r="R116" i="6"/>
  <c r="R117" i="6" s="1"/>
  <c r="Q116" i="6"/>
  <c r="Q117" i="6" s="1"/>
  <c r="O116" i="6"/>
  <c r="N116" i="6"/>
  <c r="M116" i="6"/>
  <c r="M117" i="6" s="1"/>
  <c r="K116" i="6"/>
  <c r="K117" i="6" s="1"/>
  <c r="J116" i="6"/>
  <c r="J117" i="6" s="1"/>
  <c r="H116" i="6"/>
  <c r="G116" i="6"/>
  <c r="F116" i="6"/>
  <c r="F117" i="6" s="1"/>
  <c r="A116" i="6"/>
  <c r="AJ116" i="6" s="1"/>
  <c r="AE115" i="6"/>
  <c r="AE116" i="6" s="1"/>
  <c r="W115" i="6"/>
  <c r="AA115" i="6" s="1"/>
  <c r="AA116" i="6" s="1"/>
  <c r="P115" i="6"/>
  <c r="P116" i="6" s="1"/>
  <c r="I115" i="6"/>
  <c r="A115" i="6"/>
  <c r="AJ115" i="6" s="1"/>
  <c r="AE114" i="6"/>
  <c r="AI114" i="6" s="1"/>
  <c r="W114" i="6"/>
  <c r="AA114" i="6" s="1"/>
  <c r="P114" i="6"/>
  <c r="S114" i="6" s="1"/>
  <c r="I114" i="6"/>
  <c r="L114" i="6" s="1"/>
  <c r="A114" i="6"/>
  <c r="AJ114" i="6" s="1"/>
  <c r="AE113" i="6"/>
  <c r="AI113" i="6" s="1"/>
  <c r="W113" i="6"/>
  <c r="AA113" i="6" s="1"/>
  <c r="P113" i="6"/>
  <c r="I113" i="6"/>
  <c r="A113" i="6"/>
  <c r="AJ113" i="6" s="1"/>
  <c r="A112" i="6"/>
  <c r="AJ112" i="6" s="1"/>
  <c r="AH111" i="6"/>
  <c r="AH112" i="6" s="1"/>
  <c r="AF111" i="6"/>
  <c r="AF112" i="6" s="1"/>
  <c r="AD111" i="6"/>
  <c r="AC111" i="6"/>
  <c r="AB111" i="6"/>
  <c r="AB112" i="6" s="1"/>
  <c r="Z111" i="6"/>
  <c r="Z112" i="6" s="1"/>
  <c r="X111" i="6"/>
  <c r="X112" i="6" s="1"/>
  <c r="V111" i="6"/>
  <c r="U111" i="6"/>
  <c r="T111" i="6"/>
  <c r="T112" i="6" s="1"/>
  <c r="R111" i="6"/>
  <c r="R112" i="6" s="1"/>
  <c r="Q111" i="6"/>
  <c r="Q112" i="6" s="1"/>
  <c r="O111" i="6"/>
  <c r="N111" i="6"/>
  <c r="M111" i="6"/>
  <c r="M112" i="6" s="1"/>
  <c r="K111" i="6"/>
  <c r="K112" i="6" s="1"/>
  <c r="J111" i="6"/>
  <c r="J112" i="6" s="1"/>
  <c r="H111" i="6"/>
  <c r="G111" i="6"/>
  <c r="F111" i="6"/>
  <c r="F112" i="6" s="1"/>
  <c r="A111" i="6"/>
  <c r="AJ111" i="6" s="1"/>
  <c r="AE110" i="6"/>
  <c r="AI110" i="6" s="1"/>
  <c r="W110" i="6"/>
  <c r="AA110" i="6" s="1"/>
  <c r="P110" i="6"/>
  <c r="S110" i="6" s="1"/>
  <c r="I110" i="6"/>
  <c r="L110" i="6" s="1"/>
  <c r="A110" i="6"/>
  <c r="AJ110" i="6" s="1"/>
  <c r="AE109" i="6"/>
  <c r="W109" i="6"/>
  <c r="P109" i="6"/>
  <c r="S109" i="6" s="1"/>
  <c r="I109" i="6"/>
  <c r="A109" i="6"/>
  <c r="AJ109" i="6" s="1"/>
  <c r="AE108" i="6"/>
  <c r="AI108" i="6" s="1"/>
  <c r="W108" i="6"/>
  <c r="AA108" i="6" s="1"/>
  <c r="P108" i="6"/>
  <c r="S108" i="6" s="1"/>
  <c r="I108" i="6"/>
  <c r="L108" i="6" s="1"/>
  <c r="A108" i="6"/>
  <c r="AJ108" i="6" s="1"/>
  <c r="AE107" i="6"/>
  <c r="AI107" i="6" s="1"/>
  <c r="W107" i="6"/>
  <c r="P107" i="6"/>
  <c r="S107" i="6" s="1"/>
  <c r="I107" i="6"/>
  <c r="L107" i="6" s="1"/>
  <c r="A107" i="6"/>
  <c r="AJ107" i="6" s="1"/>
  <c r="A106" i="6"/>
  <c r="AJ106" i="6" s="1"/>
  <c r="AH105" i="6"/>
  <c r="AH106" i="6" s="1"/>
  <c r="AF105" i="6"/>
  <c r="AF106" i="6" s="1"/>
  <c r="AD105" i="6"/>
  <c r="AC105" i="6"/>
  <c r="AB105" i="6"/>
  <c r="AB106" i="6" s="1"/>
  <c r="Z105" i="6"/>
  <c r="Z106" i="6" s="1"/>
  <c r="X105" i="6"/>
  <c r="X106" i="6" s="1"/>
  <c r="V105" i="6"/>
  <c r="U105" i="6"/>
  <c r="T105" i="6"/>
  <c r="T106" i="6" s="1"/>
  <c r="R105" i="6"/>
  <c r="R106" i="6" s="1"/>
  <c r="Q105" i="6"/>
  <c r="Q106" i="6" s="1"/>
  <c r="O105" i="6"/>
  <c r="N105" i="6"/>
  <c r="M105" i="6"/>
  <c r="M106" i="6" s="1"/>
  <c r="K105" i="6"/>
  <c r="K106" i="6" s="1"/>
  <c r="J105" i="6"/>
  <c r="J106" i="6" s="1"/>
  <c r="H105" i="6"/>
  <c r="G105" i="6"/>
  <c r="F105" i="6"/>
  <c r="F106" i="6" s="1"/>
  <c r="A105" i="6"/>
  <c r="AJ105" i="6" s="1"/>
  <c r="AE104" i="6"/>
  <c r="AI104" i="6" s="1"/>
  <c r="W104" i="6"/>
  <c r="AA104" i="6" s="1"/>
  <c r="P104" i="6"/>
  <c r="S104" i="6" s="1"/>
  <c r="I104" i="6"/>
  <c r="L104" i="6" s="1"/>
  <c r="A104" i="6"/>
  <c r="AJ104" i="6" s="1"/>
  <c r="AE102" i="6"/>
  <c r="AI102" i="6" s="1"/>
  <c r="W102" i="6"/>
  <c r="AA102" i="6" s="1"/>
  <c r="P102" i="6"/>
  <c r="S102" i="6" s="1"/>
  <c r="I102" i="6"/>
  <c r="L102" i="6" s="1"/>
  <c r="A102" i="6"/>
  <c r="AJ102" i="6" s="1"/>
  <c r="AE101" i="6"/>
  <c r="AI101" i="6" s="1"/>
  <c r="W101" i="6"/>
  <c r="AA101" i="6" s="1"/>
  <c r="P101" i="6"/>
  <c r="S101" i="6" s="1"/>
  <c r="I101" i="6"/>
  <c r="L101" i="6" s="1"/>
  <c r="A101" i="6"/>
  <c r="AJ101" i="6" s="1"/>
  <c r="AE100" i="6"/>
  <c r="W100" i="6"/>
  <c r="P100" i="6"/>
  <c r="I100" i="6"/>
  <c r="L100" i="6" s="1"/>
  <c r="A100" i="6"/>
  <c r="AJ100" i="6" s="1"/>
  <c r="AE99" i="6"/>
  <c r="AI99" i="6" s="1"/>
  <c r="W99" i="6"/>
  <c r="AA99" i="6" s="1"/>
  <c r="P99" i="6"/>
  <c r="S99" i="6" s="1"/>
  <c r="I99" i="6"/>
  <c r="L99" i="6" s="1"/>
  <c r="A99" i="6"/>
  <c r="AJ99" i="6" s="1"/>
  <c r="AE98" i="6"/>
  <c r="AI98" i="6" s="1"/>
  <c r="W98" i="6"/>
  <c r="P98" i="6"/>
  <c r="S98" i="6" s="1"/>
  <c r="I98" i="6"/>
  <c r="A98" i="6"/>
  <c r="AJ98" i="6" s="1"/>
  <c r="A97" i="6"/>
  <c r="AJ97" i="6" s="1"/>
  <c r="AH96" i="6"/>
  <c r="AH97" i="6" s="1"/>
  <c r="AF96" i="6"/>
  <c r="AF97" i="6" s="1"/>
  <c r="AD96" i="6"/>
  <c r="AC96" i="6"/>
  <c r="AC97" i="6" s="1"/>
  <c r="AB96" i="6"/>
  <c r="AB97" i="6" s="1"/>
  <c r="Z96" i="6"/>
  <c r="X96" i="6"/>
  <c r="X97" i="6" s="1"/>
  <c r="V96" i="6"/>
  <c r="V97" i="6" s="1"/>
  <c r="U96" i="6"/>
  <c r="T96" i="6"/>
  <c r="T97" i="6" s="1"/>
  <c r="R96" i="6"/>
  <c r="R97" i="6" s="1"/>
  <c r="Q96" i="6"/>
  <c r="O96" i="6"/>
  <c r="O97" i="6" s="1"/>
  <c r="N96" i="6"/>
  <c r="N97" i="6" s="1"/>
  <c r="M96" i="6"/>
  <c r="K96" i="6"/>
  <c r="K97" i="6" s="1"/>
  <c r="J96" i="6"/>
  <c r="J97" i="6" s="1"/>
  <c r="H96" i="6"/>
  <c r="G96" i="6"/>
  <c r="G97" i="6" s="1"/>
  <c r="F96" i="6"/>
  <c r="A96" i="6"/>
  <c r="AJ96" i="6" s="1"/>
  <c r="AE95" i="6"/>
  <c r="AI95" i="6" s="1"/>
  <c r="AI96" i="6" s="1"/>
  <c r="W95" i="6"/>
  <c r="P95" i="6"/>
  <c r="S95" i="6" s="1"/>
  <c r="S96" i="6" s="1"/>
  <c r="I95" i="6"/>
  <c r="L95" i="6" s="1"/>
  <c r="L96" i="6" s="1"/>
  <c r="A95" i="6"/>
  <c r="AJ95" i="6" s="1"/>
  <c r="AE94" i="6"/>
  <c r="AI94" i="6" s="1"/>
  <c r="W94" i="6"/>
  <c r="AA94" i="6" s="1"/>
  <c r="P94" i="6"/>
  <c r="S94" i="6" s="1"/>
  <c r="I94" i="6"/>
  <c r="L94" i="6" s="1"/>
  <c r="A94" i="6"/>
  <c r="AJ94" i="6" s="1"/>
  <c r="AE93" i="6"/>
  <c r="AI93" i="6" s="1"/>
  <c r="W93" i="6"/>
  <c r="P93" i="6"/>
  <c r="I93" i="6"/>
  <c r="A93" i="6"/>
  <c r="AJ93" i="6" s="1"/>
  <c r="A92" i="6"/>
  <c r="AJ92" i="6" s="1"/>
  <c r="AE91" i="6"/>
  <c r="W91" i="6"/>
  <c r="P91" i="6"/>
  <c r="I91" i="6"/>
  <c r="A91" i="6"/>
  <c r="AJ91" i="6" s="1"/>
  <c r="A90" i="6"/>
  <c r="AJ90" i="6" s="1"/>
  <c r="A89" i="6"/>
  <c r="AJ89" i="6" s="1"/>
  <c r="AE88" i="6"/>
  <c r="W88" i="6"/>
  <c r="P88" i="6"/>
  <c r="I88" i="6"/>
  <c r="A88" i="6"/>
  <c r="AJ88" i="6" s="1"/>
  <c r="A87" i="6"/>
  <c r="AJ87" i="6" s="1"/>
  <c r="AI86" i="6"/>
  <c r="AA86" i="6"/>
  <c r="S86" i="6"/>
  <c r="L86" i="6"/>
  <c r="A86" i="6"/>
  <c r="AJ86" i="6" s="1"/>
  <c r="A85" i="6"/>
  <c r="AJ85" i="6" s="1"/>
  <c r="A84" i="6"/>
  <c r="AJ84" i="6" s="1"/>
  <c r="AI83" i="6"/>
  <c r="AA83" i="6"/>
  <c r="S83" i="6"/>
  <c r="L83" i="6"/>
  <c r="A83" i="6"/>
  <c r="AJ83" i="6" s="1"/>
  <c r="AD82" i="6"/>
  <c r="AC82" i="6"/>
  <c r="V82" i="6"/>
  <c r="U82" i="6"/>
  <c r="O82" i="6"/>
  <c r="N82" i="6"/>
  <c r="H82" i="6"/>
  <c r="G82" i="6"/>
  <c r="A82" i="6"/>
  <c r="AJ82" i="6" s="1"/>
  <c r="A81" i="6"/>
  <c r="AJ81" i="6" s="1"/>
  <c r="W80" i="6"/>
  <c r="AA80" i="6" s="1"/>
  <c r="P80" i="6"/>
  <c r="S80" i="6" s="1"/>
  <c r="I80" i="6"/>
  <c r="L80" i="6" s="1"/>
  <c r="A80" i="6"/>
  <c r="AJ80" i="6" s="1"/>
  <c r="A79" i="6"/>
  <c r="AJ79" i="6" s="1"/>
  <c r="A78" i="6"/>
  <c r="AJ78" i="6" s="1"/>
  <c r="A77" i="6"/>
  <c r="AJ77" i="6" s="1"/>
  <c r="A76" i="6"/>
  <c r="AJ76" i="6" s="1"/>
  <c r="A75" i="6"/>
  <c r="AJ75" i="6" s="1"/>
  <c r="A74" i="6"/>
  <c r="AJ74" i="6" s="1"/>
  <c r="A73" i="6"/>
  <c r="AJ73" i="6" s="1"/>
  <c r="A72" i="6"/>
  <c r="AJ72" i="6" s="1"/>
  <c r="A71" i="6"/>
  <c r="AJ71" i="6" s="1"/>
  <c r="A70" i="6"/>
  <c r="AJ70" i="6" s="1"/>
  <c r="A69" i="6"/>
  <c r="AJ69" i="6" s="1"/>
  <c r="A68" i="6"/>
  <c r="AJ68" i="6" s="1"/>
  <c r="A67" i="6"/>
  <c r="AJ67" i="6" s="1"/>
  <c r="A66" i="6"/>
  <c r="AJ66" i="6" s="1"/>
  <c r="A65" i="6"/>
  <c r="AJ65" i="6" s="1"/>
  <c r="A64" i="6"/>
  <c r="AJ64" i="6" s="1"/>
  <c r="A63" i="6"/>
  <c r="AJ63" i="6" s="1"/>
  <c r="A62" i="6"/>
  <c r="AJ62" i="6" s="1"/>
  <c r="A61" i="6"/>
  <c r="AJ61" i="6" s="1"/>
  <c r="AG60" i="6"/>
  <c r="AE60" i="6"/>
  <c r="Y60" i="6"/>
  <c r="Y62" i="6" s="1"/>
  <c r="W60" i="6"/>
  <c r="P60" i="6"/>
  <c r="I60" i="6"/>
  <c r="A60" i="6"/>
  <c r="AJ60" i="6" s="1"/>
  <c r="AE59" i="6"/>
  <c r="AI59" i="6" s="1"/>
  <c r="W59" i="6"/>
  <c r="AA59" i="6" s="1"/>
  <c r="P59" i="6"/>
  <c r="S59" i="6" s="1"/>
  <c r="I59" i="6"/>
  <c r="L59" i="6" s="1"/>
  <c r="A59" i="6"/>
  <c r="AJ59" i="6" s="1"/>
  <c r="AE58" i="6"/>
  <c r="W58" i="6"/>
  <c r="P58" i="6"/>
  <c r="I58" i="6"/>
  <c r="A58" i="6"/>
  <c r="AJ58" i="6" s="1"/>
  <c r="AE57" i="6"/>
  <c r="W57" i="6"/>
  <c r="P57" i="6"/>
  <c r="I57" i="6"/>
  <c r="A57" i="6"/>
  <c r="AJ57" i="6" s="1"/>
  <c r="AE56" i="6"/>
  <c r="W56" i="6"/>
  <c r="P56" i="6"/>
  <c r="I56" i="6"/>
  <c r="A56" i="6"/>
  <c r="AJ56" i="6" s="1"/>
  <c r="AE55" i="6"/>
  <c r="AI55" i="6" s="1"/>
  <c r="W55" i="6"/>
  <c r="AA55" i="6" s="1"/>
  <c r="R55" i="6"/>
  <c r="P55" i="6"/>
  <c r="K55" i="6"/>
  <c r="I55" i="6"/>
  <c r="A55" i="6"/>
  <c r="AJ55" i="6" s="1"/>
  <c r="AE54" i="6"/>
  <c r="AI54" i="6" s="1"/>
  <c r="W54" i="6"/>
  <c r="AA54" i="6" s="1"/>
  <c r="P54" i="6"/>
  <c r="S54" i="6" s="1"/>
  <c r="I54" i="6"/>
  <c r="L54" i="6" s="1"/>
  <c r="A54" i="6"/>
  <c r="AJ54" i="6" s="1"/>
  <c r="AE53" i="6"/>
  <c r="AI53" i="6" s="1"/>
  <c r="W53" i="6"/>
  <c r="AA53" i="6" s="1"/>
  <c r="P53" i="6"/>
  <c r="S53" i="6" s="1"/>
  <c r="I53" i="6"/>
  <c r="L53" i="6" s="1"/>
  <c r="A53" i="6"/>
  <c r="AJ53" i="6" s="1"/>
  <c r="AE52" i="6"/>
  <c r="AI52" i="6" s="1"/>
  <c r="W52" i="6"/>
  <c r="AA52" i="6" s="1"/>
  <c r="P52" i="6"/>
  <c r="S52" i="6" s="1"/>
  <c r="I52" i="6"/>
  <c r="L52" i="6" s="1"/>
  <c r="A52" i="6"/>
  <c r="AJ52" i="6" s="1"/>
  <c r="AE51" i="6"/>
  <c r="W51" i="6"/>
  <c r="P51" i="6"/>
  <c r="I51" i="6"/>
  <c r="A51" i="6"/>
  <c r="AJ51" i="6" s="1"/>
  <c r="AE50" i="6"/>
  <c r="AI50" i="6" s="1"/>
  <c r="W50" i="6"/>
  <c r="AA50" i="6" s="1"/>
  <c r="P50" i="6"/>
  <c r="S50" i="6" s="1"/>
  <c r="I50" i="6"/>
  <c r="L50" i="6" s="1"/>
  <c r="A50" i="6"/>
  <c r="AJ50" i="6" s="1"/>
  <c r="AE49" i="6"/>
  <c r="AI49" i="6" s="1"/>
  <c r="W49" i="6"/>
  <c r="AA49" i="6" s="1"/>
  <c r="P49" i="6"/>
  <c r="S49" i="6" s="1"/>
  <c r="I49" i="6"/>
  <c r="L49" i="6" s="1"/>
  <c r="A49" i="6"/>
  <c r="AJ49" i="6" s="1"/>
  <c r="AE48" i="6"/>
  <c r="AI48" i="6" s="1"/>
  <c r="W48" i="6"/>
  <c r="AA48" i="6" s="1"/>
  <c r="P48" i="6"/>
  <c r="S48" i="6" s="1"/>
  <c r="I48" i="6"/>
  <c r="L48" i="6" s="1"/>
  <c r="A48" i="6"/>
  <c r="AJ48" i="6" s="1"/>
  <c r="A47" i="6"/>
  <c r="AJ47" i="6" s="1"/>
  <c r="AH46" i="6"/>
  <c r="AF46" i="6"/>
  <c r="AD46" i="6"/>
  <c r="AB46" i="6"/>
  <c r="Z46" i="6"/>
  <c r="X46" i="6"/>
  <c r="V46" i="6"/>
  <c r="T46" i="6"/>
  <c r="R46" i="6"/>
  <c r="Q46" i="6"/>
  <c r="O46" i="6"/>
  <c r="M46" i="6"/>
  <c r="K46" i="6"/>
  <c r="J46" i="6"/>
  <c r="H46" i="6"/>
  <c r="F46" i="6"/>
  <c r="A46" i="6"/>
  <c r="AJ46" i="6" s="1"/>
  <c r="AE45" i="6"/>
  <c r="AI45" i="6" s="1"/>
  <c r="W45" i="6"/>
  <c r="AA45" i="6" s="1"/>
  <c r="P45" i="6"/>
  <c r="S45" i="6" s="1"/>
  <c r="I45" i="6"/>
  <c r="L45" i="6" s="1"/>
  <c r="A45" i="6"/>
  <c r="AJ45" i="6" s="1"/>
  <c r="AE43" i="6"/>
  <c r="AI43" i="6" s="1"/>
  <c r="W43" i="6"/>
  <c r="AA43" i="6" s="1"/>
  <c r="P43" i="6"/>
  <c r="S43" i="6" s="1"/>
  <c r="I43" i="6"/>
  <c r="A43" i="6"/>
  <c r="AJ43" i="6" s="1"/>
  <c r="AE42" i="6"/>
  <c r="AI42" i="6" s="1"/>
  <c r="W42" i="6"/>
  <c r="AA42" i="6" s="1"/>
  <c r="P42" i="6"/>
  <c r="S42" i="6" s="1"/>
  <c r="I42" i="6"/>
  <c r="A42" i="6"/>
  <c r="AJ42" i="6" s="1"/>
  <c r="AE41" i="6"/>
  <c r="AI41" i="6" s="1"/>
  <c r="W41" i="6"/>
  <c r="AA41" i="6" s="1"/>
  <c r="P41" i="6"/>
  <c r="S41" i="6" s="1"/>
  <c r="I41" i="6"/>
  <c r="L41" i="6" s="1"/>
  <c r="A41" i="6"/>
  <c r="AJ41" i="6" s="1"/>
  <c r="AE40" i="6"/>
  <c r="AI40" i="6" s="1"/>
  <c r="W40" i="6"/>
  <c r="AA40" i="6" s="1"/>
  <c r="P40" i="6"/>
  <c r="S40" i="6" s="1"/>
  <c r="I40" i="6"/>
  <c r="L40" i="6" s="1"/>
  <c r="A40" i="6"/>
  <c r="AJ40" i="6" s="1"/>
  <c r="AE39" i="6"/>
  <c r="AI39" i="6" s="1"/>
  <c r="U39" i="6"/>
  <c r="W39" i="6" s="1"/>
  <c r="AA39" i="6" s="1"/>
  <c r="N39" i="6"/>
  <c r="N46" i="6" s="1"/>
  <c r="N62" i="6" s="1"/>
  <c r="I39" i="6"/>
  <c r="L39" i="6" s="1"/>
  <c r="A39" i="6"/>
  <c r="AJ39" i="6" s="1"/>
  <c r="AE38" i="6"/>
  <c r="AI38" i="6" s="1"/>
  <c r="W38" i="6"/>
  <c r="AA38" i="6" s="1"/>
  <c r="P38" i="6"/>
  <c r="S38" i="6" s="1"/>
  <c r="I38" i="6"/>
  <c r="L38" i="6" s="1"/>
  <c r="A38" i="6"/>
  <c r="AJ38" i="6" s="1"/>
  <c r="AE37" i="6"/>
  <c r="AI37" i="6" s="1"/>
  <c r="W37" i="6"/>
  <c r="AA37" i="6" s="1"/>
  <c r="P37" i="6"/>
  <c r="S37" i="6" s="1"/>
  <c r="I37" i="6"/>
  <c r="L37" i="6" s="1"/>
  <c r="A37" i="6"/>
  <c r="AJ37" i="6" s="1"/>
  <c r="AE36" i="6"/>
  <c r="W36" i="6"/>
  <c r="P36" i="6"/>
  <c r="I36" i="6"/>
  <c r="A36" i="6"/>
  <c r="AJ36" i="6" s="1"/>
  <c r="A35" i="6"/>
  <c r="AJ35" i="6" s="1"/>
  <c r="G34" i="6"/>
  <c r="G46" i="6" s="1"/>
  <c r="A34" i="6"/>
  <c r="AJ34" i="6" s="1"/>
  <c r="AE33" i="6"/>
  <c r="AI33" i="6" s="1"/>
  <c r="W33" i="6"/>
  <c r="AA33" i="6" s="1"/>
  <c r="P33" i="6"/>
  <c r="S33" i="6" s="1"/>
  <c r="I33" i="6"/>
  <c r="L33" i="6" s="1"/>
  <c r="A33" i="6"/>
  <c r="AJ33" i="6" s="1"/>
  <c r="AH32" i="6"/>
  <c r="AF32" i="6"/>
  <c r="AB32" i="6"/>
  <c r="AE32" i="6" s="1"/>
  <c r="Z32" i="6"/>
  <c r="X32" i="6"/>
  <c r="T32" i="6"/>
  <c r="W32" i="6" s="1"/>
  <c r="R32" i="6"/>
  <c r="Q32" i="6"/>
  <c r="M32" i="6"/>
  <c r="P32" i="6" s="1"/>
  <c r="K32" i="6"/>
  <c r="J32" i="6"/>
  <c r="H32" i="6"/>
  <c r="F32" i="6"/>
  <c r="A32" i="6"/>
  <c r="AJ32" i="6" s="1"/>
  <c r="AE31" i="6"/>
  <c r="AI31" i="6" s="1"/>
  <c r="W31" i="6"/>
  <c r="AA31" i="6" s="1"/>
  <c r="P31" i="6"/>
  <c r="S31" i="6" s="1"/>
  <c r="I31" i="6"/>
  <c r="L31" i="6" s="1"/>
  <c r="A31" i="6"/>
  <c r="AJ31" i="6" s="1"/>
  <c r="AE30" i="6"/>
  <c r="AI30" i="6" s="1"/>
  <c r="W30" i="6"/>
  <c r="AA30" i="6" s="1"/>
  <c r="P30" i="6"/>
  <c r="S30" i="6" s="1"/>
  <c r="I30" i="6"/>
  <c r="A30" i="6"/>
  <c r="AJ30" i="6" s="1"/>
  <c r="AE29" i="6"/>
  <c r="AI29" i="6" s="1"/>
  <c r="W29" i="6"/>
  <c r="AA29" i="6" s="1"/>
  <c r="P29" i="6"/>
  <c r="S29" i="6" s="1"/>
  <c r="I29" i="6"/>
  <c r="A29" i="6"/>
  <c r="AJ29" i="6" s="1"/>
  <c r="AE28" i="6"/>
  <c r="W28" i="6"/>
  <c r="AA28" i="6" s="1"/>
  <c r="P28" i="6"/>
  <c r="S28" i="6" s="1"/>
  <c r="I28" i="6"/>
  <c r="A28" i="6"/>
  <c r="AJ28" i="6" s="1"/>
  <c r="AE27" i="6"/>
  <c r="AI27" i="6" s="1"/>
  <c r="W27" i="6"/>
  <c r="AA27" i="6" s="1"/>
  <c r="P27" i="6"/>
  <c r="S27" i="6" s="1"/>
  <c r="I27" i="6"/>
  <c r="L27" i="6" s="1"/>
  <c r="A27" i="6"/>
  <c r="AJ27" i="6" s="1"/>
  <c r="AE26" i="6"/>
  <c r="AI26" i="6" s="1"/>
  <c r="W26" i="6"/>
  <c r="AA26" i="6" s="1"/>
  <c r="P26" i="6"/>
  <c r="S26" i="6" s="1"/>
  <c r="I26" i="6"/>
  <c r="L26" i="6" s="1"/>
  <c r="A26" i="6"/>
  <c r="AJ26" i="6" s="1"/>
  <c r="AH25" i="6"/>
  <c r="AF25" i="6"/>
  <c r="AD25" i="6"/>
  <c r="AD34" i="6" s="1"/>
  <c r="Z25" i="6"/>
  <c r="X25" i="6"/>
  <c r="V25" i="6"/>
  <c r="V34" i="6" s="1"/>
  <c r="R25" i="6"/>
  <c r="Q25" i="6"/>
  <c r="O25" i="6"/>
  <c r="O34" i="6" s="1"/>
  <c r="K25" i="6"/>
  <c r="J25" i="6"/>
  <c r="H25" i="6"/>
  <c r="A25" i="6"/>
  <c r="AJ25" i="6" s="1"/>
  <c r="AE24" i="6"/>
  <c r="W24" i="6"/>
  <c r="A24" i="6"/>
  <c r="AJ24" i="6" s="1"/>
  <c r="AE23" i="6"/>
  <c r="W23" i="6"/>
  <c r="P23" i="6"/>
  <c r="I23" i="6"/>
  <c r="A23" i="6"/>
  <c r="AJ23" i="6" s="1"/>
  <c r="A22" i="6"/>
  <c r="AJ22" i="6" s="1"/>
  <c r="AE21" i="6"/>
  <c r="AI21" i="6" s="1"/>
  <c r="W21" i="6"/>
  <c r="AA21" i="6" s="1"/>
  <c r="P21" i="6"/>
  <c r="S21" i="6" s="1"/>
  <c r="I21" i="6"/>
  <c r="L21" i="6" s="1"/>
  <c r="A21" i="6"/>
  <c r="AJ21" i="6" s="1"/>
  <c r="AE19" i="6"/>
  <c r="AI19" i="6" s="1"/>
  <c r="W19" i="6"/>
  <c r="AA19" i="6" s="1"/>
  <c r="P19" i="6"/>
  <c r="S19" i="6" s="1"/>
  <c r="I19" i="6"/>
  <c r="L19" i="6" s="1"/>
  <c r="A19" i="6"/>
  <c r="AJ19" i="6" s="1"/>
  <c r="AE18" i="6"/>
  <c r="AI18" i="6" s="1"/>
  <c r="W18" i="6"/>
  <c r="AA18" i="6" s="1"/>
  <c r="P18" i="6"/>
  <c r="S18" i="6" s="1"/>
  <c r="I18" i="6"/>
  <c r="L18" i="6" s="1"/>
  <c r="A18" i="6"/>
  <c r="AJ18" i="6" s="1"/>
  <c r="AB17" i="6"/>
  <c r="T17" i="6"/>
  <c r="W17" i="6" s="1"/>
  <c r="AA17" i="6" s="1"/>
  <c r="M17" i="6"/>
  <c r="P17" i="6" s="1"/>
  <c r="S17" i="6" s="1"/>
  <c r="F17" i="6"/>
  <c r="A17" i="6"/>
  <c r="AJ17" i="6" s="1"/>
  <c r="AE16" i="6"/>
  <c r="W16" i="6"/>
  <c r="P16" i="6"/>
  <c r="I16" i="6"/>
  <c r="A16" i="6"/>
  <c r="AJ16" i="6" s="1"/>
  <c r="AE15" i="6"/>
  <c r="AI15" i="6" s="1"/>
  <c r="W15" i="6"/>
  <c r="AA15" i="6" s="1"/>
  <c r="P15" i="6"/>
  <c r="S15" i="6" s="1"/>
  <c r="I15" i="6"/>
  <c r="L15" i="6" s="1"/>
  <c r="A15" i="6"/>
  <c r="AJ15" i="6" s="1"/>
  <c r="AE14" i="6"/>
  <c r="AI14" i="6" s="1"/>
  <c r="W14" i="6"/>
  <c r="AA14" i="6" s="1"/>
  <c r="P14" i="6"/>
  <c r="S14" i="6" s="1"/>
  <c r="I14" i="6"/>
  <c r="L14" i="6" s="1"/>
  <c r="A14" i="6"/>
  <c r="AJ14" i="6" s="1"/>
  <c r="AE13" i="6"/>
  <c r="AI13" i="6" s="1"/>
  <c r="W13" i="6"/>
  <c r="AA13" i="6" s="1"/>
  <c r="P13" i="6"/>
  <c r="S13" i="6" s="1"/>
  <c r="I13" i="6"/>
  <c r="L13" i="6" s="1"/>
  <c r="A13" i="6"/>
  <c r="AJ13" i="6" s="1"/>
  <c r="AE12" i="6"/>
  <c r="AI12" i="6" s="1"/>
  <c r="W12" i="6"/>
  <c r="AA12" i="6" s="1"/>
  <c r="P12" i="6"/>
  <c r="S12" i="6" s="1"/>
  <c r="I12" i="6"/>
  <c r="L12" i="6" s="1"/>
  <c r="A12" i="6"/>
  <c r="AJ12" i="6" s="1"/>
  <c r="AE11" i="6"/>
  <c r="AI11" i="6" s="1"/>
  <c r="W11" i="6"/>
  <c r="AA11" i="6" s="1"/>
  <c r="P11" i="6"/>
  <c r="S11" i="6" s="1"/>
  <c r="I11" i="6"/>
  <c r="L11" i="6" s="1"/>
  <c r="A11" i="6"/>
  <c r="AJ11" i="6" s="1"/>
  <c r="A10" i="6"/>
  <c r="AJ10" i="6" s="1"/>
  <c r="A1" i="6"/>
  <c r="J681" i="6" l="1"/>
  <c r="R57" i="6"/>
  <c r="Z57" i="6"/>
  <c r="AB1790" i="6"/>
  <c r="AI115" i="6"/>
  <c r="AI116" i="6" s="1"/>
  <c r="AA706" i="6"/>
  <c r="R34" i="6"/>
  <c r="W1153" i="6"/>
  <c r="AA1153" i="6" s="1"/>
  <c r="AA1163" i="6" s="1"/>
  <c r="AA1164" i="6" s="1"/>
  <c r="AI1509" i="6"/>
  <c r="S57" i="6"/>
  <c r="AI57" i="6"/>
  <c r="K34" i="6"/>
  <c r="S111" i="6"/>
  <c r="S112" i="6" s="1"/>
  <c r="I32" i="6"/>
  <c r="L32" i="6" s="1"/>
  <c r="S122" i="6"/>
  <c r="S123" i="6" s="1"/>
  <c r="P1502" i="6"/>
  <c r="P1503" i="6" s="1"/>
  <c r="P122" i="6"/>
  <c r="P123" i="6" s="1"/>
  <c r="P290" i="6"/>
  <c r="S290" i="6" s="1"/>
  <c r="S299" i="6" s="1"/>
  <c r="S32" i="6"/>
  <c r="L57" i="6"/>
  <c r="AA57" i="6"/>
  <c r="AA147" i="6"/>
  <c r="AA148" i="6" s="1"/>
  <c r="W1571" i="6"/>
  <c r="AA1571" i="6" s="1"/>
  <c r="T1686" i="6"/>
  <c r="W666" i="6"/>
  <c r="W667" i="6" s="1"/>
  <c r="S706" i="6"/>
  <c r="AE1037" i="6"/>
  <c r="AI1037" i="6" s="1"/>
  <c r="W1037" i="6"/>
  <c r="AA1037" i="6" s="1"/>
  <c r="T1057" i="6"/>
  <c r="U1477" i="6"/>
  <c r="U1485" i="6" s="1"/>
  <c r="W1467" i="6"/>
  <c r="AA1467" i="6" s="1"/>
  <c r="U46" i="6"/>
  <c r="U62" i="6" s="1"/>
  <c r="AE96" i="6"/>
  <c r="AE97" i="6" s="1"/>
  <c r="W290" i="6"/>
  <c r="AA290" i="6" s="1"/>
  <c r="P1037" i="6"/>
  <c r="S1037" i="6" s="1"/>
  <c r="M1576" i="6"/>
  <c r="M1577" i="6" s="1"/>
  <c r="P1571" i="6"/>
  <c r="S1571" i="6" s="1"/>
  <c r="S1576" i="6" s="1"/>
  <c r="S1577" i="6" s="1"/>
  <c r="L109" i="6"/>
  <c r="L111" i="6" s="1"/>
  <c r="L112" i="6" s="1"/>
  <c r="I111" i="6"/>
  <c r="I112" i="6" s="1"/>
  <c r="AI109" i="6"/>
  <c r="AI111" i="6" s="1"/>
  <c r="AE111" i="6"/>
  <c r="AE112" i="6" s="1"/>
  <c r="S141" i="6"/>
  <c r="S142" i="6" s="1"/>
  <c r="AA32" i="6"/>
  <c r="I147" i="6"/>
  <c r="I148" i="6" s="1"/>
  <c r="I159" i="6"/>
  <c r="AI202" i="6"/>
  <c r="AI204" i="6" s="1"/>
  <c r="AI205" i="6" s="1"/>
  <c r="S666" i="6"/>
  <c r="S667" i="6" s="1"/>
  <c r="S1534" i="6"/>
  <c r="S1535" i="6" s="1"/>
  <c r="T1799" i="6"/>
  <c r="T1807" i="6"/>
  <c r="AA1346" i="6"/>
  <c r="AA1347" i="6" s="1"/>
  <c r="W1346" i="6"/>
  <c r="W1347" i="6" s="1"/>
  <c r="I1517" i="6"/>
  <c r="W122" i="6"/>
  <c r="W123" i="6" s="1"/>
  <c r="W141" i="6"/>
  <c r="W142" i="6" s="1"/>
  <c r="AE141" i="6"/>
  <c r="AE142" i="6" s="1"/>
  <c r="AE158" i="6"/>
  <c r="AE159" i="6" s="1"/>
  <c r="P799" i="6"/>
  <c r="P800" i="6" s="1"/>
  <c r="S831" i="6"/>
  <c r="S838" i="6" s="1"/>
  <c r="AB1057" i="6"/>
  <c r="I1346" i="6"/>
  <c r="I1347" i="6" s="1"/>
  <c r="AI1534" i="6"/>
  <c r="AI1535" i="6" s="1"/>
  <c r="L1544" i="6"/>
  <c r="I1618" i="6"/>
  <c r="I1619" i="6" s="1"/>
  <c r="I1649" i="6"/>
  <c r="T1696" i="6"/>
  <c r="AI1618" i="6"/>
  <c r="M1808" i="6"/>
  <c r="F1799" i="6"/>
  <c r="K72" i="6" s="1"/>
  <c r="AB1807" i="6"/>
  <c r="AB1808" i="6" s="1"/>
  <c r="Z34" i="6"/>
  <c r="AF34" i="6"/>
  <c r="S358" i="6"/>
  <c r="S359" i="6" s="1"/>
  <c r="O62" i="6"/>
  <c r="L1729" i="6"/>
  <c r="W1495" i="6"/>
  <c r="W1496" i="6" s="1"/>
  <c r="L1509" i="6"/>
  <c r="AA1685" i="6"/>
  <c r="AA1686" i="6" s="1"/>
  <c r="F681" i="6"/>
  <c r="P1117" i="6"/>
  <c r="P1118" i="6" s="1"/>
  <c r="S1214" i="6"/>
  <c r="S1215" i="6" s="1"/>
  <c r="S1509" i="6"/>
  <c r="P1509" i="6"/>
  <c r="P1510" i="6" s="1"/>
  <c r="AA141" i="6"/>
  <c r="AA142" i="6" s="1"/>
  <c r="AH569" i="6"/>
  <c r="P690" i="6"/>
  <c r="S690" i="6" s="1"/>
  <c r="M711" i="6"/>
  <c r="M712" i="6" s="1"/>
  <c r="J34" i="6"/>
  <c r="AI117" i="6"/>
  <c r="P46" i="6"/>
  <c r="S46" i="6" s="1"/>
  <c r="S55" i="6"/>
  <c r="AI140" i="6"/>
  <c r="AI141" i="6" s="1"/>
  <c r="AI142" i="6" s="1"/>
  <c r="L146" i="6"/>
  <c r="L147" i="6" s="1"/>
  <c r="L148" i="6" s="1"/>
  <c r="L157" i="6"/>
  <c r="L158" i="6" s="1"/>
  <c r="N197" i="6"/>
  <c r="U197" i="6"/>
  <c r="I358" i="6"/>
  <c r="I359" i="6" s="1"/>
  <c r="S418" i="6"/>
  <c r="AI489" i="6"/>
  <c r="AI490" i="6" s="1"/>
  <c r="AA662" i="6"/>
  <c r="AA666" i="6" s="1"/>
  <c r="I141" i="6"/>
  <c r="I142" i="6" s="1"/>
  <c r="I344" i="6"/>
  <c r="I345" i="6" s="1"/>
  <c r="H34" i="6"/>
  <c r="H62" i="6" s="1"/>
  <c r="Q34" i="6"/>
  <c r="X34" i="6"/>
  <c r="AH34" i="6"/>
  <c r="P39" i="6"/>
  <c r="S39" i="6" s="1"/>
  <c r="AC46" i="6"/>
  <c r="AC62" i="6" s="1"/>
  <c r="L55" i="6"/>
  <c r="J161" i="6"/>
  <c r="AE117" i="6"/>
  <c r="S115" i="6"/>
  <c r="S116" i="6" s="1"/>
  <c r="AA120" i="6"/>
  <c r="AA122" i="6" s="1"/>
  <c r="AA123" i="6" s="1"/>
  <c r="S135" i="6"/>
  <c r="P141" i="6"/>
  <c r="P142" i="6" s="1"/>
  <c r="S147" i="6"/>
  <c r="S148" i="6" s="1"/>
  <c r="W242" i="6"/>
  <c r="W243" i="6" s="1"/>
  <c r="L344" i="6"/>
  <c r="L345" i="6" s="1"/>
  <c r="L378" i="6"/>
  <c r="L388" i="6" s="1"/>
  <c r="I388" i="6"/>
  <c r="I389" i="6" s="1"/>
  <c r="I96" i="6"/>
  <c r="I97" i="6" s="1"/>
  <c r="L141" i="6"/>
  <c r="L142" i="6" s="1"/>
  <c r="P158" i="6"/>
  <c r="P159" i="6" s="1"/>
  <c r="I666" i="6"/>
  <c r="I667" i="6" s="1"/>
  <c r="L662" i="6"/>
  <c r="L666" i="6" s="1"/>
  <c r="AD62" i="6"/>
  <c r="AF161" i="6"/>
  <c r="I122" i="6"/>
  <c r="I123" i="6" s="1"/>
  <c r="W147" i="6"/>
  <c r="W148" i="6" s="1"/>
  <c r="W158" i="6"/>
  <c r="W159" i="6" s="1"/>
  <c r="AI230" i="6"/>
  <c r="AA255" i="6"/>
  <c r="AA256" i="6" s="1"/>
  <c r="U568" i="6"/>
  <c r="AE402" i="6"/>
  <c r="AE403" i="6" s="1"/>
  <c r="L407" i="6"/>
  <c r="I418" i="6"/>
  <c r="I419" i="6" s="1"/>
  <c r="AE504" i="6"/>
  <c r="AE505" i="6" s="1"/>
  <c r="L1329" i="6"/>
  <c r="I461" i="6"/>
  <c r="I462" i="6" s="1"/>
  <c r="M681" i="6"/>
  <c r="L706" i="6"/>
  <c r="P1346" i="6"/>
  <c r="P1347" i="6" s="1"/>
  <c r="S1343" i="6"/>
  <c r="S1346" i="6" s="1"/>
  <c r="L461" i="6"/>
  <c r="S611" i="6"/>
  <c r="S612" i="6" s="1"/>
  <c r="L799" i="6"/>
  <c r="L800" i="6" s="1"/>
  <c r="AA853" i="6"/>
  <c r="AA854" i="6" s="1"/>
  <c r="I879" i="6"/>
  <c r="I880" i="6" s="1"/>
  <c r="L948" i="6"/>
  <c r="L949" i="6" s="1"/>
  <c r="S1341" i="6"/>
  <c r="W1319" i="6"/>
  <c r="W1320" i="6" s="1"/>
  <c r="S1329" i="6"/>
  <c r="I1329" i="6"/>
  <c r="I1330" i="6" s="1"/>
  <c r="AE1346" i="6"/>
  <c r="AE1347" i="6" s="1"/>
  <c r="AI1343" i="6"/>
  <c r="AI1346" i="6" s="1"/>
  <c r="S1416" i="6"/>
  <c r="S1427" i="6" s="1"/>
  <c r="S1428" i="6" s="1"/>
  <c r="P1427" i="6"/>
  <c r="P1428" i="6" s="1"/>
  <c r="S1639" i="6"/>
  <c r="S1640" i="6" s="1"/>
  <c r="F1057" i="6"/>
  <c r="P1079" i="6"/>
  <c r="P1080" i="6" s="1"/>
  <c r="L1176" i="6"/>
  <c r="L1177" i="6" s="1"/>
  <c r="W1195" i="6"/>
  <c r="W1196" i="6" s="1"/>
  <c r="I1037" i="6"/>
  <c r="L1037" i="6" s="1"/>
  <c r="M1057" i="6"/>
  <c r="S1073" i="6"/>
  <c r="S1079" i="6" s="1"/>
  <c r="P1153" i="6"/>
  <c r="S1153" i="6" s="1"/>
  <c r="S1163" i="6" s="1"/>
  <c r="W1227" i="6"/>
  <c r="W1228" i="6" s="1"/>
  <c r="P1319" i="6"/>
  <c r="P1320" i="6" s="1"/>
  <c r="S1315" i="6"/>
  <c r="S1319" i="6" s="1"/>
  <c r="S1320" i="6" s="1"/>
  <c r="I1485" i="6"/>
  <c r="S1500" i="6"/>
  <c r="S1502" i="6" s="1"/>
  <c r="S1503" i="6" s="1"/>
  <c r="L1513" i="6"/>
  <c r="L1517" i="6" s="1"/>
  <c r="L1518" i="6" s="1"/>
  <c r="AB1801" i="6"/>
  <c r="AB1803" i="6" s="1"/>
  <c r="F1855" i="6"/>
  <c r="F1857" i="6" s="1"/>
  <c r="L1485" i="6"/>
  <c r="L1567" i="6"/>
  <c r="W1618" i="6"/>
  <c r="W1619" i="6" s="1"/>
  <c r="AA1615" i="6"/>
  <c r="AA1618" i="6" s="1"/>
  <c r="AA1619" i="6" s="1"/>
  <c r="AE1675" i="6"/>
  <c r="AE1676" i="6" s="1"/>
  <c r="I1729" i="6"/>
  <c r="I1730" i="6" s="1"/>
  <c r="M1801" i="6"/>
  <c r="AI1339" i="6"/>
  <c r="AI1340" i="6" s="1"/>
  <c r="P1365" i="6"/>
  <c r="P1366" i="6" s="1"/>
  <c r="W1452" i="6"/>
  <c r="W1453" i="6" s="1"/>
  <c r="AA1449" i="6"/>
  <c r="AA1452" i="6" s="1"/>
  <c r="AA1453" i="6" s="1"/>
  <c r="AI1477" i="6"/>
  <c r="AI1478" i="6" s="1"/>
  <c r="S1485" i="6"/>
  <c r="AA1639" i="6"/>
  <c r="L1700" i="6"/>
  <c r="L1706" i="6" s="1"/>
  <c r="I1706" i="6"/>
  <c r="I1707" i="6" s="1"/>
  <c r="F1801" i="6"/>
  <c r="F1806" i="6" s="1"/>
  <c r="F1808" i="6" s="1"/>
  <c r="I1452" i="6"/>
  <c r="I1453" i="6" s="1"/>
  <c r="I1486" i="6"/>
  <c r="L1480" i="6"/>
  <c r="L1486" i="6" s="1"/>
  <c r="F1696" i="6"/>
  <c r="I1690" i="6"/>
  <c r="L1690" i="6" s="1"/>
  <c r="I1739" i="6"/>
  <c r="I1740" i="6" s="1"/>
  <c r="L1733" i="6"/>
  <c r="L1739" i="6" s="1"/>
  <c r="T1806" i="6"/>
  <c r="T1801" i="6"/>
  <c r="T1803" i="6" s="1"/>
  <c r="AE1618" i="6"/>
  <c r="AE1619" i="6" s="1"/>
  <c r="L1649" i="6"/>
  <c r="AI1427" i="6"/>
  <c r="W1502" i="6"/>
  <c r="W1503" i="6" s="1"/>
  <c r="P1544" i="6"/>
  <c r="P1545" i="6" s="1"/>
  <c r="I1544" i="6"/>
  <c r="I1545" i="6" s="1"/>
  <c r="O161" i="6"/>
  <c r="S230" i="6"/>
  <c r="K161" i="6"/>
  <c r="L214" i="6"/>
  <c r="L215" i="6" s="1"/>
  <c r="S242" i="6"/>
  <c r="S255" i="6"/>
  <c r="AI255" i="6"/>
  <c r="W611" i="6"/>
  <c r="W612" i="6" s="1"/>
  <c r="AI711" i="6"/>
  <c r="AE853" i="6"/>
  <c r="AE854" i="6" s="1"/>
  <c r="AA1093" i="6"/>
  <c r="AA1100" i="6" s="1"/>
  <c r="AA1101" i="6" s="1"/>
  <c r="W1100" i="6"/>
  <c r="W1101" i="6" s="1"/>
  <c r="W1146" i="6"/>
  <c r="W1147" i="6" s="1"/>
  <c r="AA1399" i="6"/>
  <c r="AA879" i="6"/>
  <c r="AA880" i="6" s="1"/>
  <c r="AE958" i="6"/>
  <c r="AE959" i="6" s="1"/>
  <c r="AI952" i="6"/>
  <c r="AI958" i="6" s="1"/>
  <c r="I984" i="6"/>
  <c r="I985" i="6" s="1"/>
  <c r="P214" i="6"/>
  <c r="P215" i="6" s="1"/>
  <c r="AE214" i="6"/>
  <c r="AE215" i="6" s="1"/>
  <c r="W214" i="6"/>
  <c r="W215" i="6" s="1"/>
  <c r="P284" i="6"/>
  <c r="P285" i="6" s="1"/>
  <c r="W313" i="6"/>
  <c r="W314" i="6" s="1"/>
  <c r="AC568" i="6"/>
  <c r="AI330" i="6"/>
  <c r="AI432" i="6"/>
  <c r="AI433" i="6" s="1"/>
  <c r="AA611" i="6"/>
  <c r="AA612" i="6" s="1"/>
  <c r="L870" i="6"/>
  <c r="L879" i="6" s="1"/>
  <c r="AA948" i="6"/>
  <c r="AA949" i="6" s="1"/>
  <c r="S1308" i="6"/>
  <c r="S1309" i="6" s="1"/>
  <c r="AA117" i="6"/>
  <c r="AA234" i="6"/>
  <c r="AA242" i="6" s="1"/>
  <c r="S313" i="6"/>
  <c r="S314" i="6" s="1"/>
  <c r="W374" i="6"/>
  <c r="W375" i="6" s="1"/>
  <c r="P461" i="6"/>
  <c r="P462" i="6" s="1"/>
  <c r="S456" i="6"/>
  <c r="S461" i="6" s="1"/>
  <c r="AI493" i="6"/>
  <c r="AI504" i="6" s="1"/>
  <c r="AI505" i="6" s="1"/>
  <c r="P105" i="6"/>
  <c r="P106" i="6" s="1"/>
  <c r="I105" i="6"/>
  <c r="I106" i="6" s="1"/>
  <c r="S208" i="6"/>
  <c r="S214" i="6" s="1"/>
  <c r="AI208" i="6"/>
  <c r="AI214" i="6" s="1"/>
  <c r="I230" i="6"/>
  <c r="I231" i="6" s="1"/>
  <c r="AE255" i="6"/>
  <c r="AE256" i="6" s="1"/>
  <c r="L313" i="6"/>
  <c r="L314" i="6" s="1"/>
  <c r="AE313" i="6"/>
  <c r="AE314" i="6" s="1"/>
  <c r="AI303" i="6"/>
  <c r="AI313" i="6" s="1"/>
  <c r="H568" i="6"/>
  <c r="AI392" i="6"/>
  <c r="AI402" i="6" s="1"/>
  <c r="AA1417" i="6"/>
  <c r="AA1427" i="6" s="1"/>
  <c r="W1427" i="6"/>
  <c r="W1428" i="6" s="1"/>
  <c r="L1195" i="6"/>
  <c r="L1196" i="6" s="1"/>
  <c r="L1227" i="6"/>
  <c r="L1228" i="6" s="1"/>
  <c r="O568" i="6"/>
  <c r="I374" i="6"/>
  <c r="I375" i="6" s="1"/>
  <c r="S402" i="6"/>
  <c r="AA402" i="6"/>
  <c r="AA403" i="6" s="1"/>
  <c r="P504" i="6"/>
  <c r="P505" i="6" s="1"/>
  <c r="L532" i="6"/>
  <c r="L533" i="6" s="1"/>
  <c r="P551" i="6"/>
  <c r="P552" i="6" s="1"/>
  <c r="AA594" i="6"/>
  <c r="T681" i="6"/>
  <c r="AI853" i="6"/>
  <c r="AI900" i="6"/>
  <c r="AI901" i="6" s="1"/>
  <c r="I948" i="6"/>
  <c r="I949" i="6" s="1"/>
  <c r="S1069" i="6"/>
  <c r="S1070" i="6" s="1"/>
  <c r="P1089" i="6"/>
  <c r="P1090" i="6" s="1"/>
  <c r="AA1284" i="6"/>
  <c r="AA1285" i="6" s="1"/>
  <c r="AA1301" i="6"/>
  <c r="AA1308" i="6" s="1"/>
  <c r="AA1309" i="6" s="1"/>
  <c r="W1308" i="6"/>
  <c r="W1309" i="6" s="1"/>
  <c r="I1339" i="6"/>
  <c r="I1340" i="6" s="1"/>
  <c r="L1333" i="6"/>
  <c r="L1339" i="6" s="1"/>
  <c r="L1445" i="6"/>
  <c r="L1446" i="6" s="1"/>
  <c r="AA1479" i="6"/>
  <c r="AA1486" i="6" s="1"/>
  <c r="W1486" i="6"/>
  <c r="AE1485" i="6"/>
  <c r="AI1481" i="6"/>
  <c r="AI1485" i="6" s="1"/>
  <c r="AE344" i="6"/>
  <c r="AE345" i="6" s="1"/>
  <c r="W358" i="6"/>
  <c r="W359" i="6" s="1"/>
  <c r="AI388" i="6"/>
  <c r="AI389" i="6" s="1"/>
  <c r="AE461" i="6"/>
  <c r="AE462" i="6" s="1"/>
  <c r="AA518" i="6"/>
  <c r="AA519" i="6" s="1"/>
  <c r="L551" i="6"/>
  <c r="AA551" i="6"/>
  <c r="AA552" i="6" s="1"/>
  <c r="L737" i="6"/>
  <c r="M738" i="6"/>
  <c r="AA857" i="6"/>
  <c r="AA866" i="6" s="1"/>
  <c r="W866" i="6"/>
  <c r="W867" i="6" s="1"/>
  <c r="W879" i="6"/>
  <c r="W880" i="6" s="1"/>
  <c r="AA915" i="6"/>
  <c r="AA916" i="6" s="1"/>
  <c r="S958" i="6"/>
  <c r="S959" i="6" s="1"/>
  <c r="AI997" i="6"/>
  <c r="AI998" i="6" s="1"/>
  <c r="AA1227" i="6"/>
  <c r="AA1228" i="6" s="1"/>
  <c r="AA1321" i="6"/>
  <c r="L1332" i="6"/>
  <c r="S1504" i="6"/>
  <c r="AI1069" i="6"/>
  <c r="AI1070" i="6" s="1"/>
  <c r="W1069" i="6"/>
  <c r="W1070" i="6" s="1"/>
  <c r="AE1089" i="6"/>
  <c r="AE1090" i="6" s="1"/>
  <c r="L1089" i="6"/>
  <c r="L1090" i="6" s="1"/>
  <c r="AE1117" i="6"/>
  <c r="AE1118" i="6" s="1"/>
  <c r="AI1146" i="6"/>
  <c r="AI1147" i="6" s="1"/>
  <c r="AE1214" i="6"/>
  <c r="AE1215" i="6" s="1"/>
  <c r="I1214" i="6"/>
  <c r="I1215" i="6" s="1"/>
  <c r="W1329" i="6"/>
  <c r="W1330" i="6" s="1"/>
  <c r="S1356" i="6"/>
  <c r="S1357" i="6" s="1"/>
  <c r="I1365" i="6"/>
  <c r="I1366" i="6" s="1"/>
  <c r="AE1427" i="6"/>
  <c r="AE1428" i="6" s="1"/>
  <c r="AE1462" i="6"/>
  <c r="AE1463" i="6" s="1"/>
  <c r="AA1570" i="6"/>
  <c r="S1587" i="6"/>
  <c r="S1588" i="6" s="1"/>
  <c r="I1719" i="6"/>
  <c r="I1720" i="6" s="1"/>
  <c r="L1711" i="6"/>
  <c r="L1719" i="6" s="1"/>
  <c r="L1056" i="6"/>
  <c r="AI1056" i="6"/>
  <c r="AA1061" i="6"/>
  <c r="AA1069" i="6" s="1"/>
  <c r="AI1083" i="6"/>
  <c r="AI1089" i="6" s="1"/>
  <c r="I1089" i="6"/>
  <c r="I1090" i="6" s="1"/>
  <c r="AI1116" i="6"/>
  <c r="AI1117" i="6" s="1"/>
  <c r="AE1128" i="6"/>
  <c r="AE1129" i="6" s="1"/>
  <c r="P1128" i="6"/>
  <c r="P1129" i="6" s="1"/>
  <c r="AA1178" i="6"/>
  <c r="AA1180" i="6"/>
  <c r="AA1195" i="6" s="1"/>
  <c r="AI1199" i="6"/>
  <c r="AI1214" i="6" s="1"/>
  <c r="L1206" i="6"/>
  <c r="L1214" i="6" s="1"/>
  <c r="S1339" i="6"/>
  <c r="P1339" i="6"/>
  <c r="P1340" i="6" s="1"/>
  <c r="L1356" i="6"/>
  <c r="AA1356" i="6"/>
  <c r="AA1357" i="6" s="1"/>
  <c r="AI1365" i="6"/>
  <c r="W1412" i="6"/>
  <c r="W1413" i="6" s="1"/>
  <c r="AI1462" i="6"/>
  <c r="AI1463" i="6" s="1"/>
  <c r="AE1329" i="6"/>
  <c r="AE1330" i="6" s="1"/>
  <c r="I1356" i="6"/>
  <c r="I1357" i="6" s="1"/>
  <c r="W1356" i="6"/>
  <c r="W1357" i="6" s="1"/>
  <c r="AE1356" i="6"/>
  <c r="AE1357" i="6" s="1"/>
  <c r="W1365" i="6"/>
  <c r="W1366" i="6" s="1"/>
  <c r="P1462" i="6"/>
  <c r="P1463" i="6" s="1"/>
  <c r="S1456" i="6"/>
  <c r="S1462" i="6" s="1"/>
  <c r="L1566" i="6"/>
  <c r="AI1587" i="6"/>
  <c r="AI1588" i="6" s="1"/>
  <c r="AI1527" i="6"/>
  <c r="AI1528" i="6" s="1"/>
  <c r="L1721" i="6"/>
  <c r="AA1517" i="6"/>
  <c r="AA1518" i="6" s="1"/>
  <c r="AI1706" i="6"/>
  <c r="AA1739" i="6"/>
  <c r="AA1740" i="6" s="1"/>
  <c r="AA1661" i="6"/>
  <c r="AA1662" i="6" s="1"/>
  <c r="W1696" i="6"/>
  <c r="W1697" i="6" s="1"/>
  <c r="S1723" i="6"/>
  <c r="S1729" i="6" s="1"/>
  <c r="P1729" i="6"/>
  <c r="P1730" i="6" s="1"/>
  <c r="W1739" i="6"/>
  <c r="W1740" i="6" s="1"/>
  <c r="AE1706" i="6"/>
  <c r="AE1707" i="6" s="1"/>
  <c r="S1733" i="6"/>
  <c r="S1739" i="6" s="1"/>
  <c r="P1739" i="6"/>
  <c r="P1740" i="6" s="1"/>
  <c r="P1685" i="6"/>
  <c r="P1686" i="6" s="1"/>
  <c r="S1679" i="6"/>
  <c r="S1675" i="6"/>
  <c r="W1719" i="6"/>
  <c r="W1720" i="6" s="1"/>
  <c r="S159" i="6"/>
  <c r="AI271" i="6"/>
  <c r="AI272" i="6" s="1"/>
  <c r="I46" i="6"/>
  <c r="L46" i="6" s="1"/>
  <c r="G62" i="6"/>
  <c r="AE105" i="6"/>
  <c r="AI100" i="6"/>
  <c r="AI105" i="6" s="1"/>
  <c r="E161" i="6"/>
  <c r="E89" i="6" s="1"/>
  <c r="W125" i="6"/>
  <c r="I125" i="6"/>
  <c r="L125" i="6" s="1"/>
  <c r="T136" i="6"/>
  <c r="T161" i="6" s="1"/>
  <c r="P125" i="6"/>
  <c r="AE125" i="6"/>
  <c r="AI125" i="6" s="1"/>
  <c r="F136" i="6"/>
  <c r="AA167" i="6"/>
  <c r="W197" i="6"/>
  <c r="W198" i="6" s="1"/>
  <c r="L449" i="6"/>
  <c r="AG62" i="6"/>
  <c r="I135" i="6"/>
  <c r="L126" i="6"/>
  <c r="L135" i="6" s="1"/>
  <c r="Y198" i="6"/>
  <c r="Y66" i="6" s="1"/>
  <c r="S330" i="6"/>
  <c r="AA360" i="6"/>
  <c r="AE17" i="6"/>
  <c r="AI17" i="6" s="1"/>
  <c r="S93" i="6"/>
  <c r="P96" i="6"/>
  <c r="P97" i="6" s="1"/>
  <c r="U97" i="6"/>
  <c r="U161" i="6" s="1"/>
  <c r="L98" i="6"/>
  <c r="L105" i="6"/>
  <c r="W111" i="6"/>
  <c r="W112" i="6" s="1"/>
  <c r="AA109" i="6"/>
  <c r="AA111" i="6" s="1"/>
  <c r="P111" i="6"/>
  <c r="P112" i="6" s="1"/>
  <c r="G161" i="6"/>
  <c r="AE147" i="6"/>
  <c r="AE148" i="6" s="1"/>
  <c r="AI145" i="6"/>
  <c r="AI147" i="6" s="1"/>
  <c r="AI158" i="6"/>
  <c r="AI159" i="6" s="1"/>
  <c r="V161" i="6"/>
  <c r="AH161" i="6"/>
  <c r="I204" i="6"/>
  <c r="I205" i="6" s="1"/>
  <c r="L201" i="6"/>
  <c r="AI216" i="6"/>
  <c r="AA233" i="6"/>
  <c r="I242" i="6"/>
  <c r="L242" i="6" s="1"/>
  <c r="P242" i="6"/>
  <c r="P243" i="6" s="1"/>
  <c r="AI244" i="6"/>
  <c r="I271" i="6"/>
  <c r="I272" i="6" s="1"/>
  <c r="L262" i="6"/>
  <c r="AA273" i="6"/>
  <c r="W284" i="6"/>
  <c r="W285" i="6" s="1"/>
  <c r="AA275" i="6"/>
  <c r="AA284" i="6" s="1"/>
  <c r="I284" i="6"/>
  <c r="I285" i="6" s="1"/>
  <c r="AA313" i="6"/>
  <c r="G568" i="6"/>
  <c r="P313" i="6"/>
  <c r="T314" i="6"/>
  <c r="T568" i="6" s="1"/>
  <c r="X314" i="6"/>
  <c r="X569" i="6" s="1"/>
  <c r="AD568" i="6"/>
  <c r="R569" i="6"/>
  <c r="AI315" i="6"/>
  <c r="W330" i="6"/>
  <c r="W331" i="6" s="1"/>
  <c r="AA320" i="6"/>
  <c r="AA330" i="6" s="1"/>
  <c r="AI344" i="6"/>
  <c r="AI345" i="6" s="1"/>
  <c r="P344" i="6"/>
  <c r="P345" i="6" s="1"/>
  <c r="AE358" i="6"/>
  <c r="AE359" i="6" s="1"/>
  <c r="L360" i="6"/>
  <c r="L362" i="6"/>
  <c r="L374" i="6" s="1"/>
  <c r="AA362" i="6"/>
  <c r="AA374" i="6" s="1"/>
  <c r="P388" i="6"/>
  <c r="P389" i="6" s="1"/>
  <c r="AE388" i="6"/>
  <c r="AE389" i="6" s="1"/>
  <c r="AI391" i="6"/>
  <c r="P402" i="6"/>
  <c r="P403" i="6" s="1"/>
  <c r="S424" i="6"/>
  <c r="S432" i="6" s="1"/>
  <c r="AA107" i="6"/>
  <c r="S206" i="6"/>
  <c r="AI32" i="6"/>
  <c r="V62" i="6"/>
  <c r="AA93" i="6"/>
  <c r="M97" i="6"/>
  <c r="M161" i="6" s="1"/>
  <c r="Q97" i="6"/>
  <c r="Q161" i="6" s="1"/>
  <c r="P117" i="6"/>
  <c r="AE135" i="6"/>
  <c r="AI134" i="6"/>
  <c r="AI135" i="6" s="1"/>
  <c r="S165" i="6"/>
  <c r="L197" i="6"/>
  <c r="L198" i="6" s="1"/>
  <c r="AG66" i="6"/>
  <c r="S216" i="6"/>
  <c r="L233" i="6"/>
  <c r="S244" i="6"/>
  <c r="AE284" i="6"/>
  <c r="AE285" i="6" s="1"/>
  <c r="AI275" i="6"/>
  <c r="AI284" i="6" s="1"/>
  <c r="AA288" i="6"/>
  <c r="S315" i="6"/>
  <c r="I330" i="6"/>
  <c r="I331" i="6" s="1"/>
  <c r="L320" i="6"/>
  <c r="L330" i="6" s="1"/>
  <c r="AE330" i="6"/>
  <c r="AE331" i="6" s="1"/>
  <c r="S344" i="6"/>
  <c r="S345" i="6" s="1"/>
  <c r="AI358" i="6"/>
  <c r="AI359" i="6" s="1"/>
  <c r="AI361" i="6"/>
  <c r="L428" i="6"/>
  <c r="I17" i="6"/>
  <c r="L17" i="6" s="1"/>
  <c r="W96" i="6"/>
  <c r="W97" i="6" s="1"/>
  <c r="AA95" i="6"/>
  <c r="AA96" i="6" s="1"/>
  <c r="N161" i="6"/>
  <c r="X161" i="6"/>
  <c r="H97" i="6"/>
  <c r="H161" i="6" s="1"/>
  <c r="AA98" i="6"/>
  <c r="W105" i="6"/>
  <c r="W106" i="6" s="1"/>
  <c r="AA100" i="6"/>
  <c r="AA105" i="6" s="1"/>
  <c r="S113" i="6"/>
  <c r="L120" i="6"/>
  <c r="L122" i="6" s="1"/>
  <c r="L123" i="6" s="1"/>
  <c r="AI120" i="6"/>
  <c r="AI122" i="6" s="1"/>
  <c r="AE122" i="6"/>
  <c r="AE123" i="6" s="1"/>
  <c r="W135" i="6"/>
  <c r="AA126" i="6"/>
  <c r="AA135" i="6" s="1"/>
  <c r="AB136" i="6"/>
  <c r="P147" i="6"/>
  <c r="P148" i="6" s="1"/>
  <c r="P197" i="6"/>
  <c r="P198" i="6" s="1"/>
  <c r="S167" i="6"/>
  <c r="W204" i="6"/>
  <c r="W205" i="6" s="1"/>
  <c r="AI206" i="6"/>
  <c r="P230" i="6"/>
  <c r="P231" i="6" s="1"/>
  <c r="AE230" i="6"/>
  <c r="AE231" i="6" s="1"/>
  <c r="L230" i="6"/>
  <c r="L231" i="6" s="1"/>
  <c r="W230" i="6"/>
  <c r="W231" i="6" s="1"/>
  <c r="AE242" i="6"/>
  <c r="AE243" i="6" s="1"/>
  <c r="AI234" i="6"/>
  <c r="AI242" i="6" s="1"/>
  <c r="P255" i="6"/>
  <c r="P256" i="6" s="1"/>
  <c r="S271" i="6"/>
  <c r="S272" i="6" s="1"/>
  <c r="L273" i="6"/>
  <c r="L284" i="6"/>
  <c r="AB568" i="6"/>
  <c r="AB569" i="6" s="1"/>
  <c r="K314" i="6"/>
  <c r="K569" i="6" s="1"/>
  <c r="P330" i="6"/>
  <c r="P331" i="6" s="1"/>
  <c r="W344" i="6"/>
  <c r="W345" i="6" s="1"/>
  <c r="L351" i="6"/>
  <c r="L358" i="6" s="1"/>
  <c r="AA351" i="6"/>
  <c r="AA358" i="6" s="1"/>
  <c r="AA359" i="6" s="1"/>
  <c r="S361" i="6"/>
  <c r="S390" i="6"/>
  <c r="L415" i="6"/>
  <c r="P418" i="6"/>
  <c r="P419" i="6" s="1"/>
  <c r="L434" i="6"/>
  <c r="L436" i="6"/>
  <c r="L447" i="6" s="1"/>
  <c r="I447" i="6"/>
  <c r="I448" i="6" s="1"/>
  <c r="AI520" i="6"/>
  <c r="W594" i="6"/>
  <c r="W595" i="6" s="1"/>
  <c r="S1178" i="6"/>
  <c r="F97" i="6"/>
  <c r="AC161" i="6"/>
  <c r="I197" i="6"/>
  <c r="I198" i="6" s="1"/>
  <c r="W255" i="6"/>
  <c r="W256" i="6" s="1"/>
  <c r="P271" i="6"/>
  <c r="P272" i="6" s="1"/>
  <c r="AE271" i="6"/>
  <c r="AE272" i="6" s="1"/>
  <c r="I298" i="6"/>
  <c r="I299" i="6" s="1"/>
  <c r="L288" i="6"/>
  <c r="L298" i="6" s="1"/>
  <c r="AE298" i="6"/>
  <c r="AE299" i="6" s="1"/>
  <c r="T299" i="6"/>
  <c r="I313" i="6"/>
  <c r="Z569" i="6"/>
  <c r="M314" i="6"/>
  <c r="P374" i="6"/>
  <c r="P375" i="6" s="1"/>
  <c r="AE374" i="6"/>
  <c r="AE375" i="6" s="1"/>
  <c r="AA376" i="6"/>
  <c r="S388" i="6"/>
  <c r="S389" i="6" s="1"/>
  <c r="S404" i="6"/>
  <c r="W432" i="6"/>
  <c r="W433" i="6" s="1"/>
  <c r="I432" i="6"/>
  <c r="I433" i="6" s="1"/>
  <c r="AA436" i="6"/>
  <c r="AA447" i="6" s="1"/>
  <c r="W447" i="6"/>
  <c r="W448" i="6" s="1"/>
  <c r="P489" i="6"/>
  <c r="P490" i="6" s="1"/>
  <c r="I518" i="6"/>
  <c r="I519" i="6" s="1"/>
  <c r="P532" i="6"/>
  <c r="P533" i="6" s="1"/>
  <c r="S522" i="6"/>
  <c r="S532" i="6" s="1"/>
  <c r="L534" i="6"/>
  <c r="AI565" i="6"/>
  <c r="AI566" i="6" s="1"/>
  <c r="S557" i="6"/>
  <c r="S565" i="6" s="1"/>
  <c r="P565" i="6"/>
  <c r="P566" i="6" s="1"/>
  <c r="AI596" i="6"/>
  <c r="L624" i="6"/>
  <c r="S618" i="6"/>
  <c r="S624" i="6" s="1"/>
  <c r="P624" i="6"/>
  <c r="P625" i="6" s="1"/>
  <c r="AI642" i="6"/>
  <c r="L642" i="6"/>
  <c r="L643" i="6" s="1"/>
  <c r="AA714" i="6"/>
  <c r="I551" i="6"/>
  <c r="I552" i="6" s="1"/>
  <c r="S1180" i="6"/>
  <c r="S1195" i="6" s="1"/>
  <c r="P1195" i="6"/>
  <c r="P1196" i="6" s="1"/>
  <c r="AI124" i="6"/>
  <c r="R161" i="6"/>
  <c r="AE197" i="6"/>
  <c r="AE198" i="6" s="1"/>
  <c r="P204" i="6"/>
  <c r="P205" i="6" s="1"/>
  <c r="I214" i="6"/>
  <c r="I215" i="6" s="1"/>
  <c r="I255" i="6"/>
  <c r="I256" i="6" s="1"/>
  <c r="W271" i="6"/>
  <c r="W272" i="6" s="1"/>
  <c r="L93" i="6"/>
  <c r="AI97" i="6"/>
  <c r="Z97" i="6"/>
  <c r="Z161" i="6" s="1"/>
  <c r="AD97" i="6"/>
  <c r="AD161" i="6" s="1"/>
  <c r="S100" i="6"/>
  <c r="S105" i="6" s="1"/>
  <c r="L113" i="6"/>
  <c r="I116" i="6"/>
  <c r="I117" i="6" s="1"/>
  <c r="L115" i="6"/>
  <c r="L116" i="6" s="1"/>
  <c r="W116" i="6"/>
  <c r="W117" i="6" s="1"/>
  <c r="P135" i="6"/>
  <c r="AA151" i="6"/>
  <c r="AA158" i="6" s="1"/>
  <c r="L199" i="6"/>
  <c r="AE204" i="6"/>
  <c r="AE205" i="6" s="1"/>
  <c r="AH204" i="6"/>
  <c r="AH205" i="6" s="1"/>
  <c r="AA214" i="6"/>
  <c r="AA215" i="6" s="1"/>
  <c r="AA230" i="6"/>
  <c r="AA231" i="6" s="1"/>
  <c r="S232" i="6"/>
  <c r="L255" i="6"/>
  <c r="L256" i="6" s="1"/>
  <c r="L259" i="6"/>
  <c r="AA259" i="6"/>
  <c r="AA271" i="6" s="1"/>
  <c r="S275" i="6"/>
  <c r="S284" i="6" s="1"/>
  <c r="AI288" i="6"/>
  <c r="AI298" i="6" s="1"/>
  <c r="Q314" i="6"/>
  <c r="Q569" i="6" s="1"/>
  <c r="AF314" i="6"/>
  <c r="AA334" i="6"/>
  <c r="AA344" i="6" s="1"/>
  <c r="P358" i="6"/>
  <c r="P359" i="6" s="1"/>
  <c r="S374" i="6"/>
  <c r="AI374" i="6"/>
  <c r="W388" i="6"/>
  <c r="W389" i="6" s="1"/>
  <c r="AA378" i="6"/>
  <c r="AA388" i="6" s="1"/>
  <c r="AI418" i="6"/>
  <c r="AI419" i="6" s="1"/>
  <c r="AA409" i="6"/>
  <c r="AA418" i="6" s="1"/>
  <c r="AA432" i="6"/>
  <c r="AA433" i="6" s="1"/>
  <c r="AI434" i="6"/>
  <c r="AE447" i="6"/>
  <c r="AE448" i="6" s="1"/>
  <c r="AI436" i="6"/>
  <c r="AI447" i="6" s="1"/>
  <c r="W461" i="6"/>
  <c r="W462" i="6" s="1"/>
  <c r="I475" i="6"/>
  <c r="I476" i="6" s="1"/>
  <c r="AA475" i="6"/>
  <c r="AA476" i="6" s="1"/>
  <c r="S489" i="6"/>
  <c r="S490" i="6" s="1"/>
  <c r="AA483" i="6"/>
  <c r="AA489" i="6" s="1"/>
  <c r="W489" i="6"/>
  <c r="W490" i="6" s="1"/>
  <c r="W504" i="6"/>
  <c r="W505" i="6" s="1"/>
  <c r="AA493" i="6"/>
  <c r="AA504" i="6" s="1"/>
  <c r="S495" i="6"/>
  <c r="S504" i="6" s="1"/>
  <c r="L518" i="6"/>
  <c r="L519" i="6" s="1"/>
  <c r="S518" i="6"/>
  <c r="S519" i="6" s="1"/>
  <c r="AA532" i="6"/>
  <c r="AA533" i="6" s="1"/>
  <c r="L596" i="6"/>
  <c r="AE611" i="6"/>
  <c r="AE612" i="6" s="1"/>
  <c r="AI598" i="6"/>
  <c r="AI611" i="6" s="1"/>
  <c r="AI616" i="6"/>
  <c r="AI624" i="6" s="1"/>
  <c r="AE624" i="6"/>
  <c r="AE625" i="6" s="1"/>
  <c r="AI627" i="6"/>
  <c r="P642" i="6"/>
  <c r="P643" i="6" s="1"/>
  <c r="S628" i="6"/>
  <c r="S642" i="6" s="1"/>
  <c r="AA461" i="6"/>
  <c r="AA462" i="6" s="1"/>
  <c r="L475" i="6"/>
  <c r="L476" i="6" s="1"/>
  <c r="AI465" i="6"/>
  <c r="AI475" i="6" s="1"/>
  <c r="AE475" i="6"/>
  <c r="AE476" i="6" s="1"/>
  <c r="AE489" i="6"/>
  <c r="AE490" i="6" s="1"/>
  <c r="L493" i="6"/>
  <c r="L504" i="6" s="1"/>
  <c r="L505" i="6" s="1"/>
  <c r="I504" i="6"/>
  <c r="I505" i="6" s="1"/>
  <c r="AE518" i="6"/>
  <c r="AE519" i="6" s="1"/>
  <c r="I532" i="6"/>
  <c r="I533" i="6" s="1"/>
  <c r="W532" i="6"/>
  <c r="W533" i="6" s="1"/>
  <c r="W551" i="6"/>
  <c r="W552" i="6" s="1"/>
  <c r="S573" i="6"/>
  <c r="S594" i="6" s="1"/>
  <c r="P594" i="6"/>
  <c r="P595" i="6" s="1"/>
  <c r="S644" i="6"/>
  <c r="L645" i="6"/>
  <c r="L670" i="6"/>
  <c r="L680" i="6" s="1"/>
  <c r="I680" i="6"/>
  <c r="I681" i="6" s="1"/>
  <c r="AI671" i="6"/>
  <c r="AI680" i="6" s="1"/>
  <c r="AE680" i="6"/>
  <c r="AE681" i="6" s="1"/>
  <c r="S677" i="6"/>
  <c r="S680" i="6" s="1"/>
  <c r="W402" i="6"/>
  <c r="W403" i="6" s="1"/>
  <c r="P432" i="6"/>
  <c r="P433" i="6" s="1"/>
  <c r="AE432" i="6"/>
  <c r="AE433" i="6" s="1"/>
  <c r="P447" i="6"/>
  <c r="P448" i="6" s="1"/>
  <c r="AI461" i="6"/>
  <c r="AI462" i="6" s="1"/>
  <c r="I489" i="6"/>
  <c r="I490" i="6" s="1"/>
  <c r="P518" i="6"/>
  <c r="P519" i="6" s="1"/>
  <c r="W518" i="6"/>
  <c r="W519" i="6" s="1"/>
  <c r="W565" i="6"/>
  <c r="W566" i="6" s="1"/>
  <c r="AA570" i="6"/>
  <c r="I611" i="6"/>
  <c r="I612" i="6" s="1"/>
  <c r="L598" i="6"/>
  <c r="L611" i="6" s="1"/>
  <c r="W624" i="6"/>
  <c r="W625" i="6" s="1"/>
  <c r="AA615" i="6"/>
  <c r="AA624" i="6" s="1"/>
  <c r="AA644" i="6"/>
  <c r="AE658" i="6"/>
  <c r="AE659" i="6" s="1"/>
  <c r="I737" i="6"/>
  <c r="I738" i="6" s="1"/>
  <c r="F568" i="6"/>
  <c r="N568" i="6"/>
  <c r="V568" i="6"/>
  <c r="J314" i="6"/>
  <c r="L390" i="6"/>
  <c r="I402" i="6"/>
  <c r="I403" i="6" s="1"/>
  <c r="L392" i="6"/>
  <c r="L402" i="6" s="1"/>
  <c r="AE418" i="6"/>
  <c r="AE419" i="6" s="1"/>
  <c r="W418" i="6"/>
  <c r="W419" i="6" s="1"/>
  <c r="L426" i="6"/>
  <c r="S436" i="6"/>
  <c r="S447" i="6" s="1"/>
  <c r="AI463" i="6"/>
  <c r="W475" i="6"/>
  <c r="W476" i="6" s="1"/>
  <c r="L489" i="6"/>
  <c r="L490" i="6" s="1"/>
  <c r="AI518" i="6"/>
  <c r="AI519" i="6" s="1"/>
  <c r="AI532" i="6"/>
  <c r="AE532" i="6"/>
  <c r="AE533" i="6" s="1"/>
  <c r="S551" i="6"/>
  <c r="S552" i="6" s="1"/>
  <c r="AI551" i="6"/>
  <c r="AI552" i="6" s="1"/>
  <c r="S553" i="6"/>
  <c r="AA565" i="6"/>
  <c r="AA566" i="6" s="1"/>
  <c r="I565" i="6"/>
  <c r="I566" i="6" s="1"/>
  <c r="L556" i="6"/>
  <c r="AE594" i="6"/>
  <c r="AE595" i="6" s="1"/>
  <c r="L613" i="6"/>
  <c r="AI613" i="6"/>
  <c r="AI662" i="6"/>
  <c r="AI666" i="6" s="1"/>
  <c r="AE666" i="6"/>
  <c r="AE667" i="6" s="1"/>
  <c r="P666" i="6"/>
  <c r="P667" i="6" s="1"/>
  <c r="L682" i="6"/>
  <c r="L684" i="6"/>
  <c r="I711" i="6"/>
  <c r="I712" i="6" s="1"/>
  <c r="AE711" i="6"/>
  <c r="AE712" i="6" s="1"/>
  <c r="T711" i="6"/>
  <c r="T712" i="6" s="1"/>
  <c r="W737" i="6"/>
  <c r="W738" i="6" s="1"/>
  <c r="S717" i="6"/>
  <c r="L785" i="6"/>
  <c r="L786" i="6" s="1"/>
  <c r="AE785" i="6"/>
  <c r="AE786" i="6" s="1"/>
  <c r="AA799" i="6"/>
  <c r="L801" i="6"/>
  <c r="I838" i="6"/>
  <c r="I839" i="6" s="1"/>
  <c r="L803" i="6"/>
  <c r="L838" i="6" s="1"/>
  <c r="AA807" i="6"/>
  <c r="W838" i="6"/>
  <c r="W839" i="6" s="1"/>
  <c r="AA883" i="6"/>
  <c r="AA900" i="6" s="1"/>
  <c r="W900" i="6"/>
  <c r="W901" i="6" s="1"/>
  <c r="L646" i="6"/>
  <c r="L658" i="6" s="1"/>
  <c r="I658" i="6"/>
  <c r="I659" i="6" s="1"/>
  <c r="AI658" i="6"/>
  <c r="W680" i="6"/>
  <c r="W681" i="6" s="1"/>
  <c r="AA670" i="6"/>
  <c r="AA680" i="6" s="1"/>
  <c r="AI683" i="6"/>
  <c r="AE737" i="6"/>
  <c r="AE738" i="6" s="1"/>
  <c r="AI715" i="6"/>
  <c r="AI737" i="6" s="1"/>
  <c r="AA742" i="6"/>
  <c r="AA762" i="6" s="1"/>
  <c r="W762" i="6"/>
  <c r="W763" i="6" s="1"/>
  <c r="AE799" i="6"/>
  <c r="AE800" i="6" s="1"/>
  <c r="AI789" i="6"/>
  <c r="AI799" i="6" s="1"/>
  <c r="I799" i="6"/>
  <c r="I800" i="6" s="1"/>
  <c r="P611" i="6"/>
  <c r="P612" i="6" s="1"/>
  <c r="I624" i="6"/>
  <c r="I625" i="6" s="1"/>
  <c r="W642" i="6"/>
  <c r="W643" i="6" s="1"/>
  <c r="AA628" i="6"/>
  <c r="AA642" i="6" s="1"/>
  <c r="P658" i="6"/>
  <c r="P659" i="6" s="1"/>
  <c r="S646" i="6"/>
  <c r="S658" i="6" s="1"/>
  <c r="Q681" i="6"/>
  <c r="AI669" i="6"/>
  <c r="P680" i="6"/>
  <c r="P681" i="6" s="1"/>
  <c r="I762" i="6"/>
  <c r="I763" i="6" s="1"/>
  <c r="AI785" i="6"/>
  <c r="AI786" i="6" s="1"/>
  <c r="P785" i="6"/>
  <c r="P786" i="6" s="1"/>
  <c r="S799" i="6"/>
  <c r="S800" i="6" s="1"/>
  <c r="AI933" i="6"/>
  <c r="AI935" i="6"/>
  <c r="AI948" i="6" s="1"/>
  <c r="AE948" i="6"/>
  <c r="AE949" i="6" s="1"/>
  <c r="I1034" i="6"/>
  <c r="I1035" i="6" s="1"/>
  <c r="AA1108" i="6"/>
  <c r="AA1117" i="6" s="1"/>
  <c r="W1117" i="6"/>
  <c r="W1118" i="6" s="1"/>
  <c r="AI1148" i="6"/>
  <c r="P475" i="6"/>
  <c r="P476" i="6" s="1"/>
  <c r="S465" i="6"/>
  <c r="AE551" i="6"/>
  <c r="AE552" i="6" s="1"/>
  <c r="AE565" i="6"/>
  <c r="AE566" i="6" s="1"/>
  <c r="AI594" i="6"/>
  <c r="AI595" i="6" s="1"/>
  <c r="AA626" i="6"/>
  <c r="AE642" i="6"/>
  <c r="AE643" i="6" s="1"/>
  <c r="AI644" i="6"/>
  <c r="W658" i="6"/>
  <c r="W659" i="6" s="1"/>
  <c r="AA646" i="6"/>
  <c r="AA658" i="6" s="1"/>
  <c r="L661" i="6"/>
  <c r="L762" i="6"/>
  <c r="L763" i="6" s="1"/>
  <c r="AE762" i="6"/>
  <c r="AE763" i="6" s="1"/>
  <c r="S785" i="6"/>
  <c r="S786" i="6" s="1"/>
  <c r="AA788" i="6"/>
  <c r="W799" i="6"/>
  <c r="W800" i="6" s="1"/>
  <c r="S902" i="6"/>
  <c r="S904" i="6"/>
  <c r="S915" i="6" s="1"/>
  <c r="P915" i="6"/>
  <c r="P916" i="6" s="1"/>
  <c r="L1464" i="6"/>
  <c r="R712" i="6"/>
  <c r="P762" i="6"/>
  <c r="P763" i="6" s="1"/>
  <c r="W785" i="6"/>
  <c r="W786" i="6" s="1"/>
  <c r="I785" i="6"/>
  <c r="I786" i="6" s="1"/>
  <c r="AI840" i="6"/>
  <c r="L849" i="6"/>
  <c r="L853" i="6" s="1"/>
  <c r="I853" i="6"/>
  <c r="I854" i="6" s="1"/>
  <c r="AI868" i="6"/>
  <c r="AE879" i="6"/>
  <c r="AE880" i="6" s="1"/>
  <c r="AI870" i="6"/>
  <c r="AI879" i="6" s="1"/>
  <c r="AA881" i="6"/>
  <c r="L917" i="6"/>
  <c r="S960" i="6"/>
  <c r="S962" i="6"/>
  <c r="S984" i="6" s="1"/>
  <c r="P984" i="6"/>
  <c r="P985" i="6" s="1"/>
  <c r="AI975" i="6"/>
  <c r="AI984" i="6" s="1"/>
  <c r="AE984" i="6"/>
  <c r="AE985" i="6" s="1"/>
  <c r="L570" i="6"/>
  <c r="I594" i="6"/>
  <c r="I595" i="6" s="1"/>
  <c r="L572" i="6"/>
  <c r="L594" i="6" s="1"/>
  <c r="I642" i="6"/>
  <c r="I643" i="6" s="1"/>
  <c r="AA682" i="6"/>
  <c r="AA684" i="6"/>
  <c r="W711" i="6"/>
  <c r="W712" i="6" s="1"/>
  <c r="AI713" i="6"/>
  <c r="T737" i="6"/>
  <c r="T738" i="6" s="1"/>
  <c r="S741" i="6"/>
  <c r="S762" i="6" s="1"/>
  <c r="AI741" i="6"/>
  <c r="AI762" i="6" s="1"/>
  <c r="AA766" i="6"/>
  <c r="AA785" i="6" s="1"/>
  <c r="AA801" i="6"/>
  <c r="S840" i="6"/>
  <c r="S842" i="6"/>
  <c r="S853" i="6" s="1"/>
  <c r="P853" i="6"/>
  <c r="P854" i="6" s="1"/>
  <c r="S856" i="6"/>
  <c r="S858" i="6"/>
  <c r="S866" i="6" s="1"/>
  <c r="P866" i="6"/>
  <c r="P867" i="6" s="1"/>
  <c r="AA984" i="6"/>
  <c r="AA985" i="6" s="1"/>
  <c r="S989" i="6"/>
  <c r="S997" i="6" s="1"/>
  <c r="S998" i="6" s="1"/>
  <c r="P997" i="6"/>
  <c r="P998" i="6" s="1"/>
  <c r="L1348" i="6"/>
  <c r="I1397" i="6"/>
  <c r="I1398" i="6" s="1"/>
  <c r="L1385" i="6"/>
  <c r="L1397" i="6" s="1"/>
  <c r="L1398" i="6" s="1"/>
  <c r="AE1397" i="6"/>
  <c r="AE1398" i="6" s="1"/>
  <c r="AA919" i="6"/>
  <c r="AA931" i="6" s="1"/>
  <c r="W931" i="6"/>
  <c r="W932" i="6" s="1"/>
  <c r="AI999" i="6"/>
  <c r="L1034" i="6"/>
  <c r="L1035" i="6" s="1"/>
  <c r="AI1001" i="6"/>
  <c r="AI1034" i="6" s="1"/>
  <c r="AE1034" i="6"/>
  <c r="AE1035" i="6" s="1"/>
  <c r="AA1059" i="6"/>
  <c r="I1571" i="6"/>
  <c r="F1576" i="6"/>
  <c r="F1577" i="6" s="1"/>
  <c r="AI1723" i="6"/>
  <c r="AI1729" i="6" s="1"/>
  <c r="AE1729" i="6"/>
  <c r="AE1730" i="6" s="1"/>
  <c r="AI856" i="6"/>
  <c r="AI858" i="6"/>
  <c r="AI866" i="6" s="1"/>
  <c r="AE866" i="6"/>
  <c r="AE867" i="6" s="1"/>
  <c r="S868" i="6"/>
  <c r="S870" i="6"/>
  <c r="S879" i="6" s="1"/>
  <c r="P879" i="6"/>
  <c r="P880" i="6" s="1"/>
  <c r="S884" i="6"/>
  <c r="P900" i="6"/>
  <c r="P901" i="6" s="1"/>
  <c r="S931" i="6"/>
  <c r="S932" i="6" s="1"/>
  <c r="AI921" i="6"/>
  <c r="AI931" i="6" s="1"/>
  <c r="S933" i="6"/>
  <c r="S935" i="6"/>
  <c r="S948" i="6" s="1"/>
  <c r="P948" i="6"/>
  <c r="P949" i="6" s="1"/>
  <c r="AA950" i="6"/>
  <c r="AA958" i="6"/>
  <c r="W958" i="6"/>
  <c r="W959" i="6" s="1"/>
  <c r="W984" i="6"/>
  <c r="W985" i="6" s="1"/>
  <c r="AA988" i="6"/>
  <c r="AA997" i="6" s="1"/>
  <c r="W997" i="6"/>
  <c r="W998" i="6" s="1"/>
  <c r="AA1034" i="6"/>
  <c r="AA1035" i="6" s="1"/>
  <c r="S1038" i="6"/>
  <c r="S1056" i="6" s="1"/>
  <c r="P1056" i="6"/>
  <c r="I1056" i="6"/>
  <c r="AA1197" i="6"/>
  <c r="S1218" i="6"/>
  <c r="S1227" i="6" s="1"/>
  <c r="P1227" i="6"/>
  <c r="P1228" i="6" s="1"/>
  <c r="AI1431" i="6"/>
  <c r="AI1445" i="6" s="1"/>
  <c r="AE1445" i="6"/>
  <c r="AE1446" i="6" s="1"/>
  <c r="AI1480" i="6"/>
  <c r="AE1486" i="6"/>
  <c r="AI902" i="6"/>
  <c r="L915" i="6"/>
  <c r="L916" i="6" s="1"/>
  <c r="AI915" i="6"/>
  <c r="AE915" i="6"/>
  <c r="AE916" i="6" s="1"/>
  <c r="I931" i="6"/>
  <c r="I932" i="6" s="1"/>
  <c r="L919" i="6"/>
  <c r="L931" i="6" s="1"/>
  <c r="AE931" i="6"/>
  <c r="AE932" i="6" s="1"/>
  <c r="S999" i="6"/>
  <c r="S1001" i="6"/>
  <c r="S1034" i="6" s="1"/>
  <c r="P1034" i="6"/>
  <c r="P1035" i="6" s="1"/>
  <c r="AE1056" i="6"/>
  <c r="AA1071" i="6"/>
  <c r="S1100" i="6"/>
  <c r="S1101" i="6" s="1"/>
  <c r="AA1128" i="6"/>
  <c r="AA1129" i="6" s="1"/>
  <c r="L1146" i="6"/>
  <c r="L1147" i="6" s="1"/>
  <c r="L1229" i="6"/>
  <c r="S1237" i="6"/>
  <c r="S1247" i="6" s="1"/>
  <c r="P1247" i="6"/>
  <c r="P1248" i="6" s="1"/>
  <c r="S1331" i="6"/>
  <c r="S1369" i="6"/>
  <c r="S1380" i="6" s="1"/>
  <c r="P1380" i="6"/>
  <c r="P1381" i="6" s="1"/>
  <c r="W1380" i="6"/>
  <c r="W1381" i="6" s="1"/>
  <c r="AA1370" i="6"/>
  <c r="AA1380" i="6" s="1"/>
  <c r="AA1381" i="6" s="1"/>
  <c r="S1688" i="6"/>
  <c r="K711" i="6"/>
  <c r="K712" i="6" s="1"/>
  <c r="L713" i="6"/>
  <c r="AA715" i="6"/>
  <c r="AA737" i="6" s="1"/>
  <c r="P718" i="6"/>
  <c r="S718" i="6" s="1"/>
  <c r="S801" i="6"/>
  <c r="P838" i="6"/>
  <c r="P839" i="6" s="1"/>
  <c r="I866" i="6"/>
  <c r="I867" i="6" s="1"/>
  <c r="L857" i="6"/>
  <c r="L866" i="6" s="1"/>
  <c r="I915" i="6"/>
  <c r="I916" i="6" s="1"/>
  <c r="P931" i="6"/>
  <c r="P932" i="6" s="1"/>
  <c r="AI960" i="6"/>
  <c r="L984" i="6"/>
  <c r="L985" i="6" s="1"/>
  <c r="W1056" i="6"/>
  <c r="L1079" i="6"/>
  <c r="AI1079" i="6"/>
  <c r="AI1080" i="6" s="1"/>
  <c r="I1100" i="6"/>
  <c r="I1101" i="6" s="1"/>
  <c r="AI1093" i="6"/>
  <c r="AE1100" i="6"/>
  <c r="AE1101" i="6" s="1"/>
  <c r="L1117" i="6"/>
  <c r="L1118" i="6" s="1"/>
  <c r="I1128" i="6"/>
  <c r="I1129" i="6" s="1"/>
  <c r="I1146" i="6"/>
  <c r="I1147" i="6" s="1"/>
  <c r="AI1163" i="6"/>
  <c r="AI1178" i="6"/>
  <c r="AI1180" i="6"/>
  <c r="AI1195" i="6" s="1"/>
  <c r="AE1195" i="6"/>
  <c r="AE1196" i="6" s="1"/>
  <c r="AA1214" i="6"/>
  <c r="AI1216" i="6"/>
  <c r="AI1218" i="6"/>
  <c r="AI1227" i="6" s="1"/>
  <c r="AE1227" i="6"/>
  <c r="AE1228" i="6" s="1"/>
  <c r="AA1229" i="6"/>
  <c r="I1247" i="6"/>
  <c r="I1248" i="6" s="1"/>
  <c r="L1231" i="6"/>
  <c r="L1247" i="6" s="1"/>
  <c r="AE1247" i="6"/>
  <c r="AE1248" i="6" s="1"/>
  <c r="S1272" i="6"/>
  <c r="S1284" i="6" s="1"/>
  <c r="P1284" i="6"/>
  <c r="P1285" i="6" s="1"/>
  <c r="AA1286" i="6"/>
  <c r="AA1288" i="6"/>
  <c r="AA1297" i="6" s="1"/>
  <c r="W1297" i="6"/>
  <c r="W1298" i="6" s="1"/>
  <c r="AI1302" i="6"/>
  <c r="AE1308" i="6"/>
  <c r="AE1309" i="6" s="1"/>
  <c r="L1322" i="6"/>
  <c r="I1380" i="6"/>
  <c r="I1381" i="6" s="1"/>
  <c r="AA1464" i="6"/>
  <c r="L1466" i="6"/>
  <c r="L1477" i="6" s="1"/>
  <c r="I1477" i="6"/>
  <c r="I1478" i="6" s="1"/>
  <c r="AI1511" i="6"/>
  <c r="AI1513" i="6"/>
  <c r="AI1517" i="6" s="1"/>
  <c r="AE1517" i="6"/>
  <c r="AE1518" i="6" s="1"/>
  <c r="S1520" i="6"/>
  <c r="W1527" i="6"/>
  <c r="W1528" i="6" s="1"/>
  <c r="AA1521" i="6"/>
  <c r="AA1527" i="6" s="1"/>
  <c r="AA1578" i="6"/>
  <c r="AA1584" i="6"/>
  <c r="AA1587" i="6" s="1"/>
  <c r="W1587" i="6"/>
  <c r="W1588" i="6" s="1"/>
  <c r="I1069" i="6"/>
  <c r="I1070" i="6" s="1"/>
  <c r="AE1069" i="6"/>
  <c r="AE1070" i="6" s="1"/>
  <c r="AI1081" i="6"/>
  <c r="S1148" i="6"/>
  <c r="S1165" i="6"/>
  <c r="S1167" i="6"/>
  <c r="S1176" i="6" s="1"/>
  <c r="P1176" i="6"/>
  <c r="P1177" i="6" s="1"/>
  <c r="L1197" i="6"/>
  <c r="L1268" i="6"/>
  <c r="L1269" i="6" s="1"/>
  <c r="W1268" i="6"/>
  <c r="W1269" i="6" s="1"/>
  <c r="AI1313" i="6"/>
  <c r="AI1319" i="6" s="1"/>
  <c r="AI1320" i="6" s="1"/>
  <c r="AA1336" i="6"/>
  <c r="W1339" i="6"/>
  <c r="W1340" i="6" s="1"/>
  <c r="AI1397" i="6"/>
  <c r="AI1398" i="6" s="1"/>
  <c r="AI1403" i="6"/>
  <c r="AI1412" i="6" s="1"/>
  <c r="AI1429" i="6"/>
  <c r="S1431" i="6"/>
  <c r="S1445" i="6" s="1"/>
  <c r="P1445" i="6"/>
  <c r="P1446" i="6" s="1"/>
  <c r="AA1432" i="6"/>
  <c r="AA1445" i="6" s="1"/>
  <c r="AA1446" i="6" s="1"/>
  <c r="W1445" i="6"/>
  <c r="W1446" i="6" s="1"/>
  <c r="M1478" i="6"/>
  <c r="M1485" i="6" s="1"/>
  <c r="M1486" i="6" s="1"/>
  <c r="AB1485" i="6"/>
  <c r="AB1486" i="6" s="1"/>
  <c r="W1534" i="6"/>
  <c r="W1535" i="6" s="1"/>
  <c r="AA1531" i="6"/>
  <c r="AA1534" i="6" s="1"/>
  <c r="W1642" i="6"/>
  <c r="AA1642" i="6" s="1"/>
  <c r="I1642" i="6"/>
  <c r="F1650" i="6"/>
  <c r="AE1642" i="6"/>
  <c r="AI1642" i="6" s="1"/>
  <c r="P1642" i="6"/>
  <c r="S1642" i="6" s="1"/>
  <c r="M1650" i="6"/>
  <c r="S1664" i="6"/>
  <c r="W1675" i="6"/>
  <c r="W1676" i="6" s="1"/>
  <c r="AA1665" i="6"/>
  <c r="AA1675" i="6" s="1"/>
  <c r="AB1686" i="6"/>
  <c r="AB1697" i="6" s="1"/>
  <c r="M1841" i="6"/>
  <c r="M1855" i="6" s="1"/>
  <c r="AI803" i="6"/>
  <c r="AE838" i="6"/>
  <c r="AE839" i="6" s="1"/>
  <c r="AA831" i="6"/>
  <c r="W853" i="6"/>
  <c r="W854" i="6" s="1"/>
  <c r="AA855" i="6"/>
  <c r="L881" i="6"/>
  <c r="I900" i="6"/>
  <c r="I901" i="6" s="1"/>
  <c r="L883" i="6"/>
  <c r="L900" i="6" s="1"/>
  <c r="AE900" i="6"/>
  <c r="AE901" i="6" s="1"/>
  <c r="W915" i="6"/>
  <c r="W916" i="6" s="1"/>
  <c r="W948" i="6"/>
  <c r="W949" i="6" s="1"/>
  <c r="L950" i="6"/>
  <c r="I958" i="6"/>
  <c r="I959" i="6" s="1"/>
  <c r="L952" i="6"/>
  <c r="L958" i="6" s="1"/>
  <c r="P958" i="6"/>
  <c r="P959" i="6" s="1"/>
  <c r="L986" i="6"/>
  <c r="I997" i="6"/>
  <c r="I998" i="6" s="1"/>
  <c r="L988" i="6"/>
  <c r="L997" i="6" s="1"/>
  <c r="AE997" i="6"/>
  <c r="AE998" i="6" s="1"/>
  <c r="W1034" i="6"/>
  <c r="W1035" i="6" s="1"/>
  <c r="AA1036" i="6"/>
  <c r="P1069" i="6"/>
  <c r="P1070" i="6" s="1"/>
  <c r="L1071" i="6"/>
  <c r="W1079" i="6"/>
  <c r="W1080" i="6" s="1"/>
  <c r="S1085" i="6"/>
  <c r="S1103" i="6"/>
  <c r="L1128" i="6"/>
  <c r="L1129" i="6" s="1"/>
  <c r="S1122" i="6"/>
  <c r="S1128" i="6" s="1"/>
  <c r="S1146" i="6"/>
  <c r="S1147" i="6" s="1"/>
  <c r="P1146" i="6"/>
  <c r="P1147" i="6" s="1"/>
  <c r="AE1163" i="6"/>
  <c r="AE1164" i="6" s="1"/>
  <c r="W1176" i="6"/>
  <c r="W1177" i="6" s="1"/>
  <c r="W1214" i="6"/>
  <c r="W1215" i="6" s="1"/>
  <c r="AA1247" i="6"/>
  <c r="W1247" i="6"/>
  <c r="W1248" i="6" s="1"/>
  <c r="S1249" i="6"/>
  <c r="S1251" i="6"/>
  <c r="S1268" i="6" s="1"/>
  <c r="P1268" i="6"/>
  <c r="P1269" i="6" s="1"/>
  <c r="AI1270" i="6"/>
  <c r="L1284" i="6"/>
  <c r="L1285" i="6" s="1"/>
  <c r="AI1284" i="6"/>
  <c r="AE1284" i="6"/>
  <c r="AE1285" i="6" s="1"/>
  <c r="S1297" i="6"/>
  <c r="S1298" i="6" s="1"/>
  <c r="AI1292" i="6"/>
  <c r="AI1297" i="6" s="1"/>
  <c r="AE1297" i="6"/>
  <c r="AE1298" i="6" s="1"/>
  <c r="AA1324" i="6"/>
  <c r="AA1329" i="6" s="1"/>
  <c r="AI1325" i="6"/>
  <c r="AI1329" i="6" s="1"/>
  <c r="AA1358" i="6"/>
  <c r="L1360" i="6"/>
  <c r="L1365" i="6" s="1"/>
  <c r="AA1360" i="6"/>
  <c r="AA1365" i="6" s="1"/>
  <c r="S1361" i="6"/>
  <c r="S1365" i="6" s="1"/>
  <c r="L1412" i="6"/>
  <c r="L1413" i="6" s="1"/>
  <c r="S1487" i="6"/>
  <c r="S1489" i="6"/>
  <c r="S1495" i="6" s="1"/>
  <c r="P1495" i="6"/>
  <c r="P1496" i="6" s="1"/>
  <c r="AA1490" i="6"/>
  <c r="AA1495" i="6" s="1"/>
  <c r="AA1496" i="6" s="1"/>
  <c r="L1498" i="6"/>
  <c r="I1527" i="6"/>
  <c r="I1528" i="6" s="1"/>
  <c r="AA1038" i="6"/>
  <c r="AA1056" i="6" s="1"/>
  <c r="L1058" i="6"/>
  <c r="L1060" i="6"/>
  <c r="L1069" i="6" s="1"/>
  <c r="I1079" i="6"/>
  <c r="I1080" i="6" s="1"/>
  <c r="W1089" i="6"/>
  <c r="W1090" i="6" s="1"/>
  <c r="AA1102" i="6"/>
  <c r="AE1146" i="6"/>
  <c r="AE1147" i="6" s="1"/>
  <c r="I1153" i="6"/>
  <c r="L1153" i="6" s="1"/>
  <c r="AI1167" i="6"/>
  <c r="AE1176" i="6"/>
  <c r="AE1177" i="6" s="1"/>
  <c r="AI1251" i="6"/>
  <c r="AE1268" i="6"/>
  <c r="AE1269" i="6" s="1"/>
  <c r="I1284" i="6"/>
  <c r="I1285" i="6" s="1"/>
  <c r="I1297" i="6"/>
  <c r="I1298" i="6" s="1"/>
  <c r="L1308" i="6"/>
  <c r="L1309" i="6" s="1"/>
  <c r="I1308" i="6"/>
  <c r="I1309" i="6" s="1"/>
  <c r="L1312" i="6"/>
  <c r="L1319" i="6" s="1"/>
  <c r="I1319" i="6"/>
  <c r="I1320" i="6" s="1"/>
  <c r="P1329" i="6"/>
  <c r="P1330" i="6" s="1"/>
  <c r="S1323" i="6"/>
  <c r="L1380" i="6"/>
  <c r="L1381" i="6" s="1"/>
  <c r="AE1380" i="6"/>
  <c r="AE1381" i="6" s="1"/>
  <c r="AI1369" i="6"/>
  <c r="AI1380" i="6" s="1"/>
  <c r="W1397" i="6"/>
  <c r="W1398" i="6" s="1"/>
  <c r="AA1385" i="6"/>
  <c r="S1412" i="6"/>
  <c r="S1413" i="6" s="1"/>
  <c r="P1412" i="6"/>
  <c r="P1413" i="6" s="1"/>
  <c r="AI1414" i="6"/>
  <c r="AI1447" i="6"/>
  <c r="AA1466" i="6"/>
  <c r="AI1487" i="6"/>
  <c r="L1495" i="6"/>
  <c r="L1496" i="6" s="1"/>
  <c r="AI1489" i="6"/>
  <c r="AI1495" i="6" s="1"/>
  <c r="AE1495" i="6"/>
  <c r="AE1496" i="6" s="1"/>
  <c r="AA1502" i="6"/>
  <c r="AA1503" i="6" s="1"/>
  <c r="L1504" i="6"/>
  <c r="AI1505" i="6"/>
  <c r="AI1510" i="6" s="1"/>
  <c r="P1566" i="6"/>
  <c r="P1567" i="6" s="1"/>
  <c r="S1548" i="6"/>
  <c r="S1566" i="6" s="1"/>
  <c r="L1569" i="6"/>
  <c r="I1587" i="6"/>
  <c r="I1588" i="6" s="1"/>
  <c r="L1580" i="6"/>
  <c r="L1587" i="6" s="1"/>
  <c r="AE1587" i="6"/>
  <c r="AE1588" i="6" s="1"/>
  <c r="AI1621" i="6"/>
  <c r="AI1623" i="6"/>
  <c r="AI1639" i="6" s="1"/>
  <c r="AE1639" i="6"/>
  <c r="AE1640" i="6" s="1"/>
  <c r="P1661" i="6"/>
  <c r="P1662" i="6" s="1"/>
  <c r="S1653" i="6"/>
  <c r="S1661" i="6" s="1"/>
  <c r="AE1079" i="6"/>
  <c r="AE1080" i="6" s="1"/>
  <c r="P1100" i="6"/>
  <c r="P1101" i="6" s="1"/>
  <c r="I1117" i="6"/>
  <c r="I1118" i="6" s="1"/>
  <c r="W1128" i="6"/>
  <c r="W1129" i="6" s="1"/>
  <c r="AA1146" i="6"/>
  <c r="AA1147" i="6" s="1"/>
  <c r="I1176" i="6"/>
  <c r="I1177" i="6" s="1"/>
  <c r="AA1176" i="6"/>
  <c r="AA1177" i="6" s="1"/>
  <c r="I1195" i="6"/>
  <c r="I1196" i="6" s="1"/>
  <c r="P1214" i="6"/>
  <c r="P1215" i="6" s="1"/>
  <c r="I1227" i="6"/>
  <c r="I1228" i="6" s="1"/>
  <c r="AI1247" i="6"/>
  <c r="AI1248" i="6" s="1"/>
  <c r="I1268" i="6"/>
  <c r="I1269" i="6" s="1"/>
  <c r="AA1268" i="6"/>
  <c r="AA1269" i="6" s="1"/>
  <c r="W1284" i="6"/>
  <c r="W1285" i="6" s="1"/>
  <c r="L1286" i="6"/>
  <c r="L1297" i="6"/>
  <c r="AA1312" i="6"/>
  <c r="AA1319" i="6" s="1"/>
  <c r="AI1356" i="6"/>
  <c r="AI1357" i="6" s="1"/>
  <c r="AI1359" i="6"/>
  <c r="S1397" i="6"/>
  <c r="S1398" i="6" s="1"/>
  <c r="AE1412" i="6"/>
  <c r="AE1413" i="6" s="1"/>
  <c r="L1452" i="6"/>
  <c r="L1453" i="6" s="1"/>
  <c r="AI1449" i="6"/>
  <c r="AI1452" i="6" s="1"/>
  <c r="AE1452" i="6"/>
  <c r="AE1453" i="6" s="1"/>
  <c r="S1451" i="6"/>
  <c r="L1500" i="6"/>
  <c r="L1502" i="6" s="1"/>
  <c r="I1502" i="6"/>
  <c r="I1503" i="6" s="1"/>
  <c r="AI1501" i="6"/>
  <c r="AI1502" i="6" s="1"/>
  <c r="AE1502" i="6"/>
  <c r="AE1503" i="6" s="1"/>
  <c r="S1511" i="6"/>
  <c r="S1513" i="6"/>
  <c r="S1517" i="6" s="1"/>
  <c r="P1517" i="6"/>
  <c r="P1518" i="6" s="1"/>
  <c r="AA1519" i="6"/>
  <c r="L1527" i="6"/>
  <c r="L1528" i="6" s="1"/>
  <c r="L1537" i="6"/>
  <c r="AI1566" i="6"/>
  <c r="S1589" i="6"/>
  <c r="I1597" i="6"/>
  <c r="I1598" i="6" s="1"/>
  <c r="AA1597" i="6"/>
  <c r="AA1598" i="6" s="1"/>
  <c r="AE1661" i="6"/>
  <c r="AE1662" i="6" s="1"/>
  <c r="AI1653" i="6"/>
  <c r="AI1661" i="6" s="1"/>
  <c r="AA1073" i="6"/>
  <c r="AA1079" i="6" s="1"/>
  <c r="AA1081" i="6"/>
  <c r="AA1083" i="6"/>
  <c r="AA1089" i="6" s="1"/>
  <c r="L1091" i="6"/>
  <c r="L1093" i="6"/>
  <c r="L1100" i="6" s="1"/>
  <c r="AI1102" i="6"/>
  <c r="S1104" i="6"/>
  <c r="S1117" i="6" s="1"/>
  <c r="S1119" i="6"/>
  <c r="AI1121" i="6"/>
  <c r="AI1128" i="6" s="1"/>
  <c r="P1297" i="6"/>
  <c r="P1298" i="6" s="1"/>
  <c r="P1308" i="6"/>
  <c r="P1309" i="6" s="1"/>
  <c r="AE1319" i="6"/>
  <c r="AE1320" i="6" s="1"/>
  <c r="AE1339" i="6"/>
  <c r="AE1340" i="6" s="1"/>
  <c r="AA1412" i="6"/>
  <c r="I1445" i="6"/>
  <c r="I1446" i="6" s="1"/>
  <c r="L1462" i="6"/>
  <c r="L1463" i="6" s="1"/>
  <c r="I1462" i="6"/>
  <c r="I1463" i="6" s="1"/>
  <c r="S1477" i="6"/>
  <c r="S1478" i="6" s="1"/>
  <c r="F1478" i="6"/>
  <c r="F1485" i="6" s="1"/>
  <c r="F1486" i="6" s="1"/>
  <c r="AE1477" i="6"/>
  <c r="AE1478" i="6" s="1"/>
  <c r="AA1485" i="6"/>
  <c r="W1485" i="6"/>
  <c r="I1495" i="6"/>
  <c r="I1496" i="6" s="1"/>
  <c r="AI1497" i="6"/>
  <c r="AE1509" i="6"/>
  <c r="AE1510" i="6" s="1"/>
  <c r="I1518" i="6"/>
  <c r="S1527" i="6"/>
  <c r="L1529" i="6"/>
  <c r="P1534" i="6"/>
  <c r="P1535" i="6" s="1"/>
  <c r="AE1544" i="6"/>
  <c r="AE1545" i="6" s="1"/>
  <c r="AI1538" i="6"/>
  <c r="AI1544" i="6" s="1"/>
  <c r="AE1566" i="6"/>
  <c r="AE1567" i="6" s="1"/>
  <c r="AI1568" i="6"/>
  <c r="S1599" i="6"/>
  <c r="L1620" i="6"/>
  <c r="I1639" i="6"/>
  <c r="I1640" i="6" s="1"/>
  <c r="L1622" i="6"/>
  <c r="L1639" i="6" s="1"/>
  <c r="W1639" i="6"/>
  <c r="W1640" i="6" s="1"/>
  <c r="L1685" i="6"/>
  <c r="L1686" i="6" s="1"/>
  <c r="AI1688" i="6"/>
  <c r="L1346" i="6"/>
  <c r="L1347" i="6" s="1"/>
  <c r="P1356" i="6"/>
  <c r="P1357" i="6" s="1"/>
  <c r="AE1365" i="6"/>
  <c r="AE1366" i="6" s="1"/>
  <c r="P1397" i="6"/>
  <c r="P1398" i="6" s="1"/>
  <c r="I1412" i="6"/>
  <c r="I1413" i="6" s="1"/>
  <c r="AA1415" i="6"/>
  <c r="I1427" i="6"/>
  <c r="I1428" i="6" s="1"/>
  <c r="L1417" i="6"/>
  <c r="L1427" i="6" s="1"/>
  <c r="L1428" i="6" s="1"/>
  <c r="S1429" i="6"/>
  <c r="S1449" i="6"/>
  <c r="P1452" i="6"/>
  <c r="P1453" i="6" s="1"/>
  <c r="AA1454" i="6"/>
  <c r="W1462" i="6"/>
  <c r="W1463" i="6" s="1"/>
  <c r="AA1456" i="6"/>
  <c r="AA1462" i="6" s="1"/>
  <c r="P1477" i="6"/>
  <c r="P1478" i="6" s="1"/>
  <c r="N1477" i="6"/>
  <c r="N1485" i="6" s="1"/>
  <c r="T1486" i="6"/>
  <c r="S1480" i="6"/>
  <c r="S1486" i="6" s="1"/>
  <c r="P1486" i="6"/>
  <c r="P1485" i="6"/>
  <c r="AA1509" i="6"/>
  <c r="AA1510" i="6" s="1"/>
  <c r="I1509" i="6"/>
  <c r="I1510" i="6" s="1"/>
  <c r="W1509" i="6"/>
  <c r="W1510" i="6" s="1"/>
  <c r="W1517" i="6"/>
  <c r="W1518" i="6" s="1"/>
  <c r="P1527" i="6"/>
  <c r="P1528" i="6" s="1"/>
  <c r="AE1527" i="6"/>
  <c r="AE1528" i="6" s="1"/>
  <c r="AA1529" i="6"/>
  <c r="L1534" i="6"/>
  <c r="I1534" i="6"/>
  <c r="I1535" i="6" s="1"/>
  <c r="W1544" i="6"/>
  <c r="W1545" i="6" s="1"/>
  <c r="AI1546" i="6"/>
  <c r="I1566" i="6"/>
  <c r="I1567" i="6" s="1"/>
  <c r="AI1576" i="6"/>
  <c r="AE1576" i="6"/>
  <c r="AE1577" i="6" s="1"/>
  <c r="L1578" i="6"/>
  <c r="L1597" i="6"/>
  <c r="L1598" i="6" s="1"/>
  <c r="S1597" i="6"/>
  <c r="AI1599" i="6"/>
  <c r="P1611" i="6"/>
  <c r="P1612" i="6" s="1"/>
  <c r="S1601" i="6"/>
  <c r="S1611" i="6" s="1"/>
  <c r="W1649" i="6"/>
  <c r="AA1643" i="6"/>
  <c r="AA1649" i="6" s="1"/>
  <c r="S1651" i="6"/>
  <c r="W1661" i="6"/>
  <c r="W1662" i="6" s="1"/>
  <c r="AA1663" i="6"/>
  <c r="I1675" i="6"/>
  <c r="I1676" i="6" s="1"/>
  <c r="L1665" i="6"/>
  <c r="L1675" i="6" s="1"/>
  <c r="AE1534" i="6"/>
  <c r="AE1535" i="6" s="1"/>
  <c r="S1538" i="6"/>
  <c r="S1544" i="6" s="1"/>
  <c r="S1545" i="6" s="1"/>
  <c r="W1566" i="6"/>
  <c r="W1567" i="6" s="1"/>
  <c r="P1597" i="6"/>
  <c r="P1598" i="6" s="1"/>
  <c r="L1611" i="6"/>
  <c r="L1612" i="6" s="1"/>
  <c r="AE1611" i="6"/>
  <c r="AE1612" i="6" s="1"/>
  <c r="AI1601" i="6"/>
  <c r="AI1611" i="6" s="1"/>
  <c r="W1611" i="6"/>
  <c r="W1612" i="6" s="1"/>
  <c r="S1649" i="6"/>
  <c r="P1649" i="6"/>
  <c r="AB1650" i="6"/>
  <c r="W1685" i="6"/>
  <c r="W1686" i="6" s="1"/>
  <c r="AE1685" i="6"/>
  <c r="AE1686" i="6" s="1"/>
  <c r="L1689" i="6"/>
  <c r="AA1689" i="6"/>
  <c r="AA1696" i="6" s="1"/>
  <c r="P1690" i="6"/>
  <c r="S1690" i="6" s="1"/>
  <c r="S1696" i="6" s="1"/>
  <c r="M1696" i="6"/>
  <c r="L1699" i="6"/>
  <c r="S1700" i="6"/>
  <c r="S1706" i="6" s="1"/>
  <c r="P1706" i="6"/>
  <c r="P1707" i="6" s="1"/>
  <c r="L1709" i="6"/>
  <c r="S1721" i="6"/>
  <c r="P1576" i="6"/>
  <c r="P1577" i="6" s="1"/>
  <c r="P1587" i="6"/>
  <c r="P1588" i="6" s="1"/>
  <c r="AI1591" i="6"/>
  <c r="AE1597" i="6"/>
  <c r="AE1598" i="6" s="1"/>
  <c r="W1597" i="6"/>
  <c r="W1598" i="6" s="1"/>
  <c r="AA1611" i="6"/>
  <c r="AA1612" i="6" s="1"/>
  <c r="S1613" i="6"/>
  <c r="S1615" i="6"/>
  <c r="S1618" i="6" s="1"/>
  <c r="P1618" i="6"/>
  <c r="P1619" i="6" s="1"/>
  <c r="L1663" i="6"/>
  <c r="AE1719" i="6"/>
  <c r="AE1720" i="6" s="1"/>
  <c r="AI1710" i="6"/>
  <c r="AI1719" i="6" s="1"/>
  <c r="AI1721" i="6"/>
  <c r="AA1536" i="6"/>
  <c r="AA1538" i="6"/>
  <c r="AA1544" i="6" s="1"/>
  <c r="AA1548" i="6"/>
  <c r="AA1566" i="6" s="1"/>
  <c r="AA1568" i="6"/>
  <c r="I1611" i="6"/>
  <c r="I1612" i="6" s="1"/>
  <c r="AI1613" i="6"/>
  <c r="L1618" i="6"/>
  <c r="L1619" i="6" s="1"/>
  <c r="AA1620" i="6"/>
  <c r="S1641" i="6"/>
  <c r="AE1649" i="6"/>
  <c r="T1650" i="6"/>
  <c r="L1661" i="6"/>
  <c r="L1662" i="6" s="1"/>
  <c r="AI1675" i="6"/>
  <c r="AI1676" i="6" s="1"/>
  <c r="F1676" i="6"/>
  <c r="F1686" i="6" s="1"/>
  <c r="I1685" i="6"/>
  <c r="I1686" i="6" s="1"/>
  <c r="AI1696" i="6"/>
  <c r="S1712" i="6"/>
  <c r="P1719" i="6"/>
  <c r="P1720" i="6" s="1"/>
  <c r="AI1733" i="6"/>
  <c r="AI1739" i="6" s="1"/>
  <c r="AE1739" i="6"/>
  <c r="AE1740" i="6" s="1"/>
  <c r="P1639" i="6"/>
  <c r="P1640" i="6" s="1"/>
  <c r="I1661" i="6"/>
  <c r="I1662" i="6" s="1"/>
  <c r="P1675" i="6"/>
  <c r="P1676" i="6" s="1"/>
  <c r="AI1685" i="6"/>
  <c r="AI1686" i="6" s="1"/>
  <c r="AI1698" i="6"/>
  <c r="AI1643" i="6"/>
  <c r="AI1649" i="6" s="1"/>
  <c r="M1676" i="6"/>
  <c r="M1686" i="6" s="1"/>
  <c r="W1706" i="6"/>
  <c r="W1707" i="6" s="1"/>
  <c r="AE1696" i="6"/>
  <c r="AE1697" i="6" s="1"/>
  <c r="M1790" i="6"/>
  <c r="R71" i="6" s="1"/>
  <c r="R74" i="6" s="1"/>
  <c r="AA1698" i="6"/>
  <c r="AA1700" i="6"/>
  <c r="AA1706" i="6" s="1"/>
  <c r="AA1708" i="6"/>
  <c r="AA1710" i="6"/>
  <c r="AA1719" i="6" s="1"/>
  <c r="AA1729" i="6"/>
  <c r="AA1730" i="6" s="1"/>
  <c r="W1729" i="6"/>
  <c r="W1730" i="6" s="1"/>
  <c r="AB1857" i="6"/>
  <c r="S1731" i="6"/>
  <c r="F1790" i="6"/>
  <c r="K71" i="6" s="1"/>
  <c r="K74" i="6" s="1"/>
  <c r="T1855" i="6"/>
  <c r="Z202" i="6" s="1"/>
  <c r="W46" i="6" l="1"/>
  <c r="AA46" i="6" s="1"/>
  <c r="P299" i="6"/>
  <c r="L159" i="6"/>
  <c r="W1163" i="6"/>
  <c r="W1164" i="6" s="1"/>
  <c r="AA711" i="6"/>
  <c r="AA712" i="6" s="1"/>
  <c r="T1808" i="6"/>
  <c r="S1347" i="6"/>
  <c r="L243" i="6"/>
  <c r="F1803" i="6"/>
  <c r="F161" i="6"/>
  <c r="L418" i="6"/>
  <c r="L419" i="6" s="1"/>
  <c r="L432" i="6"/>
  <c r="L433" i="6" s="1"/>
  <c r="AI1619" i="6"/>
  <c r="AI112" i="6"/>
  <c r="L271" i="6"/>
  <c r="L272" i="6" s="1"/>
  <c r="AC66" i="6"/>
  <c r="AC72" i="6" s="1"/>
  <c r="S1330" i="6"/>
  <c r="W1576" i="6"/>
  <c r="W1577" i="6" s="1"/>
  <c r="AA1576" i="6"/>
  <c r="AA1577" i="6" s="1"/>
  <c r="T1697" i="6"/>
  <c r="AA1413" i="6"/>
  <c r="L1357" i="6"/>
  <c r="AA243" i="6"/>
  <c r="AI1730" i="6"/>
  <c r="S681" i="6"/>
  <c r="P1163" i="6"/>
  <c r="P1164" i="6" s="1"/>
  <c r="L1696" i="6"/>
  <c r="L1697" i="6" s="1"/>
  <c r="L625" i="6"/>
  <c r="L552" i="6"/>
  <c r="P1696" i="6"/>
  <c r="P1697" i="6" s="1"/>
  <c r="AI375" i="6"/>
  <c r="W298" i="6"/>
  <c r="W299" i="6" s="1"/>
  <c r="P711" i="6"/>
  <c r="P712" i="6" s="1"/>
  <c r="AI1057" i="6"/>
  <c r="S1510" i="6"/>
  <c r="S1740" i="6"/>
  <c r="L1340" i="6"/>
  <c r="L448" i="6"/>
  <c r="L1545" i="6"/>
  <c r="AA1477" i="6"/>
  <c r="AA1478" i="6" s="1"/>
  <c r="W1057" i="6"/>
  <c r="V66" i="6"/>
  <c r="V85" i="6" s="1"/>
  <c r="W85" i="6" s="1"/>
  <c r="AA85" i="6" s="1"/>
  <c r="I1696" i="6"/>
  <c r="I1697" i="6" s="1"/>
  <c r="P1650" i="6"/>
  <c r="L1510" i="6"/>
  <c r="I1057" i="6"/>
  <c r="O66" i="6"/>
  <c r="O65" i="6" s="1"/>
  <c r="AI1347" i="6"/>
  <c r="S711" i="6"/>
  <c r="S712" i="6" s="1"/>
  <c r="W1477" i="6"/>
  <c r="W1478" i="6" s="1"/>
  <c r="L667" i="6"/>
  <c r="L681" i="6" s="1"/>
  <c r="P1057" i="6"/>
  <c r="AA1528" i="6"/>
  <c r="S737" i="6"/>
  <c r="S738" i="6" s="1"/>
  <c r="AE1057" i="6"/>
  <c r="AI1486" i="6"/>
  <c r="S643" i="6"/>
  <c r="AA595" i="6"/>
  <c r="AA298" i="6"/>
  <c r="AA299" i="6" s="1"/>
  <c r="AE46" i="6"/>
  <c r="AI46" i="6" s="1"/>
  <c r="S1676" i="6"/>
  <c r="AA800" i="6"/>
  <c r="L1730" i="6"/>
  <c r="AA1676" i="6"/>
  <c r="W1650" i="6"/>
  <c r="S1707" i="6"/>
  <c r="AI1577" i="6"/>
  <c r="AA1330" i="6"/>
  <c r="S1285" i="6"/>
  <c r="AA1248" i="6"/>
  <c r="L711" i="6"/>
  <c r="L712" i="6" s="1"/>
  <c r="L1057" i="6"/>
  <c r="S403" i="6"/>
  <c r="S462" i="6"/>
  <c r="S1269" i="6"/>
  <c r="AE1650" i="6"/>
  <c r="AA1535" i="6"/>
  <c r="AI1285" i="6"/>
  <c r="L1101" i="6"/>
  <c r="S1528" i="6"/>
  <c r="L1215" i="6"/>
  <c r="AI1164" i="6"/>
  <c r="AI256" i="6"/>
  <c r="L136" i="6"/>
  <c r="L1640" i="6"/>
  <c r="AI1090" i="6"/>
  <c r="S1697" i="6"/>
  <c r="AI643" i="6"/>
  <c r="S419" i="6"/>
  <c r="AI231" i="6"/>
  <c r="G66" i="6"/>
  <c r="G72" i="6" s="1"/>
  <c r="AI959" i="6"/>
  <c r="L389" i="6"/>
  <c r="L1707" i="6"/>
  <c r="AA1720" i="6"/>
  <c r="F1697" i="6"/>
  <c r="AI1697" i="6"/>
  <c r="AI667" i="6"/>
  <c r="AI681" i="6" s="1"/>
  <c r="I243" i="6"/>
  <c r="R195" i="6"/>
  <c r="Z195" i="6"/>
  <c r="AH195" i="6"/>
  <c r="M1803" i="6"/>
  <c r="AI1650" i="6"/>
  <c r="L1740" i="6"/>
  <c r="AA1640" i="6"/>
  <c r="AA1320" i="6"/>
  <c r="L1320" i="6"/>
  <c r="L1503" i="6"/>
  <c r="AA1366" i="6"/>
  <c r="S1118" i="6"/>
  <c r="AA1650" i="6"/>
  <c r="L1330" i="6"/>
  <c r="AI985" i="6"/>
  <c r="AA1080" i="6"/>
  <c r="AI916" i="6"/>
  <c r="AI1035" i="6"/>
  <c r="AI854" i="6"/>
  <c r="AA786" i="6"/>
  <c r="AI712" i="6"/>
  <c r="S566" i="6"/>
  <c r="S117" i="6"/>
  <c r="U66" i="6"/>
  <c r="AI1215" i="6"/>
  <c r="K202" i="6"/>
  <c r="K58" i="6"/>
  <c r="L58" i="6" s="1"/>
  <c r="AA667" i="6"/>
  <c r="AA681" i="6" s="1"/>
  <c r="S1518" i="6"/>
  <c r="AI1366" i="6"/>
  <c r="AI1298" i="6"/>
  <c r="S1080" i="6"/>
  <c r="L375" i="6"/>
  <c r="M1697" i="6"/>
  <c r="AI1428" i="6"/>
  <c r="S1248" i="6"/>
  <c r="AA1567" i="6"/>
  <c r="L1080" i="6"/>
  <c r="AI1228" i="6"/>
  <c r="L738" i="6"/>
  <c r="AA659" i="6"/>
  <c r="AI612" i="6"/>
  <c r="AA490" i="6"/>
  <c r="S256" i="6"/>
  <c r="AA112" i="6"/>
  <c r="AA272" i="6"/>
  <c r="L462" i="6"/>
  <c r="S1685" i="6"/>
  <c r="S1686" i="6" s="1"/>
  <c r="AA867" i="6"/>
  <c r="AI215" i="6"/>
  <c r="AA1196" i="6"/>
  <c r="AA1707" i="6"/>
  <c r="AI1707" i="6"/>
  <c r="S1619" i="6"/>
  <c r="S1730" i="6"/>
  <c r="AI1567" i="6"/>
  <c r="S1446" i="6"/>
  <c r="AA1428" i="6"/>
  <c r="L1070" i="6"/>
  <c r="L959" i="6"/>
  <c r="AI1446" i="6"/>
  <c r="L854" i="6"/>
  <c r="L1478" i="6"/>
  <c r="S916" i="6"/>
  <c r="AA643" i="6"/>
  <c r="AA625" i="6"/>
  <c r="AA419" i="6"/>
  <c r="L359" i="6"/>
  <c r="N66" i="6"/>
  <c r="S231" i="6"/>
  <c r="S215" i="6"/>
  <c r="AI314" i="6"/>
  <c r="AI243" i="6"/>
  <c r="AI1118" i="6"/>
  <c r="AA1090" i="6"/>
  <c r="L1298" i="6"/>
  <c r="I1163" i="6"/>
  <c r="I1164" i="6" s="1"/>
  <c r="AI1640" i="6"/>
  <c r="AI1381" i="6"/>
  <c r="S1035" i="6"/>
  <c r="S1057" i="6"/>
  <c r="S867" i="6"/>
  <c r="AA738" i="6"/>
  <c r="AE136" i="6"/>
  <c r="S595" i="6"/>
  <c r="AI1720" i="6"/>
  <c r="AA1339" i="6"/>
  <c r="AA1340" i="6" s="1"/>
  <c r="S1129" i="6"/>
  <c r="S1366" i="6"/>
  <c r="AA1057" i="6"/>
  <c r="L901" i="6"/>
  <c r="S1164" i="6"/>
  <c r="S1340" i="6"/>
  <c r="L932" i="6"/>
  <c r="AA838" i="6"/>
  <c r="AA839" i="6" s="1"/>
  <c r="AI476" i="6"/>
  <c r="AI763" i="6"/>
  <c r="S659" i="6"/>
  <c r="S505" i="6"/>
  <c r="AA505" i="6"/>
  <c r="AI448" i="6"/>
  <c r="S243" i="6"/>
  <c r="S433" i="6"/>
  <c r="AI403" i="6"/>
  <c r="AI331" i="6"/>
  <c r="X65" i="6"/>
  <c r="X68" i="6" s="1"/>
  <c r="X79" i="6" s="1"/>
  <c r="S1463" i="6"/>
  <c r="L880" i="6"/>
  <c r="AG68" i="6"/>
  <c r="AG72" i="6"/>
  <c r="AG74" i="6" s="1"/>
  <c r="Q65" i="6"/>
  <c r="E68" i="6"/>
  <c r="M22" i="6"/>
  <c r="T22" i="6"/>
  <c r="AB22" i="6"/>
  <c r="AB25" i="6" s="1"/>
  <c r="F22" i="6"/>
  <c r="S475" i="6"/>
  <c r="S476" i="6" s="1"/>
  <c r="P737" i="6"/>
  <c r="P738" i="6" s="1"/>
  <c r="I568" i="6"/>
  <c r="AA763" i="6"/>
  <c r="S375" i="6"/>
  <c r="AA97" i="6"/>
  <c r="L331" i="6"/>
  <c r="P568" i="6"/>
  <c r="AE106" i="6"/>
  <c r="H66" i="6"/>
  <c r="Y72" i="6"/>
  <c r="Y68" i="6"/>
  <c r="AB161" i="6"/>
  <c r="AB65" i="6" s="1"/>
  <c r="S285" i="6"/>
  <c r="Z204" i="6"/>
  <c r="Z205" i="6" s="1"/>
  <c r="R202" i="6"/>
  <c r="AH58" i="6"/>
  <c r="AI58" i="6" s="1"/>
  <c r="Z58" i="6"/>
  <c r="AA58" i="6" s="1"/>
  <c r="R58" i="6"/>
  <c r="S58" i="6" s="1"/>
  <c r="L1642" i="6"/>
  <c r="L1650" i="6" s="1"/>
  <c r="I1650" i="6"/>
  <c r="T1857" i="6"/>
  <c r="AI1740" i="6"/>
  <c r="AA1545" i="6"/>
  <c r="AA1697" i="6"/>
  <c r="S1567" i="6"/>
  <c r="L1720" i="6"/>
  <c r="AI1662" i="6"/>
  <c r="S1662" i="6"/>
  <c r="S1612" i="6"/>
  <c r="AI1330" i="6"/>
  <c r="AI1176" i="6"/>
  <c r="AI1177" i="6" s="1"/>
  <c r="AA1118" i="6"/>
  <c r="AI1308" i="6"/>
  <c r="AI1309" i="6" s="1"/>
  <c r="S1089" i="6"/>
  <c r="S1090" i="6" s="1"/>
  <c r="L1248" i="6"/>
  <c r="AA932" i="6"/>
  <c r="S1228" i="6"/>
  <c r="AA998" i="6"/>
  <c r="AI932" i="6"/>
  <c r="S900" i="6"/>
  <c r="S901" i="6" s="1"/>
  <c r="M1857" i="6"/>
  <c r="AI659" i="6"/>
  <c r="S763" i="6"/>
  <c r="S625" i="6"/>
  <c r="J569" i="6"/>
  <c r="J65" i="6" s="1"/>
  <c r="J68" i="6" s="1"/>
  <c r="L612" i="6"/>
  <c r="W569" i="6"/>
  <c r="L97" i="6"/>
  <c r="AA159" i="6"/>
  <c r="AA448" i="6"/>
  <c r="F569" i="6"/>
  <c r="S331" i="6"/>
  <c r="T569" i="6"/>
  <c r="AI123" i="6"/>
  <c r="S106" i="6"/>
  <c r="L1676" i="6"/>
  <c r="AI1597" i="6"/>
  <c r="AI1598" i="6" s="1"/>
  <c r="S1452" i="6"/>
  <c r="S1453" i="6" s="1"/>
  <c r="AI1545" i="6"/>
  <c r="AI1503" i="6"/>
  <c r="L1163" i="6"/>
  <c r="L1164" i="6" s="1"/>
  <c r="AI838" i="6"/>
  <c r="AI839" i="6" s="1"/>
  <c r="AI1413" i="6"/>
  <c r="S1177" i="6"/>
  <c r="AA1588" i="6"/>
  <c r="L1366" i="6"/>
  <c r="AI1196" i="6"/>
  <c r="AI1100" i="6"/>
  <c r="AI1101" i="6" s="1"/>
  <c r="L867" i="6"/>
  <c r="S880" i="6"/>
  <c r="AI880" i="6"/>
  <c r="L659" i="6"/>
  <c r="M568" i="6"/>
  <c r="M569" i="6" s="1"/>
  <c r="AI533" i="6"/>
  <c r="P314" i="6"/>
  <c r="P569" i="6" s="1"/>
  <c r="AA375" i="6"/>
  <c r="W568" i="6"/>
  <c r="L299" i="6"/>
  <c r="S1719" i="6"/>
  <c r="S1720" i="6" s="1"/>
  <c r="S1650" i="6"/>
  <c r="AI1612" i="6"/>
  <c r="L1588" i="6"/>
  <c r="AA1463" i="6"/>
  <c r="L1535" i="6"/>
  <c r="S1598" i="6"/>
  <c r="AI1496" i="6"/>
  <c r="AI1453" i="6"/>
  <c r="AI1268" i="6"/>
  <c r="AI1269" i="6" s="1"/>
  <c r="S1496" i="6"/>
  <c r="L998" i="6"/>
  <c r="AI1518" i="6"/>
  <c r="AA1298" i="6"/>
  <c r="S839" i="6"/>
  <c r="S1381" i="6"/>
  <c r="AI1129" i="6"/>
  <c r="AA1215" i="6"/>
  <c r="AA959" i="6"/>
  <c r="S949" i="6"/>
  <c r="AI867" i="6"/>
  <c r="L1571" i="6"/>
  <c r="I1576" i="6"/>
  <c r="I1577" i="6" s="1"/>
  <c r="AA1070" i="6"/>
  <c r="AA1397" i="6"/>
  <c r="AA1398" i="6" s="1"/>
  <c r="S854" i="6"/>
  <c r="AI738" i="6"/>
  <c r="L595" i="6"/>
  <c r="S985" i="6"/>
  <c r="AA901" i="6"/>
  <c r="AI949" i="6"/>
  <c r="AI800" i="6"/>
  <c r="L839" i="6"/>
  <c r="AI625" i="6"/>
  <c r="L403" i="6"/>
  <c r="AE569" i="6"/>
  <c r="L565" i="6"/>
  <c r="L566" i="6" s="1"/>
  <c r="I314" i="6"/>
  <c r="I569" i="6" s="1"/>
  <c r="AA314" i="6"/>
  <c r="L117" i="6"/>
  <c r="AD66" i="6"/>
  <c r="AD85" i="6" s="1"/>
  <c r="AE85" i="6" s="1"/>
  <c r="AI136" i="6"/>
  <c r="S448" i="6"/>
  <c r="AA389" i="6"/>
  <c r="AF569" i="6"/>
  <c r="AF65" i="6" s="1"/>
  <c r="S1196" i="6"/>
  <c r="AA345" i="6"/>
  <c r="L285" i="6"/>
  <c r="I136" i="6"/>
  <c r="I161" i="6" s="1"/>
  <c r="AA106" i="6"/>
  <c r="AE568" i="6"/>
  <c r="AI299" i="6"/>
  <c r="AI285" i="6"/>
  <c r="AA285" i="6"/>
  <c r="AA202" i="6"/>
  <c r="AI148" i="6"/>
  <c r="L106" i="6"/>
  <c r="S97" i="6"/>
  <c r="S533" i="6"/>
  <c r="P136" i="6"/>
  <c r="P161" i="6" s="1"/>
  <c r="S125" i="6"/>
  <c r="S136" i="6" s="1"/>
  <c r="AA125" i="6"/>
  <c r="AA136" i="6" s="1"/>
  <c r="W136" i="6"/>
  <c r="W161" i="6" s="1"/>
  <c r="AI106" i="6"/>
  <c r="AA331" i="6"/>
  <c r="T65" i="6" l="1"/>
  <c r="T68" i="6" s="1"/>
  <c r="AI161" i="6"/>
  <c r="O85" i="6"/>
  <c r="P85" i="6" s="1"/>
  <c r="S85" i="6" s="1"/>
  <c r="O72" i="6"/>
  <c r="P66" i="6"/>
  <c r="S66" i="6" s="1"/>
  <c r="V65" i="6"/>
  <c r="V68" i="6" s="1"/>
  <c r="W66" i="6"/>
  <c r="AA66" i="6" s="1"/>
  <c r="V72" i="6"/>
  <c r="U72" i="6"/>
  <c r="S161" i="6"/>
  <c r="I66" i="6"/>
  <c r="L66" i="6" s="1"/>
  <c r="F65" i="6"/>
  <c r="F68" i="6" s="1"/>
  <c r="F79" i="6" s="1"/>
  <c r="U84" i="6"/>
  <c r="W84" i="6" s="1"/>
  <c r="AA84" i="6" s="1"/>
  <c r="G65" i="6"/>
  <c r="G68" i="6" s="1"/>
  <c r="G84" i="6"/>
  <c r="I84" i="6" s="1"/>
  <c r="L84" i="6" s="1"/>
  <c r="X51" i="6"/>
  <c r="X60" i="6" s="1"/>
  <c r="AH197" i="6"/>
  <c r="AH198" i="6" s="1"/>
  <c r="AI195" i="6"/>
  <c r="N72" i="6"/>
  <c r="Z197" i="6"/>
  <c r="Z198" i="6" s="1"/>
  <c r="Z65" i="6" s="1"/>
  <c r="AA195" i="6"/>
  <c r="AC65" i="6"/>
  <c r="AC68" i="6" s="1"/>
  <c r="U65" i="6"/>
  <c r="N84" i="6"/>
  <c r="P84" i="6" s="1"/>
  <c r="S84" i="6" s="1"/>
  <c r="R197" i="6"/>
  <c r="R198" i="6" s="1"/>
  <c r="S195" i="6"/>
  <c r="AC84" i="6"/>
  <c r="AI569" i="6"/>
  <c r="AE161" i="6"/>
  <c r="N65" i="6"/>
  <c r="N71" i="6" s="1"/>
  <c r="L202" i="6"/>
  <c r="K204" i="6"/>
  <c r="AA569" i="6"/>
  <c r="L569" i="6"/>
  <c r="L161" i="6"/>
  <c r="AA161" i="6"/>
  <c r="AF68" i="6"/>
  <c r="AF79" i="6" s="1"/>
  <c r="AF51" i="6"/>
  <c r="J79" i="6"/>
  <c r="I22" i="6"/>
  <c r="L22" i="6" s="1"/>
  <c r="L25" i="6" s="1"/>
  <c r="L34" i="6" s="1"/>
  <c r="F25" i="6"/>
  <c r="M65" i="6"/>
  <c r="AE22" i="6"/>
  <c r="AI22" i="6" s="1"/>
  <c r="AI25" i="6" s="1"/>
  <c r="AI34" i="6" s="1"/>
  <c r="AD65" i="6"/>
  <c r="AI85" i="6"/>
  <c r="AD72" i="6"/>
  <c r="L1576" i="6"/>
  <c r="L1577" i="6" s="1"/>
  <c r="O68" i="6"/>
  <c r="O71" i="6"/>
  <c r="X82" i="6"/>
  <c r="X87" i="6" s="1"/>
  <c r="AB68" i="6"/>
  <c r="AE66" i="6"/>
  <c r="AI66" i="6" s="1"/>
  <c r="R204" i="6"/>
  <c r="S202" i="6"/>
  <c r="Q68" i="6"/>
  <c r="Q51" i="6"/>
  <c r="AA204" i="6"/>
  <c r="AA205" i="6" s="1"/>
  <c r="S569" i="6"/>
  <c r="H85" i="6"/>
  <c r="I85" i="6" s="1"/>
  <c r="L85" i="6" s="1"/>
  <c r="H65" i="6"/>
  <c r="H72" i="6"/>
  <c r="W22" i="6"/>
  <c r="AA22" i="6" s="1"/>
  <c r="AA25" i="6" s="1"/>
  <c r="AA34" i="6" s="1"/>
  <c r="T25" i="6"/>
  <c r="M25" i="6"/>
  <c r="P22" i="6"/>
  <c r="S22" i="6" s="1"/>
  <c r="S25" i="6" s="1"/>
  <c r="S34" i="6" s="1"/>
  <c r="R1850" i="3"/>
  <c r="S1845" i="1"/>
  <c r="Z1682" i="3"/>
  <c r="Z1683" i="3" s="1"/>
  <c r="Z1672" i="3"/>
  <c r="Z1553" i="3"/>
  <c r="Z1554" i="3" s="1"/>
  <c r="Z1475" i="3"/>
  <c r="Z1474" i="3"/>
  <c r="Z1319" i="3"/>
  <c r="Z1237" i="3"/>
  <c r="Z1205" i="3"/>
  <c r="Z1080" i="3"/>
  <c r="AA657" i="1"/>
  <c r="Z193" i="3"/>
  <c r="Z194" i="3" s="1"/>
  <c r="Z157" i="3"/>
  <c r="Z137" i="3"/>
  <c r="Y1692" i="3"/>
  <c r="Z1687" i="1"/>
  <c r="Y1682" i="3"/>
  <c r="Z1677" i="1"/>
  <c r="Y1554" i="3"/>
  <c r="Y1319" i="3"/>
  <c r="Z1314" i="1"/>
  <c r="Y1205" i="3"/>
  <c r="Z1200" i="1"/>
  <c r="Y326" i="3"/>
  <c r="Z321" i="1"/>
  <c r="Y294" i="3"/>
  <c r="Z289" i="1"/>
  <c r="Y193" i="3"/>
  <c r="Y194" i="3" s="1"/>
  <c r="Y137" i="3"/>
  <c r="Y160" i="3" s="1"/>
  <c r="Z132" i="1"/>
  <c r="X1554" i="3"/>
  <c r="Y1549" i="1"/>
  <c r="X1553" i="3"/>
  <c r="Y1548" i="1"/>
  <c r="W1682" i="3"/>
  <c r="W1683" i="3" s="1"/>
  <c r="X1677" i="1"/>
  <c r="X1678" i="1" s="1"/>
  <c r="X1687" i="1"/>
  <c r="V1682" i="3"/>
  <c r="W1672" i="3"/>
  <c r="W1553" i="3"/>
  <c r="W1554" i="3" s="1"/>
  <c r="X1548" i="1"/>
  <c r="X1549" i="1" s="1"/>
  <c r="W1474" i="3"/>
  <c r="X1469" i="1"/>
  <c r="W1205" i="3"/>
  <c r="X1200" i="1"/>
  <c r="W1080" i="3"/>
  <c r="X1075" i="1"/>
  <c r="W675" i="3"/>
  <c r="X193" i="3"/>
  <c r="X194" i="3" s="1"/>
  <c r="W193" i="3"/>
  <c r="W194" i="3" s="1"/>
  <c r="Y188" i="1"/>
  <c r="Y189" i="1" s="1"/>
  <c r="X188" i="1"/>
  <c r="X189" i="1" s="1"/>
  <c r="W137" i="3"/>
  <c r="W160" i="3" s="1"/>
  <c r="X132" i="1"/>
  <c r="W1698" i="1"/>
  <c r="AA1698" i="1" s="1"/>
  <c r="W1697" i="1"/>
  <c r="W1695" i="1"/>
  <c r="W1668" i="1"/>
  <c r="AA1668" i="1" s="1"/>
  <c r="V1672" i="3"/>
  <c r="V1553" i="3"/>
  <c r="V1554" i="3" s="1"/>
  <c r="W1547" i="1"/>
  <c r="AA1547" i="1" s="1"/>
  <c r="W1526" i="1"/>
  <c r="AA1526" i="1" s="1"/>
  <c r="W1523" i="1"/>
  <c r="AA1523" i="1" s="1"/>
  <c r="V1491" i="3"/>
  <c r="W1477" i="1"/>
  <c r="AA1477" i="1" s="1"/>
  <c r="V1475" i="3"/>
  <c r="V1474" i="3"/>
  <c r="W1406" i="1"/>
  <c r="AA1406" i="1" s="1"/>
  <c r="W1323" i="1"/>
  <c r="AA1323" i="1" s="1"/>
  <c r="W1312" i="1"/>
  <c r="AA1312" i="1" s="1"/>
  <c r="W1298" i="1"/>
  <c r="AA1298" i="1" s="1"/>
  <c r="W1231" i="1"/>
  <c r="AA1231" i="1" s="1"/>
  <c r="V1205" i="3"/>
  <c r="W1084" i="1"/>
  <c r="AA1084" i="1" s="1"/>
  <c r="V1080" i="3"/>
  <c r="W1063" i="1"/>
  <c r="AA1063" i="1" s="1"/>
  <c r="W916" i="1"/>
  <c r="AA916" i="1" s="1"/>
  <c r="W915" i="1"/>
  <c r="AA915" i="1" s="1"/>
  <c r="W913" i="1"/>
  <c r="AA913" i="1" s="1"/>
  <c r="W897" i="1"/>
  <c r="AA897" i="1" s="1"/>
  <c r="W895" i="1"/>
  <c r="AA895" i="1" s="1"/>
  <c r="W838" i="1"/>
  <c r="AA838" i="1" s="1"/>
  <c r="W723" i="1"/>
  <c r="AA723" i="1" s="1"/>
  <c r="W722" i="1"/>
  <c r="W720" i="1"/>
  <c r="AA720" i="1" s="1"/>
  <c r="W667" i="1"/>
  <c r="AA667" i="1" s="1"/>
  <c r="W645" i="1"/>
  <c r="AA645" i="1" s="1"/>
  <c r="W629" i="1"/>
  <c r="AA629" i="1" s="1"/>
  <c r="W611" i="1"/>
  <c r="W581" i="1"/>
  <c r="AA581" i="1" s="1"/>
  <c r="W450" i="1"/>
  <c r="AA450" i="1" s="1"/>
  <c r="W407" i="1"/>
  <c r="AA407" i="1" s="1"/>
  <c r="W347" i="1"/>
  <c r="W333" i="1"/>
  <c r="W258" i="1"/>
  <c r="W252" i="1"/>
  <c r="AA252" i="1" s="1"/>
  <c r="V193" i="3"/>
  <c r="V194" i="3" s="1"/>
  <c r="W187" i="1"/>
  <c r="AA187" i="1" s="1"/>
  <c r="W181" i="1"/>
  <c r="AA181" i="1" s="1"/>
  <c r="V157" i="3"/>
  <c r="W151" i="1"/>
  <c r="W150" i="1"/>
  <c r="W149" i="1"/>
  <c r="W148" i="1"/>
  <c r="W147" i="1"/>
  <c r="V137" i="3"/>
  <c r="U137" i="3"/>
  <c r="T137" i="3"/>
  <c r="V132" i="1"/>
  <c r="U132" i="1"/>
  <c r="S137" i="3"/>
  <c r="T132" i="1"/>
  <c r="V99" i="3"/>
  <c r="W42" i="1"/>
  <c r="AA42" i="1" s="1"/>
  <c r="W23" i="1"/>
  <c r="A181" i="1"/>
  <c r="AB181" i="1" s="1"/>
  <c r="A182" i="1"/>
  <c r="AB182" i="1" s="1"/>
  <c r="A183" i="1"/>
  <c r="AB183" i="1" s="1"/>
  <c r="A184" i="1"/>
  <c r="AB184" i="1" s="1"/>
  <c r="A185" i="1"/>
  <c r="AB185" i="1" s="1"/>
  <c r="A186" i="1"/>
  <c r="AB186" i="1" s="1"/>
  <c r="A187" i="1"/>
  <c r="AB187" i="1" s="1"/>
  <c r="A188" i="1"/>
  <c r="AB188" i="1" s="1"/>
  <c r="A189" i="1"/>
  <c r="AB189" i="1" s="1"/>
  <c r="A190" i="1"/>
  <c r="AB190" i="1" s="1"/>
  <c r="A191" i="1"/>
  <c r="AB191" i="1" s="1"/>
  <c r="A192" i="1"/>
  <c r="AB192" i="1" s="1"/>
  <c r="A193" i="1"/>
  <c r="AB193" i="1" s="1"/>
  <c r="A194" i="1"/>
  <c r="AB194" i="1" s="1"/>
  <c r="A195" i="1"/>
  <c r="AB195" i="1" s="1"/>
  <c r="A196" i="1"/>
  <c r="AB196" i="1" s="1"/>
  <c r="A197" i="1"/>
  <c r="AB197" i="1" s="1"/>
  <c r="A198" i="1"/>
  <c r="AB198" i="1" s="1"/>
  <c r="A199" i="1"/>
  <c r="AB199" i="1" s="1"/>
  <c r="A200" i="1"/>
  <c r="AB200" i="1" s="1"/>
  <c r="A201" i="1"/>
  <c r="AB201" i="1" s="1"/>
  <c r="A202" i="1"/>
  <c r="AB202" i="1" s="1"/>
  <c r="A203" i="1"/>
  <c r="AB203" i="1" s="1"/>
  <c r="A204" i="1"/>
  <c r="AB204" i="1" s="1"/>
  <c r="A205" i="1"/>
  <c r="AB205" i="1" s="1"/>
  <c r="A206" i="1"/>
  <c r="AB206" i="1" s="1"/>
  <c r="A207" i="1"/>
  <c r="AB207" i="1" s="1"/>
  <c r="A208" i="1"/>
  <c r="AB208" i="1" s="1"/>
  <c r="A209" i="1"/>
  <c r="AB209" i="1" s="1"/>
  <c r="A210" i="1"/>
  <c r="AB210" i="1" s="1"/>
  <c r="A211" i="1"/>
  <c r="AB211" i="1" s="1"/>
  <c r="A212" i="1"/>
  <c r="AB212" i="1" s="1"/>
  <c r="A213" i="1"/>
  <c r="AB213" i="1" s="1"/>
  <c r="A214" i="1"/>
  <c r="AB214" i="1" s="1"/>
  <c r="A215" i="1"/>
  <c r="AB215" i="1" s="1"/>
  <c r="A216" i="1"/>
  <c r="AB216" i="1" s="1"/>
  <c r="A217" i="1"/>
  <c r="AB217" i="1" s="1"/>
  <c r="A218" i="1"/>
  <c r="AB218" i="1" s="1"/>
  <c r="A219" i="1"/>
  <c r="AB219" i="1" s="1"/>
  <c r="A220" i="1"/>
  <c r="AB220" i="1" s="1"/>
  <c r="A221" i="1"/>
  <c r="AB221" i="1" s="1"/>
  <c r="A222" i="1"/>
  <c r="AB222" i="1" s="1"/>
  <c r="A223" i="1"/>
  <c r="AB223" i="1" s="1"/>
  <c r="A224" i="1"/>
  <c r="AB224" i="1" s="1"/>
  <c r="A225" i="1"/>
  <c r="AB225" i="1" s="1"/>
  <c r="A226" i="1"/>
  <c r="AB226" i="1" s="1"/>
  <c r="A227" i="1"/>
  <c r="AB227" i="1" s="1"/>
  <c r="A228" i="1"/>
  <c r="AB228" i="1" s="1"/>
  <c r="A229" i="1"/>
  <c r="AB229" i="1" s="1"/>
  <c r="A230" i="1"/>
  <c r="AB230" i="1" s="1"/>
  <c r="A231" i="1"/>
  <c r="AB231" i="1" s="1"/>
  <c r="A232" i="1"/>
  <c r="AB232" i="1" s="1"/>
  <c r="A233" i="1"/>
  <c r="AB233" i="1" s="1"/>
  <c r="A234" i="1"/>
  <c r="AB234" i="1" s="1"/>
  <c r="A235" i="1"/>
  <c r="AB235" i="1" s="1"/>
  <c r="A236" i="1"/>
  <c r="AB236" i="1" s="1"/>
  <c r="A237" i="1"/>
  <c r="AB237" i="1" s="1"/>
  <c r="A238" i="1"/>
  <c r="AB238" i="1" s="1"/>
  <c r="A239" i="1"/>
  <c r="AB239" i="1" s="1"/>
  <c r="A240" i="1"/>
  <c r="AB240" i="1" s="1"/>
  <c r="A241" i="1"/>
  <c r="AB241" i="1" s="1"/>
  <c r="A242" i="1"/>
  <c r="AB242" i="1" s="1"/>
  <c r="A243" i="1"/>
  <c r="AB243" i="1" s="1"/>
  <c r="A244" i="1"/>
  <c r="AB244" i="1" s="1"/>
  <c r="A245" i="1"/>
  <c r="AB245" i="1" s="1"/>
  <c r="A246" i="1"/>
  <c r="AB246" i="1" s="1"/>
  <c r="A247" i="1"/>
  <c r="AB247" i="1" s="1"/>
  <c r="A248" i="1"/>
  <c r="AB248" i="1" s="1"/>
  <c r="A249" i="1"/>
  <c r="AB249" i="1" s="1"/>
  <c r="A250" i="1"/>
  <c r="AB250" i="1" s="1"/>
  <c r="A251" i="1"/>
  <c r="AB251" i="1" s="1"/>
  <c r="A252" i="1"/>
  <c r="AB252" i="1" s="1"/>
  <c r="A253" i="1"/>
  <c r="AB253" i="1" s="1"/>
  <c r="A254" i="1"/>
  <c r="AB254" i="1" s="1"/>
  <c r="A255" i="1"/>
  <c r="AB255" i="1" s="1"/>
  <c r="A256" i="1"/>
  <c r="AB256" i="1" s="1"/>
  <c r="A257" i="1"/>
  <c r="AB257" i="1" s="1"/>
  <c r="A258" i="1"/>
  <c r="AB258" i="1" s="1"/>
  <c r="A259" i="1"/>
  <c r="AB259" i="1" s="1"/>
  <c r="A260" i="1"/>
  <c r="AB260" i="1" s="1"/>
  <c r="A261" i="1"/>
  <c r="AB261" i="1" s="1"/>
  <c r="A262" i="1"/>
  <c r="AB262" i="1" s="1"/>
  <c r="A263" i="1"/>
  <c r="AB263" i="1" s="1"/>
  <c r="A264" i="1"/>
  <c r="AB264" i="1" s="1"/>
  <c r="A265" i="1"/>
  <c r="AB265" i="1" s="1"/>
  <c r="A266" i="1"/>
  <c r="AB266" i="1" s="1"/>
  <c r="A267" i="1"/>
  <c r="AB267" i="1" s="1"/>
  <c r="A268" i="1"/>
  <c r="AB268" i="1" s="1"/>
  <c r="A269" i="1"/>
  <c r="AB269" i="1" s="1"/>
  <c r="A270" i="1"/>
  <c r="AB270" i="1" s="1"/>
  <c r="A271" i="1"/>
  <c r="AB271" i="1" s="1"/>
  <c r="A272" i="1"/>
  <c r="AB272" i="1" s="1"/>
  <c r="A273" i="1"/>
  <c r="AB273" i="1" s="1"/>
  <c r="A274" i="1"/>
  <c r="AB274" i="1" s="1"/>
  <c r="A275" i="1"/>
  <c r="AB275" i="1" s="1"/>
  <c r="A276" i="1"/>
  <c r="AB276" i="1" s="1"/>
  <c r="A277" i="1"/>
  <c r="AB277" i="1" s="1"/>
  <c r="A278" i="1"/>
  <c r="AB278" i="1" s="1"/>
  <c r="A279" i="1"/>
  <c r="AB279" i="1" s="1"/>
  <c r="A280" i="1"/>
  <c r="AB280" i="1" s="1"/>
  <c r="A281" i="1"/>
  <c r="AB281" i="1" s="1"/>
  <c r="A282" i="1"/>
  <c r="AB282" i="1" s="1"/>
  <c r="A283" i="1"/>
  <c r="AB283" i="1" s="1"/>
  <c r="A284" i="1"/>
  <c r="AB284" i="1" s="1"/>
  <c r="A285" i="1"/>
  <c r="AB285" i="1" s="1"/>
  <c r="A286" i="1"/>
  <c r="AB286" i="1" s="1"/>
  <c r="A287" i="1"/>
  <c r="AB287" i="1" s="1"/>
  <c r="A288" i="1"/>
  <c r="AB288" i="1" s="1"/>
  <c r="A289" i="1"/>
  <c r="AB289" i="1" s="1"/>
  <c r="A290" i="1"/>
  <c r="AB290" i="1" s="1"/>
  <c r="A291" i="1"/>
  <c r="AB291" i="1" s="1"/>
  <c r="A292" i="1"/>
  <c r="AB292" i="1" s="1"/>
  <c r="A293" i="1"/>
  <c r="AB293" i="1" s="1"/>
  <c r="A294" i="1"/>
  <c r="AB294" i="1" s="1"/>
  <c r="A295" i="1"/>
  <c r="AB295" i="1" s="1"/>
  <c r="A296" i="1"/>
  <c r="AB296" i="1" s="1"/>
  <c r="A297" i="1"/>
  <c r="AB297" i="1" s="1"/>
  <c r="A298" i="1"/>
  <c r="AB298" i="1" s="1"/>
  <c r="A299" i="1"/>
  <c r="AB299" i="1" s="1"/>
  <c r="A300" i="1"/>
  <c r="AB300" i="1" s="1"/>
  <c r="A301" i="1"/>
  <c r="AB301" i="1" s="1"/>
  <c r="A302" i="1"/>
  <c r="AB302" i="1" s="1"/>
  <c r="A303" i="1"/>
  <c r="AB303" i="1" s="1"/>
  <c r="A304" i="1"/>
  <c r="AB304" i="1" s="1"/>
  <c r="A305" i="1"/>
  <c r="AB305" i="1" s="1"/>
  <c r="A306" i="1"/>
  <c r="AB306" i="1" s="1"/>
  <c r="A307" i="1"/>
  <c r="AB307" i="1" s="1"/>
  <c r="A308" i="1"/>
  <c r="AB308" i="1" s="1"/>
  <c r="A309" i="1"/>
  <c r="AB309" i="1" s="1"/>
  <c r="A310" i="1"/>
  <c r="AB310" i="1" s="1"/>
  <c r="A311" i="1"/>
  <c r="AB311" i="1" s="1"/>
  <c r="A312" i="1"/>
  <c r="AB312" i="1" s="1"/>
  <c r="A313" i="1"/>
  <c r="AB313" i="1" s="1"/>
  <c r="A314" i="1"/>
  <c r="AB314" i="1" s="1"/>
  <c r="A315" i="1"/>
  <c r="AB315" i="1" s="1"/>
  <c r="A316" i="1"/>
  <c r="AB316" i="1" s="1"/>
  <c r="A317" i="1"/>
  <c r="AB317" i="1" s="1"/>
  <c r="A318" i="1"/>
  <c r="AB318" i="1" s="1"/>
  <c r="A319" i="1"/>
  <c r="AB319" i="1" s="1"/>
  <c r="A320" i="1"/>
  <c r="AB320" i="1" s="1"/>
  <c r="A321" i="1"/>
  <c r="AB321" i="1" s="1"/>
  <c r="A322" i="1"/>
  <c r="AB322" i="1" s="1"/>
  <c r="A323" i="1"/>
  <c r="AB323" i="1" s="1"/>
  <c r="A324" i="1"/>
  <c r="AB324" i="1" s="1"/>
  <c r="A325" i="1"/>
  <c r="AB325" i="1" s="1"/>
  <c r="A326" i="1"/>
  <c r="AB326" i="1" s="1"/>
  <c r="A327" i="1"/>
  <c r="AB327" i="1" s="1"/>
  <c r="A328" i="1"/>
  <c r="AB328" i="1" s="1"/>
  <c r="A329" i="1"/>
  <c r="AB329" i="1" s="1"/>
  <c r="A330" i="1"/>
  <c r="AB330" i="1" s="1"/>
  <c r="A331" i="1"/>
  <c r="AB331" i="1" s="1"/>
  <c r="A332" i="1"/>
  <c r="AB332" i="1" s="1"/>
  <c r="A333" i="1"/>
  <c r="AB333" i="1" s="1"/>
  <c r="A334" i="1"/>
  <c r="AB334" i="1" s="1"/>
  <c r="A335" i="1"/>
  <c r="AB335" i="1" s="1"/>
  <c r="A336" i="1"/>
  <c r="AB336" i="1" s="1"/>
  <c r="A337" i="1"/>
  <c r="AB337" i="1" s="1"/>
  <c r="A338" i="1"/>
  <c r="AB338" i="1" s="1"/>
  <c r="A339" i="1"/>
  <c r="AB339" i="1" s="1"/>
  <c r="A340" i="1"/>
  <c r="AB340" i="1" s="1"/>
  <c r="A341" i="1"/>
  <c r="AB341" i="1" s="1"/>
  <c r="A342" i="1"/>
  <c r="AB342" i="1" s="1"/>
  <c r="A343" i="1"/>
  <c r="AB343" i="1" s="1"/>
  <c r="A344" i="1"/>
  <c r="AB344" i="1" s="1"/>
  <c r="A345" i="1"/>
  <c r="AB345" i="1" s="1"/>
  <c r="A346" i="1"/>
  <c r="AB346" i="1" s="1"/>
  <c r="A347" i="1"/>
  <c r="AB347" i="1" s="1"/>
  <c r="A348" i="1"/>
  <c r="AB348" i="1" s="1"/>
  <c r="A349" i="1"/>
  <c r="AB349" i="1" s="1"/>
  <c r="A350" i="1"/>
  <c r="AB350" i="1" s="1"/>
  <c r="A351" i="1"/>
  <c r="AB351" i="1" s="1"/>
  <c r="A352" i="1"/>
  <c r="AB352" i="1" s="1"/>
  <c r="A353" i="1"/>
  <c r="AB353" i="1" s="1"/>
  <c r="A354" i="1"/>
  <c r="AB354" i="1" s="1"/>
  <c r="A355" i="1"/>
  <c r="AB355" i="1" s="1"/>
  <c r="A356" i="1"/>
  <c r="AB356" i="1" s="1"/>
  <c r="A357" i="1"/>
  <c r="AB357" i="1" s="1"/>
  <c r="A358" i="1"/>
  <c r="AB358" i="1" s="1"/>
  <c r="A359" i="1"/>
  <c r="AB359" i="1" s="1"/>
  <c r="A360" i="1"/>
  <c r="AB360" i="1" s="1"/>
  <c r="A361" i="1"/>
  <c r="AB361" i="1" s="1"/>
  <c r="A362" i="1"/>
  <c r="AB362" i="1" s="1"/>
  <c r="A363" i="1"/>
  <c r="AB363" i="1" s="1"/>
  <c r="A364" i="1"/>
  <c r="AB364" i="1" s="1"/>
  <c r="A365" i="1"/>
  <c r="AB365" i="1" s="1"/>
  <c r="A366" i="1"/>
  <c r="AB366" i="1" s="1"/>
  <c r="A367" i="1"/>
  <c r="AB367" i="1" s="1"/>
  <c r="A368" i="1"/>
  <c r="AB368" i="1" s="1"/>
  <c r="A369" i="1"/>
  <c r="AB369" i="1" s="1"/>
  <c r="A370" i="1"/>
  <c r="AB370" i="1" s="1"/>
  <c r="A371" i="1"/>
  <c r="AB371" i="1" s="1"/>
  <c r="A372" i="1"/>
  <c r="AB372" i="1" s="1"/>
  <c r="A373" i="1"/>
  <c r="AB373" i="1" s="1"/>
  <c r="A374" i="1"/>
  <c r="AB374" i="1" s="1"/>
  <c r="A375" i="1"/>
  <c r="AB375" i="1" s="1"/>
  <c r="A376" i="1"/>
  <c r="AB376" i="1" s="1"/>
  <c r="A377" i="1"/>
  <c r="AB377" i="1" s="1"/>
  <c r="A378" i="1"/>
  <c r="AB378" i="1" s="1"/>
  <c r="A379" i="1"/>
  <c r="AB379" i="1" s="1"/>
  <c r="A380" i="1"/>
  <c r="AB380" i="1" s="1"/>
  <c r="A381" i="1"/>
  <c r="AB381" i="1" s="1"/>
  <c r="A382" i="1"/>
  <c r="AB382" i="1" s="1"/>
  <c r="A383" i="1"/>
  <c r="AB383" i="1" s="1"/>
  <c r="A384" i="1"/>
  <c r="AB384" i="1" s="1"/>
  <c r="A385" i="1"/>
  <c r="AB385" i="1" s="1"/>
  <c r="A386" i="1"/>
  <c r="AB386" i="1" s="1"/>
  <c r="A387" i="1"/>
  <c r="AB387" i="1" s="1"/>
  <c r="A388" i="1"/>
  <c r="AB388" i="1" s="1"/>
  <c r="A389" i="1"/>
  <c r="AB389" i="1" s="1"/>
  <c r="A390" i="1"/>
  <c r="AB390" i="1" s="1"/>
  <c r="A391" i="1"/>
  <c r="AB391" i="1" s="1"/>
  <c r="A392" i="1"/>
  <c r="AB392" i="1" s="1"/>
  <c r="A393" i="1"/>
  <c r="AB393" i="1" s="1"/>
  <c r="A394" i="1"/>
  <c r="AB394" i="1" s="1"/>
  <c r="A395" i="1"/>
  <c r="AB395" i="1" s="1"/>
  <c r="A396" i="1"/>
  <c r="AB396" i="1" s="1"/>
  <c r="A397" i="1"/>
  <c r="AB397" i="1" s="1"/>
  <c r="A398" i="1"/>
  <c r="AB398" i="1" s="1"/>
  <c r="A399" i="1"/>
  <c r="AB399" i="1" s="1"/>
  <c r="A400" i="1"/>
  <c r="AB400" i="1" s="1"/>
  <c r="A401" i="1"/>
  <c r="AB401" i="1" s="1"/>
  <c r="A402" i="1"/>
  <c r="AB402" i="1" s="1"/>
  <c r="A403" i="1"/>
  <c r="AB403" i="1" s="1"/>
  <c r="A404" i="1"/>
  <c r="AB404" i="1" s="1"/>
  <c r="A405" i="1"/>
  <c r="AB405" i="1" s="1"/>
  <c r="A406" i="1"/>
  <c r="AB406" i="1" s="1"/>
  <c r="A407" i="1"/>
  <c r="AB407" i="1" s="1"/>
  <c r="A408" i="1"/>
  <c r="AB408" i="1" s="1"/>
  <c r="A409" i="1"/>
  <c r="AB409" i="1" s="1"/>
  <c r="A410" i="1"/>
  <c r="AB410" i="1" s="1"/>
  <c r="A411" i="1"/>
  <c r="AB411" i="1" s="1"/>
  <c r="A412" i="1"/>
  <c r="AB412" i="1" s="1"/>
  <c r="A413" i="1"/>
  <c r="AB413" i="1" s="1"/>
  <c r="A414" i="1"/>
  <c r="AB414" i="1" s="1"/>
  <c r="A415" i="1"/>
  <c r="AB415" i="1" s="1"/>
  <c r="A416" i="1"/>
  <c r="AB416" i="1" s="1"/>
  <c r="A417" i="1"/>
  <c r="AB417" i="1" s="1"/>
  <c r="A418" i="1"/>
  <c r="AB418" i="1" s="1"/>
  <c r="A419" i="1"/>
  <c r="AB419" i="1" s="1"/>
  <c r="A420" i="1"/>
  <c r="AB420" i="1" s="1"/>
  <c r="A421" i="1"/>
  <c r="AB421" i="1" s="1"/>
  <c r="A422" i="1"/>
  <c r="AB422" i="1" s="1"/>
  <c r="A423" i="1"/>
  <c r="AB423" i="1" s="1"/>
  <c r="A424" i="1"/>
  <c r="AB424" i="1" s="1"/>
  <c r="A425" i="1"/>
  <c r="AB425" i="1" s="1"/>
  <c r="A426" i="1"/>
  <c r="AB426" i="1" s="1"/>
  <c r="A427" i="1"/>
  <c r="AB427" i="1" s="1"/>
  <c r="A428" i="1"/>
  <c r="AB428" i="1" s="1"/>
  <c r="A429" i="1"/>
  <c r="AB429" i="1" s="1"/>
  <c r="A430" i="1"/>
  <c r="AB430" i="1" s="1"/>
  <c r="A431" i="1"/>
  <c r="AB431" i="1" s="1"/>
  <c r="A432" i="1"/>
  <c r="AB432" i="1" s="1"/>
  <c r="A433" i="1"/>
  <c r="AB433" i="1" s="1"/>
  <c r="A434" i="1"/>
  <c r="AB434" i="1" s="1"/>
  <c r="A435" i="1"/>
  <c r="AB435" i="1" s="1"/>
  <c r="A436" i="1"/>
  <c r="AB436" i="1" s="1"/>
  <c r="A437" i="1"/>
  <c r="AB437" i="1" s="1"/>
  <c r="A438" i="1"/>
  <c r="AB438" i="1" s="1"/>
  <c r="A439" i="1"/>
  <c r="AB439" i="1" s="1"/>
  <c r="A440" i="1"/>
  <c r="AB440" i="1" s="1"/>
  <c r="A441" i="1"/>
  <c r="AB441" i="1" s="1"/>
  <c r="A442" i="1"/>
  <c r="AB442" i="1" s="1"/>
  <c r="A443" i="1"/>
  <c r="AB443" i="1" s="1"/>
  <c r="A444" i="1"/>
  <c r="AB444" i="1" s="1"/>
  <c r="A445" i="1"/>
  <c r="AB445" i="1" s="1"/>
  <c r="A446" i="1"/>
  <c r="AB446" i="1" s="1"/>
  <c r="A447" i="1"/>
  <c r="AB447" i="1" s="1"/>
  <c r="A448" i="1"/>
  <c r="AB448" i="1" s="1"/>
  <c r="A449" i="1"/>
  <c r="AB449" i="1" s="1"/>
  <c r="A450" i="1"/>
  <c r="AB450" i="1" s="1"/>
  <c r="A451" i="1"/>
  <c r="AB451" i="1" s="1"/>
  <c r="A452" i="1"/>
  <c r="AB452" i="1" s="1"/>
  <c r="A453" i="1"/>
  <c r="AB453" i="1" s="1"/>
  <c r="A454" i="1"/>
  <c r="AB454" i="1" s="1"/>
  <c r="A455" i="1"/>
  <c r="AB455" i="1" s="1"/>
  <c r="A456" i="1"/>
  <c r="AB456" i="1" s="1"/>
  <c r="A457" i="1"/>
  <c r="AB457" i="1" s="1"/>
  <c r="A458" i="1"/>
  <c r="AB458" i="1" s="1"/>
  <c r="A459" i="1"/>
  <c r="AB459" i="1" s="1"/>
  <c r="A460" i="1"/>
  <c r="AB460" i="1" s="1"/>
  <c r="A461" i="1"/>
  <c r="AB461" i="1" s="1"/>
  <c r="A462" i="1"/>
  <c r="AB462" i="1" s="1"/>
  <c r="A463" i="1"/>
  <c r="AB463" i="1" s="1"/>
  <c r="A464" i="1"/>
  <c r="AB464" i="1" s="1"/>
  <c r="A465" i="1"/>
  <c r="AB465" i="1" s="1"/>
  <c r="A466" i="1"/>
  <c r="AB466" i="1" s="1"/>
  <c r="A467" i="1"/>
  <c r="AB467" i="1" s="1"/>
  <c r="A468" i="1"/>
  <c r="AB468" i="1" s="1"/>
  <c r="A469" i="1"/>
  <c r="AB469" i="1" s="1"/>
  <c r="A470" i="1"/>
  <c r="AB470" i="1" s="1"/>
  <c r="A471" i="1"/>
  <c r="AB471" i="1" s="1"/>
  <c r="A472" i="1"/>
  <c r="AB472" i="1" s="1"/>
  <c r="A473" i="1"/>
  <c r="AB473" i="1" s="1"/>
  <c r="A474" i="1"/>
  <c r="AB474" i="1" s="1"/>
  <c r="A475" i="1"/>
  <c r="AB475" i="1" s="1"/>
  <c r="A476" i="1"/>
  <c r="AB476" i="1" s="1"/>
  <c r="A477" i="1"/>
  <c r="AB477" i="1" s="1"/>
  <c r="A478" i="1"/>
  <c r="AB478" i="1" s="1"/>
  <c r="A479" i="1"/>
  <c r="AB479" i="1" s="1"/>
  <c r="A480" i="1"/>
  <c r="AB480" i="1" s="1"/>
  <c r="A481" i="1"/>
  <c r="AB481" i="1" s="1"/>
  <c r="A482" i="1"/>
  <c r="AB482" i="1" s="1"/>
  <c r="A483" i="1"/>
  <c r="AB483" i="1" s="1"/>
  <c r="A484" i="1"/>
  <c r="AB484" i="1" s="1"/>
  <c r="A485" i="1"/>
  <c r="AB485" i="1" s="1"/>
  <c r="A486" i="1"/>
  <c r="AB486" i="1" s="1"/>
  <c r="A487" i="1"/>
  <c r="AB487" i="1" s="1"/>
  <c r="A488" i="1"/>
  <c r="AB488" i="1" s="1"/>
  <c r="A489" i="1"/>
  <c r="AB489" i="1" s="1"/>
  <c r="A490" i="1"/>
  <c r="AB490" i="1" s="1"/>
  <c r="A491" i="1"/>
  <c r="AB491" i="1" s="1"/>
  <c r="A492" i="1"/>
  <c r="AB492" i="1" s="1"/>
  <c r="A493" i="1"/>
  <c r="AB493" i="1" s="1"/>
  <c r="A494" i="1"/>
  <c r="AB494" i="1" s="1"/>
  <c r="A495" i="1"/>
  <c r="AB495" i="1" s="1"/>
  <c r="A496" i="1"/>
  <c r="AB496" i="1" s="1"/>
  <c r="A497" i="1"/>
  <c r="AB497" i="1" s="1"/>
  <c r="A498" i="1"/>
  <c r="AB498" i="1" s="1"/>
  <c r="A499" i="1"/>
  <c r="AB499" i="1" s="1"/>
  <c r="A500" i="1"/>
  <c r="AB500" i="1" s="1"/>
  <c r="A501" i="1"/>
  <c r="AB501" i="1" s="1"/>
  <c r="A502" i="1"/>
  <c r="AB502" i="1" s="1"/>
  <c r="A503" i="1"/>
  <c r="AB503" i="1" s="1"/>
  <c r="A504" i="1"/>
  <c r="AB504" i="1" s="1"/>
  <c r="A505" i="1"/>
  <c r="AB505" i="1" s="1"/>
  <c r="A506" i="1"/>
  <c r="AB506" i="1" s="1"/>
  <c r="A507" i="1"/>
  <c r="AB507" i="1" s="1"/>
  <c r="A508" i="1"/>
  <c r="AB508" i="1" s="1"/>
  <c r="A509" i="1"/>
  <c r="AB509" i="1" s="1"/>
  <c r="A510" i="1"/>
  <c r="AB510" i="1" s="1"/>
  <c r="A511" i="1"/>
  <c r="AB511" i="1" s="1"/>
  <c r="A512" i="1"/>
  <c r="AB512" i="1" s="1"/>
  <c r="A513" i="1"/>
  <c r="AB513" i="1" s="1"/>
  <c r="A514" i="1"/>
  <c r="AB514" i="1" s="1"/>
  <c r="A515" i="1"/>
  <c r="AB515" i="1" s="1"/>
  <c r="A516" i="1"/>
  <c r="AB516" i="1" s="1"/>
  <c r="A517" i="1"/>
  <c r="AB517" i="1" s="1"/>
  <c r="A518" i="1"/>
  <c r="AB518" i="1" s="1"/>
  <c r="A519" i="1"/>
  <c r="AB519" i="1" s="1"/>
  <c r="A520" i="1"/>
  <c r="AB520" i="1" s="1"/>
  <c r="A521" i="1"/>
  <c r="AB521" i="1" s="1"/>
  <c r="A522" i="1"/>
  <c r="AB522" i="1" s="1"/>
  <c r="A523" i="1"/>
  <c r="AB523" i="1" s="1"/>
  <c r="A524" i="1"/>
  <c r="AB524" i="1" s="1"/>
  <c r="A525" i="1"/>
  <c r="AB525" i="1" s="1"/>
  <c r="A526" i="1"/>
  <c r="AB526" i="1" s="1"/>
  <c r="A527" i="1"/>
  <c r="AB527" i="1" s="1"/>
  <c r="A528" i="1"/>
  <c r="AB528" i="1" s="1"/>
  <c r="A529" i="1"/>
  <c r="AB529" i="1" s="1"/>
  <c r="A530" i="1"/>
  <c r="AB530" i="1" s="1"/>
  <c r="A531" i="1"/>
  <c r="AB531" i="1" s="1"/>
  <c r="A532" i="1"/>
  <c r="AB532" i="1" s="1"/>
  <c r="A533" i="1"/>
  <c r="AB533" i="1" s="1"/>
  <c r="A534" i="1"/>
  <c r="AB534" i="1" s="1"/>
  <c r="A535" i="1"/>
  <c r="AB535" i="1" s="1"/>
  <c r="A536" i="1"/>
  <c r="AB536" i="1" s="1"/>
  <c r="A537" i="1"/>
  <c r="AB537" i="1" s="1"/>
  <c r="A538" i="1"/>
  <c r="AB538" i="1" s="1"/>
  <c r="A539" i="1"/>
  <c r="AB539" i="1" s="1"/>
  <c r="A540" i="1"/>
  <c r="AB540" i="1" s="1"/>
  <c r="A541" i="1"/>
  <c r="AB541" i="1" s="1"/>
  <c r="A542" i="1"/>
  <c r="AB542" i="1" s="1"/>
  <c r="A543" i="1"/>
  <c r="AB543" i="1" s="1"/>
  <c r="A544" i="1"/>
  <c r="AB544" i="1" s="1"/>
  <c r="A545" i="1"/>
  <c r="AB545" i="1" s="1"/>
  <c r="A546" i="1"/>
  <c r="AB546" i="1" s="1"/>
  <c r="A547" i="1"/>
  <c r="AB547" i="1" s="1"/>
  <c r="A548" i="1"/>
  <c r="AB548" i="1" s="1"/>
  <c r="A549" i="1"/>
  <c r="AB549" i="1" s="1"/>
  <c r="A550" i="1"/>
  <c r="AB550" i="1" s="1"/>
  <c r="A551" i="1"/>
  <c r="AB551" i="1" s="1"/>
  <c r="A552" i="1"/>
  <c r="AB552" i="1" s="1"/>
  <c r="A553" i="1"/>
  <c r="AB553" i="1" s="1"/>
  <c r="A554" i="1"/>
  <c r="AB554" i="1" s="1"/>
  <c r="A555" i="1"/>
  <c r="AB555" i="1" s="1"/>
  <c r="A556" i="1"/>
  <c r="AB556" i="1" s="1"/>
  <c r="A557" i="1"/>
  <c r="AB557" i="1" s="1"/>
  <c r="A558" i="1"/>
  <c r="AB558" i="1" s="1"/>
  <c r="A559" i="1"/>
  <c r="AB559" i="1" s="1"/>
  <c r="A560" i="1"/>
  <c r="AB560" i="1" s="1"/>
  <c r="A561" i="1"/>
  <c r="AB561" i="1" s="1"/>
  <c r="A562" i="1"/>
  <c r="AB562" i="1" s="1"/>
  <c r="A563" i="1"/>
  <c r="AB563" i="1" s="1"/>
  <c r="A564" i="1"/>
  <c r="AB564" i="1" s="1"/>
  <c r="A565" i="1"/>
  <c r="AB565" i="1" s="1"/>
  <c r="A566" i="1"/>
  <c r="AB566" i="1" s="1"/>
  <c r="A567" i="1"/>
  <c r="AB567" i="1" s="1"/>
  <c r="A568" i="1"/>
  <c r="AB568" i="1" s="1"/>
  <c r="A569" i="1"/>
  <c r="AB569" i="1" s="1"/>
  <c r="A570" i="1"/>
  <c r="AB570" i="1" s="1"/>
  <c r="A571" i="1"/>
  <c r="AB571" i="1" s="1"/>
  <c r="A572" i="1"/>
  <c r="AB572" i="1" s="1"/>
  <c r="A573" i="1"/>
  <c r="AB573" i="1" s="1"/>
  <c r="A574" i="1"/>
  <c r="AB574" i="1" s="1"/>
  <c r="A575" i="1"/>
  <c r="AB575" i="1" s="1"/>
  <c r="A576" i="1"/>
  <c r="AB576" i="1" s="1"/>
  <c r="A577" i="1"/>
  <c r="AB577" i="1" s="1"/>
  <c r="A578" i="1"/>
  <c r="AB578" i="1" s="1"/>
  <c r="A579" i="1"/>
  <c r="AB579" i="1" s="1"/>
  <c r="A580" i="1"/>
  <c r="AB580" i="1" s="1"/>
  <c r="A581" i="1"/>
  <c r="AB581" i="1" s="1"/>
  <c r="A582" i="1"/>
  <c r="AB582" i="1" s="1"/>
  <c r="A583" i="1"/>
  <c r="AB583" i="1" s="1"/>
  <c r="A584" i="1"/>
  <c r="AB584" i="1" s="1"/>
  <c r="A585" i="1"/>
  <c r="AB585" i="1" s="1"/>
  <c r="A586" i="1"/>
  <c r="AB586" i="1" s="1"/>
  <c r="A587" i="1"/>
  <c r="AB587" i="1" s="1"/>
  <c r="A588" i="1"/>
  <c r="AB588" i="1" s="1"/>
  <c r="A589" i="1"/>
  <c r="AB589" i="1" s="1"/>
  <c r="A590" i="1"/>
  <c r="AB590" i="1" s="1"/>
  <c r="A591" i="1"/>
  <c r="AB591" i="1" s="1"/>
  <c r="A592" i="1"/>
  <c r="AB592" i="1" s="1"/>
  <c r="A593" i="1"/>
  <c r="AB593" i="1" s="1"/>
  <c r="A594" i="1"/>
  <c r="AB594" i="1" s="1"/>
  <c r="A595" i="1"/>
  <c r="AB595" i="1" s="1"/>
  <c r="A596" i="1"/>
  <c r="AB596" i="1" s="1"/>
  <c r="A597" i="1"/>
  <c r="AB597" i="1" s="1"/>
  <c r="A598" i="1"/>
  <c r="AB598" i="1" s="1"/>
  <c r="A599" i="1"/>
  <c r="AB599" i="1" s="1"/>
  <c r="A600" i="1"/>
  <c r="AB600" i="1" s="1"/>
  <c r="A601" i="1"/>
  <c r="AB601" i="1" s="1"/>
  <c r="A602" i="1"/>
  <c r="AB602" i="1" s="1"/>
  <c r="A603" i="1"/>
  <c r="AB603" i="1" s="1"/>
  <c r="A604" i="1"/>
  <c r="AB604" i="1" s="1"/>
  <c r="A605" i="1"/>
  <c r="AB605" i="1" s="1"/>
  <c r="A606" i="1"/>
  <c r="AB606" i="1" s="1"/>
  <c r="A607" i="1"/>
  <c r="AB607" i="1" s="1"/>
  <c r="A608" i="1"/>
  <c r="AB608" i="1" s="1"/>
  <c r="A609" i="1"/>
  <c r="AB609" i="1" s="1"/>
  <c r="A610" i="1"/>
  <c r="AB610" i="1" s="1"/>
  <c r="A611" i="1"/>
  <c r="AB611" i="1" s="1"/>
  <c r="A612" i="1"/>
  <c r="AB612" i="1" s="1"/>
  <c r="A613" i="1"/>
  <c r="AB613" i="1" s="1"/>
  <c r="A614" i="1"/>
  <c r="AB614" i="1" s="1"/>
  <c r="A615" i="1"/>
  <c r="AB615" i="1" s="1"/>
  <c r="A616" i="1"/>
  <c r="AB616" i="1" s="1"/>
  <c r="A617" i="1"/>
  <c r="AB617" i="1" s="1"/>
  <c r="A618" i="1"/>
  <c r="AB618" i="1" s="1"/>
  <c r="A619" i="1"/>
  <c r="AB619" i="1" s="1"/>
  <c r="A620" i="1"/>
  <c r="AB620" i="1" s="1"/>
  <c r="A621" i="1"/>
  <c r="AB621" i="1" s="1"/>
  <c r="A622" i="1"/>
  <c r="AB622" i="1" s="1"/>
  <c r="A623" i="1"/>
  <c r="AB623" i="1" s="1"/>
  <c r="A624" i="1"/>
  <c r="AB624" i="1" s="1"/>
  <c r="A625" i="1"/>
  <c r="AB625" i="1" s="1"/>
  <c r="A626" i="1"/>
  <c r="AB626" i="1" s="1"/>
  <c r="A627" i="1"/>
  <c r="AB627" i="1" s="1"/>
  <c r="A628" i="1"/>
  <c r="AB628" i="1" s="1"/>
  <c r="A629" i="1"/>
  <c r="AB629" i="1" s="1"/>
  <c r="A630" i="1"/>
  <c r="AB630" i="1" s="1"/>
  <c r="A631" i="1"/>
  <c r="AB631" i="1" s="1"/>
  <c r="A632" i="1"/>
  <c r="AB632" i="1" s="1"/>
  <c r="A633" i="1"/>
  <c r="AB633" i="1" s="1"/>
  <c r="A634" i="1"/>
  <c r="AB634" i="1" s="1"/>
  <c r="A635" i="1"/>
  <c r="AB635" i="1" s="1"/>
  <c r="A636" i="1"/>
  <c r="AB636" i="1" s="1"/>
  <c r="A637" i="1"/>
  <c r="AB637" i="1" s="1"/>
  <c r="A638" i="1"/>
  <c r="AB638" i="1" s="1"/>
  <c r="A639" i="1"/>
  <c r="AB639" i="1" s="1"/>
  <c r="A640" i="1"/>
  <c r="AB640" i="1" s="1"/>
  <c r="A641" i="1"/>
  <c r="AB641" i="1" s="1"/>
  <c r="A642" i="1"/>
  <c r="AB642" i="1" s="1"/>
  <c r="A643" i="1"/>
  <c r="AB643" i="1" s="1"/>
  <c r="A644" i="1"/>
  <c r="AB644" i="1" s="1"/>
  <c r="A645" i="1"/>
  <c r="AB645" i="1" s="1"/>
  <c r="A646" i="1"/>
  <c r="AB646" i="1" s="1"/>
  <c r="A647" i="1"/>
  <c r="AB647" i="1" s="1"/>
  <c r="A648" i="1"/>
  <c r="AB648" i="1" s="1"/>
  <c r="A649" i="1"/>
  <c r="AB649" i="1" s="1"/>
  <c r="A650" i="1"/>
  <c r="AB650" i="1" s="1"/>
  <c r="A651" i="1"/>
  <c r="AB651" i="1" s="1"/>
  <c r="A652" i="1"/>
  <c r="AB652" i="1" s="1"/>
  <c r="A653" i="1"/>
  <c r="AB653" i="1" s="1"/>
  <c r="A654" i="1"/>
  <c r="AB654" i="1" s="1"/>
  <c r="A655" i="1"/>
  <c r="AB655" i="1" s="1"/>
  <c r="A656" i="1"/>
  <c r="AB656" i="1" s="1"/>
  <c r="A657" i="1"/>
  <c r="AB657" i="1" s="1"/>
  <c r="A658" i="1"/>
  <c r="AB658" i="1" s="1"/>
  <c r="A659" i="1"/>
  <c r="AB659" i="1" s="1"/>
  <c r="A660" i="1"/>
  <c r="AB660" i="1" s="1"/>
  <c r="A661" i="1"/>
  <c r="AB661" i="1" s="1"/>
  <c r="A662" i="1"/>
  <c r="AB662" i="1" s="1"/>
  <c r="A663" i="1"/>
  <c r="AB663" i="1" s="1"/>
  <c r="A664" i="1"/>
  <c r="AB664" i="1" s="1"/>
  <c r="A665" i="1"/>
  <c r="AB665" i="1" s="1"/>
  <c r="A666" i="1"/>
  <c r="AB666" i="1" s="1"/>
  <c r="A667" i="1"/>
  <c r="AB667" i="1" s="1"/>
  <c r="A668" i="1"/>
  <c r="AB668" i="1" s="1"/>
  <c r="A669" i="1"/>
  <c r="AB669" i="1" s="1"/>
  <c r="A670" i="1"/>
  <c r="AB670" i="1" s="1"/>
  <c r="A671" i="1"/>
  <c r="AB671" i="1" s="1"/>
  <c r="A672" i="1"/>
  <c r="AB672" i="1" s="1"/>
  <c r="A673" i="1"/>
  <c r="AB673" i="1" s="1"/>
  <c r="A674" i="1"/>
  <c r="AB674" i="1" s="1"/>
  <c r="A675" i="1"/>
  <c r="AB675" i="1" s="1"/>
  <c r="A676" i="1"/>
  <c r="AB676" i="1" s="1"/>
  <c r="A677" i="1"/>
  <c r="AB677" i="1" s="1"/>
  <c r="A678" i="1"/>
  <c r="AB678" i="1" s="1"/>
  <c r="A679" i="1"/>
  <c r="AB679" i="1" s="1"/>
  <c r="A680" i="1"/>
  <c r="AB680" i="1" s="1"/>
  <c r="A681" i="1"/>
  <c r="AB681" i="1" s="1"/>
  <c r="A682" i="1"/>
  <c r="AB682" i="1" s="1"/>
  <c r="A683" i="1"/>
  <c r="AB683" i="1" s="1"/>
  <c r="A684" i="1"/>
  <c r="AB684" i="1" s="1"/>
  <c r="A685" i="1"/>
  <c r="AB685" i="1" s="1"/>
  <c r="A686" i="1"/>
  <c r="AB686" i="1" s="1"/>
  <c r="A687" i="1"/>
  <c r="AB687" i="1" s="1"/>
  <c r="A688" i="1"/>
  <c r="AB688" i="1" s="1"/>
  <c r="A689" i="1"/>
  <c r="AB689" i="1" s="1"/>
  <c r="A690" i="1"/>
  <c r="AB690" i="1" s="1"/>
  <c r="A691" i="1"/>
  <c r="AB691" i="1" s="1"/>
  <c r="A692" i="1"/>
  <c r="AB692" i="1" s="1"/>
  <c r="A693" i="1"/>
  <c r="AB693" i="1" s="1"/>
  <c r="A694" i="1"/>
  <c r="AB694" i="1" s="1"/>
  <c r="A695" i="1"/>
  <c r="AB695" i="1" s="1"/>
  <c r="A696" i="1"/>
  <c r="AB696" i="1" s="1"/>
  <c r="A697" i="1"/>
  <c r="AB697" i="1" s="1"/>
  <c r="A698" i="1"/>
  <c r="AB698" i="1" s="1"/>
  <c r="A699" i="1"/>
  <c r="AB699" i="1" s="1"/>
  <c r="A700" i="1"/>
  <c r="AB700" i="1" s="1"/>
  <c r="A701" i="1"/>
  <c r="AB701" i="1" s="1"/>
  <c r="A702" i="1"/>
  <c r="AB702" i="1" s="1"/>
  <c r="A703" i="1"/>
  <c r="AB703" i="1" s="1"/>
  <c r="A704" i="1"/>
  <c r="AB704" i="1" s="1"/>
  <c r="A705" i="1"/>
  <c r="AB705" i="1" s="1"/>
  <c r="A706" i="1"/>
  <c r="AB706" i="1" s="1"/>
  <c r="A707" i="1"/>
  <c r="AB707" i="1" s="1"/>
  <c r="A708" i="1"/>
  <c r="AB708" i="1" s="1"/>
  <c r="A709" i="1"/>
  <c r="AB709" i="1" s="1"/>
  <c r="A710" i="1"/>
  <c r="AB710" i="1" s="1"/>
  <c r="A711" i="1"/>
  <c r="AB711" i="1" s="1"/>
  <c r="A712" i="1"/>
  <c r="AB712" i="1" s="1"/>
  <c r="A713" i="1"/>
  <c r="AB713" i="1" s="1"/>
  <c r="A714" i="1"/>
  <c r="AB714" i="1" s="1"/>
  <c r="A715" i="1"/>
  <c r="AB715" i="1" s="1"/>
  <c r="A716" i="1"/>
  <c r="AB716" i="1" s="1"/>
  <c r="A717" i="1"/>
  <c r="AB717" i="1" s="1"/>
  <c r="A718" i="1"/>
  <c r="AB718" i="1" s="1"/>
  <c r="A719" i="1"/>
  <c r="AB719" i="1" s="1"/>
  <c r="A720" i="1"/>
  <c r="AB720" i="1" s="1"/>
  <c r="A721" i="1"/>
  <c r="AB721" i="1" s="1"/>
  <c r="A722" i="1"/>
  <c r="AB722" i="1" s="1"/>
  <c r="A723" i="1"/>
  <c r="AB723" i="1" s="1"/>
  <c r="A724" i="1"/>
  <c r="AB724" i="1" s="1"/>
  <c r="A725" i="1"/>
  <c r="AB725" i="1" s="1"/>
  <c r="A726" i="1"/>
  <c r="AB726" i="1" s="1"/>
  <c r="A727" i="1"/>
  <c r="AB727" i="1" s="1"/>
  <c r="A728" i="1"/>
  <c r="AB728" i="1" s="1"/>
  <c r="A729" i="1"/>
  <c r="AB729" i="1" s="1"/>
  <c r="A730" i="1"/>
  <c r="AB730" i="1" s="1"/>
  <c r="A731" i="1"/>
  <c r="AB731" i="1" s="1"/>
  <c r="A732" i="1"/>
  <c r="AB732" i="1" s="1"/>
  <c r="A733" i="1"/>
  <c r="AB733" i="1" s="1"/>
  <c r="A734" i="1"/>
  <c r="AB734" i="1" s="1"/>
  <c r="A735" i="1"/>
  <c r="AB735" i="1" s="1"/>
  <c r="A736" i="1"/>
  <c r="AB736" i="1" s="1"/>
  <c r="A737" i="1"/>
  <c r="AB737" i="1" s="1"/>
  <c r="A738" i="1"/>
  <c r="AB738" i="1" s="1"/>
  <c r="A739" i="1"/>
  <c r="AB739" i="1" s="1"/>
  <c r="A740" i="1"/>
  <c r="AB740" i="1" s="1"/>
  <c r="A741" i="1"/>
  <c r="AB741" i="1" s="1"/>
  <c r="A742" i="1"/>
  <c r="AB742" i="1" s="1"/>
  <c r="A743" i="1"/>
  <c r="AB743" i="1" s="1"/>
  <c r="A744" i="1"/>
  <c r="AB744" i="1" s="1"/>
  <c r="A745" i="1"/>
  <c r="AB745" i="1" s="1"/>
  <c r="A746" i="1"/>
  <c r="AB746" i="1" s="1"/>
  <c r="A747" i="1"/>
  <c r="AB747" i="1" s="1"/>
  <c r="A748" i="1"/>
  <c r="AB748" i="1" s="1"/>
  <c r="A749" i="1"/>
  <c r="AB749" i="1" s="1"/>
  <c r="A750" i="1"/>
  <c r="AB750" i="1" s="1"/>
  <c r="A751" i="1"/>
  <c r="AB751" i="1" s="1"/>
  <c r="A752" i="1"/>
  <c r="AB752" i="1" s="1"/>
  <c r="A753" i="1"/>
  <c r="AB753" i="1" s="1"/>
  <c r="A754" i="1"/>
  <c r="AB754" i="1" s="1"/>
  <c r="A755" i="1"/>
  <c r="AB755" i="1" s="1"/>
  <c r="A756" i="1"/>
  <c r="AB756" i="1" s="1"/>
  <c r="A757" i="1"/>
  <c r="AB757" i="1" s="1"/>
  <c r="A758" i="1"/>
  <c r="AB758" i="1" s="1"/>
  <c r="A759" i="1"/>
  <c r="AB759" i="1" s="1"/>
  <c r="A760" i="1"/>
  <c r="AB760" i="1" s="1"/>
  <c r="A761" i="1"/>
  <c r="AB761" i="1" s="1"/>
  <c r="A762" i="1"/>
  <c r="AB762" i="1" s="1"/>
  <c r="A763" i="1"/>
  <c r="AB763" i="1" s="1"/>
  <c r="A764" i="1"/>
  <c r="AB764" i="1" s="1"/>
  <c r="A765" i="1"/>
  <c r="AB765" i="1" s="1"/>
  <c r="A766" i="1"/>
  <c r="AB766" i="1" s="1"/>
  <c r="A767" i="1"/>
  <c r="AB767" i="1" s="1"/>
  <c r="A768" i="1"/>
  <c r="AB768" i="1" s="1"/>
  <c r="A769" i="1"/>
  <c r="AB769" i="1" s="1"/>
  <c r="A770" i="1"/>
  <c r="AB770" i="1" s="1"/>
  <c r="A771" i="1"/>
  <c r="AB771" i="1" s="1"/>
  <c r="A772" i="1"/>
  <c r="AB772" i="1" s="1"/>
  <c r="A773" i="1"/>
  <c r="AB773" i="1" s="1"/>
  <c r="A774" i="1"/>
  <c r="AB774" i="1" s="1"/>
  <c r="A775" i="1"/>
  <c r="AB775" i="1" s="1"/>
  <c r="A776" i="1"/>
  <c r="AB776" i="1" s="1"/>
  <c r="A777" i="1"/>
  <c r="AB777" i="1" s="1"/>
  <c r="A778" i="1"/>
  <c r="AB778" i="1" s="1"/>
  <c r="A779" i="1"/>
  <c r="AB779" i="1" s="1"/>
  <c r="A780" i="1"/>
  <c r="AB780" i="1" s="1"/>
  <c r="A781" i="1"/>
  <c r="AB781" i="1" s="1"/>
  <c r="A782" i="1"/>
  <c r="AB782" i="1" s="1"/>
  <c r="A783" i="1"/>
  <c r="AB783" i="1" s="1"/>
  <c r="A784" i="1"/>
  <c r="AB784" i="1" s="1"/>
  <c r="A785" i="1"/>
  <c r="AB785" i="1" s="1"/>
  <c r="A786" i="1"/>
  <c r="AB786" i="1" s="1"/>
  <c r="A787" i="1"/>
  <c r="AB787" i="1" s="1"/>
  <c r="A788" i="1"/>
  <c r="AB788" i="1" s="1"/>
  <c r="A789" i="1"/>
  <c r="AB789" i="1" s="1"/>
  <c r="A790" i="1"/>
  <c r="AB790" i="1" s="1"/>
  <c r="A791" i="1"/>
  <c r="AB791" i="1" s="1"/>
  <c r="A792" i="1"/>
  <c r="AB792" i="1" s="1"/>
  <c r="A793" i="1"/>
  <c r="AB793" i="1" s="1"/>
  <c r="A794" i="1"/>
  <c r="AB794" i="1" s="1"/>
  <c r="A795" i="1"/>
  <c r="AB795" i="1" s="1"/>
  <c r="A796" i="1"/>
  <c r="AB796" i="1" s="1"/>
  <c r="A797" i="1"/>
  <c r="AB797" i="1" s="1"/>
  <c r="A798" i="1"/>
  <c r="AB798" i="1" s="1"/>
  <c r="A799" i="1"/>
  <c r="AB799" i="1" s="1"/>
  <c r="A800" i="1"/>
  <c r="AB800" i="1" s="1"/>
  <c r="A801" i="1"/>
  <c r="AB801" i="1" s="1"/>
  <c r="A802" i="1"/>
  <c r="AB802" i="1" s="1"/>
  <c r="A803" i="1"/>
  <c r="AB803" i="1" s="1"/>
  <c r="A804" i="1"/>
  <c r="AB804" i="1" s="1"/>
  <c r="A805" i="1"/>
  <c r="AB805" i="1" s="1"/>
  <c r="A806" i="1"/>
  <c r="AB806" i="1" s="1"/>
  <c r="A807" i="1"/>
  <c r="AB807" i="1" s="1"/>
  <c r="A808" i="1"/>
  <c r="AB808" i="1" s="1"/>
  <c r="A809" i="1"/>
  <c r="AB809" i="1" s="1"/>
  <c r="A810" i="1"/>
  <c r="AB810" i="1" s="1"/>
  <c r="A811" i="1"/>
  <c r="AB811" i="1" s="1"/>
  <c r="A812" i="1"/>
  <c r="AB812" i="1" s="1"/>
  <c r="A813" i="1"/>
  <c r="AB813" i="1" s="1"/>
  <c r="A814" i="1"/>
  <c r="AB814" i="1" s="1"/>
  <c r="A815" i="1"/>
  <c r="AB815" i="1" s="1"/>
  <c r="A816" i="1"/>
  <c r="AB816" i="1" s="1"/>
  <c r="A817" i="1"/>
  <c r="AB817" i="1" s="1"/>
  <c r="A818" i="1"/>
  <c r="AB818" i="1" s="1"/>
  <c r="A819" i="1"/>
  <c r="AB819" i="1" s="1"/>
  <c r="A820" i="1"/>
  <c r="AB820" i="1" s="1"/>
  <c r="A821" i="1"/>
  <c r="AB821" i="1" s="1"/>
  <c r="A822" i="1"/>
  <c r="AB822" i="1" s="1"/>
  <c r="A823" i="1"/>
  <c r="AB823" i="1" s="1"/>
  <c r="A824" i="1"/>
  <c r="AB824" i="1" s="1"/>
  <c r="A825" i="1"/>
  <c r="AB825" i="1" s="1"/>
  <c r="A826" i="1"/>
  <c r="AB826" i="1" s="1"/>
  <c r="A827" i="1"/>
  <c r="AB827" i="1" s="1"/>
  <c r="A828" i="1"/>
  <c r="AB828" i="1" s="1"/>
  <c r="A829" i="1"/>
  <c r="AB829" i="1" s="1"/>
  <c r="A830" i="1"/>
  <c r="AB830" i="1" s="1"/>
  <c r="A831" i="1"/>
  <c r="AB831" i="1" s="1"/>
  <c r="A832" i="1"/>
  <c r="AB832" i="1" s="1"/>
  <c r="A833" i="1"/>
  <c r="AB833" i="1" s="1"/>
  <c r="A834" i="1"/>
  <c r="AB834" i="1" s="1"/>
  <c r="A835" i="1"/>
  <c r="AB835" i="1" s="1"/>
  <c r="A836" i="1"/>
  <c r="AB836" i="1" s="1"/>
  <c r="A837" i="1"/>
  <c r="AB837" i="1" s="1"/>
  <c r="A838" i="1"/>
  <c r="AB838" i="1" s="1"/>
  <c r="A839" i="1"/>
  <c r="AB839" i="1" s="1"/>
  <c r="A840" i="1"/>
  <c r="AB840" i="1" s="1"/>
  <c r="A841" i="1"/>
  <c r="AB841" i="1" s="1"/>
  <c r="A842" i="1"/>
  <c r="AB842" i="1" s="1"/>
  <c r="A843" i="1"/>
  <c r="AB843" i="1" s="1"/>
  <c r="A844" i="1"/>
  <c r="AB844" i="1" s="1"/>
  <c r="A845" i="1"/>
  <c r="AB845" i="1" s="1"/>
  <c r="A846" i="1"/>
  <c r="AB846" i="1" s="1"/>
  <c r="A847" i="1"/>
  <c r="AB847" i="1" s="1"/>
  <c r="A848" i="1"/>
  <c r="AB848" i="1" s="1"/>
  <c r="A849" i="1"/>
  <c r="AB849" i="1" s="1"/>
  <c r="A850" i="1"/>
  <c r="AB850" i="1" s="1"/>
  <c r="A851" i="1"/>
  <c r="AB851" i="1" s="1"/>
  <c r="A852" i="1"/>
  <c r="AB852" i="1" s="1"/>
  <c r="A853" i="1"/>
  <c r="AB853" i="1" s="1"/>
  <c r="A854" i="1"/>
  <c r="AB854" i="1" s="1"/>
  <c r="A855" i="1"/>
  <c r="AB855" i="1" s="1"/>
  <c r="A856" i="1"/>
  <c r="AB856" i="1" s="1"/>
  <c r="A857" i="1"/>
  <c r="AB857" i="1" s="1"/>
  <c r="A858" i="1"/>
  <c r="AB858" i="1" s="1"/>
  <c r="A859" i="1"/>
  <c r="AB859" i="1" s="1"/>
  <c r="A860" i="1"/>
  <c r="AB860" i="1" s="1"/>
  <c r="A861" i="1"/>
  <c r="AB861" i="1" s="1"/>
  <c r="A862" i="1"/>
  <c r="AB862" i="1" s="1"/>
  <c r="A863" i="1"/>
  <c r="AB863" i="1" s="1"/>
  <c r="A864" i="1"/>
  <c r="AB864" i="1" s="1"/>
  <c r="A865" i="1"/>
  <c r="AB865" i="1" s="1"/>
  <c r="A866" i="1"/>
  <c r="AB866" i="1" s="1"/>
  <c r="A867" i="1"/>
  <c r="AB867" i="1" s="1"/>
  <c r="A868" i="1"/>
  <c r="AB868" i="1" s="1"/>
  <c r="A869" i="1"/>
  <c r="AB869" i="1" s="1"/>
  <c r="A870" i="1"/>
  <c r="AB870" i="1" s="1"/>
  <c r="A871" i="1"/>
  <c r="AB871" i="1" s="1"/>
  <c r="A872" i="1"/>
  <c r="AB872" i="1" s="1"/>
  <c r="A873" i="1"/>
  <c r="AB873" i="1" s="1"/>
  <c r="A874" i="1"/>
  <c r="AB874" i="1" s="1"/>
  <c r="A875" i="1"/>
  <c r="AB875" i="1" s="1"/>
  <c r="A876" i="1"/>
  <c r="AB876" i="1" s="1"/>
  <c r="A877" i="1"/>
  <c r="AB877" i="1" s="1"/>
  <c r="A878" i="1"/>
  <c r="AB878" i="1" s="1"/>
  <c r="A879" i="1"/>
  <c r="AB879" i="1" s="1"/>
  <c r="A880" i="1"/>
  <c r="AB880" i="1" s="1"/>
  <c r="A881" i="1"/>
  <c r="AB881" i="1" s="1"/>
  <c r="A882" i="1"/>
  <c r="AB882" i="1" s="1"/>
  <c r="A883" i="1"/>
  <c r="AB883" i="1" s="1"/>
  <c r="A884" i="1"/>
  <c r="AB884" i="1" s="1"/>
  <c r="A885" i="1"/>
  <c r="AB885" i="1" s="1"/>
  <c r="A886" i="1"/>
  <c r="AB886" i="1" s="1"/>
  <c r="A887" i="1"/>
  <c r="AB887" i="1" s="1"/>
  <c r="A888" i="1"/>
  <c r="AB888" i="1" s="1"/>
  <c r="A889" i="1"/>
  <c r="AB889" i="1" s="1"/>
  <c r="A890" i="1"/>
  <c r="AB890" i="1" s="1"/>
  <c r="A891" i="1"/>
  <c r="AB891" i="1" s="1"/>
  <c r="A892" i="1"/>
  <c r="AB892" i="1" s="1"/>
  <c r="A893" i="1"/>
  <c r="AB893" i="1" s="1"/>
  <c r="A894" i="1"/>
  <c r="AB894" i="1" s="1"/>
  <c r="A895" i="1"/>
  <c r="AB895" i="1" s="1"/>
  <c r="A896" i="1"/>
  <c r="AB896" i="1" s="1"/>
  <c r="A897" i="1"/>
  <c r="AB897" i="1" s="1"/>
  <c r="A898" i="1"/>
  <c r="AB898" i="1" s="1"/>
  <c r="A899" i="1"/>
  <c r="AB899" i="1" s="1"/>
  <c r="A900" i="1"/>
  <c r="AB900" i="1" s="1"/>
  <c r="A901" i="1"/>
  <c r="AB901" i="1" s="1"/>
  <c r="A902" i="1"/>
  <c r="AB902" i="1" s="1"/>
  <c r="A903" i="1"/>
  <c r="AB903" i="1" s="1"/>
  <c r="A904" i="1"/>
  <c r="AB904" i="1" s="1"/>
  <c r="A905" i="1"/>
  <c r="AB905" i="1" s="1"/>
  <c r="A906" i="1"/>
  <c r="AB906" i="1" s="1"/>
  <c r="A907" i="1"/>
  <c r="AB907" i="1" s="1"/>
  <c r="A908" i="1"/>
  <c r="AB908" i="1" s="1"/>
  <c r="A909" i="1"/>
  <c r="AB909" i="1" s="1"/>
  <c r="A910" i="1"/>
  <c r="AB910" i="1" s="1"/>
  <c r="A911" i="1"/>
  <c r="AB911" i="1" s="1"/>
  <c r="A912" i="1"/>
  <c r="AB912" i="1" s="1"/>
  <c r="A913" i="1"/>
  <c r="AB913" i="1" s="1"/>
  <c r="A914" i="1"/>
  <c r="AB914" i="1" s="1"/>
  <c r="A915" i="1"/>
  <c r="AB915" i="1" s="1"/>
  <c r="A916" i="1"/>
  <c r="AB916" i="1" s="1"/>
  <c r="A917" i="1"/>
  <c r="AB917" i="1" s="1"/>
  <c r="A918" i="1"/>
  <c r="AB918" i="1" s="1"/>
  <c r="A919" i="1"/>
  <c r="AB919" i="1" s="1"/>
  <c r="A920" i="1"/>
  <c r="AB920" i="1" s="1"/>
  <c r="A921" i="1"/>
  <c r="AB921" i="1" s="1"/>
  <c r="A922" i="1"/>
  <c r="AB922" i="1" s="1"/>
  <c r="A923" i="1"/>
  <c r="AB923" i="1" s="1"/>
  <c r="A924" i="1"/>
  <c r="AB924" i="1" s="1"/>
  <c r="A925" i="1"/>
  <c r="AB925" i="1" s="1"/>
  <c r="A926" i="1"/>
  <c r="AB926" i="1" s="1"/>
  <c r="A927" i="1"/>
  <c r="AB927" i="1" s="1"/>
  <c r="A928" i="1"/>
  <c r="AB928" i="1" s="1"/>
  <c r="A929" i="1"/>
  <c r="AB929" i="1" s="1"/>
  <c r="A930" i="1"/>
  <c r="AB930" i="1" s="1"/>
  <c r="A931" i="1"/>
  <c r="AB931" i="1" s="1"/>
  <c r="A932" i="1"/>
  <c r="AB932" i="1" s="1"/>
  <c r="A933" i="1"/>
  <c r="AB933" i="1" s="1"/>
  <c r="A934" i="1"/>
  <c r="AB934" i="1" s="1"/>
  <c r="A935" i="1"/>
  <c r="AB935" i="1" s="1"/>
  <c r="A936" i="1"/>
  <c r="AB936" i="1" s="1"/>
  <c r="A937" i="1"/>
  <c r="AB937" i="1" s="1"/>
  <c r="A938" i="1"/>
  <c r="AB938" i="1" s="1"/>
  <c r="A939" i="1"/>
  <c r="AB939" i="1" s="1"/>
  <c r="A940" i="1"/>
  <c r="AB940" i="1" s="1"/>
  <c r="A941" i="1"/>
  <c r="AB941" i="1" s="1"/>
  <c r="A942" i="1"/>
  <c r="AB942" i="1" s="1"/>
  <c r="A943" i="1"/>
  <c r="AB943" i="1" s="1"/>
  <c r="A944" i="1"/>
  <c r="AB944" i="1" s="1"/>
  <c r="A945" i="1"/>
  <c r="AB945" i="1" s="1"/>
  <c r="A946" i="1"/>
  <c r="AB946" i="1" s="1"/>
  <c r="A947" i="1"/>
  <c r="AB947" i="1" s="1"/>
  <c r="A948" i="1"/>
  <c r="AB948" i="1" s="1"/>
  <c r="A949" i="1"/>
  <c r="AB949" i="1" s="1"/>
  <c r="A950" i="1"/>
  <c r="AB950" i="1" s="1"/>
  <c r="A951" i="1"/>
  <c r="AB951" i="1" s="1"/>
  <c r="A952" i="1"/>
  <c r="AB952" i="1" s="1"/>
  <c r="A953" i="1"/>
  <c r="AB953" i="1" s="1"/>
  <c r="A954" i="1"/>
  <c r="AB954" i="1" s="1"/>
  <c r="A955" i="1"/>
  <c r="AB955" i="1" s="1"/>
  <c r="A956" i="1"/>
  <c r="AB956" i="1" s="1"/>
  <c r="A957" i="1"/>
  <c r="AB957" i="1" s="1"/>
  <c r="A958" i="1"/>
  <c r="AB958" i="1" s="1"/>
  <c r="A959" i="1"/>
  <c r="AB959" i="1" s="1"/>
  <c r="A960" i="1"/>
  <c r="AB960" i="1" s="1"/>
  <c r="A961" i="1"/>
  <c r="AB961" i="1" s="1"/>
  <c r="A962" i="1"/>
  <c r="AB962" i="1" s="1"/>
  <c r="A963" i="1"/>
  <c r="AB963" i="1" s="1"/>
  <c r="A964" i="1"/>
  <c r="AB964" i="1" s="1"/>
  <c r="A965" i="1"/>
  <c r="AB965" i="1" s="1"/>
  <c r="A966" i="1"/>
  <c r="AB966" i="1" s="1"/>
  <c r="A967" i="1"/>
  <c r="AB967" i="1" s="1"/>
  <c r="A968" i="1"/>
  <c r="AB968" i="1" s="1"/>
  <c r="A969" i="1"/>
  <c r="AB969" i="1" s="1"/>
  <c r="A970" i="1"/>
  <c r="AB970" i="1" s="1"/>
  <c r="A971" i="1"/>
  <c r="AB971" i="1" s="1"/>
  <c r="A972" i="1"/>
  <c r="AB972" i="1" s="1"/>
  <c r="A973" i="1"/>
  <c r="AB973" i="1" s="1"/>
  <c r="A974" i="1"/>
  <c r="AB974" i="1" s="1"/>
  <c r="A975" i="1"/>
  <c r="AB975" i="1" s="1"/>
  <c r="A976" i="1"/>
  <c r="AB976" i="1" s="1"/>
  <c r="A977" i="1"/>
  <c r="AB977" i="1" s="1"/>
  <c r="A978" i="1"/>
  <c r="AB978" i="1" s="1"/>
  <c r="A979" i="1"/>
  <c r="AB979" i="1" s="1"/>
  <c r="A980" i="1"/>
  <c r="AB980" i="1" s="1"/>
  <c r="A981" i="1"/>
  <c r="AB981" i="1" s="1"/>
  <c r="A982" i="1"/>
  <c r="AB982" i="1" s="1"/>
  <c r="A983" i="1"/>
  <c r="AB983" i="1" s="1"/>
  <c r="A984" i="1"/>
  <c r="AB984" i="1" s="1"/>
  <c r="A985" i="1"/>
  <c r="AB985" i="1" s="1"/>
  <c r="A986" i="1"/>
  <c r="AB986" i="1" s="1"/>
  <c r="A987" i="1"/>
  <c r="AB987" i="1" s="1"/>
  <c r="A988" i="1"/>
  <c r="AB988" i="1" s="1"/>
  <c r="A989" i="1"/>
  <c r="AB989" i="1" s="1"/>
  <c r="A990" i="1"/>
  <c r="AB990" i="1" s="1"/>
  <c r="A991" i="1"/>
  <c r="AB991" i="1" s="1"/>
  <c r="A992" i="1"/>
  <c r="AB992" i="1" s="1"/>
  <c r="A993" i="1"/>
  <c r="AB993" i="1" s="1"/>
  <c r="A994" i="1"/>
  <c r="AB994" i="1" s="1"/>
  <c r="A995" i="1"/>
  <c r="AB995" i="1" s="1"/>
  <c r="A996" i="1"/>
  <c r="AB996" i="1" s="1"/>
  <c r="A997" i="1"/>
  <c r="AB997" i="1" s="1"/>
  <c r="A998" i="1"/>
  <c r="AB998" i="1" s="1"/>
  <c r="A999" i="1"/>
  <c r="AB999" i="1" s="1"/>
  <c r="A1000" i="1"/>
  <c r="AB1000" i="1" s="1"/>
  <c r="A1001" i="1"/>
  <c r="AB1001" i="1" s="1"/>
  <c r="A1002" i="1"/>
  <c r="AB1002" i="1" s="1"/>
  <c r="A1003" i="1"/>
  <c r="AB1003" i="1" s="1"/>
  <c r="A1004" i="1"/>
  <c r="AB1004" i="1" s="1"/>
  <c r="A1005" i="1"/>
  <c r="AB1005" i="1" s="1"/>
  <c r="A1006" i="1"/>
  <c r="AB1006" i="1" s="1"/>
  <c r="A1007" i="1"/>
  <c r="AB1007" i="1" s="1"/>
  <c r="A1008" i="1"/>
  <c r="AB1008" i="1" s="1"/>
  <c r="A1009" i="1"/>
  <c r="AB1009" i="1" s="1"/>
  <c r="A1010" i="1"/>
  <c r="AB1010" i="1" s="1"/>
  <c r="A1011" i="1"/>
  <c r="AB1011" i="1" s="1"/>
  <c r="A1012" i="1"/>
  <c r="AB1012" i="1" s="1"/>
  <c r="A1013" i="1"/>
  <c r="AB1013" i="1" s="1"/>
  <c r="A1014" i="1"/>
  <c r="AB1014" i="1" s="1"/>
  <c r="A1015" i="1"/>
  <c r="AB1015" i="1" s="1"/>
  <c r="A1016" i="1"/>
  <c r="AB1016" i="1" s="1"/>
  <c r="A1017" i="1"/>
  <c r="AB1017" i="1" s="1"/>
  <c r="A1018" i="1"/>
  <c r="AB1018" i="1" s="1"/>
  <c r="A1019" i="1"/>
  <c r="AB1019" i="1" s="1"/>
  <c r="A1020" i="1"/>
  <c r="AB1020" i="1" s="1"/>
  <c r="A1021" i="1"/>
  <c r="AB1021" i="1" s="1"/>
  <c r="A1022" i="1"/>
  <c r="AB1022" i="1" s="1"/>
  <c r="A1023" i="1"/>
  <c r="AB1023" i="1" s="1"/>
  <c r="A1024" i="1"/>
  <c r="AB1024" i="1" s="1"/>
  <c r="A1025" i="1"/>
  <c r="AB1025" i="1" s="1"/>
  <c r="A1026" i="1"/>
  <c r="AB1026" i="1" s="1"/>
  <c r="A1027" i="1"/>
  <c r="AB1027" i="1" s="1"/>
  <c r="A1028" i="1"/>
  <c r="AB1028" i="1" s="1"/>
  <c r="A1029" i="1"/>
  <c r="AB1029" i="1" s="1"/>
  <c r="A1030" i="1"/>
  <c r="AB1030" i="1" s="1"/>
  <c r="A1031" i="1"/>
  <c r="AB1031" i="1" s="1"/>
  <c r="A1032" i="1"/>
  <c r="AB1032" i="1" s="1"/>
  <c r="A1033" i="1"/>
  <c r="AB1033" i="1" s="1"/>
  <c r="A1034" i="1"/>
  <c r="AB1034" i="1" s="1"/>
  <c r="A1035" i="1"/>
  <c r="AB1035" i="1" s="1"/>
  <c r="A1036" i="1"/>
  <c r="AB1036" i="1" s="1"/>
  <c r="A1037" i="1"/>
  <c r="AB1037" i="1" s="1"/>
  <c r="A1038" i="1"/>
  <c r="AB1038" i="1" s="1"/>
  <c r="A1039" i="1"/>
  <c r="AB1039" i="1" s="1"/>
  <c r="A1040" i="1"/>
  <c r="AB1040" i="1" s="1"/>
  <c r="A1041" i="1"/>
  <c r="AB1041" i="1" s="1"/>
  <c r="A1042" i="1"/>
  <c r="AB1042" i="1" s="1"/>
  <c r="A1043" i="1"/>
  <c r="AB1043" i="1" s="1"/>
  <c r="A1044" i="1"/>
  <c r="AB1044" i="1" s="1"/>
  <c r="A1045" i="1"/>
  <c r="AB1045" i="1" s="1"/>
  <c r="A1046" i="1"/>
  <c r="AB1046" i="1" s="1"/>
  <c r="A1047" i="1"/>
  <c r="AB1047" i="1" s="1"/>
  <c r="A1048" i="1"/>
  <c r="AB1048" i="1" s="1"/>
  <c r="A1049" i="1"/>
  <c r="AB1049" i="1" s="1"/>
  <c r="A1050" i="1"/>
  <c r="AB1050" i="1" s="1"/>
  <c r="A1051" i="1"/>
  <c r="AB1051" i="1" s="1"/>
  <c r="A1052" i="1"/>
  <c r="AB1052" i="1" s="1"/>
  <c r="A1053" i="1"/>
  <c r="AB1053" i="1" s="1"/>
  <c r="A1054" i="1"/>
  <c r="AB1054" i="1" s="1"/>
  <c r="A1055" i="1"/>
  <c r="AB1055" i="1" s="1"/>
  <c r="A1056" i="1"/>
  <c r="AB1056" i="1" s="1"/>
  <c r="A1057" i="1"/>
  <c r="AB1057" i="1" s="1"/>
  <c r="A1058" i="1"/>
  <c r="AB1058" i="1" s="1"/>
  <c r="A1059" i="1"/>
  <c r="AB1059" i="1" s="1"/>
  <c r="A1060" i="1"/>
  <c r="AB1060" i="1" s="1"/>
  <c r="A1061" i="1"/>
  <c r="AB1061" i="1" s="1"/>
  <c r="A1062" i="1"/>
  <c r="AB1062" i="1" s="1"/>
  <c r="A1063" i="1"/>
  <c r="AB1063" i="1" s="1"/>
  <c r="A1064" i="1"/>
  <c r="AB1064" i="1" s="1"/>
  <c r="A1065" i="1"/>
  <c r="AB1065" i="1" s="1"/>
  <c r="A1066" i="1"/>
  <c r="AB1066" i="1" s="1"/>
  <c r="A1067" i="1"/>
  <c r="AB1067" i="1" s="1"/>
  <c r="A1068" i="1"/>
  <c r="AB1068" i="1" s="1"/>
  <c r="A1069" i="1"/>
  <c r="AB1069" i="1" s="1"/>
  <c r="A1070" i="1"/>
  <c r="AB1070" i="1" s="1"/>
  <c r="A1071" i="1"/>
  <c r="AB1071" i="1" s="1"/>
  <c r="A1072" i="1"/>
  <c r="AB1072" i="1" s="1"/>
  <c r="A1073" i="1"/>
  <c r="AB1073" i="1" s="1"/>
  <c r="A1074" i="1"/>
  <c r="AB1074" i="1" s="1"/>
  <c r="A1075" i="1"/>
  <c r="AB1075" i="1" s="1"/>
  <c r="A1076" i="1"/>
  <c r="AB1076" i="1" s="1"/>
  <c r="A1077" i="1"/>
  <c r="AB1077" i="1" s="1"/>
  <c r="A1078" i="1"/>
  <c r="AB1078" i="1" s="1"/>
  <c r="A1079" i="1"/>
  <c r="AB1079" i="1" s="1"/>
  <c r="A1080" i="1"/>
  <c r="AB1080" i="1" s="1"/>
  <c r="A1081" i="1"/>
  <c r="AB1081" i="1" s="1"/>
  <c r="A1082" i="1"/>
  <c r="AB1082" i="1" s="1"/>
  <c r="A1083" i="1"/>
  <c r="AB1083" i="1" s="1"/>
  <c r="A1084" i="1"/>
  <c r="AB1084" i="1" s="1"/>
  <c r="A1085" i="1"/>
  <c r="AB1085" i="1" s="1"/>
  <c r="A1086" i="1"/>
  <c r="AB1086" i="1" s="1"/>
  <c r="A1087" i="1"/>
  <c r="AB1087" i="1" s="1"/>
  <c r="A1088" i="1"/>
  <c r="AB1088" i="1" s="1"/>
  <c r="A1089" i="1"/>
  <c r="AB1089" i="1" s="1"/>
  <c r="A1090" i="1"/>
  <c r="AB1090" i="1" s="1"/>
  <c r="A1091" i="1"/>
  <c r="AB1091" i="1" s="1"/>
  <c r="A1092" i="1"/>
  <c r="AB1092" i="1" s="1"/>
  <c r="A1093" i="1"/>
  <c r="AB1093" i="1" s="1"/>
  <c r="A1094" i="1"/>
  <c r="AB1094" i="1" s="1"/>
  <c r="A1095" i="1"/>
  <c r="AB1095" i="1" s="1"/>
  <c r="A1096" i="1"/>
  <c r="AB1096" i="1" s="1"/>
  <c r="A1097" i="1"/>
  <c r="AB1097" i="1" s="1"/>
  <c r="A1098" i="1"/>
  <c r="AB1098" i="1" s="1"/>
  <c r="A1099" i="1"/>
  <c r="AB1099" i="1" s="1"/>
  <c r="A1100" i="1"/>
  <c r="AB1100" i="1" s="1"/>
  <c r="A1101" i="1"/>
  <c r="AB1101" i="1" s="1"/>
  <c r="A1102" i="1"/>
  <c r="AB1102" i="1" s="1"/>
  <c r="A1103" i="1"/>
  <c r="AB1103" i="1" s="1"/>
  <c r="A1104" i="1"/>
  <c r="AB1104" i="1" s="1"/>
  <c r="A1105" i="1"/>
  <c r="AB1105" i="1" s="1"/>
  <c r="A1106" i="1"/>
  <c r="AB1106" i="1" s="1"/>
  <c r="A1107" i="1"/>
  <c r="AB1107" i="1" s="1"/>
  <c r="A1108" i="1"/>
  <c r="AB1108" i="1" s="1"/>
  <c r="A1109" i="1"/>
  <c r="AB1109" i="1" s="1"/>
  <c r="A1110" i="1"/>
  <c r="AB1110" i="1" s="1"/>
  <c r="A1111" i="1"/>
  <c r="AB1111" i="1" s="1"/>
  <c r="A1112" i="1"/>
  <c r="AB1112" i="1" s="1"/>
  <c r="A1113" i="1"/>
  <c r="AB1113" i="1" s="1"/>
  <c r="A1114" i="1"/>
  <c r="AB1114" i="1" s="1"/>
  <c r="A1115" i="1"/>
  <c r="AB1115" i="1" s="1"/>
  <c r="A1116" i="1"/>
  <c r="AB1116" i="1" s="1"/>
  <c r="A1117" i="1"/>
  <c r="AB1117" i="1" s="1"/>
  <c r="A1118" i="1"/>
  <c r="AB1118" i="1" s="1"/>
  <c r="A1119" i="1"/>
  <c r="AB1119" i="1" s="1"/>
  <c r="A1120" i="1"/>
  <c r="AB1120" i="1" s="1"/>
  <c r="A1121" i="1"/>
  <c r="AB1121" i="1" s="1"/>
  <c r="A1122" i="1"/>
  <c r="AB1122" i="1" s="1"/>
  <c r="A1123" i="1"/>
  <c r="AB1123" i="1" s="1"/>
  <c r="A1124" i="1"/>
  <c r="AB1124" i="1" s="1"/>
  <c r="A1125" i="1"/>
  <c r="AB1125" i="1" s="1"/>
  <c r="A1126" i="1"/>
  <c r="AB1126" i="1" s="1"/>
  <c r="A1127" i="1"/>
  <c r="AB1127" i="1" s="1"/>
  <c r="A1128" i="1"/>
  <c r="AB1128" i="1" s="1"/>
  <c r="A1129" i="1"/>
  <c r="AB1129" i="1" s="1"/>
  <c r="A1130" i="1"/>
  <c r="AB1130" i="1" s="1"/>
  <c r="A1131" i="1"/>
  <c r="AB1131" i="1" s="1"/>
  <c r="A1132" i="1"/>
  <c r="AB1132" i="1" s="1"/>
  <c r="A1133" i="1"/>
  <c r="AB1133" i="1" s="1"/>
  <c r="A1134" i="1"/>
  <c r="AB1134" i="1" s="1"/>
  <c r="A1135" i="1"/>
  <c r="AB1135" i="1" s="1"/>
  <c r="A1136" i="1"/>
  <c r="AB1136" i="1" s="1"/>
  <c r="A1137" i="1"/>
  <c r="AB1137" i="1" s="1"/>
  <c r="A1138" i="1"/>
  <c r="AB1138" i="1" s="1"/>
  <c r="A1139" i="1"/>
  <c r="AB1139" i="1" s="1"/>
  <c r="A1140" i="1"/>
  <c r="AB1140" i="1" s="1"/>
  <c r="A1141" i="1"/>
  <c r="AB1141" i="1" s="1"/>
  <c r="A1142" i="1"/>
  <c r="AB1142" i="1" s="1"/>
  <c r="A1143" i="1"/>
  <c r="AB1143" i="1" s="1"/>
  <c r="A1144" i="1"/>
  <c r="AB1144" i="1" s="1"/>
  <c r="A1145" i="1"/>
  <c r="AB1145" i="1" s="1"/>
  <c r="A1146" i="1"/>
  <c r="AB1146" i="1" s="1"/>
  <c r="A1147" i="1"/>
  <c r="AB1147" i="1" s="1"/>
  <c r="A1148" i="1"/>
  <c r="AB1148" i="1" s="1"/>
  <c r="A1149" i="1"/>
  <c r="AB1149" i="1" s="1"/>
  <c r="A1150" i="1"/>
  <c r="AB1150" i="1" s="1"/>
  <c r="A1151" i="1"/>
  <c r="AB1151" i="1" s="1"/>
  <c r="A1152" i="1"/>
  <c r="AB1152" i="1" s="1"/>
  <c r="A1153" i="1"/>
  <c r="AB1153" i="1" s="1"/>
  <c r="A1154" i="1"/>
  <c r="AB1154" i="1" s="1"/>
  <c r="A1155" i="1"/>
  <c r="AB1155" i="1" s="1"/>
  <c r="A1156" i="1"/>
  <c r="AB1156" i="1" s="1"/>
  <c r="A1157" i="1"/>
  <c r="AB1157" i="1" s="1"/>
  <c r="A1158" i="1"/>
  <c r="AB1158" i="1" s="1"/>
  <c r="A1159" i="1"/>
  <c r="AB1159" i="1" s="1"/>
  <c r="A1160" i="1"/>
  <c r="AB1160" i="1" s="1"/>
  <c r="A1161" i="1"/>
  <c r="AB1161" i="1" s="1"/>
  <c r="A1162" i="1"/>
  <c r="AB1162" i="1" s="1"/>
  <c r="A1163" i="1"/>
  <c r="AB1163" i="1" s="1"/>
  <c r="A1164" i="1"/>
  <c r="AB1164" i="1" s="1"/>
  <c r="A1165" i="1"/>
  <c r="AB1165" i="1" s="1"/>
  <c r="A1166" i="1"/>
  <c r="AB1166" i="1" s="1"/>
  <c r="A1167" i="1"/>
  <c r="AB1167" i="1" s="1"/>
  <c r="A1168" i="1"/>
  <c r="AB1168" i="1" s="1"/>
  <c r="A1169" i="1"/>
  <c r="AB1169" i="1" s="1"/>
  <c r="A1170" i="1"/>
  <c r="AB1170" i="1" s="1"/>
  <c r="A1171" i="1"/>
  <c r="AB1171" i="1" s="1"/>
  <c r="A1172" i="1"/>
  <c r="AB1172" i="1" s="1"/>
  <c r="A1173" i="1"/>
  <c r="AB1173" i="1" s="1"/>
  <c r="A1174" i="1"/>
  <c r="AB1174" i="1" s="1"/>
  <c r="A1175" i="1"/>
  <c r="AB1175" i="1" s="1"/>
  <c r="A1176" i="1"/>
  <c r="AB1176" i="1" s="1"/>
  <c r="A1177" i="1"/>
  <c r="AB1177" i="1" s="1"/>
  <c r="A1178" i="1"/>
  <c r="AB1178" i="1" s="1"/>
  <c r="A1179" i="1"/>
  <c r="AB1179" i="1" s="1"/>
  <c r="A1180" i="1"/>
  <c r="AB1180" i="1" s="1"/>
  <c r="A1181" i="1"/>
  <c r="AB1181" i="1" s="1"/>
  <c r="A1182" i="1"/>
  <c r="AB1182" i="1" s="1"/>
  <c r="A1183" i="1"/>
  <c r="AB1183" i="1" s="1"/>
  <c r="A1184" i="1"/>
  <c r="AB1184" i="1" s="1"/>
  <c r="A1185" i="1"/>
  <c r="AB1185" i="1" s="1"/>
  <c r="A1186" i="1"/>
  <c r="AB1186" i="1" s="1"/>
  <c r="A1187" i="1"/>
  <c r="AB1187" i="1" s="1"/>
  <c r="A1188" i="1"/>
  <c r="AB1188" i="1" s="1"/>
  <c r="A1189" i="1"/>
  <c r="AB1189" i="1" s="1"/>
  <c r="A1190" i="1"/>
  <c r="AB1190" i="1" s="1"/>
  <c r="A1191" i="1"/>
  <c r="AB1191" i="1" s="1"/>
  <c r="A1192" i="1"/>
  <c r="AB1192" i="1" s="1"/>
  <c r="A1193" i="1"/>
  <c r="AB1193" i="1" s="1"/>
  <c r="A1194" i="1"/>
  <c r="AB1194" i="1" s="1"/>
  <c r="A1195" i="1"/>
  <c r="AB1195" i="1" s="1"/>
  <c r="A1196" i="1"/>
  <c r="AB1196" i="1" s="1"/>
  <c r="A1197" i="1"/>
  <c r="AB1197" i="1" s="1"/>
  <c r="A1198" i="1"/>
  <c r="AB1198" i="1" s="1"/>
  <c r="A1199" i="1"/>
  <c r="AB1199" i="1" s="1"/>
  <c r="A1200" i="1"/>
  <c r="AB1200" i="1" s="1"/>
  <c r="A1201" i="1"/>
  <c r="AB1201" i="1" s="1"/>
  <c r="A1202" i="1"/>
  <c r="AB1202" i="1" s="1"/>
  <c r="A1203" i="1"/>
  <c r="AB1203" i="1" s="1"/>
  <c r="A1204" i="1"/>
  <c r="AB1204" i="1" s="1"/>
  <c r="A1205" i="1"/>
  <c r="AB1205" i="1" s="1"/>
  <c r="A1206" i="1"/>
  <c r="AB1206" i="1" s="1"/>
  <c r="A1207" i="1"/>
  <c r="AB1207" i="1" s="1"/>
  <c r="A1208" i="1"/>
  <c r="AB1208" i="1" s="1"/>
  <c r="A1209" i="1"/>
  <c r="AB1209" i="1" s="1"/>
  <c r="A1210" i="1"/>
  <c r="AB1210" i="1" s="1"/>
  <c r="A1211" i="1"/>
  <c r="AB1211" i="1" s="1"/>
  <c r="A1212" i="1"/>
  <c r="AB1212" i="1" s="1"/>
  <c r="A1213" i="1"/>
  <c r="AB1213" i="1" s="1"/>
  <c r="A1214" i="1"/>
  <c r="AB1214" i="1" s="1"/>
  <c r="A1215" i="1"/>
  <c r="AB1215" i="1" s="1"/>
  <c r="A1216" i="1"/>
  <c r="AB1216" i="1" s="1"/>
  <c r="A1217" i="1"/>
  <c r="AB1217" i="1" s="1"/>
  <c r="A1218" i="1"/>
  <c r="AB1218" i="1" s="1"/>
  <c r="A1219" i="1"/>
  <c r="AB1219" i="1" s="1"/>
  <c r="A1220" i="1"/>
  <c r="AB1220" i="1" s="1"/>
  <c r="A1221" i="1"/>
  <c r="AB1221" i="1" s="1"/>
  <c r="A1222" i="1"/>
  <c r="AB1222" i="1" s="1"/>
  <c r="A1223" i="1"/>
  <c r="AB1223" i="1" s="1"/>
  <c r="A1224" i="1"/>
  <c r="AB1224" i="1" s="1"/>
  <c r="A1225" i="1"/>
  <c r="AB1225" i="1" s="1"/>
  <c r="A1226" i="1"/>
  <c r="AB1226" i="1" s="1"/>
  <c r="A1227" i="1"/>
  <c r="AB1227" i="1" s="1"/>
  <c r="A1228" i="1"/>
  <c r="AB1228" i="1" s="1"/>
  <c r="A1229" i="1"/>
  <c r="AB1229" i="1" s="1"/>
  <c r="A1230" i="1"/>
  <c r="AB1230" i="1" s="1"/>
  <c r="A1231" i="1"/>
  <c r="AB1231" i="1" s="1"/>
  <c r="A1232" i="1"/>
  <c r="AB1232" i="1" s="1"/>
  <c r="A1233" i="1"/>
  <c r="AB1233" i="1" s="1"/>
  <c r="A1234" i="1"/>
  <c r="AB1234" i="1" s="1"/>
  <c r="A1235" i="1"/>
  <c r="AB1235" i="1" s="1"/>
  <c r="A1236" i="1"/>
  <c r="AB1236" i="1" s="1"/>
  <c r="A1237" i="1"/>
  <c r="AB1237" i="1" s="1"/>
  <c r="A1238" i="1"/>
  <c r="AB1238" i="1" s="1"/>
  <c r="A1239" i="1"/>
  <c r="AB1239" i="1" s="1"/>
  <c r="A1240" i="1"/>
  <c r="AB1240" i="1" s="1"/>
  <c r="A1241" i="1"/>
  <c r="AB1241" i="1" s="1"/>
  <c r="A1242" i="1"/>
  <c r="AB1242" i="1" s="1"/>
  <c r="A1243" i="1"/>
  <c r="AB1243" i="1" s="1"/>
  <c r="A1244" i="1"/>
  <c r="AB1244" i="1" s="1"/>
  <c r="A1245" i="1"/>
  <c r="AB1245" i="1" s="1"/>
  <c r="A1246" i="1"/>
  <c r="AB1246" i="1" s="1"/>
  <c r="A1247" i="1"/>
  <c r="AB1247" i="1" s="1"/>
  <c r="A1248" i="1"/>
  <c r="AB1248" i="1" s="1"/>
  <c r="A1249" i="1"/>
  <c r="AB1249" i="1" s="1"/>
  <c r="A1250" i="1"/>
  <c r="AB1250" i="1" s="1"/>
  <c r="A1251" i="1"/>
  <c r="AB1251" i="1" s="1"/>
  <c r="A1252" i="1"/>
  <c r="AB1252" i="1" s="1"/>
  <c r="A1253" i="1"/>
  <c r="AB1253" i="1" s="1"/>
  <c r="A1254" i="1"/>
  <c r="AB1254" i="1" s="1"/>
  <c r="A1255" i="1"/>
  <c r="AB1255" i="1" s="1"/>
  <c r="A1256" i="1"/>
  <c r="AB1256" i="1" s="1"/>
  <c r="A1257" i="1"/>
  <c r="AB1257" i="1" s="1"/>
  <c r="A1258" i="1"/>
  <c r="AB1258" i="1" s="1"/>
  <c r="A1259" i="1"/>
  <c r="AB1259" i="1" s="1"/>
  <c r="A1260" i="1"/>
  <c r="AB1260" i="1" s="1"/>
  <c r="A1261" i="1"/>
  <c r="AB1261" i="1" s="1"/>
  <c r="A1262" i="1"/>
  <c r="AB1262" i="1" s="1"/>
  <c r="A1263" i="1"/>
  <c r="AB1263" i="1" s="1"/>
  <c r="A1264" i="1"/>
  <c r="AB1264" i="1" s="1"/>
  <c r="A1265" i="1"/>
  <c r="AB1265" i="1" s="1"/>
  <c r="A1266" i="1"/>
  <c r="AB1266" i="1" s="1"/>
  <c r="A1267" i="1"/>
  <c r="AB1267" i="1" s="1"/>
  <c r="A1268" i="1"/>
  <c r="AB1268" i="1" s="1"/>
  <c r="A1269" i="1"/>
  <c r="AB1269" i="1" s="1"/>
  <c r="A1270" i="1"/>
  <c r="AB1270" i="1" s="1"/>
  <c r="A1271" i="1"/>
  <c r="AB1271" i="1" s="1"/>
  <c r="A1272" i="1"/>
  <c r="AB1272" i="1" s="1"/>
  <c r="A1273" i="1"/>
  <c r="AB1273" i="1" s="1"/>
  <c r="A1274" i="1"/>
  <c r="AB1274" i="1" s="1"/>
  <c r="A1275" i="1"/>
  <c r="AB1275" i="1" s="1"/>
  <c r="A1276" i="1"/>
  <c r="AB1276" i="1" s="1"/>
  <c r="A1277" i="1"/>
  <c r="AB1277" i="1" s="1"/>
  <c r="A1278" i="1"/>
  <c r="AB1278" i="1" s="1"/>
  <c r="A1279" i="1"/>
  <c r="AB1279" i="1" s="1"/>
  <c r="A1280" i="1"/>
  <c r="AB1280" i="1" s="1"/>
  <c r="A1281" i="1"/>
  <c r="AB1281" i="1" s="1"/>
  <c r="A1282" i="1"/>
  <c r="AB1282" i="1" s="1"/>
  <c r="A1283" i="1"/>
  <c r="AB1283" i="1" s="1"/>
  <c r="A1284" i="1"/>
  <c r="AB1284" i="1" s="1"/>
  <c r="A1285" i="1"/>
  <c r="AB1285" i="1" s="1"/>
  <c r="A1286" i="1"/>
  <c r="AB1286" i="1" s="1"/>
  <c r="A1287" i="1"/>
  <c r="AB1287" i="1" s="1"/>
  <c r="A1288" i="1"/>
  <c r="AB1288" i="1" s="1"/>
  <c r="A1289" i="1"/>
  <c r="AB1289" i="1" s="1"/>
  <c r="A1290" i="1"/>
  <c r="AB1290" i="1" s="1"/>
  <c r="A1291" i="1"/>
  <c r="AB1291" i="1" s="1"/>
  <c r="A1292" i="1"/>
  <c r="AB1292" i="1" s="1"/>
  <c r="A1293" i="1"/>
  <c r="AB1293" i="1" s="1"/>
  <c r="A1294" i="1"/>
  <c r="AB1294" i="1" s="1"/>
  <c r="A1295" i="1"/>
  <c r="AB1295" i="1" s="1"/>
  <c r="A1296" i="1"/>
  <c r="AB1296" i="1" s="1"/>
  <c r="A1297" i="1"/>
  <c r="AB1297" i="1" s="1"/>
  <c r="A1298" i="1"/>
  <c r="AB1298" i="1" s="1"/>
  <c r="A1299" i="1"/>
  <c r="AB1299" i="1" s="1"/>
  <c r="A1300" i="1"/>
  <c r="AB1300" i="1" s="1"/>
  <c r="A1301" i="1"/>
  <c r="AB1301" i="1" s="1"/>
  <c r="A1302" i="1"/>
  <c r="AB1302" i="1" s="1"/>
  <c r="A1303" i="1"/>
  <c r="AB1303" i="1" s="1"/>
  <c r="A1304" i="1"/>
  <c r="AB1304" i="1" s="1"/>
  <c r="A1305" i="1"/>
  <c r="AB1305" i="1" s="1"/>
  <c r="A1306" i="1"/>
  <c r="AB1306" i="1" s="1"/>
  <c r="A1307" i="1"/>
  <c r="AB1307" i="1" s="1"/>
  <c r="A1308" i="1"/>
  <c r="AB1308" i="1" s="1"/>
  <c r="A1309" i="1"/>
  <c r="AB1309" i="1" s="1"/>
  <c r="A1310" i="1"/>
  <c r="AB1310" i="1" s="1"/>
  <c r="A1311" i="1"/>
  <c r="AB1311" i="1" s="1"/>
  <c r="A1312" i="1"/>
  <c r="AB1312" i="1" s="1"/>
  <c r="A1313" i="1"/>
  <c r="AB1313" i="1" s="1"/>
  <c r="A1314" i="1"/>
  <c r="AB1314" i="1" s="1"/>
  <c r="A1315" i="1"/>
  <c r="AB1315" i="1" s="1"/>
  <c r="A1316" i="1"/>
  <c r="AB1316" i="1" s="1"/>
  <c r="A1317" i="1"/>
  <c r="AB1317" i="1" s="1"/>
  <c r="A1318" i="1"/>
  <c r="AB1318" i="1" s="1"/>
  <c r="A1319" i="1"/>
  <c r="AB1319" i="1" s="1"/>
  <c r="A1320" i="1"/>
  <c r="AB1320" i="1" s="1"/>
  <c r="A1321" i="1"/>
  <c r="AB1321" i="1" s="1"/>
  <c r="A1322" i="1"/>
  <c r="AB1322" i="1" s="1"/>
  <c r="A1323" i="1"/>
  <c r="AB1323" i="1" s="1"/>
  <c r="A1324" i="1"/>
  <c r="AB1324" i="1" s="1"/>
  <c r="A1325" i="1"/>
  <c r="AB1325" i="1" s="1"/>
  <c r="A1326" i="1"/>
  <c r="AB1326" i="1" s="1"/>
  <c r="A1327" i="1"/>
  <c r="AB1327" i="1" s="1"/>
  <c r="A1328" i="1"/>
  <c r="AB1328" i="1" s="1"/>
  <c r="A1329" i="1"/>
  <c r="AB1329" i="1" s="1"/>
  <c r="A1330" i="1"/>
  <c r="AB1330" i="1" s="1"/>
  <c r="A1331" i="1"/>
  <c r="AB1331" i="1" s="1"/>
  <c r="A1332" i="1"/>
  <c r="AB1332" i="1" s="1"/>
  <c r="A1333" i="1"/>
  <c r="AB1333" i="1" s="1"/>
  <c r="A1334" i="1"/>
  <c r="AB1334" i="1" s="1"/>
  <c r="A1335" i="1"/>
  <c r="AB1335" i="1" s="1"/>
  <c r="A1336" i="1"/>
  <c r="AB1336" i="1" s="1"/>
  <c r="A1337" i="1"/>
  <c r="AB1337" i="1" s="1"/>
  <c r="A1338" i="1"/>
  <c r="AB1338" i="1" s="1"/>
  <c r="A1339" i="1"/>
  <c r="AB1339" i="1" s="1"/>
  <c r="A1340" i="1"/>
  <c r="AB1340" i="1" s="1"/>
  <c r="A1341" i="1"/>
  <c r="AB1341" i="1" s="1"/>
  <c r="A1342" i="1"/>
  <c r="AB1342" i="1" s="1"/>
  <c r="A1343" i="1"/>
  <c r="AB1343" i="1" s="1"/>
  <c r="A1344" i="1"/>
  <c r="AB1344" i="1" s="1"/>
  <c r="A1345" i="1"/>
  <c r="AB1345" i="1" s="1"/>
  <c r="A1346" i="1"/>
  <c r="AB1346" i="1" s="1"/>
  <c r="A1347" i="1"/>
  <c r="AB1347" i="1" s="1"/>
  <c r="A1348" i="1"/>
  <c r="AB1348" i="1" s="1"/>
  <c r="A1349" i="1"/>
  <c r="AB1349" i="1" s="1"/>
  <c r="A1350" i="1"/>
  <c r="AB1350" i="1" s="1"/>
  <c r="A1351" i="1"/>
  <c r="AB1351" i="1" s="1"/>
  <c r="A1352" i="1"/>
  <c r="AB1352" i="1" s="1"/>
  <c r="A1353" i="1"/>
  <c r="AB1353" i="1" s="1"/>
  <c r="A1354" i="1"/>
  <c r="AB1354" i="1" s="1"/>
  <c r="A1355" i="1"/>
  <c r="AB1355" i="1" s="1"/>
  <c r="A1356" i="1"/>
  <c r="AB1356" i="1" s="1"/>
  <c r="A1357" i="1"/>
  <c r="AB1357" i="1" s="1"/>
  <c r="A1358" i="1"/>
  <c r="AB1358" i="1" s="1"/>
  <c r="A1359" i="1"/>
  <c r="AB1359" i="1" s="1"/>
  <c r="A1360" i="1"/>
  <c r="AB1360" i="1" s="1"/>
  <c r="A1361" i="1"/>
  <c r="AB1361" i="1" s="1"/>
  <c r="A1362" i="1"/>
  <c r="AB1362" i="1" s="1"/>
  <c r="A1363" i="1"/>
  <c r="AB1363" i="1" s="1"/>
  <c r="A1364" i="1"/>
  <c r="AB1364" i="1" s="1"/>
  <c r="A1365" i="1"/>
  <c r="AB1365" i="1" s="1"/>
  <c r="A1366" i="1"/>
  <c r="AB1366" i="1" s="1"/>
  <c r="A1367" i="1"/>
  <c r="AB1367" i="1" s="1"/>
  <c r="A1368" i="1"/>
  <c r="AB1368" i="1" s="1"/>
  <c r="A1369" i="1"/>
  <c r="AB1369" i="1" s="1"/>
  <c r="A1370" i="1"/>
  <c r="AB1370" i="1" s="1"/>
  <c r="A1371" i="1"/>
  <c r="AB1371" i="1" s="1"/>
  <c r="A1372" i="1"/>
  <c r="AB1372" i="1" s="1"/>
  <c r="A1373" i="1"/>
  <c r="AB1373" i="1" s="1"/>
  <c r="A1374" i="1"/>
  <c r="AB1374" i="1" s="1"/>
  <c r="A1375" i="1"/>
  <c r="AB1375" i="1" s="1"/>
  <c r="A1376" i="1"/>
  <c r="AB1376" i="1" s="1"/>
  <c r="A1377" i="1"/>
  <c r="AB1377" i="1" s="1"/>
  <c r="A1378" i="1"/>
  <c r="AB1378" i="1" s="1"/>
  <c r="A1379" i="1"/>
  <c r="AB1379" i="1" s="1"/>
  <c r="A1380" i="1"/>
  <c r="AB1380" i="1" s="1"/>
  <c r="A1381" i="1"/>
  <c r="AB1381" i="1" s="1"/>
  <c r="A1382" i="1"/>
  <c r="AB1382" i="1" s="1"/>
  <c r="A1383" i="1"/>
  <c r="AB1383" i="1" s="1"/>
  <c r="A1384" i="1"/>
  <c r="AB1384" i="1" s="1"/>
  <c r="A1385" i="1"/>
  <c r="AB1385" i="1" s="1"/>
  <c r="A1386" i="1"/>
  <c r="AB1386" i="1" s="1"/>
  <c r="A1387" i="1"/>
  <c r="AB1387" i="1" s="1"/>
  <c r="A1388" i="1"/>
  <c r="AB1388" i="1" s="1"/>
  <c r="A1389" i="1"/>
  <c r="AB1389" i="1" s="1"/>
  <c r="A1390" i="1"/>
  <c r="AB1390" i="1" s="1"/>
  <c r="A1391" i="1"/>
  <c r="AB1391" i="1" s="1"/>
  <c r="A1392" i="1"/>
  <c r="AB1392" i="1" s="1"/>
  <c r="A1393" i="1"/>
  <c r="AB1393" i="1" s="1"/>
  <c r="A1394" i="1"/>
  <c r="AB1394" i="1" s="1"/>
  <c r="A1395" i="1"/>
  <c r="AB1395" i="1" s="1"/>
  <c r="A1396" i="1"/>
  <c r="AB1396" i="1" s="1"/>
  <c r="A1397" i="1"/>
  <c r="AB1397" i="1" s="1"/>
  <c r="A1398" i="1"/>
  <c r="AB1398" i="1" s="1"/>
  <c r="A1399" i="1"/>
  <c r="AB1399" i="1" s="1"/>
  <c r="A1400" i="1"/>
  <c r="AB1400" i="1" s="1"/>
  <c r="A1401" i="1"/>
  <c r="AB1401" i="1" s="1"/>
  <c r="A1402" i="1"/>
  <c r="AB1402" i="1" s="1"/>
  <c r="A1403" i="1"/>
  <c r="AB1403" i="1" s="1"/>
  <c r="A1404" i="1"/>
  <c r="AB1404" i="1" s="1"/>
  <c r="A1405" i="1"/>
  <c r="AB1405" i="1" s="1"/>
  <c r="A1406" i="1"/>
  <c r="AB1406" i="1" s="1"/>
  <c r="A1407" i="1"/>
  <c r="AB1407" i="1" s="1"/>
  <c r="A1408" i="1"/>
  <c r="AB1408" i="1" s="1"/>
  <c r="A1409" i="1"/>
  <c r="AB1409" i="1" s="1"/>
  <c r="A1410" i="1"/>
  <c r="AB1410" i="1" s="1"/>
  <c r="A1411" i="1"/>
  <c r="AB1411" i="1" s="1"/>
  <c r="A1412" i="1"/>
  <c r="AB1412" i="1" s="1"/>
  <c r="A1413" i="1"/>
  <c r="AB1413" i="1" s="1"/>
  <c r="A1414" i="1"/>
  <c r="AB1414" i="1" s="1"/>
  <c r="A1415" i="1"/>
  <c r="AB1415" i="1" s="1"/>
  <c r="A1416" i="1"/>
  <c r="AB1416" i="1" s="1"/>
  <c r="A1417" i="1"/>
  <c r="AB1417" i="1" s="1"/>
  <c r="A1418" i="1"/>
  <c r="AB1418" i="1" s="1"/>
  <c r="A1419" i="1"/>
  <c r="AB1419" i="1" s="1"/>
  <c r="A1420" i="1"/>
  <c r="AB1420" i="1" s="1"/>
  <c r="A1421" i="1"/>
  <c r="AB1421" i="1" s="1"/>
  <c r="A1422" i="1"/>
  <c r="AB1422" i="1" s="1"/>
  <c r="A1423" i="1"/>
  <c r="AB1423" i="1" s="1"/>
  <c r="A1424" i="1"/>
  <c r="AB1424" i="1" s="1"/>
  <c r="A1425" i="1"/>
  <c r="AB1425" i="1" s="1"/>
  <c r="A1426" i="1"/>
  <c r="AB1426" i="1" s="1"/>
  <c r="A1427" i="1"/>
  <c r="AB1427" i="1" s="1"/>
  <c r="A1428" i="1"/>
  <c r="AB1428" i="1" s="1"/>
  <c r="A1429" i="1"/>
  <c r="AB1429" i="1" s="1"/>
  <c r="A1430" i="1"/>
  <c r="AB1430" i="1" s="1"/>
  <c r="A1431" i="1"/>
  <c r="AB1431" i="1" s="1"/>
  <c r="A1432" i="1"/>
  <c r="AB1432" i="1" s="1"/>
  <c r="A1433" i="1"/>
  <c r="AB1433" i="1" s="1"/>
  <c r="A1434" i="1"/>
  <c r="AB1434" i="1" s="1"/>
  <c r="A1435" i="1"/>
  <c r="AB1435" i="1" s="1"/>
  <c r="A1436" i="1"/>
  <c r="AB1436" i="1" s="1"/>
  <c r="A1437" i="1"/>
  <c r="AB1437" i="1" s="1"/>
  <c r="A1438" i="1"/>
  <c r="AB1438" i="1" s="1"/>
  <c r="A1439" i="1"/>
  <c r="AB1439" i="1" s="1"/>
  <c r="A1440" i="1"/>
  <c r="AB1440" i="1" s="1"/>
  <c r="A1441" i="1"/>
  <c r="AB1441" i="1" s="1"/>
  <c r="A1442" i="1"/>
  <c r="AB1442" i="1" s="1"/>
  <c r="A1443" i="1"/>
  <c r="AB1443" i="1" s="1"/>
  <c r="A1444" i="1"/>
  <c r="AB1444" i="1" s="1"/>
  <c r="A1445" i="1"/>
  <c r="AB1445" i="1" s="1"/>
  <c r="A1446" i="1"/>
  <c r="AB1446" i="1" s="1"/>
  <c r="A1447" i="1"/>
  <c r="AB1447" i="1" s="1"/>
  <c r="A1448" i="1"/>
  <c r="AB1448" i="1" s="1"/>
  <c r="A1449" i="1"/>
  <c r="AB1449" i="1" s="1"/>
  <c r="A1450" i="1"/>
  <c r="AB1450" i="1" s="1"/>
  <c r="A1451" i="1"/>
  <c r="AB1451" i="1" s="1"/>
  <c r="A1452" i="1"/>
  <c r="AB1452" i="1" s="1"/>
  <c r="A1453" i="1"/>
  <c r="AB1453" i="1" s="1"/>
  <c r="A1454" i="1"/>
  <c r="AB1454" i="1" s="1"/>
  <c r="A1455" i="1"/>
  <c r="AB1455" i="1" s="1"/>
  <c r="A1456" i="1"/>
  <c r="AB1456" i="1" s="1"/>
  <c r="A1457" i="1"/>
  <c r="AB1457" i="1" s="1"/>
  <c r="A1458" i="1"/>
  <c r="AB1458" i="1" s="1"/>
  <c r="A1459" i="1"/>
  <c r="AB1459" i="1" s="1"/>
  <c r="A1460" i="1"/>
  <c r="AB1460" i="1" s="1"/>
  <c r="A1461" i="1"/>
  <c r="AB1461" i="1" s="1"/>
  <c r="A1462" i="1"/>
  <c r="AB1462" i="1" s="1"/>
  <c r="A1463" i="1"/>
  <c r="AB1463" i="1" s="1"/>
  <c r="A1464" i="1"/>
  <c r="AB1464" i="1" s="1"/>
  <c r="A1465" i="1"/>
  <c r="AB1465" i="1" s="1"/>
  <c r="A1466" i="1"/>
  <c r="AB1466" i="1" s="1"/>
  <c r="A1467" i="1"/>
  <c r="AB1467" i="1" s="1"/>
  <c r="A1468" i="1"/>
  <c r="AB1468" i="1" s="1"/>
  <c r="A1469" i="1"/>
  <c r="AB1469" i="1" s="1"/>
  <c r="A1470" i="1"/>
  <c r="AB1470" i="1" s="1"/>
  <c r="A1471" i="1"/>
  <c r="AB1471" i="1" s="1"/>
  <c r="A1472" i="1"/>
  <c r="AB1472" i="1" s="1"/>
  <c r="A1473" i="1"/>
  <c r="AB1473" i="1" s="1"/>
  <c r="A1474" i="1"/>
  <c r="AB1474" i="1" s="1"/>
  <c r="A1475" i="1"/>
  <c r="AB1475" i="1" s="1"/>
  <c r="A1476" i="1"/>
  <c r="AB1476" i="1" s="1"/>
  <c r="A1477" i="1"/>
  <c r="AB1477" i="1" s="1"/>
  <c r="A1478" i="1"/>
  <c r="AB1478" i="1" s="1"/>
  <c r="A1479" i="1"/>
  <c r="AB1479" i="1" s="1"/>
  <c r="A1480" i="1"/>
  <c r="AB1480" i="1" s="1"/>
  <c r="A1481" i="1"/>
  <c r="AB1481" i="1" s="1"/>
  <c r="A1482" i="1"/>
  <c r="AB1482" i="1" s="1"/>
  <c r="A1483" i="1"/>
  <c r="AB1483" i="1" s="1"/>
  <c r="A1484" i="1"/>
  <c r="AB1484" i="1" s="1"/>
  <c r="A1485" i="1"/>
  <c r="AB1485" i="1" s="1"/>
  <c r="A1486" i="1"/>
  <c r="AB1486" i="1" s="1"/>
  <c r="A1487" i="1"/>
  <c r="AB1487" i="1" s="1"/>
  <c r="A1488" i="1"/>
  <c r="AB1488" i="1" s="1"/>
  <c r="A1489" i="1"/>
  <c r="AB1489" i="1" s="1"/>
  <c r="A1490" i="1"/>
  <c r="AB1490" i="1" s="1"/>
  <c r="A1491" i="1"/>
  <c r="AB1491" i="1" s="1"/>
  <c r="A1492" i="1"/>
  <c r="AB1492" i="1" s="1"/>
  <c r="A1493" i="1"/>
  <c r="AB1493" i="1" s="1"/>
  <c r="A1494" i="1"/>
  <c r="AB1494" i="1" s="1"/>
  <c r="A1495" i="1"/>
  <c r="AB1495" i="1" s="1"/>
  <c r="A1496" i="1"/>
  <c r="AB1496" i="1" s="1"/>
  <c r="A1497" i="1"/>
  <c r="AB1497" i="1" s="1"/>
  <c r="A1498" i="1"/>
  <c r="AB1498" i="1" s="1"/>
  <c r="A1499" i="1"/>
  <c r="AB1499" i="1" s="1"/>
  <c r="A1500" i="1"/>
  <c r="AB1500" i="1" s="1"/>
  <c r="A1501" i="1"/>
  <c r="AB1501" i="1" s="1"/>
  <c r="A1502" i="1"/>
  <c r="AB1502" i="1" s="1"/>
  <c r="A1503" i="1"/>
  <c r="AB1503" i="1" s="1"/>
  <c r="A1504" i="1"/>
  <c r="AB1504" i="1" s="1"/>
  <c r="A1505" i="1"/>
  <c r="AB1505" i="1" s="1"/>
  <c r="A1506" i="1"/>
  <c r="AB1506" i="1" s="1"/>
  <c r="A1507" i="1"/>
  <c r="AB1507" i="1" s="1"/>
  <c r="A1508" i="1"/>
  <c r="AB1508" i="1" s="1"/>
  <c r="A1509" i="1"/>
  <c r="AB1509" i="1" s="1"/>
  <c r="A1510" i="1"/>
  <c r="AB1510" i="1" s="1"/>
  <c r="A1511" i="1"/>
  <c r="AB1511" i="1" s="1"/>
  <c r="A1512" i="1"/>
  <c r="AB1512" i="1" s="1"/>
  <c r="A1513" i="1"/>
  <c r="AB1513" i="1" s="1"/>
  <c r="A1514" i="1"/>
  <c r="AB1514" i="1" s="1"/>
  <c r="A1515" i="1"/>
  <c r="AB1515" i="1" s="1"/>
  <c r="A1516" i="1"/>
  <c r="AB1516" i="1" s="1"/>
  <c r="A1517" i="1"/>
  <c r="AB1517" i="1" s="1"/>
  <c r="A1518" i="1"/>
  <c r="AB1518" i="1" s="1"/>
  <c r="A1519" i="1"/>
  <c r="AB1519" i="1" s="1"/>
  <c r="A1520" i="1"/>
  <c r="AB1520" i="1" s="1"/>
  <c r="A1521" i="1"/>
  <c r="AB1521" i="1" s="1"/>
  <c r="A1522" i="1"/>
  <c r="AB1522" i="1" s="1"/>
  <c r="A1523" i="1"/>
  <c r="AB1523" i="1" s="1"/>
  <c r="A1524" i="1"/>
  <c r="AB1524" i="1" s="1"/>
  <c r="A1525" i="1"/>
  <c r="AB1525" i="1" s="1"/>
  <c r="A1526" i="1"/>
  <c r="AB1526" i="1" s="1"/>
  <c r="A1527" i="1"/>
  <c r="AB1527" i="1" s="1"/>
  <c r="A1528" i="1"/>
  <c r="AB1528" i="1" s="1"/>
  <c r="A1529" i="1"/>
  <c r="AB1529" i="1" s="1"/>
  <c r="A1530" i="1"/>
  <c r="AB1530" i="1" s="1"/>
  <c r="A1531" i="1"/>
  <c r="AB1531" i="1" s="1"/>
  <c r="A1532" i="1"/>
  <c r="AB1532" i="1" s="1"/>
  <c r="A1533" i="1"/>
  <c r="AB1533" i="1" s="1"/>
  <c r="A1534" i="1"/>
  <c r="AB1534" i="1" s="1"/>
  <c r="A1535" i="1"/>
  <c r="AB1535" i="1" s="1"/>
  <c r="A1536" i="1"/>
  <c r="AB1536" i="1" s="1"/>
  <c r="A1537" i="1"/>
  <c r="AB1537" i="1" s="1"/>
  <c r="A1538" i="1"/>
  <c r="AB1538" i="1" s="1"/>
  <c r="A1539" i="1"/>
  <c r="AB1539" i="1" s="1"/>
  <c r="A1540" i="1"/>
  <c r="AB1540" i="1" s="1"/>
  <c r="A1541" i="1"/>
  <c r="AB1541" i="1" s="1"/>
  <c r="A1542" i="1"/>
  <c r="AB1542" i="1" s="1"/>
  <c r="A1543" i="1"/>
  <c r="AB1543" i="1" s="1"/>
  <c r="A1544" i="1"/>
  <c r="AB1544" i="1" s="1"/>
  <c r="A1545" i="1"/>
  <c r="AB1545" i="1" s="1"/>
  <c r="A1546" i="1"/>
  <c r="AB1546" i="1" s="1"/>
  <c r="A1547" i="1"/>
  <c r="AB1547" i="1" s="1"/>
  <c r="A1548" i="1"/>
  <c r="AB1548" i="1" s="1"/>
  <c r="A1549" i="1"/>
  <c r="AB1549" i="1" s="1"/>
  <c r="A1550" i="1"/>
  <c r="AB1550" i="1" s="1"/>
  <c r="A1551" i="1"/>
  <c r="AB1551" i="1" s="1"/>
  <c r="A1552" i="1"/>
  <c r="AB1552" i="1" s="1"/>
  <c r="A1553" i="1"/>
  <c r="AB1553" i="1" s="1"/>
  <c r="A1554" i="1"/>
  <c r="AB1554" i="1" s="1"/>
  <c r="A1555" i="1"/>
  <c r="AB1555" i="1" s="1"/>
  <c r="A1556" i="1"/>
  <c r="AB1556" i="1" s="1"/>
  <c r="A1557" i="1"/>
  <c r="AB1557" i="1" s="1"/>
  <c r="A1558" i="1"/>
  <c r="AB1558" i="1" s="1"/>
  <c r="A1559" i="1"/>
  <c r="AB1559" i="1" s="1"/>
  <c r="A1560" i="1"/>
  <c r="AB1560" i="1" s="1"/>
  <c r="A1561" i="1"/>
  <c r="AB1561" i="1" s="1"/>
  <c r="A1562" i="1"/>
  <c r="AB1562" i="1" s="1"/>
  <c r="A1563" i="1"/>
  <c r="AB1563" i="1" s="1"/>
  <c r="A1564" i="1"/>
  <c r="AB1564" i="1" s="1"/>
  <c r="A1565" i="1"/>
  <c r="AB1565" i="1" s="1"/>
  <c r="A1566" i="1"/>
  <c r="AB1566" i="1" s="1"/>
  <c r="A1567" i="1"/>
  <c r="AB1567" i="1" s="1"/>
  <c r="A1568" i="1"/>
  <c r="AB1568" i="1" s="1"/>
  <c r="A1569" i="1"/>
  <c r="AB1569" i="1" s="1"/>
  <c r="A1570" i="1"/>
  <c r="AB1570" i="1" s="1"/>
  <c r="A1571" i="1"/>
  <c r="AB1571" i="1" s="1"/>
  <c r="A1572" i="1"/>
  <c r="AB1572" i="1" s="1"/>
  <c r="A1573" i="1"/>
  <c r="AB1573" i="1" s="1"/>
  <c r="A1574" i="1"/>
  <c r="AB1574" i="1" s="1"/>
  <c r="A1575" i="1"/>
  <c r="AB1575" i="1" s="1"/>
  <c r="A1576" i="1"/>
  <c r="AB1576" i="1" s="1"/>
  <c r="A1577" i="1"/>
  <c r="AB1577" i="1" s="1"/>
  <c r="A1578" i="1"/>
  <c r="AB1578" i="1" s="1"/>
  <c r="A1579" i="1"/>
  <c r="AB1579" i="1" s="1"/>
  <c r="A1580" i="1"/>
  <c r="AB1580" i="1" s="1"/>
  <c r="A1581" i="1"/>
  <c r="AB1581" i="1" s="1"/>
  <c r="A1582" i="1"/>
  <c r="AB1582" i="1" s="1"/>
  <c r="A1583" i="1"/>
  <c r="AB1583" i="1" s="1"/>
  <c r="A1584" i="1"/>
  <c r="AB1584" i="1" s="1"/>
  <c r="A1585" i="1"/>
  <c r="AB1585" i="1" s="1"/>
  <c r="A1586" i="1"/>
  <c r="AB1586" i="1" s="1"/>
  <c r="A1587" i="1"/>
  <c r="AB1587" i="1" s="1"/>
  <c r="A1588" i="1"/>
  <c r="AB1588" i="1" s="1"/>
  <c r="A1589" i="1"/>
  <c r="AB1589" i="1" s="1"/>
  <c r="A1590" i="1"/>
  <c r="AB1590" i="1" s="1"/>
  <c r="A1591" i="1"/>
  <c r="AB1591" i="1" s="1"/>
  <c r="A1592" i="1"/>
  <c r="AB1592" i="1" s="1"/>
  <c r="A1593" i="1"/>
  <c r="AB1593" i="1" s="1"/>
  <c r="A1594" i="1"/>
  <c r="AB1594" i="1" s="1"/>
  <c r="A1595" i="1"/>
  <c r="AB1595" i="1" s="1"/>
  <c r="A1596" i="1"/>
  <c r="AB1596" i="1" s="1"/>
  <c r="A1597" i="1"/>
  <c r="AB1597" i="1" s="1"/>
  <c r="A1598" i="1"/>
  <c r="AB1598" i="1" s="1"/>
  <c r="A1599" i="1"/>
  <c r="AB1599" i="1" s="1"/>
  <c r="A1600" i="1"/>
  <c r="AB1600" i="1" s="1"/>
  <c r="A1601" i="1"/>
  <c r="AB1601" i="1" s="1"/>
  <c r="A1602" i="1"/>
  <c r="AB1602" i="1" s="1"/>
  <c r="A1603" i="1"/>
  <c r="AB1603" i="1" s="1"/>
  <c r="A1604" i="1"/>
  <c r="AB1604" i="1" s="1"/>
  <c r="A1605" i="1"/>
  <c r="AB1605" i="1" s="1"/>
  <c r="A1606" i="1"/>
  <c r="AB1606" i="1" s="1"/>
  <c r="A1607" i="1"/>
  <c r="AB1607" i="1" s="1"/>
  <c r="A1608" i="1"/>
  <c r="AB1608" i="1" s="1"/>
  <c r="A1609" i="1"/>
  <c r="AB1609" i="1" s="1"/>
  <c r="A1610" i="1"/>
  <c r="AB1610" i="1" s="1"/>
  <c r="A1611" i="1"/>
  <c r="AB1611" i="1" s="1"/>
  <c r="A1612" i="1"/>
  <c r="AB1612" i="1" s="1"/>
  <c r="A1613" i="1"/>
  <c r="AB1613" i="1" s="1"/>
  <c r="A1614" i="1"/>
  <c r="AB1614" i="1" s="1"/>
  <c r="A1615" i="1"/>
  <c r="AB1615" i="1" s="1"/>
  <c r="A1616" i="1"/>
  <c r="AB1616" i="1" s="1"/>
  <c r="A1617" i="1"/>
  <c r="AB1617" i="1" s="1"/>
  <c r="A1618" i="1"/>
  <c r="AB1618" i="1" s="1"/>
  <c r="A1619" i="1"/>
  <c r="AB1619" i="1" s="1"/>
  <c r="A1620" i="1"/>
  <c r="AB1620" i="1" s="1"/>
  <c r="A1621" i="1"/>
  <c r="AB1621" i="1" s="1"/>
  <c r="A1622" i="1"/>
  <c r="AB1622" i="1" s="1"/>
  <c r="A1623" i="1"/>
  <c r="AB1623" i="1" s="1"/>
  <c r="A1624" i="1"/>
  <c r="AB1624" i="1" s="1"/>
  <c r="A1625" i="1"/>
  <c r="AB1625" i="1" s="1"/>
  <c r="A1626" i="1"/>
  <c r="AB1626" i="1" s="1"/>
  <c r="A1627" i="1"/>
  <c r="AB1627" i="1" s="1"/>
  <c r="A1628" i="1"/>
  <c r="AB1628" i="1" s="1"/>
  <c r="A1629" i="1"/>
  <c r="AB1629" i="1" s="1"/>
  <c r="A1630" i="1"/>
  <c r="AB1630" i="1" s="1"/>
  <c r="A1631" i="1"/>
  <c r="AB1631" i="1" s="1"/>
  <c r="A1632" i="1"/>
  <c r="AB1632" i="1" s="1"/>
  <c r="A1633" i="1"/>
  <c r="AB1633" i="1" s="1"/>
  <c r="A1634" i="1"/>
  <c r="AB1634" i="1" s="1"/>
  <c r="A1635" i="1"/>
  <c r="AB1635" i="1" s="1"/>
  <c r="A1636" i="1"/>
  <c r="AB1636" i="1" s="1"/>
  <c r="A1637" i="1"/>
  <c r="AB1637" i="1" s="1"/>
  <c r="A1638" i="1"/>
  <c r="AB1638" i="1" s="1"/>
  <c r="A1639" i="1"/>
  <c r="AB1639" i="1" s="1"/>
  <c r="A1640" i="1"/>
  <c r="AB1640" i="1" s="1"/>
  <c r="A1641" i="1"/>
  <c r="AB1641" i="1" s="1"/>
  <c r="A1642" i="1"/>
  <c r="AB1642" i="1" s="1"/>
  <c r="A1643" i="1"/>
  <c r="AB1643" i="1" s="1"/>
  <c r="A1644" i="1"/>
  <c r="AB1644" i="1" s="1"/>
  <c r="A1645" i="1"/>
  <c r="AB1645" i="1" s="1"/>
  <c r="A1646" i="1"/>
  <c r="AB1646" i="1" s="1"/>
  <c r="A1647" i="1"/>
  <c r="AB1647" i="1" s="1"/>
  <c r="A1648" i="1"/>
  <c r="AB1648" i="1" s="1"/>
  <c r="A1649" i="1"/>
  <c r="AB1649" i="1" s="1"/>
  <c r="A1650" i="1"/>
  <c r="AB1650" i="1" s="1"/>
  <c r="A1651" i="1"/>
  <c r="AB1651" i="1" s="1"/>
  <c r="A1652" i="1"/>
  <c r="AB1652" i="1" s="1"/>
  <c r="A1653" i="1"/>
  <c r="AB1653" i="1" s="1"/>
  <c r="A1654" i="1"/>
  <c r="AB1654" i="1" s="1"/>
  <c r="A1655" i="1"/>
  <c r="AB1655" i="1" s="1"/>
  <c r="A1656" i="1"/>
  <c r="AB1656" i="1" s="1"/>
  <c r="A1657" i="1"/>
  <c r="AB1657" i="1" s="1"/>
  <c r="A1658" i="1"/>
  <c r="AB1658" i="1" s="1"/>
  <c r="A1659" i="1"/>
  <c r="AB1659" i="1" s="1"/>
  <c r="A1660" i="1"/>
  <c r="AB1660" i="1" s="1"/>
  <c r="A1661" i="1"/>
  <c r="AB1661" i="1" s="1"/>
  <c r="A1662" i="1"/>
  <c r="AB1662" i="1" s="1"/>
  <c r="A1663" i="1"/>
  <c r="AB1663" i="1" s="1"/>
  <c r="A1664" i="1"/>
  <c r="AB1664" i="1" s="1"/>
  <c r="A1665" i="1"/>
  <c r="AB1665" i="1" s="1"/>
  <c r="A1666" i="1"/>
  <c r="AB1666" i="1" s="1"/>
  <c r="A1667" i="1"/>
  <c r="AB1667" i="1" s="1"/>
  <c r="A1668" i="1"/>
  <c r="AB1668" i="1" s="1"/>
  <c r="A1669" i="1"/>
  <c r="AB1669" i="1" s="1"/>
  <c r="A1670" i="1"/>
  <c r="AB1670" i="1" s="1"/>
  <c r="A1671" i="1"/>
  <c r="AB1671" i="1" s="1"/>
  <c r="A1672" i="1"/>
  <c r="AB1672" i="1" s="1"/>
  <c r="A1673" i="1"/>
  <c r="AB1673" i="1" s="1"/>
  <c r="A1674" i="1"/>
  <c r="AB1674" i="1" s="1"/>
  <c r="A1675" i="1"/>
  <c r="AB1675" i="1" s="1"/>
  <c r="A1676" i="1"/>
  <c r="AB1676" i="1" s="1"/>
  <c r="A1677" i="1"/>
  <c r="AB1677" i="1" s="1"/>
  <c r="A1678" i="1"/>
  <c r="AB1678" i="1" s="1"/>
  <c r="A1679" i="1"/>
  <c r="AB1679" i="1" s="1"/>
  <c r="A1680" i="1"/>
  <c r="AB1680" i="1" s="1"/>
  <c r="A1681" i="1"/>
  <c r="AB1681" i="1" s="1"/>
  <c r="A1682" i="1"/>
  <c r="AB1682" i="1" s="1"/>
  <c r="A1683" i="1"/>
  <c r="AB1683" i="1" s="1"/>
  <c r="A1684" i="1"/>
  <c r="AB1684" i="1" s="1"/>
  <c r="A1685" i="1"/>
  <c r="AB1685" i="1" s="1"/>
  <c r="A1686" i="1"/>
  <c r="AB1686" i="1" s="1"/>
  <c r="A1687" i="1"/>
  <c r="AB1687" i="1" s="1"/>
  <c r="A1688" i="1"/>
  <c r="AB1688" i="1" s="1"/>
  <c r="A1689" i="1"/>
  <c r="AB1689" i="1" s="1"/>
  <c r="A1690" i="1"/>
  <c r="AB1690" i="1" s="1"/>
  <c r="A1691" i="1"/>
  <c r="AB1691" i="1" s="1"/>
  <c r="A1692" i="1"/>
  <c r="AB1692" i="1" s="1"/>
  <c r="A1693" i="1"/>
  <c r="AB1693" i="1" s="1"/>
  <c r="A1694" i="1"/>
  <c r="AB1694" i="1" s="1"/>
  <c r="A1695" i="1"/>
  <c r="AB1695" i="1" s="1"/>
  <c r="A1696" i="1"/>
  <c r="AB1696" i="1" s="1"/>
  <c r="A1697" i="1"/>
  <c r="AB1697" i="1" s="1"/>
  <c r="A1698" i="1"/>
  <c r="AB1698" i="1" s="1"/>
  <c r="A1699" i="1"/>
  <c r="AB1699" i="1" s="1"/>
  <c r="A1700" i="1"/>
  <c r="AB1700" i="1" s="1"/>
  <c r="A1701" i="1"/>
  <c r="AB1701" i="1" s="1"/>
  <c r="A1702" i="1"/>
  <c r="AB1702" i="1" s="1"/>
  <c r="A1703" i="1"/>
  <c r="AB1703" i="1" s="1"/>
  <c r="A1704" i="1"/>
  <c r="AB1704" i="1" s="1"/>
  <c r="A1705" i="1"/>
  <c r="AB1705" i="1" s="1"/>
  <c r="A1706" i="1"/>
  <c r="AB1706" i="1" s="1"/>
  <c r="A1707" i="1"/>
  <c r="AB1707" i="1" s="1"/>
  <c r="A1708" i="1"/>
  <c r="AB1708" i="1" s="1"/>
  <c r="A1709" i="1"/>
  <c r="AB1709" i="1" s="1"/>
  <c r="A1710" i="1"/>
  <c r="AB1710" i="1" s="1"/>
  <c r="A1711" i="1"/>
  <c r="AB1711" i="1" s="1"/>
  <c r="A1712" i="1"/>
  <c r="AB1712" i="1" s="1"/>
  <c r="A1713" i="1"/>
  <c r="AB1713" i="1" s="1"/>
  <c r="A1714" i="1"/>
  <c r="AB1714" i="1" s="1"/>
  <c r="A1715" i="1"/>
  <c r="AB1715" i="1" s="1"/>
  <c r="A1716" i="1"/>
  <c r="AB1716" i="1" s="1"/>
  <c r="A1717" i="1"/>
  <c r="AB1717" i="1" s="1"/>
  <c r="A1718" i="1"/>
  <c r="AB1718" i="1" s="1"/>
  <c r="A1719" i="1"/>
  <c r="AB1719" i="1" s="1"/>
  <c r="A1720" i="1"/>
  <c r="AB1720" i="1" s="1"/>
  <c r="A1721" i="1"/>
  <c r="AB1721" i="1" s="1"/>
  <c r="A1722" i="1"/>
  <c r="AB1722" i="1" s="1"/>
  <c r="A1723" i="1"/>
  <c r="AB1723" i="1" s="1"/>
  <c r="A1724" i="1"/>
  <c r="AB1724" i="1" s="1"/>
  <c r="A1725" i="1"/>
  <c r="AB1725" i="1" s="1"/>
  <c r="A1726" i="1"/>
  <c r="AB1726" i="1" s="1"/>
  <c r="A1727" i="1"/>
  <c r="AB1727" i="1" s="1"/>
  <c r="A1728" i="1"/>
  <c r="AB1728" i="1" s="1"/>
  <c r="A1729" i="1"/>
  <c r="AB1729" i="1" s="1"/>
  <c r="A1730" i="1"/>
  <c r="AB1730" i="1" s="1"/>
  <c r="A1731" i="1"/>
  <c r="AB1731" i="1" s="1"/>
  <c r="A1732" i="1"/>
  <c r="AB1732" i="1" s="1"/>
  <c r="A1733" i="1"/>
  <c r="AB1733" i="1" s="1"/>
  <c r="A1734" i="1"/>
  <c r="AB1734" i="1" s="1"/>
  <c r="A1735" i="1"/>
  <c r="AB1735" i="1" s="1"/>
  <c r="A1736" i="1"/>
  <c r="AB1736" i="1" s="1"/>
  <c r="A1737" i="1"/>
  <c r="AB1737" i="1" s="1"/>
  <c r="A1738" i="1"/>
  <c r="AB1738" i="1" s="1"/>
  <c r="A1739" i="1"/>
  <c r="AB1739" i="1" s="1"/>
  <c r="A1740" i="1"/>
  <c r="AB1740" i="1" s="1"/>
  <c r="A1741" i="1"/>
  <c r="AB1741" i="1" s="1"/>
  <c r="A1742" i="1"/>
  <c r="AB1742" i="1" s="1"/>
  <c r="A1743" i="1"/>
  <c r="AB1743" i="1" s="1"/>
  <c r="A1744" i="1"/>
  <c r="AB1744" i="1" s="1"/>
  <c r="A1745" i="1"/>
  <c r="AB1745" i="1" s="1"/>
  <c r="A1746" i="1"/>
  <c r="AB1746" i="1" s="1"/>
  <c r="A1747" i="1"/>
  <c r="AB1747" i="1" s="1"/>
  <c r="A1748" i="1"/>
  <c r="AB1748" i="1" s="1"/>
  <c r="A1749" i="1"/>
  <c r="AB1749" i="1" s="1"/>
  <c r="A1750" i="1"/>
  <c r="AB1750" i="1" s="1"/>
  <c r="A1751" i="1"/>
  <c r="AB1751" i="1" s="1"/>
  <c r="A1752" i="1"/>
  <c r="AB1752" i="1" s="1"/>
  <c r="A1753" i="1"/>
  <c r="AB1753" i="1" s="1"/>
  <c r="A1754" i="1"/>
  <c r="AB1754" i="1" s="1"/>
  <c r="A1755" i="1"/>
  <c r="AB1755" i="1" s="1"/>
  <c r="A1756" i="1"/>
  <c r="AB1756" i="1" s="1"/>
  <c r="A1757" i="1"/>
  <c r="AB1757" i="1" s="1"/>
  <c r="A1758" i="1"/>
  <c r="AB1758" i="1" s="1"/>
  <c r="A1759" i="1"/>
  <c r="AB1759" i="1" s="1"/>
  <c r="A1760" i="1"/>
  <c r="AB1760" i="1" s="1"/>
  <c r="A1761" i="1"/>
  <c r="AB1761" i="1" s="1"/>
  <c r="A1762" i="1"/>
  <c r="AB1762" i="1" s="1"/>
  <c r="A1763" i="1"/>
  <c r="AB1763" i="1" s="1"/>
  <c r="A1764" i="1"/>
  <c r="AB1764" i="1" s="1"/>
  <c r="A1765" i="1"/>
  <c r="AB1765" i="1" s="1"/>
  <c r="A1766" i="1"/>
  <c r="AB1766" i="1" s="1"/>
  <c r="A1767" i="1"/>
  <c r="AB1767" i="1" s="1"/>
  <c r="A1768" i="1"/>
  <c r="AB1768" i="1" s="1"/>
  <c r="A1769" i="1"/>
  <c r="AB1769" i="1" s="1"/>
  <c r="A1770" i="1"/>
  <c r="AB1770" i="1" s="1"/>
  <c r="A1771" i="1"/>
  <c r="AB1771" i="1" s="1"/>
  <c r="A1772" i="1"/>
  <c r="AB1772" i="1" s="1"/>
  <c r="A1773" i="1"/>
  <c r="AB1773" i="1" s="1"/>
  <c r="A1774" i="1"/>
  <c r="AB1774" i="1" s="1"/>
  <c r="A1775" i="1"/>
  <c r="AB1775" i="1" s="1"/>
  <c r="A1776" i="1"/>
  <c r="AB1776" i="1" s="1"/>
  <c r="A1777" i="1"/>
  <c r="AB1777" i="1" s="1"/>
  <c r="A1778" i="1"/>
  <c r="AB1778" i="1" s="1"/>
  <c r="A1779" i="1"/>
  <c r="AB1779" i="1" s="1"/>
  <c r="A1780" i="1"/>
  <c r="AB1780" i="1" s="1"/>
  <c r="A1781" i="1"/>
  <c r="AB1781" i="1" s="1"/>
  <c r="A1782" i="1"/>
  <c r="AB1782" i="1" s="1"/>
  <c r="A1783" i="1"/>
  <c r="AB1783" i="1" s="1"/>
  <c r="A1784" i="1"/>
  <c r="AB1784" i="1" s="1"/>
  <c r="A1785" i="1"/>
  <c r="AB1785" i="1" s="1"/>
  <c r="A1786" i="1"/>
  <c r="AB1786" i="1" s="1"/>
  <c r="A1787" i="1"/>
  <c r="AB1787" i="1" s="1"/>
  <c r="A1788" i="1"/>
  <c r="AB1788" i="1" s="1"/>
  <c r="A1789" i="1"/>
  <c r="AB1789" i="1" s="1"/>
  <c r="A1790" i="1"/>
  <c r="AB1790" i="1" s="1"/>
  <c r="A1791" i="1"/>
  <c r="AB1791" i="1" s="1"/>
  <c r="A1792" i="1"/>
  <c r="AB1792" i="1" s="1"/>
  <c r="A1793" i="1"/>
  <c r="AB1793" i="1" s="1"/>
  <c r="A1794" i="1"/>
  <c r="AB1794" i="1" s="1"/>
  <c r="A1795" i="1"/>
  <c r="AB1795" i="1" s="1"/>
  <c r="A1796" i="1"/>
  <c r="AB1796" i="1" s="1"/>
  <c r="A1797" i="1"/>
  <c r="AB1797" i="1" s="1"/>
  <c r="A1798" i="1"/>
  <c r="AB1798" i="1" s="1"/>
  <c r="A1799" i="1"/>
  <c r="AB1799" i="1" s="1"/>
  <c r="A1800" i="1"/>
  <c r="AB1800" i="1" s="1"/>
  <c r="A1801" i="1"/>
  <c r="AB1801" i="1" s="1"/>
  <c r="A1802" i="1"/>
  <c r="AB1802" i="1" s="1"/>
  <c r="A1803" i="1"/>
  <c r="AB1803" i="1" s="1"/>
  <c r="A1804" i="1"/>
  <c r="AB1804" i="1" s="1"/>
  <c r="A1805" i="1"/>
  <c r="AB1805" i="1" s="1"/>
  <c r="A1806" i="1"/>
  <c r="AB1806" i="1" s="1"/>
  <c r="A1807" i="1"/>
  <c r="AB1807" i="1" s="1"/>
  <c r="A1808" i="1"/>
  <c r="AB1808" i="1" s="1"/>
  <c r="A1809" i="1"/>
  <c r="AB1809" i="1" s="1"/>
  <c r="A1810" i="1"/>
  <c r="AB1810" i="1" s="1"/>
  <c r="A1811" i="1"/>
  <c r="AB1811" i="1" s="1"/>
  <c r="A1812" i="1"/>
  <c r="AB1812" i="1" s="1"/>
  <c r="A1813" i="1"/>
  <c r="AB1813" i="1" s="1"/>
  <c r="A1814" i="1"/>
  <c r="AB1814" i="1" s="1"/>
  <c r="A1815" i="1"/>
  <c r="AB1815" i="1" s="1"/>
  <c r="A1816" i="1"/>
  <c r="AB1816" i="1" s="1"/>
  <c r="A1817" i="1"/>
  <c r="AB1817" i="1" s="1"/>
  <c r="A1818" i="1"/>
  <c r="AB1818" i="1" s="1"/>
  <c r="A1819" i="1"/>
  <c r="AB1819" i="1" s="1"/>
  <c r="A1820" i="1"/>
  <c r="AB1820" i="1" s="1"/>
  <c r="A1821" i="1"/>
  <c r="AB1821" i="1" s="1"/>
  <c r="A1822" i="1"/>
  <c r="AB1822" i="1" s="1"/>
  <c r="A1823" i="1"/>
  <c r="AB1823" i="1" s="1"/>
  <c r="A1824" i="1"/>
  <c r="AB1824" i="1" s="1"/>
  <c r="A1825" i="1"/>
  <c r="AB1825" i="1" s="1"/>
  <c r="A1826" i="1"/>
  <c r="AB1826" i="1" s="1"/>
  <c r="A1827" i="1"/>
  <c r="AB1827" i="1" s="1"/>
  <c r="A1828" i="1"/>
  <c r="AB1828" i="1" s="1"/>
  <c r="A1829" i="1"/>
  <c r="AB1829" i="1" s="1"/>
  <c r="A1830" i="1"/>
  <c r="AB1830" i="1" s="1"/>
  <c r="A1831" i="1"/>
  <c r="AB1831" i="1" s="1"/>
  <c r="A1832" i="1"/>
  <c r="AB1832" i="1" s="1"/>
  <c r="A1833" i="1"/>
  <c r="AB1833" i="1" s="1"/>
  <c r="A1834" i="1"/>
  <c r="AB1834" i="1" s="1"/>
  <c r="A1835" i="1"/>
  <c r="AB1835" i="1" s="1"/>
  <c r="A1836" i="1"/>
  <c r="AB1836" i="1" s="1"/>
  <c r="A1837" i="1"/>
  <c r="AB1837" i="1" s="1"/>
  <c r="A1838" i="1"/>
  <c r="AB1838" i="1" s="1"/>
  <c r="A1839" i="1"/>
  <c r="AB1839" i="1" s="1"/>
  <c r="A180" i="1"/>
  <c r="AB180" i="1" s="1"/>
  <c r="A179" i="1"/>
  <c r="AB179" i="1" s="1"/>
  <c r="A178" i="1"/>
  <c r="AB178" i="1" s="1"/>
  <c r="A177" i="1"/>
  <c r="AB177" i="1" s="1"/>
  <c r="A176" i="1"/>
  <c r="AB176" i="1" s="1"/>
  <c r="A175" i="1"/>
  <c r="AB175" i="1" s="1"/>
  <c r="A174" i="1"/>
  <c r="AB174" i="1" s="1"/>
  <c r="A173" i="1"/>
  <c r="AB173" i="1" s="1"/>
  <c r="A172" i="1"/>
  <c r="AB172" i="1" s="1"/>
  <c r="A171" i="1"/>
  <c r="AB171" i="1" s="1"/>
  <c r="A170" i="1"/>
  <c r="AB170" i="1" s="1"/>
  <c r="A169" i="1"/>
  <c r="AB169" i="1" s="1"/>
  <c r="A168" i="1"/>
  <c r="AB168" i="1" s="1"/>
  <c r="A167" i="1"/>
  <c r="AB167" i="1" s="1"/>
  <c r="A166" i="1"/>
  <c r="AB166" i="1" s="1"/>
  <c r="A165" i="1"/>
  <c r="AB165" i="1" s="1"/>
  <c r="A164" i="1"/>
  <c r="AB164" i="1" s="1"/>
  <c r="A163" i="1"/>
  <c r="AB163" i="1" s="1"/>
  <c r="A162" i="1"/>
  <c r="AB162" i="1" s="1"/>
  <c r="A161" i="1"/>
  <c r="AB161" i="1" s="1"/>
  <c r="A160" i="1"/>
  <c r="AB160" i="1" s="1"/>
  <c r="A159" i="1"/>
  <c r="AB159" i="1" s="1"/>
  <c r="A158" i="1"/>
  <c r="AB158" i="1" s="1"/>
  <c r="A157" i="1"/>
  <c r="AB157" i="1" s="1"/>
  <c r="A156" i="1"/>
  <c r="AB156" i="1" s="1"/>
  <c r="A155" i="1"/>
  <c r="AB155" i="1" s="1"/>
  <c r="A154" i="1"/>
  <c r="AB154" i="1" s="1"/>
  <c r="A153" i="1"/>
  <c r="AB153" i="1" s="1"/>
  <c r="A152" i="1"/>
  <c r="AB152" i="1" s="1"/>
  <c r="A151" i="1"/>
  <c r="AB151" i="1" s="1"/>
  <c r="A150" i="1"/>
  <c r="AB150" i="1" s="1"/>
  <c r="A149" i="1"/>
  <c r="AB149" i="1" s="1"/>
  <c r="A148" i="1"/>
  <c r="AB148" i="1" s="1"/>
  <c r="A147" i="1"/>
  <c r="AB147" i="1" s="1"/>
  <c r="A146" i="1"/>
  <c r="AB146" i="1" s="1"/>
  <c r="A145" i="1"/>
  <c r="AB145" i="1" s="1"/>
  <c r="A144" i="1"/>
  <c r="AB144" i="1" s="1"/>
  <c r="A143" i="1"/>
  <c r="AB143" i="1" s="1"/>
  <c r="A142" i="1"/>
  <c r="AB142" i="1" s="1"/>
  <c r="A141" i="1"/>
  <c r="AB141" i="1" s="1"/>
  <c r="A140" i="1"/>
  <c r="AB140" i="1" s="1"/>
  <c r="A139" i="1"/>
  <c r="AB139" i="1" s="1"/>
  <c r="A138" i="1"/>
  <c r="AB138" i="1" s="1"/>
  <c r="A137" i="1"/>
  <c r="AB137" i="1" s="1"/>
  <c r="A136" i="1"/>
  <c r="AB136" i="1" s="1"/>
  <c r="A135" i="1"/>
  <c r="AB135" i="1" s="1"/>
  <c r="A134" i="1"/>
  <c r="AB134" i="1" s="1"/>
  <c r="A133" i="1"/>
  <c r="AB133" i="1" s="1"/>
  <c r="A132" i="1"/>
  <c r="AB132" i="1" s="1"/>
  <c r="A131" i="1"/>
  <c r="AB131" i="1" s="1"/>
  <c r="A130" i="1"/>
  <c r="AB130" i="1" s="1"/>
  <c r="A129" i="1"/>
  <c r="AB129" i="1" s="1"/>
  <c r="A128" i="1"/>
  <c r="AB128" i="1" s="1"/>
  <c r="A127" i="1"/>
  <c r="AB127" i="1" s="1"/>
  <c r="A126" i="1"/>
  <c r="AB126" i="1" s="1"/>
  <c r="A125" i="1"/>
  <c r="AB125" i="1" s="1"/>
  <c r="A124" i="1"/>
  <c r="AB124" i="1" s="1"/>
  <c r="A123" i="1"/>
  <c r="AB123" i="1" s="1"/>
  <c r="A122" i="1"/>
  <c r="AB122" i="1" s="1"/>
  <c r="A121" i="1"/>
  <c r="AB121" i="1" s="1"/>
  <c r="A120" i="1"/>
  <c r="AB120" i="1" s="1"/>
  <c r="A119" i="1"/>
  <c r="AB119" i="1" s="1"/>
  <c r="A118" i="1"/>
  <c r="AB118" i="1" s="1"/>
  <c r="A117" i="1"/>
  <c r="AB117" i="1" s="1"/>
  <c r="A116" i="1"/>
  <c r="AB116" i="1" s="1"/>
  <c r="A115" i="1"/>
  <c r="AB115" i="1" s="1"/>
  <c r="A114" i="1"/>
  <c r="AB114" i="1" s="1"/>
  <c r="A113" i="1"/>
  <c r="AB113" i="1" s="1"/>
  <c r="A112" i="1"/>
  <c r="AB112" i="1" s="1"/>
  <c r="A111" i="1"/>
  <c r="AB111" i="1" s="1"/>
  <c r="A110" i="1"/>
  <c r="AB110" i="1" s="1"/>
  <c r="A109" i="1"/>
  <c r="AB109" i="1" s="1"/>
  <c r="A108" i="1"/>
  <c r="AB108" i="1" s="1"/>
  <c r="A107" i="1"/>
  <c r="AB107" i="1" s="1"/>
  <c r="A106" i="1"/>
  <c r="AB106" i="1" s="1"/>
  <c r="A105" i="1"/>
  <c r="AB105" i="1" s="1"/>
  <c r="A104" i="1"/>
  <c r="AB104" i="1" s="1"/>
  <c r="A103" i="1"/>
  <c r="AB103" i="1" s="1"/>
  <c r="A102" i="1"/>
  <c r="AB102" i="1" s="1"/>
  <c r="A101" i="1"/>
  <c r="AB101" i="1" s="1"/>
  <c r="A100" i="1"/>
  <c r="AB100" i="1" s="1"/>
  <c r="A99" i="1"/>
  <c r="AB99" i="1" s="1"/>
  <c r="A98" i="1"/>
  <c r="AB98" i="1" s="1"/>
  <c r="A97" i="1"/>
  <c r="AB97" i="1" s="1"/>
  <c r="A96" i="1"/>
  <c r="AB96" i="1" s="1"/>
  <c r="A95" i="1"/>
  <c r="AB95" i="1" s="1"/>
  <c r="A94" i="1"/>
  <c r="AB94" i="1" s="1"/>
  <c r="A93" i="1"/>
  <c r="AB93" i="1" s="1"/>
  <c r="A92" i="1"/>
  <c r="AB92" i="1" s="1"/>
  <c r="A91" i="1"/>
  <c r="AB91" i="1" s="1"/>
  <c r="A90" i="1"/>
  <c r="AB90" i="1" s="1"/>
  <c r="A89" i="1"/>
  <c r="AB89" i="1" s="1"/>
  <c r="A88" i="1"/>
  <c r="AB88" i="1" s="1"/>
  <c r="A87" i="1"/>
  <c r="AB87" i="1" s="1"/>
  <c r="A86" i="1"/>
  <c r="AB86" i="1" s="1"/>
  <c r="A85" i="1"/>
  <c r="AB85" i="1" s="1"/>
  <c r="A84" i="1"/>
  <c r="AB84" i="1" s="1"/>
  <c r="A83" i="1"/>
  <c r="AB83" i="1" s="1"/>
  <c r="A82" i="1"/>
  <c r="AB82" i="1" s="1"/>
  <c r="A81" i="1"/>
  <c r="AB81" i="1" s="1"/>
  <c r="A80" i="1"/>
  <c r="AB80" i="1" s="1"/>
  <c r="A79" i="1"/>
  <c r="AB79" i="1" s="1"/>
  <c r="A78" i="1"/>
  <c r="AB78" i="1" s="1"/>
  <c r="A77" i="1"/>
  <c r="AB77" i="1" s="1"/>
  <c r="A76" i="1"/>
  <c r="AB76" i="1" s="1"/>
  <c r="A75" i="1"/>
  <c r="AB75" i="1" s="1"/>
  <c r="A74" i="1"/>
  <c r="AB74" i="1" s="1"/>
  <c r="A73" i="1"/>
  <c r="AB73" i="1" s="1"/>
  <c r="A72" i="1"/>
  <c r="AB72" i="1" s="1"/>
  <c r="A71" i="1"/>
  <c r="AB71" i="1" s="1"/>
  <c r="A70" i="1"/>
  <c r="AB70" i="1" s="1"/>
  <c r="A69" i="1"/>
  <c r="AB69" i="1" s="1"/>
  <c r="A68" i="1"/>
  <c r="AB68" i="1" s="1"/>
  <c r="A67" i="1"/>
  <c r="AB67" i="1" s="1"/>
  <c r="A66" i="1"/>
  <c r="AB66" i="1" s="1"/>
  <c r="A65" i="1"/>
  <c r="AB65" i="1" s="1"/>
  <c r="A64" i="1"/>
  <c r="AB64" i="1" s="1"/>
  <c r="A63" i="1"/>
  <c r="AB63" i="1" s="1"/>
  <c r="A62" i="1"/>
  <c r="AB62" i="1" s="1"/>
  <c r="A61" i="1"/>
  <c r="AB61" i="1" s="1"/>
  <c r="A60" i="1"/>
  <c r="AB60" i="1" s="1"/>
  <c r="A59" i="1"/>
  <c r="AB59" i="1" s="1"/>
  <c r="A58" i="1"/>
  <c r="AB58" i="1" s="1"/>
  <c r="A57" i="1"/>
  <c r="AB57" i="1" s="1"/>
  <c r="A56" i="1"/>
  <c r="AB56" i="1" s="1"/>
  <c r="A55" i="1"/>
  <c r="AB55" i="1" s="1"/>
  <c r="A54" i="1"/>
  <c r="AB54" i="1" s="1"/>
  <c r="A53" i="1"/>
  <c r="AB53" i="1" s="1"/>
  <c r="A52" i="1"/>
  <c r="AB52" i="1" s="1"/>
  <c r="A51" i="1"/>
  <c r="AB51" i="1" s="1"/>
  <c r="A50" i="1"/>
  <c r="AB50" i="1" s="1"/>
  <c r="A49" i="1"/>
  <c r="AB49" i="1" s="1"/>
  <c r="A48" i="1"/>
  <c r="AB48" i="1" s="1"/>
  <c r="A47" i="1"/>
  <c r="AB47" i="1" s="1"/>
  <c r="A46" i="1"/>
  <c r="AB46" i="1" s="1"/>
  <c r="A45" i="1"/>
  <c r="AB45" i="1" s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A10" i="3"/>
  <c r="A10" i="1"/>
  <c r="AB10" i="1" s="1"/>
  <c r="D160" i="3"/>
  <c r="C15" i="4"/>
  <c r="D15" i="4"/>
  <c r="B15" i="4"/>
  <c r="E3" i="4"/>
  <c r="E4" i="4" s="1"/>
  <c r="E5" i="4" s="1"/>
  <c r="E6" i="4" s="1"/>
  <c r="E7" i="4" s="1"/>
  <c r="I1538" i="1"/>
  <c r="L1538" i="1" s="1"/>
  <c r="P1538" i="1"/>
  <c r="S1538" i="1" s="1"/>
  <c r="W1538" i="1"/>
  <c r="AA1538" i="1" s="1"/>
  <c r="P533" i="1"/>
  <c r="S533" i="1" s="1"/>
  <c r="W533" i="1"/>
  <c r="AA533" i="1" s="1"/>
  <c r="I1586" i="1"/>
  <c r="L1586" i="1" s="1"/>
  <c r="P1586" i="1"/>
  <c r="S1586" i="1" s="1"/>
  <c r="W1586" i="1"/>
  <c r="AA1586" i="1" s="1"/>
  <c r="I1587" i="1"/>
  <c r="L1587" i="1" s="1"/>
  <c r="P1587" i="1"/>
  <c r="S1587" i="1" s="1"/>
  <c r="W1587" i="1"/>
  <c r="AA1587" i="1" s="1"/>
  <c r="I1537" i="1"/>
  <c r="L1537" i="1" s="1"/>
  <c r="P1537" i="1"/>
  <c r="S1537" i="1" s="1"/>
  <c r="W1537" i="1"/>
  <c r="AA1537" i="1" s="1"/>
  <c r="E15" i="4" l="1"/>
  <c r="Z160" i="3"/>
  <c r="W152" i="1"/>
  <c r="W72" i="6"/>
  <c r="AA72" i="6" s="1"/>
  <c r="V71" i="6"/>
  <c r="V74" i="6" s="1"/>
  <c r="O74" i="6"/>
  <c r="P72" i="6"/>
  <c r="N68" i="6"/>
  <c r="W65" i="6"/>
  <c r="I65" i="6"/>
  <c r="AA51" i="6"/>
  <c r="U68" i="6"/>
  <c r="G71" i="6"/>
  <c r="G74" i="6" s="1"/>
  <c r="AE65" i="6"/>
  <c r="N74" i="6"/>
  <c r="AC71" i="6"/>
  <c r="AC74" i="6" s="1"/>
  <c r="AE84" i="6"/>
  <c r="AI84" i="6" s="1"/>
  <c r="K205" i="6"/>
  <c r="K65" i="6" s="1"/>
  <c r="K68" i="6" s="1"/>
  <c r="K79" i="6" s="1"/>
  <c r="AA197" i="6"/>
  <c r="AA198" i="6" s="1"/>
  <c r="AI197" i="6"/>
  <c r="AI198" i="6" s="1"/>
  <c r="L204" i="6"/>
  <c r="L205" i="6" s="1"/>
  <c r="U71" i="6"/>
  <c r="U74" i="6" s="1"/>
  <c r="S197" i="6"/>
  <c r="S198" i="6" s="1"/>
  <c r="AH65" i="6"/>
  <c r="Q60" i="6"/>
  <c r="Q72" i="6" s="1"/>
  <c r="S51" i="6"/>
  <c r="AB79" i="6"/>
  <c r="AE79" i="6" s="1"/>
  <c r="AE25" i="6"/>
  <c r="AB34" i="6"/>
  <c r="H68" i="6"/>
  <c r="I68" i="6" s="1"/>
  <c r="H71" i="6"/>
  <c r="H74" i="6" s="1"/>
  <c r="Z68" i="6"/>
  <c r="Z79" i="6" s="1"/>
  <c r="Z56" i="6"/>
  <c r="R205" i="6"/>
  <c r="R65" i="6" s="1"/>
  <c r="AD68" i="6"/>
  <c r="AE68" i="6" s="1"/>
  <c r="AD71" i="6"/>
  <c r="AD74" i="6" s="1"/>
  <c r="I79" i="6"/>
  <c r="F82" i="6"/>
  <c r="J82" i="6"/>
  <c r="J87" i="6" s="1"/>
  <c r="J51" i="6" s="1"/>
  <c r="W68" i="6"/>
  <c r="T79" i="6"/>
  <c r="AE72" i="6"/>
  <c r="AI72" i="6" s="1"/>
  <c r="P65" i="6"/>
  <c r="M68" i="6"/>
  <c r="AF60" i="6"/>
  <c r="AI51" i="6"/>
  <c r="P25" i="6"/>
  <c r="M34" i="6"/>
  <c r="X71" i="6"/>
  <c r="X74" i="6" s="1"/>
  <c r="X62" i="6"/>
  <c r="Q79" i="6"/>
  <c r="W25" i="6"/>
  <c r="T34" i="6"/>
  <c r="I72" i="6"/>
  <c r="S204" i="6"/>
  <c r="S205" i="6" s="1"/>
  <c r="I25" i="6"/>
  <c r="F34" i="6"/>
  <c r="AF82" i="6"/>
  <c r="AF87" i="6" s="1"/>
  <c r="V160" i="3"/>
  <c r="AB11" i="1"/>
  <c r="AB14" i="1"/>
  <c r="AB13" i="1"/>
  <c r="AB16" i="1"/>
  <c r="AB12" i="1"/>
  <c r="AB15" i="1"/>
  <c r="Y1621" i="1"/>
  <c r="Y1622" i="1" s="1"/>
  <c r="W1489" i="1"/>
  <c r="W1491" i="1"/>
  <c r="Y1411" i="1"/>
  <c r="Y1412" i="1" s="1"/>
  <c r="Y1314" i="1"/>
  <c r="Y1315" i="1" s="1"/>
  <c r="W836" i="1"/>
  <c r="AA836" i="1" s="1"/>
  <c r="W835" i="1"/>
  <c r="AA835" i="1" s="1"/>
  <c r="W834" i="1"/>
  <c r="AA834" i="1" s="1"/>
  <c r="W833" i="1"/>
  <c r="AA833" i="1" s="1"/>
  <c r="W832" i="1"/>
  <c r="AA832" i="1" s="1"/>
  <c r="W831" i="1"/>
  <c r="AA831" i="1" s="1"/>
  <c r="W830" i="1"/>
  <c r="AA830" i="1" s="1"/>
  <c r="W829" i="1"/>
  <c r="AA829" i="1" s="1"/>
  <c r="W828" i="1"/>
  <c r="AA828" i="1" s="1"/>
  <c r="W820" i="1"/>
  <c r="AA820" i="1" s="1"/>
  <c r="W819" i="1"/>
  <c r="AA819" i="1" s="1"/>
  <c r="X818" i="1"/>
  <c r="W818" i="1"/>
  <c r="W817" i="1"/>
  <c r="AA817" i="1" s="1"/>
  <c r="W816" i="1"/>
  <c r="AA816" i="1" s="1"/>
  <c r="W815" i="1"/>
  <c r="AA815" i="1" s="1"/>
  <c r="W814" i="1"/>
  <c r="AA814" i="1" s="1"/>
  <c r="W813" i="1"/>
  <c r="AA813" i="1" s="1"/>
  <c r="W812" i="1"/>
  <c r="AA812" i="1" s="1"/>
  <c r="W811" i="1"/>
  <c r="AA811" i="1" s="1"/>
  <c r="W810" i="1"/>
  <c r="AA810" i="1" s="1"/>
  <c r="W809" i="1"/>
  <c r="AA809" i="1" s="1"/>
  <c r="W808" i="1"/>
  <c r="AA808" i="1" s="1"/>
  <c r="W807" i="1"/>
  <c r="AA807" i="1" s="1"/>
  <c r="W806" i="1"/>
  <c r="AA806" i="1" s="1"/>
  <c r="W805" i="1"/>
  <c r="AA805" i="1" s="1"/>
  <c r="W804" i="1"/>
  <c r="AA804" i="1" s="1"/>
  <c r="W803" i="1"/>
  <c r="AA803" i="1" s="1"/>
  <c r="W802" i="1"/>
  <c r="AA802" i="1" s="1"/>
  <c r="W801" i="1"/>
  <c r="AA801" i="1" s="1"/>
  <c r="W800" i="1"/>
  <c r="AA800" i="1" s="1"/>
  <c r="W799" i="1"/>
  <c r="AA799" i="1" s="1"/>
  <c r="W798" i="1"/>
  <c r="AA798" i="1" s="1"/>
  <c r="W797" i="1"/>
  <c r="AA797" i="1" s="1"/>
  <c r="W796" i="1"/>
  <c r="AA796" i="1" s="1"/>
  <c r="W795" i="1"/>
  <c r="AA795" i="1" s="1"/>
  <c r="W794" i="1"/>
  <c r="AA794" i="1" s="1"/>
  <c r="W793" i="1"/>
  <c r="AA793" i="1" s="1"/>
  <c r="W792" i="1"/>
  <c r="AA792" i="1" s="1"/>
  <c r="W791" i="1"/>
  <c r="AA791" i="1" s="1"/>
  <c r="W790" i="1"/>
  <c r="AA790" i="1" s="1"/>
  <c r="W789" i="1"/>
  <c r="AA789" i="1" s="1"/>
  <c r="W783" i="1"/>
  <c r="AA783" i="1" s="1"/>
  <c r="W782" i="1"/>
  <c r="AA782" i="1" s="1"/>
  <c r="W781" i="1"/>
  <c r="AA781" i="1" s="1"/>
  <c r="W780" i="1"/>
  <c r="AA780" i="1" s="1"/>
  <c r="W779" i="1"/>
  <c r="AA779" i="1" s="1"/>
  <c r="W778" i="1"/>
  <c r="AA778" i="1" s="1"/>
  <c r="W777" i="1"/>
  <c r="AA777" i="1" s="1"/>
  <c r="W776" i="1"/>
  <c r="AA776" i="1" s="1"/>
  <c r="W775" i="1"/>
  <c r="AA775" i="1" s="1"/>
  <c r="W770" i="1"/>
  <c r="AA770" i="1" s="1"/>
  <c r="W769" i="1"/>
  <c r="AA769" i="1" s="1"/>
  <c r="W768" i="1"/>
  <c r="AA768" i="1" s="1"/>
  <c r="W767" i="1"/>
  <c r="AA767" i="1" s="1"/>
  <c r="W766" i="1"/>
  <c r="AA766" i="1" s="1"/>
  <c r="W765" i="1"/>
  <c r="AA765" i="1" s="1"/>
  <c r="W764" i="1"/>
  <c r="AA764" i="1" s="1"/>
  <c r="W763" i="1"/>
  <c r="AA763" i="1" s="1"/>
  <c r="W762" i="1"/>
  <c r="AA762" i="1" s="1"/>
  <c r="W761" i="1"/>
  <c r="AA761" i="1" s="1"/>
  <c r="W760" i="1"/>
  <c r="AA760" i="1" s="1"/>
  <c r="W759" i="1"/>
  <c r="AA759" i="1" s="1"/>
  <c r="W758" i="1"/>
  <c r="AA758" i="1" s="1"/>
  <c r="W757" i="1"/>
  <c r="AA757" i="1" s="1"/>
  <c r="W756" i="1"/>
  <c r="AA756" i="1" s="1"/>
  <c r="W755" i="1"/>
  <c r="AA755" i="1" s="1"/>
  <c r="W754" i="1"/>
  <c r="AA754" i="1" s="1"/>
  <c r="W753" i="1"/>
  <c r="AA753" i="1" s="1"/>
  <c r="W752" i="1"/>
  <c r="AA752" i="1" s="1"/>
  <c r="W747" i="1"/>
  <c r="AA747" i="1" s="1"/>
  <c r="W746" i="1"/>
  <c r="AA746" i="1" s="1"/>
  <c r="W745" i="1"/>
  <c r="AA745" i="1" s="1"/>
  <c r="W744" i="1"/>
  <c r="AA744" i="1" s="1"/>
  <c r="W743" i="1"/>
  <c r="AA743" i="1" s="1"/>
  <c r="W742" i="1"/>
  <c r="AA742" i="1" s="1"/>
  <c r="W741" i="1"/>
  <c r="AA741" i="1" s="1"/>
  <c r="W740" i="1"/>
  <c r="AA740" i="1" s="1"/>
  <c r="W739" i="1"/>
  <c r="AA739" i="1" s="1"/>
  <c r="W738" i="1"/>
  <c r="AA738" i="1" s="1"/>
  <c r="W737" i="1"/>
  <c r="AA737" i="1" s="1"/>
  <c r="W736" i="1"/>
  <c r="AA736" i="1" s="1"/>
  <c r="W735" i="1"/>
  <c r="AA735" i="1" s="1"/>
  <c r="W734" i="1"/>
  <c r="AA734" i="1" s="1"/>
  <c r="W733" i="1"/>
  <c r="AA733" i="1" s="1"/>
  <c r="W732" i="1"/>
  <c r="AA732" i="1" s="1"/>
  <c r="W731" i="1"/>
  <c r="AA731" i="1" s="1"/>
  <c r="W730" i="1"/>
  <c r="AA730" i="1" s="1"/>
  <c r="W729" i="1"/>
  <c r="AA729" i="1" s="1"/>
  <c r="W728" i="1"/>
  <c r="AA728" i="1" s="1"/>
  <c r="Z725" i="1"/>
  <c r="Y725" i="1"/>
  <c r="Y726" i="1" s="1"/>
  <c r="W719" i="1"/>
  <c r="AA719" i="1" s="1"/>
  <c r="W718" i="1"/>
  <c r="AA718" i="1" s="1"/>
  <c r="W717" i="1"/>
  <c r="AA717" i="1" s="1"/>
  <c r="W716" i="1"/>
  <c r="AA716" i="1" s="1"/>
  <c r="W715" i="1"/>
  <c r="AA715" i="1" s="1"/>
  <c r="W714" i="1"/>
  <c r="AA714" i="1" s="1"/>
  <c r="W713" i="1"/>
  <c r="AA713" i="1" s="1"/>
  <c r="W712" i="1"/>
  <c r="AA712" i="1" s="1"/>
  <c r="W711" i="1"/>
  <c r="AA711" i="1" s="1"/>
  <c r="W710" i="1"/>
  <c r="AA710" i="1" s="1"/>
  <c r="W709" i="1"/>
  <c r="AA709" i="1" s="1"/>
  <c r="W708" i="1"/>
  <c r="AA708" i="1" s="1"/>
  <c r="T707" i="1"/>
  <c r="W707" i="1" s="1"/>
  <c r="AA707" i="1" s="1"/>
  <c r="W706" i="1"/>
  <c r="AA706" i="1" s="1"/>
  <c r="W705" i="1"/>
  <c r="AA705" i="1" s="1"/>
  <c r="W704" i="1"/>
  <c r="AA704" i="1" s="1"/>
  <c r="W703" i="1"/>
  <c r="AA703" i="1" s="1"/>
  <c r="W698" i="1"/>
  <c r="AA698" i="1" s="1"/>
  <c r="W697" i="1"/>
  <c r="AA697" i="1" s="1"/>
  <c r="W696" i="1"/>
  <c r="AA696" i="1" s="1"/>
  <c r="Z695" i="1"/>
  <c r="W695" i="1"/>
  <c r="W694" i="1"/>
  <c r="AA694" i="1" s="1"/>
  <c r="W693" i="1"/>
  <c r="AA693" i="1" s="1"/>
  <c r="W692" i="1"/>
  <c r="AA692" i="1" s="1"/>
  <c r="W691" i="1"/>
  <c r="AA691" i="1" s="1"/>
  <c r="W690" i="1"/>
  <c r="AA690" i="1" s="1"/>
  <c r="W689" i="1"/>
  <c r="AA689" i="1" s="1"/>
  <c r="W688" i="1"/>
  <c r="AA688" i="1" s="1"/>
  <c r="W687" i="1"/>
  <c r="AA687" i="1" s="1"/>
  <c r="W686" i="1"/>
  <c r="AA686" i="1" s="1"/>
  <c r="W685" i="1"/>
  <c r="AA685" i="1" s="1"/>
  <c r="W684" i="1"/>
  <c r="AA684" i="1" s="1"/>
  <c r="W683" i="1"/>
  <c r="AA683" i="1" s="1"/>
  <c r="W682" i="1"/>
  <c r="AA682" i="1" s="1"/>
  <c r="W681" i="1"/>
  <c r="AA681" i="1" s="1"/>
  <c r="W680" i="1"/>
  <c r="AA680" i="1" s="1"/>
  <c r="T679" i="1"/>
  <c r="W679" i="1" s="1"/>
  <c r="AA679" i="1" s="1"/>
  <c r="W678" i="1"/>
  <c r="AA678" i="1" s="1"/>
  <c r="W677" i="1"/>
  <c r="AA677" i="1" s="1"/>
  <c r="W676" i="1"/>
  <c r="AA676" i="1" s="1"/>
  <c r="W675" i="1"/>
  <c r="AA675" i="1" s="1"/>
  <c r="W674" i="1"/>
  <c r="AA674" i="1" s="1"/>
  <c r="W673" i="1"/>
  <c r="AA673" i="1" s="1"/>
  <c r="W672" i="1"/>
  <c r="AA672" i="1" s="1"/>
  <c r="W665" i="1"/>
  <c r="AA665" i="1" s="1"/>
  <c r="W664" i="1"/>
  <c r="AA664" i="1" s="1"/>
  <c r="W663" i="1"/>
  <c r="AA663" i="1" s="1"/>
  <c r="W662" i="1"/>
  <c r="AA662" i="1" s="1"/>
  <c r="W661" i="1"/>
  <c r="AA661" i="1" s="1"/>
  <c r="W660" i="1"/>
  <c r="AA660" i="1" s="1"/>
  <c r="W659" i="1"/>
  <c r="AA659" i="1" s="1"/>
  <c r="W658" i="1"/>
  <c r="AA658" i="1" s="1"/>
  <c r="AA649" i="1"/>
  <c r="W643" i="1"/>
  <c r="AA643" i="1" s="1"/>
  <c r="W642" i="1"/>
  <c r="AA642" i="1" s="1"/>
  <c r="W641" i="1"/>
  <c r="AA641" i="1" s="1"/>
  <c r="W640" i="1"/>
  <c r="AA640" i="1" s="1"/>
  <c r="W639" i="1"/>
  <c r="AA639" i="1" s="1"/>
  <c r="W638" i="1"/>
  <c r="AA638" i="1" s="1"/>
  <c r="W637" i="1"/>
  <c r="AA637" i="1" s="1"/>
  <c r="W636" i="1"/>
  <c r="AA636" i="1" s="1"/>
  <c r="W635" i="1"/>
  <c r="AA635" i="1" s="1"/>
  <c r="W634" i="1"/>
  <c r="AA634" i="1" s="1"/>
  <c r="W626" i="1"/>
  <c r="AA626" i="1" s="1"/>
  <c r="W625" i="1"/>
  <c r="AA625" i="1" s="1"/>
  <c r="W624" i="1"/>
  <c r="AA624" i="1" s="1"/>
  <c r="W623" i="1"/>
  <c r="AA623" i="1" s="1"/>
  <c r="W622" i="1"/>
  <c r="AA622" i="1" s="1"/>
  <c r="W621" i="1"/>
  <c r="AA621" i="1" s="1"/>
  <c r="W620" i="1"/>
  <c r="AA620" i="1" s="1"/>
  <c r="W619" i="1"/>
  <c r="AA619" i="1" s="1"/>
  <c r="W618" i="1"/>
  <c r="AA618" i="1" s="1"/>
  <c r="W617" i="1"/>
  <c r="AA617" i="1" s="1"/>
  <c r="W616" i="1"/>
  <c r="AA616" i="1" s="1"/>
  <c r="AA611" i="1"/>
  <c r="W609" i="1"/>
  <c r="AA609" i="1" s="1"/>
  <c r="W608" i="1"/>
  <c r="AA608" i="1" s="1"/>
  <c r="W607" i="1"/>
  <c r="AA607" i="1" s="1"/>
  <c r="W606" i="1"/>
  <c r="AA606" i="1" s="1"/>
  <c r="W605" i="1"/>
  <c r="AA605" i="1" s="1"/>
  <c r="W604" i="1"/>
  <c r="AA604" i="1" s="1"/>
  <c r="W603" i="1"/>
  <c r="AA603" i="1" s="1"/>
  <c r="W595" i="1"/>
  <c r="AA595" i="1" s="1"/>
  <c r="W594" i="1"/>
  <c r="AA594" i="1" s="1"/>
  <c r="W593" i="1"/>
  <c r="AA593" i="1" s="1"/>
  <c r="W592" i="1"/>
  <c r="AA592" i="1" s="1"/>
  <c r="W591" i="1"/>
  <c r="AA591" i="1" s="1"/>
  <c r="W590" i="1"/>
  <c r="AA590" i="1" s="1"/>
  <c r="W589" i="1"/>
  <c r="AA589" i="1" s="1"/>
  <c r="W588" i="1"/>
  <c r="AA588" i="1" s="1"/>
  <c r="W587" i="1"/>
  <c r="AA587" i="1" s="1"/>
  <c r="W586" i="1"/>
  <c r="AA586" i="1" s="1"/>
  <c r="W579" i="1"/>
  <c r="AA579" i="1" s="1"/>
  <c r="W578" i="1"/>
  <c r="AA578" i="1" s="1"/>
  <c r="W577" i="1"/>
  <c r="AA577" i="1" s="1"/>
  <c r="W576" i="1"/>
  <c r="AA576" i="1" s="1"/>
  <c r="W575" i="1"/>
  <c r="AA575" i="1" s="1"/>
  <c r="W574" i="1"/>
  <c r="AA574" i="1" s="1"/>
  <c r="W573" i="1"/>
  <c r="AA573" i="1" s="1"/>
  <c r="W572" i="1"/>
  <c r="AA572" i="1" s="1"/>
  <c r="W571" i="1"/>
  <c r="AA571" i="1" s="1"/>
  <c r="W570" i="1"/>
  <c r="AA570" i="1" s="1"/>
  <c r="W569" i="1"/>
  <c r="AA569" i="1" s="1"/>
  <c r="W568" i="1"/>
  <c r="AA568" i="1" s="1"/>
  <c r="W567" i="1"/>
  <c r="AA567" i="1" s="1"/>
  <c r="W566" i="1"/>
  <c r="AA566" i="1" s="1"/>
  <c r="W565" i="1"/>
  <c r="AA565" i="1" s="1"/>
  <c r="W564" i="1"/>
  <c r="AA564" i="1" s="1"/>
  <c r="W563" i="1"/>
  <c r="AA563" i="1" s="1"/>
  <c r="W562" i="1"/>
  <c r="AA562" i="1" s="1"/>
  <c r="W561" i="1"/>
  <c r="AA561" i="1" s="1"/>
  <c r="Y584" i="1"/>
  <c r="W550" i="1"/>
  <c r="AA550" i="1" s="1"/>
  <c r="W549" i="1"/>
  <c r="AA549" i="1" s="1"/>
  <c r="W548" i="1"/>
  <c r="AA548" i="1" s="1"/>
  <c r="W547" i="1"/>
  <c r="AA547" i="1" s="1"/>
  <c r="W546" i="1"/>
  <c r="AA546" i="1" s="1"/>
  <c r="W545" i="1"/>
  <c r="AA545" i="1" s="1"/>
  <c r="W544" i="1"/>
  <c r="AA544" i="1" s="1"/>
  <c r="W539" i="1"/>
  <c r="AA539" i="1" s="1"/>
  <c r="W538" i="1"/>
  <c r="AA538" i="1" s="1"/>
  <c r="W537" i="1"/>
  <c r="AA537" i="1" s="1"/>
  <c r="W536" i="1"/>
  <c r="AA536" i="1" s="1"/>
  <c r="W535" i="1"/>
  <c r="AA535" i="1" s="1"/>
  <c r="W534" i="1"/>
  <c r="AA534" i="1" s="1"/>
  <c r="W532" i="1"/>
  <c r="AA532" i="1" s="1"/>
  <c r="W531" i="1"/>
  <c r="AA531" i="1" s="1"/>
  <c r="W530" i="1"/>
  <c r="AA530" i="1" s="1"/>
  <c r="W529" i="1"/>
  <c r="AA529" i="1" s="1"/>
  <c r="W528" i="1"/>
  <c r="AA528" i="1" s="1"/>
  <c r="W527" i="1"/>
  <c r="AA527" i="1" s="1"/>
  <c r="W526" i="1"/>
  <c r="AA526" i="1" s="1"/>
  <c r="W522" i="1"/>
  <c r="AA522" i="1" s="1"/>
  <c r="W521" i="1"/>
  <c r="AA521" i="1" s="1"/>
  <c r="W520" i="1"/>
  <c r="AA520" i="1" s="1"/>
  <c r="W519" i="1"/>
  <c r="AA519" i="1" s="1"/>
  <c r="W518" i="1"/>
  <c r="AA518" i="1" s="1"/>
  <c r="W517" i="1"/>
  <c r="AA517" i="1" s="1"/>
  <c r="W516" i="1"/>
  <c r="AA516" i="1" s="1"/>
  <c r="W515" i="1"/>
  <c r="AA515" i="1" s="1"/>
  <c r="W514" i="1"/>
  <c r="AA514" i="1" s="1"/>
  <c r="W513" i="1"/>
  <c r="AA513" i="1" s="1"/>
  <c r="W512" i="1"/>
  <c r="AA512" i="1" s="1"/>
  <c r="W507" i="1"/>
  <c r="AA507" i="1" s="1"/>
  <c r="W506" i="1"/>
  <c r="AA506" i="1" s="1"/>
  <c r="W505" i="1"/>
  <c r="AA505" i="1" s="1"/>
  <c r="W504" i="1"/>
  <c r="AA504" i="1" s="1"/>
  <c r="W503" i="1"/>
  <c r="AA503" i="1" s="1"/>
  <c r="W502" i="1"/>
  <c r="AA502" i="1" s="1"/>
  <c r="W501" i="1"/>
  <c r="AA501" i="1" s="1"/>
  <c r="W500" i="1"/>
  <c r="AA500" i="1" s="1"/>
  <c r="W499" i="1"/>
  <c r="AA499" i="1" s="1"/>
  <c r="W498" i="1"/>
  <c r="AA498" i="1" s="1"/>
  <c r="W492" i="1"/>
  <c r="AA492" i="1" s="1"/>
  <c r="W491" i="1"/>
  <c r="AA491" i="1" s="1"/>
  <c r="W490" i="1"/>
  <c r="AA490" i="1" s="1"/>
  <c r="W489" i="1"/>
  <c r="AA489" i="1" s="1"/>
  <c r="W488" i="1"/>
  <c r="AA488" i="1" s="1"/>
  <c r="W487" i="1"/>
  <c r="AA487" i="1" s="1"/>
  <c r="W486" i="1"/>
  <c r="AA486" i="1" s="1"/>
  <c r="W485" i="1"/>
  <c r="AA485" i="1" s="1"/>
  <c r="W484" i="1"/>
  <c r="AA484" i="1" s="1"/>
  <c r="W483" i="1"/>
  <c r="AA483" i="1" s="1"/>
  <c r="W474" i="1"/>
  <c r="AA474" i="1" s="1"/>
  <c r="W473" i="1"/>
  <c r="AA473" i="1" s="1"/>
  <c r="W472" i="1"/>
  <c r="AA472" i="1" s="1"/>
  <c r="W471" i="1"/>
  <c r="AA471" i="1" s="1"/>
  <c r="W470" i="1"/>
  <c r="AA470" i="1" s="1"/>
  <c r="W469" i="1"/>
  <c r="W460" i="1"/>
  <c r="AA460" i="1" s="1"/>
  <c r="W459" i="1"/>
  <c r="AA459" i="1" s="1"/>
  <c r="W458" i="1"/>
  <c r="AA458" i="1" s="1"/>
  <c r="W457" i="1"/>
  <c r="AA457" i="1" s="1"/>
  <c r="W456" i="1"/>
  <c r="AA456" i="1" s="1"/>
  <c r="W455" i="1"/>
  <c r="AA455" i="1" s="1"/>
  <c r="W448" i="1"/>
  <c r="AA448" i="1" s="1"/>
  <c r="W447" i="1"/>
  <c r="AA447" i="1" s="1"/>
  <c r="W446" i="1"/>
  <c r="AA446" i="1" s="1"/>
  <c r="W445" i="1"/>
  <c r="AA445" i="1" s="1"/>
  <c r="W444" i="1"/>
  <c r="AA444" i="1" s="1"/>
  <c r="W443" i="1"/>
  <c r="AA443" i="1" s="1"/>
  <c r="W442" i="1"/>
  <c r="AA442" i="1" s="1"/>
  <c r="W441" i="1"/>
  <c r="AA441" i="1" s="1"/>
  <c r="W432" i="1"/>
  <c r="AA432" i="1" s="1"/>
  <c r="W431" i="1"/>
  <c r="AA431" i="1" s="1"/>
  <c r="W430" i="1"/>
  <c r="AA430" i="1" s="1"/>
  <c r="W429" i="1"/>
  <c r="AA429" i="1" s="1"/>
  <c r="W428" i="1"/>
  <c r="AA428" i="1" s="1"/>
  <c r="W427" i="1"/>
  <c r="AA427" i="1" s="1"/>
  <c r="W426" i="1"/>
  <c r="AA426" i="1" s="1"/>
  <c r="W419" i="1"/>
  <c r="AA419" i="1" s="1"/>
  <c r="W418" i="1"/>
  <c r="AA418" i="1" s="1"/>
  <c r="W417" i="1"/>
  <c r="AA417" i="1" s="1"/>
  <c r="W416" i="1"/>
  <c r="AA416" i="1" s="1"/>
  <c r="W415" i="1"/>
  <c r="AA415" i="1" s="1"/>
  <c r="W414" i="1"/>
  <c r="AA414" i="1" s="1"/>
  <c r="W413" i="1"/>
  <c r="AA413" i="1" s="1"/>
  <c r="W412" i="1"/>
  <c r="AA412" i="1" s="1"/>
  <c r="W406" i="1"/>
  <c r="AA406" i="1" s="1"/>
  <c r="W405" i="1"/>
  <c r="AA405" i="1" s="1"/>
  <c r="W404" i="1"/>
  <c r="AA404" i="1" s="1"/>
  <c r="W403" i="1"/>
  <c r="AA403" i="1" s="1"/>
  <c r="W402" i="1"/>
  <c r="AA402" i="1" s="1"/>
  <c r="W401" i="1"/>
  <c r="AA401" i="1" s="1"/>
  <c r="W400" i="1"/>
  <c r="AA400" i="1" s="1"/>
  <c r="W399" i="1"/>
  <c r="AA399" i="1" s="1"/>
  <c r="W398" i="1"/>
  <c r="AA398" i="1" s="1"/>
  <c r="W397" i="1"/>
  <c r="AA397" i="1" s="1"/>
  <c r="W396" i="1"/>
  <c r="AA396" i="1" s="1"/>
  <c r="W388" i="1"/>
  <c r="AA388" i="1" s="1"/>
  <c r="W387" i="1"/>
  <c r="AA387" i="1" s="1"/>
  <c r="W386" i="1"/>
  <c r="AA386" i="1" s="1"/>
  <c r="W385" i="1"/>
  <c r="AA385" i="1" s="1"/>
  <c r="W384" i="1"/>
  <c r="AA384" i="1" s="1"/>
  <c r="W383" i="1"/>
  <c r="AA383" i="1" s="1"/>
  <c r="W382" i="1"/>
  <c r="AA382" i="1" s="1"/>
  <c r="W377" i="1"/>
  <c r="AA377" i="1" s="1"/>
  <c r="W376" i="1"/>
  <c r="AA376" i="1" s="1"/>
  <c r="W375" i="1"/>
  <c r="AA375" i="1" s="1"/>
  <c r="W374" i="1"/>
  <c r="AA374" i="1" s="1"/>
  <c r="W373" i="1"/>
  <c r="AA373" i="1" s="1"/>
  <c r="W372" i="1"/>
  <c r="AA372" i="1" s="1"/>
  <c r="W371" i="1"/>
  <c r="AA371" i="1" s="1"/>
  <c r="W370" i="1"/>
  <c r="AA370" i="1" s="1"/>
  <c r="W369" i="1"/>
  <c r="AA369" i="1" s="1"/>
  <c r="W368" i="1"/>
  <c r="AA368" i="1" s="1"/>
  <c r="W358" i="1"/>
  <c r="AA358" i="1" s="1"/>
  <c r="W357" i="1"/>
  <c r="AA357" i="1" s="1"/>
  <c r="W356" i="1"/>
  <c r="AA356" i="1" s="1"/>
  <c r="W355" i="1"/>
  <c r="AA355" i="1" s="1"/>
  <c r="W354" i="1"/>
  <c r="AA354" i="1" s="1"/>
  <c r="W353" i="1"/>
  <c r="AA353" i="1" s="1"/>
  <c r="W352" i="1"/>
  <c r="AA352" i="1" s="1"/>
  <c r="W344" i="1"/>
  <c r="AA344" i="1" s="1"/>
  <c r="W343" i="1"/>
  <c r="AA343" i="1" s="1"/>
  <c r="W342" i="1"/>
  <c r="AA342" i="1" s="1"/>
  <c r="W341" i="1"/>
  <c r="AA341" i="1" s="1"/>
  <c r="W340" i="1"/>
  <c r="AA340" i="1" s="1"/>
  <c r="W339" i="1"/>
  <c r="AA339" i="1" s="1"/>
  <c r="W338" i="1"/>
  <c r="AA338" i="1" s="1"/>
  <c r="W329" i="1"/>
  <c r="AA329" i="1" s="1"/>
  <c r="W328" i="1"/>
  <c r="AA328" i="1" s="1"/>
  <c r="W327" i="1"/>
  <c r="AA327" i="1" s="1"/>
  <c r="W326" i="1"/>
  <c r="AA326" i="1" s="1"/>
  <c r="W325" i="1"/>
  <c r="AA325" i="1" s="1"/>
  <c r="W324" i="1"/>
  <c r="AA324" i="1" s="1"/>
  <c r="W320" i="1"/>
  <c r="AA320" i="1" s="1"/>
  <c r="W319" i="1"/>
  <c r="AA319" i="1" s="1"/>
  <c r="W318" i="1"/>
  <c r="AA318" i="1" s="1"/>
  <c r="W317" i="1"/>
  <c r="AA317" i="1" s="1"/>
  <c r="W316" i="1"/>
  <c r="AA316" i="1" s="1"/>
  <c r="W315" i="1"/>
  <c r="AA315" i="1" s="1"/>
  <c r="W314" i="1"/>
  <c r="AA314" i="1" s="1"/>
  <c r="W313" i="1"/>
  <c r="AA313" i="1" s="1"/>
  <c r="W312" i="1"/>
  <c r="AA312" i="1" s="1"/>
  <c r="W311" i="1"/>
  <c r="AA311" i="1" s="1"/>
  <c r="W310" i="1"/>
  <c r="AA310" i="1" s="1"/>
  <c r="W309" i="1"/>
  <c r="AA309" i="1" s="1"/>
  <c r="W308" i="1"/>
  <c r="AA308" i="1" s="1"/>
  <c r="W307" i="1"/>
  <c r="W302" i="1"/>
  <c r="AA302" i="1" s="1"/>
  <c r="W301" i="1"/>
  <c r="AA301" i="1" s="1"/>
  <c r="W300" i="1"/>
  <c r="AA300" i="1" s="1"/>
  <c r="W299" i="1"/>
  <c r="AA299" i="1" s="1"/>
  <c r="W298" i="1"/>
  <c r="AA298" i="1" s="1"/>
  <c r="W297" i="1"/>
  <c r="AA297" i="1" s="1"/>
  <c r="W296" i="1"/>
  <c r="AA296" i="1" s="1"/>
  <c r="W295" i="1"/>
  <c r="AA295" i="1" s="1"/>
  <c r="W294" i="1"/>
  <c r="AA294" i="1" s="1"/>
  <c r="W293" i="1"/>
  <c r="AA293" i="1" s="1"/>
  <c r="W288" i="1"/>
  <c r="AA288" i="1" s="1"/>
  <c r="W287" i="1"/>
  <c r="AA287" i="1" s="1"/>
  <c r="W286" i="1"/>
  <c r="AA286" i="1" s="1"/>
  <c r="W285" i="1"/>
  <c r="AA285" i="1" s="1"/>
  <c r="W284" i="1"/>
  <c r="AA284" i="1" s="1"/>
  <c r="W283" i="1"/>
  <c r="AA283" i="1" s="1"/>
  <c r="W282" i="1"/>
  <c r="AA282" i="1" s="1"/>
  <c r="T281" i="1"/>
  <c r="W281" i="1" s="1"/>
  <c r="AA281" i="1" s="1"/>
  <c r="W280" i="1"/>
  <c r="AA280" i="1" s="1"/>
  <c r="W279" i="1"/>
  <c r="AA279" i="1" s="1"/>
  <c r="W278" i="1"/>
  <c r="AA278" i="1" s="1"/>
  <c r="W273" i="1"/>
  <c r="AA273" i="1" s="1"/>
  <c r="W272" i="1"/>
  <c r="AA272" i="1" s="1"/>
  <c r="W271" i="1"/>
  <c r="AA271" i="1" s="1"/>
  <c r="W270" i="1"/>
  <c r="AA270" i="1" s="1"/>
  <c r="W269" i="1"/>
  <c r="AA269" i="1" s="1"/>
  <c r="W268" i="1"/>
  <c r="AA268" i="1" s="1"/>
  <c r="W267" i="1"/>
  <c r="AA258" i="1"/>
  <c r="V188" i="1"/>
  <c r="T188" i="1"/>
  <c r="T189" i="1" s="1"/>
  <c r="Y58" i="1"/>
  <c r="Y60" i="1" s="1"/>
  <c r="U38" i="1"/>
  <c r="P540" i="1"/>
  <c r="P539" i="1"/>
  <c r="P538" i="1"/>
  <c r="P537" i="1"/>
  <c r="P536" i="1"/>
  <c r="P535" i="1"/>
  <c r="P534" i="1"/>
  <c r="P532" i="1"/>
  <c r="P531" i="1"/>
  <c r="P530" i="1"/>
  <c r="P529" i="1"/>
  <c r="P528" i="1"/>
  <c r="P527" i="1"/>
  <c r="P526" i="1"/>
  <c r="P522" i="1"/>
  <c r="P521" i="1"/>
  <c r="P520" i="1"/>
  <c r="P519" i="1"/>
  <c r="P518" i="1"/>
  <c r="P517" i="1"/>
  <c r="P516" i="1"/>
  <c r="P515" i="1"/>
  <c r="P514" i="1"/>
  <c r="P513" i="1"/>
  <c r="P512" i="1"/>
  <c r="P503" i="1"/>
  <c r="P502" i="1"/>
  <c r="P501" i="1"/>
  <c r="P500" i="1"/>
  <c r="P499" i="1"/>
  <c r="P498" i="1"/>
  <c r="P460" i="1"/>
  <c r="P459" i="1"/>
  <c r="P458" i="1"/>
  <c r="P457" i="1"/>
  <c r="P456" i="1"/>
  <c r="P455" i="1"/>
  <c r="P446" i="1"/>
  <c r="P445" i="1"/>
  <c r="P444" i="1"/>
  <c r="P443" i="1"/>
  <c r="P442" i="1"/>
  <c r="P441" i="1"/>
  <c r="P432" i="1"/>
  <c r="P431" i="1"/>
  <c r="P430" i="1"/>
  <c r="P429" i="1"/>
  <c r="P428" i="1"/>
  <c r="P427" i="1"/>
  <c r="P426" i="1"/>
  <c r="P420" i="1"/>
  <c r="P419" i="1"/>
  <c r="P418" i="1"/>
  <c r="P417" i="1"/>
  <c r="P416" i="1"/>
  <c r="P415" i="1"/>
  <c r="P414" i="1"/>
  <c r="P413" i="1"/>
  <c r="P412" i="1"/>
  <c r="P404" i="1"/>
  <c r="P403" i="1"/>
  <c r="P402" i="1"/>
  <c r="P401" i="1"/>
  <c r="P400" i="1"/>
  <c r="P399" i="1"/>
  <c r="P398" i="1"/>
  <c r="P397" i="1"/>
  <c r="P377" i="1"/>
  <c r="P376" i="1"/>
  <c r="P375" i="1"/>
  <c r="P374" i="1"/>
  <c r="P373" i="1"/>
  <c r="P372" i="1"/>
  <c r="P371" i="1"/>
  <c r="P370" i="1"/>
  <c r="P369" i="1"/>
  <c r="P368" i="1"/>
  <c r="P360" i="1"/>
  <c r="P359" i="1"/>
  <c r="P358" i="1"/>
  <c r="P357" i="1"/>
  <c r="P356" i="1"/>
  <c r="P355" i="1"/>
  <c r="P354" i="1"/>
  <c r="P353" i="1"/>
  <c r="P352" i="1"/>
  <c r="P344" i="1"/>
  <c r="P343" i="1"/>
  <c r="P342" i="1"/>
  <c r="P341" i="1"/>
  <c r="P340" i="1"/>
  <c r="P339" i="1"/>
  <c r="P338" i="1"/>
  <c r="P332" i="1"/>
  <c r="P331" i="1"/>
  <c r="P330" i="1"/>
  <c r="P329" i="1"/>
  <c r="P328" i="1"/>
  <c r="P327" i="1"/>
  <c r="P326" i="1"/>
  <c r="P325" i="1"/>
  <c r="P324" i="1"/>
  <c r="P320" i="1"/>
  <c r="S320" i="1" s="1"/>
  <c r="P319" i="1"/>
  <c r="S319" i="1" s="1"/>
  <c r="P318" i="1"/>
  <c r="S318" i="1" s="1"/>
  <c r="P317" i="1"/>
  <c r="S317" i="1" s="1"/>
  <c r="P316" i="1"/>
  <c r="S316" i="1" s="1"/>
  <c r="P315" i="1"/>
  <c r="S315" i="1" s="1"/>
  <c r="P314" i="1"/>
  <c r="S314" i="1" s="1"/>
  <c r="P313" i="1"/>
  <c r="S313" i="1" s="1"/>
  <c r="P312" i="1"/>
  <c r="S312" i="1" s="1"/>
  <c r="P311" i="1"/>
  <c r="S311" i="1" s="1"/>
  <c r="P310" i="1"/>
  <c r="S310" i="1" s="1"/>
  <c r="P309" i="1"/>
  <c r="S309" i="1" s="1"/>
  <c r="P308" i="1"/>
  <c r="S308" i="1" s="1"/>
  <c r="P307" i="1"/>
  <c r="S307" i="1" s="1"/>
  <c r="P303" i="1"/>
  <c r="P302" i="1"/>
  <c r="P301" i="1"/>
  <c r="P300" i="1"/>
  <c r="P299" i="1"/>
  <c r="P298" i="1"/>
  <c r="P297" i="1"/>
  <c r="P296" i="1"/>
  <c r="P295" i="1"/>
  <c r="P294" i="1"/>
  <c r="P293" i="1"/>
  <c r="P289" i="1"/>
  <c r="S289" i="1" s="1"/>
  <c r="P288" i="1"/>
  <c r="S288" i="1" s="1"/>
  <c r="P287" i="1"/>
  <c r="S287" i="1" s="1"/>
  <c r="P286" i="1"/>
  <c r="S286" i="1" s="1"/>
  <c r="P285" i="1"/>
  <c r="S285" i="1" s="1"/>
  <c r="P284" i="1"/>
  <c r="S284" i="1" s="1"/>
  <c r="P283" i="1"/>
  <c r="S283" i="1" s="1"/>
  <c r="P282" i="1"/>
  <c r="S282" i="1" s="1"/>
  <c r="M281" i="1"/>
  <c r="P281" i="1" s="1"/>
  <c r="S281" i="1" s="1"/>
  <c r="P280" i="1"/>
  <c r="S280" i="1" s="1"/>
  <c r="P279" i="1"/>
  <c r="S279" i="1" s="1"/>
  <c r="P273" i="1"/>
  <c r="S273" i="1" s="1"/>
  <c r="P272" i="1"/>
  <c r="S272" i="1" s="1"/>
  <c r="P271" i="1"/>
  <c r="S271" i="1" s="1"/>
  <c r="P270" i="1"/>
  <c r="S270" i="1" s="1"/>
  <c r="P269" i="1"/>
  <c r="S269" i="1" s="1"/>
  <c r="P268" i="1"/>
  <c r="S268" i="1" s="1"/>
  <c r="P267" i="1"/>
  <c r="S267" i="1" s="1"/>
  <c r="P266" i="1"/>
  <c r="S266" i="1" s="1"/>
  <c r="P265" i="1"/>
  <c r="S265" i="1" s="1"/>
  <c r="P261" i="1"/>
  <c r="S261" i="1" s="1"/>
  <c r="P260" i="1"/>
  <c r="S260" i="1" s="1"/>
  <c r="P259" i="1"/>
  <c r="S259" i="1" s="1"/>
  <c r="P258" i="1"/>
  <c r="S258" i="1" s="1"/>
  <c r="P257" i="1"/>
  <c r="S257" i="1" s="1"/>
  <c r="P256" i="1"/>
  <c r="S256" i="1" s="1"/>
  <c r="P255" i="1"/>
  <c r="S255" i="1" s="1"/>
  <c r="P254" i="1"/>
  <c r="S254" i="1" s="1"/>
  <c r="P253" i="1"/>
  <c r="S253" i="1" s="1"/>
  <c r="P252" i="1"/>
  <c r="S252" i="1" s="1"/>
  <c r="P251" i="1"/>
  <c r="S251" i="1" s="1"/>
  <c r="P250" i="1"/>
  <c r="S250" i="1" s="1"/>
  <c r="P249" i="1"/>
  <c r="S249" i="1" s="1"/>
  <c r="P244" i="1"/>
  <c r="S244" i="1" s="1"/>
  <c r="P243" i="1"/>
  <c r="S243" i="1" s="1"/>
  <c r="P242" i="1"/>
  <c r="S242" i="1" s="1"/>
  <c r="P241" i="1"/>
  <c r="S241" i="1" s="1"/>
  <c r="P240" i="1"/>
  <c r="S240" i="1" s="1"/>
  <c r="P239" i="1"/>
  <c r="S239" i="1" s="1"/>
  <c r="P238" i="1"/>
  <c r="S238" i="1" s="1"/>
  <c r="P237" i="1"/>
  <c r="S237" i="1" s="1"/>
  <c r="P236" i="1"/>
  <c r="S236" i="1" s="1"/>
  <c r="N132" i="1"/>
  <c r="O132" i="1"/>
  <c r="Q132" i="1"/>
  <c r="R132" i="1"/>
  <c r="M1788" i="1"/>
  <c r="R53" i="1"/>
  <c r="P42" i="1"/>
  <c r="S42" i="1" s="1"/>
  <c r="N38" i="1"/>
  <c r="P26" i="1"/>
  <c r="P27" i="1"/>
  <c r="S27" i="1" s="1"/>
  <c r="P14" i="1"/>
  <c r="S14" i="1" s="1"/>
  <c r="P13" i="1"/>
  <c r="S13" i="1" s="1"/>
  <c r="P12" i="1"/>
  <c r="S12" i="1" s="1"/>
  <c r="W142" i="1"/>
  <c r="AA142" i="1" s="1"/>
  <c r="P142" i="1"/>
  <c r="S142" i="1" s="1"/>
  <c r="I142" i="1"/>
  <c r="L142" i="1" s="1"/>
  <c r="W141" i="1"/>
  <c r="AA141" i="1" s="1"/>
  <c r="P141" i="1"/>
  <c r="S141" i="1" s="1"/>
  <c r="I141" i="1"/>
  <c r="L141" i="1" s="1"/>
  <c r="J132" i="1"/>
  <c r="K132" i="1"/>
  <c r="H132" i="1"/>
  <c r="G132" i="1"/>
  <c r="F132" i="1"/>
  <c r="H44" i="1"/>
  <c r="Z1642" i="1"/>
  <c r="Z1643" i="1" s="1"/>
  <c r="Y1642" i="1"/>
  <c r="Y1643" i="1" s="1"/>
  <c r="X1642" i="1"/>
  <c r="X1643" i="1" s="1"/>
  <c r="V1642" i="1"/>
  <c r="U1642" i="1"/>
  <c r="T1642" i="1"/>
  <c r="T1643" i="1" s="1"/>
  <c r="R1642" i="1"/>
  <c r="R1643" i="1" s="1"/>
  <c r="Q1642" i="1"/>
  <c r="Q1643" i="1" s="1"/>
  <c r="O1642" i="1"/>
  <c r="N1642" i="1"/>
  <c r="M1642" i="1"/>
  <c r="M1643" i="1" s="1"/>
  <c r="K1642" i="1"/>
  <c r="K1643" i="1" s="1"/>
  <c r="J1642" i="1"/>
  <c r="J1643" i="1" s="1"/>
  <c r="H1642" i="1"/>
  <c r="G1642" i="1"/>
  <c r="F1642" i="1"/>
  <c r="F1643" i="1" s="1"/>
  <c r="W1641" i="1"/>
  <c r="AA1641" i="1" s="1"/>
  <c r="P1641" i="1"/>
  <c r="S1641" i="1" s="1"/>
  <c r="I1641" i="1"/>
  <c r="L1641" i="1" s="1"/>
  <c r="W1640" i="1"/>
  <c r="AA1640" i="1" s="1"/>
  <c r="P1640" i="1"/>
  <c r="S1640" i="1" s="1"/>
  <c r="I1640" i="1"/>
  <c r="L1640" i="1" s="1"/>
  <c r="W1639" i="1"/>
  <c r="AA1639" i="1" s="1"/>
  <c r="P1639" i="1"/>
  <c r="S1639" i="1" s="1"/>
  <c r="I1639" i="1"/>
  <c r="L1639" i="1" s="1"/>
  <c r="W1638" i="1"/>
  <c r="AA1638" i="1" s="1"/>
  <c r="P1638" i="1"/>
  <c r="S1638" i="1" s="1"/>
  <c r="I1638" i="1"/>
  <c r="L1638" i="1" s="1"/>
  <c r="W1637" i="1"/>
  <c r="AA1637" i="1" s="1"/>
  <c r="P1637" i="1"/>
  <c r="S1637" i="1" s="1"/>
  <c r="I1637" i="1"/>
  <c r="L1637" i="1" s="1"/>
  <c r="W1636" i="1"/>
  <c r="AA1636" i="1" s="1"/>
  <c r="P1636" i="1"/>
  <c r="S1636" i="1" s="1"/>
  <c r="I1636" i="1"/>
  <c r="L1636" i="1" s="1"/>
  <c r="W1635" i="1"/>
  <c r="AA1635" i="1" s="1"/>
  <c r="P1635" i="1"/>
  <c r="S1635" i="1" s="1"/>
  <c r="I1635" i="1"/>
  <c r="L1635" i="1" s="1"/>
  <c r="W1634" i="1"/>
  <c r="AA1634" i="1" s="1"/>
  <c r="P1634" i="1"/>
  <c r="S1634" i="1" s="1"/>
  <c r="I1634" i="1"/>
  <c r="L1634" i="1" s="1"/>
  <c r="W1633" i="1"/>
  <c r="P1633" i="1"/>
  <c r="S1633" i="1" s="1"/>
  <c r="I1633" i="1"/>
  <c r="L1633" i="1" s="1"/>
  <c r="Z866" i="1"/>
  <c r="Z867" i="1" s="1"/>
  <c r="Y866" i="1"/>
  <c r="Y867" i="1" s="1"/>
  <c r="X866" i="1"/>
  <c r="X867" i="1" s="1"/>
  <c r="V866" i="1"/>
  <c r="U866" i="1"/>
  <c r="T866" i="1"/>
  <c r="T867" i="1" s="1"/>
  <c r="R866" i="1"/>
  <c r="R867" i="1" s="1"/>
  <c r="Q866" i="1"/>
  <c r="Q867" i="1" s="1"/>
  <c r="O866" i="1"/>
  <c r="N866" i="1"/>
  <c r="M866" i="1"/>
  <c r="M867" i="1" s="1"/>
  <c r="K866" i="1"/>
  <c r="K867" i="1" s="1"/>
  <c r="J866" i="1"/>
  <c r="J867" i="1" s="1"/>
  <c r="H866" i="1"/>
  <c r="G866" i="1"/>
  <c r="F866" i="1"/>
  <c r="F867" i="1" s="1"/>
  <c r="W865" i="1"/>
  <c r="AA865" i="1" s="1"/>
  <c r="P865" i="1"/>
  <c r="S865" i="1" s="1"/>
  <c r="I865" i="1"/>
  <c r="L865" i="1" s="1"/>
  <c r="W864" i="1"/>
  <c r="AA864" i="1" s="1"/>
  <c r="P864" i="1"/>
  <c r="S864" i="1" s="1"/>
  <c r="I864" i="1"/>
  <c r="L864" i="1" s="1"/>
  <c r="W863" i="1"/>
  <c r="AA863" i="1" s="1"/>
  <c r="P863" i="1"/>
  <c r="S863" i="1" s="1"/>
  <c r="I863" i="1"/>
  <c r="L863" i="1" s="1"/>
  <c r="W862" i="1"/>
  <c r="AA862" i="1" s="1"/>
  <c r="P862" i="1"/>
  <c r="S862" i="1" s="1"/>
  <c r="I862" i="1"/>
  <c r="L862" i="1" s="1"/>
  <c r="W861" i="1"/>
  <c r="AA861" i="1" s="1"/>
  <c r="P861" i="1"/>
  <c r="S861" i="1" s="1"/>
  <c r="I861" i="1"/>
  <c r="L861" i="1" s="1"/>
  <c r="W860" i="1"/>
  <c r="AA860" i="1" s="1"/>
  <c r="P860" i="1"/>
  <c r="S860" i="1" s="1"/>
  <c r="I860" i="1"/>
  <c r="L860" i="1" s="1"/>
  <c r="W859" i="1"/>
  <c r="AA859" i="1" s="1"/>
  <c r="P859" i="1"/>
  <c r="S859" i="1" s="1"/>
  <c r="I859" i="1"/>
  <c r="L859" i="1" s="1"/>
  <c r="W858" i="1"/>
  <c r="AA858" i="1" s="1"/>
  <c r="P858" i="1"/>
  <c r="S858" i="1" s="1"/>
  <c r="I858" i="1"/>
  <c r="L858" i="1" s="1"/>
  <c r="W857" i="1"/>
  <c r="P857" i="1"/>
  <c r="S857" i="1" s="1"/>
  <c r="I857" i="1"/>
  <c r="W856" i="1"/>
  <c r="AA856" i="1" s="1"/>
  <c r="P856" i="1"/>
  <c r="S856" i="1" s="1"/>
  <c r="I856" i="1"/>
  <c r="L856" i="1" s="1"/>
  <c r="W855" i="1"/>
  <c r="AA855" i="1" s="1"/>
  <c r="P855" i="1"/>
  <c r="S855" i="1" s="1"/>
  <c r="I855" i="1"/>
  <c r="L855" i="1" s="1"/>
  <c r="Z853" i="1"/>
  <c r="Z854" i="1" s="1"/>
  <c r="Y853" i="1"/>
  <c r="Y854" i="1" s="1"/>
  <c r="X853" i="1"/>
  <c r="X854" i="1" s="1"/>
  <c r="V853" i="1"/>
  <c r="U853" i="1"/>
  <c r="T853" i="1"/>
  <c r="T854" i="1" s="1"/>
  <c r="R853" i="1"/>
  <c r="R854" i="1" s="1"/>
  <c r="Q853" i="1"/>
  <c r="Q854" i="1" s="1"/>
  <c r="O853" i="1"/>
  <c r="N853" i="1"/>
  <c r="M853" i="1"/>
  <c r="M854" i="1" s="1"/>
  <c r="K853" i="1"/>
  <c r="K854" i="1" s="1"/>
  <c r="J853" i="1"/>
  <c r="J854" i="1" s="1"/>
  <c r="H853" i="1"/>
  <c r="G853" i="1"/>
  <c r="F853" i="1"/>
  <c r="F854" i="1" s="1"/>
  <c r="W852" i="1"/>
  <c r="AA852" i="1" s="1"/>
  <c r="P852" i="1"/>
  <c r="S852" i="1" s="1"/>
  <c r="I852" i="1"/>
  <c r="L852" i="1" s="1"/>
  <c r="W851" i="1"/>
  <c r="AA851" i="1" s="1"/>
  <c r="P851" i="1"/>
  <c r="S851" i="1" s="1"/>
  <c r="I851" i="1"/>
  <c r="L851" i="1" s="1"/>
  <c r="W850" i="1"/>
  <c r="AA850" i="1" s="1"/>
  <c r="P850" i="1"/>
  <c r="S850" i="1" s="1"/>
  <c r="I850" i="1"/>
  <c r="L850" i="1" s="1"/>
  <c r="W849" i="1"/>
  <c r="AA849" i="1" s="1"/>
  <c r="P849" i="1"/>
  <c r="S849" i="1" s="1"/>
  <c r="I849" i="1"/>
  <c r="L849" i="1" s="1"/>
  <c r="W848" i="1"/>
  <c r="AA848" i="1" s="1"/>
  <c r="P848" i="1"/>
  <c r="S848" i="1" s="1"/>
  <c r="I848" i="1"/>
  <c r="L848" i="1" s="1"/>
  <c r="W847" i="1"/>
  <c r="AA847" i="1" s="1"/>
  <c r="P847" i="1"/>
  <c r="S847" i="1" s="1"/>
  <c r="I847" i="1"/>
  <c r="L847" i="1" s="1"/>
  <c r="W846" i="1"/>
  <c r="AA846" i="1" s="1"/>
  <c r="P846" i="1"/>
  <c r="S846" i="1" s="1"/>
  <c r="I846" i="1"/>
  <c r="L846" i="1" s="1"/>
  <c r="W845" i="1"/>
  <c r="AA845" i="1" s="1"/>
  <c r="P845" i="1"/>
  <c r="S845" i="1" s="1"/>
  <c r="I845" i="1"/>
  <c r="L845" i="1" s="1"/>
  <c r="W844" i="1"/>
  <c r="P844" i="1"/>
  <c r="I844" i="1"/>
  <c r="L844" i="1" s="1"/>
  <c r="W843" i="1"/>
  <c r="AA843" i="1" s="1"/>
  <c r="P843" i="1"/>
  <c r="S843" i="1" s="1"/>
  <c r="I843" i="1"/>
  <c r="L843" i="1" s="1"/>
  <c r="W842" i="1"/>
  <c r="AA842" i="1" s="1"/>
  <c r="P842" i="1"/>
  <c r="S842" i="1" s="1"/>
  <c r="I842" i="1"/>
  <c r="S65" i="6" l="1"/>
  <c r="S68" i="6" s="1"/>
  <c r="AE82" i="6"/>
  <c r="AE87" i="6" s="1"/>
  <c r="K82" i="6"/>
  <c r="K87" i="6" s="1"/>
  <c r="K56" i="6" s="1"/>
  <c r="L65" i="6"/>
  <c r="L68" i="6" s="1"/>
  <c r="AA65" i="6"/>
  <c r="AA68" i="6" s="1"/>
  <c r="AI65" i="6"/>
  <c r="AI68" i="6" s="1"/>
  <c r="AH68" i="6"/>
  <c r="AH79" i="6" s="1"/>
  <c r="AH82" i="6" s="1"/>
  <c r="AH87" i="6" s="1"/>
  <c r="AH56" i="6"/>
  <c r="J60" i="6"/>
  <c r="L51" i="6"/>
  <c r="R56" i="6"/>
  <c r="R68" i="6"/>
  <c r="R79" i="6" s="1"/>
  <c r="Q82" i="6"/>
  <c r="Q87" i="6" s="1"/>
  <c r="P34" i="6"/>
  <c r="M62" i="6"/>
  <c r="T82" i="6"/>
  <c r="W79" i="6"/>
  <c r="Z82" i="6"/>
  <c r="Z87" i="6" s="1"/>
  <c r="AE34" i="6"/>
  <c r="AB62" i="6"/>
  <c r="W34" i="6"/>
  <c r="T62" i="6"/>
  <c r="P68" i="6"/>
  <c r="M79" i="6"/>
  <c r="AB82" i="6"/>
  <c r="Q62" i="6"/>
  <c r="Q71" i="6"/>
  <c r="Q74" i="6" s="1"/>
  <c r="I34" i="6"/>
  <c r="F62" i="6"/>
  <c r="AF71" i="6"/>
  <c r="AF74" i="6" s="1"/>
  <c r="AF62" i="6"/>
  <c r="S72" i="6"/>
  <c r="L79" i="6"/>
  <c r="I82" i="6"/>
  <c r="Z60" i="6"/>
  <c r="AA56" i="6"/>
  <c r="AA60" i="6" s="1"/>
  <c r="AB17" i="1"/>
  <c r="Y64" i="1"/>
  <c r="Y66" i="1" s="1"/>
  <c r="AA818" i="1"/>
  <c r="L853" i="1"/>
  <c r="I866" i="1"/>
  <c r="I867" i="1" s="1"/>
  <c r="AA695" i="1"/>
  <c r="W866" i="1"/>
  <c r="W867" i="1" s="1"/>
  <c r="AA1642" i="1"/>
  <c r="L1642" i="1"/>
  <c r="L1643" i="1" s="1"/>
  <c r="P853" i="1"/>
  <c r="P854" i="1" s="1"/>
  <c r="I853" i="1"/>
  <c r="I854" i="1" s="1"/>
  <c r="AA857" i="1"/>
  <c r="AA866" i="1" s="1"/>
  <c r="AA1633" i="1"/>
  <c r="W1642" i="1"/>
  <c r="W1643" i="1" s="1"/>
  <c r="S844" i="1"/>
  <c r="S853" i="1" s="1"/>
  <c r="S854" i="1" s="1"/>
  <c r="L857" i="1"/>
  <c r="L866" i="1" s="1"/>
  <c r="W853" i="1"/>
  <c r="W854" i="1" s="1"/>
  <c r="I1642" i="1"/>
  <c r="I1643" i="1" s="1"/>
  <c r="S1642" i="1"/>
  <c r="S1643" i="1" s="1"/>
  <c r="P1642" i="1"/>
  <c r="P1643" i="1" s="1"/>
  <c r="S866" i="1"/>
  <c r="S867" i="1" s="1"/>
  <c r="P866" i="1"/>
  <c r="P867" i="1" s="1"/>
  <c r="L842" i="1"/>
  <c r="AA844" i="1"/>
  <c r="AA853" i="1" s="1"/>
  <c r="W231" i="1"/>
  <c r="AA231" i="1" s="1"/>
  <c r="P231" i="1"/>
  <c r="S231" i="1" s="1"/>
  <c r="I231" i="1"/>
  <c r="L231" i="1" s="1"/>
  <c r="W230" i="1"/>
  <c r="AA230" i="1" s="1"/>
  <c r="P230" i="1"/>
  <c r="S230" i="1" s="1"/>
  <c r="I230" i="1"/>
  <c r="L230" i="1" s="1"/>
  <c r="W229" i="1"/>
  <c r="AA229" i="1" s="1"/>
  <c r="P229" i="1"/>
  <c r="S229" i="1" s="1"/>
  <c r="I229" i="1"/>
  <c r="L229" i="1" s="1"/>
  <c r="W228" i="1"/>
  <c r="AA228" i="1" s="1"/>
  <c r="P228" i="1"/>
  <c r="S228" i="1" s="1"/>
  <c r="I228" i="1"/>
  <c r="L228" i="1" s="1"/>
  <c r="W227" i="1"/>
  <c r="AA227" i="1" s="1"/>
  <c r="P227" i="1"/>
  <c r="S227" i="1" s="1"/>
  <c r="I227" i="1"/>
  <c r="L227" i="1" s="1"/>
  <c r="W226" i="1"/>
  <c r="AA226" i="1" s="1"/>
  <c r="P226" i="1"/>
  <c r="S226" i="1" s="1"/>
  <c r="I226" i="1"/>
  <c r="L226" i="1" s="1"/>
  <c r="W225" i="1"/>
  <c r="AA225" i="1" s="1"/>
  <c r="P225" i="1"/>
  <c r="S225" i="1" s="1"/>
  <c r="I225" i="1"/>
  <c r="L225" i="1" s="1"/>
  <c r="W224" i="1"/>
  <c r="AA224" i="1" s="1"/>
  <c r="P224" i="1"/>
  <c r="S224" i="1" s="1"/>
  <c r="I224" i="1"/>
  <c r="L224" i="1" s="1"/>
  <c r="W218" i="1"/>
  <c r="AA218" i="1" s="1"/>
  <c r="P218" i="1"/>
  <c r="S218" i="1" s="1"/>
  <c r="I218" i="1"/>
  <c r="L218" i="1" s="1"/>
  <c r="W217" i="1"/>
  <c r="AA217" i="1" s="1"/>
  <c r="P217" i="1"/>
  <c r="S217" i="1" s="1"/>
  <c r="I217" i="1"/>
  <c r="L217" i="1" s="1"/>
  <c r="W216" i="1"/>
  <c r="AA216" i="1" s="1"/>
  <c r="P216" i="1"/>
  <c r="S216" i="1" s="1"/>
  <c r="I216" i="1"/>
  <c r="L216" i="1" s="1"/>
  <c r="W215" i="1"/>
  <c r="AA215" i="1" s="1"/>
  <c r="P215" i="1"/>
  <c r="S215" i="1" s="1"/>
  <c r="I215" i="1"/>
  <c r="L215" i="1" s="1"/>
  <c r="W214" i="1"/>
  <c r="AA214" i="1" s="1"/>
  <c r="P214" i="1"/>
  <c r="S214" i="1" s="1"/>
  <c r="I214" i="1"/>
  <c r="L214" i="1" s="1"/>
  <c r="W213" i="1"/>
  <c r="AA213" i="1" s="1"/>
  <c r="P213" i="1"/>
  <c r="S213" i="1" s="1"/>
  <c r="I213" i="1"/>
  <c r="L213" i="1" s="1"/>
  <c r="W212" i="1"/>
  <c r="AA212" i="1" s="1"/>
  <c r="P212" i="1"/>
  <c r="S212" i="1" s="1"/>
  <c r="I212" i="1"/>
  <c r="L212" i="1" s="1"/>
  <c r="W211" i="1"/>
  <c r="AA211" i="1" s="1"/>
  <c r="P211" i="1"/>
  <c r="S211" i="1" s="1"/>
  <c r="I211" i="1"/>
  <c r="L211" i="1" s="1"/>
  <c r="W210" i="1"/>
  <c r="AA210" i="1" s="1"/>
  <c r="P210" i="1"/>
  <c r="S210" i="1" s="1"/>
  <c r="I210" i="1"/>
  <c r="L210" i="1" s="1"/>
  <c r="W209" i="1"/>
  <c r="AA209" i="1" s="1"/>
  <c r="P209" i="1"/>
  <c r="S209" i="1" s="1"/>
  <c r="I209" i="1"/>
  <c r="L209" i="1" s="1"/>
  <c r="W208" i="1"/>
  <c r="AA208" i="1" s="1"/>
  <c r="P208" i="1"/>
  <c r="S208" i="1" s="1"/>
  <c r="I208" i="1"/>
  <c r="L208" i="1" s="1"/>
  <c r="W202" i="1"/>
  <c r="AA202" i="1" s="1"/>
  <c r="P202" i="1"/>
  <c r="S202" i="1" s="1"/>
  <c r="I202" i="1"/>
  <c r="L202" i="1" s="1"/>
  <c r="W201" i="1"/>
  <c r="AA201" i="1" s="1"/>
  <c r="P201" i="1"/>
  <c r="S201" i="1" s="1"/>
  <c r="I201" i="1"/>
  <c r="L201" i="1" s="1"/>
  <c r="W200" i="1"/>
  <c r="AA200" i="1" s="1"/>
  <c r="P200" i="1"/>
  <c r="S200" i="1" s="1"/>
  <c r="I200" i="1"/>
  <c r="L200" i="1" s="1"/>
  <c r="W199" i="1"/>
  <c r="AA199" i="1" s="1"/>
  <c r="P199" i="1"/>
  <c r="S199" i="1" s="1"/>
  <c r="I199" i="1"/>
  <c r="L199" i="1" s="1"/>
  <c r="W198" i="1"/>
  <c r="AA198" i="1" s="1"/>
  <c r="P198" i="1"/>
  <c r="S198" i="1" s="1"/>
  <c r="I198" i="1"/>
  <c r="L198" i="1" s="1"/>
  <c r="W186" i="1"/>
  <c r="P186" i="1"/>
  <c r="I186" i="1"/>
  <c r="L186" i="1" s="1"/>
  <c r="W185" i="1"/>
  <c r="AA185" i="1" s="1"/>
  <c r="P185" i="1"/>
  <c r="S185" i="1" s="1"/>
  <c r="I185" i="1"/>
  <c r="L185" i="1" s="1"/>
  <c r="W184" i="1"/>
  <c r="AA184" i="1" s="1"/>
  <c r="P184" i="1"/>
  <c r="S184" i="1" s="1"/>
  <c r="I184" i="1"/>
  <c r="L184" i="1" s="1"/>
  <c r="W183" i="1"/>
  <c r="AA183" i="1" s="1"/>
  <c r="P183" i="1"/>
  <c r="S183" i="1" s="1"/>
  <c r="I183" i="1"/>
  <c r="L183" i="1" s="1"/>
  <c r="W182" i="1"/>
  <c r="AA182" i="1" s="1"/>
  <c r="P182" i="1"/>
  <c r="S182" i="1" s="1"/>
  <c r="I182" i="1"/>
  <c r="L182" i="1" s="1"/>
  <c r="W180" i="1"/>
  <c r="AA180" i="1" s="1"/>
  <c r="P180" i="1"/>
  <c r="S180" i="1" s="1"/>
  <c r="I180" i="1"/>
  <c r="L180" i="1" s="1"/>
  <c r="W179" i="1"/>
  <c r="AA179" i="1" s="1"/>
  <c r="P179" i="1"/>
  <c r="S179" i="1" s="1"/>
  <c r="I179" i="1"/>
  <c r="L179" i="1" s="1"/>
  <c r="W178" i="1"/>
  <c r="AA178" i="1" s="1"/>
  <c r="W177" i="1"/>
  <c r="AA177" i="1" s="1"/>
  <c r="W176" i="1"/>
  <c r="AA176" i="1" s="1"/>
  <c r="P176" i="1"/>
  <c r="S176" i="1" s="1"/>
  <c r="W175" i="1"/>
  <c r="AA175" i="1" s="1"/>
  <c r="P175" i="1"/>
  <c r="S175" i="1" s="1"/>
  <c r="W174" i="1"/>
  <c r="AA174" i="1" s="1"/>
  <c r="P174" i="1"/>
  <c r="S174" i="1" s="1"/>
  <c r="W173" i="1"/>
  <c r="AA173" i="1" s="1"/>
  <c r="P173" i="1"/>
  <c r="S173" i="1" s="1"/>
  <c r="U172" i="1"/>
  <c r="U188" i="1" s="1"/>
  <c r="N172" i="1"/>
  <c r="N188" i="1" s="1"/>
  <c r="W171" i="1"/>
  <c r="AA171" i="1" s="1"/>
  <c r="P171" i="1"/>
  <c r="S171" i="1" s="1"/>
  <c r="I171" i="1"/>
  <c r="L171" i="1" s="1"/>
  <c r="W170" i="1"/>
  <c r="AA170" i="1" s="1"/>
  <c r="P170" i="1"/>
  <c r="S170" i="1" s="1"/>
  <c r="W169" i="1"/>
  <c r="AA169" i="1" s="1"/>
  <c r="P169" i="1"/>
  <c r="S169" i="1" s="1"/>
  <c r="I169" i="1"/>
  <c r="L169" i="1" s="1"/>
  <c r="W168" i="1"/>
  <c r="AA168" i="1" s="1"/>
  <c r="P168" i="1"/>
  <c r="S168" i="1" s="1"/>
  <c r="I168" i="1"/>
  <c r="L168" i="1" s="1"/>
  <c r="W167" i="1"/>
  <c r="AA167" i="1" s="1"/>
  <c r="P167" i="1"/>
  <c r="S167" i="1" s="1"/>
  <c r="I167" i="1"/>
  <c r="L167" i="1" s="1"/>
  <c r="W166" i="1"/>
  <c r="AA166" i="1" s="1"/>
  <c r="P166" i="1"/>
  <c r="S166" i="1" s="1"/>
  <c r="I166" i="1"/>
  <c r="L166" i="1" s="1"/>
  <c r="W165" i="1"/>
  <c r="AA165" i="1" s="1"/>
  <c r="P165" i="1"/>
  <c r="S165" i="1" s="1"/>
  <c r="I165" i="1"/>
  <c r="L165" i="1" s="1"/>
  <c r="W164" i="1"/>
  <c r="AA164" i="1" s="1"/>
  <c r="P164" i="1"/>
  <c r="S164" i="1" s="1"/>
  <c r="W163" i="1"/>
  <c r="AA163" i="1" s="1"/>
  <c r="P163" i="1"/>
  <c r="S163" i="1" s="1"/>
  <c r="I163" i="1"/>
  <c r="L163" i="1" s="1"/>
  <c r="W162" i="1"/>
  <c r="AA162" i="1" s="1"/>
  <c r="P162" i="1"/>
  <c r="S162" i="1" s="1"/>
  <c r="I162" i="1"/>
  <c r="L162" i="1" s="1"/>
  <c r="W161" i="1"/>
  <c r="P161" i="1"/>
  <c r="S161" i="1" s="1"/>
  <c r="I161" i="1"/>
  <c r="W160" i="1"/>
  <c r="P160" i="1"/>
  <c r="S160" i="1" s="1"/>
  <c r="I160" i="1"/>
  <c r="L160" i="1" s="1"/>
  <c r="F188" i="1"/>
  <c r="G188" i="1"/>
  <c r="H188" i="1"/>
  <c r="J188" i="1"/>
  <c r="K188" i="1"/>
  <c r="M188" i="1"/>
  <c r="O188" i="1"/>
  <c r="Q188" i="1"/>
  <c r="AA150" i="1"/>
  <c r="P150" i="1"/>
  <c r="S150" i="1" s="1"/>
  <c r="AA149" i="1"/>
  <c r="P149" i="1"/>
  <c r="S149" i="1" s="1"/>
  <c r="AA148" i="1"/>
  <c r="P148" i="1"/>
  <c r="S148" i="1" s="1"/>
  <c r="I148" i="1"/>
  <c r="L148" i="1" s="1"/>
  <c r="AA147" i="1"/>
  <c r="P147" i="1"/>
  <c r="S147" i="1" s="1"/>
  <c r="W136" i="1"/>
  <c r="AA136" i="1" s="1"/>
  <c r="P136" i="1"/>
  <c r="S136" i="1" s="1"/>
  <c r="I136" i="1"/>
  <c r="W135" i="1"/>
  <c r="AA135" i="1" s="1"/>
  <c r="P135" i="1"/>
  <c r="S135" i="1" s="1"/>
  <c r="I135" i="1"/>
  <c r="L135" i="1" s="1"/>
  <c r="W130" i="1"/>
  <c r="P130" i="1"/>
  <c r="W129" i="1"/>
  <c r="AA129" i="1" s="1"/>
  <c r="P129" i="1"/>
  <c r="S129" i="1" s="1"/>
  <c r="W128" i="1"/>
  <c r="AA128" i="1" s="1"/>
  <c r="P128" i="1"/>
  <c r="S128" i="1" s="1"/>
  <c r="W127" i="1"/>
  <c r="AA127" i="1" s="1"/>
  <c r="P127" i="1"/>
  <c r="S127" i="1" s="1"/>
  <c r="W126" i="1"/>
  <c r="AA126" i="1" s="1"/>
  <c r="P126" i="1"/>
  <c r="S126" i="1" s="1"/>
  <c r="W125" i="1"/>
  <c r="AA125" i="1" s="1"/>
  <c r="P125" i="1"/>
  <c r="S125" i="1" s="1"/>
  <c r="W124" i="1"/>
  <c r="AA124" i="1" s="1"/>
  <c r="P124" i="1"/>
  <c r="S124" i="1" s="1"/>
  <c r="W123" i="1"/>
  <c r="P123" i="1"/>
  <c r="S123" i="1" s="1"/>
  <c r="I123" i="1"/>
  <c r="E122" i="1"/>
  <c r="W117" i="1"/>
  <c r="AA117" i="1" s="1"/>
  <c r="P117" i="1"/>
  <c r="S117" i="1" s="1"/>
  <c r="I117" i="1"/>
  <c r="L117" i="1" s="1"/>
  <c r="W116" i="1"/>
  <c r="AA116" i="1" s="1"/>
  <c r="P116" i="1"/>
  <c r="S116" i="1" s="1"/>
  <c r="I116" i="1"/>
  <c r="L116" i="1" s="1"/>
  <c r="W111" i="1"/>
  <c r="AA111" i="1" s="1"/>
  <c r="P111" i="1"/>
  <c r="S111" i="1" s="1"/>
  <c r="I111" i="1"/>
  <c r="L111" i="1" s="1"/>
  <c r="W107" i="1"/>
  <c r="AA107" i="1" s="1"/>
  <c r="P107" i="1"/>
  <c r="S107" i="1" s="1"/>
  <c r="I107" i="1"/>
  <c r="L107" i="1" s="1"/>
  <c r="W106" i="1"/>
  <c r="AA106" i="1" s="1"/>
  <c r="P106" i="1"/>
  <c r="S106" i="1" s="1"/>
  <c r="I106" i="1"/>
  <c r="L106" i="1" s="1"/>
  <c r="W105" i="1"/>
  <c r="AA105" i="1" s="1"/>
  <c r="P105" i="1"/>
  <c r="S105" i="1" s="1"/>
  <c r="I105" i="1"/>
  <c r="L105" i="1" s="1"/>
  <c r="W100" i="1"/>
  <c r="AA100" i="1" s="1"/>
  <c r="P100" i="1"/>
  <c r="S100" i="1" s="1"/>
  <c r="I100" i="1"/>
  <c r="L100" i="1" s="1"/>
  <c r="W99" i="1"/>
  <c r="AA99" i="1" s="1"/>
  <c r="P99" i="1"/>
  <c r="S99" i="1" s="1"/>
  <c r="I99" i="1"/>
  <c r="L99" i="1" s="1"/>
  <c r="W98" i="1"/>
  <c r="AA98" i="1" s="1"/>
  <c r="P98" i="1"/>
  <c r="S98" i="1" s="1"/>
  <c r="I98" i="1"/>
  <c r="L98" i="1" s="1"/>
  <c r="W97" i="1"/>
  <c r="AA97" i="1" s="1"/>
  <c r="P97" i="1"/>
  <c r="S97" i="1" s="1"/>
  <c r="I97" i="1"/>
  <c r="L97" i="1" s="1"/>
  <c r="F1834" i="1"/>
  <c r="T1829" i="1"/>
  <c r="M1829" i="1"/>
  <c r="T1817" i="1"/>
  <c r="M1817" i="1"/>
  <c r="T1811" i="1"/>
  <c r="M1811" i="1"/>
  <c r="F1779" i="1"/>
  <c r="F1788" i="1" s="1"/>
  <c r="G1782" i="1"/>
  <c r="T1779" i="1"/>
  <c r="M1779" i="1"/>
  <c r="M1780" i="1" s="1"/>
  <c r="T1771" i="1"/>
  <c r="F1769" i="1"/>
  <c r="T1755" i="1"/>
  <c r="M1755" i="1"/>
  <c r="T1734" i="1"/>
  <c r="T1739" i="1" s="1"/>
  <c r="M1734" i="1"/>
  <c r="M1739" i="1" s="1"/>
  <c r="F1734" i="1"/>
  <c r="F1739" i="1" s="1"/>
  <c r="W1713" i="1"/>
  <c r="AA1713" i="1" s="1"/>
  <c r="P1713" i="1"/>
  <c r="S1713" i="1" s="1"/>
  <c r="I1713" i="1"/>
  <c r="L1713" i="1" s="1"/>
  <c r="W1707" i="1"/>
  <c r="AA1707" i="1" s="1"/>
  <c r="P1707" i="1"/>
  <c r="S1707" i="1" s="1"/>
  <c r="I1707" i="1"/>
  <c r="L1707" i="1" s="1"/>
  <c r="W1706" i="1"/>
  <c r="AA1706" i="1" s="1"/>
  <c r="P1706" i="1"/>
  <c r="S1706" i="1" s="1"/>
  <c r="I1706" i="1"/>
  <c r="L1706" i="1" s="1"/>
  <c r="W1705" i="1"/>
  <c r="AA1705" i="1" s="1"/>
  <c r="P1705" i="1"/>
  <c r="S1705" i="1" s="1"/>
  <c r="I1705" i="1"/>
  <c r="L1705" i="1" s="1"/>
  <c r="W1704" i="1"/>
  <c r="AA1704" i="1" s="1"/>
  <c r="P1704" i="1"/>
  <c r="S1704" i="1" s="1"/>
  <c r="I1704" i="1"/>
  <c r="L1704" i="1" s="1"/>
  <c r="W1703" i="1"/>
  <c r="AA1703" i="1" s="1"/>
  <c r="P1703" i="1"/>
  <c r="S1703" i="1" s="1"/>
  <c r="I1703" i="1"/>
  <c r="L1703" i="1" s="1"/>
  <c r="W1690" i="1"/>
  <c r="AA1690" i="1" s="1"/>
  <c r="P1690" i="1"/>
  <c r="S1690" i="1" s="1"/>
  <c r="I1690" i="1"/>
  <c r="L1690" i="1" s="1"/>
  <c r="W1685" i="1"/>
  <c r="AA1685" i="1" s="1"/>
  <c r="P1685" i="1"/>
  <c r="S1685" i="1" s="1"/>
  <c r="I1685" i="1"/>
  <c r="L1685" i="1" s="1"/>
  <c r="W1684" i="1"/>
  <c r="AA1684" i="1" s="1"/>
  <c r="P1684" i="1"/>
  <c r="S1684" i="1" s="1"/>
  <c r="I1684" i="1"/>
  <c r="L1684" i="1" s="1"/>
  <c r="W1683" i="1"/>
  <c r="AA1683" i="1" s="1"/>
  <c r="P1683" i="1"/>
  <c r="S1683" i="1" s="1"/>
  <c r="I1683" i="1"/>
  <c r="L1683" i="1" s="1"/>
  <c r="W1682" i="1"/>
  <c r="AA1682" i="1" s="1"/>
  <c r="P1682" i="1"/>
  <c r="S1682" i="1" s="1"/>
  <c r="I1682" i="1"/>
  <c r="L1682" i="1" s="1"/>
  <c r="W1681" i="1"/>
  <c r="AA1681" i="1" s="1"/>
  <c r="P1681" i="1"/>
  <c r="S1681" i="1" s="1"/>
  <c r="I1681" i="1"/>
  <c r="L1681" i="1" s="1"/>
  <c r="W1680" i="1"/>
  <c r="AA1680" i="1" s="1"/>
  <c r="P1680" i="1"/>
  <c r="S1680" i="1" s="1"/>
  <c r="I1680" i="1"/>
  <c r="L1680" i="1" s="1"/>
  <c r="W1675" i="1"/>
  <c r="AA1675" i="1" s="1"/>
  <c r="P1675" i="1"/>
  <c r="S1675" i="1" s="1"/>
  <c r="I1675" i="1"/>
  <c r="L1675" i="1" s="1"/>
  <c r="W1674" i="1"/>
  <c r="AA1674" i="1" s="1"/>
  <c r="P1674" i="1"/>
  <c r="S1674" i="1" s="1"/>
  <c r="I1674" i="1"/>
  <c r="L1674" i="1" s="1"/>
  <c r="W1673" i="1"/>
  <c r="AA1673" i="1" s="1"/>
  <c r="P1673" i="1"/>
  <c r="S1673" i="1" s="1"/>
  <c r="I1673" i="1"/>
  <c r="L1673" i="1" s="1"/>
  <c r="W1672" i="1"/>
  <c r="AA1672" i="1" s="1"/>
  <c r="P1672" i="1"/>
  <c r="S1672" i="1" s="1"/>
  <c r="I1672" i="1"/>
  <c r="L1672" i="1" s="1"/>
  <c r="T1671" i="1"/>
  <c r="W1671" i="1" s="1"/>
  <c r="AA1671" i="1" s="1"/>
  <c r="M1671" i="1"/>
  <c r="P1671" i="1" s="1"/>
  <c r="S1671" i="1" s="1"/>
  <c r="F1671" i="1"/>
  <c r="I1671" i="1" s="1"/>
  <c r="L1671" i="1" s="1"/>
  <c r="W1670" i="1"/>
  <c r="P1670" i="1"/>
  <c r="S1670" i="1" s="1"/>
  <c r="I1670" i="1"/>
  <c r="L1670" i="1" s="1"/>
  <c r="W1669" i="1"/>
  <c r="AA1669" i="1" s="1"/>
  <c r="P1669" i="1"/>
  <c r="S1669" i="1" s="1"/>
  <c r="I1669" i="1"/>
  <c r="L1669" i="1" s="1"/>
  <c r="W1664" i="1"/>
  <c r="AA1664" i="1" s="1"/>
  <c r="P1664" i="1"/>
  <c r="S1664" i="1" s="1"/>
  <c r="I1664" i="1"/>
  <c r="L1664" i="1" s="1"/>
  <c r="W1663" i="1"/>
  <c r="AA1663" i="1" s="1"/>
  <c r="P1663" i="1"/>
  <c r="S1663" i="1" s="1"/>
  <c r="I1663" i="1"/>
  <c r="L1663" i="1" s="1"/>
  <c r="W1662" i="1"/>
  <c r="AA1662" i="1" s="1"/>
  <c r="P1662" i="1"/>
  <c r="S1662" i="1" s="1"/>
  <c r="I1662" i="1"/>
  <c r="L1662" i="1" s="1"/>
  <c r="W1661" i="1"/>
  <c r="AA1661" i="1" s="1"/>
  <c r="P1661" i="1"/>
  <c r="S1661" i="1" s="1"/>
  <c r="I1661" i="1"/>
  <c r="L1661" i="1" s="1"/>
  <c r="W1660" i="1"/>
  <c r="AA1660" i="1" s="1"/>
  <c r="P1660" i="1"/>
  <c r="S1660" i="1" s="1"/>
  <c r="I1660" i="1"/>
  <c r="L1660" i="1" s="1"/>
  <c r="W1659" i="1"/>
  <c r="AA1659" i="1" s="1"/>
  <c r="P1659" i="1"/>
  <c r="S1659" i="1" s="1"/>
  <c r="I1659" i="1"/>
  <c r="L1659" i="1" s="1"/>
  <c r="W1654" i="1"/>
  <c r="AA1654" i="1" s="1"/>
  <c r="P1654" i="1"/>
  <c r="S1654" i="1" s="1"/>
  <c r="I1654" i="1"/>
  <c r="L1654" i="1" s="1"/>
  <c r="W1653" i="1"/>
  <c r="AA1653" i="1" s="1"/>
  <c r="P1653" i="1"/>
  <c r="S1653" i="1" s="1"/>
  <c r="I1653" i="1"/>
  <c r="L1653" i="1" s="1"/>
  <c r="W1652" i="1"/>
  <c r="AA1652" i="1" s="1"/>
  <c r="P1652" i="1"/>
  <c r="S1652" i="1" s="1"/>
  <c r="I1652" i="1"/>
  <c r="L1652" i="1" s="1"/>
  <c r="W1651" i="1"/>
  <c r="AA1651" i="1" s="1"/>
  <c r="P1651" i="1"/>
  <c r="S1651" i="1" s="1"/>
  <c r="I1651" i="1"/>
  <c r="L1651" i="1" s="1"/>
  <c r="W1650" i="1"/>
  <c r="AA1650" i="1" s="1"/>
  <c r="P1650" i="1"/>
  <c r="S1650" i="1" s="1"/>
  <c r="I1650" i="1"/>
  <c r="L1650" i="1" s="1"/>
  <c r="W1649" i="1"/>
  <c r="AA1649" i="1" s="1"/>
  <c r="P1649" i="1"/>
  <c r="S1649" i="1" s="1"/>
  <c r="I1649" i="1"/>
  <c r="L1649" i="1" s="1"/>
  <c r="W1648" i="1"/>
  <c r="AA1648" i="1" s="1"/>
  <c r="P1648" i="1"/>
  <c r="S1648" i="1" s="1"/>
  <c r="I1648" i="1"/>
  <c r="L1648" i="1" s="1"/>
  <c r="W1647" i="1"/>
  <c r="AA1647" i="1" s="1"/>
  <c r="P1647" i="1"/>
  <c r="S1647" i="1" s="1"/>
  <c r="I1647" i="1"/>
  <c r="L1647" i="1" s="1"/>
  <c r="W1646" i="1"/>
  <c r="AA1646" i="1" s="1"/>
  <c r="P1646" i="1"/>
  <c r="S1646" i="1" s="1"/>
  <c r="I1646" i="1"/>
  <c r="L1646" i="1" s="1"/>
  <c r="W1645" i="1"/>
  <c r="AA1645" i="1" s="1"/>
  <c r="P1645" i="1"/>
  <c r="S1645" i="1" s="1"/>
  <c r="I1645" i="1"/>
  <c r="L1645" i="1" s="1"/>
  <c r="W1629" i="1"/>
  <c r="AA1629" i="1" s="1"/>
  <c r="P1629" i="1"/>
  <c r="S1629" i="1" s="1"/>
  <c r="I1629" i="1"/>
  <c r="L1629" i="1" s="1"/>
  <c r="W1628" i="1"/>
  <c r="AA1628" i="1" s="1"/>
  <c r="P1628" i="1"/>
  <c r="S1628" i="1" s="1"/>
  <c r="I1628" i="1"/>
  <c r="L1628" i="1" s="1"/>
  <c r="W1627" i="1"/>
  <c r="AA1627" i="1" s="1"/>
  <c r="P1627" i="1"/>
  <c r="S1627" i="1" s="1"/>
  <c r="I1627" i="1"/>
  <c r="L1627" i="1" s="1"/>
  <c r="W1626" i="1"/>
  <c r="AA1626" i="1" s="1"/>
  <c r="P1626" i="1"/>
  <c r="S1626" i="1" s="1"/>
  <c r="W1625" i="1"/>
  <c r="AA1625" i="1" s="1"/>
  <c r="P1625" i="1"/>
  <c r="S1625" i="1" s="1"/>
  <c r="I1625" i="1"/>
  <c r="L1625" i="1" s="1"/>
  <c r="E1624" i="1"/>
  <c r="W1624" i="1" s="1"/>
  <c r="AA1624" i="1" s="1"/>
  <c r="W1620" i="1"/>
  <c r="AA1620" i="1" s="1"/>
  <c r="P1620" i="1"/>
  <c r="S1620" i="1" s="1"/>
  <c r="I1620" i="1"/>
  <c r="L1620" i="1" s="1"/>
  <c r="W1619" i="1"/>
  <c r="AA1619" i="1" s="1"/>
  <c r="P1619" i="1"/>
  <c r="S1619" i="1" s="1"/>
  <c r="I1619" i="1"/>
  <c r="L1619" i="1" s="1"/>
  <c r="W1618" i="1"/>
  <c r="AA1618" i="1" s="1"/>
  <c r="P1618" i="1"/>
  <c r="S1618" i="1" s="1"/>
  <c r="I1618" i="1"/>
  <c r="L1618" i="1" s="1"/>
  <c r="W1617" i="1"/>
  <c r="AA1617" i="1" s="1"/>
  <c r="P1617" i="1"/>
  <c r="S1617" i="1" s="1"/>
  <c r="I1617" i="1"/>
  <c r="L1617" i="1" s="1"/>
  <c r="W1616" i="1"/>
  <c r="AA1616" i="1" s="1"/>
  <c r="W1615" i="1"/>
  <c r="AA1615" i="1" s="1"/>
  <c r="P1615" i="1"/>
  <c r="S1615" i="1" s="1"/>
  <c r="I1615" i="1"/>
  <c r="L1615" i="1" s="1"/>
  <c r="W1614" i="1"/>
  <c r="AA1614" i="1" s="1"/>
  <c r="P1614" i="1"/>
  <c r="S1614" i="1" s="1"/>
  <c r="I1614" i="1"/>
  <c r="L1614" i="1" s="1"/>
  <c r="W1613" i="1"/>
  <c r="AA1613" i="1" s="1"/>
  <c r="P1613" i="1"/>
  <c r="S1613" i="1" s="1"/>
  <c r="I1613" i="1"/>
  <c r="L1613" i="1" s="1"/>
  <c r="W1612" i="1"/>
  <c r="AA1612" i="1" s="1"/>
  <c r="P1612" i="1"/>
  <c r="S1612" i="1" s="1"/>
  <c r="I1612" i="1"/>
  <c r="L1612" i="1" s="1"/>
  <c r="W1611" i="1"/>
  <c r="AA1611" i="1" s="1"/>
  <c r="P1611" i="1"/>
  <c r="S1611" i="1" s="1"/>
  <c r="I1611" i="1"/>
  <c r="L1611" i="1" s="1"/>
  <c r="W1610" i="1"/>
  <c r="AA1610" i="1" s="1"/>
  <c r="P1610" i="1"/>
  <c r="S1610" i="1" s="1"/>
  <c r="I1610" i="1"/>
  <c r="L1610" i="1" s="1"/>
  <c r="W1609" i="1"/>
  <c r="AA1609" i="1" s="1"/>
  <c r="P1609" i="1"/>
  <c r="S1609" i="1" s="1"/>
  <c r="I1609" i="1"/>
  <c r="L1609" i="1" s="1"/>
  <c r="W1608" i="1"/>
  <c r="AA1608" i="1" s="1"/>
  <c r="P1608" i="1"/>
  <c r="S1608" i="1" s="1"/>
  <c r="I1608" i="1"/>
  <c r="L1608" i="1" s="1"/>
  <c r="W1607" i="1"/>
  <c r="AA1607" i="1" s="1"/>
  <c r="P1607" i="1"/>
  <c r="S1607" i="1" s="1"/>
  <c r="I1607" i="1"/>
  <c r="L1607" i="1" s="1"/>
  <c r="W1606" i="1"/>
  <c r="AA1606" i="1" s="1"/>
  <c r="P1606" i="1"/>
  <c r="S1606" i="1" s="1"/>
  <c r="I1606" i="1"/>
  <c r="L1606" i="1" s="1"/>
  <c r="W1605" i="1"/>
  <c r="AA1605" i="1" s="1"/>
  <c r="P1605" i="1"/>
  <c r="S1605" i="1" s="1"/>
  <c r="I1605" i="1"/>
  <c r="L1605" i="1" s="1"/>
  <c r="W1604" i="1"/>
  <c r="AA1604" i="1" s="1"/>
  <c r="P1604" i="1"/>
  <c r="S1604" i="1" s="1"/>
  <c r="I1604" i="1"/>
  <c r="L1604" i="1" s="1"/>
  <c r="W1603" i="1"/>
  <c r="AA1603" i="1" s="1"/>
  <c r="P1603" i="1"/>
  <c r="S1603" i="1" s="1"/>
  <c r="I1603" i="1"/>
  <c r="L1603" i="1" s="1"/>
  <c r="W1598" i="1"/>
  <c r="AA1598" i="1" s="1"/>
  <c r="P1598" i="1"/>
  <c r="S1598" i="1" s="1"/>
  <c r="I1598" i="1"/>
  <c r="L1598" i="1" s="1"/>
  <c r="W1597" i="1"/>
  <c r="AA1597" i="1" s="1"/>
  <c r="P1597" i="1"/>
  <c r="S1597" i="1" s="1"/>
  <c r="I1597" i="1"/>
  <c r="L1597" i="1" s="1"/>
  <c r="W1596" i="1"/>
  <c r="AA1596" i="1" s="1"/>
  <c r="P1596" i="1"/>
  <c r="S1596" i="1" s="1"/>
  <c r="I1596" i="1"/>
  <c r="L1596" i="1" s="1"/>
  <c r="W1592" i="1"/>
  <c r="AA1592" i="1" s="1"/>
  <c r="P1592" i="1"/>
  <c r="S1592" i="1" s="1"/>
  <c r="I1592" i="1"/>
  <c r="L1592" i="1" s="1"/>
  <c r="W1591" i="1"/>
  <c r="AA1591" i="1" s="1"/>
  <c r="P1591" i="1"/>
  <c r="S1591" i="1" s="1"/>
  <c r="I1591" i="1"/>
  <c r="L1591" i="1" s="1"/>
  <c r="W1590" i="1"/>
  <c r="AA1590" i="1" s="1"/>
  <c r="P1590" i="1"/>
  <c r="S1590" i="1" s="1"/>
  <c r="I1590" i="1"/>
  <c r="L1590" i="1" s="1"/>
  <c r="W1589" i="1"/>
  <c r="AA1589" i="1" s="1"/>
  <c r="P1589" i="1"/>
  <c r="S1589" i="1" s="1"/>
  <c r="I1589" i="1"/>
  <c r="L1589" i="1" s="1"/>
  <c r="W1588" i="1"/>
  <c r="AA1588" i="1" s="1"/>
  <c r="P1588" i="1"/>
  <c r="S1588" i="1" s="1"/>
  <c r="I1588" i="1"/>
  <c r="L1588" i="1" s="1"/>
  <c r="W1585" i="1"/>
  <c r="AA1585" i="1" s="1"/>
  <c r="P1585" i="1"/>
  <c r="S1585" i="1" s="1"/>
  <c r="I1585" i="1"/>
  <c r="L1585" i="1" s="1"/>
  <c r="W1584" i="1"/>
  <c r="AA1584" i="1" s="1"/>
  <c r="P1584" i="1"/>
  <c r="S1584" i="1" s="1"/>
  <c r="I1584" i="1"/>
  <c r="L1584" i="1" s="1"/>
  <c r="W1583" i="1"/>
  <c r="AA1583" i="1" s="1"/>
  <c r="P1583" i="1"/>
  <c r="S1583" i="1" s="1"/>
  <c r="I1583" i="1"/>
  <c r="L1583" i="1" s="1"/>
  <c r="W1582" i="1"/>
  <c r="AA1582" i="1" s="1"/>
  <c r="P1582" i="1"/>
  <c r="S1582" i="1" s="1"/>
  <c r="I1582" i="1"/>
  <c r="L1582" i="1" s="1"/>
  <c r="W1577" i="1"/>
  <c r="AA1577" i="1" s="1"/>
  <c r="P1577" i="1"/>
  <c r="S1577" i="1" s="1"/>
  <c r="I1577" i="1"/>
  <c r="L1577" i="1" s="1"/>
  <c r="W1576" i="1"/>
  <c r="AA1576" i="1" s="1"/>
  <c r="P1576" i="1"/>
  <c r="S1576" i="1" s="1"/>
  <c r="I1576" i="1"/>
  <c r="L1576" i="1" s="1"/>
  <c r="W1575" i="1"/>
  <c r="AA1575" i="1" s="1"/>
  <c r="P1575" i="1"/>
  <c r="S1575" i="1" s="1"/>
  <c r="I1575" i="1"/>
  <c r="L1575" i="1" s="1"/>
  <c r="W1574" i="1"/>
  <c r="AA1574" i="1" s="1"/>
  <c r="P1574" i="1"/>
  <c r="S1574" i="1" s="1"/>
  <c r="I1574" i="1"/>
  <c r="L1574" i="1" s="1"/>
  <c r="W1573" i="1"/>
  <c r="AA1573" i="1" s="1"/>
  <c r="P1573" i="1"/>
  <c r="S1573" i="1" s="1"/>
  <c r="I1573" i="1"/>
  <c r="L1573" i="1" s="1"/>
  <c r="W1572" i="1"/>
  <c r="AA1572" i="1" s="1"/>
  <c r="P1572" i="1"/>
  <c r="S1572" i="1" s="1"/>
  <c r="I1572" i="1"/>
  <c r="L1572" i="1" s="1"/>
  <c r="W1567" i="1"/>
  <c r="AA1567" i="1" s="1"/>
  <c r="P1567" i="1"/>
  <c r="S1567" i="1" s="1"/>
  <c r="I1567" i="1"/>
  <c r="L1567" i="1" s="1"/>
  <c r="W1566" i="1"/>
  <c r="AA1566" i="1" s="1"/>
  <c r="P1566" i="1"/>
  <c r="S1566" i="1" s="1"/>
  <c r="I1566" i="1"/>
  <c r="L1566" i="1" s="1"/>
  <c r="W1565" i="1"/>
  <c r="AA1565" i="1" s="1"/>
  <c r="P1565" i="1"/>
  <c r="S1565" i="1" s="1"/>
  <c r="I1565" i="1"/>
  <c r="L1565" i="1" s="1"/>
  <c r="W1564" i="1"/>
  <c r="AA1564" i="1" s="1"/>
  <c r="P1564" i="1"/>
  <c r="S1564" i="1" s="1"/>
  <c r="I1564" i="1"/>
  <c r="L1564" i="1" s="1"/>
  <c r="W1563" i="1"/>
  <c r="AA1563" i="1" s="1"/>
  <c r="P1563" i="1"/>
  <c r="S1563" i="1" s="1"/>
  <c r="I1563" i="1"/>
  <c r="L1563" i="1" s="1"/>
  <c r="W1562" i="1"/>
  <c r="AA1562" i="1" s="1"/>
  <c r="P1562" i="1"/>
  <c r="S1562" i="1" s="1"/>
  <c r="I1562" i="1"/>
  <c r="L1562" i="1" s="1"/>
  <c r="W1561" i="1"/>
  <c r="AA1561" i="1" s="1"/>
  <c r="P1561" i="1"/>
  <c r="S1561" i="1" s="1"/>
  <c r="I1561" i="1"/>
  <c r="L1561" i="1" s="1"/>
  <c r="T1553" i="1"/>
  <c r="W1553" i="1" s="1"/>
  <c r="AA1553" i="1" s="1"/>
  <c r="M1553" i="1"/>
  <c r="P1553" i="1" s="1"/>
  <c r="S1553" i="1" s="1"/>
  <c r="F1553" i="1"/>
  <c r="I1553" i="1" s="1"/>
  <c r="L1553" i="1" s="1"/>
  <c r="W1552" i="1"/>
  <c r="AA1552" i="1" s="1"/>
  <c r="P1552" i="1"/>
  <c r="S1552" i="1" s="1"/>
  <c r="I1552" i="1"/>
  <c r="L1552" i="1" s="1"/>
  <c r="W1551" i="1"/>
  <c r="AA1551" i="1" s="1"/>
  <c r="P1551" i="1"/>
  <c r="S1551" i="1" s="1"/>
  <c r="I1551" i="1"/>
  <c r="L1551" i="1" s="1"/>
  <c r="W1546" i="1"/>
  <c r="AA1546" i="1" s="1"/>
  <c r="P1546" i="1"/>
  <c r="S1546" i="1" s="1"/>
  <c r="I1546" i="1"/>
  <c r="L1546" i="1" s="1"/>
  <c r="W1545" i="1"/>
  <c r="AA1545" i="1" s="1"/>
  <c r="P1545" i="1"/>
  <c r="S1545" i="1" s="1"/>
  <c r="I1545" i="1"/>
  <c r="L1545" i="1" s="1"/>
  <c r="W1544" i="1"/>
  <c r="AA1544" i="1" s="1"/>
  <c r="P1544" i="1"/>
  <c r="S1544" i="1" s="1"/>
  <c r="I1544" i="1"/>
  <c r="L1544" i="1" s="1"/>
  <c r="W1543" i="1"/>
  <c r="AA1543" i="1" s="1"/>
  <c r="W1542" i="1"/>
  <c r="AA1542" i="1" s="1"/>
  <c r="W1541" i="1"/>
  <c r="AA1541" i="1" s="1"/>
  <c r="W1540" i="1"/>
  <c r="AA1540" i="1" s="1"/>
  <c r="P1540" i="1"/>
  <c r="S1540" i="1" s="1"/>
  <c r="I1540" i="1"/>
  <c r="L1540" i="1" s="1"/>
  <c r="W1539" i="1"/>
  <c r="AA1539" i="1" s="1"/>
  <c r="P1539" i="1"/>
  <c r="S1539" i="1" s="1"/>
  <c r="I1539" i="1"/>
  <c r="L1539" i="1" s="1"/>
  <c r="W1536" i="1"/>
  <c r="AA1536" i="1" s="1"/>
  <c r="P1536" i="1"/>
  <c r="S1536" i="1" s="1"/>
  <c r="I1536" i="1"/>
  <c r="L1536" i="1" s="1"/>
  <c r="W1535" i="1"/>
  <c r="AA1535" i="1" s="1"/>
  <c r="P1535" i="1"/>
  <c r="S1535" i="1" s="1"/>
  <c r="I1535" i="1"/>
  <c r="L1535" i="1" s="1"/>
  <c r="W1534" i="1"/>
  <c r="AA1534" i="1" s="1"/>
  <c r="P1534" i="1"/>
  <c r="S1534" i="1" s="1"/>
  <c r="I1534" i="1"/>
  <c r="L1534" i="1" s="1"/>
  <c r="W1533" i="1"/>
  <c r="AA1533" i="1" s="1"/>
  <c r="P1533" i="1"/>
  <c r="S1533" i="1" s="1"/>
  <c r="I1533" i="1"/>
  <c r="L1533" i="1" s="1"/>
  <c r="W1532" i="1"/>
  <c r="P1532" i="1"/>
  <c r="S1532" i="1" s="1"/>
  <c r="I1532" i="1"/>
  <c r="L1532" i="1" s="1"/>
  <c r="W1531" i="1"/>
  <c r="AA1531" i="1" s="1"/>
  <c r="P1531" i="1"/>
  <c r="S1531" i="1" s="1"/>
  <c r="I1531" i="1"/>
  <c r="L1531" i="1" s="1"/>
  <c r="W1521" i="1"/>
  <c r="AA1521" i="1" s="1"/>
  <c r="P1521" i="1"/>
  <c r="S1521" i="1" s="1"/>
  <c r="I1521" i="1"/>
  <c r="L1521" i="1" s="1"/>
  <c r="W1516" i="1"/>
  <c r="AA1516" i="1" s="1"/>
  <c r="P1516" i="1"/>
  <c r="S1516" i="1" s="1"/>
  <c r="I1516" i="1"/>
  <c r="L1516" i="1" s="1"/>
  <c r="W1515" i="1"/>
  <c r="AA1515" i="1" s="1"/>
  <c r="P1515" i="1"/>
  <c r="S1515" i="1" s="1"/>
  <c r="I1515" i="1"/>
  <c r="L1515" i="1" s="1"/>
  <c r="W1514" i="1"/>
  <c r="AA1514" i="1" s="1"/>
  <c r="P1514" i="1"/>
  <c r="S1514" i="1" s="1"/>
  <c r="I1514" i="1"/>
  <c r="L1514" i="1" s="1"/>
  <c r="W1508" i="1"/>
  <c r="AA1508" i="1" s="1"/>
  <c r="P1508" i="1"/>
  <c r="S1508" i="1" s="1"/>
  <c r="I1508" i="1"/>
  <c r="L1508" i="1" s="1"/>
  <c r="W1507" i="1"/>
  <c r="AA1507" i="1" s="1"/>
  <c r="P1507" i="1"/>
  <c r="S1507" i="1" s="1"/>
  <c r="I1507" i="1"/>
  <c r="L1507" i="1" s="1"/>
  <c r="W1506" i="1"/>
  <c r="AA1506" i="1" s="1"/>
  <c r="P1506" i="1"/>
  <c r="S1506" i="1" s="1"/>
  <c r="I1506" i="1"/>
  <c r="L1506" i="1" s="1"/>
  <c r="W1505" i="1"/>
  <c r="AA1505" i="1" s="1"/>
  <c r="P1505" i="1"/>
  <c r="S1505" i="1" s="1"/>
  <c r="I1505" i="1"/>
  <c r="L1505" i="1" s="1"/>
  <c r="W1504" i="1"/>
  <c r="AA1504" i="1" s="1"/>
  <c r="P1504" i="1"/>
  <c r="S1504" i="1" s="1"/>
  <c r="I1504" i="1"/>
  <c r="L1504" i="1" s="1"/>
  <c r="W1499" i="1"/>
  <c r="AA1499" i="1" s="1"/>
  <c r="P1499" i="1"/>
  <c r="S1499" i="1" s="1"/>
  <c r="W1498" i="1"/>
  <c r="AA1498" i="1" s="1"/>
  <c r="P1498" i="1"/>
  <c r="S1498" i="1" s="1"/>
  <c r="I1498" i="1"/>
  <c r="L1498" i="1" s="1"/>
  <c r="W1497" i="1"/>
  <c r="AA1497" i="1" s="1"/>
  <c r="P1497" i="1"/>
  <c r="S1497" i="1" s="1"/>
  <c r="I1497" i="1"/>
  <c r="L1497" i="1" s="1"/>
  <c r="W1496" i="1"/>
  <c r="AA1496" i="1" s="1"/>
  <c r="P1496" i="1"/>
  <c r="S1496" i="1" s="1"/>
  <c r="I1496" i="1"/>
  <c r="L1496" i="1" s="1"/>
  <c r="AA1491" i="1"/>
  <c r="P1491" i="1"/>
  <c r="S1491" i="1" s="1"/>
  <c r="I1491" i="1"/>
  <c r="L1491" i="1" s="1"/>
  <c r="W1490" i="1"/>
  <c r="P1490" i="1"/>
  <c r="S1490" i="1" s="1"/>
  <c r="I1490" i="1"/>
  <c r="L1490" i="1" s="1"/>
  <c r="AA1489" i="1"/>
  <c r="P1489" i="1"/>
  <c r="S1489" i="1" s="1"/>
  <c r="I1489" i="1"/>
  <c r="L1489" i="1" s="1"/>
  <c r="W1484" i="1"/>
  <c r="AA1484" i="1" s="1"/>
  <c r="P1484" i="1"/>
  <c r="S1484" i="1" s="1"/>
  <c r="I1484" i="1"/>
  <c r="L1484" i="1" s="1"/>
  <c r="W1483" i="1"/>
  <c r="P1483" i="1"/>
  <c r="S1483" i="1" s="1"/>
  <c r="I1483" i="1"/>
  <c r="L1483" i="1" s="1"/>
  <c r="W1482" i="1"/>
  <c r="AA1482" i="1" s="1"/>
  <c r="P1482" i="1"/>
  <c r="S1482" i="1" s="1"/>
  <c r="I1482" i="1"/>
  <c r="L1482" i="1" s="1"/>
  <c r="W1474" i="1"/>
  <c r="AA1474" i="1" s="1"/>
  <c r="P1474" i="1"/>
  <c r="S1474" i="1" s="1"/>
  <c r="I1474" i="1"/>
  <c r="L1474" i="1" s="1"/>
  <c r="W1473" i="1"/>
  <c r="AA1473" i="1" s="1"/>
  <c r="P1473" i="1"/>
  <c r="S1473" i="1" s="1"/>
  <c r="I1473" i="1"/>
  <c r="L1473" i="1" s="1"/>
  <c r="W1472" i="1"/>
  <c r="AA1472" i="1" s="1"/>
  <c r="P1472" i="1"/>
  <c r="S1472" i="1" s="1"/>
  <c r="I1472" i="1"/>
  <c r="L1472" i="1" s="1"/>
  <c r="W1467" i="1"/>
  <c r="AA1467" i="1" s="1"/>
  <c r="P1467" i="1"/>
  <c r="S1467" i="1" s="1"/>
  <c r="W1466" i="1"/>
  <c r="AA1466" i="1" s="1"/>
  <c r="P1466" i="1"/>
  <c r="S1466" i="1" s="1"/>
  <c r="I1466" i="1"/>
  <c r="L1466" i="1" s="1"/>
  <c r="W1465" i="1"/>
  <c r="P1465" i="1"/>
  <c r="S1465" i="1" s="1"/>
  <c r="I1465" i="1"/>
  <c r="L1465" i="1" s="1"/>
  <c r="W1464" i="1"/>
  <c r="AA1464" i="1" s="1"/>
  <c r="P1464" i="1"/>
  <c r="S1464" i="1" s="1"/>
  <c r="I1464" i="1"/>
  <c r="L1464" i="1" s="1"/>
  <c r="W1460" i="1"/>
  <c r="AA1460" i="1" s="1"/>
  <c r="P1460" i="1"/>
  <c r="S1460" i="1" s="1"/>
  <c r="I1460" i="1"/>
  <c r="L1460" i="1" s="1"/>
  <c r="W1459" i="1"/>
  <c r="AA1459" i="1" s="1"/>
  <c r="P1459" i="1"/>
  <c r="S1459" i="1" s="1"/>
  <c r="I1459" i="1"/>
  <c r="L1459" i="1" s="1"/>
  <c r="W1458" i="1"/>
  <c r="AA1458" i="1" s="1"/>
  <c r="P1458" i="1"/>
  <c r="S1458" i="1" s="1"/>
  <c r="I1458" i="1"/>
  <c r="L1458" i="1" s="1"/>
  <c r="W1457" i="1"/>
  <c r="AA1457" i="1" s="1"/>
  <c r="P1457" i="1"/>
  <c r="S1457" i="1" s="1"/>
  <c r="I1457" i="1"/>
  <c r="L1457" i="1" s="1"/>
  <c r="W1456" i="1"/>
  <c r="AA1456" i="1" s="1"/>
  <c r="P1456" i="1"/>
  <c r="S1456" i="1" s="1"/>
  <c r="I1456" i="1"/>
  <c r="L1456" i="1" s="1"/>
  <c r="W1455" i="1"/>
  <c r="AA1455" i="1" s="1"/>
  <c r="P1455" i="1"/>
  <c r="S1455" i="1" s="1"/>
  <c r="I1455" i="1"/>
  <c r="L1455" i="1" s="1"/>
  <c r="W1454" i="1"/>
  <c r="AA1454" i="1" s="1"/>
  <c r="P1454" i="1"/>
  <c r="S1454" i="1" s="1"/>
  <c r="I1454" i="1"/>
  <c r="L1454" i="1" s="1"/>
  <c r="W1453" i="1"/>
  <c r="AA1453" i="1" s="1"/>
  <c r="P1453" i="1"/>
  <c r="S1453" i="1" s="1"/>
  <c r="I1453" i="1"/>
  <c r="L1453" i="1" s="1"/>
  <c r="W1452" i="1"/>
  <c r="AA1452" i="1" s="1"/>
  <c r="P1452" i="1"/>
  <c r="S1452" i="1" s="1"/>
  <c r="I1452" i="1"/>
  <c r="L1452" i="1" s="1"/>
  <c r="U1451" i="1"/>
  <c r="W1451" i="1" s="1"/>
  <c r="AA1451" i="1" s="1"/>
  <c r="N1451" i="1"/>
  <c r="P1451" i="1" s="1"/>
  <c r="S1451" i="1" s="1"/>
  <c r="I1451" i="1"/>
  <c r="L1451" i="1" s="1"/>
  <c r="W1450" i="1"/>
  <c r="AA1450" i="1" s="1"/>
  <c r="P1450" i="1"/>
  <c r="S1450" i="1" s="1"/>
  <c r="I1450" i="1"/>
  <c r="L1450" i="1" s="1"/>
  <c r="W1449" i="1"/>
  <c r="AA1449" i="1" s="1"/>
  <c r="P1449" i="1"/>
  <c r="S1449" i="1" s="1"/>
  <c r="I1449" i="1"/>
  <c r="L1449" i="1" s="1"/>
  <c r="W1444" i="1"/>
  <c r="AA1444" i="1" s="1"/>
  <c r="P1444" i="1"/>
  <c r="S1444" i="1" s="1"/>
  <c r="I1444" i="1"/>
  <c r="L1444" i="1" s="1"/>
  <c r="W1443" i="1"/>
  <c r="AA1443" i="1" s="1"/>
  <c r="P1443" i="1"/>
  <c r="S1443" i="1" s="1"/>
  <c r="I1443" i="1"/>
  <c r="L1443" i="1" s="1"/>
  <c r="W1442" i="1"/>
  <c r="AA1442" i="1" s="1"/>
  <c r="P1442" i="1"/>
  <c r="S1442" i="1" s="1"/>
  <c r="W1441" i="1"/>
  <c r="AA1441" i="1" s="1"/>
  <c r="P1441" i="1"/>
  <c r="S1441" i="1" s="1"/>
  <c r="W1440" i="1"/>
  <c r="AA1440" i="1" s="1"/>
  <c r="P1440" i="1"/>
  <c r="S1440" i="1" s="1"/>
  <c r="I1440" i="1"/>
  <c r="L1440" i="1" s="1"/>
  <c r="W1439" i="1"/>
  <c r="AA1439" i="1" s="1"/>
  <c r="P1439" i="1"/>
  <c r="S1439" i="1" s="1"/>
  <c r="I1439" i="1"/>
  <c r="L1439" i="1" s="1"/>
  <c r="W1434" i="1"/>
  <c r="AA1434" i="1" s="1"/>
  <c r="P1434" i="1"/>
  <c r="S1434" i="1" s="1"/>
  <c r="I1434" i="1"/>
  <c r="L1434" i="1" s="1"/>
  <c r="W1433" i="1"/>
  <c r="AA1433" i="1" s="1"/>
  <c r="P1433" i="1"/>
  <c r="S1433" i="1" s="1"/>
  <c r="I1433" i="1"/>
  <c r="L1433" i="1" s="1"/>
  <c r="W1432" i="1"/>
  <c r="AA1432" i="1" s="1"/>
  <c r="P1432" i="1"/>
  <c r="S1432" i="1" s="1"/>
  <c r="I1432" i="1"/>
  <c r="L1432" i="1" s="1"/>
  <c r="W1427" i="1"/>
  <c r="AA1427" i="1" s="1"/>
  <c r="P1427" i="1"/>
  <c r="S1427" i="1" s="1"/>
  <c r="I1427" i="1"/>
  <c r="L1427" i="1" s="1"/>
  <c r="W1426" i="1"/>
  <c r="AA1426" i="1" s="1"/>
  <c r="P1426" i="1"/>
  <c r="S1426" i="1" s="1"/>
  <c r="I1426" i="1"/>
  <c r="L1426" i="1" s="1"/>
  <c r="W1425" i="1"/>
  <c r="AA1425" i="1" s="1"/>
  <c r="P1425" i="1"/>
  <c r="S1425" i="1" s="1"/>
  <c r="I1425" i="1"/>
  <c r="L1425" i="1" s="1"/>
  <c r="W1424" i="1"/>
  <c r="AA1424" i="1" s="1"/>
  <c r="P1424" i="1"/>
  <c r="S1424" i="1" s="1"/>
  <c r="I1424" i="1"/>
  <c r="L1424" i="1" s="1"/>
  <c r="W1423" i="1"/>
  <c r="AA1423" i="1" s="1"/>
  <c r="P1423" i="1"/>
  <c r="S1423" i="1" s="1"/>
  <c r="I1423" i="1"/>
  <c r="L1423" i="1" s="1"/>
  <c r="W1422" i="1"/>
  <c r="AA1422" i="1" s="1"/>
  <c r="P1422" i="1"/>
  <c r="S1422" i="1" s="1"/>
  <c r="I1422" i="1"/>
  <c r="L1422" i="1" s="1"/>
  <c r="W1421" i="1"/>
  <c r="AA1421" i="1" s="1"/>
  <c r="P1421" i="1"/>
  <c r="S1421" i="1" s="1"/>
  <c r="I1421" i="1"/>
  <c r="L1421" i="1" s="1"/>
  <c r="W1420" i="1"/>
  <c r="AA1420" i="1" s="1"/>
  <c r="P1420" i="1"/>
  <c r="S1420" i="1" s="1"/>
  <c r="I1420" i="1"/>
  <c r="L1420" i="1" s="1"/>
  <c r="W1419" i="1"/>
  <c r="AA1419" i="1" s="1"/>
  <c r="P1419" i="1"/>
  <c r="S1419" i="1" s="1"/>
  <c r="I1419" i="1"/>
  <c r="L1419" i="1" s="1"/>
  <c r="W1418" i="1"/>
  <c r="AA1418" i="1" s="1"/>
  <c r="P1418" i="1"/>
  <c r="S1418" i="1" s="1"/>
  <c r="I1418" i="1"/>
  <c r="L1418" i="1" s="1"/>
  <c r="W1417" i="1"/>
  <c r="AA1417" i="1" s="1"/>
  <c r="P1417" i="1"/>
  <c r="S1417" i="1" s="1"/>
  <c r="I1417" i="1"/>
  <c r="L1417" i="1" s="1"/>
  <c r="W1416" i="1"/>
  <c r="AA1416" i="1" s="1"/>
  <c r="P1416" i="1"/>
  <c r="S1416" i="1" s="1"/>
  <c r="I1416" i="1"/>
  <c r="L1416" i="1" s="1"/>
  <c r="W1415" i="1"/>
  <c r="AA1415" i="1" s="1"/>
  <c r="P1415" i="1"/>
  <c r="S1415" i="1" s="1"/>
  <c r="I1415" i="1"/>
  <c r="L1415" i="1" s="1"/>
  <c r="W1414" i="1"/>
  <c r="AA1414" i="1" s="1"/>
  <c r="P1414" i="1"/>
  <c r="S1414" i="1" s="1"/>
  <c r="I1414" i="1"/>
  <c r="L1414" i="1" s="1"/>
  <c r="W1408" i="1"/>
  <c r="AA1408" i="1" s="1"/>
  <c r="P1408" i="1"/>
  <c r="S1408" i="1" s="1"/>
  <c r="I1408" i="1"/>
  <c r="L1408" i="1" s="1"/>
  <c r="W1407" i="1"/>
  <c r="AA1407" i="1" s="1"/>
  <c r="P1407" i="1"/>
  <c r="S1407" i="1" s="1"/>
  <c r="I1407" i="1"/>
  <c r="L1407" i="1" s="1"/>
  <c r="W1405" i="1"/>
  <c r="AA1405" i="1" s="1"/>
  <c r="P1405" i="1"/>
  <c r="S1405" i="1" s="1"/>
  <c r="I1405" i="1"/>
  <c r="L1405" i="1" s="1"/>
  <c r="W1404" i="1"/>
  <c r="AA1404" i="1" s="1"/>
  <c r="P1404" i="1"/>
  <c r="S1404" i="1" s="1"/>
  <c r="I1404" i="1"/>
  <c r="L1404" i="1" s="1"/>
  <c r="W1403" i="1"/>
  <c r="AA1403" i="1" s="1"/>
  <c r="W1402" i="1"/>
  <c r="AA1402" i="1" s="1"/>
  <c r="P1402" i="1"/>
  <c r="S1402" i="1" s="1"/>
  <c r="I1402" i="1"/>
  <c r="L1402" i="1" s="1"/>
  <c r="W1401" i="1"/>
  <c r="AA1401" i="1" s="1"/>
  <c r="P1401" i="1"/>
  <c r="S1401" i="1" s="1"/>
  <c r="I1401" i="1"/>
  <c r="L1401" i="1" s="1"/>
  <c r="W1400" i="1"/>
  <c r="AA1400" i="1" s="1"/>
  <c r="P1400" i="1"/>
  <c r="S1400" i="1" s="1"/>
  <c r="I1400" i="1"/>
  <c r="L1400" i="1" s="1"/>
  <c r="W1395" i="1"/>
  <c r="AA1395" i="1" s="1"/>
  <c r="P1395" i="1"/>
  <c r="S1395" i="1" s="1"/>
  <c r="I1395" i="1"/>
  <c r="L1395" i="1" s="1"/>
  <c r="W1394" i="1"/>
  <c r="AA1394" i="1" s="1"/>
  <c r="P1394" i="1"/>
  <c r="S1394" i="1" s="1"/>
  <c r="I1394" i="1"/>
  <c r="L1394" i="1" s="1"/>
  <c r="W1393" i="1"/>
  <c r="AA1393" i="1" s="1"/>
  <c r="P1393" i="1"/>
  <c r="S1393" i="1" s="1"/>
  <c r="I1393" i="1"/>
  <c r="L1393" i="1" s="1"/>
  <c r="W1392" i="1"/>
  <c r="AA1392" i="1" s="1"/>
  <c r="P1392" i="1"/>
  <c r="S1392" i="1" s="1"/>
  <c r="I1392" i="1"/>
  <c r="L1392" i="1" s="1"/>
  <c r="W1391" i="1"/>
  <c r="AA1391" i="1" s="1"/>
  <c r="P1391" i="1"/>
  <c r="S1391" i="1" s="1"/>
  <c r="I1391" i="1"/>
  <c r="L1391" i="1" s="1"/>
  <c r="W1390" i="1"/>
  <c r="AA1390" i="1" s="1"/>
  <c r="P1390" i="1"/>
  <c r="S1390" i="1" s="1"/>
  <c r="I1390" i="1"/>
  <c r="L1390" i="1" s="1"/>
  <c r="W1389" i="1"/>
  <c r="AA1389" i="1" s="1"/>
  <c r="P1389" i="1"/>
  <c r="S1389" i="1" s="1"/>
  <c r="W1388" i="1"/>
  <c r="AA1388" i="1" s="1"/>
  <c r="P1388" i="1"/>
  <c r="S1388" i="1" s="1"/>
  <c r="W1387" i="1"/>
  <c r="AA1387" i="1" s="1"/>
  <c r="P1387" i="1"/>
  <c r="S1387" i="1" s="1"/>
  <c r="I1387" i="1"/>
  <c r="L1387" i="1" s="1"/>
  <c r="W1386" i="1"/>
  <c r="AA1386" i="1" s="1"/>
  <c r="P1386" i="1"/>
  <c r="S1386" i="1" s="1"/>
  <c r="I1386" i="1"/>
  <c r="L1386" i="1" s="1"/>
  <c r="W1385" i="1"/>
  <c r="AA1385" i="1" s="1"/>
  <c r="P1385" i="1"/>
  <c r="S1385" i="1" s="1"/>
  <c r="I1385" i="1"/>
  <c r="L1385" i="1" s="1"/>
  <c r="W1380" i="1"/>
  <c r="AA1380" i="1" s="1"/>
  <c r="P1380" i="1"/>
  <c r="S1380" i="1" s="1"/>
  <c r="I1380" i="1"/>
  <c r="L1380" i="1" s="1"/>
  <c r="W1379" i="1"/>
  <c r="AA1379" i="1" s="1"/>
  <c r="P1379" i="1"/>
  <c r="S1379" i="1" s="1"/>
  <c r="I1379" i="1"/>
  <c r="L1379" i="1" s="1"/>
  <c r="W1378" i="1"/>
  <c r="AA1378" i="1" s="1"/>
  <c r="P1378" i="1"/>
  <c r="S1378" i="1" s="1"/>
  <c r="I1378" i="1"/>
  <c r="L1378" i="1" s="1"/>
  <c r="W1377" i="1"/>
  <c r="AA1377" i="1" s="1"/>
  <c r="P1377" i="1"/>
  <c r="S1377" i="1" s="1"/>
  <c r="I1377" i="1"/>
  <c r="L1377" i="1" s="1"/>
  <c r="W1376" i="1"/>
  <c r="AA1376" i="1" s="1"/>
  <c r="P1376" i="1"/>
  <c r="S1376" i="1" s="1"/>
  <c r="I1376" i="1"/>
  <c r="L1376" i="1" s="1"/>
  <c r="W1375" i="1"/>
  <c r="AA1375" i="1" s="1"/>
  <c r="P1375" i="1"/>
  <c r="S1375" i="1" s="1"/>
  <c r="I1375" i="1"/>
  <c r="L1375" i="1" s="1"/>
  <c r="W1374" i="1"/>
  <c r="AA1374" i="1" s="1"/>
  <c r="P1374" i="1"/>
  <c r="S1374" i="1" s="1"/>
  <c r="I1374" i="1"/>
  <c r="L1374" i="1" s="1"/>
  <c r="W1373" i="1"/>
  <c r="AA1373" i="1" s="1"/>
  <c r="P1373" i="1"/>
  <c r="S1373" i="1" s="1"/>
  <c r="I1373" i="1"/>
  <c r="L1373" i="1" s="1"/>
  <c r="W1372" i="1"/>
  <c r="AA1372" i="1" s="1"/>
  <c r="P1372" i="1"/>
  <c r="S1372" i="1" s="1"/>
  <c r="I1372" i="1"/>
  <c r="L1372" i="1" s="1"/>
  <c r="W1371" i="1"/>
  <c r="AA1371" i="1" s="1"/>
  <c r="P1371" i="1"/>
  <c r="S1371" i="1" s="1"/>
  <c r="I1371" i="1"/>
  <c r="L1371" i="1" s="1"/>
  <c r="W1370" i="1"/>
  <c r="AA1370" i="1" s="1"/>
  <c r="P1370" i="1"/>
  <c r="S1370" i="1" s="1"/>
  <c r="I1370" i="1"/>
  <c r="L1370" i="1" s="1"/>
  <c r="W1369" i="1"/>
  <c r="AA1369" i="1" s="1"/>
  <c r="P1369" i="1"/>
  <c r="S1369" i="1" s="1"/>
  <c r="I1369" i="1"/>
  <c r="L1369" i="1" s="1"/>
  <c r="W1368" i="1"/>
  <c r="AA1368" i="1" s="1"/>
  <c r="P1368" i="1"/>
  <c r="S1368" i="1" s="1"/>
  <c r="I1368" i="1"/>
  <c r="L1368" i="1" s="1"/>
  <c r="W1363" i="1"/>
  <c r="AA1363" i="1" s="1"/>
  <c r="P1363" i="1"/>
  <c r="S1363" i="1" s="1"/>
  <c r="W1362" i="1"/>
  <c r="AA1362" i="1" s="1"/>
  <c r="P1362" i="1"/>
  <c r="S1362" i="1" s="1"/>
  <c r="I1362" i="1"/>
  <c r="L1362" i="1" s="1"/>
  <c r="W1361" i="1"/>
  <c r="AA1361" i="1" s="1"/>
  <c r="P1361" i="1"/>
  <c r="S1361" i="1" s="1"/>
  <c r="I1361" i="1"/>
  <c r="L1361" i="1" s="1"/>
  <c r="W1360" i="1"/>
  <c r="AA1360" i="1" s="1"/>
  <c r="P1360" i="1"/>
  <c r="S1360" i="1" s="1"/>
  <c r="I1360" i="1"/>
  <c r="L1360" i="1" s="1"/>
  <c r="W1359" i="1"/>
  <c r="AA1359" i="1" s="1"/>
  <c r="P1359" i="1"/>
  <c r="S1359" i="1" s="1"/>
  <c r="I1359" i="1"/>
  <c r="L1359" i="1" s="1"/>
  <c r="W1358" i="1"/>
  <c r="AA1358" i="1" s="1"/>
  <c r="P1358" i="1"/>
  <c r="S1358" i="1" s="1"/>
  <c r="I1358" i="1"/>
  <c r="L1358" i="1" s="1"/>
  <c r="W1357" i="1"/>
  <c r="AA1357" i="1" s="1"/>
  <c r="P1357" i="1"/>
  <c r="S1357" i="1" s="1"/>
  <c r="I1357" i="1"/>
  <c r="L1357" i="1" s="1"/>
  <c r="W1356" i="1"/>
  <c r="AA1356" i="1" s="1"/>
  <c r="P1356" i="1"/>
  <c r="S1356" i="1" s="1"/>
  <c r="I1356" i="1"/>
  <c r="L1356" i="1" s="1"/>
  <c r="W1355" i="1"/>
  <c r="AA1355" i="1" s="1"/>
  <c r="P1355" i="1"/>
  <c r="S1355" i="1" s="1"/>
  <c r="I1355" i="1"/>
  <c r="L1355" i="1" s="1"/>
  <c r="W1354" i="1"/>
  <c r="AA1354" i="1" s="1"/>
  <c r="P1354" i="1"/>
  <c r="S1354" i="1" s="1"/>
  <c r="I1354" i="1"/>
  <c r="L1354" i="1" s="1"/>
  <c r="W1353" i="1"/>
  <c r="AA1353" i="1" s="1"/>
  <c r="P1353" i="1"/>
  <c r="S1353" i="1" s="1"/>
  <c r="I1353" i="1"/>
  <c r="L1353" i="1" s="1"/>
  <c r="W1348" i="1"/>
  <c r="AA1348" i="1" s="1"/>
  <c r="P1348" i="1"/>
  <c r="S1348" i="1" s="1"/>
  <c r="I1348" i="1"/>
  <c r="L1348" i="1" s="1"/>
  <c r="W1347" i="1"/>
  <c r="AA1347" i="1" s="1"/>
  <c r="P1347" i="1"/>
  <c r="S1347" i="1" s="1"/>
  <c r="I1347" i="1"/>
  <c r="L1347" i="1" s="1"/>
  <c r="W1346" i="1"/>
  <c r="AA1346" i="1" s="1"/>
  <c r="P1346" i="1"/>
  <c r="S1346" i="1" s="1"/>
  <c r="I1346" i="1"/>
  <c r="L1346" i="1" s="1"/>
  <c r="W1345" i="1"/>
  <c r="AA1345" i="1" s="1"/>
  <c r="P1345" i="1"/>
  <c r="S1345" i="1" s="1"/>
  <c r="I1345" i="1"/>
  <c r="L1345" i="1" s="1"/>
  <c r="W1344" i="1"/>
  <c r="AA1344" i="1" s="1"/>
  <c r="P1344" i="1"/>
  <c r="S1344" i="1" s="1"/>
  <c r="I1344" i="1"/>
  <c r="L1344" i="1" s="1"/>
  <c r="W1334" i="1"/>
  <c r="AA1334" i="1" s="1"/>
  <c r="P1334" i="1"/>
  <c r="S1334" i="1" s="1"/>
  <c r="I1334" i="1"/>
  <c r="L1334" i="1" s="1"/>
  <c r="W1329" i="1"/>
  <c r="AA1329" i="1" s="1"/>
  <c r="P1329" i="1"/>
  <c r="S1329" i="1" s="1"/>
  <c r="I1329" i="1"/>
  <c r="L1329" i="1" s="1"/>
  <c r="W1328" i="1"/>
  <c r="AA1328" i="1" s="1"/>
  <c r="P1328" i="1"/>
  <c r="S1328" i="1" s="1"/>
  <c r="I1328" i="1"/>
  <c r="L1328" i="1" s="1"/>
  <c r="W1327" i="1"/>
  <c r="AA1327" i="1" s="1"/>
  <c r="P1327" i="1"/>
  <c r="S1327" i="1" s="1"/>
  <c r="I1327" i="1"/>
  <c r="L1327" i="1" s="1"/>
  <c r="W1322" i="1"/>
  <c r="AA1322" i="1" s="1"/>
  <c r="P1322" i="1"/>
  <c r="S1322" i="1" s="1"/>
  <c r="I1322" i="1"/>
  <c r="L1322" i="1" s="1"/>
  <c r="W1321" i="1"/>
  <c r="AA1321" i="1" s="1"/>
  <c r="P1321" i="1"/>
  <c r="S1321" i="1" s="1"/>
  <c r="I1321" i="1"/>
  <c r="L1321" i="1" s="1"/>
  <c r="W1320" i="1"/>
  <c r="AA1320" i="1" s="1"/>
  <c r="P1320" i="1"/>
  <c r="S1320" i="1" s="1"/>
  <c r="I1320" i="1"/>
  <c r="L1320" i="1" s="1"/>
  <c r="W1319" i="1"/>
  <c r="AA1319" i="1" s="1"/>
  <c r="P1319" i="1"/>
  <c r="S1319" i="1" s="1"/>
  <c r="I1319" i="1"/>
  <c r="L1319" i="1" s="1"/>
  <c r="W1318" i="1"/>
  <c r="AA1318" i="1" s="1"/>
  <c r="P1318" i="1"/>
  <c r="S1318" i="1" s="1"/>
  <c r="I1318" i="1"/>
  <c r="L1318" i="1" s="1"/>
  <c r="W1317" i="1"/>
  <c r="AA1317" i="1" s="1"/>
  <c r="P1317" i="1"/>
  <c r="S1317" i="1" s="1"/>
  <c r="I1317" i="1"/>
  <c r="L1317" i="1" s="1"/>
  <c r="W1309" i="1"/>
  <c r="AA1309" i="1" s="1"/>
  <c r="W1308" i="1"/>
  <c r="AA1308" i="1" s="1"/>
  <c r="P1308" i="1"/>
  <c r="S1308" i="1" s="1"/>
  <c r="I1308" i="1"/>
  <c r="L1308" i="1" s="1"/>
  <c r="W1307" i="1"/>
  <c r="AA1307" i="1" s="1"/>
  <c r="P1307" i="1"/>
  <c r="S1307" i="1" s="1"/>
  <c r="I1307" i="1"/>
  <c r="L1307" i="1" s="1"/>
  <c r="W1302" i="1"/>
  <c r="AA1302" i="1" s="1"/>
  <c r="P1302" i="1"/>
  <c r="S1302" i="1" s="1"/>
  <c r="I1302" i="1"/>
  <c r="L1302" i="1" s="1"/>
  <c r="W1301" i="1"/>
  <c r="AA1301" i="1" s="1"/>
  <c r="P1301" i="1"/>
  <c r="S1301" i="1" s="1"/>
  <c r="I1301" i="1"/>
  <c r="L1301" i="1" s="1"/>
  <c r="W1296" i="1"/>
  <c r="AA1296" i="1" s="1"/>
  <c r="P1296" i="1"/>
  <c r="S1296" i="1" s="1"/>
  <c r="I1296" i="1"/>
  <c r="L1296" i="1" s="1"/>
  <c r="W1292" i="1"/>
  <c r="AA1292" i="1" s="1"/>
  <c r="P1292" i="1"/>
  <c r="S1292" i="1" s="1"/>
  <c r="I1292" i="1"/>
  <c r="L1292" i="1" s="1"/>
  <c r="W1291" i="1"/>
  <c r="AA1291" i="1" s="1"/>
  <c r="P1291" i="1"/>
  <c r="S1291" i="1" s="1"/>
  <c r="I1291" i="1"/>
  <c r="L1291" i="1" s="1"/>
  <c r="W1290" i="1"/>
  <c r="AA1290" i="1" s="1"/>
  <c r="P1290" i="1"/>
  <c r="S1290" i="1" s="1"/>
  <c r="I1290" i="1"/>
  <c r="L1290" i="1" s="1"/>
  <c r="W1289" i="1"/>
  <c r="AA1289" i="1" s="1"/>
  <c r="P1289" i="1"/>
  <c r="S1289" i="1" s="1"/>
  <c r="W1288" i="1"/>
  <c r="AA1288" i="1" s="1"/>
  <c r="P1288" i="1"/>
  <c r="S1288" i="1" s="1"/>
  <c r="I1288" i="1"/>
  <c r="L1288" i="1" s="1"/>
  <c r="W1287" i="1"/>
  <c r="AA1287" i="1" s="1"/>
  <c r="P1287" i="1"/>
  <c r="S1287" i="1" s="1"/>
  <c r="I1287" i="1"/>
  <c r="L1287" i="1" s="1"/>
  <c r="W1286" i="1"/>
  <c r="AA1286" i="1" s="1"/>
  <c r="P1286" i="1"/>
  <c r="S1286" i="1" s="1"/>
  <c r="I1286" i="1"/>
  <c r="L1286" i="1" s="1"/>
  <c r="W1285" i="1"/>
  <c r="AA1285" i="1" s="1"/>
  <c r="P1285" i="1"/>
  <c r="S1285" i="1" s="1"/>
  <c r="I1285" i="1"/>
  <c r="L1285" i="1" s="1"/>
  <c r="W1280" i="1"/>
  <c r="AA1280" i="1" s="1"/>
  <c r="P1280" i="1"/>
  <c r="S1280" i="1" s="1"/>
  <c r="I1280" i="1"/>
  <c r="L1280" i="1" s="1"/>
  <c r="W1279" i="1"/>
  <c r="AA1279" i="1" s="1"/>
  <c r="P1279" i="1"/>
  <c r="S1279" i="1" s="1"/>
  <c r="I1279" i="1"/>
  <c r="L1279" i="1" s="1"/>
  <c r="W1278" i="1"/>
  <c r="AA1278" i="1" s="1"/>
  <c r="P1278" i="1"/>
  <c r="S1278" i="1" s="1"/>
  <c r="I1278" i="1"/>
  <c r="L1278" i="1" s="1"/>
  <c r="W1277" i="1"/>
  <c r="AA1277" i="1" s="1"/>
  <c r="P1277" i="1"/>
  <c r="S1277" i="1" s="1"/>
  <c r="I1277" i="1"/>
  <c r="L1277" i="1" s="1"/>
  <c r="W1276" i="1"/>
  <c r="AA1276" i="1" s="1"/>
  <c r="P1276" i="1"/>
  <c r="S1276" i="1" s="1"/>
  <c r="I1276" i="1"/>
  <c r="L1276" i="1" s="1"/>
  <c r="W1275" i="1"/>
  <c r="AA1275" i="1" s="1"/>
  <c r="P1275" i="1"/>
  <c r="S1275" i="1" s="1"/>
  <c r="I1275" i="1"/>
  <c r="L1275" i="1" s="1"/>
  <c r="W1274" i="1"/>
  <c r="AA1274" i="1" s="1"/>
  <c r="P1274" i="1"/>
  <c r="S1274" i="1" s="1"/>
  <c r="I1274" i="1"/>
  <c r="L1274" i="1" s="1"/>
  <c r="W1273" i="1"/>
  <c r="AA1273" i="1" s="1"/>
  <c r="P1273" i="1"/>
  <c r="S1273" i="1" s="1"/>
  <c r="I1273" i="1"/>
  <c r="L1273" i="1" s="1"/>
  <c r="W1272" i="1"/>
  <c r="AA1272" i="1" s="1"/>
  <c r="P1272" i="1"/>
  <c r="S1272" i="1" s="1"/>
  <c r="I1272" i="1"/>
  <c r="L1272" i="1" s="1"/>
  <c r="W1267" i="1"/>
  <c r="AA1267" i="1" s="1"/>
  <c r="P1267" i="1"/>
  <c r="S1267" i="1" s="1"/>
  <c r="I1267" i="1"/>
  <c r="L1267" i="1" s="1"/>
  <c r="W1266" i="1"/>
  <c r="AA1266" i="1" s="1"/>
  <c r="P1266" i="1"/>
  <c r="S1266" i="1" s="1"/>
  <c r="I1266" i="1"/>
  <c r="L1266" i="1" s="1"/>
  <c r="W1265" i="1"/>
  <c r="AA1265" i="1" s="1"/>
  <c r="P1265" i="1"/>
  <c r="S1265" i="1" s="1"/>
  <c r="I1265" i="1"/>
  <c r="L1265" i="1" s="1"/>
  <c r="W1264" i="1"/>
  <c r="AA1264" i="1" s="1"/>
  <c r="P1264" i="1"/>
  <c r="S1264" i="1" s="1"/>
  <c r="I1264" i="1"/>
  <c r="L1264" i="1" s="1"/>
  <c r="W1263" i="1"/>
  <c r="AA1263" i="1" s="1"/>
  <c r="P1263" i="1"/>
  <c r="S1263" i="1" s="1"/>
  <c r="I1263" i="1"/>
  <c r="L1263" i="1" s="1"/>
  <c r="W1262" i="1"/>
  <c r="AA1262" i="1" s="1"/>
  <c r="P1262" i="1"/>
  <c r="S1262" i="1" s="1"/>
  <c r="W1261" i="1"/>
  <c r="AA1261" i="1" s="1"/>
  <c r="P1261" i="1"/>
  <c r="S1261" i="1" s="1"/>
  <c r="I1261" i="1"/>
  <c r="L1261" i="1" s="1"/>
  <c r="W1260" i="1"/>
  <c r="AA1260" i="1" s="1"/>
  <c r="P1260" i="1"/>
  <c r="S1260" i="1" s="1"/>
  <c r="I1260" i="1"/>
  <c r="L1260" i="1" s="1"/>
  <c r="W1259" i="1"/>
  <c r="AA1259" i="1" s="1"/>
  <c r="P1259" i="1"/>
  <c r="S1259" i="1" s="1"/>
  <c r="I1259" i="1"/>
  <c r="L1259" i="1" s="1"/>
  <c r="W1258" i="1"/>
  <c r="AA1258" i="1" s="1"/>
  <c r="P1258" i="1"/>
  <c r="S1258" i="1" s="1"/>
  <c r="I1258" i="1"/>
  <c r="L1258" i="1" s="1"/>
  <c r="W1257" i="1"/>
  <c r="AA1257" i="1" s="1"/>
  <c r="P1257" i="1"/>
  <c r="S1257" i="1" s="1"/>
  <c r="I1257" i="1"/>
  <c r="L1257" i="1" s="1"/>
  <c r="W1256" i="1"/>
  <c r="AA1256" i="1" s="1"/>
  <c r="P1256" i="1"/>
  <c r="S1256" i="1" s="1"/>
  <c r="I1256" i="1"/>
  <c r="L1256" i="1" s="1"/>
  <c r="W1251" i="1"/>
  <c r="AA1251" i="1" s="1"/>
  <c r="P1251" i="1"/>
  <c r="S1251" i="1" s="1"/>
  <c r="I1251" i="1"/>
  <c r="L1251" i="1" s="1"/>
  <c r="W1250" i="1"/>
  <c r="AA1250" i="1" s="1"/>
  <c r="P1250" i="1"/>
  <c r="S1250" i="1" s="1"/>
  <c r="I1250" i="1"/>
  <c r="L1250" i="1" s="1"/>
  <c r="W1249" i="1"/>
  <c r="AA1249" i="1" s="1"/>
  <c r="P1249" i="1"/>
  <c r="S1249" i="1" s="1"/>
  <c r="I1249" i="1"/>
  <c r="L1249" i="1" s="1"/>
  <c r="W1248" i="1"/>
  <c r="AA1248" i="1" s="1"/>
  <c r="P1248" i="1"/>
  <c r="S1248" i="1" s="1"/>
  <c r="I1248" i="1"/>
  <c r="L1248" i="1" s="1"/>
  <c r="W1247" i="1"/>
  <c r="AA1247" i="1" s="1"/>
  <c r="P1247" i="1"/>
  <c r="S1247" i="1" s="1"/>
  <c r="I1247" i="1"/>
  <c r="L1247" i="1" s="1"/>
  <c r="W1246" i="1"/>
  <c r="AA1246" i="1" s="1"/>
  <c r="P1246" i="1"/>
  <c r="S1246" i="1" s="1"/>
  <c r="I1246" i="1"/>
  <c r="L1246" i="1" s="1"/>
  <c r="W1245" i="1"/>
  <c r="AA1245" i="1" s="1"/>
  <c r="P1245" i="1"/>
  <c r="S1245" i="1" s="1"/>
  <c r="W1244" i="1"/>
  <c r="AA1244" i="1" s="1"/>
  <c r="P1244" i="1"/>
  <c r="S1244" i="1" s="1"/>
  <c r="W1243" i="1"/>
  <c r="AA1243" i="1" s="1"/>
  <c r="P1243" i="1"/>
  <c r="S1243" i="1" s="1"/>
  <c r="W1242" i="1"/>
  <c r="AA1242" i="1" s="1"/>
  <c r="P1242" i="1"/>
  <c r="S1242" i="1" s="1"/>
  <c r="I1242" i="1"/>
  <c r="L1242" i="1" s="1"/>
  <c r="W1241" i="1"/>
  <c r="AA1241" i="1" s="1"/>
  <c r="P1241" i="1"/>
  <c r="S1241" i="1" s="1"/>
  <c r="I1241" i="1"/>
  <c r="L1241" i="1" s="1"/>
  <c r="W1240" i="1"/>
  <c r="AA1240" i="1" s="1"/>
  <c r="P1240" i="1"/>
  <c r="S1240" i="1" s="1"/>
  <c r="I1240" i="1"/>
  <c r="L1240" i="1" s="1"/>
  <c r="W1239" i="1"/>
  <c r="AA1239" i="1" s="1"/>
  <c r="P1239" i="1"/>
  <c r="S1239" i="1" s="1"/>
  <c r="I1239" i="1"/>
  <c r="L1239" i="1" s="1"/>
  <c r="W1238" i="1"/>
  <c r="AA1238" i="1" s="1"/>
  <c r="P1238" i="1"/>
  <c r="S1238" i="1" s="1"/>
  <c r="I1238" i="1"/>
  <c r="L1238" i="1" s="1"/>
  <c r="W1237" i="1"/>
  <c r="AA1237" i="1" s="1"/>
  <c r="P1237" i="1"/>
  <c r="S1237" i="1" s="1"/>
  <c r="I1237" i="1"/>
  <c r="L1237" i="1" s="1"/>
  <c r="W1236" i="1"/>
  <c r="AA1236" i="1" s="1"/>
  <c r="P1236" i="1"/>
  <c r="S1236" i="1" s="1"/>
  <c r="I1236" i="1"/>
  <c r="L1236" i="1" s="1"/>
  <c r="W1235" i="1"/>
  <c r="AA1235" i="1" s="1"/>
  <c r="P1235" i="1"/>
  <c r="S1235" i="1" s="1"/>
  <c r="I1235" i="1"/>
  <c r="L1235" i="1" s="1"/>
  <c r="W1230" i="1"/>
  <c r="AA1230" i="1" s="1"/>
  <c r="P1230" i="1"/>
  <c r="S1230" i="1" s="1"/>
  <c r="I1230" i="1"/>
  <c r="L1230" i="1" s="1"/>
  <c r="W1229" i="1"/>
  <c r="AA1229" i="1" s="1"/>
  <c r="P1229" i="1"/>
  <c r="S1229" i="1" s="1"/>
  <c r="I1229" i="1"/>
  <c r="L1229" i="1" s="1"/>
  <c r="W1228" i="1"/>
  <c r="AA1228" i="1" s="1"/>
  <c r="P1228" i="1"/>
  <c r="S1228" i="1" s="1"/>
  <c r="I1228" i="1"/>
  <c r="L1228" i="1" s="1"/>
  <c r="W1227" i="1"/>
  <c r="AA1227" i="1" s="1"/>
  <c r="P1227" i="1"/>
  <c r="S1227" i="1" s="1"/>
  <c r="I1227" i="1"/>
  <c r="L1227" i="1" s="1"/>
  <c r="W1226" i="1"/>
  <c r="AA1226" i="1" s="1"/>
  <c r="P1226" i="1"/>
  <c r="S1226" i="1" s="1"/>
  <c r="I1226" i="1"/>
  <c r="L1226" i="1" s="1"/>
  <c r="W1225" i="1"/>
  <c r="AA1225" i="1" s="1"/>
  <c r="P1225" i="1"/>
  <c r="S1225" i="1" s="1"/>
  <c r="I1225" i="1"/>
  <c r="L1225" i="1" s="1"/>
  <c r="W1224" i="1"/>
  <c r="AA1224" i="1" s="1"/>
  <c r="P1224" i="1"/>
  <c r="S1224" i="1" s="1"/>
  <c r="W1223" i="1"/>
  <c r="AA1223" i="1" s="1"/>
  <c r="P1223" i="1"/>
  <c r="S1223" i="1" s="1"/>
  <c r="W1222" i="1"/>
  <c r="AA1222" i="1" s="1"/>
  <c r="P1222" i="1"/>
  <c r="S1222" i="1" s="1"/>
  <c r="I1222" i="1"/>
  <c r="L1222" i="1" s="1"/>
  <c r="W1221" i="1"/>
  <c r="AA1221" i="1" s="1"/>
  <c r="P1221" i="1"/>
  <c r="S1221" i="1" s="1"/>
  <c r="I1221" i="1"/>
  <c r="L1221" i="1" s="1"/>
  <c r="W1220" i="1"/>
  <c r="AA1220" i="1" s="1"/>
  <c r="P1220" i="1"/>
  <c r="S1220" i="1" s="1"/>
  <c r="I1220" i="1"/>
  <c r="L1220" i="1" s="1"/>
  <c r="W1219" i="1"/>
  <c r="AA1219" i="1" s="1"/>
  <c r="P1219" i="1"/>
  <c r="S1219" i="1" s="1"/>
  <c r="I1219" i="1"/>
  <c r="L1219" i="1" s="1"/>
  <c r="W1218" i="1"/>
  <c r="AA1218" i="1" s="1"/>
  <c r="P1218" i="1"/>
  <c r="S1218" i="1" s="1"/>
  <c r="I1218" i="1"/>
  <c r="L1218" i="1" s="1"/>
  <c r="W1217" i="1"/>
  <c r="AA1217" i="1" s="1"/>
  <c r="P1217" i="1"/>
  <c r="S1217" i="1" s="1"/>
  <c r="I1217" i="1"/>
  <c r="L1217" i="1" s="1"/>
  <c r="W1216" i="1"/>
  <c r="AA1216" i="1" s="1"/>
  <c r="P1216" i="1"/>
  <c r="S1216" i="1" s="1"/>
  <c r="I1216" i="1"/>
  <c r="L1216" i="1" s="1"/>
  <c r="W1211" i="1"/>
  <c r="AA1211" i="1" s="1"/>
  <c r="P1211" i="1"/>
  <c r="S1211" i="1" s="1"/>
  <c r="I1211" i="1"/>
  <c r="L1211" i="1" s="1"/>
  <c r="W1210" i="1"/>
  <c r="AA1210" i="1" s="1"/>
  <c r="P1210" i="1"/>
  <c r="S1210" i="1" s="1"/>
  <c r="I1210" i="1"/>
  <c r="L1210" i="1" s="1"/>
  <c r="W1209" i="1"/>
  <c r="AA1209" i="1" s="1"/>
  <c r="P1209" i="1"/>
  <c r="S1209" i="1" s="1"/>
  <c r="I1209" i="1"/>
  <c r="L1209" i="1" s="1"/>
  <c r="W1208" i="1"/>
  <c r="AA1208" i="1" s="1"/>
  <c r="P1208" i="1"/>
  <c r="S1208" i="1" s="1"/>
  <c r="I1208" i="1"/>
  <c r="L1208" i="1" s="1"/>
  <c r="W1207" i="1"/>
  <c r="AA1207" i="1" s="1"/>
  <c r="P1207" i="1"/>
  <c r="S1207" i="1" s="1"/>
  <c r="I1207" i="1"/>
  <c r="L1207" i="1" s="1"/>
  <c r="W1206" i="1"/>
  <c r="AA1206" i="1" s="1"/>
  <c r="P1206" i="1"/>
  <c r="S1206" i="1" s="1"/>
  <c r="I1206" i="1"/>
  <c r="L1206" i="1" s="1"/>
  <c r="W1205" i="1"/>
  <c r="AA1205" i="1" s="1"/>
  <c r="P1205" i="1"/>
  <c r="S1205" i="1" s="1"/>
  <c r="I1205" i="1"/>
  <c r="L1205" i="1" s="1"/>
  <c r="W1204" i="1"/>
  <c r="AA1204" i="1" s="1"/>
  <c r="P1204" i="1"/>
  <c r="S1204" i="1" s="1"/>
  <c r="I1204" i="1"/>
  <c r="L1204" i="1" s="1"/>
  <c r="W1203" i="1"/>
  <c r="AA1203" i="1" s="1"/>
  <c r="P1203" i="1"/>
  <c r="S1203" i="1" s="1"/>
  <c r="I1203" i="1"/>
  <c r="L1203" i="1" s="1"/>
  <c r="W1198" i="1"/>
  <c r="AA1198" i="1" s="1"/>
  <c r="P1198" i="1"/>
  <c r="S1198" i="1" s="1"/>
  <c r="I1198" i="1"/>
  <c r="L1198" i="1" s="1"/>
  <c r="W1197" i="1"/>
  <c r="AA1197" i="1" s="1"/>
  <c r="P1197" i="1"/>
  <c r="S1197" i="1" s="1"/>
  <c r="I1197" i="1"/>
  <c r="L1197" i="1" s="1"/>
  <c r="W1196" i="1"/>
  <c r="AA1196" i="1" s="1"/>
  <c r="P1196" i="1"/>
  <c r="S1196" i="1" s="1"/>
  <c r="I1196" i="1"/>
  <c r="L1196" i="1" s="1"/>
  <c r="W1195" i="1"/>
  <c r="AA1195" i="1" s="1"/>
  <c r="P1195" i="1"/>
  <c r="S1195" i="1" s="1"/>
  <c r="I1195" i="1"/>
  <c r="L1195" i="1" s="1"/>
  <c r="W1194" i="1"/>
  <c r="AA1194" i="1" s="1"/>
  <c r="P1194" i="1"/>
  <c r="S1194" i="1" s="1"/>
  <c r="I1194" i="1"/>
  <c r="L1194" i="1" s="1"/>
  <c r="W1193" i="1"/>
  <c r="AA1193" i="1" s="1"/>
  <c r="P1193" i="1"/>
  <c r="S1193" i="1" s="1"/>
  <c r="I1193" i="1"/>
  <c r="L1193" i="1" s="1"/>
  <c r="W1192" i="1"/>
  <c r="AA1192" i="1" s="1"/>
  <c r="P1192" i="1"/>
  <c r="S1192" i="1" s="1"/>
  <c r="I1192" i="1"/>
  <c r="L1192" i="1" s="1"/>
  <c r="W1191" i="1"/>
  <c r="AA1191" i="1" s="1"/>
  <c r="P1191" i="1"/>
  <c r="S1191" i="1" s="1"/>
  <c r="I1191" i="1"/>
  <c r="L1191" i="1" s="1"/>
  <c r="W1190" i="1"/>
  <c r="AA1190" i="1" s="1"/>
  <c r="P1190" i="1"/>
  <c r="S1190" i="1" s="1"/>
  <c r="I1190" i="1"/>
  <c r="L1190" i="1" s="1"/>
  <c r="W1189" i="1"/>
  <c r="AA1189" i="1" s="1"/>
  <c r="P1189" i="1"/>
  <c r="S1189" i="1" s="1"/>
  <c r="I1189" i="1"/>
  <c r="L1189" i="1" s="1"/>
  <c r="W1188" i="1"/>
  <c r="AA1188" i="1" s="1"/>
  <c r="P1188" i="1"/>
  <c r="S1188" i="1" s="1"/>
  <c r="I1188" i="1"/>
  <c r="L1188" i="1" s="1"/>
  <c r="W1187" i="1"/>
  <c r="AA1187" i="1" s="1"/>
  <c r="P1187" i="1"/>
  <c r="S1187" i="1" s="1"/>
  <c r="I1187" i="1"/>
  <c r="L1187" i="1" s="1"/>
  <c r="W1186" i="1"/>
  <c r="AA1186" i="1" s="1"/>
  <c r="P1186" i="1"/>
  <c r="S1186" i="1" s="1"/>
  <c r="I1186" i="1"/>
  <c r="L1186" i="1" s="1"/>
  <c r="W1185" i="1"/>
  <c r="P1185" i="1"/>
  <c r="S1185" i="1" s="1"/>
  <c r="I1185" i="1"/>
  <c r="L1185" i="1" s="1"/>
  <c r="W1184" i="1"/>
  <c r="AA1184" i="1" s="1"/>
  <c r="P1184" i="1"/>
  <c r="S1184" i="1" s="1"/>
  <c r="I1184" i="1"/>
  <c r="L1184" i="1" s="1"/>
  <c r="W1179" i="1"/>
  <c r="AA1179" i="1" s="1"/>
  <c r="P1179" i="1"/>
  <c r="S1179" i="1" s="1"/>
  <c r="I1179" i="1"/>
  <c r="L1179" i="1" s="1"/>
  <c r="W1178" i="1"/>
  <c r="AA1178" i="1" s="1"/>
  <c r="P1178" i="1"/>
  <c r="S1178" i="1" s="1"/>
  <c r="I1178" i="1"/>
  <c r="L1178" i="1" s="1"/>
  <c r="W1177" i="1"/>
  <c r="AA1177" i="1" s="1"/>
  <c r="P1177" i="1"/>
  <c r="S1177" i="1" s="1"/>
  <c r="I1177" i="1"/>
  <c r="L1177" i="1" s="1"/>
  <c r="W1176" i="1"/>
  <c r="AA1176" i="1" s="1"/>
  <c r="P1176" i="1"/>
  <c r="S1176" i="1" s="1"/>
  <c r="I1176" i="1"/>
  <c r="L1176" i="1" s="1"/>
  <c r="W1175" i="1"/>
  <c r="AA1175" i="1" s="1"/>
  <c r="P1175" i="1"/>
  <c r="S1175" i="1" s="1"/>
  <c r="I1175" i="1"/>
  <c r="L1175" i="1" s="1"/>
  <c r="W1174" i="1"/>
  <c r="AA1174" i="1" s="1"/>
  <c r="P1174" i="1"/>
  <c r="S1174" i="1" s="1"/>
  <c r="I1174" i="1"/>
  <c r="L1174" i="1" s="1"/>
  <c r="W1173" i="1"/>
  <c r="AA1173" i="1" s="1"/>
  <c r="P1173" i="1"/>
  <c r="S1173" i="1" s="1"/>
  <c r="I1173" i="1"/>
  <c r="L1173" i="1" s="1"/>
  <c r="W1172" i="1"/>
  <c r="AA1172" i="1" s="1"/>
  <c r="P1172" i="1"/>
  <c r="S1172" i="1" s="1"/>
  <c r="I1172" i="1"/>
  <c r="L1172" i="1" s="1"/>
  <c r="W1171" i="1"/>
  <c r="AA1171" i="1" s="1"/>
  <c r="P1171" i="1"/>
  <c r="S1171" i="1" s="1"/>
  <c r="I1171" i="1"/>
  <c r="L1171" i="1" s="1"/>
  <c r="W1170" i="1"/>
  <c r="AA1170" i="1" s="1"/>
  <c r="P1170" i="1"/>
  <c r="S1170" i="1" s="1"/>
  <c r="I1170" i="1"/>
  <c r="L1170" i="1" s="1"/>
  <c r="W1169" i="1"/>
  <c r="AA1169" i="1" s="1"/>
  <c r="P1169" i="1"/>
  <c r="S1169" i="1" s="1"/>
  <c r="I1169" i="1"/>
  <c r="L1169" i="1" s="1"/>
  <c r="W1168" i="1"/>
  <c r="AA1168" i="1" s="1"/>
  <c r="P1168" i="1"/>
  <c r="S1168" i="1" s="1"/>
  <c r="I1168" i="1"/>
  <c r="L1168" i="1" s="1"/>
  <c r="W1167" i="1"/>
  <c r="AA1167" i="1" s="1"/>
  <c r="P1167" i="1"/>
  <c r="S1167" i="1" s="1"/>
  <c r="I1167" i="1"/>
  <c r="L1167" i="1" s="1"/>
  <c r="W1166" i="1"/>
  <c r="AA1166" i="1" s="1"/>
  <c r="P1166" i="1"/>
  <c r="S1166" i="1" s="1"/>
  <c r="I1166" i="1"/>
  <c r="L1166" i="1" s="1"/>
  <c r="W1165" i="1"/>
  <c r="AA1165" i="1" s="1"/>
  <c r="P1165" i="1"/>
  <c r="S1165" i="1" s="1"/>
  <c r="I1165" i="1"/>
  <c r="L1165" i="1" s="1"/>
  <c r="W1160" i="1"/>
  <c r="AA1160" i="1" s="1"/>
  <c r="P1160" i="1"/>
  <c r="S1160" i="1" s="1"/>
  <c r="I1160" i="1"/>
  <c r="L1160" i="1" s="1"/>
  <c r="W1159" i="1"/>
  <c r="AA1159" i="1" s="1"/>
  <c r="P1159" i="1"/>
  <c r="S1159" i="1" s="1"/>
  <c r="I1159" i="1"/>
  <c r="L1159" i="1" s="1"/>
  <c r="W1158" i="1"/>
  <c r="AA1158" i="1" s="1"/>
  <c r="P1158" i="1"/>
  <c r="S1158" i="1" s="1"/>
  <c r="I1158" i="1"/>
  <c r="L1158" i="1" s="1"/>
  <c r="W1157" i="1"/>
  <c r="AA1157" i="1" s="1"/>
  <c r="P1157" i="1"/>
  <c r="S1157" i="1" s="1"/>
  <c r="W1156" i="1"/>
  <c r="AA1156" i="1" s="1"/>
  <c r="P1156" i="1"/>
  <c r="S1156" i="1" s="1"/>
  <c r="I1156" i="1"/>
  <c r="L1156" i="1" s="1"/>
  <c r="W1155" i="1"/>
  <c r="AA1155" i="1" s="1"/>
  <c r="P1155" i="1"/>
  <c r="S1155" i="1" s="1"/>
  <c r="I1155" i="1"/>
  <c r="L1155" i="1" s="1"/>
  <c r="W1154" i="1"/>
  <c r="AA1154" i="1" s="1"/>
  <c r="P1154" i="1"/>
  <c r="S1154" i="1" s="1"/>
  <c r="I1154" i="1"/>
  <c r="L1154" i="1" s="1"/>
  <c r="W1153" i="1"/>
  <c r="AA1153" i="1" s="1"/>
  <c r="P1153" i="1"/>
  <c r="S1153" i="1" s="1"/>
  <c r="I1153" i="1"/>
  <c r="L1153" i="1" s="1"/>
  <c r="W1152" i="1"/>
  <c r="AA1152" i="1" s="1"/>
  <c r="P1152" i="1"/>
  <c r="S1152" i="1" s="1"/>
  <c r="I1152" i="1"/>
  <c r="L1152" i="1" s="1"/>
  <c r="W1147" i="1"/>
  <c r="AA1147" i="1" s="1"/>
  <c r="P1147" i="1"/>
  <c r="S1147" i="1" s="1"/>
  <c r="I1147" i="1"/>
  <c r="L1147" i="1" s="1"/>
  <c r="W1146" i="1"/>
  <c r="AA1146" i="1" s="1"/>
  <c r="P1146" i="1"/>
  <c r="S1146" i="1" s="1"/>
  <c r="I1146" i="1"/>
  <c r="L1146" i="1" s="1"/>
  <c r="W1145" i="1"/>
  <c r="AA1145" i="1" s="1"/>
  <c r="P1145" i="1"/>
  <c r="S1145" i="1" s="1"/>
  <c r="I1145" i="1"/>
  <c r="L1145" i="1" s="1"/>
  <c r="W1144" i="1"/>
  <c r="AA1144" i="1" s="1"/>
  <c r="P1144" i="1"/>
  <c r="S1144" i="1" s="1"/>
  <c r="I1144" i="1"/>
  <c r="L1144" i="1" s="1"/>
  <c r="W1143" i="1"/>
  <c r="AA1143" i="1" s="1"/>
  <c r="P1143" i="1"/>
  <c r="S1143" i="1" s="1"/>
  <c r="I1143" i="1"/>
  <c r="L1143" i="1" s="1"/>
  <c r="W1142" i="1"/>
  <c r="AA1142" i="1" s="1"/>
  <c r="P1142" i="1"/>
  <c r="S1142" i="1" s="1"/>
  <c r="I1142" i="1"/>
  <c r="L1142" i="1" s="1"/>
  <c r="W1141" i="1"/>
  <c r="AA1141" i="1" s="1"/>
  <c r="P1141" i="1"/>
  <c r="S1141" i="1" s="1"/>
  <c r="W1140" i="1"/>
  <c r="AA1140" i="1" s="1"/>
  <c r="P1140" i="1"/>
  <c r="S1140" i="1" s="1"/>
  <c r="U1139" i="1"/>
  <c r="W1139" i="1" s="1"/>
  <c r="AA1139" i="1" s="1"/>
  <c r="N1139" i="1"/>
  <c r="P1139" i="1" s="1"/>
  <c r="S1139" i="1" s="1"/>
  <c r="G1139" i="1"/>
  <c r="I1139" i="1" s="1"/>
  <c r="L1139" i="1" s="1"/>
  <c r="W1138" i="1"/>
  <c r="AA1138" i="1" s="1"/>
  <c r="P1138" i="1"/>
  <c r="S1138" i="1" s="1"/>
  <c r="I1138" i="1"/>
  <c r="L1138" i="1" s="1"/>
  <c r="W1137" i="1"/>
  <c r="AA1137" i="1" s="1"/>
  <c r="P1137" i="1"/>
  <c r="S1137" i="1" s="1"/>
  <c r="I1137" i="1"/>
  <c r="L1137" i="1" s="1"/>
  <c r="W1136" i="1"/>
  <c r="AA1136" i="1" s="1"/>
  <c r="P1136" i="1"/>
  <c r="S1136" i="1" s="1"/>
  <c r="I1136" i="1"/>
  <c r="L1136" i="1" s="1"/>
  <c r="W1135" i="1"/>
  <c r="AA1135" i="1" s="1"/>
  <c r="P1135" i="1"/>
  <c r="S1135" i="1" s="1"/>
  <c r="I1135" i="1"/>
  <c r="L1135" i="1" s="1"/>
  <c r="W1130" i="1"/>
  <c r="AA1130" i="1" s="1"/>
  <c r="P1130" i="1"/>
  <c r="S1130" i="1" s="1"/>
  <c r="I1130" i="1"/>
  <c r="L1130" i="1" s="1"/>
  <c r="W1129" i="1"/>
  <c r="AA1129" i="1" s="1"/>
  <c r="P1129" i="1"/>
  <c r="S1129" i="1" s="1"/>
  <c r="I1129" i="1"/>
  <c r="L1129" i="1" s="1"/>
  <c r="W1128" i="1"/>
  <c r="AA1128" i="1" s="1"/>
  <c r="P1128" i="1"/>
  <c r="S1128" i="1" s="1"/>
  <c r="I1128" i="1"/>
  <c r="L1128" i="1" s="1"/>
  <c r="W1127" i="1"/>
  <c r="AA1127" i="1" s="1"/>
  <c r="P1127" i="1"/>
  <c r="S1127" i="1" s="1"/>
  <c r="I1127" i="1"/>
  <c r="L1127" i="1" s="1"/>
  <c r="W1126" i="1"/>
  <c r="AA1126" i="1" s="1"/>
  <c r="P1126" i="1"/>
  <c r="S1126" i="1" s="1"/>
  <c r="I1126" i="1"/>
  <c r="L1126" i="1" s="1"/>
  <c r="W1125" i="1"/>
  <c r="AA1125" i="1" s="1"/>
  <c r="P1125" i="1"/>
  <c r="S1125" i="1" s="1"/>
  <c r="I1125" i="1"/>
  <c r="L1125" i="1" s="1"/>
  <c r="W1124" i="1"/>
  <c r="AA1124" i="1" s="1"/>
  <c r="P1124" i="1"/>
  <c r="S1124" i="1" s="1"/>
  <c r="I1124" i="1"/>
  <c r="L1124" i="1" s="1"/>
  <c r="W1123" i="1"/>
  <c r="AA1123" i="1" s="1"/>
  <c r="P1123" i="1"/>
  <c r="S1123" i="1" s="1"/>
  <c r="I1123" i="1"/>
  <c r="L1123" i="1" s="1"/>
  <c r="W1122" i="1"/>
  <c r="AA1122" i="1" s="1"/>
  <c r="P1122" i="1"/>
  <c r="S1122" i="1" s="1"/>
  <c r="I1122" i="1"/>
  <c r="L1122" i="1" s="1"/>
  <c r="W1121" i="1"/>
  <c r="AA1121" i="1" s="1"/>
  <c r="P1121" i="1"/>
  <c r="S1121" i="1" s="1"/>
  <c r="I1121" i="1"/>
  <c r="L1121" i="1" s="1"/>
  <c r="W1120" i="1"/>
  <c r="AA1120" i="1" s="1"/>
  <c r="P1120" i="1"/>
  <c r="S1120" i="1" s="1"/>
  <c r="I1120" i="1"/>
  <c r="L1120" i="1" s="1"/>
  <c r="W1119" i="1"/>
  <c r="AA1119" i="1" s="1"/>
  <c r="P1119" i="1"/>
  <c r="S1119" i="1" s="1"/>
  <c r="I1119" i="1"/>
  <c r="L1119" i="1" s="1"/>
  <c r="W1118" i="1"/>
  <c r="AA1118" i="1" s="1"/>
  <c r="P1118" i="1"/>
  <c r="S1118" i="1" s="1"/>
  <c r="I1118" i="1"/>
  <c r="L1118" i="1" s="1"/>
  <c r="W1117" i="1"/>
  <c r="AA1117" i="1" s="1"/>
  <c r="P1117" i="1"/>
  <c r="S1117" i="1" s="1"/>
  <c r="I1117" i="1"/>
  <c r="L1117" i="1" s="1"/>
  <c r="W1112" i="1"/>
  <c r="AA1112" i="1" s="1"/>
  <c r="P1112" i="1"/>
  <c r="S1112" i="1" s="1"/>
  <c r="I1112" i="1"/>
  <c r="L1112" i="1" s="1"/>
  <c r="W1111" i="1"/>
  <c r="AA1111" i="1" s="1"/>
  <c r="P1111" i="1"/>
  <c r="S1111" i="1" s="1"/>
  <c r="I1111" i="1"/>
  <c r="L1111" i="1" s="1"/>
  <c r="W1110" i="1"/>
  <c r="AA1110" i="1" s="1"/>
  <c r="P1110" i="1"/>
  <c r="S1110" i="1" s="1"/>
  <c r="I1110" i="1"/>
  <c r="L1110" i="1" s="1"/>
  <c r="W1109" i="1"/>
  <c r="AA1109" i="1" s="1"/>
  <c r="P1109" i="1"/>
  <c r="S1109" i="1" s="1"/>
  <c r="I1109" i="1"/>
  <c r="L1109" i="1" s="1"/>
  <c r="W1108" i="1"/>
  <c r="AA1108" i="1" s="1"/>
  <c r="P1108" i="1"/>
  <c r="S1108" i="1" s="1"/>
  <c r="I1108" i="1"/>
  <c r="L1108" i="1" s="1"/>
  <c r="W1107" i="1"/>
  <c r="AA1107" i="1" s="1"/>
  <c r="P1107" i="1"/>
  <c r="S1107" i="1" s="1"/>
  <c r="I1107" i="1"/>
  <c r="L1107" i="1" s="1"/>
  <c r="W1106" i="1"/>
  <c r="AA1106" i="1" s="1"/>
  <c r="P1106" i="1"/>
  <c r="S1106" i="1" s="1"/>
  <c r="I1106" i="1"/>
  <c r="L1106" i="1" s="1"/>
  <c r="W1101" i="1"/>
  <c r="AA1101" i="1" s="1"/>
  <c r="P1101" i="1"/>
  <c r="S1101" i="1" s="1"/>
  <c r="I1101" i="1"/>
  <c r="L1101" i="1" s="1"/>
  <c r="W1100" i="1"/>
  <c r="AA1100" i="1" s="1"/>
  <c r="P1100" i="1"/>
  <c r="S1100" i="1" s="1"/>
  <c r="I1100" i="1"/>
  <c r="L1100" i="1" s="1"/>
  <c r="W1099" i="1"/>
  <c r="AA1099" i="1" s="1"/>
  <c r="P1099" i="1"/>
  <c r="S1099" i="1" s="1"/>
  <c r="I1099" i="1"/>
  <c r="L1099" i="1" s="1"/>
  <c r="W1098" i="1"/>
  <c r="AA1098" i="1" s="1"/>
  <c r="P1098" i="1"/>
  <c r="S1098" i="1" s="1"/>
  <c r="I1098" i="1"/>
  <c r="L1098" i="1" s="1"/>
  <c r="W1097" i="1"/>
  <c r="AA1097" i="1" s="1"/>
  <c r="P1097" i="1"/>
  <c r="S1097" i="1" s="1"/>
  <c r="I1097" i="1"/>
  <c r="L1097" i="1" s="1"/>
  <c r="W1096" i="1"/>
  <c r="AA1096" i="1" s="1"/>
  <c r="P1096" i="1"/>
  <c r="S1096" i="1" s="1"/>
  <c r="I1096" i="1"/>
  <c r="L1096" i="1" s="1"/>
  <c r="W1095" i="1"/>
  <c r="AA1095" i="1" s="1"/>
  <c r="P1095" i="1"/>
  <c r="S1095" i="1" s="1"/>
  <c r="W1094" i="1"/>
  <c r="AA1094" i="1" s="1"/>
  <c r="P1094" i="1"/>
  <c r="S1094" i="1" s="1"/>
  <c r="W1093" i="1"/>
  <c r="AA1093" i="1" s="1"/>
  <c r="P1093" i="1"/>
  <c r="S1093" i="1" s="1"/>
  <c r="W1092" i="1"/>
  <c r="AA1092" i="1" s="1"/>
  <c r="P1092" i="1"/>
  <c r="S1092" i="1" s="1"/>
  <c r="I1092" i="1"/>
  <c r="L1092" i="1" s="1"/>
  <c r="W1091" i="1"/>
  <c r="AA1091" i="1" s="1"/>
  <c r="P1091" i="1"/>
  <c r="S1091" i="1" s="1"/>
  <c r="I1091" i="1"/>
  <c r="L1091" i="1" s="1"/>
  <c r="W1090" i="1"/>
  <c r="AA1090" i="1" s="1"/>
  <c r="P1090" i="1"/>
  <c r="S1090" i="1" s="1"/>
  <c r="I1090" i="1"/>
  <c r="L1090" i="1" s="1"/>
  <c r="W1089" i="1"/>
  <c r="AA1089" i="1" s="1"/>
  <c r="P1089" i="1"/>
  <c r="S1089" i="1" s="1"/>
  <c r="I1089" i="1"/>
  <c r="L1089" i="1" s="1"/>
  <c r="W1083" i="1"/>
  <c r="AA1083" i="1" s="1"/>
  <c r="P1083" i="1"/>
  <c r="S1083" i="1" s="1"/>
  <c r="I1083" i="1"/>
  <c r="L1083" i="1" s="1"/>
  <c r="W1082" i="1"/>
  <c r="AA1082" i="1" s="1"/>
  <c r="P1082" i="1"/>
  <c r="S1082" i="1" s="1"/>
  <c r="I1082" i="1"/>
  <c r="L1082" i="1" s="1"/>
  <c r="W1081" i="1"/>
  <c r="AA1081" i="1" s="1"/>
  <c r="P1081" i="1"/>
  <c r="S1081" i="1" s="1"/>
  <c r="I1081" i="1"/>
  <c r="L1081" i="1" s="1"/>
  <c r="W1080" i="1"/>
  <c r="AA1080" i="1" s="1"/>
  <c r="P1080" i="1"/>
  <c r="S1080" i="1" s="1"/>
  <c r="I1080" i="1"/>
  <c r="L1080" i="1" s="1"/>
  <c r="W1079" i="1"/>
  <c r="AA1079" i="1" s="1"/>
  <c r="P1079" i="1"/>
  <c r="S1079" i="1" s="1"/>
  <c r="I1079" i="1"/>
  <c r="L1079" i="1" s="1"/>
  <c r="W1078" i="1"/>
  <c r="AA1078" i="1" s="1"/>
  <c r="P1078" i="1"/>
  <c r="S1078" i="1" s="1"/>
  <c r="I1078" i="1"/>
  <c r="L1078" i="1" s="1"/>
  <c r="W1073" i="1"/>
  <c r="AA1073" i="1" s="1"/>
  <c r="P1073" i="1"/>
  <c r="S1073" i="1" s="1"/>
  <c r="I1073" i="1"/>
  <c r="L1073" i="1" s="1"/>
  <c r="W1072" i="1"/>
  <c r="AA1072" i="1" s="1"/>
  <c r="P1072" i="1"/>
  <c r="S1072" i="1" s="1"/>
  <c r="I1072" i="1"/>
  <c r="L1072" i="1" s="1"/>
  <c r="W1071" i="1"/>
  <c r="AA1071" i="1" s="1"/>
  <c r="P1071" i="1"/>
  <c r="S1071" i="1" s="1"/>
  <c r="I1071" i="1"/>
  <c r="L1071" i="1" s="1"/>
  <c r="W1070" i="1"/>
  <c r="AA1070" i="1" s="1"/>
  <c r="P1070" i="1"/>
  <c r="S1070" i="1" s="1"/>
  <c r="I1070" i="1"/>
  <c r="L1070" i="1" s="1"/>
  <c r="W1069" i="1"/>
  <c r="P1069" i="1"/>
  <c r="S1069" i="1" s="1"/>
  <c r="I1069" i="1"/>
  <c r="L1069" i="1" s="1"/>
  <c r="W1068" i="1"/>
  <c r="AA1068" i="1" s="1"/>
  <c r="P1068" i="1"/>
  <c r="S1068" i="1" s="1"/>
  <c r="I1068" i="1"/>
  <c r="L1068" i="1" s="1"/>
  <c r="W1060" i="1"/>
  <c r="AA1060" i="1" s="1"/>
  <c r="P1060" i="1"/>
  <c r="S1060" i="1" s="1"/>
  <c r="I1060" i="1"/>
  <c r="L1060" i="1" s="1"/>
  <c r="W1059" i="1"/>
  <c r="AA1059" i="1" s="1"/>
  <c r="P1059" i="1"/>
  <c r="S1059" i="1" s="1"/>
  <c r="I1059" i="1"/>
  <c r="L1059" i="1" s="1"/>
  <c r="W1058" i="1"/>
  <c r="AA1058" i="1" s="1"/>
  <c r="P1058" i="1"/>
  <c r="S1058" i="1" s="1"/>
  <c r="I1058" i="1"/>
  <c r="L1058" i="1" s="1"/>
  <c r="W1045" i="1"/>
  <c r="AA1045" i="1" s="1"/>
  <c r="P1045" i="1"/>
  <c r="S1045" i="1" s="1"/>
  <c r="I1045" i="1"/>
  <c r="L1045" i="1" s="1"/>
  <c r="W1040" i="1"/>
  <c r="AA1040" i="1" s="1"/>
  <c r="P1040" i="1"/>
  <c r="S1040" i="1" s="1"/>
  <c r="I1040" i="1"/>
  <c r="L1040" i="1" s="1"/>
  <c r="W1039" i="1"/>
  <c r="AA1039" i="1" s="1"/>
  <c r="P1039" i="1"/>
  <c r="S1039" i="1" s="1"/>
  <c r="I1039" i="1"/>
  <c r="L1039" i="1" s="1"/>
  <c r="W1038" i="1"/>
  <c r="AA1038" i="1" s="1"/>
  <c r="P1038" i="1"/>
  <c r="S1038" i="1" s="1"/>
  <c r="I1038" i="1"/>
  <c r="L1038" i="1" s="1"/>
  <c r="W1037" i="1"/>
  <c r="AA1037" i="1" s="1"/>
  <c r="P1037" i="1"/>
  <c r="S1037" i="1" s="1"/>
  <c r="I1037" i="1"/>
  <c r="L1037" i="1" s="1"/>
  <c r="W1036" i="1"/>
  <c r="AA1036" i="1" s="1"/>
  <c r="P1036" i="1"/>
  <c r="S1036" i="1" s="1"/>
  <c r="I1036" i="1"/>
  <c r="L1036" i="1" s="1"/>
  <c r="W1035" i="1"/>
  <c r="AA1035" i="1" s="1"/>
  <c r="P1035" i="1"/>
  <c r="S1035" i="1" s="1"/>
  <c r="I1035" i="1"/>
  <c r="L1035" i="1" s="1"/>
  <c r="W1034" i="1"/>
  <c r="AA1034" i="1" s="1"/>
  <c r="P1034" i="1"/>
  <c r="S1034" i="1" s="1"/>
  <c r="I1034" i="1"/>
  <c r="L1034" i="1" s="1"/>
  <c r="W1033" i="1"/>
  <c r="AA1033" i="1" s="1"/>
  <c r="P1033" i="1"/>
  <c r="S1033" i="1" s="1"/>
  <c r="W1032" i="1"/>
  <c r="AA1032" i="1" s="1"/>
  <c r="P1032" i="1"/>
  <c r="S1032" i="1" s="1"/>
  <c r="W1031" i="1"/>
  <c r="AA1031" i="1" s="1"/>
  <c r="P1031" i="1"/>
  <c r="S1031" i="1" s="1"/>
  <c r="W1030" i="1"/>
  <c r="AA1030" i="1" s="1"/>
  <c r="P1030" i="1"/>
  <c r="S1030" i="1" s="1"/>
  <c r="W1029" i="1"/>
  <c r="AA1029" i="1" s="1"/>
  <c r="P1029" i="1"/>
  <c r="S1029" i="1" s="1"/>
  <c r="I1029" i="1"/>
  <c r="L1029" i="1" s="1"/>
  <c r="W1028" i="1"/>
  <c r="AA1028" i="1" s="1"/>
  <c r="P1028" i="1"/>
  <c r="S1028" i="1" s="1"/>
  <c r="I1028" i="1"/>
  <c r="L1028" i="1" s="1"/>
  <c r="W1027" i="1"/>
  <c r="AA1027" i="1" s="1"/>
  <c r="P1027" i="1"/>
  <c r="S1027" i="1" s="1"/>
  <c r="I1027" i="1"/>
  <c r="L1027" i="1" s="1"/>
  <c r="W1026" i="1"/>
  <c r="AA1026" i="1" s="1"/>
  <c r="P1026" i="1"/>
  <c r="S1026" i="1" s="1"/>
  <c r="I1026" i="1"/>
  <c r="L1026" i="1" s="1"/>
  <c r="W1025" i="1"/>
  <c r="AA1025" i="1" s="1"/>
  <c r="P1025" i="1"/>
  <c r="S1025" i="1" s="1"/>
  <c r="I1025" i="1"/>
  <c r="L1025" i="1" s="1"/>
  <c r="W1024" i="1"/>
  <c r="AA1024" i="1" s="1"/>
  <c r="P1024" i="1"/>
  <c r="S1024" i="1" s="1"/>
  <c r="I1024" i="1"/>
  <c r="L1024" i="1" s="1"/>
  <c r="E1023" i="1"/>
  <c r="W1023" i="1" s="1"/>
  <c r="AA1023" i="1" s="1"/>
  <c r="W1018" i="1"/>
  <c r="AA1018" i="1" s="1"/>
  <c r="P1018" i="1"/>
  <c r="S1018" i="1" s="1"/>
  <c r="I1018" i="1"/>
  <c r="L1018" i="1" s="1"/>
  <c r="W1017" i="1"/>
  <c r="AA1017" i="1" s="1"/>
  <c r="P1017" i="1"/>
  <c r="S1017" i="1" s="1"/>
  <c r="I1017" i="1"/>
  <c r="L1017" i="1" s="1"/>
  <c r="W1016" i="1"/>
  <c r="AA1016" i="1" s="1"/>
  <c r="P1016" i="1"/>
  <c r="S1016" i="1" s="1"/>
  <c r="I1016" i="1"/>
  <c r="L1016" i="1" s="1"/>
  <c r="W1015" i="1"/>
  <c r="AA1015" i="1" s="1"/>
  <c r="P1015" i="1"/>
  <c r="S1015" i="1" s="1"/>
  <c r="I1015" i="1"/>
  <c r="L1015" i="1" s="1"/>
  <c r="W1014" i="1"/>
  <c r="AA1014" i="1" s="1"/>
  <c r="P1014" i="1"/>
  <c r="S1014" i="1" s="1"/>
  <c r="I1014" i="1"/>
  <c r="L1014" i="1" s="1"/>
  <c r="W1013" i="1"/>
  <c r="AA1013" i="1" s="1"/>
  <c r="P1013" i="1"/>
  <c r="S1013" i="1" s="1"/>
  <c r="I1013" i="1"/>
  <c r="L1013" i="1" s="1"/>
  <c r="W1012" i="1"/>
  <c r="AA1012" i="1" s="1"/>
  <c r="P1012" i="1"/>
  <c r="S1012" i="1" s="1"/>
  <c r="I1012" i="1"/>
  <c r="L1012" i="1" s="1"/>
  <c r="W1011" i="1"/>
  <c r="AA1011" i="1" s="1"/>
  <c r="P1011" i="1"/>
  <c r="S1011" i="1" s="1"/>
  <c r="I1011" i="1"/>
  <c r="L1011" i="1" s="1"/>
  <c r="W1010" i="1"/>
  <c r="AA1010" i="1" s="1"/>
  <c r="P1010" i="1"/>
  <c r="S1010" i="1" s="1"/>
  <c r="W1009" i="1"/>
  <c r="AA1009" i="1" s="1"/>
  <c r="P1009" i="1"/>
  <c r="S1009" i="1" s="1"/>
  <c r="W1008" i="1"/>
  <c r="AA1008" i="1" s="1"/>
  <c r="P1008" i="1"/>
  <c r="S1008" i="1" s="1"/>
  <c r="W1007" i="1"/>
  <c r="AA1007" i="1" s="1"/>
  <c r="P1007" i="1"/>
  <c r="S1007" i="1" s="1"/>
  <c r="W1006" i="1"/>
  <c r="AA1006" i="1" s="1"/>
  <c r="P1006" i="1"/>
  <c r="S1006" i="1" s="1"/>
  <c r="W1005" i="1"/>
  <c r="AA1005" i="1" s="1"/>
  <c r="P1005" i="1"/>
  <c r="S1005" i="1" s="1"/>
  <c r="W1004" i="1"/>
  <c r="AA1004" i="1" s="1"/>
  <c r="P1004" i="1"/>
  <c r="S1004" i="1" s="1"/>
  <c r="W1003" i="1"/>
  <c r="AA1003" i="1" s="1"/>
  <c r="P1003" i="1"/>
  <c r="S1003" i="1" s="1"/>
  <c r="I1003" i="1"/>
  <c r="L1003" i="1" s="1"/>
  <c r="W1002" i="1"/>
  <c r="AA1002" i="1" s="1"/>
  <c r="P1002" i="1"/>
  <c r="S1002" i="1" s="1"/>
  <c r="W1001" i="1"/>
  <c r="AA1001" i="1" s="1"/>
  <c r="P1001" i="1"/>
  <c r="S1001" i="1" s="1"/>
  <c r="W1000" i="1"/>
  <c r="AA1000" i="1" s="1"/>
  <c r="P1000" i="1"/>
  <c r="S1000" i="1" s="1"/>
  <c r="W999" i="1"/>
  <c r="AA999" i="1" s="1"/>
  <c r="P999" i="1"/>
  <c r="S999" i="1" s="1"/>
  <c r="W998" i="1"/>
  <c r="AA998" i="1" s="1"/>
  <c r="P998" i="1"/>
  <c r="S998" i="1" s="1"/>
  <c r="W997" i="1"/>
  <c r="AA997" i="1" s="1"/>
  <c r="P997" i="1"/>
  <c r="S997" i="1" s="1"/>
  <c r="W996" i="1"/>
  <c r="AA996" i="1" s="1"/>
  <c r="P996" i="1"/>
  <c r="S996" i="1" s="1"/>
  <c r="W995" i="1"/>
  <c r="AA995" i="1" s="1"/>
  <c r="P995" i="1"/>
  <c r="S995" i="1" s="1"/>
  <c r="W994" i="1"/>
  <c r="AA994" i="1" s="1"/>
  <c r="P994" i="1"/>
  <c r="S994" i="1" s="1"/>
  <c r="W993" i="1"/>
  <c r="AA993" i="1" s="1"/>
  <c r="P993" i="1"/>
  <c r="S993" i="1" s="1"/>
  <c r="W992" i="1"/>
  <c r="AA992" i="1" s="1"/>
  <c r="P992" i="1"/>
  <c r="S992" i="1" s="1"/>
  <c r="I992" i="1"/>
  <c r="L992" i="1" s="1"/>
  <c r="W991" i="1"/>
  <c r="AA991" i="1" s="1"/>
  <c r="P991" i="1"/>
  <c r="S991" i="1" s="1"/>
  <c r="I991" i="1"/>
  <c r="L991" i="1" s="1"/>
  <c r="W990" i="1"/>
  <c r="AA990" i="1" s="1"/>
  <c r="P990" i="1"/>
  <c r="S990" i="1" s="1"/>
  <c r="I990" i="1"/>
  <c r="L990" i="1" s="1"/>
  <c r="W989" i="1"/>
  <c r="AA989" i="1" s="1"/>
  <c r="P989" i="1"/>
  <c r="S989" i="1" s="1"/>
  <c r="I989" i="1"/>
  <c r="L989" i="1" s="1"/>
  <c r="W988" i="1"/>
  <c r="AA988" i="1" s="1"/>
  <c r="P988" i="1"/>
  <c r="S988" i="1" s="1"/>
  <c r="I988" i="1"/>
  <c r="L988" i="1" s="1"/>
  <c r="W987" i="1"/>
  <c r="AA987" i="1" s="1"/>
  <c r="P987" i="1"/>
  <c r="S987" i="1" s="1"/>
  <c r="I987" i="1"/>
  <c r="L987" i="1" s="1"/>
  <c r="W982" i="1"/>
  <c r="AA982" i="1" s="1"/>
  <c r="P982" i="1"/>
  <c r="S982" i="1" s="1"/>
  <c r="I982" i="1"/>
  <c r="L982" i="1" s="1"/>
  <c r="W981" i="1"/>
  <c r="AA981" i="1" s="1"/>
  <c r="P981" i="1"/>
  <c r="S981" i="1" s="1"/>
  <c r="I981" i="1"/>
  <c r="L981" i="1" s="1"/>
  <c r="W980" i="1"/>
  <c r="AA980" i="1" s="1"/>
  <c r="P980" i="1"/>
  <c r="S980" i="1" s="1"/>
  <c r="I980" i="1"/>
  <c r="L980" i="1" s="1"/>
  <c r="W979" i="1"/>
  <c r="AA979" i="1" s="1"/>
  <c r="P979" i="1"/>
  <c r="S979" i="1" s="1"/>
  <c r="I979" i="1"/>
  <c r="L979" i="1" s="1"/>
  <c r="W978" i="1"/>
  <c r="AA978" i="1" s="1"/>
  <c r="P978" i="1"/>
  <c r="S978" i="1" s="1"/>
  <c r="I978" i="1"/>
  <c r="L978" i="1" s="1"/>
  <c r="W977" i="1"/>
  <c r="AA977" i="1" s="1"/>
  <c r="P977" i="1"/>
  <c r="S977" i="1" s="1"/>
  <c r="I977" i="1"/>
  <c r="L977" i="1" s="1"/>
  <c r="W976" i="1"/>
  <c r="AA976" i="1" s="1"/>
  <c r="P976" i="1"/>
  <c r="S976" i="1" s="1"/>
  <c r="I976" i="1"/>
  <c r="L976" i="1" s="1"/>
  <c r="W975" i="1"/>
  <c r="AA975" i="1" s="1"/>
  <c r="P975" i="1"/>
  <c r="S975" i="1" s="1"/>
  <c r="I975" i="1"/>
  <c r="L975" i="1" s="1"/>
  <c r="W974" i="1"/>
  <c r="AA974" i="1" s="1"/>
  <c r="P974" i="1"/>
  <c r="S974" i="1" s="1"/>
  <c r="I974" i="1"/>
  <c r="L974" i="1" s="1"/>
  <c r="W969" i="1"/>
  <c r="AA969" i="1" s="1"/>
  <c r="P969" i="1"/>
  <c r="S969" i="1" s="1"/>
  <c r="I969" i="1"/>
  <c r="L969" i="1" s="1"/>
  <c r="W968" i="1"/>
  <c r="AA968" i="1" s="1"/>
  <c r="P968" i="1"/>
  <c r="S968" i="1" s="1"/>
  <c r="I968" i="1"/>
  <c r="L968" i="1" s="1"/>
  <c r="W967" i="1"/>
  <c r="AA967" i="1" s="1"/>
  <c r="P967" i="1"/>
  <c r="S967" i="1" s="1"/>
  <c r="I967" i="1"/>
  <c r="L967" i="1" s="1"/>
  <c r="W964" i="1"/>
  <c r="AA964" i="1" s="1"/>
  <c r="P964" i="1"/>
  <c r="S964" i="1" s="1"/>
  <c r="I964" i="1"/>
  <c r="L964" i="1" s="1"/>
  <c r="W961" i="1"/>
  <c r="AA961" i="1" s="1"/>
  <c r="P961" i="1"/>
  <c r="S961" i="1" s="1"/>
  <c r="W960" i="1"/>
  <c r="AA960" i="1" s="1"/>
  <c r="P960" i="1"/>
  <c r="S960" i="1" s="1"/>
  <c r="W959" i="1"/>
  <c r="AA959" i="1" s="1"/>
  <c r="P959" i="1"/>
  <c r="S959" i="1" s="1"/>
  <c r="W958" i="1"/>
  <c r="AA958" i="1" s="1"/>
  <c r="P958" i="1"/>
  <c r="S958" i="1" s="1"/>
  <c r="I958" i="1"/>
  <c r="L958" i="1" s="1"/>
  <c r="W957" i="1"/>
  <c r="AA957" i="1" s="1"/>
  <c r="P957" i="1"/>
  <c r="S957" i="1" s="1"/>
  <c r="I957" i="1"/>
  <c r="L957" i="1" s="1"/>
  <c r="W956" i="1"/>
  <c r="AA956" i="1" s="1"/>
  <c r="P956" i="1"/>
  <c r="S956" i="1" s="1"/>
  <c r="I956" i="1"/>
  <c r="L956" i="1" s="1"/>
  <c r="W955" i="1"/>
  <c r="AA955" i="1" s="1"/>
  <c r="P955" i="1"/>
  <c r="S955" i="1" s="1"/>
  <c r="I955" i="1"/>
  <c r="L955" i="1" s="1"/>
  <c r="W954" i="1"/>
  <c r="AA954" i="1" s="1"/>
  <c r="P954" i="1"/>
  <c r="S954" i="1" s="1"/>
  <c r="I954" i="1"/>
  <c r="L954" i="1" s="1"/>
  <c r="W953" i="1"/>
  <c r="AA953" i="1" s="1"/>
  <c r="P953" i="1"/>
  <c r="S953" i="1" s="1"/>
  <c r="I953" i="1"/>
  <c r="L953" i="1" s="1"/>
  <c r="W952" i="1"/>
  <c r="AA952" i="1" s="1"/>
  <c r="P952" i="1"/>
  <c r="S952" i="1" s="1"/>
  <c r="I952" i="1"/>
  <c r="L952" i="1" s="1"/>
  <c r="W951" i="1"/>
  <c r="AA951" i="1" s="1"/>
  <c r="P951" i="1"/>
  <c r="S951" i="1" s="1"/>
  <c r="I951" i="1"/>
  <c r="L951" i="1" s="1"/>
  <c r="W950" i="1"/>
  <c r="AA950" i="1" s="1"/>
  <c r="P950" i="1"/>
  <c r="S950" i="1" s="1"/>
  <c r="I950" i="1"/>
  <c r="L950" i="1" s="1"/>
  <c r="W949" i="1"/>
  <c r="AA949" i="1" s="1"/>
  <c r="P949" i="1"/>
  <c r="S949" i="1" s="1"/>
  <c r="I949" i="1"/>
  <c r="L949" i="1" s="1"/>
  <c r="W948" i="1"/>
  <c r="AA948" i="1" s="1"/>
  <c r="P948" i="1"/>
  <c r="S948" i="1" s="1"/>
  <c r="I948" i="1"/>
  <c r="L948" i="1" s="1"/>
  <c r="W940" i="1"/>
  <c r="AA940" i="1" s="1"/>
  <c r="P940" i="1"/>
  <c r="S940" i="1" s="1"/>
  <c r="W939" i="1"/>
  <c r="AA939" i="1" s="1"/>
  <c r="P939" i="1"/>
  <c r="S939" i="1" s="1"/>
  <c r="I939" i="1"/>
  <c r="L939" i="1" s="1"/>
  <c r="W938" i="1"/>
  <c r="AA938" i="1" s="1"/>
  <c r="P938" i="1"/>
  <c r="S938" i="1" s="1"/>
  <c r="I938" i="1"/>
  <c r="L938" i="1" s="1"/>
  <c r="W930" i="1"/>
  <c r="AA930" i="1" s="1"/>
  <c r="P930" i="1"/>
  <c r="S930" i="1" s="1"/>
  <c r="I930" i="1"/>
  <c r="L930" i="1" s="1"/>
  <c r="W928" i="1"/>
  <c r="AA928" i="1" s="1"/>
  <c r="P928" i="1"/>
  <c r="S928" i="1" s="1"/>
  <c r="I928" i="1"/>
  <c r="L928" i="1" s="1"/>
  <c r="W927" i="1"/>
  <c r="AA927" i="1" s="1"/>
  <c r="P927" i="1"/>
  <c r="S927" i="1" s="1"/>
  <c r="I927" i="1"/>
  <c r="L927" i="1" s="1"/>
  <c r="W926" i="1"/>
  <c r="AA926" i="1" s="1"/>
  <c r="P926" i="1"/>
  <c r="S926" i="1" s="1"/>
  <c r="I926" i="1"/>
  <c r="L926" i="1" s="1"/>
  <c r="W925" i="1"/>
  <c r="AA925" i="1" s="1"/>
  <c r="P925" i="1"/>
  <c r="S925" i="1" s="1"/>
  <c r="I925" i="1"/>
  <c r="L925" i="1" s="1"/>
  <c r="W924" i="1"/>
  <c r="AA924" i="1" s="1"/>
  <c r="P924" i="1"/>
  <c r="S924" i="1" s="1"/>
  <c r="I924" i="1"/>
  <c r="L924" i="1" s="1"/>
  <c r="W923" i="1"/>
  <c r="AA923" i="1" s="1"/>
  <c r="P923" i="1"/>
  <c r="S923" i="1" s="1"/>
  <c r="I923" i="1"/>
  <c r="L923" i="1" s="1"/>
  <c r="W922" i="1"/>
  <c r="AA922" i="1" s="1"/>
  <c r="P922" i="1"/>
  <c r="S922" i="1" s="1"/>
  <c r="I922" i="1"/>
  <c r="L922" i="1" s="1"/>
  <c r="W921" i="1"/>
  <c r="AA921" i="1" s="1"/>
  <c r="P921" i="1"/>
  <c r="S921" i="1" s="1"/>
  <c r="I921" i="1"/>
  <c r="L921" i="1" s="1"/>
  <c r="W910" i="1"/>
  <c r="AA910" i="1" s="1"/>
  <c r="P910" i="1"/>
  <c r="S910" i="1" s="1"/>
  <c r="W909" i="1"/>
  <c r="AA909" i="1" s="1"/>
  <c r="P909" i="1"/>
  <c r="S909" i="1" s="1"/>
  <c r="W908" i="1"/>
  <c r="AA908" i="1" s="1"/>
  <c r="P908" i="1"/>
  <c r="S908" i="1" s="1"/>
  <c r="W907" i="1"/>
  <c r="AA907" i="1" s="1"/>
  <c r="P907" i="1"/>
  <c r="S907" i="1" s="1"/>
  <c r="I907" i="1"/>
  <c r="L907" i="1" s="1"/>
  <c r="W906" i="1"/>
  <c r="AA906" i="1" s="1"/>
  <c r="P906" i="1"/>
  <c r="S906" i="1" s="1"/>
  <c r="I906" i="1"/>
  <c r="L906" i="1" s="1"/>
  <c r="W905" i="1"/>
  <c r="AA905" i="1" s="1"/>
  <c r="P905" i="1"/>
  <c r="S905" i="1" s="1"/>
  <c r="I905" i="1"/>
  <c r="L905" i="1" s="1"/>
  <c r="W900" i="1"/>
  <c r="AA900" i="1" s="1"/>
  <c r="P900" i="1"/>
  <c r="S900" i="1" s="1"/>
  <c r="I900" i="1"/>
  <c r="L900" i="1" s="1"/>
  <c r="W894" i="1"/>
  <c r="AA894" i="1" s="1"/>
  <c r="P894" i="1"/>
  <c r="S894" i="1" s="1"/>
  <c r="I894" i="1"/>
  <c r="L894" i="1" s="1"/>
  <c r="W893" i="1"/>
  <c r="AA893" i="1" s="1"/>
  <c r="P893" i="1"/>
  <c r="S893" i="1" s="1"/>
  <c r="I893" i="1"/>
  <c r="L893" i="1" s="1"/>
  <c r="W892" i="1"/>
  <c r="AA892" i="1" s="1"/>
  <c r="P892" i="1"/>
  <c r="S892" i="1" s="1"/>
  <c r="I892" i="1"/>
  <c r="L892" i="1" s="1"/>
  <c r="W891" i="1"/>
  <c r="AA891" i="1" s="1"/>
  <c r="P891" i="1"/>
  <c r="S891" i="1" s="1"/>
  <c r="I891" i="1"/>
  <c r="L891" i="1" s="1"/>
  <c r="W890" i="1"/>
  <c r="AA890" i="1" s="1"/>
  <c r="P890" i="1"/>
  <c r="S890" i="1" s="1"/>
  <c r="I890" i="1"/>
  <c r="L890" i="1" s="1"/>
  <c r="W885" i="1"/>
  <c r="AA885" i="1" s="1"/>
  <c r="P885" i="1"/>
  <c r="S885" i="1" s="1"/>
  <c r="I885" i="1"/>
  <c r="L885" i="1" s="1"/>
  <c r="W884" i="1"/>
  <c r="AA884" i="1" s="1"/>
  <c r="P884" i="1"/>
  <c r="S884" i="1" s="1"/>
  <c r="I884" i="1"/>
  <c r="L884" i="1" s="1"/>
  <c r="W883" i="1"/>
  <c r="AA883" i="1" s="1"/>
  <c r="P883" i="1"/>
  <c r="S883" i="1" s="1"/>
  <c r="I883" i="1"/>
  <c r="L883" i="1" s="1"/>
  <c r="W882" i="1"/>
  <c r="AA882" i="1" s="1"/>
  <c r="P882" i="1"/>
  <c r="S882" i="1" s="1"/>
  <c r="I882" i="1"/>
  <c r="L882" i="1" s="1"/>
  <c r="W881" i="1"/>
  <c r="AA881" i="1" s="1"/>
  <c r="P881" i="1"/>
  <c r="S881" i="1" s="1"/>
  <c r="I881" i="1"/>
  <c r="L881" i="1" s="1"/>
  <c r="W880" i="1"/>
  <c r="AA880" i="1" s="1"/>
  <c r="P880" i="1"/>
  <c r="S880" i="1" s="1"/>
  <c r="I880" i="1"/>
  <c r="L880" i="1" s="1"/>
  <c r="W879" i="1"/>
  <c r="AA879" i="1" s="1"/>
  <c r="P879" i="1"/>
  <c r="S879" i="1" s="1"/>
  <c r="I879" i="1"/>
  <c r="L879" i="1" s="1"/>
  <c r="W876" i="1"/>
  <c r="AA876" i="1" s="1"/>
  <c r="P876" i="1"/>
  <c r="S876" i="1" s="1"/>
  <c r="I876" i="1"/>
  <c r="L876" i="1" s="1"/>
  <c r="W875" i="1"/>
  <c r="AA875" i="1" s="1"/>
  <c r="P875" i="1"/>
  <c r="S875" i="1" s="1"/>
  <c r="I875" i="1"/>
  <c r="L875" i="1" s="1"/>
  <c r="W874" i="1"/>
  <c r="AA874" i="1" s="1"/>
  <c r="P874" i="1"/>
  <c r="S874" i="1" s="1"/>
  <c r="I874" i="1"/>
  <c r="L874" i="1" s="1"/>
  <c r="W869" i="1"/>
  <c r="AA869" i="1" s="1"/>
  <c r="P869" i="1"/>
  <c r="S869" i="1" s="1"/>
  <c r="I869" i="1"/>
  <c r="L869" i="1" s="1"/>
  <c r="P832" i="1"/>
  <c r="S832" i="1" s="1"/>
  <c r="I832" i="1"/>
  <c r="L832" i="1" s="1"/>
  <c r="P831" i="1"/>
  <c r="S831" i="1" s="1"/>
  <c r="I831" i="1"/>
  <c r="L831" i="1" s="1"/>
  <c r="P830" i="1"/>
  <c r="S830" i="1" s="1"/>
  <c r="I830" i="1"/>
  <c r="L830" i="1" s="1"/>
  <c r="P829" i="1"/>
  <c r="S829" i="1" s="1"/>
  <c r="I829" i="1"/>
  <c r="L829" i="1" s="1"/>
  <c r="P828" i="1"/>
  <c r="S828" i="1" s="1"/>
  <c r="I828" i="1"/>
  <c r="L828" i="1" s="1"/>
  <c r="P820" i="1"/>
  <c r="S820" i="1" s="1"/>
  <c r="P819" i="1"/>
  <c r="S819" i="1" s="1"/>
  <c r="Q818" i="1"/>
  <c r="P818" i="1"/>
  <c r="P817" i="1"/>
  <c r="S817" i="1" s="1"/>
  <c r="P816" i="1"/>
  <c r="S816" i="1" s="1"/>
  <c r="P815" i="1"/>
  <c r="S815" i="1" s="1"/>
  <c r="P814" i="1"/>
  <c r="S814" i="1" s="1"/>
  <c r="P813" i="1"/>
  <c r="S813" i="1" s="1"/>
  <c r="P812" i="1"/>
  <c r="S812" i="1" s="1"/>
  <c r="P811" i="1"/>
  <c r="S811" i="1" s="1"/>
  <c r="P810" i="1"/>
  <c r="S810" i="1" s="1"/>
  <c r="P807" i="1"/>
  <c r="S807" i="1" s="1"/>
  <c r="P806" i="1"/>
  <c r="S806" i="1" s="1"/>
  <c r="P805" i="1"/>
  <c r="S805" i="1" s="1"/>
  <c r="P804" i="1"/>
  <c r="S804" i="1" s="1"/>
  <c r="P803" i="1"/>
  <c r="S803" i="1" s="1"/>
  <c r="P802" i="1"/>
  <c r="S802" i="1" s="1"/>
  <c r="P801" i="1"/>
  <c r="S801" i="1" s="1"/>
  <c r="P800" i="1"/>
  <c r="S800" i="1" s="1"/>
  <c r="P799" i="1"/>
  <c r="S799" i="1" s="1"/>
  <c r="P798" i="1"/>
  <c r="S798" i="1" s="1"/>
  <c r="P797" i="1"/>
  <c r="S797" i="1" s="1"/>
  <c r="P796" i="1"/>
  <c r="S796" i="1" s="1"/>
  <c r="P795" i="1"/>
  <c r="S795" i="1" s="1"/>
  <c r="P794" i="1"/>
  <c r="S794" i="1" s="1"/>
  <c r="P793" i="1"/>
  <c r="S793" i="1" s="1"/>
  <c r="P792" i="1"/>
  <c r="S792" i="1" s="1"/>
  <c r="P791" i="1"/>
  <c r="S791" i="1" s="1"/>
  <c r="P790" i="1"/>
  <c r="S790" i="1" s="1"/>
  <c r="I790" i="1"/>
  <c r="L790" i="1" s="1"/>
  <c r="P789" i="1"/>
  <c r="S789" i="1" s="1"/>
  <c r="I789" i="1"/>
  <c r="L789" i="1" s="1"/>
  <c r="W784" i="1"/>
  <c r="AA784" i="1" s="1"/>
  <c r="P784" i="1"/>
  <c r="S784" i="1" s="1"/>
  <c r="I784" i="1"/>
  <c r="L784" i="1" s="1"/>
  <c r="P778" i="1"/>
  <c r="S778" i="1" s="1"/>
  <c r="I778" i="1"/>
  <c r="L778" i="1" s="1"/>
  <c r="P777" i="1"/>
  <c r="S777" i="1" s="1"/>
  <c r="I777" i="1"/>
  <c r="L777" i="1" s="1"/>
  <c r="P776" i="1"/>
  <c r="S776" i="1" s="1"/>
  <c r="I776" i="1"/>
  <c r="L776" i="1" s="1"/>
  <c r="P775" i="1"/>
  <c r="S775" i="1" s="1"/>
  <c r="I775" i="1"/>
  <c r="L775" i="1" s="1"/>
  <c r="P770" i="1"/>
  <c r="S770" i="1" s="1"/>
  <c r="P769" i="1"/>
  <c r="S769" i="1" s="1"/>
  <c r="I769" i="1"/>
  <c r="L769" i="1" s="1"/>
  <c r="P768" i="1"/>
  <c r="S768" i="1" s="1"/>
  <c r="I768" i="1"/>
  <c r="L768" i="1" s="1"/>
  <c r="P767" i="1"/>
  <c r="S767" i="1" s="1"/>
  <c r="I767" i="1"/>
  <c r="L767" i="1" s="1"/>
  <c r="P766" i="1"/>
  <c r="S766" i="1" s="1"/>
  <c r="I766" i="1"/>
  <c r="L766" i="1" s="1"/>
  <c r="P760" i="1"/>
  <c r="S760" i="1" s="1"/>
  <c r="P759" i="1"/>
  <c r="S759" i="1" s="1"/>
  <c r="I759" i="1"/>
  <c r="L759" i="1" s="1"/>
  <c r="P758" i="1"/>
  <c r="S758" i="1" s="1"/>
  <c r="I758" i="1"/>
  <c r="L758" i="1" s="1"/>
  <c r="P757" i="1"/>
  <c r="S757" i="1" s="1"/>
  <c r="I757" i="1"/>
  <c r="L757" i="1" s="1"/>
  <c r="P756" i="1"/>
  <c r="S756" i="1" s="1"/>
  <c r="I756" i="1"/>
  <c r="L756" i="1" s="1"/>
  <c r="P755" i="1"/>
  <c r="S755" i="1" s="1"/>
  <c r="I755" i="1"/>
  <c r="L755" i="1" s="1"/>
  <c r="P754" i="1"/>
  <c r="S754" i="1" s="1"/>
  <c r="I754" i="1"/>
  <c r="L754" i="1" s="1"/>
  <c r="P753" i="1"/>
  <c r="S753" i="1" s="1"/>
  <c r="I753" i="1"/>
  <c r="L753" i="1" s="1"/>
  <c r="P752" i="1"/>
  <c r="S752" i="1" s="1"/>
  <c r="I752" i="1"/>
  <c r="L752" i="1" s="1"/>
  <c r="P747" i="1"/>
  <c r="S747" i="1" s="1"/>
  <c r="I747" i="1"/>
  <c r="L747" i="1" s="1"/>
  <c r="P741" i="1"/>
  <c r="S741" i="1" s="1"/>
  <c r="P740" i="1"/>
  <c r="S740" i="1" s="1"/>
  <c r="P739" i="1"/>
  <c r="S739" i="1" s="1"/>
  <c r="P738" i="1"/>
  <c r="S738" i="1" s="1"/>
  <c r="P737" i="1"/>
  <c r="S737" i="1" s="1"/>
  <c r="P736" i="1"/>
  <c r="S736" i="1" s="1"/>
  <c r="I736" i="1"/>
  <c r="L736" i="1" s="1"/>
  <c r="P735" i="1"/>
  <c r="S735" i="1" s="1"/>
  <c r="I735" i="1"/>
  <c r="L735" i="1" s="1"/>
  <c r="P734" i="1"/>
  <c r="S734" i="1" s="1"/>
  <c r="I734" i="1"/>
  <c r="L734" i="1" s="1"/>
  <c r="P733" i="1"/>
  <c r="S733" i="1" s="1"/>
  <c r="I733" i="1"/>
  <c r="L733" i="1" s="1"/>
  <c r="P732" i="1"/>
  <c r="S732" i="1" s="1"/>
  <c r="I732" i="1"/>
  <c r="L732" i="1" s="1"/>
  <c r="P731" i="1"/>
  <c r="S731" i="1" s="1"/>
  <c r="I731" i="1"/>
  <c r="L731" i="1" s="1"/>
  <c r="P730" i="1"/>
  <c r="S730" i="1" s="1"/>
  <c r="I730" i="1"/>
  <c r="L730" i="1" s="1"/>
  <c r="P729" i="1"/>
  <c r="S729" i="1" s="1"/>
  <c r="I729" i="1"/>
  <c r="L729" i="1" s="1"/>
  <c r="P728" i="1"/>
  <c r="S728" i="1" s="1"/>
  <c r="I728" i="1"/>
  <c r="L728" i="1" s="1"/>
  <c r="P716" i="1"/>
  <c r="S716" i="1" s="1"/>
  <c r="P715" i="1"/>
  <c r="S715" i="1" s="1"/>
  <c r="P714" i="1"/>
  <c r="S714" i="1" s="1"/>
  <c r="P713" i="1"/>
  <c r="S713" i="1" s="1"/>
  <c r="P712" i="1"/>
  <c r="S712" i="1" s="1"/>
  <c r="P711" i="1"/>
  <c r="S711" i="1" s="1"/>
  <c r="P710" i="1"/>
  <c r="S710" i="1" s="1"/>
  <c r="P709" i="1"/>
  <c r="S709" i="1" s="1"/>
  <c r="P708" i="1"/>
  <c r="S708" i="1" s="1"/>
  <c r="I708" i="1"/>
  <c r="L708" i="1" s="1"/>
  <c r="M707" i="1"/>
  <c r="P707" i="1" s="1"/>
  <c r="S707" i="1" s="1"/>
  <c r="I707" i="1"/>
  <c r="L707" i="1" s="1"/>
  <c r="P706" i="1"/>
  <c r="S706" i="1" s="1"/>
  <c r="I706" i="1"/>
  <c r="L706" i="1" s="1"/>
  <c r="P705" i="1"/>
  <c r="S705" i="1" s="1"/>
  <c r="I705" i="1"/>
  <c r="L705" i="1" s="1"/>
  <c r="P704" i="1"/>
  <c r="S704" i="1" s="1"/>
  <c r="I704" i="1"/>
  <c r="L704" i="1" s="1"/>
  <c r="P703" i="1"/>
  <c r="S703" i="1" s="1"/>
  <c r="I703" i="1"/>
  <c r="L703" i="1" s="1"/>
  <c r="P698" i="1"/>
  <c r="S698" i="1" s="1"/>
  <c r="I698" i="1"/>
  <c r="L698" i="1" s="1"/>
  <c r="P697" i="1"/>
  <c r="S697" i="1" s="1"/>
  <c r="I697" i="1"/>
  <c r="L697" i="1" s="1"/>
  <c r="P696" i="1"/>
  <c r="S696" i="1" s="1"/>
  <c r="I696" i="1"/>
  <c r="L696" i="1" s="1"/>
  <c r="R695" i="1"/>
  <c r="P695" i="1"/>
  <c r="K695" i="1"/>
  <c r="I695" i="1"/>
  <c r="P692" i="1"/>
  <c r="S692" i="1" s="1"/>
  <c r="P691" i="1"/>
  <c r="S691" i="1" s="1"/>
  <c r="P690" i="1"/>
  <c r="S690" i="1" s="1"/>
  <c r="I690" i="1"/>
  <c r="L690" i="1" s="1"/>
  <c r="P689" i="1"/>
  <c r="S689" i="1" s="1"/>
  <c r="I689" i="1"/>
  <c r="L689" i="1" s="1"/>
  <c r="P688" i="1"/>
  <c r="S688" i="1" s="1"/>
  <c r="I688" i="1"/>
  <c r="L688" i="1" s="1"/>
  <c r="P687" i="1"/>
  <c r="S687" i="1" s="1"/>
  <c r="I687" i="1"/>
  <c r="L687" i="1" s="1"/>
  <c r="P684" i="1"/>
  <c r="S684" i="1" s="1"/>
  <c r="P683" i="1"/>
  <c r="S683" i="1" s="1"/>
  <c r="P682" i="1"/>
  <c r="S682" i="1" s="1"/>
  <c r="P681" i="1"/>
  <c r="S681" i="1" s="1"/>
  <c r="P680" i="1"/>
  <c r="S680" i="1" s="1"/>
  <c r="I680" i="1"/>
  <c r="L680" i="1" s="1"/>
  <c r="M679" i="1"/>
  <c r="P679" i="1" s="1"/>
  <c r="S679" i="1" s="1"/>
  <c r="P678" i="1"/>
  <c r="S678" i="1" s="1"/>
  <c r="I678" i="1"/>
  <c r="L678" i="1" s="1"/>
  <c r="P677" i="1"/>
  <c r="S677" i="1" s="1"/>
  <c r="I677" i="1"/>
  <c r="L677" i="1" s="1"/>
  <c r="P676" i="1"/>
  <c r="S676" i="1" s="1"/>
  <c r="I676" i="1"/>
  <c r="L676" i="1" s="1"/>
  <c r="P675" i="1"/>
  <c r="S675" i="1" s="1"/>
  <c r="I675" i="1"/>
  <c r="L675" i="1" s="1"/>
  <c r="P674" i="1"/>
  <c r="S674" i="1" s="1"/>
  <c r="I674" i="1"/>
  <c r="L674" i="1" s="1"/>
  <c r="P673" i="1"/>
  <c r="S673" i="1" s="1"/>
  <c r="I673" i="1"/>
  <c r="L673" i="1" s="1"/>
  <c r="P672" i="1"/>
  <c r="S672" i="1" s="1"/>
  <c r="I672" i="1"/>
  <c r="L672" i="1" s="1"/>
  <c r="P661" i="1"/>
  <c r="S661" i="1" s="1"/>
  <c r="I661" i="1"/>
  <c r="L661" i="1" s="1"/>
  <c r="P660" i="1"/>
  <c r="S660" i="1" s="1"/>
  <c r="I660" i="1"/>
  <c r="L660" i="1" s="1"/>
  <c r="P659" i="1"/>
  <c r="S659" i="1" s="1"/>
  <c r="I659" i="1"/>
  <c r="L659" i="1" s="1"/>
  <c r="P658" i="1"/>
  <c r="S658" i="1" s="1"/>
  <c r="I658" i="1"/>
  <c r="L658" i="1" s="1"/>
  <c r="W652" i="1"/>
  <c r="AA652" i="1" s="1"/>
  <c r="P652" i="1"/>
  <c r="S652" i="1" s="1"/>
  <c r="I652" i="1"/>
  <c r="L652" i="1" s="1"/>
  <c r="W651" i="1"/>
  <c r="AA651" i="1" s="1"/>
  <c r="P651" i="1"/>
  <c r="S651" i="1" s="1"/>
  <c r="I651" i="1"/>
  <c r="L651" i="1" s="1"/>
  <c r="W650" i="1"/>
  <c r="AA650" i="1" s="1"/>
  <c r="P650" i="1"/>
  <c r="S650" i="1" s="1"/>
  <c r="I650" i="1"/>
  <c r="L650" i="1" s="1"/>
  <c r="P639" i="1"/>
  <c r="S639" i="1" s="1"/>
  <c r="I639" i="1"/>
  <c r="L639" i="1" s="1"/>
  <c r="P638" i="1"/>
  <c r="S638" i="1" s="1"/>
  <c r="I638" i="1"/>
  <c r="L638" i="1" s="1"/>
  <c r="P637" i="1"/>
  <c r="S637" i="1" s="1"/>
  <c r="I637" i="1"/>
  <c r="L637" i="1" s="1"/>
  <c r="P636" i="1"/>
  <c r="S636" i="1" s="1"/>
  <c r="I636" i="1"/>
  <c r="L636" i="1" s="1"/>
  <c r="P635" i="1"/>
  <c r="S635" i="1" s="1"/>
  <c r="I635" i="1"/>
  <c r="L635" i="1" s="1"/>
  <c r="P634" i="1"/>
  <c r="S634" i="1" s="1"/>
  <c r="I634" i="1"/>
  <c r="L634" i="1" s="1"/>
  <c r="P623" i="1"/>
  <c r="S623" i="1" s="1"/>
  <c r="P622" i="1"/>
  <c r="S622" i="1" s="1"/>
  <c r="P621" i="1"/>
  <c r="S621" i="1" s="1"/>
  <c r="P620" i="1"/>
  <c r="S620" i="1" s="1"/>
  <c r="P619" i="1"/>
  <c r="S619" i="1" s="1"/>
  <c r="I619" i="1"/>
  <c r="L619" i="1" s="1"/>
  <c r="P618" i="1"/>
  <c r="S618" i="1" s="1"/>
  <c r="I618" i="1"/>
  <c r="L618" i="1" s="1"/>
  <c r="P617" i="1"/>
  <c r="S617" i="1" s="1"/>
  <c r="I617" i="1"/>
  <c r="L617" i="1" s="1"/>
  <c r="P616" i="1"/>
  <c r="S616" i="1" s="1"/>
  <c r="I616" i="1"/>
  <c r="L616" i="1" s="1"/>
  <c r="L82" i="6" l="1"/>
  <c r="AI56" i="6"/>
  <c r="AI60" i="6" s="1"/>
  <c r="AH60" i="6"/>
  <c r="K60" i="6"/>
  <c r="K62" i="6" s="1"/>
  <c r="L56" i="6"/>
  <c r="L60" i="6" s="1"/>
  <c r="I87" i="6"/>
  <c r="L87" i="6" s="1"/>
  <c r="I62" i="6"/>
  <c r="F71" i="6"/>
  <c r="S56" i="6"/>
  <c r="S60" i="6" s="1"/>
  <c r="R60" i="6"/>
  <c r="R62" i="6" s="1"/>
  <c r="P79" i="6"/>
  <c r="M82" i="6"/>
  <c r="AB71" i="6"/>
  <c r="AE62" i="6"/>
  <c r="R82" i="6"/>
  <c r="R87" i="6" s="1"/>
  <c r="Z62" i="6"/>
  <c r="Z71" i="6"/>
  <c r="Z74" i="6" s="1"/>
  <c r="W82" i="6"/>
  <c r="AA82" i="6" s="1"/>
  <c r="AA79" i="6"/>
  <c r="AI82" i="6"/>
  <c r="AI79" i="6"/>
  <c r="T71" i="6"/>
  <c r="W62" i="6"/>
  <c r="M71" i="6"/>
  <c r="P62" i="6"/>
  <c r="J71" i="6"/>
  <c r="J62" i="6"/>
  <c r="J72" i="6"/>
  <c r="AA1232" i="1"/>
  <c r="AA1670" i="1"/>
  <c r="AA1465" i="1"/>
  <c r="AA1483" i="1"/>
  <c r="AA1532" i="1"/>
  <c r="AA1548" i="1" s="1"/>
  <c r="W1548" i="1"/>
  <c r="AA1185" i="1"/>
  <c r="AA1069" i="1"/>
  <c r="AA123" i="1"/>
  <c r="W122" i="1"/>
  <c r="AA122" i="1" s="1"/>
  <c r="E155" i="1"/>
  <c r="AB18" i="1"/>
  <c r="Y70" i="1"/>
  <c r="L854" i="1"/>
  <c r="AA1643" i="1"/>
  <c r="AA160" i="1"/>
  <c r="AA161" i="1"/>
  <c r="AA1490" i="1"/>
  <c r="Z55" i="1"/>
  <c r="R55" i="1"/>
  <c r="AA130" i="1"/>
  <c r="T1780" i="1"/>
  <c r="T1788" i="1"/>
  <c r="S130" i="1"/>
  <c r="L123" i="1"/>
  <c r="L867" i="1"/>
  <c r="L136" i="1"/>
  <c r="AA867" i="1"/>
  <c r="AA854" i="1"/>
  <c r="I188" i="1"/>
  <c r="W172" i="1"/>
  <c r="AA172" i="1" s="1"/>
  <c r="L161" i="1"/>
  <c r="L188" i="1" s="1"/>
  <c r="P172" i="1"/>
  <c r="S172" i="1" s="1"/>
  <c r="P122" i="1"/>
  <c r="S122" i="1" s="1"/>
  <c r="I122" i="1"/>
  <c r="L122" i="1" s="1"/>
  <c r="F1780" i="1"/>
  <c r="K70" i="1" s="1"/>
  <c r="P1624" i="1"/>
  <c r="S1624" i="1" s="1"/>
  <c r="F1782" i="1"/>
  <c r="F1784" i="1" s="1"/>
  <c r="F1771" i="1"/>
  <c r="K69" i="1" s="1"/>
  <c r="I1624" i="1"/>
  <c r="L1624" i="1" s="1"/>
  <c r="P1023" i="1"/>
  <c r="S1023" i="1" s="1"/>
  <c r="I1023" i="1"/>
  <c r="L1023" i="1" s="1"/>
  <c r="L695" i="1"/>
  <c r="S818" i="1"/>
  <c r="S695" i="1"/>
  <c r="P605" i="1"/>
  <c r="S605" i="1" s="1"/>
  <c r="I605" i="1"/>
  <c r="L605" i="1" s="1"/>
  <c r="P604" i="1"/>
  <c r="S604" i="1" s="1"/>
  <c r="I604" i="1"/>
  <c r="L604" i="1" s="1"/>
  <c r="P603" i="1"/>
  <c r="S603" i="1" s="1"/>
  <c r="I603" i="1"/>
  <c r="L603" i="1" s="1"/>
  <c r="P592" i="1"/>
  <c r="S592" i="1" s="1"/>
  <c r="I592" i="1"/>
  <c r="L592" i="1" s="1"/>
  <c r="P591" i="1"/>
  <c r="S591" i="1" s="1"/>
  <c r="I591" i="1"/>
  <c r="L591" i="1" s="1"/>
  <c r="P590" i="1"/>
  <c r="S590" i="1" s="1"/>
  <c r="I590" i="1"/>
  <c r="L590" i="1" s="1"/>
  <c r="P589" i="1"/>
  <c r="S589" i="1" s="1"/>
  <c r="I589" i="1"/>
  <c r="L589" i="1" s="1"/>
  <c r="P588" i="1"/>
  <c r="S588" i="1" s="1"/>
  <c r="I588" i="1"/>
  <c r="L588" i="1" s="1"/>
  <c r="P587" i="1"/>
  <c r="S587" i="1" s="1"/>
  <c r="I587" i="1"/>
  <c r="L587" i="1" s="1"/>
  <c r="P586" i="1"/>
  <c r="S586" i="1" s="1"/>
  <c r="I586" i="1"/>
  <c r="L586" i="1" s="1"/>
  <c r="P575" i="1"/>
  <c r="S575" i="1" s="1"/>
  <c r="P574" i="1"/>
  <c r="S574" i="1" s="1"/>
  <c r="P573" i="1"/>
  <c r="S573" i="1" s="1"/>
  <c r="P572" i="1"/>
  <c r="S572" i="1" s="1"/>
  <c r="P571" i="1"/>
  <c r="S571" i="1" s="1"/>
  <c r="P570" i="1"/>
  <c r="S570" i="1" s="1"/>
  <c r="P569" i="1"/>
  <c r="S569" i="1" s="1"/>
  <c r="P568" i="1"/>
  <c r="S568" i="1" s="1"/>
  <c r="P567" i="1"/>
  <c r="S567" i="1" s="1"/>
  <c r="P566" i="1"/>
  <c r="S566" i="1" s="1"/>
  <c r="P565" i="1"/>
  <c r="S565" i="1" s="1"/>
  <c r="I565" i="1"/>
  <c r="L565" i="1" s="1"/>
  <c r="P564" i="1"/>
  <c r="S564" i="1" s="1"/>
  <c r="I564" i="1"/>
  <c r="L564" i="1" s="1"/>
  <c r="P563" i="1"/>
  <c r="S563" i="1" s="1"/>
  <c r="I563" i="1"/>
  <c r="L563" i="1" s="1"/>
  <c r="P562" i="1"/>
  <c r="S562" i="1" s="1"/>
  <c r="I562" i="1"/>
  <c r="L562" i="1" s="1"/>
  <c r="P561" i="1"/>
  <c r="S561" i="1" s="1"/>
  <c r="I561" i="1"/>
  <c r="L561" i="1" s="1"/>
  <c r="P547" i="1"/>
  <c r="S547" i="1" s="1"/>
  <c r="I547" i="1"/>
  <c r="L547" i="1" s="1"/>
  <c r="P546" i="1"/>
  <c r="S546" i="1" s="1"/>
  <c r="I546" i="1"/>
  <c r="L546" i="1" s="1"/>
  <c r="P545" i="1"/>
  <c r="S545" i="1" s="1"/>
  <c r="I545" i="1"/>
  <c r="L545" i="1" s="1"/>
  <c r="P544" i="1"/>
  <c r="S544" i="1" s="1"/>
  <c r="I544" i="1"/>
  <c r="L544" i="1" s="1"/>
  <c r="S539" i="1"/>
  <c r="I539" i="1"/>
  <c r="L539" i="1" s="1"/>
  <c r="S538" i="1"/>
  <c r="I538" i="1"/>
  <c r="L538" i="1" s="1"/>
  <c r="S537" i="1"/>
  <c r="I537" i="1"/>
  <c r="L537" i="1" s="1"/>
  <c r="S536" i="1"/>
  <c r="I536" i="1"/>
  <c r="L536" i="1" s="1"/>
  <c r="S532" i="1"/>
  <c r="S531" i="1"/>
  <c r="S530" i="1"/>
  <c r="S529" i="1"/>
  <c r="S528" i="1"/>
  <c r="I528" i="1"/>
  <c r="L528" i="1" s="1"/>
  <c r="I526" i="1"/>
  <c r="S521" i="1"/>
  <c r="I521" i="1"/>
  <c r="L521" i="1" s="1"/>
  <c r="S518" i="1"/>
  <c r="I518" i="1"/>
  <c r="L518" i="1" s="1"/>
  <c r="S515" i="1"/>
  <c r="S514" i="1"/>
  <c r="I512" i="1"/>
  <c r="S501" i="1"/>
  <c r="S500" i="1"/>
  <c r="I498" i="1"/>
  <c r="P490" i="1"/>
  <c r="S490" i="1" s="1"/>
  <c r="I490" i="1"/>
  <c r="L490" i="1" s="1"/>
  <c r="P487" i="1"/>
  <c r="S487" i="1" s="1"/>
  <c r="P486" i="1"/>
  <c r="S486" i="1" s="1"/>
  <c r="P485" i="1"/>
  <c r="S485" i="1" s="1"/>
  <c r="I485" i="1"/>
  <c r="L485" i="1" s="1"/>
  <c r="I488" i="1"/>
  <c r="L488" i="1" s="1"/>
  <c r="P488" i="1"/>
  <c r="S488" i="1" s="1"/>
  <c r="I483" i="1"/>
  <c r="P472" i="1"/>
  <c r="S472" i="1" s="1"/>
  <c r="P471" i="1"/>
  <c r="S471" i="1" s="1"/>
  <c r="I469" i="1"/>
  <c r="S458" i="1"/>
  <c r="S457" i="1"/>
  <c r="I455" i="1"/>
  <c r="S444" i="1"/>
  <c r="S443" i="1"/>
  <c r="I443" i="1"/>
  <c r="L443" i="1" s="1"/>
  <c r="I441" i="1"/>
  <c r="S430" i="1"/>
  <c r="S429" i="1"/>
  <c r="S428" i="1"/>
  <c r="I428" i="1"/>
  <c r="L428" i="1" s="1"/>
  <c r="I426" i="1"/>
  <c r="S418" i="1"/>
  <c r="S415" i="1"/>
  <c r="S414" i="1"/>
  <c r="I412" i="1"/>
  <c r="S401" i="1"/>
  <c r="S400" i="1"/>
  <c r="S399" i="1"/>
  <c r="I399" i="1"/>
  <c r="L399" i="1" s="1"/>
  <c r="I397" i="1"/>
  <c r="P385" i="1"/>
  <c r="S385" i="1" s="1"/>
  <c r="P384" i="1"/>
  <c r="S384" i="1" s="1"/>
  <c r="I384" i="1"/>
  <c r="L384" i="1" s="1"/>
  <c r="I382" i="1"/>
  <c r="S377" i="1"/>
  <c r="I377" i="1"/>
  <c r="L377" i="1" s="1"/>
  <c r="S371" i="1"/>
  <c r="S370" i="1"/>
  <c r="I370" i="1"/>
  <c r="L370" i="1" s="1"/>
  <c r="I368" i="1"/>
  <c r="W363" i="1"/>
  <c r="AA363" i="1" s="1"/>
  <c r="P363" i="1"/>
  <c r="S363" i="1" s="1"/>
  <c r="I363" i="1"/>
  <c r="L363" i="1" s="1"/>
  <c r="W362" i="1"/>
  <c r="AA362" i="1" s="1"/>
  <c r="P362" i="1"/>
  <c r="S362" i="1" s="1"/>
  <c r="I362" i="1"/>
  <c r="L362" i="1" s="1"/>
  <c r="S356" i="1"/>
  <c r="S355" i="1"/>
  <c r="S354" i="1"/>
  <c r="I352" i="1"/>
  <c r="S341" i="1"/>
  <c r="S340" i="1"/>
  <c r="I338" i="1"/>
  <c r="S327" i="1"/>
  <c r="S326" i="1"/>
  <c r="I324" i="1"/>
  <c r="I320" i="1"/>
  <c r="L320" i="1" s="1"/>
  <c r="I319" i="1"/>
  <c r="L319" i="1" s="1"/>
  <c r="I318" i="1"/>
  <c r="L318" i="1" s="1"/>
  <c r="I317" i="1"/>
  <c r="L317" i="1" s="1"/>
  <c r="I307" i="1"/>
  <c r="S302" i="1"/>
  <c r="I302" i="1"/>
  <c r="L302" i="1" s="1"/>
  <c r="S299" i="1"/>
  <c r="I299" i="1"/>
  <c r="L299" i="1" s="1"/>
  <c r="S296" i="1"/>
  <c r="I293" i="1"/>
  <c r="I287" i="1"/>
  <c r="L287" i="1" s="1"/>
  <c r="I281" i="1"/>
  <c r="L281" i="1" s="1"/>
  <c r="I278" i="1"/>
  <c r="L270" i="1"/>
  <c r="L273" i="1"/>
  <c r="I265" i="1"/>
  <c r="L258" i="1"/>
  <c r="W260" i="1"/>
  <c r="AA260" i="1" s="1"/>
  <c r="I260" i="1"/>
  <c r="L260" i="1" s="1"/>
  <c r="W259" i="1"/>
  <c r="AA259" i="1" s="1"/>
  <c r="I259" i="1"/>
  <c r="L259" i="1" s="1"/>
  <c r="I249" i="1"/>
  <c r="I238" i="1"/>
  <c r="L238" i="1" s="1"/>
  <c r="I236" i="1"/>
  <c r="Z144" i="1"/>
  <c r="Z145" i="1" s="1"/>
  <c r="X144" i="1"/>
  <c r="X145" i="1" s="1"/>
  <c r="V144" i="1"/>
  <c r="U144" i="1"/>
  <c r="T144" i="1"/>
  <c r="T145" i="1" s="1"/>
  <c r="R144" i="1"/>
  <c r="R145" i="1" s="1"/>
  <c r="Q144" i="1"/>
  <c r="Q145" i="1" s="1"/>
  <c r="O144" i="1"/>
  <c r="N144" i="1"/>
  <c r="M144" i="1"/>
  <c r="M145" i="1" s="1"/>
  <c r="K144" i="1"/>
  <c r="K145" i="1" s="1"/>
  <c r="J144" i="1"/>
  <c r="J145" i="1" s="1"/>
  <c r="H144" i="1"/>
  <c r="G144" i="1"/>
  <c r="F144" i="1"/>
  <c r="F145" i="1" s="1"/>
  <c r="W143" i="1"/>
  <c r="AA143" i="1" s="1"/>
  <c r="AA144" i="1" s="1"/>
  <c r="AA145" i="1" s="1"/>
  <c r="P143" i="1"/>
  <c r="S143" i="1" s="1"/>
  <c r="I143" i="1"/>
  <c r="L143" i="1" s="1"/>
  <c r="W140" i="1"/>
  <c r="P140" i="1"/>
  <c r="I140" i="1"/>
  <c r="L140" i="1" s="1"/>
  <c r="Z119" i="1"/>
  <c r="Z120" i="1" s="1"/>
  <c r="X119" i="1"/>
  <c r="X120" i="1" s="1"/>
  <c r="V119" i="1"/>
  <c r="U119" i="1"/>
  <c r="T119" i="1"/>
  <c r="T120" i="1" s="1"/>
  <c r="R119" i="1"/>
  <c r="R120" i="1" s="1"/>
  <c r="Q119" i="1"/>
  <c r="Q120" i="1" s="1"/>
  <c r="O119" i="1"/>
  <c r="N119" i="1"/>
  <c r="M119" i="1"/>
  <c r="M120" i="1" s="1"/>
  <c r="K119" i="1"/>
  <c r="K120" i="1" s="1"/>
  <c r="J119" i="1"/>
  <c r="J120" i="1" s="1"/>
  <c r="H119" i="1"/>
  <c r="G119" i="1"/>
  <c r="F119" i="1"/>
  <c r="F120" i="1" s="1"/>
  <c r="W118" i="1"/>
  <c r="P118" i="1"/>
  <c r="S118" i="1" s="1"/>
  <c r="I118" i="1"/>
  <c r="L118" i="1" s="1"/>
  <c r="W115" i="1"/>
  <c r="AA115" i="1" s="1"/>
  <c r="P115" i="1"/>
  <c r="S115" i="1" s="1"/>
  <c r="I115" i="1"/>
  <c r="L115" i="1" s="1"/>
  <c r="I36" i="1"/>
  <c r="K53" i="1"/>
  <c r="I50" i="1"/>
  <c r="L50" i="1" s="1"/>
  <c r="P50" i="1"/>
  <c r="W50" i="1"/>
  <c r="I41" i="1"/>
  <c r="I42" i="1"/>
  <c r="I43" i="1"/>
  <c r="I38" i="1"/>
  <c r="I37" i="1"/>
  <c r="G33" i="1"/>
  <c r="G44" i="1" s="1"/>
  <c r="H31" i="1"/>
  <c r="F44" i="1"/>
  <c r="I25" i="1"/>
  <c r="I26" i="1"/>
  <c r="I27" i="1"/>
  <c r="I28" i="1"/>
  <c r="I29" i="1"/>
  <c r="I30" i="1"/>
  <c r="F31" i="1"/>
  <c r="P29" i="1"/>
  <c r="S29" i="1" s="1"/>
  <c r="W29" i="1"/>
  <c r="AA29" i="1" s="1"/>
  <c r="AH71" i="6" l="1"/>
  <c r="AH74" i="6" s="1"/>
  <c r="AH62" i="6"/>
  <c r="AI62" i="6" s="1"/>
  <c r="AB74" i="6"/>
  <c r="AE74" i="6" s="1"/>
  <c r="AE71" i="6"/>
  <c r="J74" i="6"/>
  <c r="L72" i="6"/>
  <c r="M74" i="6"/>
  <c r="P74" i="6" s="1"/>
  <c r="P71" i="6"/>
  <c r="S71" i="6" s="1"/>
  <c r="S74" i="6" s="1"/>
  <c r="W87" i="6"/>
  <c r="AA87" i="6" s="1"/>
  <c r="F74" i="6"/>
  <c r="I74" i="6" s="1"/>
  <c r="I71" i="6"/>
  <c r="L71" i="6" s="1"/>
  <c r="T74" i="6"/>
  <c r="W74" i="6" s="1"/>
  <c r="W71" i="6"/>
  <c r="AA71" i="6" s="1"/>
  <c r="AA74" i="6" s="1"/>
  <c r="S62" i="6"/>
  <c r="AA62" i="6"/>
  <c r="AI87" i="6"/>
  <c r="P82" i="6"/>
  <c r="S82" i="6" s="1"/>
  <c r="S79" i="6"/>
  <c r="L62" i="6"/>
  <c r="W119" i="1"/>
  <c r="W120" i="1" s="1"/>
  <c r="AA118" i="1"/>
  <c r="AA119" i="1" s="1"/>
  <c r="AA120" i="1" s="1"/>
  <c r="W188" i="1"/>
  <c r="AB19" i="1"/>
  <c r="I144" i="1"/>
  <c r="I145" i="1" s="1"/>
  <c r="I44" i="1"/>
  <c r="P188" i="1"/>
  <c r="F1787" i="1"/>
  <c r="F1789" i="1" s="1"/>
  <c r="I119" i="1"/>
  <c r="I120" i="1" s="1"/>
  <c r="L119" i="1"/>
  <c r="L120" i="1" s="1"/>
  <c r="W144" i="1"/>
  <c r="W145" i="1" s="1"/>
  <c r="L144" i="1"/>
  <c r="S144" i="1"/>
  <c r="S140" i="1"/>
  <c r="P144" i="1"/>
  <c r="P145" i="1" s="1"/>
  <c r="S119" i="1"/>
  <c r="S120" i="1" s="1"/>
  <c r="P119" i="1"/>
  <c r="P120" i="1" s="1"/>
  <c r="F133" i="1"/>
  <c r="I31" i="1"/>
  <c r="D55" i="3"/>
  <c r="D37" i="3"/>
  <c r="D31" i="3"/>
  <c r="D25" i="3"/>
  <c r="D19" i="3"/>
  <c r="D10" i="3"/>
  <c r="AI71" i="6" l="1"/>
  <c r="AI74" i="6" s="1"/>
  <c r="L74" i="6"/>
  <c r="P87" i="6"/>
  <c r="S87" i="6" s="1"/>
  <c r="D60" i="3"/>
  <c r="D61" i="3" s="1"/>
  <c r="E61" i="3" s="1"/>
  <c r="AB20" i="1"/>
  <c r="S145" i="1"/>
  <c r="L145" i="1"/>
  <c r="AB21" i="1" l="1"/>
  <c r="A1" i="1"/>
  <c r="AB22" i="1" l="1"/>
  <c r="AB23" i="1" l="1"/>
  <c r="P576" i="1"/>
  <c r="S576" i="1" s="1"/>
  <c r="P577" i="1"/>
  <c r="AB24" i="1" l="1"/>
  <c r="P28" i="1"/>
  <c r="S28" i="1" s="1"/>
  <c r="W28" i="1"/>
  <c r="AA28" i="1" s="1"/>
  <c r="W27" i="1"/>
  <c r="AB25" i="1" l="1"/>
  <c r="T1834" i="1"/>
  <c r="T1822" i="1"/>
  <c r="T1798" i="1"/>
  <c r="T1803" i="1" s="1"/>
  <c r="T1769" i="1"/>
  <c r="Z1720" i="1"/>
  <c r="Z1721" i="1" s="1"/>
  <c r="X1720" i="1"/>
  <c r="X1721" i="1" s="1"/>
  <c r="V1720" i="1"/>
  <c r="U1720" i="1"/>
  <c r="T1720" i="1"/>
  <c r="T1721" i="1" s="1"/>
  <c r="W1719" i="1"/>
  <c r="AA1719" i="1" s="1"/>
  <c r="W1718" i="1"/>
  <c r="AA1718" i="1" s="1"/>
  <c r="W1717" i="1"/>
  <c r="AA1717" i="1" s="1"/>
  <c r="W1716" i="1"/>
  <c r="AA1716" i="1" s="1"/>
  <c r="W1715" i="1"/>
  <c r="W1714" i="1"/>
  <c r="AA1714" i="1" s="1"/>
  <c r="W1712" i="1"/>
  <c r="AA1712" i="1" s="1"/>
  <c r="Z1710" i="1"/>
  <c r="Z1711" i="1" s="1"/>
  <c r="X1710" i="1"/>
  <c r="X1711" i="1" s="1"/>
  <c r="V1710" i="1"/>
  <c r="U1710" i="1"/>
  <c r="T1710" i="1"/>
  <c r="T1711" i="1" s="1"/>
  <c r="W1709" i="1"/>
  <c r="AA1709" i="1" s="1"/>
  <c r="W1708" i="1"/>
  <c r="AA1708" i="1" s="1"/>
  <c r="W1702" i="1"/>
  <c r="Z1700" i="1"/>
  <c r="Z1701" i="1" s="1"/>
  <c r="X1700" i="1"/>
  <c r="X1701" i="1" s="1"/>
  <c r="V1700" i="1"/>
  <c r="U1700" i="1"/>
  <c r="T1700" i="1"/>
  <c r="T1701" i="1" s="1"/>
  <c r="W1699" i="1"/>
  <c r="AA1699" i="1" s="1"/>
  <c r="AA1697" i="1"/>
  <c r="W1696" i="1"/>
  <c r="AA1696" i="1" s="1"/>
  <c r="AA1695" i="1"/>
  <c r="W1694" i="1"/>
  <c r="AA1694" i="1" s="1"/>
  <c r="W1693" i="1"/>
  <c r="AA1693" i="1" s="1"/>
  <c r="W1692" i="1"/>
  <c r="AA1692" i="1" s="1"/>
  <c r="W1691" i="1"/>
  <c r="AA1691" i="1" s="1"/>
  <c r="W1689" i="1"/>
  <c r="AA1689" i="1" s="1"/>
  <c r="Z1688" i="1"/>
  <c r="X1688" i="1"/>
  <c r="V1687" i="1"/>
  <c r="U1687" i="1"/>
  <c r="T1687" i="1"/>
  <c r="T1688" i="1" s="1"/>
  <c r="W1686" i="1"/>
  <c r="AA1686" i="1" s="1"/>
  <c r="W1679" i="1"/>
  <c r="AA1679" i="1" s="1"/>
  <c r="Z1678" i="1"/>
  <c r="V1677" i="1"/>
  <c r="U1677" i="1"/>
  <c r="T1677" i="1"/>
  <c r="W1676" i="1"/>
  <c r="Z1666" i="1"/>
  <c r="Z1667" i="1" s="1"/>
  <c r="X1666" i="1"/>
  <c r="X1667" i="1" s="1"/>
  <c r="V1666" i="1"/>
  <c r="U1666" i="1"/>
  <c r="T1666" i="1"/>
  <c r="W1665" i="1"/>
  <c r="AA1665" i="1" s="1"/>
  <c r="W1658" i="1"/>
  <c r="Z1656" i="1"/>
  <c r="Z1657" i="1" s="1"/>
  <c r="X1656" i="1"/>
  <c r="X1657" i="1" s="1"/>
  <c r="V1656" i="1"/>
  <c r="U1656" i="1"/>
  <c r="T1656" i="1"/>
  <c r="T1657" i="1" s="1"/>
  <c r="W1655" i="1"/>
  <c r="AA1655" i="1" s="1"/>
  <c r="W1644" i="1"/>
  <c r="AA1644" i="1" s="1"/>
  <c r="Z1631" i="1"/>
  <c r="Z1632" i="1" s="1"/>
  <c r="X1631" i="1"/>
  <c r="X1632" i="1" s="1"/>
  <c r="V1631" i="1"/>
  <c r="U1631" i="1"/>
  <c r="T1631" i="1"/>
  <c r="T1632" i="1" s="1"/>
  <c r="W1630" i="1"/>
  <c r="AA1630" i="1" s="1"/>
  <c r="W1623" i="1"/>
  <c r="Z1621" i="1"/>
  <c r="Z1622" i="1" s="1"/>
  <c r="X1621" i="1"/>
  <c r="X1622" i="1" s="1"/>
  <c r="V1621" i="1"/>
  <c r="U1621" i="1"/>
  <c r="T1621" i="1"/>
  <c r="T1622" i="1" s="1"/>
  <c r="W1602" i="1"/>
  <c r="AA1602" i="1" s="1"/>
  <c r="Z1600" i="1"/>
  <c r="Z1601" i="1" s="1"/>
  <c r="X1600" i="1"/>
  <c r="X1601" i="1" s="1"/>
  <c r="V1600" i="1"/>
  <c r="U1600" i="1"/>
  <c r="T1600" i="1"/>
  <c r="T1601" i="1" s="1"/>
  <c r="W1599" i="1"/>
  <c r="AA1599" i="1" s="1"/>
  <c r="W1595" i="1"/>
  <c r="Z1593" i="1"/>
  <c r="Z1594" i="1" s="1"/>
  <c r="X1593" i="1"/>
  <c r="X1594" i="1" s="1"/>
  <c r="V1593" i="1"/>
  <c r="U1593" i="1"/>
  <c r="T1593" i="1"/>
  <c r="T1594" i="1" s="1"/>
  <c r="W1581" i="1"/>
  <c r="AA1581" i="1" s="1"/>
  <c r="Z1579" i="1"/>
  <c r="Z1580" i="1" s="1"/>
  <c r="X1579" i="1"/>
  <c r="X1580" i="1" s="1"/>
  <c r="V1579" i="1"/>
  <c r="U1579" i="1"/>
  <c r="T1579" i="1"/>
  <c r="T1580" i="1" s="1"/>
  <c r="W1578" i="1"/>
  <c r="AA1578" i="1" s="1"/>
  <c r="W1571" i="1"/>
  <c r="AA1571" i="1" s="1"/>
  <c r="Z1569" i="1"/>
  <c r="Z1570" i="1" s="1"/>
  <c r="X1569" i="1"/>
  <c r="X1570" i="1" s="1"/>
  <c r="V1569" i="1"/>
  <c r="U1569" i="1"/>
  <c r="T1569" i="1"/>
  <c r="T1570" i="1" s="1"/>
  <c r="W1568" i="1"/>
  <c r="AA1568" i="1" s="1"/>
  <c r="W1560" i="1"/>
  <c r="AA1560" i="1" s="1"/>
  <c r="Z1558" i="1"/>
  <c r="Z1559" i="1" s="1"/>
  <c r="X1558" i="1"/>
  <c r="X1559" i="1" s="1"/>
  <c r="V1558" i="1"/>
  <c r="U1558" i="1"/>
  <c r="T1558" i="1"/>
  <c r="T1559" i="1" s="1"/>
  <c r="W1557" i="1"/>
  <c r="AA1557" i="1" s="1"/>
  <c r="W1556" i="1"/>
  <c r="AA1556" i="1" s="1"/>
  <c r="W1555" i="1"/>
  <c r="AA1555" i="1" s="1"/>
  <c r="W1554" i="1"/>
  <c r="AA1554" i="1" s="1"/>
  <c r="W1550" i="1"/>
  <c r="AA1550" i="1" s="1"/>
  <c r="Z1548" i="1"/>
  <c r="Z1549" i="1" s="1"/>
  <c r="V1548" i="1"/>
  <c r="U1548" i="1"/>
  <c r="T1548" i="1"/>
  <c r="T1549" i="1" s="1"/>
  <c r="W1530" i="1"/>
  <c r="Z1528" i="1"/>
  <c r="Z1529" i="1" s="1"/>
  <c r="X1528" i="1"/>
  <c r="X1529" i="1" s="1"/>
  <c r="V1528" i="1"/>
  <c r="U1528" i="1"/>
  <c r="T1528" i="1"/>
  <c r="T1529" i="1" s="1"/>
  <c r="W1527" i="1"/>
  <c r="AA1527" i="1" s="1"/>
  <c r="W1525" i="1"/>
  <c r="AA1525" i="1" s="1"/>
  <c r="W1524" i="1"/>
  <c r="AA1524" i="1" s="1"/>
  <c r="W1522" i="1"/>
  <c r="W1520" i="1"/>
  <c r="AA1520" i="1" s="1"/>
  <c r="Z1518" i="1"/>
  <c r="Z1519" i="1" s="1"/>
  <c r="X1518" i="1"/>
  <c r="X1519" i="1" s="1"/>
  <c r="V1518" i="1"/>
  <c r="U1518" i="1"/>
  <c r="T1518" i="1"/>
  <c r="T1519" i="1" s="1"/>
  <c r="W1517" i="1"/>
  <c r="AA1517" i="1" s="1"/>
  <c r="W1513" i="1"/>
  <c r="AA1513" i="1" s="1"/>
  <c r="Z1511" i="1"/>
  <c r="Z1512" i="1" s="1"/>
  <c r="X1511" i="1"/>
  <c r="X1512" i="1" s="1"/>
  <c r="V1511" i="1"/>
  <c r="U1511" i="1"/>
  <c r="T1511" i="1"/>
  <c r="T1512" i="1" s="1"/>
  <c r="W1510" i="1"/>
  <c r="AA1510" i="1" s="1"/>
  <c r="W1509" i="1"/>
  <c r="AA1509" i="1" s="1"/>
  <c r="W1503" i="1"/>
  <c r="Z1501" i="1"/>
  <c r="Z1502" i="1" s="1"/>
  <c r="X1501" i="1"/>
  <c r="X1502" i="1" s="1"/>
  <c r="V1501" i="1"/>
  <c r="U1501" i="1"/>
  <c r="T1501" i="1"/>
  <c r="T1502" i="1" s="1"/>
  <c r="W1500" i="1"/>
  <c r="AA1500" i="1" s="1"/>
  <c r="W1495" i="1"/>
  <c r="AA1495" i="1" s="1"/>
  <c r="Z1493" i="1"/>
  <c r="Z1494" i="1" s="1"/>
  <c r="X1493" i="1"/>
  <c r="X1494" i="1" s="1"/>
  <c r="V1493" i="1"/>
  <c r="U1493" i="1"/>
  <c r="T1493" i="1"/>
  <c r="W1492" i="1"/>
  <c r="W1488" i="1"/>
  <c r="Z1486" i="1"/>
  <c r="Z1487" i="1" s="1"/>
  <c r="X1486" i="1"/>
  <c r="X1487" i="1" s="1"/>
  <c r="V1486" i="1"/>
  <c r="U1486" i="1"/>
  <c r="T1486" i="1"/>
  <c r="T1487" i="1" s="1"/>
  <c r="W1485" i="1"/>
  <c r="W1481" i="1"/>
  <c r="AA1481" i="1" s="1"/>
  <c r="Z1479" i="1"/>
  <c r="Z1480" i="1" s="1"/>
  <c r="X1479" i="1"/>
  <c r="X1480" i="1" s="1"/>
  <c r="V1479" i="1"/>
  <c r="U1479" i="1"/>
  <c r="T1479" i="1"/>
  <c r="T1480" i="1" s="1"/>
  <c r="W1478" i="1"/>
  <c r="AA1478" i="1" s="1"/>
  <c r="W1476" i="1"/>
  <c r="AA1476" i="1" s="1"/>
  <c r="W1475" i="1"/>
  <c r="AA1475" i="1" s="1"/>
  <c r="W1471" i="1"/>
  <c r="AA1471" i="1" s="1"/>
  <c r="Z1470" i="1"/>
  <c r="X1470" i="1"/>
  <c r="Z1469" i="1"/>
  <c r="W1468" i="1"/>
  <c r="W1463" i="1"/>
  <c r="Z1461" i="1"/>
  <c r="Z1462" i="1" s="1"/>
  <c r="X1461" i="1"/>
  <c r="X1462" i="1" s="1"/>
  <c r="V1461" i="1"/>
  <c r="V1469" i="1" s="1"/>
  <c r="U1461" i="1"/>
  <c r="U1469" i="1" s="1"/>
  <c r="T1461" i="1"/>
  <c r="W1448" i="1"/>
  <c r="Z1446" i="1"/>
  <c r="Z1447" i="1" s="1"/>
  <c r="X1446" i="1"/>
  <c r="X1447" i="1" s="1"/>
  <c r="V1446" i="1"/>
  <c r="U1446" i="1"/>
  <c r="T1446" i="1"/>
  <c r="T1447" i="1" s="1"/>
  <c r="W1445" i="1"/>
  <c r="AA1445" i="1" s="1"/>
  <c r="W1438" i="1"/>
  <c r="Z1436" i="1"/>
  <c r="Z1437" i="1" s="1"/>
  <c r="X1436" i="1"/>
  <c r="X1437" i="1" s="1"/>
  <c r="V1436" i="1"/>
  <c r="U1436" i="1"/>
  <c r="T1436" i="1"/>
  <c r="T1437" i="1" s="1"/>
  <c r="W1435" i="1"/>
  <c r="AA1435" i="1" s="1"/>
  <c r="W1431" i="1"/>
  <c r="AA1431" i="1" s="1"/>
  <c r="Z1429" i="1"/>
  <c r="Z1430" i="1" s="1"/>
  <c r="X1429" i="1"/>
  <c r="X1430" i="1" s="1"/>
  <c r="V1429" i="1"/>
  <c r="U1429" i="1"/>
  <c r="T1429" i="1"/>
  <c r="T1430" i="1" s="1"/>
  <c r="W1428" i="1"/>
  <c r="AA1428" i="1" s="1"/>
  <c r="W1413" i="1"/>
  <c r="AA1413" i="1" s="1"/>
  <c r="Z1411" i="1"/>
  <c r="Z1412" i="1" s="1"/>
  <c r="X1411" i="1"/>
  <c r="X1412" i="1" s="1"/>
  <c r="V1411" i="1"/>
  <c r="U1411" i="1"/>
  <c r="T1411" i="1"/>
  <c r="T1412" i="1" s="1"/>
  <c r="W1410" i="1"/>
  <c r="AA1410" i="1" s="1"/>
  <c r="W1409" i="1"/>
  <c r="AA1409" i="1" s="1"/>
  <c r="W1399" i="1"/>
  <c r="Z1397" i="1"/>
  <c r="Z1398" i="1" s="1"/>
  <c r="X1397" i="1"/>
  <c r="X1398" i="1" s="1"/>
  <c r="V1397" i="1"/>
  <c r="U1397" i="1"/>
  <c r="T1397" i="1"/>
  <c r="T1398" i="1" s="1"/>
  <c r="W1396" i="1"/>
  <c r="AA1396" i="1" s="1"/>
  <c r="W1384" i="1"/>
  <c r="AA1384" i="1" s="1"/>
  <c r="Z1382" i="1"/>
  <c r="Z1383" i="1" s="1"/>
  <c r="X1382" i="1"/>
  <c r="X1383" i="1" s="1"/>
  <c r="V1382" i="1"/>
  <c r="U1382" i="1"/>
  <c r="T1382" i="1"/>
  <c r="T1383" i="1" s="1"/>
  <c r="W1381" i="1"/>
  <c r="AA1381" i="1" s="1"/>
  <c r="W1367" i="1"/>
  <c r="AA1367" i="1" s="1"/>
  <c r="Z1365" i="1"/>
  <c r="Z1366" i="1" s="1"/>
  <c r="X1365" i="1"/>
  <c r="X1366" i="1" s="1"/>
  <c r="V1365" i="1"/>
  <c r="U1365" i="1"/>
  <c r="T1365" i="1"/>
  <c r="T1366" i="1" s="1"/>
  <c r="W1364" i="1"/>
  <c r="AA1364" i="1" s="1"/>
  <c r="W1352" i="1"/>
  <c r="AA1352" i="1" s="1"/>
  <c r="Z1350" i="1"/>
  <c r="Z1351" i="1" s="1"/>
  <c r="X1350" i="1"/>
  <c r="X1351" i="1" s="1"/>
  <c r="V1350" i="1"/>
  <c r="U1350" i="1"/>
  <c r="T1350" i="1"/>
  <c r="T1351" i="1" s="1"/>
  <c r="W1349" i="1"/>
  <c r="AA1349" i="1" s="1"/>
  <c r="W1343" i="1"/>
  <c r="Z1341" i="1"/>
  <c r="Z1342" i="1" s="1"/>
  <c r="X1341" i="1"/>
  <c r="X1342" i="1" s="1"/>
  <c r="V1341" i="1"/>
  <c r="U1341" i="1"/>
  <c r="T1341" i="1"/>
  <c r="T1342" i="1" s="1"/>
  <c r="W1340" i="1"/>
  <c r="AA1340" i="1" s="1"/>
  <c r="W1339" i="1"/>
  <c r="AA1339" i="1" s="1"/>
  <c r="W1338" i="1"/>
  <c r="AA1338" i="1" s="1"/>
  <c r="W1337" i="1"/>
  <c r="AA1337" i="1" s="1"/>
  <c r="W1336" i="1"/>
  <c r="AA1336" i="1" s="1"/>
  <c r="W1335" i="1"/>
  <c r="W1333" i="1"/>
  <c r="Z1331" i="1"/>
  <c r="Z1332" i="1" s="1"/>
  <c r="X1331" i="1"/>
  <c r="X1332" i="1" s="1"/>
  <c r="V1331" i="1"/>
  <c r="U1331" i="1"/>
  <c r="T1331" i="1"/>
  <c r="T1332" i="1" s="1"/>
  <c r="W1330" i="1"/>
  <c r="AA1330" i="1" s="1"/>
  <c r="W1326" i="1"/>
  <c r="AA1326" i="1" s="1"/>
  <c r="Z1324" i="1"/>
  <c r="Z1325" i="1" s="1"/>
  <c r="X1324" i="1"/>
  <c r="X1325" i="1" s="1"/>
  <c r="V1324" i="1"/>
  <c r="U1324" i="1"/>
  <c r="T1324" i="1"/>
  <c r="T1325" i="1" s="1"/>
  <c r="W1316" i="1"/>
  <c r="AA1316" i="1" s="1"/>
  <c r="Z1315" i="1"/>
  <c r="X1314" i="1"/>
  <c r="X1315" i="1" s="1"/>
  <c r="V1314" i="1"/>
  <c r="U1314" i="1"/>
  <c r="T1314" i="1"/>
  <c r="T1315" i="1" s="1"/>
  <c r="W1313" i="1"/>
  <c r="AA1313" i="1" s="1"/>
  <c r="W1311" i="1"/>
  <c r="AA1311" i="1" s="1"/>
  <c r="W1310" i="1"/>
  <c r="AA1310" i="1" s="1"/>
  <c r="W1306" i="1"/>
  <c r="AA1306" i="1" s="1"/>
  <c r="Z1304" i="1"/>
  <c r="Z1305" i="1" s="1"/>
  <c r="X1304" i="1"/>
  <c r="X1305" i="1" s="1"/>
  <c r="V1304" i="1"/>
  <c r="U1304" i="1"/>
  <c r="T1304" i="1"/>
  <c r="T1305" i="1" s="1"/>
  <c r="W1303" i="1"/>
  <c r="AA1303" i="1" s="1"/>
  <c r="W1300" i="1"/>
  <c r="AA1300" i="1" s="1"/>
  <c r="W1299" i="1"/>
  <c r="AA1299" i="1" s="1"/>
  <c r="W1297" i="1"/>
  <c r="W1295" i="1"/>
  <c r="AA1295" i="1" s="1"/>
  <c r="Z1293" i="1"/>
  <c r="Z1294" i="1" s="1"/>
  <c r="X1293" i="1"/>
  <c r="X1294" i="1" s="1"/>
  <c r="V1293" i="1"/>
  <c r="U1293" i="1"/>
  <c r="T1293" i="1"/>
  <c r="T1294" i="1" s="1"/>
  <c r="W1284" i="1"/>
  <c r="Z1282" i="1"/>
  <c r="Z1283" i="1" s="1"/>
  <c r="X1282" i="1"/>
  <c r="X1283" i="1" s="1"/>
  <c r="V1282" i="1"/>
  <c r="U1282" i="1"/>
  <c r="T1282" i="1"/>
  <c r="T1283" i="1" s="1"/>
  <c r="W1281" i="1"/>
  <c r="AA1281" i="1" s="1"/>
  <c r="W1271" i="1"/>
  <c r="Z1269" i="1"/>
  <c r="Z1270" i="1" s="1"/>
  <c r="X1269" i="1"/>
  <c r="X1270" i="1" s="1"/>
  <c r="V1269" i="1"/>
  <c r="U1269" i="1"/>
  <c r="T1269" i="1"/>
  <c r="T1270" i="1" s="1"/>
  <c r="W1268" i="1"/>
  <c r="AA1268" i="1" s="1"/>
  <c r="W1255" i="1"/>
  <c r="AA1255" i="1" s="1"/>
  <c r="Z1253" i="1"/>
  <c r="Z1254" i="1" s="1"/>
  <c r="X1253" i="1"/>
  <c r="X1254" i="1" s="1"/>
  <c r="V1253" i="1"/>
  <c r="U1253" i="1"/>
  <c r="T1253" i="1"/>
  <c r="T1254" i="1" s="1"/>
  <c r="W1252" i="1"/>
  <c r="AA1252" i="1" s="1"/>
  <c r="W1234" i="1"/>
  <c r="Z1232" i="1"/>
  <c r="Z1233" i="1" s="1"/>
  <c r="X1232" i="1"/>
  <c r="X1233" i="1" s="1"/>
  <c r="V1232" i="1"/>
  <c r="U1232" i="1"/>
  <c r="T1232" i="1"/>
  <c r="T1233" i="1" s="1"/>
  <c r="W1215" i="1"/>
  <c r="AA1215" i="1" s="1"/>
  <c r="Z1213" i="1"/>
  <c r="Z1214" i="1" s="1"/>
  <c r="X1213" i="1"/>
  <c r="X1214" i="1" s="1"/>
  <c r="V1213" i="1"/>
  <c r="U1213" i="1"/>
  <c r="T1213" i="1"/>
  <c r="T1214" i="1" s="1"/>
  <c r="W1212" i="1"/>
  <c r="AA1212" i="1" s="1"/>
  <c r="W1202" i="1"/>
  <c r="AA1202" i="1" s="1"/>
  <c r="Z1201" i="1"/>
  <c r="X1201" i="1"/>
  <c r="V1200" i="1"/>
  <c r="U1200" i="1"/>
  <c r="T1200" i="1"/>
  <c r="T1201" i="1" s="1"/>
  <c r="W1199" i="1"/>
  <c r="W1183" i="1"/>
  <c r="AA1183" i="1" s="1"/>
  <c r="Z1181" i="1"/>
  <c r="Z1182" i="1" s="1"/>
  <c r="X1181" i="1"/>
  <c r="X1182" i="1" s="1"/>
  <c r="V1181" i="1"/>
  <c r="U1181" i="1"/>
  <c r="T1181" i="1"/>
  <c r="T1182" i="1" s="1"/>
  <c r="W1180" i="1"/>
  <c r="AA1180" i="1" s="1"/>
  <c r="W1164" i="1"/>
  <c r="AA1164" i="1" s="1"/>
  <c r="Z1162" i="1"/>
  <c r="Z1163" i="1" s="1"/>
  <c r="X1162" i="1"/>
  <c r="X1163" i="1" s="1"/>
  <c r="V1162" i="1"/>
  <c r="U1162" i="1"/>
  <c r="T1162" i="1"/>
  <c r="T1163" i="1" s="1"/>
  <c r="W1161" i="1"/>
  <c r="AA1161" i="1" s="1"/>
  <c r="W1151" i="1"/>
  <c r="AA1151" i="1" s="1"/>
  <c r="Z1149" i="1"/>
  <c r="Z1150" i="1" s="1"/>
  <c r="X1149" i="1"/>
  <c r="X1150" i="1" s="1"/>
  <c r="V1149" i="1"/>
  <c r="U1149" i="1"/>
  <c r="T1149" i="1"/>
  <c r="T1150" i="1" s="1"/>
  <c r="W1148" i="1"/>
  <c r="AA1148" i="1" s="1"/>
  <c r="W1134" i="1"/>
  <c r="Z1132" i="1"/>
  <c r="Z1133" i="1" s="1"/>
  <c r="X1132" i="1"/>
  <c r="X1133" i="1" s="1"/>
  <c r="V1132" i="1"/>
  <c r="U1132" i="1"/>
  <c r="T1132" i="1"/>
  <c r="T1133" i="1" s="1"/>
  <c r="W1131" i="1"/>
  <c r="AA1131" i="1" s="1"/>
  <c r="W1116" i="1"/>
  <c r="AA1116" i="1" s="1"/>
  <c r="Z1114" i="1"/>
  <c r="Z1115" i="1" s="1"/>
  <c r="X1114" i="1"/>
  <c r="X1115" i="1" s="1"/>
  <c r="V1114" i="1"/>
  <c r="U1114" i="1"/>
  <c r="T1114" i="1"/>
  <c r="T1115" i="1" s="1"/>
  <c r="W1113" i="1"/>
  <c r="AA1113" i="1" s="1"/>
  <c r="W1105" i="1"/>
  <c r="AA1105" i="1" s="1"/>
  <c r="Z1103" i="1"/>
  <c r="Z1104" i="1" s="1"/>
  <c r="X1103" i="1"/>
  <c r="X1104" i="1" s="1"/>
  <c r="V1103" i="1"/>
  <c r="U1103" i="1"/>
  <c r="T1103" i="1"/>
  <c r="T1104" i="1" s="1"/>
  <c r="W1102" i="1"/>
  <c r="AA1102" i="1" s="1"/>
  <c r="W1088" i="1"/>
  <c r="AA1088" i="1" s="1"/>
  <c r="Z1086" i="1"/>
  <c r="Z1087" i="1" s="1"/>
  <c r="X1086" i="1"/>
  <c r="X1087" i="1" s="1"/>
  <c r="V1086" i="1"/>
  <c r="U1086" i="1"/>
  <c r="T1086" i="1"/>
  <c r="T1087" i="1" s="1"/>
  <c r="W1085" i="1"/>
  <c r="AA1085" i="1" s="1"/>
  <c r="W1077" i="1"/>
  <c r="Z1075" i="1"/>
  <c r="Z1076" i="1" s="1"/>
  <c r="X1076" i="1"/>
  <c r="V1075" i="1"/>
  <c r="U1075" i="1"/>
  <c r="T1075" i="1"/>
  <c r="T1076" i="1" s="1"/>
  <c r="W1074" i="1"/>
  <c r="W1067" i="1"/>
  <c r="AA1067" i="1" s="1"/>
  <c r="Z1065" i="1"/>
  <c r="Z1066" i="1" s="1"/>
  <c r="X1065" i="1"/>
  <c r="X1066" i="1" s="1"/>
  <c r="V1065" i="1"/>
  <c r="U1065" i="1"/>
  <c r="T1065" i="1"/>
  <c r="T1066" i="1" s="1"/>
  <c r="W1064" i="1"/>
  <c r="AA1064" i="1" s="1"/>
  <c r="W1062" i="1"/>
  <c r="AA1062" i="1" s="1"/>
  <c r="W1061" i="1"/>
  <c r="AA1061" i="1" s="1"/>
  <c r="W1057" i="1"/>
  <c r="AA1057" i="1" s="1"/>
  <c r="Z1055" i="1"/>
  <c r="Z1056" i="1" s="1"/>
  <c r="X1055" i="1"/>
  <c r="X1056" i="1" s="1"/>
  <c r="V1055" i="1"/>
  <c r="U1055" i="1"/>
  <c r="T1055" i="1"/>
  <c r="T1056" i="1" s="1"/>
  <c r="W1054" i="1"/>
  <c r="AA1054" i="1" s="1"/>
  <c r="W1053" i="1"/>
  <c r="AA1053" i="1" s="1"/>
  <c r="W1052" i="1"/>
  <c r="AA1052" i="1" s="1"/>
  <c r="W1051" i="1"/>
  <c r="AA1051" i="1" s="1"/>
  <c r="W1050" i="1"/>
  <c r="AA1050" i="1" s="1"/>
  <c r="W1049" i="1"/>
  <c r="AA1049" i="1" s="1"/>
  <c r="W1048" i="1"/>
  <c r="AA1048" i="1" s="1"/>
  <c r="W1047" i="1"/>
  <c r="AA1047" i="1" s="1"/>
  <c r="W1046" i="1"/>
  <c r="W1044" i="1"/>
  <c r="AA1044" i="1" s="1"/>
  <c r="Z1042" i="1"/>
  <c r="Z1043" i="1" s="1"/>
  <c r="X1042" i="1"/>
  <c r="X1043" i="1" s="1"/>
  <c r="V1042" i="1"/>
  <c r="U1042" i="1"/>
  <c r="T1042" i="1"/>
  <c r="T1043" i="1" s="1"/>
  <c r="W1041" i="1"/>
  <c r="AA1041" i="1" s="1"/>
  <c r="W1022" i="1"/>
  <c r="AA1022" i="1" s="1"/>
  <c r="Z1020" i="1"/>
  <c r="Z1021" i="1" s="1"/>
  <c r="X1020" i="1"/>
  <c r="X1021" i="1" s="1"/>
  <c r="V1020" i="1"/>
  <c r="U1020" i="1"/>
  <c r="T1020" i="1"/>
  <c r="T1021" i="1" s="1"/>
  <c r="W1019" i="1"/>
  <c r="AA1019" i="1" s="1"/>
  <c r="W986" i="1"/>
  <c r="AA986" i="1" s="1"/>
  <c r="Z984" i="1"/>
  <c r="Z985" i="1" s="1"/>
  <c r="X984" i="1"/>
  <c r="X985" i="1" s="1"/>
  <c r="V984" i="1"/>
  <c r="U984" i="1"/>
  <c r="T984" i="1"/>
  <c r="T985" i="1" s="1"/>
  <c r="W983" i="1"/>
  <c r="AA983" i="1" s="1"/>
  <c r="W973" i="1"/>
  <c r="Z971" i="1"/>
  <c r="Z972" i="1" s="1"/>
  <c r="X971" i="1"/>
  <c r="X972" i="1" s="1"/>
  <c r="V971" i="1"/>
  <c r="U971" i="1"/>
  <c r="T971" i="1"/>
  <c r="T972" i="1" s="1"/>
  <c r="W970" i="1"/>
  <c r="AA970" i="1" s="1"/>
  <c r="W966" i="1"/>
  <c r="AA966" i="1" s="1"/>
  <c r="W965" i="1"/>
  <c r="AA965" i="1" s="1"/>
  <c r="W963" i="1"/>
  <c r="AA963" i="1" s="1"/>
  <c r="W962" i="1"/>
  <c r="AA962" i="1" s="1"/>
  <c r="W947" i="1"/>
  <c r="AA947" i="1" s="1"/>
  <c r="Z945" i="1"/>
  <c r="Z946" i="1" s="1"/>
  <c r="X945" i="1"/>
  <c r="X946" i="1" s="1"/>
  <c r="V945" i="1"/>
  <c r="U945" i="1"/>
  <c r="T945" i="1"/>
  <c r="T946" i="1" s="1"/>
  <c r="W944" i="1"/>
  <c r="AA944" i="1" s="1"/>
  <c r="W943" i="1"/>
  <c r="AA943" i="1" s="1"/>
  <c r="W942" i="1"/>
  <c r="AA942" i="1" s="1"/>
  <c r="W941" i="1"/>
  <c r="AA941" i="1" s="1"/>
  <c r="W937" i="1"/>
  <c r="AA937" i="1" s="1"/>
  <c r="Z935" i="1"/>
  <c r="Z936" i="1" s="1"/>
  <c r="X935" i="1"/>
  <c r="X936" i="1" s="1"/>
  <c r="V935" i="1"/>
  <c r="U935" i="1"/>
  <c r="T935" i="1"/>
  <c r="T936" i="1" s="1"/>
  <c r="W934" i="1"/>
  <c r="AA934" i="1" s="1"/>
  <c r="W933" i="1"/>
  <c r="AA933" i="1" s="1"/>
  <c r="W932" i="1"/>
  <c r="AA932" i="1" s="1"/>
  <c r="W931" i="1"/>
  <c r="AA931" i="1" s="1"/>
  <c r="W929" i="1"/>
  <c r="AA929" i="1" s="1"/>
  <c r="W920" i="1"/>
  <c r="AA920" i="1" s="1"/>
  <c r="Z918" i="1"/>
  <c r="Z919" i="1" s="1"/>
  <c r="X918" i="1"/>
  <c r="X919" i="1" s="1"/>
  <c r="V918" i="1"/>
  <c r="U918" i="1"/>
  <c r="T918" i="1"/>
  <c r="T919" i="1" s="1"/>
  <c r="W917" i="1"/>
  <c r="AA917" i="1" s="1"/>
  <c r="W914" i="1"/>
  <c r="AA914" i="1" s="1"/>
  <c r="W912" i="1"/>
  <c r="AA912" i="1" s="1"/>
  <c r="W911" i="1"/>
  <c r="AA911" i="1" s="1"/>
  <c r="W904" i="1"/>
  <c r="AA904" i="1" s="1"/>
  <c r="Z902" i="1"/>
  <c r="Z903" i="1" s="1"/>
  <c r="X902" i="1"/>
  <c r="X903" i="1" s="1"/>
  <c r="V902" i="1"/>
  <c r="U902" i="1"/>
  <c r="T902" i="1"/>
  <c r="T903" i="1" s="1"/>
  <c r="W901" i="1"/>
  <c r="AA901" i="1" s="1"/>
  <c r="W899" i="1"/>
  <c r="AA899" i="1" s="1"/>
  <c r="W898" i="1"/>
  <c r="AA898" i="1" s="1"/>
  <c r="W896" i="1"/>
  <c r="AA896" i="1" s="1"/>
  <c r="W889" i="1"/>
  <c r="Z887" i="1"/>
  <c r="Z888" i="1" s="1"/>
  <c r="X887" i="1"/>
  <c r="X888" i="1" s="1"/>
  <c r="V887" i="1"/>
  <c r="U887" i="1"/>
  <c r="T887" i="1"/>
  <c r="T888" i="1" s="1"/>
  <c r="W886" i="1"/>
  <c r="AA886" i="1" s="1"/>
  <c r="W878" i="1"/>
  <c r="AA878" i="1" s="1"/>
  <c r="W877" i="1"/>
  <c r="AA877" i="1" s="1"/>
  <c r="W873" i="1"/>
  <c r="AA873" i="1" s="1"/>
  <c r="W872" i="1"/>
  <c r="AA872" i="1" s="1"/>
  <c r="W871" i="1"/>
  <c r="AA871" i="1" s="1"/>
  <c r="W870" i="1"/>
  <c r="W868" i="1"/>
  <c r="AA868" i="1" s="1"/>
  <c r="Z840" i="1"/>
  <c r="Z841" i="1" s="1"/>
  <c r="X840" i="1"/>
  <c r="X841" i="1" s="1"/>
  <c r="V840" i="1"/>
  <c r="U840" i="1"/>
  <c r="T840" i="1"/>
  <c r="T841" i="1" s="1"/>
  <c r="W839" i="1"/>
  <c r="AA839" i="1" s="1"/>
  <c r="W837" i="1"/>
  <c r="AA837" i="1" s="1"/>
  <c r="W827" i="1"/>
  <c r="AA827" i="1" s="1"/>
  <c r="Z825" i="1"/>
  <c r="Z826" i="1" s="1"/>
  <c r="X825" i="1"/>
  <c r="X826" i="1" s="1"/>
  <c r="V825" i="1"/>
  <c r="U825" i="1"/>
  <c r="T825" i="1"/>
  <c r="T826" i="1" s="1"/>
  <c r="W824" i="1"/>
  <c r="AA824" i="1" s="1"/>
  <c r="W823" i="1"/>
  <c r="AA823" i="1" s="1"/>
  <c r="W822" i="1"/>
  <c r="AA822" i="1" s="1"/>
  <c r="W821" i="1"/>
  <c r="AA821" i="1" s="1"/>
  <c r="W788" i="1"/>
  <c r="Z786" i="1"/>
  <c r="Z787" i="1" s="1"/>
  <c r="X786" i="1"/>
  <c r="X787" i="1" s="1"/>
  <c r="V786" i="1"/>
  <c r="U786" i="1"/>
  <c r="T786" i="1"/>
  <c r="T787" i="1" s="1"/>
  <c r="W785" i="1"/>
  <c r="AA785" i="1" s="1"/>
  <c r="W774" i="1"/>
  <c r="Z772" i="1"/>
  <c r="Z773" i="1" s="1"/>
  <c r="X772" i="1"/>
  <c r="X773" i="1" s="1"/>
  <c r="V772" i="1"/>
  <c r="U772" i="1"/>
  <c r="T772" i="1"/>
  <c r="T773" i="1" s="1"/>
  <c r="W771" i="1"/>
  <c r="AA771" i="1" s="1"/>
  <c r="W751" i="1"/>
  <c r="AA751" i="1" s="1"/>
  <c r="Z749" i="1"/>
  <c r="Z750" i="1" s="1"/>
  <c r="X749" i="1"/>
  <c r="X750" i="1" s="1"/>
  <c r="V749" i="1"/>
  <c r="U749" i="1"/>
  <c r="T749" i="1"/>
  <c r="T750" i="1" s="1"/>
  <c r="W748" i="1"/>
  <c r="AA748" i="1" s="1"/>
  <c r="W727" i="1"/>
  <c r="AA727" i="1" s="1"/>
  <c r="Z726" i="1"/>
  <c r="X725" i="1"/>
  <c r="X726" i="1" s="1"/>
  <c r="V725" i="1"/>
  <c r="U725" i="1"/>
  <c r="T725" i="1"/>
  <c r="T726" i="1" s="1"/>
  <c r="W724" i="1"/>
  <c r="AA724" i="1" s="1"/>
  <c r="AA722" i="1"/>
  <c r="W721" i="1"/>
  <c r="W702" i="1"/>
  <c r="AA702" i="1" s="1"/>
  <c r="Z700" i="1"/>
  <c r="Z701" i="1" s="1"/>
  <c r="X700" i="1"/>
  <c r="X701" i="1" s="1"/>
  <c r="V700" i="1"/>
  <c r="U700" i="1"/>
  <c r="T700" i="1"/>
  <c r="T701" i="1" s="1"/>
  <c r="W699" i="1"/>
  <c r="AA699" i="1" s="1"/>
  <c r="W671" i="1"/>
  <c r="Z669" i="1"/>
  <c r="Z670" i="1" s="1"/>
  <c r="X669" i="1"/>
  <c r="X670" i="1" s="1"/>
  <c r="V669" i="1"/>
  <c r="U669" i="1"/>
  <c r="T669" i="1"/>
  <c r="W668" i="1"/>
  <c r="AA668" i="1" s="1"/>
  <c r="W666" i="1"/>
  <c r="AA666" i="1" s="1"/>
  <c r="Z655" i="1"/>
  <c r="Z656" i="1" s="1"/>
  <c r="X655" i="1"/>
  <c r="X656" i="1" s="1"/>
  <c r="V655" i="1"/>
  <c r="U655" i="1"/>
  <c r="T655" i="1"/>
  <c r="T656" i="1" s="1"/>
  <c r="W654" i="1"/>
  <c r="AA654" i="1" s="1"/>
  <c r="W653" i="1"/>
  <c r="AA653" i="1" s="1"/>
  <c r="Z647" i="1"/>
  <c r="Z648" i="1" s="1"/>
  <c r="X647" i="1"/>
  <c r="X648" i="1" s="1"/>
  <c r="V647" i="1"/>
  <c r="U647" i="1"/>
  <c r="T647" i="1"/>
  <c r="T648" i="1" s="1"/>
  <c r="W646" i="1"/>
  <c r="AA646" i="1" s="1"/>
  <c r="W644" i="1"/>
  <c r="AA644" i="1" s="1"/>
  <c r="W633" i="1"/>
  <c r="AA633" i="1" s="1"/>
  <c r="Z631" i="1"/>
  <c r="Z632" i="1" s="1"/>
  <c r="X631" i="1"/>
  <c r="X632" i="1" s="1"/>
  <c r="V631" i="1"/>
  <c r="U631" i="1"/>
  <c r="T631" i="1"/>
  <c r="T632" i="1" s="1"/>
  <c r="W630" i="1"/>
  <c r="AA630" i="1" s="1"/>
  <c r="W628" i="1"/>
  <c r="AA628" i="1" s="1"/>
  <c r="W627" i="1"/>
  <c r="AA627" i="1" s="1"/>
  <c r="W615" i="1"/>
  <c r="AA615" i="1" s="1"/>
  <c r="Z613" i="1"/>
  <c r="Z614" i="1" s="1"/>
  <c r="X613" i="1"/>
  <c r="X614" i="1" s="1"/>
  <c r="V613" i="1"/>
  <c r="U613" i="1"/>
  <c r="T613" i="1"/>
  <c r="T614" i="1" s="1"/>
  <c r="W612" i="1"/>
  <c r="AA612" i="1" s="1"/>
  <c r="W610" i="1"/>
  <c r="AA610" i="1" s="1"/>
  <c r="W602" i="1"/>
  <c r="AA602" i="1" s="1"/>
  <c r="Z600" i="1"/>
  <c r="Z601" i="1" s="1"/>
  <c r="X600" i="1"/>
  <c r="X601" i="1" s="1"/>
  <c r="V600" i="1"/>
  <c r="U600" i="1"/>
  <c r="T600" i="1"/>
  <c r="T601" i="1" s="1"/>
  <c r="W599" i="1"/>
  <c r="AA599" i="1" s="1"/>
  <c r="W598" i="1"/>
  <c r="AA598" i="1" s="1"/>
  <c r="W597" i="1"/>
  <c r="AA597" i="1" s="1"/>
  <c r="W596" i="1"/>
  <c r="AA596" i="1" s="1"/>
  <c r="W585" i="1"/>
  <c r="AA585" i="1" s="1"/>
  <c r="Z583" i="1"/>
  <c r="Z584" i="1" s="1"/>
  <c r="X583" i="1"/>
  <c r="X584" i="1" s="1"/>
  <c r="V583" i="1"/>
  <c r="U583" i="1"/>
  <c r="T583" i="1"/>
  <c r="T584" i="1" s="1"/>
  <c r="W582" i="1"/>
  <c r="AA582" i="1" s="1"/>
  <c r="W580" i="1"/>
  <c r="AA580" i="1" s="1"/>
  <c r="W560" i="1"/>
  <c r="AA560" i="1" s="1"/>
  <c r="W557" i="1"/>
  <c r="Z555" i="1"/>
  <c r="Z556" i="1" s="1"/>
  <c r="X555" i="1"/>
  <c r="X556" i="1" s="1"/>
  <c r="V555" i="1"/>
  <c r="U555" i="1"/>
  <c r="T555" i="1"/>
  <c r="T556" i="1" s="1"/>
  <c r="W554" i="1"/>
  <c r="AA554" i="1" s="1"/>
  <c r="W553" i="1"/>
  <c r="AA553" i="1" s="1"/>
  <c r="W552" i="1"/>
  <c r="AA552" i="1" s="1"/>
  <c r="W551" i="1"/>
  <c r="AA551" i="1" s="1"/>
  <c r="W543" i="1"/>
  <c r="AA543" i="1" s="1"/>
  <c r="Z541" i="1"/>
  <c r="Z542" i="1" s="1"/>
  <c r="X541" i="1"/>
  <c r="X542" i="1" s="1"/>
  <c r="V541" i="1"/>
  <c r="U541" i="1"/>
  <c r="T541" i="1"/>
  <c r="T542" i="1" s="1"/>
  <c r="W540" i="1"/>
  <c r="AA540" i="1" s="1"/>
  <c r="W525" i="1"/>
  <c r="AA525" i="1" s="1"/>
  <c r="Z523" i="1"/>
  <c r="Z524" i="1" s="1"/>
  <c r="X523" i="1"/>
  <c r="X524" i="1" s="1"/>
  <c r="V523" i="1"/>
  <c r="U523" i="1"/>
  <c r="T523" i="1"/>
  <c r="T524" i="1" s="1"/>
  <c r="W511" i="1"/>
  <c r="AA511" i="1" s="1"/>
  <c r="Z509" i="1"/>
  <c r="Z510" i="1" s="1"/>
  <c r="X509" i="1"/>
  <c r="X510" i="1" s="1"/>
  <c r="V509" i="1"/>
  <c r="U509" i="1"/>
  <c r="T509" i="1"/>
  <c r="T510" i="1" s="1"/>
  <c r="W508" i="1"/>
  <c r="AA508" i="1" s="1"/>
  <c r="W497" i="1"/>
  <c r="AA497" i="1" s="1"/>
  <c r="Z495" i="1"/>
  <c r="Z496" i="1" s="1"/>
  <c r="X495" i="1"/>
  <c r="X496" i="1" s="1"/>
  <c r="V495" i="1"/>
  <c r="U495" i="1"/>
  <c r="T495" i="1"/>
  <c r="T496" i="1" s="1"/>
  <c r="W494" i="1"/>
  <c r="AA494" i="1" s="1"/>
  <c r="W493" i="1"/>
  <c r="AA493" i="1" s="1"/>
  <c r="W482" i="1"/>
  <c r="AA482" i="1" s="1"/>
  <c r="Z480" i="1"/>
  <c r="Z481" i="1" s="1"/>
  <c r="X480" i="1"/>
  <c r="X481" i="1" s="1"/>
  <c r="V480" i="1"/>
  <c r="U480" i="1"/>
  <c r="T480" i="1"/>
  <c r="T481" i="1" s="1"/>
  <c r="W479" i="1"/>
  <c r="AA479" i="1" s="1"/>
  <c r="W478" i="1"/>
  <c r="AA478" i="1" s="1"/>
  <c r="W477" i="1"/>
  <c r="AA477" i="1" s="1"/>
  <c r="W476" i="1"/>
  <c r="AA476" i="1" s="1"/>
  <c r="W475" i="1"/>
  <c r="AA475" i="1" s="1"/>
  <c r="AA469" i="1"/>
  <c r="W468" i="1"/>
  <c r="AA468" i="1" s="1"/>
  <c r="Z466" i="1"/>
  <c r="Z467" i="1" s="1"/>
  <c r="X466" i="1"/>
  <c r="X467" i="1" s="1"/>
  <c r="V466" i="1"/>
  <c r="U466" i="1"/>
  <c r="T466" i="1"/>
  <c r="T467" i="1" s="1"/>
  <c r="W465" i="1"/>
  <c r="AA465" i="1" s="1"/>
  <c r="W464" i="1"/>
  <c r="AA464" i="1" s="1"/>
  <c r="W463" i="1"/>
  <c r="AA463" i="1" s="1"/>
  <c r="W462" i="1"/>
  <c r="AA462" i="1" s="1"/>
  <c r="W461" i="1"/>
  <c r="AA461" i="1" s="1"/>
  <c r="W454" i="1"/>
  <c r="AA454" i="1" s="1"/>
  <c r="Z452" i="1"/>
  <c r="Z453" i="1" s="1"/>
  <c r="X452" i="1"/>
  <c r="X453" i="1" s="1"/>
  <c r="V452" i="1"/>
  <c r="U452" i="1"/>
  <c r="T452" i="1"/>
  <c r="T453" i="1" s="1"/>
  <c r="W451" i="1"/>
  <c r="AA451" i="1" s="1"/>
  <c r="W449" i="1"/>
  <c r="AA449" i="1" s="1"/>
  <c r="W440" i="1"/>
  <c r="Z438" i="1"/>
  <c r="Z439" i="1" s="1"/>
  <c r="X438" i="1"/>
  <c r="X439" i="1" s="1"/>
  <c r="V438" i="1"/>
  <c r="U438" i="1"/>
  <c r="T438" i="1"/>
  <c r="T439" i="1" s="1"/>
  <c r="W437" i="1"/>
  <c r="AA437" i="1" s="1"/>
  <c r="W436" i="1"/>
  <c r="AA436" i="1" s="1"/>
  <c r="W435" i="1"/>
  <c r="AA435" i="1" s="1"/>
  <c r="W434" i="1"/>
  <c r="AA434" i="1" s="1"/>
  <c r="W433" i="1"/>
  <c r="AA433" i="1" s="1"/>
  <c r="W425" i="1"/>
  <c r="Z423" i="1"/>
  <c r="Z424" i="1" s="1"/>
  <c r="X423" i="1"/>
  <c r="X424" i="1" s="1"/>
  <c r="V423" i="1"/>
  <c r="U423" i="1"/>
  <c r="T423" i="1"/>
  <c r="T424" i="1" s="1"/>
  <c r="W422" i="1"/>
  <c r="AA422" i="1" s="1"/>
  <c r="W421" i="1"/>
  <c r="AA421" i="1" s="1"/>
  <c r="W420" i="1"/>
  <c r="AA420" i="1" s="1"/>
  <c r="W411" i="1"/>
  <c r="AA411" i="1" s="1"/>
  <c r="Z409" i="1"/>
  <c r="Z410" i="1" s="1"/>
  <c r="X409" i="1"/>
  <c r="X410" i="1" s="1"/>
  <c r="V409" i="1"/>
  <c r="U409" i="1"/>
  <c r="T409" i="1"/>
  <c r="T410" i="1" s="1"/>
  <c r="W408" i="1"/>
  <c r="AA408" i="1" s="1"/>
  <c r="W395" i="1"/>
  <c r="Z393" i="1"/>
  <c r="Z394" i="1" s="1"/>
  <c r="X393" i="1"/>
  <c r="X394" i="1" s="1"/>
  <c r="V393" i="1"/>
  <c r="U393" i="1"/>
  <c r="T393" i="1"/>
  <c r="T394" i="1" s="1"/>
  <c r="W392" i="1"/>
  <c r="AA392" i="1" s="1"/>
  <c r="W391" i="1"/>
  <c r="AA391" i="1" s="1"/>
  <c r="W390" i="1"/>
  <c r="AA390" i="1" s="1"/>
  <c r="W389" i="1"/>
  <c r="AA389" i="1" s="1"/>
  <c r="W381" i="1"/>
  <c r="Z379" i="1"/>
  <c r="Z380" i="1" s="1"/>
  <c r="X379" i="1"/>
  <c r="X380" i="1" s="1"/>
  <c r="V379" i="1"/>
  <c r="U379" i="1"/>
  <c r="T379" i="1"/>
  <c r="T380" i="1" s="1"/>
  <c r="W378" i="1"/>
  <c r="AA378" i="1" s="1"/>
  <c r="W367" i="1"/>
  <c r="Z365" i="1"/>
  <c r="Z366" i="1" s="1"/>
  <c r="X365" i="1"/>
  <c r="X366" i="1" s="1"/>
  <c r="V365" i="1"/>
  <c r="U365" i="1"/>
  <c r="T365" i="1"/>
  <c r="T366" i="1" s="1"/>
  <c r="W364" i="1"/>
  <c r="AA364" i="1" s="1"/>
  <c r="W361" i="1"/>
  <c r="AA361" i="1" s="1"/>
  <c r="W360" i="1"/>
  <c r="AA360" i="1" s="1"/>
  <c r="W359" i="1"/>
  <c r="AA359" i="1" s="1"/>
  <c r="W351" i="1"/>
  <c r="Z349" i="1"/>
  <c r="Z350" i="1" s="1"/>
  <c r="X349" i="1"/>
  <c r="X350" i="1" s="1"/>
  <c r="V349" i="1"/>
  <c r="U349" i="1"/>
  <c r="T349" i="1"/>
  <c r="T350" i="1" s="1"/>
  <c r="W348" i="1"/>
  <c r="AA348" i="1" s="1"/>
  <c r="AA347" i="1"/>
  <c r="W346" i="1"/>
  <c r="AA346" i="1" s="1"/>
  <c r="W345" i="1"/>
  <c r="AA345" i="1" s="1"/>
  <c r="W337" i="1"/>
  <c r="AA337" i="1" s="1"/>
  <c r="Z335" i="1"/>
  <c r="Z336" i="1" s="1"/>
  <c r="X335" i="1"/>
  <c r="X336" i="1" s="1"/>
  <c r="V335" i="1"/>
  <c r="U335" i="1"/>
  <c r="T335" i="1"/>
  <c r="T336" i="1" s="1"/>
  <c r="W334" i="1"/>
  <c r="AA334" i="1" s="1"/>
  <c r="AA333" i="1"/>
  <c r="W332" i="1"/>
  <c r="AA332" i="1" s="1"/>
  <c r="W331" i="1"/>
  <c r="AA331" i="1" s="1"/>
  <c r="W330" i="1"/>
  <c r="AA330" i="1" s="1"/>
  <c r="W323" i="1"/>
  <c r="X321" i="1"/>
  <c r="X322" i="1" s="1"/>
  <c r="V321" i="1"/>
  <c r="U321" i="1"/>
  <c r="T321" i="1"/>
  <c r="T322" i="1" s="1"/>
  <c r="AA307" i="1"/>
  <c r="W306" i="1"/>
  <c r="AA306" i="1" s="1"/>
  <c r="Z304" i="1"/>
  <c r="Z305" i="1" s="1"/>
  <c r="X304" i="1"/>
  <c r="V304" i="1"/>
  <c r="U304" i="1"/>
  <c r="T304" i="1"/>
  <c r="W303" i="1"/>
  <c r="W292" i="1"/>
  <c r="AA292" i="1" s="1"/>
  <c r="W291" i="1"/>
  <c r="AA291" i="1" s="1"/>
  <c r="Z290" i="1"/>
  <c r="X289" i="1"/>
  <c r="X290" i="1" s="1"/>
  <c r="V289" i="1"/>
  <c r="U289" i="1"/>
  <c r="T289" i="1"/>
  <c r="T290" i="1" s="1"/>
  <c r="W277" i="1"/>
  <c r="Z275" i="1"/>
  <c r="Z276" i="1" s="1"/>
  <c r="X275" i="1"/>
  <c r="X276" i="1" s="1"/>
  <c r="V275" i="1"/>
  <c r="U275" i="1"/>
  <c r="T275" i="1"/>
  <c r="T276" i="1" s="1"/>
  <c r="W274" i="1"/>
  <c r="AA274" i="1" s="1"/>
  <c r="AA267" i="1"/>
  <c r="W266" i="1"/>
  <c r="W265" i="1"/>
  <c r="AA265" i="1" s="1"/>
  <c r="W264" i="1"/>
  <c r="AA264" i="1" s="1"/>
  <c r="Z262" i="1"/>
  <c r="Z263" i="1" s="1"/>
  <c r="X262" i="1"/>
  <c r="X263" i="1" s="1"/>
  <c r="V262" i="1"/>
  <c r="U262" i="1"/>
  <c r="T262" i="1"/>
  <c r="T263" i="1" s="1"/>
  <c r="W261" i="1"/>
  <c r="AA261" i="1" s="1"/>
  <c r="W257" i="1"/>
  <c r="AA257" i="1" s="1"/>
  <c r="W256" i="1"/>
  <c r="AA256" i="1" s="1"/>
  <c r="W255" i="1"/>
  <c r="AA255" i="1" s="1"/>
  <c r="W254" i="1"/>
  <c r="AA254" i="1" s="1"/>
  <c r="W253" i="1"/>
  <c r="AA253" i="1" s="1"/>
  <c r="W251" i="1"/>
  <c r="AA251" i="1" s="1"/>
  <c r="W250" i="1"/>
  <c r="W249" i="1"/>
  <c r="AA249" i="1" s="1"/>
  <c r="W248" i="1"/>
  <c r="AA248" i="1" s="1"/>
  <c r="Z246" i="1"/>
  <c r="Z247" i="1" s="1"/>
  <c r="X246" i="1"/>
  <c r="X247" i="1" s="1"/>
  <c r="V246" i="1"/>
  <c r="U246" i="1"/>
  <c r="T246" i="1"/>
  <c r="T247" i="1" s="1"/>
  <c r="W245" i="1"/>
  <c r="AA245" i="1" s="1"/>
  <c r="W244" i="1"/>
  <c r="AA244" i="1" s="1"/>
  <c r="W243" i="1"/>
  <c r="AA243" i="1" s="1"/>
  <c r="W242" i="1"/>
  <c r="AA242" i="1" s="1"/>
  <c r="W241" i="1"/>
  <c r="AA241" i="1" s="1"/>
  <c r="W240" i="1"/>
  <c r="AA240" i="1" s="1"/>
  <c r="W239" i="1"/>
  <c r="AA239" i="1" s="1"/>
  <c r="W238" i="1"/>
  <c r="AA238" i="1" s="1"/>
  <c r="W237" i="1"/>
  <c r="W236" i="1"/>
  <c r="AA236" i="1" s="1"/>
  <c r="W235" i="1"/>
  <c r="AA235" i="1" s="1"/>
  <c r="Z233" i="1"/>
  <c r="Z234" i="1" s="1"/>
  <c r="X233" i="1"/>
  <c r="X234" i="1" s="1"/>
  <c r="V233" i="1"/>
  <c r="U233" i="1"/>
  <c r="T233" i="1"/>
  <c r="T234" i="1" s="1"/>
  <c r="W232" i="1"/>
  <c r="AA232" i="1" s="1"/>
  <c r="W223" i="1"/>
  <c r="Z221" i="1"/>
  <c r="Z222" i="1" s="1"/>
  <c r="X221" i="1"/>
  <c r="X222" i="1" s="1"/>
  <c r="V221" i="1"/>
  <c r="U221" i="1"/>
  <c r="T221" i="1"/>
  <c r="T222" i="1" s="1"/>
  <c r="W220" i="1"/>
  <c r="AA220" i="1" s="1"/>
  <c r="W219" i="1"/>
  <c r="AA219" i="1" s="1"/>
  <c r="W207" i="1"/>
  <c r="AA207" i="1" s="1"/>
  <c r="Z205" i="1"/>
  <c r="Z206" i="1" s="1"/>
  <c r="X205" i="1"/>
  <c r="X206" i="1" s="1"/>
  <c r="V205" i="1"/>
  <c r="U205" i="1"/>
  <c r="T205" i="1"/>
  <c r="T206" i="1" s="1"/>
  <c r="W204" i="1"/>
  <c r="AA204" i="1" s="1"/>
  <c r="W203" i="1"/>
  <c r="AA203" i="1" s="1"/>
  <c r="W197" i="1"/>
  <c r="AA197" i="1" s="1"/>
  <c r="X195" i="1"/>
  <c r="X196" i="1" s="1"/>
  <c r="V195" i="1"/>
  <c r="U195" i="1"/>
  <c r="T195" i="1"/>
  <c r="T196" i="1" s="1"/>
  <c r="W194" i="1"/>
  <c r="W193" i="1"/>
  <c r="W192" i="1"/>
  <c r="AA192" i="1" s="1"/>
  <c r="W191" i="1"/>
  <c r="AA191" i="1" s="1"/>
  <c r="W190" i="1"/>
  <c r="AA190" i="1" s="1"/>
  <c r="W159" i="1"/>
  <c r="W189" i="1" s="1"/>
  <c r="T152" i="1"/>
  <c r="T153" i="1" s="1"/>
  <c r="Z138" i="1"/>
  <c r="Z139" i="1" s="1"/>
  <c r="X138" i="1"/>
  <c r="X139" i="1" s="1"/>
  <c r="V138" i="1"/>
  <c r="U138" i="1"/>
  <c r="T138" i="1"/>
  <c r="T139" i="1" s="1"/>
  <c r="W137" i="1"/>
  <c r="AA137" i="1" s="1"/>
  <c r="W134" i="1"/>
  <c r="Z133" i="1"/>
  <c r="X133" i="1"/>
  <c r="T133" i="1"/>
  <c r="W131" i="1"/>
  <c r="W132" i="1" s="1"/>
  <c r="W121" i="1"/>
  <c r="Z113" i="1"/>
  <c r="Z114" i="1" s="1"/>
  <c r="X113" i="1"/>
  <c r="X114" i="1" s="1"/>
  <c r="V113" i="1"/>
  <c r="U113" i="1"/>
  <c r="T113" i="1"/>
  <c r="T114" i="1" s="1"/>
  <c r="W112" i="1"/>
  <c r="AA112" i="1" s="1"/>
  <c r="W110" i="1"/>
  <c r="AA110" i="1" s="1"/>
  <c r="Z108" i="1"/>
  <c r="Z109" i="1" s="1"/>
  <c r="X108" i="1"/>
  <c r="X109" i="1" s="1"/>
  <c r="V108" i="1"/>
  <c r="U108" i="1"/>
  <c r="T108" i="1"/>
  <c r="T109" i="1" s="1"/>
  <c r="W104" i="1"/>
  <c r="AA104" i="1" s="1"/>
  <c r="Z102" i="1"/>
  <c r="Z103" i="1" s="1"/>
  <c r="X102" i="1"/>
  <c r="X103" i="1" s="1"/>
  <c r="V102" i="1"/>
  <c r="U102" i="1"/>
  <c r="T102" i="1"/>
  <c r="T103" i="1" s="1"/>
  <c r="W101" i="1"/>
  <c r="AA101" i="1" s="1"/>
  <c r="W96" i="1"/>
  <c r="AA96" i="1" s="1"/>
  <c r="Z94" i="1"/>
  <c r="X94" i="1"/>
  <c r="V94" i="1"/>
  <c r="U94" i="1"/>
  <c r="T94" i="1"/>
  <c r="W93" i="1"/>
  <c r="W92" i="1"/>
  <c r="AA92" i="1" s="1"/>
  <c r="W91" i="1"/>
  <c r="W89" i="1"/>
  <c r="W86" i="1"/>
  <c r="AA84" i="1"/>
  <c r="AA81" i="1"/>
  <c r="V80" i="1"/>
  <c r="U80" i="1"/>
  <c r="W78" i="1"/>
  <c r="AA78" i="1" s="1"/>
  <c r="W58" i="1"/>
  <c r="W57" i="1"/>
  <c r="AA57" i="1" s="1"/>
  <c r="W56" i="1"/>
  <c r="W55" i="1"/>
  <c r="W54" i="1"/>
  <c r="W53" i="1"/>
  <c r="AA53" i="1" s="1"/>
  <c r="W52" i="1"/>
  <c r="AA52" i="1" s="1"/>
  <c r="W51" i="1"/>
  <c r="AA51" i="1" s="1"/>
  <c r="W49" i="1"/>
  <c r="W48" i="1"/>
  <c r="AA48" i="1" s="1"/>
  <c r="W47" i="1"/>
  <c r="AA47" i="1" s="1"/>
  <c r="W46" i="1"/>
  <c r="AA46" i="1" s="1"/>
  <c r="Z44" i="1"/>
  <c r="X44" i="1"/>
  <c r="V44" i="1"/>
  <c r="U44" i="1"/>
  <c r="T44" i="1"/>
  <c r="W43" i="1"/>
  <c r="AA43" i="1" s="1"/>
  <c r="W41" i="1"/>
  <c r="AA41" i="1" s="1"/>
  <c r="W40" i="1"/>
  <c r="AA40" i="1" s="1"/>
  <c r="W39" i="1"/>
  <c r="AA39" i="1" s="1"/>
  <c r="W38" i="1"/>
  <c r="AA38" i="1" s="1"/>
  <c r="W37" i="1"/>
  <c r="AA37" i="1" s="1"/>
  <c r="W36" i="1"/>
  <c r="AA36" i="1" s="1"/>
  <c r="W35" i="1"/>
  <c r="W32" i="1"/>
  <c r="AA32" i="1" s="1"/>
  <c r="Z31" i="1"/>
  <c r="X31" i="1"/>
  <c r="T31" i="1"/>
  <c r="W31" i="1" s="1"/>
  <c r="W30" i="1"/>
  <c r="AA30" i="1" s="1"/>
  <c r="W26" i="1"/>
  <c r="AA26" i="1" s="1"/>
  <c r="W25" i="1"/>
  <c r="AA25" i="1" s="1"/>
  <c r="Z24" i="1"/>
  <c r="X24" i="1"/>
  <c r="V24" i="1"/>
  <c r="V33" i="1" s="1"/>
  <c r="W22" i="1"/>
  <c r="W20" i="1"/>
  <c r="AA20" i="1" s="1"/>
  <c r="W19" i="1"/>
  <c r="AA19" i="1" s="1"/>
  <c r="W18" i="1"/>
  <c r="AA18" i="1" s="1"/>
  <c r="T17" i="1"/>
  <c r="W16" i="1"/>
  <c r="W15" i="1"/>
  <c r="AA15" i="1" s="1"/>
  <c r="W14" i="1"/>
  <c r="AA14" i="1" s="1"/>
  <c r="W13" i="1"/>
  <c r="AA13" i="1" s="1"/>
  <c r="W12" i="1"/>
  <c r="AA12" i="1" s="1"/>
  <c r="W11" i="1"/>
  <c r="AA11" i="1" s="1"/>
  <c r="AA1314" i="1" l="1"/>
  <c r="W1677" i="1"/>
  <c r="W1678" i="1" s="1"/>
  <c r="AA1676" i="1"/>
  <c r="AA1677" i="1" s="1"/>
  <c r="AA1678" i="1" s="1"/>
  <c r="AA93" i="1"/>
  <c r="AA94" i="1" s="1"/>
  <c r="W94" i="1"/>
  <c r="Z95" i="1"/>
  <c r="Z155" i="1" s="1"/>
  <c r="AA1468" i="1"/>
  <c r="AA1469" i="1" s="1"/>
  <c r="W1469" i="1"/>
  <c r="AA91" i="1"/>
  <c r="AA1074" i="1"/>
  <c r="AA1075" i="1" s="1"/>
  <c r="W1075" i="1"/>
  <c r="W1076" i="1" s="1"/>
  <c r="AA1199" i="1"/>
  <c r="W1200" i="1"/>
  <c r="W1201" i="1" s="1"/>
  <c r="AA1485" i="1"/>
  <c r="AA1486" i="1" s="1"/>
  <c r="W1486" i="1"/>
  <c r="W1487" i="1" s="1"/>
  <c r="AA1658" i="1"/>
  <c r="AA1463" i="1"/>
  <c r="W1470" i="1"/>
  <c r="AA1530" i="1"/>
  <c r="AA1549" i="1" s="1"/>
  <c r="W1549" i="1"/>
  <c r="AB26" i="1"/>
  <c r="T1787" i="1"/>
  <c r="T1789" i="1" s="1"/>
  <c r="T1782" i="1"/>
  <c r="T1784" i="1" s="1"/>
  <c r="AA131" i="1"/>
  <c r="AA132" i="1" s="1"/>
  <c r="W133" i="1"/>
  <c r="AA1492" i="1"/>
  <c r="AA1493" i="1" s="1"/>
  <c r="W1493" i="1"/>
  <c r="W1494" i="1" s="1"/>
  <c r="T670" i="1"/>
  <c r="AA655" i="1"/>
  <c r="AA656" i="1" s="1"/>
  <c r="Z33" i="1"/>
  <c r="V60" i="1"/>
  <c r="W138" i="1"/>
  <c r="W139" i="1" s="1"/>
  <c r="AA151" i="1"/>
  <c r="AA152" i="1" s="1"/>
  <c r="W1341" i="1"/>
  <c r="W1342" i="1" s="1"/>
  <c r="W1518" i="1"/>
  <c r="W1519" i="1" s="1"/>
  <c r="W1350" i="1"/>
  <c r="W1351" i="1" s="1"/>
  <c r="U95" i="1"/>
  <c r="U155" i="1" s="1"/>
  <c r="AA138" i="1"/>
  <c r="W655" i="1"/>
  <c r="W656" i="1" s="1"/>
  <c r="AA31" i="1"/>
  <c r="AA1333" i="1"/>
  <c r="AA1335" i="1"/>
  <c r="AA1341" i="1" s="1"/>
  <c r="W1411" i="1"/>
  <c r="W1412" i="1" s="1"/>
  <c r="AA1518" i="1"/>
  <c r="X33" i="1"/>
  <c r="W321" i="1"/>
  <c r="W322" i="1" s="1"/>
  <c r="W1331" i="1"/>
  <c r="W1332" i="1" s="1"/>
  <c r="AA1343" i="1"/>
  <c r="AA1350" i="1"/>
  <c r="AA1399" i="1"/>
  <c r="T1494" i="1"/>
  <c r="W1501" i="1"/>
  <c r="W1502" i="1" s="1"/>
  <c r="T1836" i="1"/>
  <c r="T1838" i="1" s="1"/>
  <c r="AA1501" i="1"/>
  <c r="AA1687" i="1"/>
  <c r="AA1688" i="1" s="1"/>
  <c r="AA1315" i="1"/>
  <c r="W1365" i="1"/>
  <c r="W1366" i="1" s="1"/>
  <c r="W1511" i="1"/>
  <c r="W1512" i="1" s="1"/>
  <c r="AA1382" i="1"/>
  <c r="AA1383" i="1" s="1"/>
  <c r="W1666" i="1"/>
  <c r="W1667" i="1" s="1"/>
  <c r="W631" i="1"/>
  <c r="W632" i="1" s="1"/>
  <c r="W1461" i="1"/>
  <c r="W1462" i="1" s="1"/>
  <c r="AA1503" i="1"/>
  <c r="W1528" i="1"/>
  <c r="W1529" i="1" s="1"/>
  <c r="W1269" i="1"/>
  <c r="W1270" i="1" s="1"/>
  <c r="W1479" i="1"/>
  <c r="W1480" i="1" s="1"/>
  <c r="AA1522" i="1"/>
  <c r="AA1528" i="1" s="1"/>
  <c r="AA1529" i="1" s="1"/>
  <c r="W749" i="1"/>
  <c r="W750" i="1" s="1"/>
  <c r="W945" i="1"/>
  <c r="W946" i="1" s="1"/>
  <c r="W555" i="1"/>
  <c r="W556" i="1" s="1"/>
  <c r="AA1086" i="1"/>
  <c r="W1162" i="1"/>
  <c r="W1163" i="1" s="1"/>
  <c r="W1181" i="1"/>
  <c r="W1182" i="1" s="1"/>
  <c r="W466" i="1"/>
  <c r="W467" i="1" s="1"/>
  <c r="AA1461" i="1"/>
  <c r="AA1479" i="1"/>
  <c r="AA1480" i="1" s="1"/>
  <c r="AA1181" i="1"/>
  <c r="AA1182" i="1" s="1"/>
  <c r="AA1365" i="1"/>
  <c r="AA1366" i="1" s="1"/>
  <c r="AA1429" i="1"/>
  <c r="AA1430" i="1" s="1"/>
  <c r="W1429" i="1"/>
  <c r="W1430" i="1" s="1"/>
  <c r="W647" i="1"/>
  <c r="W648" i="1" s="1"/>
  <c r="W971" i="1"/>
  <c r="W972" i="1" s="1"/>
  <c r="AA984" i="1"/>
  <c r="AA1042" i="1"/>
  <c r="AA1043" i="1" s="1"/>
  <c r="AA1436" i="1"/>
  <c r="AA1437" i="1" s="1"/>
  <c r="AA1448" i="1"/>
  <c r="AA1511" i="1"/>
  <c r="AA1411" i="1"/>
  <c r="AA1446" i="1"/>
  <c r="AA1488" i="1"/>
  <c r="W153" i="1"/>
  <c r="W613" i="1"/>
  <c r="W614" i="1" s="1"/>
  <c r="AA945" i="1"/>
  <c r="AA946" i="1" s="1"/>
  <c r="W984" i="1"/>
  <c r="W985" i="1" s="1"/>
  <c r="W1397" i="1"/>
  <c r="W1398" i="1" s="1"/>
  <c r="W349" i="1"/>
  <c r="W350" i="1" s="1"/>
  <c r="AA367" i="1"/>
  <c r="AA466" i="1"/>
  <c r="AA467" i="1" s="1"/>
  <c r="W509" i="1"/>
  <c r="W510" i="1" s="1"/>
  <c r="AA555" i="1"/>
  <c r="AA556" i="1" s="1"/>
  <c r="AA631" i="1"/>
  <c r="AA647" i="1"/>
  <c r="AA648" i="1" s="1"/>
  <c r="AA749" i="1"/>
  <c r="AA750" i="1" s="1"/>
  <c r="W772" i="1"/>
  <c r="W773" i="1" s="1"/>
  <c r="AA918" i="1"/>
  <c r="AA919" i="1" s="1"/>
  <c r="W583" i="1"/>
  <c r="W584" i="1" s="1"/>
  <c r="AA973" i="1"/>
  <c r="AA1020" i="1"/>
  <c r="AA1021" i="1" s="1"/>
  <c r="W379" i="1"/>
  <c r="W380" i="1" s="1"/>
  <c r="W480" i="1"/>
  <c r="W481" i="1" s="1"/>
  <c r="W523" i="1"/>
  <c r="W524" i="1" s="1"/>
  <c r="AA700" i="1"/>
  <c r="AA495" i="1"/>
  <c r="AA496" i="1" s="1"/>
  <c r="W495" i="1"/>
  <c r="W496" i="1" s="1"/>
  <c r="AA523" i="1"/>
  <c r="AA583" i="1"/>
  <c r="AA584" i="1" s="1"/>
  <c r="AA600" i="1"/>
  <c r="AA601" i="1" s="1"/>
  <c r="W600" i="1"/>
  <c r="W601" i="1" s="1"/>
  <c r="W221" i="1"/>
  <c r="W222" i="1" s="1"/>
  <c r="W246" i="1"/>
  <c r="W247" i="1" s="1"/>
  <c r="AA423" i="1"/>
  <c r="AA424" i="1" s="1"/>
  <c r="AA541" i="1"/>
  <c r="AA542" i="1" s="1"/>
  <c r="W541" i="1"/>
  <c r="W542" i="1" s="1"/>
  <c r="AA613" i="1"/>
  <c r="AA614" i="1" s="1"/>
  <c r="AA379" i="1"/>
  <c r="AA205" i="1"/>
  <c r="AA206" i="1" s="1"/>
  <c r="W409" i="1"/>
  <c r="W410" i="1" s="1"/>
  <c r="AA480" i="1"/>
  <c r="AA509" i="1"/>
  <c r="AA510" i="1" s="1"/>
  <c r="AA55" i="1"/>
  <c r="X95" i="1"/>
  <c r="X155" i="1" s="1"/>
  <c r="W102" i="1"/>
  <c r="W103" i="1" s="1"/>
  <c r="AA102" i="1"/>
  <c r="AA103" i="1" s="1"/>
  <c r="W108" i="1"/>
  <c r="W109" i="1" s="1"/>
  <c r="AA108" i="1"/>
  <c r="AA121" i="1"/>
  <c r="AA194" i="1"/>
  <c r="W233" i="1"/>
  <c r="W234" i="1" s="1"/>
  <c r="AA233" i="1"/>
  <c r="W262" i="1"/>
  <c r="W263" i="1" s="1"/>
  <c r="AA250" i="1"/>
  <c r="AA262" i="1" s="1"/>
  <c r="AA263" i="1" s="1"/>
  <c r="AA289" i="1"/>
  <c r="AA323" i="1"/>
  <c r="W365" i="1"/>
  <c r="W366" i="1" s="1"/>
  <c r="AA365" i="1"/>
  <c r="W393" i="1"/>
  <c r="W394" i="1" s="1"/>
  <c r="AA393" i="1"/>
  <c r="AA935" i="1"/>
  <c r="W935" i="1"/>
  <c r="W936" i="1" s="1"/>
  <c r="W44" i="1"/>
  <c r="AA44" i="1" s="1"/>
  <c r="T95" i="1"/>
  <c r="T155" i="1" s="1"/>
  <c r="AA159" i="1"/>
  <c r="W275" i="1"/>
  <c r="W276" i="1" s="1"/>
  <c r="AA266" i="1"/>
  <c r="AA275" i="1" s="1"/>
  <c r="W289" i="1"/>
  <c r="W290" i="1" s="1"/>
  <c r="W304" i="1"/>
  <c r="W305" i="1" s="1"/>
  <c r="V558" i="1"/>
  <c r="AA223" i="1"/>
  <c r="AA277" i="1"/>
  <c r="AA349" i="1"/>
  <c r="AA350" i="1" s="1"/>
  <c r="AA351" i="1"/>
  <c r="AA381" i="1"/>
  <c r="AA774" i="1"/>
  <c r="AA303" i="1"/>
  <c r="AA304" i="1" s="1"/>
  <c r="AA335" i="1"/>
  <c r="W17" i="1"/>
  <c r="AA17" i="1" s="1"/>
  <c r="U60" i="1"/>
  <c r="W95" i="1"/>
  <c r="V95" i="1"/>
  <c r="W113" i="1"/>
  <c r="W114" i="1" s="1"/>
  <c r="AA113" i="1"/>
  <c r="W195" i="1"/>
  <c r="W196" i="1" s="1"/>
  <c r="W335" i="1"/>
  <c r="W336" i="1" s="1"/>
  <c r="W700" i="1"/>
  <c r="W701" i="1" s="1"/>
  <c r="AA1077" i="1"/>
  <c r="W205" i="1"/>
  <c r="W206" i="1" s="1"/>
  <c r="T305" i="1"/>
  <c r="Z322" i="1"/>
  <c r="Z559" i="1" s="1"/>
  <c r="W438" i="1"/>
  <c r="W439" i="1" s="1"/>
  <c r="AA438" i="1"/>
  <c r="W669" i="1"/>
  <c r="W670" i="1" s="1"/>
  <c r="W725" i="1"/>
  <c r="W726" i="1" s="1"/>
  <c r="AA721" i="1"/>
  <c r="AA725" i="1" s="1"/>
  <c r="AA726" i="1" s="1"/>
  <c r="AA788" i="1"/>
  <c r="AA889" i="1"/>
  <c r="W1020" i="1"/>
  <c r="W1021" i="1" s="1"/>
  <c r="W423" i="1"/>
  <c r="W424" i="1" s="1"/>
  <c r="AA669" i="1"/>
  <c r="AA671" i="1"/>
  <c r="AA772" i="1"/>
  <c r="AA773" i="1" s="1"/>
  <c r="W786" i="1"/>
  <c r="W787" i="1" s="1"/>
  <c r="AA786" i="1"/>
  <c r="AA971" i="1"/>
  <c r="AA972" i="1" s="1"/>
  <c r="W1065" i="1"/>
  <c r="W1066" i="1" s="1"/>
  <c r="AA1065" i="1"/>
  <c r="W1103" i="1"/>
  <c r="W1104" i="1" s="1"/>
  <c r="AA1103" i="1"/>
  <c r="AA1134" i="1"/>
  <c r="AA1213" i="1"/>
  <c r="AA1214" i="1" s="1"/>
  <c r="AA134" i="1"/>
  <c r="AA221" i="1"/>
  <c r="AA237" i="1"/>
  <c r="AA246" i="1" s="1"/>
  <c r="U558" i="1"/>
  <c r="X305" i="1"/>
  <c r="X559" i="1" s="1"/>
  <c r="AA321" i="1"/>
  <c r="AA395" i="1"/>
  <c r="AA409" i="1"/>
  <c r="AA425" i="1"/>
  <c r="AA452" i="1"/>
  <c r="W825" i="1"/>
  <c r="W826" i="1" s="1"/>
  <c r="AA825" i="1"/>
  <c r="W840" i="1"/>
  <c r="W841" i="1" s="1"/>
  <c r="W887" i="1"/>
  <c r="W888" i="1" s="1"/>
  <c r="AA870" i="1"/>
  <c r="AA887" i="1" s="1"/>
  <c r="W902" i="1"/>
  <c r="W903" i="1" s="1"/>
  <c r="AA902" i="1"/>
  <c r="W918" i="1"/>
  <c r="W919" i="1" s="1"/>
  <c r="W1042" i="1"/>
  <c r="W1043" i="1" s="1"/>
  <c r="AA1114" i="1"/>
  <c r="W1114" i="1"/>
  <c r="W1115" i="1" s="1"/>
  <c r="AA1132" i="1"/>
  <c r="W1132" i="1"/>
  <c r="W1133" i="1" s="1"/>
  <c r="AA1234" i="1"/>
  <c r="AA1271" i="1"/>
  <c r="AA1293" i="1"/>
  <c r="W1304" i="1"/>
  <c r="W1305" i="1" s="1"/>
  <c r="AA1297" i="1"/>
  <c r="AA1304" i="1" s="1"/>
  <c r="W1569" i="1"/>
  <c r="W1570" i="1" s="1"/>
  <c r="AA1593" i="1"/>
  <c r="W1593" i="1"/>
  <c r="W1594" i="1" s="1"/>
  <c r="W452" i="1"/>
  <c r="W453" i="1" s="1"/>
  <c r="W1055" i="1"/>
  <c r="W1056" i="1" s="1"/>
  <c r="W1086" i="1"/>
  <c r="W1087" i="1" s="1"/>
  <c r="AA1149" i="1"/>
  <c r="W1149" i="1"/>
  <c r="W1150" i="1" s="1"/>
  <c r="AA1284" i="1"/>
  <c r="AA440" i="1"/>
  <c r="AA840" i="1"/>
  <c r="AA1046" i="1"/>
  <c r="AA1055" i="1" s="1"/>
  <c r="W1213" i="1"/>
  <c r="W1214" i="1" s="1"/>
  <c r="W1232" i="1"/>
  <c r="W1233" i="1" s="1"/>
  <c r="W1253" i="1"/>
  <c r="W1254" i="1" s="1"/>
  <c r="AA1253" i="1"/>
  <c r="W1282" i="1"/>
  <c r="W1283" i="1" s="1"/>
  <c r="AA1282" i="1"/>
  <c r="W1314" i="1"/>
  <c r="W1315" i="1" s="1"/>
  <c r="AA1331" i="1"/>
  <c r="AA1332" i="1" s="1"/>
  <c r="W1382" i="1"/>
  <c r="W1383" i="1" s="1"/>
  <c r="AA1397" i="1"/>
  <c r="AA1398" i="1" s="1"/>
  <c r="W1436" i="1"/>
  <c r="W1437" i="1" s="1"/>
  <c r="AA1558" i="1"/>
  <c r="AA1559" i="1" s="1"/>
  <c r="W1558" i="1"/>
  <c r="W1559" i="1" s="1"/>
  <c r="AA1595" i="1"/>
  <c r="AA1621" i="1"/>
  <c r="W1621" i="1"/>
  <c r="W1622" i="1" s="1"/>
  <c r="T1667" i="1"/>
  <c r="T1678" i="1" s="1"/>
  <c r="AA1700" i="1"/>
  <c r="W1324" i="1"/>
  <c r="W1325" i="1" s="1"/>
  <c r="AA1623" i="1"/>
  <c r="AA1269" i="1"/>
  <c r="W1293" i="1"/>
  <c r="W1294" i="1" s="1"/>
  <c r="AA1324" i="1"/>
  <c r="AA1656" i="1"/>
  <c r="W1656" i="1"/>
  <c r="W1657" i="1" s="1"/>
  <c r="T1462" i="1"/>
  <c r="T1469" i="1" s="1"/>
  <c r="W1687" i="1"/>
  <c r="W1688" i="1" s="1"/>
  <c r="W1720" i="1"/>
  <c r="W1721" i="1" s="1"/>
  <c r="AA1715" i="1"/>
  <c r="AA1720" i="1" s="1"/>
  <c r="W1446" i="1"/>
  <c r="W1447" i="1" s="1"/>
  <c r="AA1579" i="1"/>
  <c r="AA1580" i="1" s="1"/>
  <c r="W1579" i="1"/>
  <c r="W1580" i="1" s="1"/>
  <c r="W1631" i="1"/>
  <c r="W1632" i="1" s="1"/>
  <c r="W1700" i="1"/>
  <c r="W1701" i="1" s="1"/>
  <c r="W1710" i="1"/>
  <c r="W1711" i="1" s="1"/>
  <c r="AA1710" i="1"/>
  <c r="AA1438" i="1"/>
  <c r="AA1569" i="1"/>
  <c r="AA1570" i="1" s="1"/>
  <c r="W1600" i="1"/>
  <c r="W1601" i="1" s="1"/>
  <c r="AA1600" i="1"/>
  <c r="AA1631" i="1"/>
  <c r="AA1666" i="1"/>
  <c r="AA1702" i="1"/>
  <c r="AA1470" i="1" l="1"/>
  <c r="W155" i="1"/>
  <c r="AA133" i="1"/>
  <c r="AA1667" i="1"/>
  <c r="AA1200" i="1"/>
  <c r="AA1201" i="1" s="1"/>
  <c r="AB27" i="1"/>
  <c r="AA1494" i="1"/>
  <c r="X63" i="1"/>
  <c r="X49" i="1" s="1"/>
  <c r="X58" i="1" s="1"/>
  <c r="X69" i="1" s="1"/>
  <c r="AA1076" i="1"/>
  <c r="AA1462" i="1"/>
  <c r="AA1487" i="1"/>
  <c r="AA139" i="1"/>
  <c r="AA153" i="1"/>
  <c r="AA985" i="1"/>
  <c r="AA1512" i="1"/>
  <c r="AA1342" i="1"/>
  <c r="AA1351" i="1"/>
  <c r="AA1412" i="1"/>
  <c r="AA1087" i="1"/>
  <c r="AA1447" i="1"/>
  <c r="AA453" i="1"/>
  <c r="AA1502" i="1"/>
  <c r="AA234" i="1"/>
  <c r="AA1104" i="1"/>
  <c r="U64" i="1"/>
  <c r="U70" i="1" s="1"/>
  <c r="AA276" i="1"/>
  <c r="Z193" i="1"/>
  <c r="AA1519" i="1"/>
  <c r="AA1701" i="1"/>
  <c r="AA1294" i="1"/>
  <c r="AA1622" i="1"/>
  <c r="AA380" i="1"/>
  <c r="AA1115" i="1"/>
  <c r="AA1601" i="1"/>
  <c r="AA1162" i="1"/>
  <c r="AA1163" i="1" s="1"/>
  <c r="AA1325" i="1"/>
  <c r="AA1233" i="1"/>
  <c r="AA701" i="1"/>
  <c r="AA439" i="1"/>
  <c r="AA888" i="1"/>
  <c r="AA670" i="1"/>
  <c r="AA841" i="1"/>
  <c r="AA936" i="1"/>
  <c r="AA481" i="1"/>
  <c r="AA632" i="1"/>
  <c r="AA290" i="1"/>
  <c r="AA524" i="1"/>
  <c r="AA410" i="1"/>
  <c r="AA787" i="1"/>
  <c r="AA366" i="1"/>
  <c r="AA336" i="1"/>
  <c r="W559" i="1"/>
  <c r="AA1066" i="1"/>
  <c r="AA1711" i="1"/>
  <c r="T1470" i="1"/>
  <c r="AA1657" i="1"/>
  <c r="AA1254" i="1"/>
  <c r="AA903" i="1"/>
  <c r="AA826" i="1"/>
  <c r="V155" i="1"/>
  <c r="AA222" i="1"/>
  <c r="AA109" i="1"/>
  <c r="AA1721" i="1"/>
  <c r="AA1594" i="1"/>
  <c r="AA1133" i="1"/>
  <c r="AA1056" i="1"/>
  <c r="T558" i="1"/>
  <c r="T559" i="1" s="1"/>
  <c r="AA394" i="1"/>
  <c r="W558" i="1"/>
  <c r="AA305" i="1"/>
  <c r="AA247" i="1"/>
  <c r="AA1150" i="1"/>
  <c r="AA1632" i="1"/>
  <c r="AA1305" i="1"/>
  <c r="AA1270" i="1"/>
  <c r="AA1283" i="1"/>
  <c r="AA322" i="1"/>
  <c r="AA114" i="1"/>
  <c r="AA95" i="1"/>
  <c r="AA155" i="1" l="1"/>
  <c r="AB28" i="1"/>
  <c r="V64" i="1"/>
  <c r="V70" i="1" s="1"/>
  <c r="W70" i="1" s="1"/>
  <c r="AA70" i="1" s="1"/>
  <c r="T63" i="1"/>
  <c r="U82" i="1"/>
  <c r="W82" i="1" s="1"/>
  <c r="AA82" i="1" s="1"/>
  <c r="U63" i="1"/>
  <c r="U66" i="1" s="1"/>
  <c r="Z195" i="1"/>
  <c r="Z196" i="1" s="1"/>
  <c r="AA193" i="1"/>
  <c r="AA559" i="1"/>
  <c r="X66" i="1"/>
  <c r="AA50" i="1"/>
  <c r="AB29" i="1" l="1"/>
  <c r="W64" i="1"/>
  <c r="AA64" i="1" s="1"/>
  <c r="V83" i="1"/>
  <c r="W83" i="1" s="1"/>
  <c r="AA83" i="1" s="1"/>
  <c r="V63" i="1"/>
  <c r="V66" i="1" s="1"/>
  <c r="U69" i="1"/>
  <c r="U72" i="1" s="1"/>
  <c r="AA195" i="1"/>
  <c r="AA196" i="1" s="1"/>
  <c r="X77" i="1"/>
  <c r="T66" i="1"/>
  <c r="AA49" i="1"/>
  <c r="AB30" i="1" l="1"/>
  <c r="V69" i="1"/>
  <c r="V72" i="1" s="1"/>
  <c r="W63" i="1"/>
  <c r="X80" i="1"/>
  <c r="X85" i="1" s="1"/>
  <c r="X72" i="1"/>
  <c r="X60" i="1"/>
  <c r="W66" i="1"/>
  <c r="AB31" i="1" l="1"/>
  <c r="N1075" i="1"/>
  <c r="M1075" i="1"/>
  <c r="AB32" i="1" l="1"/>
  <c r="P761" i="1"/>
  <c r="S761" i="1" s="1"/>
  <c r="P762" i="1"/>
  <c r="S762" i="1" s="1"/>
  <c r="P763" i="1"/>
  <c r="S763" i="1" s="1"/>
  <c r="P764" i="1"/>
  <c r="S764" i="1" s="1"/>
  <c r="P765" i="1"/>
  <c r="S765" i="1" s="1"/>
  <c r="S333" i="1"/>
  <c r="P606" i="1"/>
  <c r="S606" i="1" s="1"/>
  <c r="AB33" i="1" l="1"/>
  <c r="P41" i="1"/>
  <c r="S41" i="1" s="1"/>
  <c r="AB34" i="1" l="1"/>
  <c r="M1834" i="1"/>
  <c r="M1822" i="1"/>
  <c r="M1798" i="1"/>
  <c r="M1803" i="1" s="1"/>
  <c r="M1769" i="1"/>
  <c r="R1720" i="1"/>
  <c r="R1721" i="1" s="1"/>
  <c r="Q1720" i="1"/>
  <c r="Q1721" i="1" s="1"/>
  <c r="O1720" i="1"/>
  <c r="N1720" i="1"/>
  <c r="M1720" i="1"/>
  <c r="M1721" i="1" s="1"/>
  <c r="P1719" i="1"/>
  <c r="S1719" i="1" s="1"/>
  <c r="P1718" i="1"/>
  <c r="S1718" i="1" s="1"/>
  <c r="P1717" i="1"/>
  <c r="S1717" i="1" s="1"/>
  <c r="P1716" i="1"/>
  <c r="S1716" i="1" s="1"/>
  <c r="P1715" i="1"/>
  <c r="S1715" i="1" s="1"/>
  <c r="P1714" i="1"/>
  <c r="P1712" i="1"/>
  <c r="S1712" i="1" s="1"/>
  <c r="R1710" i="1"/>
  <c r="R1711" i="1" s="1"/>
  <c r="Q1710" i="1"/>
  <c r="Q1711" i="1" s="1"/>
  <c r="O1710" i="1"/>
  <c r="N1710" i="1"/>
  <c r="M1710" i="1"/>
  <c r="M1711" i="1" s="1"/>
  <c r="P1709" i="1"/>
  <c r="S1709" i="1" s="1"/>
  <c r="P1708" i="1"/>
  <c r="S1708" i="1" s="1"/>
  <c r="P1702" i="1"/>
  <c r="S1702" i="1" s="1"/>
  <c r="R1700" i="1"/>
  <c r="R1701" i="1" s="1"/>
  <c r="Q1700" i="1"/>
  <c r="Q1701" i="1" s="1"/>
  <c r="O1700" i="1"/>
  <c r="N1700" i="1"/>
  <c r="M1700" i="1"/>
  <c r="M1701" i="1" s="1"/>
  <c r="P1699" i="1"/>
  <c r="S1699" i="1" s="1"/>
  <c r="P1697" i="1"/>
  <c r="S1697" i="1" s="1"/>
  <c r="P1696" i="1"/>
  <c r="S1696" i="1" s="1"/>
  <c r="S1695" i="1"/>
  <c r="P1694" i="1"/>
  <c r="S1694" i="1" s="1"/>
  <c r="P1693" i="1"/>
  <c r="S1693" i="1" s="1"/>
  <c r="P1692" i="1"/>
  <c r="S1692" i="1" s="1"/>
  <c r="P1691" i="1"/>
  <c r="S1691" i="1" s="1"/>
  <c r="P1689" i="1"/>
  <c r="S1689" i="1" s="1"/>
  <c r="R1687" i="1"/>
  <c r="R1688" i="1" s="1"/>
  <c r="Q1687" i="1"/>
  <c r="Q1688" i="1" s="1"/>
  <c r="O1687" i="1"/>
  <c r="N1687" i="1"/>
  <c r="M1687" i="1"/>
  <c r="M1688" i="1" s="1"/>
  <c r="P1686" i="1"/>
  <c r="S1686" i="1" s="1"/>
  <c r="P1679" i="1"/>
  <c r="S1679" i="1" s="1"/>
  <c r="R1677" i="1"/>
  <c r="R1678" i="1" s="1"/>
  <c r="Q1677" i="1"/>
  <c r="Q1678" i="1" s="1"/>
  <c r="O1677" i="1"/>
  <c r="N1677" i="1"/>
  <c r="M1677" i="1"/>
  <c r="P1676" i="1"/>
  <c r="R1666" i="1"/>
  <c r="R1667" i="1" s="1"/>
  <c r="Q1666" i="1"/>
  <c r="Q1667" i="1" s="1"/>
  <c r="O1666" i="1"/>
  <c r="N1666" i="1"/>
  <c r="M1666" i="1"/>
  <c r="P1665" i="1"/>
  <c r="S1665" i="1" s="1"/>
  <c r="P1658" i="1"/>
  <c r="S1658" i="1" s="1"/>
  <c r="R1656" i="1"/>
  <c r="R1657" i="1" s="1"/>
  <c r="Q1656" i="1"/>
  <c r="Q1657" i="1" s="1"/>
  <c r="O1656" i="1"/>
  <c r="N1656" i="1"/>
  <c r="M1656" i="1"/>
  <c r="P1655" i="1"/>
  <c r="S1655" i="1" s="1"/>
  <c r="P1644" i="1"/>
  <c r="S1644" i="1" s="1"/>
  <c r="R1631" i="1"/>
  <c r="R1632" i="1" s="1"/>
  <c r="Q1631" i="1"/>
  <c r="Q1632" i="1" s="1"/>
  <c r="O1631" i="1"/>
  <c r="N1631" i="1"/>
  <c r="M1631" i="1"/>
  <c r="M1632" i="1" s="1"/>
  <c r="P1630" i="1"/>
  <c r="S1630" i="1" s="1"/>
  <c r="P1623" i="1"/>
  <c r="S1623" i="1" s="1"/>
  <c r="R1621" i="1"/>
  <c r="R1622" i="1" s="1"/>
  <c r="Q1621" i="1"/>
  <c r="Q1622" i="1" s="1"/>
  <c r="O1621" i="1"/>
  <c r="N1621" i="1"/>
  <c r="M1621" i="1"/>
  <c r="M1622" i="1" s="1"/>
  <c r="P1602" i="1"/>
  <c r="S1602" i="1" s="1"/>
  <c r="R1600" i="1"/>
  <c r="R1601" i="1" s="1"/>
  <c r="Q1600" i="1"/>
  <c r="Q1601" i="1" s="1"/>
  <c r="O1600" i="1"/>
  <c r="N1600" i="1"/>
  <c r="M1600" i="1"/>
  <c r="M1601" i="1" s="1"/>
  <c r="P1599" i="1"/>
  <c r="S1599" i="1" s="1"/>
  <c r="P1595" i="1"/>
  <c r="R1593" i="1"/>
  <c r="R1594" i="1" s="1"/>
  <c r="Q1593" i="1"/>
  <c r="Q1594" i="1" s="1"/>
  <c r="O1593" i="1"/>
  <c r="N1593" i="1"/>
  <c r="M1593" i="1"/>
  <c r="M1594" i="1" s="1"/>
  <c r="P1581" i="1"/>
  <c r="R1579" i="1"/>
  <c r="R1580" i="1" s="1"/>
  <c r="Q1579" i="1"/>
  <c r="Q1580" i="1" s="1"/>
  <c r="O1579" i="1"/>
  <c r="N1579" i="1"/>
  <c r="M1579" i="1"/>
  <c r="M1580" i="1" s="1"/>
  <c r="P1578" i="1"/>
  <c r="S1578" i="1" s="1"/>
  <c r="P1571" i="1"/>
  <c r="S1571" i="1" s="1"/>
  <c r="R1569" i="1"/>
  <c r="R1570" i="1" s="1"/>
  <c r="Q1569" i="1"/>
  <c r="Q1570" i="1" s="1"/>
  <c r="O1569" i="1"/>
  <c r="N1569" i="1"/>
  <c r="M1569" i="1"/>
  <c r="M1570" i="1" s="1"/>
  <c r="P1568" i="1"/>
  <c r="S1568" i="1" s="1"/>
  <c r="P1560" i="1"/>
  <c r="S1560" i="1" s="1"/>
  <c r="R1558" i="1"/>
  <c r="R1559" i="1" s="1"/>
  <c r="Q1558" i="1"/>
  <c r="Q1559" i="1" s="1"/>
  <c r="O1558" i="1"/>
  <c r="N1558" i="1"/>
  <c r="M1558" i="1"/>
  <c r="M1559" i="1" s="1"/>
  <c r="P1557" i="1"/>
  <c r="S1557" i="1" s="1"/>
  <c r="P1556" i="1"/>
  <c r="S1556" i="1" s="1"/>
  <c r="P1555" i="1"/>
  <c r="S1555" i="1" s="1"/>
  <c r="P1554" i="1"/>
  <c r="S1554" i="1" s="1"/>
  <c r="P1550" i="1"/>
  <c r="S1550" i="1" s="1"/>
  <c r="R1549" i="1"/>
  <c r="Q1549" i="1"/>
  <c r="R1548" i="1"/>
  <c r="Q1548" i="1"/>
  <c r="O1548" i="1"/>
  <c r="N1548" i="1"/>
  <c r="M1548" i="1"/>
  <c r="M1549" i="1" s="1"/>
  <c r="P1530" i="1"/>
  <c r="S1530" i="1" s="1"/>
  <c r="R1528" i="1"/>
  <c r="R1529" i="1" s="1"/>
  <c r="Q1528" i="1"/>
  <c r="Q1529" i="1" s="1"/>
  <c r="O1528" i="1"/>
  <c r="N1528" i="1"/>
  <c r="M1528" i="1"/>
  <c r="M1529" i="1" s="1"/>
  <c r="P1527" i="1"/>
  <c r="S1527" i="1" s="1"/>
  <c r="P1525" i="1"/>
  <c r="S1525" i="1" s="1"/>
  <c r="P1524" i="1"/>
  <c r="S1524" i="1" s="1"/>
  <c r="P1522" i="1"/>
  <c r="P1520" i="1"/>
  <c r="R1518" i="1"/>
  <c r="R1519" i="1" s="1"/>
  <c r="Q1518" i="1"/>
  <c r="Q1519" i="1" s="1"/>
  <c r="O1518" i="1"/>
  <c r="N1518" i="1"/>
  <c r="M1518" i="1"/>
  <c r="M1519" i="1" s="1"/>
  <c r="P1517" i="1"/>
  <c r="S1517" i="1" s="1"/>
  <c r="P1513" i="1"/>
  <c r="S1513" i="1" s="1"/>
  <c r="R1511" i="1"/>
  <c r="R1512" i="1" s="1"/>
  <c r="Q1511" i="1"/>
  <c r="Q1512" i="1" s="1"/>
  <c r="O1511" i="1"/>
  <c r="N1511" i="1"/>
  <c r="M1511" i="1"/>
  <c r="M1512" i="1" s="1"/>
  <c r="P1510" i="1"/>
  <c r="S1510" i="1" s="1"/>
  <c r="P1509" i="1"/>
  <c r="S1509" i="1" s="1"/>
  <c r="P1503" i="1"/>
  <c r="S1503" i="1" s="1"/>
  <c r="R1501" i="1"/>
  <c r="R1502" i="1" s="1"/>
  <c r="Q1501" i="1"/>
  <c r="Q1502" i="1" s="1"/>
  <c r="O1501" i="1"/>
  <c r="N1501" i="1"/>
  <c r="M1501" i="1"/>
  <c r="M1502" i="1" s="1"/>
  <c r="P1500" i="1"/>
  <c r="S1500" i="1" s="1"/>
  <c r="P1495" i="1"/>
  <c r="R1493" i="1"/>
  <c r="R1494" i="1" s="1"/>
  <c r="Q1493" i="1"/>
  <c r="Q1494" i="1" s="1"/>
  <c r="O1493" i="1"/>
  <c r="N1493" i="1"/>
  <c r="M1493" i="1"/>
  <c r="P1492" i="1"/>
  <c r="S1492" i="1" s="1"/>
  <c r="P1488" i="1"/>
  <c r="S1488" i="1" s="1"/>
  <c r="R1486" i="1"/>
  <c r="R1487" i="1" s="1"/>
  <c r="Q1486" i="1"/>
  <c r="Q1487" i="1" s="1"/>
  <c r="O1486" i="1"/>
  <c r="N1486" i="1"/>
  <c r="M1486" i="1"/>
  <c r="M1487" i="1" s="1"/>
  <c r="P1485" i="1"/>
  <c r="S1485" i="1" s="1"/>
  <c r="P1481" i="1"/>
  <c r="R1479" i="1"/>
  <c r="R1480" i="1" s="1"/>
  <c r="Q1479" i="1"/>
  <c r="Q1480" i="1" s="1"/>
  <c r="O1479" i="1"/>
  <c r="N1479" i="1"/>
  <c r="M1479" i="1"/>
  <c r="M1480" i="1" s="1"/>
  <c r="P1478" i="1"/>
  <c r="S1478" i="1" s="1"/>
  <c r="P1476" i="1"/>
  <c r="S1476" i="1" s="1"/>
  <c r="P1475" i="1"/>
  <c r="S1475" i="1" s="1"/>
  <c r="P1471" i="1"/>
  <c r="S1471" i="1" s="1"/>
  <c r="R1470" i="1"/>
  <c r="Q1470" i="1"/>
  <c r="R1469" i="1"/>
  <c r="Q1469" i="1"/>
  <c r="P1468" i="1"/>
  <c r="S1468" i="1" s="1"/>
  <c r="P1463" i="1"/>
  <c r="S1463" i="1" s="1"/>
  <c r="R1461" i="1"/>
  <c r="R1462" i="1" s="1"/>
  <c r="Q1461" i="1"/>
  <c r="Q1462" i="1" s="1"/>
  <c r="O1461" i="1"/>
  <c r="O1469" i="1" s="1"/>
  <c r="N1461" i="1"/>
  <c r="N1469" i="1" s="1"/>
  <c r="M1461" i="1"/>
  <c r="M1462" i="1" s="1"/>
  <c r="P1448" i="1"/>
  <c r="R1446" i="1"/>
  <c r="R1447" i="1" s="1"/>
  <c r="Q1446" i="1"/>
  <c r="Q1447" i="1" s="1"/>
  <c r="O1446" i="1"/>
  <c r="N1446" i="1"/>
  <c r="M1446" i="1"/>
  <c r="M1447" i="1" s="1"/>
  <c r="P1445" i="1"/>
  <c r="S1445" i="1" s="1"/>
  <c r="P1438" i="1"/>
  <c r="S1438" i="1" s="1"/>
  <c r="R1436" i="1"/>
  <c r="R1437" i="1" s="1"/>
  <c r="Q1436" i="1"/>
  <c r="Q1437" i="1" s="1"/>
  <c r="O1436" i="1"/>
  <c r="N1436" i="1"/>
  <c r="M1436" i="1"/>
  <c r="M1437" i="1" s="1"/>
  <c r="P1435" i="1"/>
  <c r="S1435" i="1" s="1"/>
  <c r="P1431" i="1"/>
  <c r="R1429" i="1"/>
  <c r="R1430" i="1" s="1"/>
  <c r="Q1429" i="1"/>
  <c r="Q1430" i="1" s="1"/>
  <c r="O1429" i="1"/>
  <c r="N1429" i="1"/>
  <c r="M1429" i="1"/>
  <c r="M1430" i="1" s="1"/>
  <c r="P1428" i="1"/>
  <c r="S1428" i="1" s="1"/>
  <c r="P1413" i="1"/>
  <c r="S1413" i="1" s="1"/>
  <c r="R1411" i="1"/>
  <c r="R1412" i="1" s="1"/>
  <c r="Q1411" i="1"/>
  <c r="Q1412" i="1" s="1"/>
  <c r="O1411" i="1"/>
  <c r="N1411" i="1"/>
  <c r="M1411" i="1"/>
  <c r="M1412" i="1" s="1"/>
  <c r="P1410" i="1"/>
  <c r="S1410" i="1" s="1"/>
  <c r="P1409" i="1"/>
  <c r="S1409" i="1" s="1"/>
  <c r="P1399" i="1"/>
  <c r="S1399" i="1" s="1"/>
  <c r="R1397" i="1"/>
  <c r="R1398" i="1" s="1"/>
  <c r="Q1397" i="1"/>
  <c r="Q1398" i="1" s="1"/>
  <c r="O1397" i="1"/>
  <c r="N1397" i="1"/>
  <c r="M1397" i="1"/>
  <c r="M1398" i="1" s="1"/>
  <c r="P1396" i="1"/>
  <c r="S1396" i="1" s="1"/>
  <c r="P1384" i="1"/>
  <c r="S1384" i="1" s="1"/>
  <c r="R1382" i="1"/>
  <c r="R1383" i="1" s="1"/>
  <c r="Q1382" i="1"/>
  <c r="Q1383" i="1" s="1"/>
  <c r="O1382" i="1"/>
  <c r="N1382" i="1"/>
  <c r="M1382" i="1"/>
  <c r="M1383" i="1" s="1"/>
  <c r="P1381" i="1"/>
  <c r="S1381" i="1" s="1"/>
  <c r="P1367" i="1"/>
  <c r="S1367" i="1" s="1"/>
  <c r="R1365" i="1"/>
  <c r="R1366" i="1" s="1"/>
  <c r="Q1365" i="1"/>
  <c r="Q1366" i="1" s="1"/>
  <c r="O1365" i="1"/>
  <c r="N1365" i="1"/>
  <c r="M1365" i="1"/>
  <c r="M1366" i="1" s="1"/>
  <c r="P1364" i="1"/>
  <c r="S1364" i="1" s="1"/>
  <c r="P1352" i="1"/>
  <c r="S1352" i="1" s="1"/>
  <c r="R1350" i="1"/>
  <c r="R1351" i="1" s="1"/>
  <c r="Q1350" i="1"/>
  <c r="Q1351" i="1" s="1"/>
  <c r="O1350" i="1"/>
  <c r="N1350" i="1"/>
  <c r="M1350" i="1"/>
  <c r="M1351" i="1" s="1"/>
  <c r="P1349" i="1"/>
  <c r="P1343" i="1"/>
  <c r="S1343" i="1" s="1"/>
  <c r="R1341" i="1"/>
  <c r="R1342" i="1" s="1"/>
  <c r="Q1341" i="1"/>
  <c r="Q1342" i="1" s="1"/>
  <c r="O1341" i="1"/>
  <c r="N1341" i="1"/>
  <c r="M1341" i="1"/>
  <c r="M1342" i="1" s="1"/>
  <c r="P1340" i="1"/>
  <c r="S1340" i="1" s="1"/>
  <c r="P1339" i="1"/>
  <c r="S1339" i="1" s="1"/>
  <c r="P1338" i="1"/>
  <c r="S1338" i="1" s="1"/>
  <c r="P1337" i="1"/>
  <c r="S1337" i="1" s="1"/>
  <c r="P1336" i="1"/>
  <c r="S1336" i="1" s="1"/>
  <c r="P1335" i="1"/>
  <c r="P1333" i="1"/>
  <c r="S1333" i="1" s="1"/>
  <c r="R1331" i="1"/>
  <c r="R1332" i="1" s="1"/>
  <c r="Q1331" i="1"/>
  <c r="Q1332" i="1" s="1"/>
  <c r="O1331" i="1"/>
  <c r="N1331" i="1"/>
  <c r="M1331" i="1"/>
  <c r="M1332" i="1" s="1"/>
  <c r="P1330" i="1"/>
  <c r="S1330" i="1" s="1"/>
  <c r="P1326" i="1"/>
  <c r="S1326" i="1" s="1"/>
  <c r="R1324" i="1"/>
  <c r="R1325" i="1" s="1"/>
  <c r="Q1324" i="1"/>
  <c r="Q1325" i="1" s="1"/>
  <c r="O1324" i="1"/>
  <c r="N1324" i="1"/>
  <c r="M1324" i="1"/>
  <c r="M1325" i="1" s="1"/>
  <c r="P1316" i="1"/>
  <c r="S1316" i="1" s="1"/>
  <c r="R1314" i="1"/>
  <c r="R1315" i="1" s="1"/>
  <c r="Q1314" i="1"/>
  <c r="Q1315" i="1" s="1"/>
  <c r="O1314" i="1"/>
  <c r="N1314" i="1"/>
  <c r="M1314" i="1"/>
  <c r="M1315" i="1" s="1"/>
  <c r="P1313" i="1"/>
  <c r="S1313" i="1" s="1"/>
  <c r="P1311" i="1"/>
  <c r="P1310" i="1"/>
  <c r="S1310" i="1" s="1"/>
  <c r="P1306" i="1"/>
  <c r="S1306" i="1" s="1"/>
  <c r="R1304" i="1"/>
  <c r="R1305" i="1" s="1"/>
  <c r="Q1304" i="1"/>
  <c r="Q1305" i="1" s="1"/>
  <c r="O1304" i="1"/>
  <c r="N1304" i="1"/>
  <c r="M1304" i="1"/>
  <c r="M1305" i="1" s="1"/>
  <c r="P1303" i="1"/>
  <c r="S1303" i="1" s="1"/>
  <c r="P1300" i="1"/>
  <c r="S1300" i="1" s="1"/>
  <c r="P1299" i="1"/>
  <c r="S1299" i="1" s="1"/>
  <c r="P1297" i="1"/>
  <c r="P1295" i="1"/>
  <c r="S1295" i="1" s="1"/>
  <c r="R1293" i="1"/>
  <c r="R1294" i="1" s="1"/>
  <c r="Q1293" i="1"/>
  <c r="Q1294" i="1" s="1"/>
  <c r="O1293" i="1"/>
  <c r="N1293" i="1"/>
  <c r="M1293" i="1"/>
  <c r="M1294" i="1" s="1"/>
  <c r="P1284" i="1"/>
  <c r="S1284" i="1" s="1"/>
  <c r="R1282" i="1"/>
  <c r="R1283" i="1" s="1"/>
  <c r="Q1282" i="1"/>
  <c r="Q1283" i="1" s="1"/>
  <c r="O1282" i="1"/>
  <c r="N1282" i="1"/>
  <c r="M1282" i="1"/>
  <c r="M1283" i="1" s="1"/>
  <c r="P1281" i="1"/>
  <c r="S1281" i="1" s="1"/>
  <c r="P1271" i="1"/>
  <c r="S1271" i="1" s="1"/>
  <c r="R1269" i="1"/>
  <c r="R1270" i="1" s="1"/>
  <c r="Q1269" i="1"/>
  <c r="Q1270" i="1" s="1"/>
  <c r="O1269" i="1"/>
  <c r="N1269" i="1"/>
  <c r="M1269" i="1"/>
  <c r="M1270" i="1" s="1"/>
  <c r="P1268" i="1"/>
  <c r="S1268" i="1" s="1"/>
  <c r="P1255" i="1"/>
  <c r="S1255" i="1" s="1"/>
  <c r="R1253" i="1"/>
  <c r="R1254" i="1" s="1"/>
  <c r="Q1253" i="1"/>
  <c r="Q1254" i="1" s="1"/>
  <c r="O1253" i="1"/>
  <c r="N1253" i="1"/>
  <c r="M1253" i="1"/>
  <c r="M1254" i="1" s="1"/>
  <c r="P1252" i="1"/>
  <c r="S1252" i="1" s="1"/>
  <c r="P1234" i="1"/>
  <c r="S1234" i="1" s="1"/>
  <c r="R1232" i="1"/>
  <c r="R1233" i="1" s="1"/>
  <c r="Q1232" i="1"/>
  <c r="Q1233" i="1" s="1"/>
  <c r="O1232" i="1"/>
  <c r="N1232" i="1"/>
  <c r="M1232" i="1"/>
  <c r="M1233" i="1" s="1"/>
  <c r="P1215" i="1"/>
  <c r="S1215" i="1" s="1"/>
  <c r="R1213" i="1"/>
  <c r="R1214" i="1" s="1"/>
  <c r="Q1213" i="1"/>
  <c r="Q1214" i="1" s="1"/>
  <c r="O1213" i="1"/>
  <c r="N1213" i="1"/>
  <c r="M1213" i="1"/>
  <c r="M1214" i="1" s="1"/>
  <c r="P1212" i="1"/>
  <c r="S1212" i="1" s="1"/>
  <c r="P1202" i="1"/>
  <c r="S1202" i="1" s="1"/>
  <c r="R1200" i="1"/>
  <c r="R1201" i="1" s="1"/>
  <c r="Q1200" i="1"/>
  <c r="Q1201" i="1" s="1"/>
  <c r="O1200" i="1"/>
  <c r="N1200" i="1"/>
  <c r="M1200" i="1"/>
  <c r="M1201" i="1" s="1"/>
  <c r="P1199" i="1"/>
  <c r="S1199" i="1" s="1"/>
  <c r="P1183" i="1"/>
  <c r="S1183" i="1" s="1"/>
  <c r="R1181" i="1"/>
  <c r="R1182" i="1" s="1"/>
  <c r="Q1181" i="1"/>
  <c r="Q1182" i="1" s="1"/>
  <c r="O1181" i="1"/>
  <c r="N1181" i="1"/>
  <c r="M1181" i="1"/>
  <c r="M1182" i="1" s="1"/>
  <c r="P1180" i="1"/>
  <c r="S1180" i="1" s="1"/>
  <c r="P1164" i="1"/>
  <c r="S1164" i="1" s="1"/>
  <c r="R1162" i="1"/>
  <c r="R1163" i="1" s="1"/>
  <c r="Q1162" i="1"/>
  <c r="Q1163" i="1" s="1"/>
  <c r="O1162" i="1"/>
  <c r="N1162" i="1"/>
  <c r="M1162" i="1"/>
  <c r="M1163" i="1" s="1"/>
  <c r="P1161" i="1"/>
  <c r="S1161" i="1" s="1"/>
  <c r="P1151" i="1"/>
  <c r="R1149" i="1"/>
  <c r="R1150" i="1" s="1"/>
  <c r="Q1149" i="1"/>
  <c r="Q1150" i="1" s="1"/>
  <c r="O1149" i="1"/>
  <c r="N1149" i="1"/>
  <c r="M1149" i="1"/>
  <c r="M1150" i="1" s="1"/>
  <c r="P1148" i="1"/>
  <c r="S1148" i="1" s="1"/>
  <c r="P1134" i="1"/>
  <c r="S1134" i="1" s="1"/>
  <c r="R1132" i="1"/>
  <c r="R1133" i="1" s="1"/>
  <c r="Q1132" i="1"/>
  <c r="Q1133" i="1" s="1"/>
  <c r="O1132" i="1"/>
  <c r="N1132" i="1"/>
  <c r="M1132" i="1"/>
  <c r="M1133" i="1" s="1"/>
  <c r="P1131" i="1"/>
  <c r="S1131" i="1" s="1"/>
  <c r="P1116" i="1"/>
  <c r="S1116" i="1" s="1"/>
  <c r="R1114" i="1"/>
  <c r="R1115" i="1" s="1"/>
  <c r="Q1114" i="1"/>
  <c r="Q1115" i="1" s="1"/>
  <c r="O1114" i="1"/>
  <c r="N1114" i="1"/>
  <c r="M1114" i="1"/>
  <c r="M1115" i="1" s="1"/>
  <c r="P1113" i="1"/>
  <c r="S1113" i="1" s="1"/>
  <c r="P1105" i="1"/>
  <c r="R1103" i="1"/>
  <c r="R1104" i="1" s="1"/>
  <c r="Q1103" i="1"/>
  <c r="Q1104" i="1" s="1"/>
  <c r="O1103" i="1"/>
  <c r="N1103" i="1"/>
  <c r="M1103" i="1"/>
  <c r="M1104" i="1" s="1"/>
  <c r="P1102" i="1"/>
  <c r="S1102" i="1" s="1"/>
  <c r="P1088" i="1"/>
  <c r="S1088" i="1" s="1"/>
  <c r="R1086" i="1"/>
  <c r="R1087" i="1" s="1"/>
  <c r="Q1086" i="1"/>
  <c r="Q1087" i="1" s="1"/>
  <c r="O1086" i="1"/>
  <c r="N1086" i="1"/>
  <c r="M1086" i="1"/>
  <c r="M1087" i="1" s="1"/>
  <c r="P1085" i="1"/>
  <c r="S1085" i="1" s="1"/>
  <c r="P1077" i="1"/>
  <c r="S1077" i="1" s="1"/>
  <c r="R1075" i="1"/>
  <c r="R1076" i="1" s="1"/>
  <c r="Q1075" i="1"/>
  <c r="Q1076" i="1" s="1"/>
  <c r="O1075" i="1"/>
  <c r="M1076" i="1"/>
  <c r="P1074" i="1"/>
  <c r="P1075" i="1" s="1"/>
  <c r="P1067" i="1"/>
  <c r="S1067" i="1" s="1"/>
  <c r="R1065" i="1"/>
  <c r="R1066" i="1" s="1"/>
  <c r="Q1065" i="1"/>
  <c r="Q1066" i="1" s="1"/>
  <c r="O1065" i="1"/>
  <c r="N1065" i="1"/>
  <c r="M1065" i="1"/>
  <c r="M1066" i="1" s="1"/>
  <c r="P1064" i="1"/>
  <c r="S1064" i="1" s="1"/>
  <c r="P1062" i="1"/>
  <c r="S1062" i="1" s="1"/>
  <c r="P1061" i="1"/>
  <c r="S1061" i="1" s="1"/>
  <c r="P1057" i="1"/>
  <c r="S1057" i="1" s="1"/>
  <c r="R1055" i="1"/>
  <c r="R1056" i="1" s="1"/>
  <c r="Q1055" i="1"/>
  <c r="Q1056" i="1" s="1"/>
  <c r="O1055" i="1"/>
  <c r="N1055" i="1"/>
  <c r="M1055" i="1"/>
  <c r="M1056" i="1" s="1"/>
  <c r="P1054" i="1"/>
  <c r="S1054" i="1" s="1"/>
  <c r="P1053" i="1"/>
  <c r="S1053" i="1" s="1"/>
  <c r="P1052" i="1"/>
  <c r="S1052" i="1" s="1"/>
  <c r="P1051" i="1"/>
  <c r="S1051" i="1" s="1"/>
  <c r="P1050" i="1"/>
  <c r="S1050" i="1" s="1"/>
  <c r="P1049" i="1"/>
  <c r="S1049" i="1" s="1"/>
  <c r="P1048" i="1"/>
  <c r="S1048" i="1" s="1"/>
  <c r="P1047" i="1"/>
  <c r="S1047" i="1" s="1"/>
  <c r="P1046" i="1"/>
  <c r="S1046" i="1" s="1"/>
  <c r="P1044" i="1"/>
  <c r="S1044" i="1" s="1"/>
  <c r="R1042" i="1"/>
  <c r="R1043" i="1" s="1"/>
  <c r="Q1042" i="1"/>
  <c r="Q1043" i="1" s="1"/>
  <c r="O1042" i="1"/>
  <c r="N1042" i="1"/>
  <c r="M1042" i="1"/>
  <c r="M1043" i="1" s="1"/>
  <c r="P1041" i="1"/>
  <c r="S1041" i="1" s="1"/>
  <c r="P1022" i="1"/>
  <c r="S1022" i="1" s="1"/>
  <c r="R1020" i="1"/>
  <c r="R1021" i="1" s="1"/>
  <c r="Q1020" i="1"/>
  <c r="Q1021" i="1" s="1"/>
  <c r="O1020" i="1"/>
  <c r="N1020" i="1"/>
  <c r="M1020" i="1"/>
  <c r="M1021" i="1" s="1"/>
  <c r="P1019" i="1"/>
  <c r="S1019" i="1" s="1"/>
  <c r="P986" i="1"/>
  <c r="S986" i="1" s="1"/>
  <c r="R984" i="1"/>
  <c r="R985" i="1" s="1"/>
  <c r="Q984" i="1"/>
  <c r="Q985" i="1" s="1"/>
  <c r="O984" i="1"/>
  <c r="N984" i="1"/>
  <c r="M984" i="1"/>
  <c r="M985" i="1" s="1"/>
  <c r="P983" i="1"/>
  <c r="S983" i="1" s="1"/>
  <c r="P973" i="1"/>
  <c r="S973" i="1" s="1"/>
  <c r="R971" i="1"/>
  <c r="R972" i="1" s="1"/>
  <c r="Q971" i="1"/>
  <c r="Q972" i="1" s="1"/>
  <c r="O971" i="1"/>
  <c r="N971" i="1"/>
  <c r="M971" i="1"/>
  <c r="M972" i="1" s="1"/>
  <c r="P970" i="1"/>
  <c r="S970" i="1" s="1"/>
  <c r="P966" i="1"/>
  <c r="S966" i="1" s="1"/>
  <c r="P965" i="1"/>
  <c r="S965" i="1" s="1"/>
  <c r="P963" i="1"/>
  <c r="S963" i="1" s="1"/>
  <c r="P962" i="1"/>
  <c r="S962" i="1" s="1"/>
  <c r="P947" i="1"/>
  <c r="S947" i="1" s="1"/>
  <c r="R945" i="1"/>
  <c r="R946" i="1" s="1"/>
  <c r="Q945" i="1"/>
  <c r="Q946" i="1" s="1"/>
  <c r="O945" i="1"/>
  <c r="N945" i="1"/>
  <c r="M945" i="1"/>
  <c r="M946" i="1" s="1"/>
  <c r="P944" i="1"/>
  <c r="S944" i="1" s="1"/>
  <c r="P943" i="1"/>
  <c r="S943" i="1" s="1"/>
  <c r="P942" i="1"/>
  <c r="S942" i="1" s="1"/>
  <c r="P941" i="1"/>
  <c r="S941" i="1" s="1"/>
  <c r="P937" i="1"/>
  <c r="S937" i="1" s="1"/>
  <c r="R935" i="1"/>
  <c r="R936" i="1" s="1"/>
  <c r="Q935" i="1"/>
  <c r="Q936" i="1" s="1"/>
  <c r="O935" i="1"/>
  <c r="N935" i="1"/>
  <c r="M935" i="1"/>
  <c r="M936" i="1" s="1"/>
  <c r="P934" i="1"/>
  <c r="S934" i="1" s="1"/>
  <c r="P933" i="1"/>
  <c r="S933" i="1" s="1"/>
  <c r="P932" i="1"/>
  <c r="S932" i="1" s="1"/>
  <c r="P931" i="1"/>
  <c r="S931" i="1" s="1"/>
  <c r="P929" i="1"/>
  <c r="S929" i="1" s="1"/>
  <c r="P920" i="1"/>
  <c r="R918" i="1"/>
  <c r="R919" i="1" s="1"/>
  <c r="Q918" i="1"/>
  <c r="Q919" i="1" s="1"/>
  <c r="O918" i="1"/>
  <c r="N918" i="1"/>
  <c r="M918" i="1"/>
  <c r="M919" i="1" s="1"/>
  <c r="P917" i="1"/>
  <c r="S917" i="1" s="1"/>
  <c r="P915" i="1"/>
  <c r="S915" i="1" s="1"/>
  <c r="P914" i="1"/>
  <c r="S914" i="1" s="1"/>
  <c r="P912" i="1"/>
  <c r="S912" i="1" s="1"/>
  <c r="P911" i="1"/>
  <c r="S911" i="1" s="1"/>
  <c r="P904" i="1"/>
  <c r="S904" i="1" s="1"/>
  <c r="R902" i="1"/>
  <c r="R903" i="1" s="1"/>
  <c r="Q902" i="1"/>
  <c r="Q903" i="1" s="1"/>
  <c r="O902" i="1"/>
  <c r="N902" i="1"/>
  <c r="M902" i="1"/>
  <c r="M903" i="1" s="1"/>
  <c r="P901" i="1"/>
  <c r="S901" i="1" s="1"/>
  <c r="P899" i="1"/>
  <c r="S899" i="1" s="1"/>
  <c r="P898" i="1"/>
  <c r="S898" i="1" s="1"/>
  <c r="P896" i="1"/>
  <c r="S896" i="1" s="1"/>
  <c r="P889" i="1"/>
  <c r="S889" i="1" s="1"/>
  <c r="R887" i="1"/>
  <c r="R888" i="1" s="1"/>
  <c r="Q887" i="1"/>
  <c r="Q888" i="1" s="1"/>
  <c r="O887" i="1"/>
  <c r="N887" i="1"/>
  <c r="M887" i="1"/>
  <c r="M888" i="1" s="1"/>
  <c r="P886" i="1"/>
  <c r="S886" i="1" s="1"/>
  <c r="P878" i="1"/>
  <c r="S878" i="1" s="1"/>
  <c r="P877" i="1"/>
  <c r="S877" i="1" s="1"/>
  <c r="P873" i="1"/>
  <c r="S873" i="1" s="1"/>
  <c r="P872" i="1"/>
  <c r="S872" i="1" s="1"/>
  <c r="P871" i="1"/>
  <c r="S871" i="1" s="1"/>
  <c r="P870" i="1"/>
  <c r="P868" i="1"/>
  <c r="S868" i="1" s="1"/>
  <c r="R840" i="1"/>
  <c r="R841" i="1" s="1"/>
  <c r="Q840" i="1"/>
  <c r="Q841" i="1" s="1"/>
  <c r="O840" i="1"/>
  <c r="N840" i="1"/>
  <c r="M840" i="1"/>
  <c r="M841" i="1" s="1"/>
  <c r="P839" i="1"/>
  <c r="S839" i="1" s="1"/>
  <c r="P837" i="1"/>
  <c r="S837" i="1" s="1"/>
  <c r="P836" i="1"/>
  <c r="S836" i="1" s="1"/>
  <c r="P834" i="1"/>
  <c r="S834" i="1" s="1"/>
  <c r="P833" i="1"/>
  <c r="S833" i="1" s="1"/>
  <c r="P827" i="1"/>
  <c r="S827" i="1" s="1"/>
  <c r="R825" i="1"/>
  <c r="R826" i="1" s="1"/>
  <c r="Q825" i="1"/>
  <c r="Q826" i="1" s="1"/>
  <c r="O825" i="1"/>
  <c r="N825" i="1"/>
  <c r="M825" i="1"/>
  <c r="M826" i="1" s="1"/>
  <c r="P824" i="1"/>
  <c r="S824" i="1" s="1"/>
  <c r="P823" i="1"/>
  <c r="S823" i="1" s="1"/>
  <c r="P822" i="1"/>
  <c r="S822" i="1" s="1"/>
  <c r="P821" i="1"/>
  <c r="S821" i="1" s="1"/>
  <c r="P809" i="1"/>
  <c r="S809" i="1" s="1"/>
  <c r="P808" i="1"/>
  <c r="S808" i="1" s="1"/>
  <c r="P788" i="1"/>
  <c r="S788" i="1" s="1"/>
  <c r="R786" i="1"/>
  <c r="R787" i="1" s="1"/>
  <c r="Q786" i="1"/>
  <c r="Q787" i="1" s="1"/>
  <c r="O786" i="1"/>
  <c r="N786" i="1"/>
  <c r="M786" i="1"/>
  <c r="M787" i="1" s="1"/>
  <c r="P785" i="1"/>
  <c r="S785" i="1" s="1"/>
  <c r="P783" i="1"/>
  <c r="S783" i="1" s="1"/>
  <c r="P782" i="1"/>
  <c r="S782" i="1" s="1"/>
  <c r="P780" i="1"/>
  <c r="S780" i="1" s="1"/>
  <c r="P774" i="1"/>
  <c r="S774" i="1" s="1"/>
  <c r="R772" i="1"/>
  <c r="R773" i="1" s="1"/>
  <c r="Q772" i="1"/>
  <c r="Q773" i="1" s="1"/>
  <c r="O772" i="1"/>
  <c r="N772" i="1"/>
  <c r="M772" i="1"/>
  <c r="M773" i="1" s="1"/>
  <c r="P771" i="1"/>
  <c r="S771" i="1" s="1"/>
  <c r="P751" i="1"/>
  <c r="S751" i="1" s="1"/>
  <c r="R749" i="1"/>
  <c r="R750" i="1" s="1"/>
  <c r="Q749" i="1"/>
  <c r="Q750" i="1" s="1"/>
  <c r="O749" i="1"/>
  <c r="N749" i="1"/>
  <c r="M749" i="1"/>
  <c r="M750" i="1" s="1"/>
  <c r="P748" i="1"/>
  <c r="S748" i="1" s="1"/>
  <c r="P746" i="1"/>
  <c r="S746" i="1" s="1"/>
  <c r="P745" i="1"/>
  <c r="S745" i="1" s="1"/>
  <c r="P743" i="1"/>
  <c r="S743" i="1" s="1"/>
  <c r="P742" i="1"/>
  <c r="S742" i="1" s="1"/>
  <c r="P727" i="1"/>
  <c r="S727" i="1" s="1"/>
  <c r="R725" i="1"/>
  <c r="R726" i="1" s="1"/>
  <c r="Q725" i="1"/>
  <c r="Q726" i="1" s="1"/>
  <c r="O725" i="1"/>
  <c r="N725" i="1"/>
  <c r="M725" i="1"/>
  <c r="M726" i="1" s="1"/>
  <c r="P724" i="1"/>
  <c r="S724" i="1" s="1"/>
  <c r="P722" i="1"/>
  <c r="S722" i="1" s="1"/>
  <c r="P721" i="1"/>
  <c r="S721" i="1" s="1"/>
  <c r="P719" i="1"/>
  <c r="S719" i="1" s="1"/>
  <c r="P718" i="1"/>
  <c r="S718" i="1" s="1"/>
  <c r="P702" i="1"/>
  <c r="S702" i="1" s="1"/>
  <c r="R700" i="1"/>
  <c r="R701" i="1" s="1"/>
  <c r="Q700" i="1"/>
  <c r="Q701" i="1" s="1"/>
  <c r="O700" i="1"/>
  <c r="N700" i="1"/>
  <c r="M700" i="1"/>
  <c r="M701" i="1" s="1"/>
  <c r="P699" i="1"/>
  <c r="S699" i="1" s="1"/>
  <c r="P694" i="1"/>
  <c r="S694" i="1" s="1"/>
  <c r="P693" i="1"/>
  <c r="S693" i="1" s="1"/>
  <c r="P686" i="1"/>
  <c r="S686" i="1" s="1"/>
  <c r="P685" i="1"/>
  <c r="S685" i="1" s="1"/>
  <c r="P671" i="1"/>
  <c r="R669" i="1"/>
  <c r="R670" i="1" s="1"/>
  <c r="Q669" i="1"/>
  <c r="O669" i="1"/>
  <c r="N669" i="1"/>
  <c r="M669" i="1"/>
  <c r="P668" i="1"/>
  <c r="S668" i="1" s="1"/>
  <c r="P666" i="1"/>
  <c r="S666" i="1" s="1"/>
  <c r="P665" i="1"/>
  <c r="S665" i="1" s="1"/>
  <c r="P663" i="1"/>
  <c r="S663" i="1" s="1"/>
  <c r="P662" i="1"/>
  <c r="S662" i="1" s="1"/>
  <c r="R655" i="1"/>
  <c r="R656" i="1" s="1"/>
  <c r="Q655" i="1"/>
  <c r="Q656" i="1" s="1"/>
  <c r="O655" i="1"/>
  <c r="N655" i="1"/>
  <c r="M655" i="1"/>
  <c r="M656" i="1" s="1"/>
  <c r="P654" i="1"/>
  <c r="S654" i="1" s="1"/>
  <c r="P653" i="1"/>
  <c r="S653" i="1" s="1"/>
  <c r="R647" i="1"/>
  <c r="R648" i="1" s="1"/>
  <c r="Q647" i="1"/>
  <c r="Q648" i="1" s="1"/>
  <c r="O647" i="1"/>
  <c r="N647" i="1"/>
  <c r="M647" i="1"/>
  <c r="M648" i="1" s="1"/>
  <c r="P646" i="1"/>
  <c r="S646" i="1" s="1"/>
  <c r="P644" i="1"/>
  <c r="S644" i="1" s="1"/>
  <c r="P643" i="1"/>
  <c r="S643" i="1" s="1"/>
  <c r="P642" i="1"/>
  <c r="S642" i="1" s="1"/>
  <c r="P641" i="1"/>
  <c r="S641" i="1" s="1"/>
  <c r="P640" i="1"/>
  <c r="S640" i="1" s="1"/>
  <c r="P633" i="1"/>
  <c r="S633" i="1" s="1"/>
  <c r="R631" i="1"/>
  <c r="R632" i="1" s="1"/>
  <c r="Q631" i="1"/>
  <c r="Q632" i="1" s="1"/>
  <c r="O631" i="1"/>
  <c r="N631" i="1"/>
  <c r="M631" i="1"/>
  <c r="M632" i="1" s="1"/>
  <c r="P630" i="1"/>
  <c r="S630" i="1" s="1"/>
  <c r="P628" i="1"/>
  <c r="S628" i="1" s="1"/>
  <c r="P627" i="1"/>
  <c r="S627" i="1" s="1"/>
  <c r="P626" i="1"/>
  <c r="S626" i="1" s="1"/>
  <c r="P625" i="1"/>
  <c r="S625" i="1" s="1"/>
  <c r="P624" i="1"/>
  <c r="S624" i="1" s="1"/>
  <c r="P615" i="1"/>
  <c r="S615" i="1" s="1"/>
  <c r="R613" i="1"/>
  <c r="R614" i="1" s="1"/>
  <c r="Q613" i="1"/>
  <c r="Q614" i="1" s="1"/>
  <c r="O613" i="1"/>
  <c r="N613" i="1"/>
  <c r="M613" i="1"/>
  <c r="M614" i="1" s="1"/>
  <c r="P612" i="1"/>
  <c r="S612" i="1" s="1"/>
  <c r="P610" i="1"/>
  <c r="S610" i="1" s="1"/>
  <c r="P609" i="1"/>
  <c r="S609" i="1" s="1"/>
  <c r="P608" i="1"/>
  <c r="S608" i="1" s="1"/>
  <c r="P607" i="1"/>
  <c r="S607" i="1" s="1"/>
  <c r="P602" i="1"/>
  <c r="R600" i="1"/>
  <c r="R601" i="1" s="1"/>
  <c r="Q600" i="1"/>
  <c r="Q601" i="1" s="1"/>
  <c r="O600" i="1"/>
  <c r="N600" i="1"/>
  <c r="M600" i="1"/>
  <c r="M601" i="1" s="1"/>
  <c r="P599" i="1"/>
  <c r="S599" i="1" s="1"/>
  <c r="P598" i="1"/>
  <c r="S598" i="1" s="1"/>
  <c r="P597" i="1"/>
  <c r="S597" i="1" s="1"/>
  <c r="P596" i="1"/>
  <c r="S596" i="1" s="1"/>
  <c r="P595" i="1"/>
  <c r="S595" i="1" s="1"/>
  <c r="P594" i="1"/>
  <c r="S594" i="1" s="1"/>
  <c r="P593" i="1"/>
  <c r="S593" i="1" s="1"/>
  <c r="P585" i="1"/>
  <c r="S585" i="1" s="1"/>
  <c r="R583" i="1"/>
  <c r="R584" i="1" s="1"/>
  <c r="Q583" i="1"/>
  <c r="Q584" i="1" s="1"/>
  <c r="O583" i="1"/>
  <c r="N583" i="1"/>
  <c r="M583" i="1"/>
  <c r="M584" i="1" s="1"/>
  <c r="P582" i="1"/>
  <c r="S582" i="1" s="1"/>
  <c r="P580" i="1"/>
  <c r="S580" i="1" s="1"/>
  <c r="P579" i="1"/>
  <c r="S579" i="1" s="1"/>
  <c r="S577" i="1"/>
  <c r="P560" i="1"/>
  <c r="S560" i="1" s="1"/>
  <c r="P557" i="1"/>
  <c r="R555" i="1"/>
  <c r="R556" i="1" s="1"/>
  <c r="Q555" i="1"/>
  <c r="Q556" i="1" s="1"/>
  <c r="O555" i="1"/>
  <c r="N555" i="1"/>
  <c r="M555" i="1"/>
  <c r="M556" i="1" s="1"/>
  <c r="P554" i="1"/>
  <c r="S554" i="1" s="1"/>
  <c r="P553" i="1"/>
  <c r="S553" i="1" s="1"/>
  <c r="P552" i="1"/>
  <c r="S552" i="1" s="1"/>
  <c r="P551" i="1"/>
  <c r="S551" i="1" s="1"/>
  <c r="P550" i="1"/>
  <c r="S550" i="1" s="1"/>
  <c r="P549" i="1"/>
  <c r="S549" i="1" s="1"/>
  <c r="P548" i="1"/>
  <c r="S548" i="1" s="1"/>
  <c r="P543" i="1"/>
  <c r="S543" i="1" s="1"/>
  <c r="R541" i="1"/>
  <c r="R542" i="1" s="1"/>
  <c r="Q541" i="1"/>
  <c r="Q542" i="1" s="1"/>
  <c r="O541" i="1"/>
  <c r="N541" i="1"/>
  <c r="M541" i="1"/>
  <c r="M542" i="1" s="1"/>
  <c r="S540" i="1"/>
  <c r="S535" i="1"/>
  <c r="S534" i="1"/>
  <c r="S526" i="1"/>
  <c r="P525" i="1"/>
  <c r="R523" i="1"/>
  <c r="R524" i="1" s="1"/>
  <c r="Q523" i="1"/>
  <c r="Q524" i="1" s="1"/>
  <c r="O523" i="1"/>
  <c r="N523" i="1"/>
  <c r="M523" i="1"/>
  <c r="M524" i="1" s="1"/>
  <c r="S522" i="1"/>
  <c r="S520" i="1"/>
  <c r="S519" i="1"/>
  <c r="S517" i="1"/>
  <c r="S513" i="1"/>
  <c r="S512" i="1"/>
  <c r="P511" i="1"/>
  <c r="S511" i="1" s="1"/>
  <c r="R509" i="1"/>
  <c r="R510" i="1" s="1"/>
  <c r="Q509" i="1"/>
  <c r="Q510" i="1" s="1"/>
  <c r="O509" i="1"/>
  <c r="N509" i="1"/>
  <c r="M509" i="1"/>
  <c r="M510" i="1" s="1"/>
  <c r="P508" i="1"/>
  <c r="S508" i="1" s="1"/>
  <c r="P507" i="1"/>
  <c r="S507" i="1" s="1"/>
  <c r="P506" i="1"/>
  <c r="S506" i="1" s="1"/>
  <c r="P505" i="1"/>
  <c r="S505" i="1" s="1"/>
  <c r="P504" i="1"/>
  <c r="S504" i="1" s="1"/>
  <c r="S503" i="1"/>
  <c r="S498" i="1"/>
  <c r="P497" i="1"/>
  <c r="S497" i="1" s="1"/>
  <c r="R495" i="1"/>
  <c r="R496" i="1" s="1"/>
  <c r="Q495" i="1"/>
  <c r="Q496" i="1" s="1"/>
  <c r="O495" i="1"/>
  <c r="N495" i="1"/>
  <c r="M495" i="1"/>
  <c r="M496" i="1" s="1"/>
  <c r="P494" i="1"/>
  <c r="S494" i="1" s="1"/>
  <c r="P493" i="1"/>
  <c r="S493" i="1" s="1"/>
  <c r="P492" i="1"/>
  <c r="S492" i="1" s="1"/>
  <c r="P491" i="1"/>
  <c r="S491" i="1" s="1"/>
  <c r="P489" i="1"/>
  <c r="S489" i="1" s="1"/>
  <c r="P484" i="1"/>
  <c r="S484" i="1" s="1"/>
  <c r="P483" i="1"/>
  <c r="P482" i="1"/>
  <c r="S482" i="1" s="1"/>
  <c r="R480" i="1"/>
  <c r="R481" i="1" s="1"/>
  <c r="Q480" i="1"/>
  <c r="Q481" i="1" s="1"/>
  <c r="O480" i="1"/>
  <c r="N480" i="1"/>
  <c r="M480" i="1"/>
  <c r="M481" i="1" s="1"/>
  <c r="P479" i="1"/>
  <c r="S479" i="1" s="1"/>
  <c r="P478" i="1"/>
  <c r="S478" i="1" s="1"/>
  <c r="P477" i="1"/>
  <c r="S477" i="1" s="1"/>
  <c r="P476" i="1"/>
  <c r="S476" i="1" s="1"/>
  <c r="P475" i="1"/>
  <c r="S475" i="1" s="1"/>
  <c r="P474" i="1"/>
  <c r="S474" i="1" s="1"/>
  <c r="P470" i="1"/>
  <c r="P469" i="1"/>
  <c r="S469" i="1" s="1"/>
  <c r="P468" i="1"/>
  <c r="S468" i="1" s="1"/>
  <c r="R466" i="1"/>
  <c r="R467" i="1" s="1"/>
  <c r="Q466" i="1"/>
  <c r="Q467" i="1" s="1"/>
  <c r="O466" i="1"/>
  <c r="N466" i="1"/>
  <c r="M466" i="1"/>
  <c r="M467" i="1" s="1"/>
  <c r="P465" i="1"/>
  <c r="S465" i="1" s="1"/>
  <c r="P464" i="1"/>
  <c r="S464" i="1" s="1"/>
  <c r="P463" i="1"/>
  <c r="S463" i="1" s="1"/>
  <c r="P462" i="1"/>
  <c r="S462" i="1" s="1"/>
  <c r="P461" i="1"/>
  <c r="S461" i="1" s="1"/>
  <c r="S460" i="1"/>
  <c r="S456" i="1"/>
  <c r="S455" i="1"/>
  <c r="P454" i="1"/>
  <c r="S454" i="1" s="1"/>
  <c r="R452" i="1"/>
  <c r="R453" i="1" s="1"/>
  <c r="Q452" i="1"/>
  <c r="Q453" i="1" s="1"/>
  <c r="O452" i="1"/>
  <c r="N452" i="1"/>
  <c r="M452" i="1"/>
  <c r="M453" i="1" s="1"/>
  <c r="P451" i="1"/>
  <c r="S451" i="1" s="1"/>
  <c r="P449" i="1"/>
  <c r="S449" i="1" s="1"/>
  <c r="P448" i="1"/>
  <c r="S448" i="1" s="1"/>
  <c r="P447" i="1"/>
  <c r="S447" i="1" s="1"/>
  <c r="S446" i="1"/>
  <c r="S442" i="1"/>
  <c r="S441" i="1"/>
  <c r="P440" i="1"/>
  <c r="R438" i="1"/>
  <c r="R439" i="1" s="1"/>
  <c r="Q438" i="1"/>
  <c r="Q439" i="1" s="1"/>
  <c r="O438" i="1"/>
  <c r="N438" i="1"/>
  <c r="M438" i="1"/>
  <c r="M439" i="1" s="1"/>
  <c r="P437" i="1"/>
  <c r="S437" i="1" s="1"/>
  <c r="P436" i="1"/>
  <c r="S436" i="1" s="1"/>
  <c r="P435" i="1"/>
  <c r="S435" i="1" s="1"/>
  <c r="P434" i="1"/>
  <c r="S434" i="1" s="1"/>
  <c r="P433" i="1"/>
  <c r="S433" i="1" s="1"/>
  <c r="S432" i="1"/>
  <c r="S427" i="1"/>
  <c r="S426" i="1"/>
  <c r="P425" i="1"/>
  <c r="S425" i="1" s="1"/>
  <c r="R423" i="1"/>
  <c r="R424" i="1" s="1"/>
  <c r="Q423" i="1"/>
  <c r="Q424" i="1" s="1"/>
  <c r="O423" i="1"/>
  <c r="N423" i="1"/>
  <c r="M423" i="1"/>
  <c r="M424" i="1" s="1"/>
  <c r="P422" i="1"/>
  <c r="S422" i="1" s="1"/>
  <c r="P421" i="1"/>
  <c r="S421" i="1" s="1"/>
  <c r="S420" i="1"/>
  <c r="S419" i="1"/>
  <c r="S417" i="1"/>
  <c r="S413" i="1"/>
  <c r="S412" i="1"/>
  <c r="P411" i="1"/>
  <c r="S411" i="1" s="1"/>
  <c r="R409" i="1"/>
  <c r="R410" i="1" s="1"/>
  <c r="Q409" i="1"/>
  <c r="Q410" i="1" s="1"/>
  <c r="O409" i="1"/>
  <c r="N409" i="1"/>
  <c r="M409" i="1"/>
  <c r="M410" i="1" s="1"/>
  <c r="P408" i="1"/>
  <c r="S408" i="1" s="1"/>
  <c r="P406" i="1"/>
  <c r="S406" i="1" s="1"/>
  <c r="P405" i="1"/>
  <c r="S405" i="1" s="1"/>
  <c r="S404" i="1"/>
  <c r="S403" i="1"/>
  <c r="S402" i="1"/>
  <c r="S398" i="1"/>
  <c r="S397" i="1"/>
  <c r="P396" i="1"/>
  <c r="S396" i="1" s="1"/>
  <c r="P395" i="1"/>
  <c r="S395" i="1" s="1"/>
  <c r="R393" i="1"/>
  <c r="R394" i="1" s="1"/>
  <c r="Q393" i="1"/>
  <c r="Q394" i="1" s="1"/>
  <c r="O393" i="1"/>
  <c r="N393" i="1"/>
  <c r="M393" i="1"/>
  <c r="M394" i="1" s="1"/>
  <c r="P392" i="1"/>
  <c r="S392" i="1" s="1"/>
  <c r="P391" i="1"/>
  <c r="S391" i="1" s="1"/>
  <c r="P390" i="1"/>
  <c r="S390" i="1" s="1"/>
  <c r="P389" i="1"/>
  <c r="S389" i="1" s="1"/>
  <c r="P388" i="1"/>
  <c r="S388" i="1" s="1"/>
  <c r="P387" i="1"/>
  <c r="S387" i="1" s="1"/>
  <c r="P383" i="1"/>
  <c r="P382" i="1"/>
  <c r="S382" i="1" s="1"/>
  <c r="P381" i="1"/>
  <c r="R379" i="1"/>
  <c r="R380" i="1" s="1"/>
  <c r="Q379" i="1"/>
  <c r="Q380" i="1" s="1"/>
  <c r="O379" i="1"/>
  <c r="N379" i="1"/>
  <c r="M379" i="1"/>
  <c r="M380" i="1" s="1"/>
  <c r="P378" i="1"/>
  <c r="S378" i="1" s="1"/>
  <c r="S376" i="1"/>
  <c r="S375" i="1"/>
  <c r="S373" i="1"/>
  <c r="S368" i="1"/>
  <c r="P367" i="1"/>
  <c r="S367" i="1" s="1"/>
  <c r="R365" i="1"/>
  <c r="R366" i="1" s="1"/>
  <c r="Q365" i="1"/>
  <c r="Q366" i="1" s="1"/>
  <c r="O365" i="1"/>
  <c r="N365" i="1"/>
  <c r="M365" i="1"/>
  <c r="M366" i="1" s="1"/>
  <c r="P364" i="1"/>
  <c r="S364" i="1" s="1"/>
  <c r="P361" i="1"/>
  <c r="S361" i="1" s="1"/>
  <c r="S360" i="1"/>
  <c r="S359" i="1"/>
  <c r="S358" i="1"/>
  <c r="S357" i="1"/>
  <c r="S352" i="1"/>
  <c r="P351" i="1"/>
  <c r="R349" i="1"/>
  <c r="R350" i="1" s="1"/>
  <c r="Q349" i="1"/>
  <c r="Q350" i="1" s="1"/>
  <c r="O349" i="1"/>
  <c r="N349" i="1"/>
  <c r="M349" i="1"/>
  <c r="M350" i="1" s="1"/>
  <c r="P348" i="1"/>
  <c r="S348" i="1" s="1"/>
  <c r="S347" i="1"/>
  <c r="P346" i="1"/>
  <c r="S346" i="1" s="1"/>
  <c r="P345" i="1"/>
  <c r="S345" i="1" s="1"/>
  <c r="S344" i="1"/>
  <c r="S343" i="1"/>
  <c r="S342" i="1"/>
  <c r="S339" i="1"/>
  <c r="S338" i="1"/>
  <c r="P337" i="1"/>
  <c r="S337" i="1" s="1"/>
  <c r="R335" i="1"/>
  <c r="R336" i="1" s="1"/>
  <c r="Q335" i="1"/>
  <c r="Q336" i="1" s="1"/>
  <c r="O335" i="1"/>
  <c r="N335" i="1"/>
  <c r="M335" i="1"/>
  <c r="M336" i="1" s="1"/>
  <c r="P334" i="1"/>
  <c r="S334" i="1" s="1"/>
  <c r="S332" i="1"/>
  <c r="S331" i="1"/>
  <c r="S330" i="1"/>
  <c r="S329" i="1"/>
  <c r="S324" i="1"/>
  <c r="P323" i="1"/>
  <c r="R321" i="1"/>
  <c r="R322" i="1" s="1"/>
  <c r="Q321" i="1"/>
  <c r="Q322" i="1" s="1"/>
  <c r="O321" i="1"/>
  <c r="N321" i="1"/>
  <c r="M321" i="1"/>
  <c r="M322" i="1" s="1"/>
  <c r="P306" i="1"/>
  <c r="R304" i="1"/>
  <c r="R305" i="1" s="1"/>
  <c r="Q304" i="1"/>
  <c r="Q305" i="1" s="1"/>
  <c r="O304" i="1"/>
  <c r="N304" i="1"/>
  <c r="M304" i="1"/>
  <c r="S303" i="1"/>
  <c r="S301" i="1"/>
  <c r="S300" i="1"/>
  <c r="S298" i="1"/>
  <c r="S297" i="1"/>
  <c r="S294" i="1"/>
  <c r="S293" i="1"/>
  <c r="P292" i="1"/>
  <c r="S292" i="1" s="1"/>
  <c r="P291" i="1"/>
  <c r="S291" i="1" s="1"/>
  <c r="R290" i="1"/>
  <c r="Q290" i="1"/>
  <c r="M290" i="1"/>
  <c r="P278" i="1"/>
  <c r="S278" i="1" s="1"/>
  <c r="P277" i="1"/>
  <c r="S277" i="1" s="1"/>
  <c r="R275" i="1"/>
  <c r="R276" i="1" s="1"/>
  <c r="Q275" i="1"/>
  <c r="Q276" i="1" s="1"/>
  <c r="O275" i="1"/>
  <c r="N275" i="1"/>
  <c r="M275" i="1"/>
  <c r="M276" i="1" s="1"/>
  <c r="P274" i="1"/>
  <c r="S274" i="1" s="1"/>
  <c r="P264" i="1"/>
  <c r="S264" i="1" s="1"/>
  <c r="R262" i="1"/>
  <c r="R263" i="1" s="1"/>
  <c r="Q262" i="1"/>
  <c r="Q263" i="1" s="1"/>
  <c r="O262" i="1"/>
  <c r="N262" i="1"/>
  <c r="M262" i="1"/>
  <c r="M263" i="1" s="1"/>
  <c r="P248" i="1"/>
  <c r="R246" i="1"/>
  <c r="R247" i="1" s="1"/>
  <c r="Q246" i="1"/>
  <c r="Q247" i="1" s="1"/>
  <c r="O246" i="1"/>
  <c r="N246" i="1"/>
  <c r="M246" i="1"/>
  <c r="M247" i="1" s="1"/>
  <c r="P245" i="1"/>
  <c r="S245" i="1" s="1"/>
  <c r="P235" i="1"/>
  <c r="R233" i="1"/>
  <c r="R234" i="1" s="1"/>
  <c r="Q233" i="1"/>
  <c r="Q234" i="1" s="1"/>
  <c r="O233" i="1"/>
  <c r="N233" i="1"/>
  <c r="M233" i="1"/>
  <c r="M234" i="1" s="1"/>
  <c r="P232" i="1"/>
  <c r="S232" i="1" s="1"/>
  <c r="P223" i="1"/>
  <c r="R221" i="1"/>
  <c r="R222" i="1" s="1"/>
  <c r="Q221" i="1"/>
  <c r="Q222" i="1" s="1"/>
  <c r="O221" i="1"/>
  <c r="N221" i="1"/>
  <c r="M221" i="1"/>
  <c r="M222" i="1" s="1"/>
  <c r="P220" i="1"/>
  <c r="S220" i="1" s="1"/>
  <c r="P219" i="1"/>
  <c r="S219" i="1" s="1"/>
  <c r="P207" i="1"/>
  <c r="S207" i="1" s="1"/>
  <c r="R205" i="1"/>
  <c r="R206" i="1" s="1"/>
  <c r="Q205" i="1"/>
  <c r="Q206" i="1" s="1"/>
  <c r="O205" i="1"/>
  <c r="N205" i="1"/>
  <c r="M205" i="1"/>
  <c r="M206" i="1" s="1"/>
  <c r="P204" i="1"/>
  <c r="S204" i="1" s="1"/>
  <c r="P203" i="1"/>
  <c r="S203" i="1" s="1"/>
  <c r="P197" i="1"/>
  <c r="S197" i="1" s="1"/>
  <c r="Q195" i="1"/>
  <c r="Q196" i="1" s="1"/>
  <c r="O195" i="1"/>
  <c r="N195" i="1"/>
  <c r="M195" i="1"/>
  <c r="M196" i="1" s="1"/>
  <c r="P194" i="1"/>
  <c r="S194" i="1" s="1"/>
  <c r="P193" i="1"/>
  <c r="P192" i="1"/>
  <c r="S192" i="1" s="1"/>
  <c r="P191" i="1"/>
  <c r="S191" i="1" s="1"/>
  <c r="P190" i="1"/>
  <c r="Q189" i="1"/>
  <c r="M189" i="1"/>
  <c r="P159" i="1"/>
  <c r="S159" i="1" s="1"/>
  <c r="M152" i="1"/>
  <c r="M153" i="1" s="1"/>
  <c r="P151" i="1"/>
  <c r="P152" i="1" s="1"/>
  <c r="R138" i="1"/>
  <c r="R139" i="1" s="1"/>
  <c r="Q138" i="1"/>
  <c r="Q139" i="1" s="1"/>
  <c r="O138" i="1"/>
  <c r="N138" i="1"/>
  <c r="M138" i="1"/>
  <c r="M139" i="1" s="1"/>
  <c r="P137" i="1"/>
  <c r="S137" i="1" s="1"/>
  <c r="P134" i="1"/>
  <c r="S134" i="1" s="1"/>
  <c r="R133" i="1"/>
  <c r="Q133" i="1"/>
  <c r="M132" i="1"/>
  <c r="M133" i="1" s="1"/>
  <c r="P131" i="1"/>
  <c r="P121" i="1"/>
  <c r="R113" i="1"/>
  <c r="R114" i="1" s="1"/>
  <c r="Q113" i="1"/>
  <c r="Q114" i="1" s="1"/>
  <c r="O113" i="1"/>
  <c r="N113" i="1"/>
  <c r="M113" i="1"/>
  <c r="M114" i="1" s="1"/>
  <c r="P112" i="1"/>
  <c r="S112" i="1" s="1"/>
  <c r="P110" i="1"/>
  <c r="R108" i="1"/>
  <c r="R109" i="1" s="1"/>
  <c r="Q108" i="1"/>
  <c r="Q109" i="1" s="1"/>
  <c r="O108" i="1"/>
  <c r="N108" i="1"/>
  <c r="M108" i="1"/>
  <c r="M109" i="1" s="1"/>
  <c r="P104" i="1"/>
  <c r="S104" i="1" s="1"/>
  <c r="R102" i="1"/>
  <c r="R103" i="1" s="1"/>
  <c r="Q102" i="1"/>
  <c r="Q103" i="1" s="1"/>
  <c r="O102" i="1"/>
  <c r="N102" i="1"/>
  <c r="M102" i="1"/>
  <c r="M103" i="1" s="1"/>
  <c r="P101" i="1"/>
  <c r="S101" i="1" s="1"/>
  <c r="P96" i="1"/>
  <c r="S96" i="1" s="1"/>
  <c r="R94" i="1"/>
  <c r="R95" i="1" s="1"/>
  <c r="Q94" i="1"/>
  <c r="O94" i="1"/>
  <c r="N94" i="1"/>
  <c r="M94" i="1"/>
  <c r="M95" i="1" s="1"/>
  <c r="P93" i="1"/>
  <c r="S93" i="1" s="1"/>
  <c r="P92" i="1"/>
  <c r="S92" i="1" s="1"/>
  <c r="P91" i="1"/>
  <c r="P89" i="1"/>
  <c r="P86" i="1"/>
  <c r="S84" i="1"/>
  <c r="S81" i="1"/>
  <c r="O80" i="1"/>
  <c r="N80" i="1"/>
  <c r="P78" i="1"/>
  <c r="S78" i="1" s="1"/>
  <c r="P58" i="1"/>
  <c r="P57" i="1"/>
  <c r="S57" i="1" s="1"/>
  <c r="P56" i="1"/>
  <c r="P55" i="1"/>
  <c r="P54" i="1"/>
  <c r="P53" i="1"/>
  <c r="S53" i="1" s="1"/>
  <c r="P52" i="1"/>
  <c r="S52" i="1" s="1"/>
  <c r="P51" i="1"/>
  <c r="S51" i="1" s="1"/>
  <c r="P49" i="1"/>
  <c r="P48" i="1"/>
  <c r="S48" i="1" s="1"/>
  <c r="P47" i="1"/>
  <c r="S47" i="1" s="1"/>
  <c r="P46" i="1"/>
  <c r="S46" i="1" s="1"/>
  <c r="R44" i="1"/>
  <c r="Q44" i="1"/>
  <c r="O44" i="1"/>
  <c r="N44" i="1"/>
  <c r="N60" i="1" s="1"/>
  <c r="M44" i="1"/>
  <c r="P43" i="1"/>
  <c r="S43" i="1" s="1"/>
  <c r="P40" i="1"/>
  <c r="S40" i="1" s="1"/>
  <c r="P39" i="1"/>
  <c r="S39" i="1" s="1"/>
  <c r="P38" i="1"/>
  <c r="S38" i="1" s="1"/>
  <c r="P37" i="1"/>
  <c r="S37" i="1" s="1"/>
  <c r="P36" i="1"/>
  <c r="S36" i="1" s="1"/>
  <c r="P35" i="1"/>
  <c r="P32" i="1"/>
  <c r="S32" i="1" s="1"/>
  <c r="R31" i="1"/>
  <c r="Q31" i="1"/>
  <c r="M31" i="1"/>
  <c r="P31" i="1" s="1"/>
  <c r="P30" i="1"/>
  <c r="S30" i="1" s="1"/>
  <c r="S26" i="1"/>
  <c r="P25" i="1"/>
  <c r="S25" i="1" s="1"/>
  <c r="R24" i="1"/>
  <c r="Q24" i="1"/>
  <c r="O24" i="1"/>
  <c r="O33" i="1" s="1"/>
  <c r="P22" i="1"/>
  <c r="P20" i="1"/>
  <c r="S20" i="1" s="1"/>
  <c r="P19" i="1"/>
  <c r="S19" i="1" s="1"/>
  <c r="P18" i="1"/>
  <c r="S18" i="1" s="1"/>
  <c r="M17" i="1"/>
  <c r="P16" i="1"/>
  <c r="P15" i="1"/>
  <c r="S15" i="1" s="1"/>
  <c r="P11" i="1"/>
  <c r="S11" i="1" s="1"/>
  <c r="AB35" i="1" l="1"/>
  <c r="P44" i="1"/>
  <c r="S44" i="1" s="1"/>
  <c r="N95" i="1"/>
  <c r="O95" i="1"/>
  <c r="O155" i="1" s="1"/>
  <c r="M1782" i="1"/>
  <c r="M1787" i="1"/>
  <c r="M1789" i="1" s="1"/>
  <c r="M1771" i="1"/>
  <c r="R69" i="1" s="1"/>
  <c r="R72" i="1" s="1"/>
  <c r="S131" i="1"/>
  <c r="S132" i="1" s="1"/>
  <c r="P132" i="1"/>
  <c r="P133" i="1" s="1"/>
  <c r="Q33" i="1"/>
  <c r="P1200" i="1"/>
  <c r="P1201" i="1" s="1"/>
  <c r="S1074" i="1"/>
  <c r="S1075" i="1" s="1"/>
  <c r="S1469" i="1"/>
  <c r="S1558" i="1"/>
  <c r="S1559" i="1" s="1"/>
  <c r="S1324" i="1"/>
  <c r="S1325" i="1" s="1"/>
  <c r="P1086" i="1"/>
  <c r="P1087" i="1" s="1"/>
  <c r="S1086" i="1"/>
  <c r="S1087" i="1" s="1"/>
  <c r="P1065" i="1"/>
  <c r="P1066" i="1" s="1"/>
  <c r="P1114" i="1"/>
  <c r="P1115" i="1" s="1"/>
  <c r="S1065" i="1"/>
  <c r="S1066" i="1" s="1"/>
  <c r="P840" i="1"/>
  <c r="P841" i="1" s="1"/>
  <c r="P1055" i="1"/>
  <c r="P1056" i="1" s="1"/>
  <c r="P1076" i="1"/>
  <c r="S1105" i="1"/>
  <c r="S1114" i="1"/>
  <c r="P1469" i="1"/>
  <c r="P786" i="1"/>
  <c r="P787" i="1" s="1"/>
  <c r="P1103" i="1"/>
  <c r="P1104" i="1" s="1"/>
  <c r="S1486" i="1"/>
  <c r="S108" i="1"/>
  <c r="S109" i="1" s="1"/>
  <c r="N558" i="1"/>
  <c r="P1558" i="1"/>
  <c r="P1559" i="1" s="1"/>
  <c r="P583" i="1"/>
  <c r="P584" i="1" s="1"/>
  <c r="P480" i="1"/>
  <c r="P481" i="1" s="1"/>
  <c r="P335" i="1"/>
  <c r="P336" i="1" s="1"/>
  <c r="S523" i="1"/>
  <c r="S524" i="1" s="1"/>
  <c r="S470" i="1"/>
  <c r="S583" i="1"/>
  <c r="S584" i="1" s="1"/>
  <c r="P205" i="1"/>
  <c r="P206" i="1" s="1"/>
  <c r="P262" i="1"/>
  <c r="P263" i="1" s="1"/>
  <c r="P466" i="1"/>
  <c r="P467" i="1" s="1"/>
  <c r="S205" i="1"/>
  <c r="S206" i="1" s="1"/>
  <c r="S466" i="1"/>
  <c r="S467" i="1" s="1"/>
  <c r="P233" i="1"/>
  <c r="P234" i="1" s="1"/>
  <c r="P509" i="1"/>
  <c r="P510" i="1" s="1"/>
  <c r="S499" i="1"/>
  <c r="S509" i="1" s="1"/>
  <c r="P631" i="1"/>
  <c r="P632" i="1" s="1"/>
  <c r="S631" i="1"/>
  <c r="S632" i="1" s="1"/>
  <c r="R33" i="1"/>
  <c r="S55" i="1"/>
  <c r="S223" i="1"/>
  <c r="S233" i="1"/>
  <c r="S248" i="1"/>
  <c r="S262" i="1"/>
  <c r="S323" i="1"/>
  <c r="S325" i="1"/>
  <c r="S335" i="1" s="1"/>
  <c r="P600" i="1"/>
  <c r="P601" i="1" s="1"/>
  <c r="S600" i="1"/>
  <c r="P138" i="1"/>
  <c r="P139" i="1" s="1"/>
  <c r="P153" i="1"/>
  <c r="P221" i="1"/>
  <c r="P222" i="1" s="1"/>
  <c r="P246" i="1"/>
  <c r="P247" i="1" s="1"/>
  <c r="P275" i="1"/>
  <c r="P276" i="1" s="1"/>
  <c r="P379" i="1"/>
  <c r="P380" i="1" s="1"/>
  <c r="S369" i="1"/>
  <c r="S379" i="1" s="1"/>
  <c r="O558" i="1"/>
  <c r="P825" i="1"/>
  <c r="P826" i="1" s="1"/>
  <c r="P887" i="1"/>
  <c r="P888" i="1" s="1"/>
  <c r="S870" i="1"/>
  <c r="S887" i="1" s="1"/>
  <c r="P1350" i="1"/>
  <c r="P1351" i="1" s="1"/>
  <c r="S1349" i="1"/>
  <c r="S1350" i="1" s="1"/>
  <c r="S1351" i="1" s="1"/>
  <c r="S94" i="1"/>
  <c r="S31" i="1"/>
  <c r="O60" i="1"/>
  <c r="P113" i="1"/>
  <c r="P114" i="1" s="1"/>
  <c r="S138" i="1"/>
  <c r="S151" i="1"/>
  <c r="S152" i="1" s="1"/>
  <c r="S153" i="1" s="1"/>
  <c r="P195" i="1"/>
  <c r="P196" i="1" s="1"/>
  <c r="S221" i="1"/>
  <c r="S235" i="1"/>
  <c r="S246" i="1"/>
  <c r="S275" i="1"/>
  <c r="P321" i="1"/>
  <c r="P322" i="1" s="1"/>
  <c r="S423" i="1"/>
  <c r="S424" i="1" s="1"/>
  <c r="P1020" i="1"/>
  <c r="P1021" i="1" s="1"/>
  <c r="S1020" i="1"/>
  <c r="P349" i="1"/>
  <c r="P350" i="1" s="1"/>
  <c r="P523" i="1"/>
  <c r="P524" i="1" s="1"/>
  <c r="P647" i="1"/>
  <c r="P648" i="1" s="1"/>
  <c r="S1149" i="1"/>
  <c r="S1150" i="1" s="1"/>
  <c r="P1181" i="1"/>
  <c r="P1182" i="1" s="1"/>
  <c r="S1181" i="1"/>
  <c r="S1182" i="1" s="1"/>
  <c r="P1341" i="1"/>
  <c r="P1342" i="1" s="1"/>
  <c r="S1335" i="1"/>
  <c r="S1341" i="1" s="1"/>
  <c r="S1342" i="1" s="1"/>
  <c r="P1436" i="1"/>
  <c r="P1437" i="1" s="1"/>
  <c r="S1436" i="1"/>
  <c r="S1700" i="1"/>
  <c r="S1701" i="1" s="1"/>
  <c r="P495" i="1"/>
  <c r="P496" i="1" s="1"/>
  <c r="P555" i="1"/>
  <c r="P556" i="1" s="1"/>
  <c r="P613" i="1"/>
  <c r="P614" i="1" s="1"/>
  <c r="S655" i="1"/>
  <c r="S656" i="1" s="1"/>
  <c r="P772" i="1"/>
  <c r="P773" i="1" s="1"/>
  <c r="S840" i="1"/>
  <c r="S841" i="1" s="1"/>
  <c r="S945" i="1"/>
  <c r="S946" i="1" s="1"/>
  <c r="S1269" i="1"/>
  <c r="S1270" i="1" s="1"/>
  <c r="S483" i="1"/>
  <c r="S495" i="1"/>
  <c r="S555" i="1"/>
  <c r="S556" i="1" s="1"/>
  <c r="S602" i="1"/>
  <c r="S613" i="1"/>
  <c r="P669" i="1"/>
  <c r="P670" i="1" s="1"/>
  <c r="P1042" i="1"/>
  <c r="P1043" i="1" s="1"/>
  <c r="P1304" i="1"/>
  <c r="P1305" i="1" s="1"/>
  <c r="S1297" i="1"/>
  <c r="S1304" i="1" s="1"/>
  <c r="S1305" i="1" s="1"/>
  <c r="S1549" i="1"/>
  <c r="S1282" i="1"/>
  <c r="S1283" i="1" s="1"/>
  <c r="P1324" i="1"/>
  <c r="P1325" i="1" s="1"/>
  <c r="P1331" i="1"/>
  <c r="P1332" i="1" s="1"/>
  <c r="P1162" i="1"/>
  <c r="P1163" i="1" s="1"/>
  <c r="S1331" i="1"/>
  <c r="S1332" i="1" s="1"/>
  <c r="S1493" i="1"/>
  <c r="S1494" i="1" s="1"/>
  <c r="P1548" i="1"/>
  <c r="P1549" i="1" s="1"/>
  <c r="P1569" i="1"/>
  <c r="P1570" i="1" s="1"/>
  <c r="S1151" i="1"/>
  <c r="S1162" i="1"/>
  <c r="P1213" i="1"/>
  <c r="P1214" i="1" s="1"/>
  <c r="S1293" i="1"/>
  <c r="S1294" i="1" s="1"/>
  <c r="P1446" i="1"/>
  <c r="P1447" i="1" s="1"/>
  <c r="M1469" i="1"/>
  <c r="M1470" i="1" s="1"/>
  <c r="S1511" i="1"/>
  <c r="S1512" i="1" s="1"/>
  <c r="S1677" i="1"/>
  <c r="S1678" i="1" s="1"/>
  <c r="S1687" i="1"/>
  <c r="S1688" i="1" s="1"/>
  <c r="P1677" i="1"/>
  <c r="P1678" i="1" s="1"/>
  <c r="S1569" i="1"/>
  <c r="S1570" i="1" s="1"/>
  <c r="P1470" i="1"/>
  <c r="S1470" i="1"/>
  <c r="S1461" i="1"/>
  <c r="S1446" i="1"/>
  <c r="S1447" i="1" s="1"/>
  <c r="P1253" i="1"/>
  <c r="P1254" i="1" s="1"/>
  <c r="S1232" i="1"/>
  <c r="S1233" i="1" s="1"/>
  <c r="S1213" i="1"/>
  <c r="S1214" i="1" s="1"/>
  <c r="S1132" i="1"/>
  <c r="S1133" i="1" s="1"/>
  <c r="S1042" i="1"/>
  <c r="S1043" i="1" s="1"/>
  <c r="S971" i="1"/>
  <c r="S972" i="1" s="1"/>
  <c r="P902" i="1"/>
  <c r="P903" i="1" s="1"/>
  <c r="S902" i="1"/>
  <c r="S903" i="1" s="1"/>
  <c r="S786" i="1"/>
  <c r="S787" i="1" s="1"/>
  <c r="P749" i="1"/>
  <c r="P750" i="1" s="1"/>
  <c r="S749" i="1"/>
  <c r="S750" i="1" s="1"/>
  <c r="S725" i="1"/>
  <c r="S726" i="1" s="1"/>
  <c r="S669" i="1"/>
  <c r="S409" i="1"/>
  <c r="S410" i="1" s="1"/>
  <c r="P290" i="1"/>
  <c r="S290" i="1"/>
  <c r="P189" i="1"/>
  <c r="M155" i="1"/>
  <c r="P102" i="1"/>
  <c r="P103" i="1" s="1"/>
  <c r="P304" i="1"/>
  <c r="P305" i="1" s="1"/>
  <c r="S295" i="1"/>
  <c r="S306" i="1"/>
  <c r="S440" i="1"/>
  <c r="P700" i="1"/>
  <c r="P701" i="1" s="1"/>
  <c r="P94" i="1"/>
  <c r="P95" i="1" s="1"/>
  <c r="P108" i="1"/>
  <c r="P109" i="1" s="1"/>
  <c r="S110" i="1"/>
  <c r="S113" i="1"/>
  <c r="M305" i="1"/>
  <c r="M558" i="1" s="1"/>
  <c r="M559" i="1" s="1"/>
  <c r="R559" i="1"/>
  <c r="P423" i="1"/>
  <c r="P424" i="1" s="1"/>
  <c r="P438" i="1"/>
  <c r="P439" i="1" s="1"/>
  <c r="S438" i="1"/>
  <c r="M670" i="1"/>
  <c r="P725" i="1"/>
  <c r="P726" i="1" s="1"/>
  <c r="S825" i="1"/>
  <c r="S826" i="1" s="1"/>
  <c r="S349" i="1"/>
  <c r="S350" i="1" s="1"/>
  <c r="P365" i="1"/>
  <c r="P366" i="1" s="1"/>
  <c r="S353" i="1"/>
  <c r="S365" i="1" s="1"/>
  <c r="P393" i="1"/>
  <c r="P394" i="1" s="1"/>
  <c r="S383" i="1"/>
  <c r="S393" i="1" s="1"/>
  <c r="P409" i="1"/>
  <c r="P410" i="1" s="1"/>
  <c r="P541" i="1"/>
  <c r="P542" i="1" s="1"/>
  <c r="S527" i="1"/>
  <c r="S541" i="1" s="1"/>
  <c r="Q559" i="1"/>
  <c r="S647" i="1"/>
  <c r="S648" i="1" s="1"/>
  <c r="Q670" i="1"/>
  <c r="S700" i="1"/>
  <c r="S918" i="1"/>
  <c r="S919" i="1" s="1"/>
  <c r="P918" i="1"/>
  <c r="P919" i="1" s="1"/>
  <c r="S984" i="1"/>
  <c r="S985" i="1" s="1"/>
  <c r="S1382" i="1"/>
  <c r="R155" i="1"/>
  <c r="S190" i="1"/>
  <c r="P17" i="1"/>
  <c r="S17" i="1" s="1"/>
  <c r="S91" i="1"/>
  <c r="Q95" i="1"/>
  <c r="S121" i="1"/>
  <c r="S321" i="1"/>
  <c r="S351" i="1"/>
  <c r="S381" i="1"/>
  <c r="S452" i="1"/>
  <c r="P452" i="1"/>
  <c r="P453" i="1" s="1"/>
  <c r="S525" i="1"/>
  <c r="S671" i="1"/>
  <c r="S920" i="1"/>
  <c r="S1311" i="1"/>
  <c r="S1314" i="1" s="1"/>
  <c r="P1314" i="1"/>
  <c r="P1315" i="1" s="1"/>
  <c r="S1431" i="1"/>
  <c r="P984" i="1"/>
  <c r="P985" i="1" s="1"/>
  <c r="S1253" i="1"/>
  <c r="S1254" i="1" s="1"/>
  <c r="P1269" i="1"/>
  <c r="P1270" i="1" s="1"/>
  <c r="P1293" i="1"/>
  <c r="P1294" i="1" s="1"/>
  <c r="M1494" i="1"/>
  <c r="P1493" i="1"/>
  <c r="P1494" i="1" s="1"/>
  <c r="P655" i="1"/>
  <c r="P656" i="1" s="1"/>
  <c r="S1055" i="1"/>
  <c r="S1056" i="1" s="1"/>
  <c r="S1103" i="1"/>
  <c r="S1104" i="1" s="1"/>
  <c r="S1200" i="1"/>
  <c r="S1201" i="1" s="1"/>
  <c r="P1282" i="1"/>
  <c r="P1283" i="1" s="1"/>
  <c r="S1365" i="1"/>
  <c r="S1366" i="1" s="1"/>
  <c r="P1397" i="1"/>
  <c r="P1398" i="1" s="1"/>
  <c r="S1411" i="1"/>
  <c r="P1411" i="1"/>
  <c r="P1412" i="1" s="1"/>
  <c r="S1479" i="1"/>
  <c r="P1479" i="1"/>
  <c r="P1480" i="1" s="1"/>
  <c r="S1581" i="1"/>
  <c r="P935" i="1"/>
  <c r="P936" i="1" s="1"/>
  <c r="S935" i="1"/>
  <c r="P945" i="1"/>
  <c r="P946" i="1" s="1"/>
  <c r="P971" i="1"/>
  <c r="P972" i="1" s="1"/>
  <c r="P1132" i="1"/>
  <c r="P1133" i="1" s="1"/>
  <c r="P1149" i="1"/>
  <c r="P1150" i="1" s="1"/>
  <c r="P1232" i="1"/>
  <c r="P1233" i="1" s="1"/>
  <c r="S1397" i="1"/>
  <c r="S1398" i="1" s="1"/>
  <c r="S1495" i="1"/>
  <c r="P1518" i="1"/>
  <c r="P1519" i="1" s="1"/>
  <c r="S1518" i="1"/>
  <c r="S1519" i="1" s="1"/>
  <c r="P1365" i="1"/>
  <c r="P1366" i="1" s="1"/>
  <c r="P1382" i="1"/>
  <c r="P1383" i="1" s="1"/>
  <c r="P1461" i="1"/>
  <c r="P1462" i="1" s="1"/>
  <c r="S1481" i="1"/>
  <c r="P1486" i="1"/>
  <c r="P1487" i="1" s="1"/>
  <c r="P1528" i="1"/>
  <c r="P1529" i="1" s="1"/>
  <c r="S1522" i="1"/>
  <c r="S1528" i="1" s="1"/>
  <c r="S1621" i="1"/>
  <c r="S1622" i="1" s="1"/>
  <c r="P1429" i="1"/>
  <c r="P1430" i="1" s="1"/>
  <c r="S1429" i="1"/>
  <c r="S1448" i="1"/>
  <c r="P1511" i="1"/>
  <c r="P1512" i="1" s="1"/>
  <c r="S1520" i="1"/>
  <c r="P1501" i="1"/>
  <c r="P1502" i="1" s="1"/>
  <c r="S1501" i="1"/>
  <c r="S1595" i="1"/>
  <c r="P1720" i="1"/>
  <c r="P1721" i="1" s="1"/>
  <c r="S1714" i="1"/>
  <c r="S1720" i="1" s="1"/>
  <c r="M1836" i="1"/>
  <c r="S1548" i="1"/>
  <c r="P1593" i="1"/>
  <c r="P1594" i="1" s="1"/>
  <c r="S1593" i="1"/>
  <c r="P1600" i="1"/>
  <c r="P1601" i="1" s="1"/>
  <c r="S1600" i="1"/>
  <c r="P1687" i="1"/>
  <c r="P1688" i="1" s="1"/>
  <c r="P1710" i="1"/>
  <c r="P1711" i="1" s="1"/>
  <c r="P1579" i="1"/>
  <c r="P1580" i="1" s="1"/>
  <c r="S1579" i="1"/>
  <c r="P1631" i="1"/>
  <c r="P1632" i="1" s="1"/>
  <c r="P1656" i="1"/>
  <c r="P1657" i="1" s="1"/>
  <c r="S1656" i="1"/>
  <c r="M1657" i="1"/>
  <c r="M1667" i="1" s="1"/>
  <c r="M1678" i="1" s="1"/>
  <c r="P1666" i="1"/>
  <c r="P1667" i="1" s="1"/>
  <c r="S1666" i="1"/>
  <c r="P1700" i="1"/>
  <c r="P1701" i="1" s="1"/>
  <c r="P1621" i="1"/>
  <c r="P1622" i="1" s="1"/>
  <c r="S1710" i="1"/>
  <c r="AB36" i="1" l="1"/>
  <c r="O64" i="1"/>
  <c r="Z56" i="1"/>
  <c r="AA56" i="1" s="1"/>
  <c r="R56" i="1"/>
  <c r="S56" i="1" s="1"/>
  <c r="N155" i="1"/>
  <c r="N64" i="1" s="1"/>
  <c r="R186" i="1"/>
  <c r="Z186" i="1"/>
  <c r="M1838" i="1"/>
  <c r="M1784" i="1"/>
  <c r="S1076" i="1"/>
  <c r="S1667" i="1"/>
  <c r="S1462" i="1"/>
  <c r="S1430" i="1"/>
  <c r="S1163" i="1"/>
  <c r="S1115" i="1"/>
  <c r="S888" i="1"/>
  <c r="S394" i="1"/>
  <c r="S510" i="1"/>
  <c r="S601" i="1"/>
  <c r="S1487" i="1"/>
  <c r="S1437" i="1"/>
  <c r="S936" i="1"/>
  <c r="S139" i="1"/>
  <c r="S670" i="1"/>
  <c r="S480" i="1"/>
  <c r="S481" i="1" s="1"/>
  <c r="S614" i="1"/>
  <c r="S276" i="1"/>
  <c r="S496" i="1"/>
  <c r="S336" i="1"/>
  <c r="S222" i="1"/>
  <c r="S380" i="1"/>
  <c r="S247" i="1"/>
  <c r="S234" i="1"/>
  <c r="S439" i="1"/>
  <c r="S1721" i="1"/>
  <c r="S1711" i="1"/>
  <c r="S263" i="1"/>
  <c r="S1412" i="1"/>
  <c r="S1021" i="1"/>
  <c r="S772" i="1"/>
  <c r="S773" i="1" s="1"/>
  <c r="S542" i="1"/>
  <c r="S453" i="1"/>
  <c r="P155" i="1"/>
  <c r="M63" i="1"/>
  <c r="P559" i="1"/>
  <c r="S95" i="1"/>
  <c r="S1631" i="1"/>
  <c r="S1632" i="1" s="1"/>
  <c r="S1580" i="1"/>
  <c r="S1383" i="1"/>
  <c r="S1529" i="1"/>
  <c r="S1502" i="1"/>
  <c r="S304" i="1"/>
  <c r="S305" i="1" s="1"/>
  <c r="S133" i="1"/>
  <c r="S114" i="1"/>
  <c r="P558" i="1"/>
  <c r="S1594" i="1"/>
  <c r="S366" i="1"/>
  <c r="S102" i="1"/>
  <c r="S103" i="1" s="1"/>
  <c r="S322" i="1"/>
  <c r="S1601" i="1"/>
  <c r="R193" i="1"/>
  <c r="S1657" i="1"/>
  <c r="S1480" i="1"/>
  <c r="S1315" i="1"/>
  <c r="S701" i="1"/>
  <c r="Q155" i="1"/>
  <c r="Q63" i="1" s="1"/>
  <c r="Q49" i="1" s="1"/>
  <c r="L404" i="1"/>
  <c r="I280" i="1"/>
  <c r="L280" i="1" s="1"/>
  <c r="Z188" i="1" l="1"/>
  <c r="Z189" i="1" s="1"/>
  <c r="AB37" i="1"/>
  <c r="P64" i="1"/>
  <c r="S64" i="1" s="1"/>
  <c r="N63" i="1"/>
  <c r="N66" i="1" s="1"/>
  <c r="AA186" i="1"/>
  <c r="R188" i="1"/>
  <c r="R189" i="1" s="1"/>
  <c r="S186" i="1"/>
  <c r="N70" i="1"/>
  <c r="N82" i="1"/>
  <c r="P82" i="1" s="1"/>
  <c r="S82" i="1" s="1"/>
  <c r="O70" i="1"/>
  <c r="O63" i="1"/>
  <c r="O66" i="1" s="1"/>
  <c r="O83" i="1"/>
  <c r="S559" i="1"/>
  <c r="S155" i="1"/>
  <c r="S50" i="1"/>
  <c r="Q66" i="1"/>
  <c r="R195" i="1"/>
  <c r="R196" i="1" s="1"/>
  <c r="S193" i="1"/>
  <c r="M66" i="1"/>
  <c r="AA188" i="1" l="1"/>
  <c r="AA189" i="1" s="1"/>
  <c r="AB38" i="1"/>
  <c r="N69" i="1"/>
  <c r="N72" i="1" s="1"/>
  <c r="Z63" i="1"/>
  <c r="S188" i="1"/>
  <c r="S189" i="1" s="1"/>
  <c r="R63" i="1"/>
  <c r="R54" i="1" s="1"/>
  <c r="P83" i="1"/>
  <c r="S83" i="1" s="1"/>
  <c r="P70" i="1"/>
  <c r="P63" i="1"/>
  <c r="O69" i="1"/>
  <c r="O72" i="1" s="1"/>
  <c r="Q77" i="1"/>
  <c r="Q58" i="1"/>
  <c r="Q70" i="1" s="1"/>
  <c r="S49" i="1"/>
  <c r="P66" i="1"/>
  <c r="S195" i="1"/>
  <c r="S196" i="1" s="1"/>
  <c r="AA63" i="1" l="1"/>
  <c r="AA66" i="1" s="1"/>
  <c r="AB39" i="1"/>
  <c r="Z66" i="1"/>
  <c r="Z77" i="1" s="1"/>
  <c r="Z54" i="1"/>
  <c r="S63" i="1"/>
  <c r="S66" i="1" s="1"/>
  <c r="R66" i="1"/>
  <c r="R77" i="1" s="1"/>
  <c r="R80" i="1" s="1"/>
  <c r="R85" i="1" s="1"/>
  <c r="S70" i="1"/>
  <c r="Q80" i="1"/>
  <c r="Q85" i="1" s="1"/>
  <c r="Q60" i="1"/>
  <c r="Q69" i="1"/>
  <c r="Q72" i="1" s="1"/>
  <c r="R58" i="1"/>
  <c r="R60" i="1" s="1"/>
  <c r="S54" i="1"/>
  <c r="I151" i="1"/>
  <c r="I152" i="1" s="1"/>
  <c r="I153" i="1" s="1"/>
  <c r="F152" i="1"/>
  <c r="F153" i="1" s="1"/>
  <c r="I40" i="1"/>
  <c r="L40" i="1" s="1"/>
  <c r="AB40" i="1" l="1"/>
  <c r="Z80" i="1"/>
  <c r="Z85" i="1" s="1"/>
  <c r="Z58" i="1"/>
  <c r="AA54" i="1"/>
  <c r="AA58" i="1" s="1"/>
  <c r="S58" i="1"/>
  <c r="L151" i="1"/>
  <c r="L152" i="1" s="1"/>
  <c r="L153" i="1" s="1"/>
  <c r="L30" i="1"/>
  <c r="L26" i="1"/>
  <c r="L1695" i="1"/>
  <c r="I1693" i="1"/>
  <c r="I1692" i="1"/>
  <c r="L1692" i="1" s="1"/>
  <c r="I1676" i="1"/>
  <c r="K1548" i="1"/>
  <c r="I1337" i="1"/>
  <c r="L1337" i="1" s="1"/>
  <c r="I1336" i="1"/>
  <c r="L1336" i="1" s="1"/>
  <c r="I1041" i="1"/>
  <c r="L1041" i="1" s="1"/>
  <c r="I1019" i="1"/>
  <c r="L1019" i="1" s="1"/>
  <c r="I962" i="1"/>
  <c r="L962" i="1" s="1"/>
  <c r="I963" i="1"/>
  <c r="L963" i="1" s="1"/>
  <c r="I965" i="1"/>
  <c r="L965" i="1" s="1"/>
  <c r="I966" i="1"/>
  <c r="L966" i="1" s="1"/>
  <c r="I970" i="1"/>
  <c r="L970" i="1" s="1"/>
  <c r="I929" i="1"/>
  <c r="L929" i="1" s="1"/>
  <c r="I931" i="1"/>
  <c r="L931" i="1" s="1"/>
  <c r="I932" i="1"/>
  <c r="L932" i="1" s="1"/>
  <c r="I933" i="1"/>
  <c r="L933" i="1" s="1"/>
  <c r="I911" i="1"/>
  <c r="L911" i="1" s="1"/>
  <c r="I912" i="1"/>
  <c r="L912" i="1" s="1"/>
  <c r="I914" i="1"/>
  <c r="L914" i="1" s="1"/>
  <c r="I915" i="1"/>
  <c r="L915" i="1" s="1"/>
  <c r="I917" i="1"/>
  <c r="L917" i="1" s="1"/>
  <c r="I896" i="1"/>
  <c r="L896" i="1" s="1"/>
  <c r="I898" i="1"/>
  <c r="L898" i="1" s="1"/>
  <c r="I899" i="1"/>
  <c r="L899" i="1" s="1"/>
  <c r="I901" i="1"/>
  <c r="L901" i="1" s="1"/>
  <c r="I808" i="1"/>
  <c r="L808" i="1" s="1"/>
  <c r="I809" i="1"/>
  <c r="L809" i="1" s="1"/>
  <c r="I821" i="1"/>
  <c r="L821" i="1" s="1"/>
  <c r="I822" i="1"/>
  <c r="L822" i="1" s="1"/>
  <c r="I823" i="1"/>
  <c r="L823" i="1" s="1"/>
  <c r="I761" i="1"/>
  <c r="L761" i="1" s="1"/>
  <c r="I762" i="1"/>
  <c r="L762" i="1" s="1"/>
  <c r="I763" i="1"/>
  <c r="L763" i="1" s="1"/>
  <c r="I764" i="1"/>
  <c r="L764" i="1" s="1"/>
  <c r="I765" i="1"/>
  <c r="L765" i="1" s="1"/>
  <c r="I742" i="1"/>
  <c r="L742" i="1" s="1"/>
  <c r="I743" i="1"/>
  <c r="L743" i="1" s="1"/>
  <c r="I745" i="1"/>
  <c r="L745" i="1" s="1"/>
  <c r="I746" i="1"/>
  <c r="L746" i="1" s="1"/>
  <c r="I748" i="1"/>
  <c r="L748" i="1" s="1"/>
  <c r="I718" i="1"/>
  <c r="L718" i="1" s="1"/>
  <c r="I719" i="1"/>
  <c r="L719" i="1" s="1"/>
  <c r="I721" i="1"/>
  <c r="L721" i="1" s="1"/>
  <c r="I685" i="1"/>
  <c r="L685" i="1" s="1"/>
  <c r="I686" i="1"/>
  <c r="L686" i="1" s="1"/>
  <c r="I693" i="1"/>
  <c r="L693" i="1" s="1"/>
  <c r="I694" i="1"/>
  <c r="L694" i="1" s="1"/>
  <c r="I662" i="1"/>
  <c r="L662" i="1" s="1"/>
  <c r="I663" i="1"/>
  <c r="L663" i="1" s="1"/>
  <c r="I665" i="1"/>
  <c r="L665" i="1" s="1"/>
  <c r="I640" i="1"/>
  <c r="L640" i="1" s="1"/>
  <c r="I641" i="1"/>
  <c r="L641" i="1" s="1"/>
  <c r="I642" i="1"/>
  <c r="L642" i="1" s="1"/>
  <c r="I606" i="1"/>
  <c r="L606" i="1" s="1"/>
  <c r="I607" i="1"/>
  <c r="L607" i="1" s="1"/>
  <c r="I608" i="1"/>
  <c r="L608" i="1" s="1"/>
  <c r="I609" i="1"/>
  <c r="L609" i="1" s="1"/>
  <c r="I593" i="1"/>
  <c r="L593" i="1" s="1"/>
  <c r="I594" i="1"/>
  <c r="L594" i="1" s="1"/>
  <c r="I595" i="1"/>
  <c r="L595" i="1" s="1"/>
  <c r="I596" i="1"/>
  <c r="L596" i="1" s="1"/>
  <c r="I597" i="1"/>
  <c r="L597" i="1" s="1"/>
  <c r="I576" i="1"/>
  <c r="L576" i="1" s="1"/>
  <c r="I577" i="1"/>
  <c r="L577" i="1" s="1"/>
  <c r="I579" i="1"/>
  <c r="L579" i="1" s="1"/>
  <c r="I580" i="1"/>
  <c r="L580" i="1" s="1"/>
  <c r="I582" i="1"/>
  <c r="L582" i="1" s="1"/>
  <c r="I499" i="1"/>
  <c r="L499" i="1" s="1"/>
  <c r="I503" i="1"/>
  <c r="L503" i="1" s="1"/>
  <c r="I504" i="1"/>
  <c r="L504" i="1" s="1"/>
  <c r="I505" i="1"/>
  <c r="L505" i="1" s="1"/>
  <c r="I506" i="1"/>
  <c r="L506" i="1" s="1"/>
  <c r="I507" i="1"/>
  <c r="L507" i="1" s="1"/>
  <c r="I508" i="1"/>
  <c r="L508" i="1" s="1"/>
  <c r="I489" i="1"/>
  <c r="L489" i="1" s="1"/>
  <c r="I491" i="1"/>
  <c r="L491" i="1" s="1"/>
  <c r="I492" i="1"/>
  <c r="L492" i="1" s="1"/>
  <c r="I493" i="1"/>
  <c r="L493" i="1" s="1"/>
  <c r="I470" i="1"/>
  <c r="L470" i="1" s="1"/>
  <c r="I474" i="1"/>
  <c r="L474" i="1" s="1"/>
  <c r="I475" i="1"/>
  <c r="L475" i="1" s="1"/>
  <c r="I476" i="1"/>
  <c r="L476" i="1" s="1"/>
  <c r="I477" i="1"/>
  <c r="L477" i="1" s="1"/>
  <c r="I478" i="1"/>
  <c r="L478" i="1" s="1"/>
  <c r="I479" i="1"/>
  <c r="L479" i="1" s="1"/>
  <c r="I460" i="1"/>
  <c r="L460" i="1" s="1"/>
  <c r="I461" i="1"/>
  <c r="L461" i="1" s="1"/>
  <c r="I462" i="1"/>
  <c r="L462" i="1" s="1"/>
  <c r="I463" i="1"/>
  <c r="L463" i="1" s="1"/>
  <c r="I464" i="1"/>
  <c r="L464" i="1" s="1"/>
  <c r="I402" i="1"/>
  <c r="L402" i="1" s="1"/>
  <c r="I403" i="1"/>
  <c r="L403" i="1" s="1"/>
  <c r="I405" i="1"/>
  <c r="L405" i="1" s="1"/>
  <c r="L347" i="1"/>
  <c r="I267" i="1"/>
  <c r="L267" i="1" s="1"/>
  <c r="I268" i="1"/>
  <c r="L268" i="1" s="1"/>
  <c r="I269" i="1"/>
  <c r="L269" i="1" s="1"/>
  <c r="I271" i="1"/>
  <c r="L271" i="1" s="1"/>
  <c r="I137" i="1"/>
  <c r="I138" i="1" s="1"/>
  <c r="AB41" i="1" l="1"/>
  <c r="Z60" i="1"/>
  <c r="Z69" i="1"/>
  <c r="Z72" i="1" s="1"/>
  <c r="F1687" i="1"/>
  <c r="AB42" i="1" l="1"/>
  <c r="K1469" i="1"/>
  <c r="AB43" i="1" l="1"/>
  <c r="I1699" i="1"/>
  <c r="I1697" i="1"/>
  <c r="L1697" i="1" s="1"/>
  <c r="I1696" i="1"/>
  <c r="L1696" i="1" s="1"/>
  <c r="I1694" i="1"/>
  <c r="L1694" i="1" s="1"/>
  <c r="L1693" i="1"/>
  <c r="I1686" i="1"/>
  <c r="L1686" i="1" s="1"/>
  <c r="I1665" i="1"/>
  <c r="L1665" i="1" s="1"/>
  <c r="K1677" i="1"/>
  <c r="K1678" i="1" s="1"/>
  <c r="J1677" i="1"/>
  <c r="J1678" i="1" s="1"/>
  <c r="H1677" i="1"/>
  <c r="G1677" i="1"/>
  <c r="F1677" i="1"/>
  <c r="K1666" i="1"/>
  <c r="J1666" i="1"/>
  <c r="J1667" i="1" s="1"/>
  <c r="H1666" i="1"/>
  <c r="G1666" i="1"/>
  <c r="F1666" i="1"/>
  <c r="I1658" i="1"/>
  <c r="L1658" i="1" s="1"/>
  <c r="K1656" i="1"/>
  <c r="K1657" i="1" s="1"/>
  <c r="J1656" i="1"/>
  <c r="J1657" i="1" s="1"/>
  <c r="H1656" i="1"/>
  <c r="G1656" i="1"/>
  <c r="F1656" i="1"/>
  <c r="F1657" i="1" s="1"/>
  <c r="I1655" i="1"/>
  <c r="L1655" i="1" s="1"/>
  <c r="I1644" i="1"/>
  <c r="L1644" i="1" s="1"/>
  <c r="I1550" i="1"/>
  <c r="L1550" i="1" s="1"/>
  <c r="J1549" i="1"/>
  <c r="J1548" i="1"/>
  <c r="H1548" i="1"/>
  <c r="G1548" i="1"/>
  <c r="F1548" i="1"/>
  <c r="K1549" i="1"/>
  <c r="I1530" i="1"/>
  <c r="L1530" i="1" s="1"/>
  <c r="I1476" i="1"/>
  <c r="I1475" i="1"/>
  <c r="J1469" i="1"/>
  <c r="K1470" i="1"/>
  <c r="J1470" i="1"/>
  <c r="I1468" i="1"/>
  <c r="I1469" i="1" s="1"/>
  <c r="I1463" i="1"/>
  <c r="L1463" i="1" s="1"/>
  <c r="I1349" i="1"/>
  <c r="J1314" i="1"/>
  <c r="I1311" i="1"/>
  <c r="L1311" i="1" s="1"/>
  <c r="I1310" i="1"/>
  <c r="L1310" i="1" s="1"/>
  <c r="I1300" i="1"/>
  <c r="L1300" i="1" s="1"/>
  <c r="I1299" i="1"/>
  <c r="L1299" i="1" s="1"/>
  <c r="I783" i="1"/>
  <c r="L783" i="1" s="1"/>
  <c r="I782" i="1"/>
  <c r="L782" i="1" s="1"/>
  <c r="I780" i="1"/>
  <c r="L780" i="1" s="1"/>
  <c r="I722" i="1"/>
  <c r="L722" i="1" s="1"/>
  <c r="I666" i="1"/>
  <c r="L666" i="1" s="1"/>
  <c r="G655" i="1"/>
  <c r="F655" i="1"/>
  <c r="F656" i="1" s="1"/>
  <c r="H655" i="1"/>
  <c r="I654" i="1"/>
  <c r="L654" i="1" s="1"/>
  <c r="I653" i="1"/>
  <c r="L653" i="1" s="1"/>
  <c r="J655" i="1"/>
  <c r="J656" i="1" s="1"/>
  <c r="K655" i="1"/>
  <c r="K656" i="1" s="1"/>
  <c r="I282" i="1"/>
  <c r="L282" i="1" s="1"/>
  <c r="I279" i="1"/>
  <c r="L279" i="1" s="1"/>
  <c r="I283" i="1"/>
  <c r="L283" i="1" s="1"/>
  <c r="I266" i="1"/>
  <c r="L266" i="1" s="1"/>
  <c r="I240" i="1"/>
  <c r="L240" i="1" s="1"/>
  <c r="I239" i="1"/>
  <c r="L239" i="1" s="1"/>
  <c r="I237" i="1"/>
  <c r="L237" i="1" s="1"/>
  <c r="I39" i="1"/>
  <c r="L39" i="1" s="1"/>
  <c r="AB44" i="1" l="1"/>
  <c r="L655" i="1"/>
  <c r="L1687" i="1"/>
  <c r="I1687" i="1"/>
  <c r="K1667" i="1"/>
  <c r="F1667" i="1"/>
  <c r="F1678" i="1" s="1"/>
  <c r="I1656" i="1"/>
  <c r="I1657" i="1" s="1"/>
  <c r="L1656" i="1"/>
  <c r="L1657" i="1" s="1"/>
  <c r="I1677" i="1"/>
  <c r="I1678" i="1" s="1"/>
  <c r="I1666" i="1"/>
  <c r="I1667" i="1" s="1"/>
  <c r="L1677" i="1"/>
  <c r="L1666" i="1"/>
  <c r="I1548" i="1"/>
  <c r="L1548" i="1"/>
  <c r="I1470" i="1"/>
  <c r="L1468" i="1"/>
  <c r="L1469" i="1" s="1"/>
  <c r="I655" i="1"/>
  <c r="I656" i="1" s="1"/>
  <c r="L656" i="1" l="1"/>
  <c r="L1678" i="1"/>
  <c r="L1667" i="1"/>
  <c r="L1470" i="1"/>
  <c r="I1679" i="1" l="1"/>
  <c r="L1679" i="1" s="1"/>
  <c r="F1688" i="1"/>
  <c r="G1687" i="1"/>
  <c r="H1687" i="1"/>
  <c r="J1687" i="1"/>
  <c r="J1688" i="1" s="1"/>
  <c r="K1687" i="1"/>
  <c r="K1688" i="1" s="1"/>
  <c r="I1689" i="1"/>
  <c r="I1691" i="1"/>
  <c r="L1689" i="1" l="1"/>
  <c r="L1688" i="1"/>
  <c r="L1691" i="1"/>
  <c r="I1688" i="1"/>
  <c r="F1549" i="1" l="1"/>
  <c r="L1549" i="1" l="1"/>
  <c r="I1549" i="1"/>
  <c r="L43" i="1" l="1"/>
  <c r="K94" i="1" l="1"/>
  <c r="K95" i="1" s="1"/>
  <c r="J94" i="1"/>
  <c r="J95" i="1" s="1"/>
  <c r="H94" i="1"/>
  <c r="H95" i="1" s="1"/>
  <c r="G94" i="1"/>
  <c r="F94" i="1"/>
  <c r="F95" i="1" s="1"/>
  <c r="K102" i="1"/>
  <c r="K103" i="1" s="1"/>
  <c r="J102" i="1"/>
  <c r="J103" i="1" s="1"/>
  <c r="H102" i="1"/>
  <c r="G102" i="1"/>
  <c r="F102" i="1"/>
  <c r="F103" i="1" s="1"/>
  <c r="I101" i="1"/>
  <c r="I96" i="1"/>
  <c r="I785" i="1"/>
  <c r="I540" i="1"/>
  <c r="I535" i="1"/>
  <c r="L535" i="1" s="1"/>
  <c r="I534" i="1"/>
  <c r="L534" i="1" s="1"/>
  <c r="I527" i="1"/>
  <c r="F971" i="1"/>
  <c r="F972" i="1" s="1"/>
  <c r="I824" i="1"/>
  <c r="I1445" i="1"/>
  <c r="I836" i="1"/>
  <c r="I834" i="1"/>
  <c r="I833" i="1"/>
  <c r="I1102" i="1"/>
  <c r="F1822" i="1"/>
  <c r="F1836" i="1" s="1"/>
  <c r="F1798" i="1"/>
  <c r="F1803" i="1" s="1"/>
  <c r="K1720" i="1"/>
  <c r="K1721" i="1" s="1"/>
  <c r="J1720" i="1"/>
  <c r="J1721" i="1" s="1"/>
  <c r="H1720" i="1"/>
  <c r="G1720" i="1"/>
  <c r="F1720" i="1"/>
  <c r="F1721" i="1" s="1"/>
  <c r="I1719" i="1"/>
  <c r="I1718" i="1"/>
  <c r="I1717" i="1"/>
  <c r="I1716" i="1"/>
  <c r="L1716" i="1" s="1"/>
  <c r="I1715" i="1"/>
  <c r="I1714" i="1"/>
  <c r="I1712" i="1"/>
  <c r="K1710" i="1"/>
  <c r="K1711" i="1" s="1"/>
  <c r="J1710" i="1"/>
  <c r="J1711" i="1" s="1"/>
  <c r="H1710" i="1"/>
  <c r="G1710" i="1"/>
  <c r="F1710" i="1"/>
  <c r="F1711" i="1" s="1"/>
  <c r="I1709" i="1"/>
  <c r="I1708" i="1"/>
  <c r="I1702" i="1"/>
  <c r="K1700" i="1"/>
  <c r="K1701" i="1" s="1"/>
  <c r="J1700" i="1"/>
  <c r="J1701" i="1" s="1"/>
  <c r="H1700" i="1"/>
  <c r="G1700" i="1"/>
  <c r="F1700" i="1"/>
  <c r="F1701" i="1" s="1"/>
  <c r="K1631" i="1"/>
  <c r="K1632" i="1" s="1"/>
  <c r="J1631" i="1"/>
  <c r="J1632" i="1" s="1"/>
  <c r="H1631" i="1"/>
  <c r="G1631" i="1"/>
  <c r="F1631" i="1"/>
  <c r="F1632" i="1" s="1"/>
  <c r="I1630" i="1"/>
  <c r="I1623" i="1"/>
  <c r="K1621" i="1"/>
  <c r="K1622" i="1" s="1"/>
  <c r="J1621" i="1"/>
  <c r="J1622" i="1" s="1"/>
  <c r="H1621" i="1"/>
  <c r="G1621" i="1"/>
  <c r="F1621" i="1"/>
  <c r="F1622" i="1" s="1"/>
  <c r="I1602" i="1"/>
  <c r="K1600" i="1"/>
  <c r="K1601" i="1" s="1"/>
  <c r="J1600" i="1"/>
  <c r="J1601" i="1" s="1"/>
  <c r="H1600" i="1"/>
  <c r="G1600" i="1"/>
  <c r="F1600" i="1"/>
  <c r="F1601" i="1" s="1"/>
  <c r="I1599" i="1"/>
  <c r="I1595" i="1"/>
  <c r="K1593" i="1"/>
  <c r="K1594" i="1" s="1"/>
  <c r="J1593" i="1"/>
  <c r="J1594" i="1" s="1"/>
  <c r="H1593" i="1"/>
  <c r="G1593" i="1"/>
  <c r="F1593" i="1"/>
  <c r="F1594" i="1" s="1"/>
  <c r="I1581" i="1"/>
  <c r="K1579" i="1"/>
  <c r="K1580" i="1" s="1"/>
  <c r="J1579" i="1"/>
  <c r="J1580" i="1" s="1"/>
  <c r="H1579" i="1"/>
  <c r="G1579" i="1"/>
  <c r="F1579" i="1"/>
  <c r="F1580" i="1" s="1"/>
  <c r="I1578" i="1"/>
  <c r="I1571" i="1"/>
  <c r="K1569" i="1"/>
  <c r="K1570" i="1" s="1"/>
  <c r="J1569" i="1"/>
  <c r="J1570" i="1" s="1"/>
  <c r="H1569" i="1"/>
  <c r="G1569" i="1"/>
  <c r="F1569" i="1"/>
  <c r="F1570" i="1" s="1"/>
  <c r="I1568" i="1"/>
  <c r="I1560" i="1"/>
  <c r="K1558" i="1"/>
  <c r="K1559" i="1" s="1"/>
  <c r="J1558" i="1"/>
  <c r="J1559" i="1" s="1"/>
  <c r="H1558" i="1"/>
  <c r="G1558" i="1"/>
  <c r="F1558" i="1"/>
  <c r="F1559" i="1" s="1"/>
  <c r="I1557" i="1"/>
  <c r="I1556" i="1"/>
  <c r="I1555" i="1"/>
  <c r="I1554" i="1"/>
  <c r="K1528" i="1"/>
  <c r="K1529" i="1" s="1"/>
  <c r="J1528" i="1"/>
  <c r="J1529" i="1" s="1"/>
  <c r="H1528" i="1"/>
  <c r="G1528" i="1"/>
  <c r="F1528" i="1"/>
  <c r="F1529" i="1" s="1"/>
  <c r="I1527" i="1"/>
  <c r="I1525" i="1"/>
  <c r="I1524" i="1"/>
  <c r="I1522" i="1"/>
  <c r="I1520" i="1"/>
  <c r="K1518" i="1"/>
  <c r="K1519" i="1" s="1"/>
  <c r="J1518" i="1"/>
  <c r="J1519" i="1" s="1"/>
  <c r="H1518" i="1"/>
  <c r="G1518" i="1"/>
  <c r="F1518" i="1"/>
  <c r="F1519" i="1" s="1"/>
  <c r="I1517" i="1"/>
  <c r="I1513" i="1"/>
  <c r="K1511" i="1"/>
  <c r="K1512" i="1" s="1"/>
  <c r="J1511" i="1"/>
  <c r="J1512" i="1" s="1"/>
  <c r="H1511" i="1"/>
  <c r="G1511" i="1"/>
  <c r="F1511" i="1"/>
  <c r="F1512" i="1" s="1"/>
  <c r="I1510" i="1"/>
  <c r="I1509" i="1"/>
  <c r="I1503" i="1"/>
  <c r="K1501" i="1"/>
  <c r="K1502" i="1" s="1"/>
  <c r="J1501" i="1"/>
  <c r="J1502" i="1" s="1"/>
  <c r="H1501" i="1"/>
  <c r="G1501" i="1"/>
  <c r="F1501" i="1"/>
  <c r="F1502" i="1" s="1"/>
  <c r="I1500" i="1"/>
  <c r="I1495" i="1"/>
  <c r="K1493" i="1"/>
  <c r="K1494" i="1" s="1"/>
  <c r="J1493" i="1"/>
  <c r="J1494" i="1" s="1"/>
  <c r="H1493" i="1"/>
  <c r="G1493" i="1"/>
  <c r="F1493" i="1"/>
  <c r="F1494" i="1" s="1"/>
  <c r="I1492" i="1"/>
  <c r="I1488" i="1"/>
  <c r="K1486" i="1"/>
  <c r="K1487" i="1" s="1"/>
  <c r="J1486" i="1"/>
  <c r="J1487" i="1" s="1"/>
  <c r="H1486" i="1"/>
  <c r="G1486" i="1"/>
  <c r="F1486" i="1"/>
  <c r="F1487" i="1" s="1"/>
  <c r="I1485" i="1"/>
  <c r="I1481" i="1"/>
  <c r="K1479" i="1"/>
  <c r="K1480" i="1" s="1"/>
  <c r="J1479" i="1"/>
  <c r="J1480" i="1" s="1"/>
  <c r="H1479" i="1"/>
  <c r="G1479" i="1"/>
  <c r="F1479" i="1"/>
  <c r="F1480" i="1" s="1"/>
  <c r="I1478" i="1"/>
  <c r="L1476" i="1"/>
  <c r="I1471" i="1"/>
  <c r="K1461" i="1"/>
  <c r="K1462" i="1" s="1"/>
  <c r="J1461" i="1"/>
  <c r="J1462" i="1" s="1"/>
  <c r="H1461" i="1"/>
  <c r="H1469" i="1" s="1"/>
  <c r="G1461" i="1"/>
  <c r="G1469" i="1" s="1"/>
  <c r="F1461" i="1"/>
  <c r="I1448" i="1"/>
  <c r="K1446" i="1"/>
  <c r="K1447" i="1" s="1"/>
  <c r="J1446" i="1"/>
  <c r="J1447" i="1" s="1"/>
  <c r="H1446" i="1"/>
  <c r="G1446" i="1"/>
  <c r="F1446" i="1"/>
  <c r="F1447" i="1" s="1"/>
  <c r="I1438" i="1"/>
  <c r="K1436" i="1"/>
  <c r="K1437" i="1" s="1"/>
  <c r="J1436" i="1"/>
  <c r="J1437" i="1" s="1"/>
  <c r="H1436" i="1"/>
  <c r="G1436" i="1"/>
  <c r="F1436" i="1"/>
  <c r="F1437" i="1" s="1"/>
  <c r="I1435" i="1"/>
  <c r="I1431" i="1"/>
  <c r="K1429" i="1"/>
  <c r="K1430" i="1" s="1"/>
  <c r="J1429" i="1"/>
  <c r="J1430" i="1" s="1"/>
  <c r="H1429" i="1"/>
  <c r="G1429" i="1"/>
  <c r="F1429" i="1"/>
  <c r="F1430" i="1" s="1"/>
  <c r="I1428" i="1"/>
  <c r="I1413" i="1"/>
  <c r="K1411" i="1"/>
  <c r="K1412" i="1" s="1"/>
  <c r="J1411" i="1"/>
  <c r="J1412" i="1" s="1"/>
  <c r="H1411" i="1"/>
  <c r="G1411" i="1"/>
  <c r="F1411" i="1"/>
  <c r="F1412" i="1" s="1"/>
  <c r="I1410" i="1"/>
  <c r="I1409" i="1"/>
  <c r="I1399" i="1"/>
  <c r="K1397" i="1"/>
  <c r="K1398" i="1" s="1"/>
  <c r="J1397" i="1"/>
  <c r="J1398" i="1" s="1"/>
  <c r="H1397" i="1"/>
  <c r="G1397" i="1"/>
  <c r="F1397" i="1"/>
  <c r="F1398" i="1" s="1"/>
  <c r="I1396" i="1"/>
  <c r="I1384" i="1"/>
  <c r="K1382" i="1"/>
  <c r="K1383" i="1" s="1"/>
  <c r="J1382" i="1"/>
  <c r="J1383" i="1" s="1"/>
  <c r="H1382" i="1"/>
  <c r="G1382" i="1"/>
  <c r="F1382" i="1"/>
  <c r="F1383" i="1" s="1"/>
  <c r="I1381" i="1"/>
  <c r="I1367" i="1"/>
  <c r="L1367" i="1" s="1"/>
  <c r="K1365" i="1"/>
  <c r="K1366" i="1" s="1"/>
  <c r="J1365" i="1"/>
  <c r="J1366" i="1" s="1"/>
  <c r="H1365" i="1"/>
  <c r="G1365" i="1"/>
  <c r="F1365" i="1"/>
  <c r="F1366" i="1" s="1"/>
  <c r="I1364" i="1"/>
  <c r="I1352" i="1"/>
  <c r="K1350" i="1"/>
  <c r="K1351" i="1" s="1"/>
  <c r="J1350" i="1"/>
  <c r="J1351" i="1" s="1"/>
  <c r="H1350" i="1"/>
  <c r="G1350" i="1"/>
  <c r="F1350" i="1"/>
  <c r="F1351" i="1" s="1"/>
  <c r="I1343" i="1"/>
  <c r="K1341" i="1"/>
  <c r="K1342" i="1" s="1"/>
  <c r="J1341" i="1"/>
  <c r="J1342" i="1" s="1"/>
  <c r="H1341" i="1"/>
  <c r="G1341" i="1"/>
  <c r="F1341" i="1"/>
  <c r="F1342" i="1" s="1"/>
  <c r="I1340" i="1"/>
  <c r="I1339" i="1"/>
  <c r="I1338" i="1"/>
  <c r="I1335" i="1"/>
  <c r="I1333" i="1"/>
  <c r="K1331" i="1"/>
  <c r="K1332" i="1" s="1"/>
  <c r="J1331" i="1"/>
  <c r="J1332" i="1" s="1"/>
  <c r="H1331" i="1"/>
  <c r="G1331" i="1"/>
  <c r="F1331" i="1"/>
  <c r="F1332" i="1" s="1"/>
  <c r="I1330" i="1"/>
  <c r="I1326" i="1"/>
  <c r="K1324" i="1"/>
  <c r="K1325" i="1" s="1"/>
  <c r="J1324" i="1"/>
  <c r="J1325" i="1" s="1"/>
  <c r="H1324" i="1"/>
  <c r="G1324" i="1"/>
  <c r="F1324" i="1"/>
  <c r="F1325" i="1" s="1"/>
  <c r="I1316" i="1"/>
  <c r="K1314" i="1"/>
  <c r="K1315" i="1" s="1"/>
  <c r="J1315" i="1"/>
  <c r="H1314" i="1"/>
  <c r="G1314" i="1"/>
  <c r="F1314" i="1"/>
  <c r="F1315" i="1" s="1"/>
  <c r="I1313" i="1"/>
  <c r="L1313" i="1" s="1"/>
  <c r="I1306" i="1"/>
  <c r="K1304" i="1"/>
  <c r="K1305" i="1" s="1"/>
  <c r="J1304" i="1"/>
  <c r="J1305" i="1" s="1"/>
  <c r="H1304" i="1"/>
  <c r="G1304" i="1"/>
  <c r="F1304" i="1"/>
  <c r="F1305" i="1" s="1"/>
  <c r="I1303" i="1"/>
  <c r="I1297" i="1"/>
  <c r="I1295" i="1"/>
  <c r="K1293" i="1"/>
  <c r="K1294" i="1" s="1"/>
  <c r="J1293" i="1"/>
  <c r="J1294" i="1" s="1"/>
  <c r="H1293" i="1"/>
  <c r="G1293" i="1"/>
  <c r="F1293" i="1"/>
  <c r="F1294" i="1" s="1"/>
  <c r="I1284" i="1"/>
  <c r="K1282" i="1"/>
  <c r="K1283" i="1" s="1"/>
  <c r="J1282" i="1"/>
  <c r="J1283" i="1" s="1"/>
  <c r="H1282" i="1"/>
  <c r="G1282" i="1"/>
  <c r="F1282" i="1"/>
  <c r="F1283" i="1" s="1"/>
  <c r="I1281" i="1"/>
  <c r="I1271" i="1"/>
  <c r="K1269" i="1"/>
  <c r="K1270" i="1" s="1"/>
  <c r="J1269" i="1"/>
  <c r="J1270" i="1" s="1"/>
  <c r="H1269" i="1"/>
  <c r="G1269" i="1"/>
  <c r="F1269" i="1"/>
  <c r="F1270" i="1" s="1"/>
  <c r="I1268" i="1"/>
  <c r="I1255" i="1"/>
  <c r="K1253" i="1"/>
  <c r="K1254" i="1" s="1"/>
  <c r="J1253" i="1"/>
  <c r="J1254" i="1" s="1"/>
  <c r="H1253" i="1"/>
  <c r="G1253" i="1"/>
  <c r="F1253" i="1"/>
  <c r="F1254" i="1" s="1"/>
  <c r="I1252" i="1"/>
  <c r="L1252" i="1" s="1"/>
  <c r="I1234" i="1"/>
  <c r="K1232" i="1"/>
  <c r="K1233" i="1" s="1"/>
  <c r="J1232" i="1"/>
  <c r="J1233" i="1" s="1"/>
  <c r="H1232" i="1"/>
  <c r="G1232" i="1"/>
  <c r="F1232" i="1"/>
  <c r="F1233" i="1" s="1"/>
  <c r="I1215" i="1"/>
  <c r="K1213" i="1"/>
  <c r="K1214" i="1" s="1"/>
  <c r="J1213" i="1"/>
  <c r="J1214" i="1" s="1"/>
  <c r="H1213" i="1"/>
  <c r="G1213" i="1"/>
  <c r="F1213" i="1"/>
  <c r="F1214" i="1" s="1"/>
  <c r="I1212" i="1"/>
  <c r="I1202" i="1"/>
  <c r="K1200" i="1"/>
  <c r="K1201" i="1" s="1"/>
  <c r="J1200" i="1"/>
  <c r="J1201" i="1" s="1"/>
  <c r="H1200" i="1"/>
  <c r="G1200" i="1"/>
  <c r="F1200" i="1"/>
  <c r="F1201" i="1" s="1"/>
  <c r="I1199" i="1"/>
  <c r="I1183" i="1"/>
  <c r="K1181" i="1"/>
  <c r="K1182" i="1" s="1"/>
  <c r="J1181" i="1"/>
  <c r="J1182" i="1" s="1"/>
  <c r="G1181" i="1"/>
  <c r="F1181" i="1"/>
  <c r="F1182" i="1" s="1"/>
  <c r="I1180" i="1"/>
  <c r="I1164" i="1"/>
  <c r="K1162" i="1"/>
  <c r="K1163" i="1" s="1"/>
  <c r="J1162" i="1"/>
  <c r="J1163" i="1" s="1"/>
  <c r="H1162" i="1"/>
  <c r="G1162" i="1"/>
  <c r="F1162" i="1"/>
  <c r="F1163" i="1" s="1"/>
  <c r="I1161" i="1"/>
  <c r="I1151" i="1"/>
  <c r="K1149" i="1"/>
  <c r="K1150" i="1" s="1"/>
  <c r="J1149" i="1"/>
  <c r="J1150" i="1" s="1"/>
  <c r="H1149" i="1"/>
  <c r="G1149" i="1"/>
  <c r="F1149" i="1"/>
  <c r="F1150" i="1" s="1"/>
  <c r="I1148" i="1"/>
  <c r="I1134" i="1"/>
  <c r="K1132" i="1"/>
  <c r="K1133" i="1" s="1"/>
  <c r="J1132" i="1"/>
  <c r="J1133" i="1" s="1"/>
  <c r="H1132" i="1"/>
  <c r="G1132" i="1"/>
  <c r="F1132" i="1"/>
  <c r="F1133" i="1" s="1"/>
  <c r="I1131" i="1"/>
  <c r="I1116" i="1"/>
  <c r="K1114" i="1"/>
  <c r="K1115" i="1" s="1"/>
  <c r="J1114" i="1"/>
  <c r="J1115" i="1" s="1"/>
  <c r="H1114" i="1"/>
  <c r="G1114" i="1"/>
  <c r="F1114" i="1"/>
  <c r="F1115" i="1" s="1"/>
  <c r="I1113" i="1"/>
  <c r="I1105" i="1"/>
  <c r="K1103" i="1"/>
  <c r="K1104" i="1" s="1"/>
  <c r="J1103" i="1"/>
  <c r="J1104" i="1" s="1"/>
  <c r="H1103" i="1"/>
  <c r="G1103" i="1"/>
  <c r="F1103" i="1"/>
  <c r="F1104" i="1" s="1"/>
  <c r="I1088" i="1"/>
  <c r="K1086" i="1"/>
  <c r="K1087" i="1" s="1"/>
  <c r="J1086" i="1"/>
  <c r="J1087" i="1" s="1"/>
  <c r="H1086" i="1"/>
  <c r="G1086" i="1"/>
  <c r="F1086" i="1"/>
  <c r="F1087" i="1" s="1"/>
  <c r="I1085" i="1"/>
  <c r="I1077" i="1"/>
  <c r="K1075" i="1"/>
  <c r="K1076" i="1" s="1"/>
  <c r="J1075" i="1"/>
  <c r="J1076" i="1" s="1"/>
  <c r="H1075" i="1"/>
  <c r="G1075" i="1"/>
  <c r="F1075" i="1"/>
  <c r="F1076" i="1" s="1"/>
  <c r="I1074" i="1"/>
  <c r="L1074" i="1" s="1"/>
  <c r="I1067" i="1"/>
  <c r="K1065" i="1"/>
  <c r="K1066" i="1" s="1"/>
  <c r="J1065" i="1"/>
  <c r="J1066" i="1" s="1"/>
  <c r="H1065" i="1"/>
  <c r="G1065" i="1"/>
  <c r="F1065" i="1"/>
  <c r="F1066" i="1" s="1"/>
  <c r="I1064" i="1"/>
  <c r="I1062" i="1"/>
  <c r="I1061" i="1"/>
  <c r="L1061" i="1" s="1"/>
  <c r="I1057" i="1"/>
  <c r="K1055" i="1"/>
  <c r="K1056" i="1" s="1"/>
  <c r="J1055" i="1"/>
  <c r="J1056" i="1" s="1"/>
  <c r="H1055" i="1"/>
  <c r="G1055" i="1"/>
  <c r="F1055" i="1"/>
  <c r="F1056" i="1" s="1"/>
  <c r="I1054" i="1"/>
  <c r="I1053" i="1"/>
  <c r="I1052" i="1"/>
  <c r="I1051" i="1"/>
  <c r="I1050" i="1"/>
  <c r="I1049" i="1"/>
  <c r="I1048" i="1"/>
  <c r="I1047" i="1"/>
  <c r="I1046" i="1"/>
  <c r="I1044" i="1"/>
  <c r="K1042" i="1"/>
  <c r="K1043" i="1" s="1"/>
  <c r="J1042" i="1"/>
  <c r="J1043" i="1" s="1"/>
  <c r="H1042" i="1"/>
  <c r="G1042" i="1"/>
  <c r="F1042" i="1"/>
  <c r="F1043" i="1" s="1"/>
  <c r="I1022" i="1"/>
  <c r="K1020" i="1"/>
  <c r="K1021" i="1" s="1"/>
  <c r="J1020" i="1"/>
  <c r="J1021" i="1" s="1"/>
  <c r="H1020" i="1"/>
  <c r="G1020" i="1"/>
  <c r="F1020" i="1"/>
  <c r="F1021" i="1" s="1"/>
  <c r="I986" i="1"/>
  <c r="K984" i="1"/>
  <c r="K985" i="1" s="1"/>
  <c r="J984" i="1"/>
  <c r="J985" i="1" s="1"/>
  <c r="H984" i="1"/>
  <c r="G984" i="1"/>
  <c r="F984" i="1"/>
  <c r="F985" i="1" s="1"/>
  <c r="I983" i="1"/>
  <c r="I973" i="1"/>
  <c r="K971" i="1"/>
  <c r="K972" i="1" s="1"/>
  <c r="J971" i="1"/>
  <c r="J972" i="1" s="1"/>
  <c r="H971" i="1"/>
  <c r="G971" i="1"/>
  <c r="I947" i="1"/>
  <c r="K945" i="1"/>
  <c r="K946" i="1" s="1"/>
  <c r="J945" i="1"/>
  <c r="J946" i="1" s="1"/>
  <c r="H945" i="1"/>
  <c r="G945" i="1"/>
  <c r="F945" i="1"/>
  <c r="F946" i="1" s="1"/>
  <c r="I944" i="1"/>
  <c r="I943" i="1"/>
  <c r="I942" i="1"/>
  <c r="I941" i="1"/>
  <c r="I937" i="1"/>
  <c r="K935" i="1"/>
  <c r="K936" i="1" s="1"/>
  <c r="J935" i="1"/>
  <c r="J936" i="1" s="1"/>
  <c r="H935" i="1"/>
  <c r="G935" i="1"/>
  <c r="F935" i="1"/>
  <c r="F936" i="1" s="1"/>
  <c r="I934" i="1"/>
  <c r="L934" i="1" s="1"/>
  <c r="I920" i="1"/>
  <c r="K918" i="1"/>
  <c r="K919" i="1" s="1"/>
  <c r="J918" i="1"/>
  <c r="J919" i="1" s="1"/>
  <c r="H918" i="1"/>
  <c r="G918" i="1"/>
  <c r="F918" i="1"/>
  <c r="F919" i="1" s="1"/>
  <c r="I904" i="1"/>
  <c r="K902" i="1"/>
  <c r="K903" i="1" s="1"/>
  <c r="J902" i="1"/>
  <c r="J903" i="1" s="1"/>
  <c r="H902" i="1"/>
  <c r="G902" i="1"/>
  <c r="F902" i="1"/>
  <c r="F903" i="1" s="1"/>
  <c r="I889" i="1"/>
  <c r="K887" i="1"/>
  <c r="K888" i="1" s="1"/>
  <c r="J887" i="1"/>
  <c r="J888" i="1" s="1"/>
  <c r="H887" i="1"/>
  <c r="G887" i="1"/>
  <c r="F887" i="1"/>
  <c r="F888" i="1" s="1"/>
  <c r="I886" i="1"/>
  <c r="I878" i="1"/>
  <c r="I877" i="1"/>
  <c r="I873" i="1"/>
  <c r="L873" i="1" s="1"/>
  <c r="I872" i="1"/>
  <c r="I871" i="1"/>
  <c r="I870" i="1"/>
  <c r="I868" i="1"/>
  <c r="K840" i="1"/>
  <c r="K841" i="1" s="1"/>
  <c r="J840" i="1"/>
  <c r="J841" i="1" s="1"/>
  <c r="H840" i="1"/>
  <c r="G840" i="1"/>
  <c r="F840" i="1"/>
  <c r="F841" i="1" s="1"/>
  <c r="I839" i="1"/>
  <c r="I837" i="1"/>
  <c r="I827" i="1"/>
  <c r="K825" i="1"/>
  <c r="K826" i="1" s="1"/>
  <c r="J825" i="1"/>
  <c r="J826" i="1" s="1"/>
  <c r="H825" i="1"/>
  <c r="G825" i="1"/>
  <c r="F825" i="1"/>
  <c r="F826" i="1" s="1"/>
  <c r="I788" i="1"/>
  <c r="K786" i="1"/>
  <c r="K787" i="1" s="1"/>
  <c r="J786" i="1"/>
  <c r="J787" i="1" s="1"/>
  <c r="H786" i="1"/>
  <c r="G786" i="1"/>
  <c r="F786" i="1"/>
  <c r="F787" i="1" s="1"/>
  <c r="I774" i="1"/>
  <c r="K772" i="1"/>
  <c r="K773" i="1" s="1"/>
  <c r="J772" i="1"/>
  <c r="J773" i="1" s="1"/>
  <c r="H772" i="1"/>
  <c r="G772" i="1"/>
  <c r="F772" i="1"/>
  <c r="F773" i="1" s="1"/>
  <c r="I771" i="1"/>
  <c r="L771" i="1" s="1"/>
  <c r="I751" i="1"/>
  <c r="K749" i="1"/>
  <c r="K750" i="1" s="1"/>
  <c r="J749" i="1"/>
  <c r="J750" i="1" s="1"/>
  <c r="H749" i="1"/>
  <c r="G749" i="1"/>
  <c r="F749" i="1"/>
  <c r="F750" i="1" s="1"/>
  <c r="I727" i="1"/>
  <c r="K725" i="1"/>
  <c r="K726" i="1" s="1"/>
  <c r="J725" i="1"/>
  <c r="J726" i="1" s="1"/>
  <c r="H725" i="1"/>
  <c r="G725" i="1"/>
  <c r="F725" i="1"/>
  <c r="F726" i="1" s="1"/>
  <c r="I724" i="1"/>
  <c r="I702" i="1"/>
  <c r="K700" i="1"/>
  <c r="K701" i="1" s="1"/>
  <c r="J700" i="1"/>
  <c r="J701" i="1" s="1"/>
  <c r="H700" i="1"/>
  <c r="G700" i="1"/>
  <c r="F700" i="1"/>
  <c r="F701" i="1" s="1"/>
  <c r="I699" i="1"/>
  <c r="I671" i="1"/>
  <c r="K669" i="1"/>
  <c r="K670" i="1" s="1"/>
  <c r="J669" i="1"/>
  <c r="J670" i="1" s="1"/>
  <c r="H669" i="1"/>
  <c r="G669" i="1"/>
  <c r="F669" i="1"/>
  <c r="F670" i="1" s="1"/>
  <c r="I668" i="1"/>
  <c r="K647" i="1"/>
  <c r="K648" i="1" s="1"/>
  <c r="J647" i="1"/>
  <c r="J648" i="1" s="1"/>
  <c r="H647" i="1"/>
  <c r="G647" i="1"/>
  <c r="F647" i="1"/>
  <c r="F648" i="1" s="1"/>
  <c r="I646" i="1"/>
  <c r="I644" i="1"/>
  <c r="I643" i="1"/>
  <c r="I633" i="1"/>
  <c r="K631" i="1"/>
  <c r="K632" i="1" s="1"/>
  <c r="J631" i="1"/>
  <c r="J632" i="1" s="1"/>
  <c r="H631" i="1"/>
  <c r="G631" i="1"/>
  <c r="F631" i="1"/>
  <c r="F632" i="1" s="1"/>
  <c r="I630" i="1"/>
  <c r="I628" i="1"/>
  <c r="I627" i="1"/>
  <c r="I626" i="1"/>
  <c r="I625" i="1"/>
  <c r="I624" i="1"/>
  <c r="I615" i="1"/>
  <c r="K613" i="1"/>
  <c r="K614" i="1" s="1"/>
  <c r="J613" i="1"/>
  <c r="J614" i="1" s="1"/>
  <c r="H613" i="1"/>
  <c r="G613" i="1"/>
  <c r="F613" i="1"/>
  <c r="F614" i="1" s="1"/>
  <c r="I612" i="1"/>
  <c r="I610" i="1"/>
  <c r="I602" i="1"/>
  <c r="K600" i="1"/>
  <c r="K601" i="1" s="1"/>
  <c r="J600" i="1"/>
  <c r="J601" i="1" s="1"/>
  <c r="H600" i="1"/>
  <c r="G600" i="1"/>
  <c r="F600" i="1"/>
  <c r="F601" i="1" s="1"/>
  <c r="I599" i="1"/>
  <c r="I598" i="1"/>
  <c r="I585" i="1"/>
  <c r="K583" i="1"/>
  <c r="K584" i="1" s="1"/>
  <c r="J583" i="1"/>
  <c r="J584" i="1" s="1"/>
  <c r="H583" i="1"/>
  <c r="G583" i="1"/>
  <c r="F583" i="1"/>
  <c r="F584" i="1" s="1"/>
  <c r="I560" i="1"/>
  <c r="I557" i="1"/>
  <c r="K555" i="1"/>
  <c r="K556" i="1" s="1"/>
  <c r="J555" i="1"/>
  <c r="J556" i="1" s="1"/>
  <c r="H555" i="1"/>
  <c r="G555" i="1"/>
  <c r="F555" i="1"/>
  <c r="F556" i="1" s="1"/>
  <c r="I554" i="1"/>
  <c r="I553" i="1"/>
  <c r="I552" i="1"/>
  <c r="I551" i="1"/>
  <c r="I550" i="1"/>
  <c r="I549" i="1"/>
  <c r="I548" i="1"/>
  <c r="I543" i="1"/>
  <c r="K541" i="1"/>
  <c r="K542" i="1" s="1"/>
  <c r="J541" i="1"/>
  <c r="J542" i="1" s="1"/>
  <c r="H541" i="1"/>
  <c r="G541" i="1"/>
  <c r="F541" i="1"/>
  <c r="F542" i="1" s="1"/>
  <c r="I525" i="1"/>
  <c r="K523" i="1"/>
  <c r="K524" i="1" s="1"/>
  <c r="J523" i="1"/>
  <c r="J524" i="1" s="1"/>
  <c r="H523" i="1"/>
  <c r="G523" i="1"/>
  <c r="F523" i="1"/>
  <c r="F524" i="1" s="1"/>
  <c r="I522" i="1"/>
  <c r="I520" i="1"/>
  <c r="I519" i="1"/>
  <c r="I517" i="1"/>
  <c r="I513" i="1"/>
  <c r="I511" i="1"/>
  <c r="K509" i="1"/>
  <c r="K510" i="1" s="1"/>
  <c r="J509" i="1"/>
  <c r="J510" i="1" s="1"/>
  <c r="H509" i="1"/>
  <c r="G509" i="1"/>
  <c r="F509" i="1"/>
  <c r="F510" i="1" s="1"/>
  <c r="I497" i="1"/>
  <c r="K495" i="1"/>
  <c r="K496" i="1" s="1"/>
  <c r="J495" i="1"/>
  <c r="J496" i="1" s="1"/>
  <c r="H495" i="1"/>
  <c r="G495" i="1"/>
  <c r="F495" i="1"/>
  <c r="F496" i="1" s="1"/>
  <c r="I494" i="1"/>
  <c r="I484" i="1"/>
  <c r="I482" i="1"/>
  <c r="K480" i="1"/>
  <c r="K481" i="1" s="1"/>
  <c r="J480" i="1"/>
  <c r="J481" i="1" s="1"/>
  <c r="H480" i="1"/>
  <c r="G480" i="1"/>
  <c r="F480" i="1"/>
  <c r="F481" i="1" s="1"/>
  <c r="I468" i="1"/>
  <c r="K466" i="1"/>
  <c r="K467" i="1" s="1"/>
  <c r="J466" i="1"/>
  <c r="J467" i="1" s="1"/>
  <c r="H466" i="1"/>
  <c r="G466" i="1"/>
  <c r="F466" i="1"/>
  <c r="F467" i="1" s="1"/>
  <c r="I465" i="1"/>
  <c r="I456" i="1"/>
  <c r="I454" i="1"/>
  <c r="K452" i="1"/>
  <c r="K453" i="1" s="1"/>
  <c r="J452" i="1"/>
  <c r="J453" i="1" s="1"/>
  <c r="H452" i="1"/>
  <c r="G452" i="1"/>
  <c r="F452" i="1"/>
  <c r="F453" i="1" s="1"/>
  <c r="I451" i="1"/>
  <c r="I449" i="1"/>
  <c r="I448" i="1"/>
  <c r="I447" i="1"/>
  <c r="L447" i="1" s="1"/>
  <c r="I446" i="1"/>
  <c r="I442" i="1"/>
  <c r="I440" i="1"/>
  <c r="K438" i="1"/>
  <c r="K439" i="1" s="1"/>
  <c r="J438" i="1"/>
  <c r="J439" i="1" s="1"/>
  <c r="H438" i="1"/>
  <c r="G438" i="1"/>
  <c r="F438" i="1"/>
  <c r="F439" i="1" s="1"/>
  <c r="I437" i="1"/>
  <c r="I436" i="1"/>
  <c r="I435" i="1"/>
  <c r="I434" i="1"/>
  <c r="I433" i="1"/>
  <c r="I432" i="1"/>
  <c r="I427" i="1"/>
  <c r="I425" i="1"/>
  <c r="K423" i="1"/>
  <c r="K424" i="1" s="1"/>
  <c r="J423" i="1"/>
  <c r="J424" i="1" s="1"/>
  <c r="H423" i="1"/>
  <c r="G423" i="1"/>
  <c r="F423" i="1"/>
  <c r="F424" i="1" s="1"/>
  <c r="I422" i="1"/>
  <c r="I421" i="1"/>
  <c r="I420" i="1"/>
  <c r="L420" i="1" s="1"/>
  <c r="I419" i="1"/>
  <c r="L419" i="1" s="1"/>
  <c r="I417" i="1"/>
  <c r="L417" i="1" s="1"/>
  <c r="I413" i="1"/>
  <c r="I411" i="1"/>
  <c r="K409" i="1"/>
  <c r="K410" i="1" s="1"/>
  <c r="J409" i="1"/>
  <c r="J410" i="1" s="1"/>
  <c r="H409" i="1"/>
  <c r="G409" i="1"/>
  <c r="F409" i="1"/>
  <c r="F410" i="1" s="1"/>
  <c r="I408" i="1"/>
  <c r="I406" i="1"/>
  <c r="L406" i="1" s="1"/>
  <c r="I398" i="1"/>
  <c r="I396" i="1"/>
  <c r="I395" i="1"/>
  <c r="K393" i="1"/>
  <c r="K394" i="1" s="1"/>
  <c r="J393" i="1"/>
  <c r="J394" i="1" s="1"/>
  <c r="H393" i="1"/>
  <c r="G393" i="1"/>
  <c r="F393" i="1"/>
  <c r="F394" i="1" s="1"/>
  <c r="I392" i="1"/>
  <c r="I391" i="1"/>
  <c r="I390" i="1"/>
  <c r="I389" i="1"/>
  <c r="I388" i="1"/>
  <c r="I387" i="1"/>
  <c r="I383" i="1"/>
  <c r="I381" i="1"/>
  <c r="K379" i="1"/>
  <c r="K380" i="1" s="1"/>
  <c r="J379" i="1"/>
  <c r="J380" i="1" s="1"/>
  <c r="H379" i="1"/>
  <c r="G379" i="1"/>
  <c r="F379" i="1"/>
  <c r="F380" i="1" s="1"/>
  <c r="I378" i="1"/>
  <c r="I376" i="1"/>
  <c r="L376" i="1" s="1"/>
  <c r="I375" i="1"/>
  <c r="L375" i="1" s="1"/>
  <c r="I373" i="1"/>
  <c r="L373" i="1" s="1"/>
  <c r="I369" i="1"/>
  <c r="I367" i="1"/>
  <c r="K365" i="1"/>
  <c r="K366" i="1" s="1"/>
  <c r="J365" i="1"/>
  <c r="J366" i="1" s="1"/>
  <c r="H365" i="1"/>
  <c r="G365" i="1"/>
  <c r="F365" i="1"/>
  <c r="F366" i="1" s="1"/>
  <c r="I364" i="1"/>
  <c r="I361" i="1"/>
  <c r="L361" i="1" s="1"/>
  <c r="I360" i="1"/>
  <c r="L360" i="1" s="1"/>
  <c r="I359" i="1"/>
  <c r="L359" i="1" s="1"/>
  <c r="I358" i="1"/>
  <c r="L358" i="1" s="1"/>
  <c r="I357" i="1"/>
  <c r="L357" i="1" s="1"/>
  <c r="I353" i="1"/>
  <c r="I351" i="1"/>
  <c r="K349" i="1"/>
  <c r="K350" i="1" s="1"/>
  <c r="J349" i="1"/>
  <c r="J350" i="1" s="1"/>
  <c r="H349" i="1"/>
  <c r="G349" i="1"/>
  <c r="F349" i="1"/>
  <c r="F350" i="1" s="1"/>
  <c r="I348" i="1"/>
  <c r="I346" i="1"/>
  <c r="L346" i="1" s="1"/>
  <c r="I345" i="1"/>
  <c r="L345" i="1" s="1"/>
  <c r="I344" i="1"/>
  <c r="L344" i="1" s="1"/>
  <c r="I343" i="1"/>
  <c r="L343" i="1" s="1"/>
  <c r="I342" i="1"/>
  <c r="I339" i="1"/>
  <c r="I337" i="1"/>
  <c r="K335" i="1"/>
  <c r="K336" i="1" s="1"/>
  <c r="J335" i="1"/>
  <c r="J336" i="1" s="1"/>
  <c r="H335" i="1"/>
  <c r="G335" i="1"/>
  <c r="F335" i="1"/>
  <c r="F336" i="1" s="1"/>
  <c r="I334" i="1"/>
  <c r="I332" i="1"/>
  <c r="I331" i="1"/>
  <c r="I330" i="1"/>
  <c r="I329" i="1"/>
  <c r="I325" i="1"/>
  <c r="I323" i="1"/>
  <c r="K321" i="1"/>
  <c r="K322" i="1" s="1"/>
  <c r="J321" i="1"/>
  <c r="J322" i="1" s="1"/>
  <c r="H321" i="1"/>
  <c r="G321" i="1"/>
  <c r="F321" i="1"/>
  <c r="F322" i="1" s="1"/>
  <c r="I316" i="1"/>
  <c r="L316" i="1" s="1"/>
  <c r="I315" i="1"/>
  <c r="L315" i="1" s="1"/>
  <c r="I312" i="1"/>
  <c r="L312" i="1" s="1"/>
  <c r="I311" i="1"/>
  <c r="I308" i="1"/>
  <c r="I306" i="1"/>
  <c r="K304" i="1"/>
  <c r="K305" i="1" s="1"/>
  <c r="J304" i="1"/>
  <c r="J305" i="1" s="1"/>
  <c r="H304" i="1"/>
  <c r="G304" i="1"/>
  <c r="F304" i="1"/>
  <c r="F305" i="1" s="1"/>
  <c r="I303" i="1"/>
  <c r="I301" i="1"/>
  <c r="L301" i="1" s="1"/>
  <c r="I300" i="1"/>
  <c r="I298" i="1"/>
  <c r="I297" i="1"/>
  <c r="I295" i="1"/>
  <c r="I294" i="1"/>
  <c r="I292" i="1"/>
  <c r="I291" i="1"/>
  <c r="K289" i="1"/>
  <c r="K290" i="1" s="1"/>
  <c r="J289" i="1"/>
  <c r="J290" i="1" s="1"/>
  <c r="H289" i="1"/>
  <c r="G289" i="1"/>
  <c r="F289" i="1"/>
  <c r="F290" i="1" s="1"/>
  <c r="I288" i="1"/>
  <c r="L288" i="1" s="1"/>
  <c r="I286" i="1"/>
  <c r="I285" i="1"/>
  <c r="I284" i="1"/>
  <c r="L284" i="1" s="1"/>
  <c r="I277" i="1"/>
  <c r="K275" i="1"/>
  <c r="K276" i="1" s="1"/>
  <c r="J275" i="1"/>
  <c r="J276" i="1" s="1"/>
  <c r="H275" i="1"/>
  <c r="G275" i="1"/>
  <c r="F275" i="1"/>
  <c r="F276" i="1" s="1"/>
  <c r="I274" i="1"/>
  <c r="I272" i="1"/>
  <c r="L272" i="1" s="1"/>
  <c r="I264" i="1"/>
  <c r="K262" i="1"/>
  <c r="K263" i="1" s="1"/>
  <c r="J262" i="1"/>
  <c r="J263" i="1" s="1"/>
  <c r="H262" i="1"/>
  <c r="G262" i="1"/>
  <c r="F262" i="1"/>
  <c r="F263" i="1" s="1"/>
  <c r="I261" i="1"/>
  <c r="I257" i="1"/>
  <c r="L257" i="1" s="1"/>
  <c r="I256" i="1"/>
  <c r="I255" i="1"/>
  <c r="I254" i="1"/>
  <c r="I253" i="1"/>
  <c r="I251" i="1"/>
  <c r="I250" i="1"/>
  <c r="I248" i="1"/>
  <c r="K246" i="1"/>
  <c r="K247" i="1" s="1"/>
  <c r="J246" i="1"/>
  <c r="J247" i="1" s="1"/>
  <c r="H246" i="1"/>
  <c r="G246" i="1"/>
  <c r="F246" i="1"/>
  <c r="F247" i="1" s="1"/>
  <c r="I245" i="1"/>
  <c r="I244" i="1"/>
  <c r="I243" i="1"/>
  <c r="I242" i="1"/>
  <c r="I241" i="1"/>
  <c r="I235" i="1"/>
  <c r="K233" i="1"/>
  <c r="K234" i="1" s="1"/>
  <c r="J233" i="1"/>
  <c r="J234" i="1" s="1"/>
  <c r="H233" i="1"/>
  <c r="G233" i="1"/>
  <c r="F233" i="1"/>
  <c r="F234" i="1" s="1"/>
  <c r="I232" i="1"/>
  <c r="I223" i="1"/>
  <c r="L223" i="1" s="1"/>
  <c r="K221" i="1"/>
  <c r="K222" i="1" s="1"/>
  <c r="J221" i="1"/>
  <c r="J222" i="1" s="1"/>
  <c r="H221" i="1"/>
  <c r="G221" i="1"/>
  <c r="F221" i="1"/>
  <c r="F222" i="1" s="1"/>
  <c r="I220" i="1"/>
  <c r="I219" i="1"/>
  <c r="I207" i="1"/>
  <c r="K205" i="1"/>
  <c r="K206" i="1" s="1"/>
  <c r="J205" i="1"/>
  <c r="J206" i="1" s="1"/>
  <c r="H205" i="1"/>
  <c r="G205" i="1"/>
  <c r="F205" i="1"/>
  <c r="F206" i="1" s="1"/>
  <c r="I204" i="1"/>
  <c r="I203" i="1"/>
  <c r="I197" i="1"/>
  <c r="J195" i="1"/>
  <c r="J196" i="1" s="1"/>
  <c r="H195" i="1"/>
  <c r="G195" i="1"/>
  <c r="F195" i="1"/>
  <c r="F196" i="1" s="1"/>
  <c r="I194" i="1"/>
  <c r="I193" i="1"/>
  <c r="I192" i="1"/>
  <c r="I191" i="1"/>
  <c r="I190" i="1"/>
  <c r="J189" i="1"/>
  <c r="F189" i="1"/>
  <c r="I159" i="1"/>
  <c r="K138" i="1"/>
  <c r="K139" i="1" s="1"/>
  <c r="J138" i="1"/>
  <c r="J139" i="1" s="1"/>
  <c r="H138" i="1"/>
  <c r="G138" i="1"/>
  <c r="F138" i="1"/>
  <c r="F139" i="1" s="1"/>
  <c r="I134" i="1"/>
  <c r="K133" i="1"/>
  <c r="J133" i="1"/>
  <c r="I131" i="1"/>
  <c r="I132" i="1" s="1"/>
  <c r="I121" i="1"/>
  <c r="K113" i="1"/>
  <c r="K114" i="1" s="1"/>
  <c r="J113" i="1"/>
  <c r="J114" i="1" s="1"/>
  <c r="H113" i="1"/>
  <c r="G113" i="1"/>
  <c r="F113" i="1"/>
  <c r="F114" i="1" s="1"/>
  <c r="I112" i="1"/>
  <c r="I110" i="1"/>
  <c r="K108" i="1"/>
  <c r="K109" i="1" s="1"/>
  <c r="J108" i="1"/>
  <c r="J109" i="1" s="1"/>
  <c r="H108" i="1"/>
  <c r="G108" i="1"/>
  <c r="F108" i="1"/>
  <c r="F109" i="1" s="1"/>
  <c r="I104" i="1"/>
  <c r="I93" i="1"/>
  <c r="I92" i="1"/>
  <c r="I91" i="1"/>
  <c r="I89" i="1"/>
  <c r="I86" i="1"/>
  <c r="L84" i="1"/>
  <c r="L81" i="1"/>
  <c r="H80" i="1"/>
  <c r="G80" i="1"/>
  <c r="I78" i="1"/>
  <c r="I58" i="1"/>
  <c r="I57" i="1"/>
  <c r="I56" i="1"/>
  <c r="I55" i="1"/>
  <c r="I54" i="1"/>
  <c r="I53" i="1"/>
  <c r="I52" i="1"/>
  <c r="I51" i="1"/>
  <c r="I49" i="1"/>
  <c r="I48" i="1"/>
  <c r="I47" i="1"/>
  <c r="I46" i="1"/>
  <c r="K44" i="1"/>
  <c r="J44" i="1"/>
  <c r="G60" i="1"/>
  <c r="I35" i="1"/>
  <c r="I32" i="1"/>
  <c r="K31" i="1"/>
  <c r="J31" i="1"/>
  <c r="K24" i="1"/>
  <c r="J24" i="1"/>
  <c r="H24" i="1"/>
  <c r="H33" i="1" s="1"/>
  <c r="I22" i="1"/>
  <c r="I20" i="1"/>
  <c r="L20" i="1" s="1"/>
  <c r="I19" i="1"/>
  <c r="I18" i="1"/>
  <c r="F17" i="1"/>
  <c r="I16" i="1"/>
  <c r="I15" i="1"/>
  <c r="I14" i="1"/>
  <c r="I13" i="1"/>
  <c r="I12" i="1"/>
  <c r="I11" i="1"/>
  <c r="E559" i="1"/>
  <c r="H1181" i="1"/>
  <c r="I133" i="1" l="1"/>
  <c r="F1838" i="1"/>
  <c r="I17" i="1"/>
  <c r="L17" i="1" s="1"/>
  <c r="G95" i="1"/>
  <c r="G155" i="1" s="1"/>
  <c r="L421" i="1"/>
  <c r="L1435" i="1"/>
  <c r="L598" i="1"/>
  <c r="L824" i="1"/>
  <c r="L342" i="1"/>
  <c r="L540" i="1"/>
  <c r="L285" i="1"/>
  <c r="L348" i="1"/>
  <c r="L408" i="1"/>
  <c r="L448" i="1"/>
  <c r="L610" i="1"/>
  <c r="L643" i="1"/>
  <c r="L785" i="1"/>
  <c r="L286" i="1"/>
  <c r="L378" i="1"/>
  <c r="L449" i="1"/>
  <c r="L494" i="1"/>
  <c r="L668" i="1"/>
  <c r="L699" i="1"/>
  <c r="L724" i="1"/>
  <c r="F1462" i="1"/>
  <c r="F1469" i="1" s="1"/>
  <c r="F1470" i="1" s="1"/>
  <c r="I1486" i="1"/>
  <c r="I1487" i="1" s="1"/>
  <c r="L1409" i="1"/>
  <c r="I1314" i="1"/>
  <c r="L1303" i="1"/>
  <c r="L1148" i="1"/>
  <c r="L1062" i="1"/>
  <c r="L1064" i="1"/>
  <c r="L872" i="1"/>
  <c r="L877" i="1"/>
  <c r="L878" i="1"/>
  <c r="L836" i="1"/>
  <c r="L837" i="1"/>
  <c r="L364" i="1"/>
  <c r="L332" i="1"/>
  <c r="L331" i="1"/>
  <c r="L1630" i="1"/>
  <c r="L1555" i="1"/>
  <c r="L1709" i="1"/>
  <c r="L1500" i="1"/>
  <c r="L101" i="1"/>
  <c r="L1719" i="1"/>
  <c r="E87" i="1"/>
  <c r="T77" i="1" s="1"/>
  <c r="L1699" i="1"/>
  <c r="L1715" i="1"/>
  <c r="L1333" i="1"/>
  <c r="L1527" i="1"/>
  <c r="L1568" i="1"/>
  <c r="L1050" i="1"/>
  <c r="L1161" i="1"/>
  <c r="L1338" i="1"/>
  <c r="L1116" i="1"/>
  <c r="L323" i="1"/>
  <c r="L1475" i="1"/>
  <c r="L1343" i="1"/>
  <c r="L1717" i="1"/>
  <c r="L92" i="1"/>
  <c r="L624" i="1"/>
  <c r="L291" i="1"/>
  <c r="L1525" i="1"/>
  <c r="L1131" i="1"/>
  <c r="L774" i="1"/>
  <c r="L483" i="1"/>
  <c r="L1438" i="1"/>
  <c r="L497" i="1"/>
  <c r="L387" i="1"/>
  <c r="L1281" i="1"/>
  <c r="L1602" i="1"/>
  <c r="L1557" i="1"/>
  <c r="L1578" i="1"/>
  <c r="L1202" i="1"/>
  <c r="L1088" i="1"/>
  <c r="L1510" i="1"/>
  <c r="L1364" i="1"/>
  <c r="L1255" i="1"/>
  <c r="L1052" i="1"/>
  <c r="L1431" i="1"/>
  <c r="L1044" i="1"/>
  <c r="L1481" i="1"/>
  <c r="L1105" i="1"/>
  <c r="L942" i="1"/>
  <c r="L1485" i="1"/>
  <c r="L1340" i="1"/>
  <c r="L1183" i="1"/>
  <c r="L1295" i="1"/>
  <c r="L1048" i="1"/>
  <c r="L1384" i="1"/>
  <c r="L920" i="1"/>
  <c r="L1046" i="1"/>
  <c r="L1284" i="1"/>
  <c r="L1396" i="1"/>
  <c r="L91" i="1"/>
  <c r="I108" i="1"/>
  <c r="L751" i="1"/>
  <c r="L1306" i="1"/>
  <c r="L1352" i="1"/>
  <c r="L1297" i="1"/>
  <c r="L1212" i="1"/>
  <c r="L1495" i="1"/>
  <c r="L1413" i="1"/>
  <c r="L1471" i="1"/>
  <c r="L1054" i="1"/>
  <c r="L1268" i="1"/>
  <c r="L671" i="1"/>
  <c r="I1700" i="1"/>
  <c r="I1701" i="1" s="1"/>
  <c r="L249" i="1"/>
  <c r="L440" i="1"/>
  <c r="L324" i="1"/>
  <c r="L550" i="1"/>
  <c r="L382" i="1"/>
  <c r="L554" i="1"/>
  <c r="L13" i="1"/>
  <c r="L1102" i="1"/>
  <c r="L585" i="1"/>
  <c r="L251" i="1"/>
  <c r="L628" i="1"/>
  <c r="L339" i="1"/>
  <c r="L389" i="1"/>
  <c r="L512" i="1"/>
  <c r="L727" i="1"/>
  <c r="L870" i="1"/>
  <c r="L1053" i="1"/>
  <c r="L1057" i="1"/>
  <c r="L1085" i="1"/>
  <c r="L1164" i="1"/>
  <c r="L1215" i="1"/>
  <c r="L1381" i="1"/>
  <c r="I1411" i="1"/>
  <c r="L1478" i="1"/>
  <c r="L1554" i="1"/>
  <c r="L1599" i="1"/>
  <c r="L1702" i="1"/>
  <c r="I1103" i="1"/>
  <c r="I1104" i="1" s="1"/>
  <c r="L886" i="1"/>
  <c r="L1199" i="1"/>
  <c r="L517" i="1"/>
  <c r="L626" i="1"/>
  <c r="L1428" i="1"/>
  <c r="L1448" i="1"/>
  <c r="L1503" i="1"/>
  <c r="L1522" i="1"/>
  <c r="I1528" i="1"/>
  <c r="L1714" i="1"/>
  <c r="I1558" i="1"/>
  <c r="L451" i="1"/>
  <c r="L552" i="1"/>
  <c r="L1271" i="1"/>
  <c r="L1399" i="1"/>
  <c r="L1595" i="1"/>
  <c r="L93" i="1"/>
  <c r="L434" i="1"/>
  <c r="L973" i="1"/>
  <c r="L1049" i="1"/>
  <c r="I1324" i="1"/>
  <c r="I1325" i="1" s="1"/>
  <c r="I1429" i="1"/>
  <c r="L1571" i="1"/>
  <c r="L1718" i="1"/>
  <c r="L1316" i="1"/>
  <c r="I1501" i="1"/>
  <c r="L548" i="1"/>
  <c r="L14" i="1"/>
  <c r="L18" i="1"/>
  <c r="L435" i="1"/>
  <c r="L627" i="1"/>
  <c r="L398" i="1"/>
  <c r="L52" i="1"/>
  <c r="L646" i="1"/>
  <c r="L425" i="1"/>
  <c r="L456" i="1"/>
  <c r="L522" i="1"/>
  <c r="L381" i="1"/>
  <c r="L353" i="1"/>
  <c r="L303" i="1"/>
  <c r="L465" i="1"/>
  <c r="L549" i="1"/>
  <c r="L482" i="1"/>
  <c r="L294" i="1"/>
  <c r="L412" i="1"/>
  <c r="L553" i="1"/>
  <c r="L368" i="1"/>
  <c r="L390" i="1"/>
  <c r="L513" i="1"/>
  <c r="L526" i="1"/>
  <c r="L469" i="1"/>
  <c r="L307" i="1"/>
  <c r="L937" i="1"/>
  <c r="L197" i="1"/>
  <c r="L560" i="1"/>
  <c r="L442" i="1"/>
  <c r="L702" i="1"/>
  <c r="L630" i="1"/>
  <c r="L519" i="1"/>
  <c r="L369" i="1"/>
  <c r="L337" i="1"/>
  <c r="L300" i="1"/>
  <c r="L241" i="1"/>
  <c r="L207" i="1"/>
  <c r="L615" i="1"/>
  <c r="L411" i="1"/>
  <c r="L986" i="1"/>
  <c r="L941" i="1"/>
  <c r="L455" i="1"/>
  <c r="L432" i="1"/>
  <c r="L367" i="1"/>
  <c r="L48" i="1"/>
  <c r="L422" i="1"/>
  <c r="L413" i="1"/>
  <c r="L543" i="1"/>
  <c r="L1134" i="1"/>
  <c r="G558" i="1"/>
  <c r="I1493" i="1"/>
  <c r="L1077" i="1"/>
  <c r="L426" i="1"/>
  <c r="I1065" i="1"/>
  <c r="L525" i="1"/>
  <c r="L192" i="1"/>
  <c r="L112" i="1"/>
  <c r="L264" i="1"/>
  <c r="I600" i="1"/>
  <c r="I601" i="1" s="1"/>
  <c r="L436" i="1"/>
  <c r="L827" i="1"/>
  <c r="L599" i="1"/>
  <c r="L295" i="1"/>
  <c r="L53" i="1"/>
  <c r="K33" i="1"/>
  <c r="I195" i="1"/>
  <c r="L236" i="1"/>
  <c r="L244" i="1"/>
  <c r="L253" i="1"/>
  <c r="L292" i="1"/>
  <c r="L297" i="1"/>
  <c r="L330" i="1"/>
  <c r="L334" i="1"/>
  <c r="L338" i="1"/>
  <c r="L383" i="1"/>
  <c r="L396" i="1"/>
  <c r="L446" i="1"/>
  <c r="L520" i="1"/>
  <c r="L551" i="1"/>
  <c r="L612" i="1"/>
  <c r="I700" i="1"/>
  <c r="I749" i="1"/>
  <c r="I772" i="1"/>
  <c r="I887" i="1"/>
  <c r="I984" i="1"/>
  <c r="L983" i="1"/>
  <c r="L1047" i="1"/>
  <c r="I1055" i="1"/>
  <c r="L1051" i="1"/>
  <c r="L1067" i="1"/>
  <c r="I1075" i="1"/>
  <c r="I1114" i="1"/>
  <c r="L1113" i="1"/>
  <c r="I1149" i="1"/>
  <c r="L1151" i="1"/>
  <c r="I1162" i="1"/>
  <c r="L1180" i="1"/>
  <c r="I1200" i="1"/>
  <c r="I1213" i="1"/>
  <c r="I1232" i="1"/>
  <c r="L1234" i="1"/>
  <c r="I1253" i="1"/>
  <c r="I1282" i="1"/>
  <c r="I1293" i="1"/>
  <c r="I1304" i="1"/>
  <c r="L1326" i="1"/>
  <c r="L1330" i="1"/>
  <c r="L1335" i="1"/>
  <c r="I1341" i="1"/>
  <c r="L1339" i="1"/>
  <c r="I1350" i="1"/>
  <c r="L1349" i="1"/>
  <c r="I1365" i="1"/>
  <c r="I1366" i="1" s="1"/>
  <c r="I1382" i="1"/>
  <c r="I1397" i="1"/>
  <c r="L1410" i="1"/>
  <c r="I1436" i="1"/>
  <c r="I1461" i="1"/>
  <c r="I1479" i="1"/>
  <c r="L1488" i="1"/>
  <c r="L1492" i="1"/>
  <c r="I1511" i="1"/>
  <c r="L1509" i="1"/>
  <c r="L1513" i="1"/>
  <c r="I1518" i="1"/>
  <c r="L1517" i="1"/>
  <c r="L1520" i="1"/>
  <c r="L1524" i="1"/>
  <c r="L1556" i="1"/>
  <c r="L1560" i="1"/>
  <c r="I1569" i="1"/>
  <c r="I1579" i="1"/>
  <c r="L1581" i="1"/>
  <c r="I1593" i="1"/>
  <c r="I1600" i="1"/>
  <c r="I1621" i="1"/>
  <c r="L1623" i="1"/>
  <c r="I1631" i="1"/>
  <c r="I1710" i="1"/>
  <c r="I1711" i="1" s="1"/>
  <c r="L1708" i="1"/>
  <c r="L1712" i="1"/>
  <c r="I1720" i="1"/>
  <c r="L351" i="1"/>
  <c r="L392" i="1"/>
  <c r="L232" i="1"/>
  <c r="L12" i="1"/>
  <c r="L37" i="1"/>
  <c r="L47" i="1"/>
  <c r="I971" i="1"/>
  <c r="I1132" i="1"/>
  <c r="I1133" i="1" s="1"/>
  <c r="I1446" i="1"/>
  <c r="I1447" i="1" s="1"/>
  <c r="I825" i="1"/>
  <c r="I541" i="1"/>
  <c r="I786" i="1"/>
  <c r="I1020" i="1"/>
  <c r="I1269" i="1"/>
  <c r="I304" i="1"/>
  <c r="I1086" i="1"/>
  <c r="I1042" i="1"/>
  <c r="I945" i="1"/>
  <c r="L839" i="1"/>
  <c r="L248" i="1"/>
  <c r="L889" i="1"/>
  <c r="I1331" i="1"/>
  <c r="J33" i="1"/>
  <c r="I262" i="1"/>
  <c r="L255" i="1"/>
  <c r="L46" i="1"/>
  <c r="L51" i="1"/>
  <c r="L204" i="1"/>
  <c r="L219" i="1"/>
  <c r="I233" i="1"/>
  <c r="L233" i="1" s="1"/>
  <c r="L242" i="1"/>
  <c r="L250" i="1"/>
  <c r="L261" i="1"/>
  <c r="I902" i="1"/>
  <c r="I349" i="1"/>
  <c r="I379" i="1"/>
  <c r="L644" i="1"/>
  <c r="L633" i="1"/>
  <c r="I613" i="1"/>
  <c r="I647" i="1"/>
  <c r="L433" i="1"/>
  <c r="I423" i="1"/>
  <c r="L306" i="1"/>
  <c r="I669" i="1"/>
  <c r="I555" i="1"/>
  <c r="L441" i="1"/>
  <c r="L311" i="1"/>
  <c r="L277" i="1"/>
  <c r="H155" i="1"/>
  <c r="I935" i="1"/>
  <c r="I725" i="1"/>
  <c r="I409" i="1"/>
  <c r="I289" i="1"/>
  <c r="L947" i="1"/>
  <c r="I438" i="1"/>
  <c r="L437" i="1"/>
  <c r="L427" i="1"/>
  <c r="I452" i="1"/>
  <c r="L868" i="1"/>
  <c r="I335" i="1"/>
  <c r="L388" i="1"/>
  <c r="L511" i="1"/>
  <c r="L1022" i="1"/>
  <c r="I840" i="1"/>
  <c r="I631" i="1"/>
  <c r="I321" i="1"/>
  <c r="L943" i="1"/>
  <c r="L498" i="1"/>
  <c r="I495" i="1"/>
  <c r="I496" i="1" s="1"/>
  <c r="L454" i="1"/>
  <c r="L293" i="1"/>
  <c r="I918" i="1"/>
  <c r="I523" i="1"/>
  <c r="L265" i="1"/>
  <c r="L484" i="1"/>
  <c r="L325" i="1"/>
  <c r="L904" i="1"/>
  <c r="L11" i="1"/>
  <c r="L96" i="1"/>
  <c r="L190" i="1"/>
  <c r="L194" i="1"/>
  <c r="L871" i="1"/>
  <c r="I94" i="1"/>
  <c r="L203" i="1"/>
  <c r="I246" i="1"/>
  <c r="I247" i="1" s="1"/>
  <c r="I221" i="1"/>
  <c r="L788" i="1"/>
  <c r="L131" i="1"/>
  <c r="L132" i="1" s="1"/>
  <c r="L137" i="1"/>
  <c r="L15" i="1"/>
  <c r="H558" i="1"/>
  <c r="H60" i="1"/>
  <c r="L104" i="1"/>
  <c r="L110" i="1"/>
  <c r="L235" i="1"/>
  <c r="L391" i="1"/>
  <c r="I365" i="1"/>
  <c r="L308" i="1"/>
  <c r="L220" i="1"/>
  <c r="I480" i="1"/>
  <c r="L397" i="1"/>
  <c r="L352" i="1"/>
  <c r="L57" i="1"/>
  <c r="L243" i="1"/>
  <c r="L256" i="1"/>
  <c r="L395" i="1"/>
  <c r="L245" i="1"/>
  <c r="L36" i="1"/>
  <c r="L134" i="1"/>
  <c r="L602" i="1"/>
  <c r="L944" i="1"/>
  <c r="L625" i="1"/>
  <c r="L159" i="1"/>
  <c r="L468" i="1"/>
  <c r="L32" i="1"/>
  <c r="L121" i="1"/>
  <c r="L133" i="1" s="1"/>
  <c r="L25" i="1"/>
  <c r="I205" i="1"/>
  <c r="L278" i="1"/>
  <c r="L254" i="1"/>
  <c r="L191" i="1"/>
  <c r="I466" i="1"/>
  <c r="L329" i="1"/>
  <c r="L274" i="1"/>
  <c r="I583" i="1"/>
  <c r="I509" i="1"/>
  <c r="I393" i="1"/>
  <c r="L298" i="1"/>
  <c r="L38" i="1"/>
  <c r="I275" i="1"/>
  <c r="L78" i="1"/>
  <c r="I113" i="1"/>
  <c r="L834" i="1"/>
  <c r="K55" i="1"/>
  <c r="L19" i="1"/>
  <c r="L1445" i="1"/>
  <c r="F558" i="1"/>
  <c r="K155" i="1"/>
  <c r="J559" i="1"/>
  <c r="K559" i="1"/>
  <c r="I1181" i="1"/>
  <c r="F155" i="1"/>
  <c r="J155" i="1"/>
  <c r="L31" i="1"/>
  <c r="L833" i="1"/>
  <c r="L527" i="1"/>
  <c r="I102" i="1"/>
  <c r="I103" i="1" s="1"/>
  <c r="M21" i="1" l="1"/>
  <c r="M24" i="1" s="1"/>
  <c r="T21" i="1"/>
  <c r="F21" i="1"/>
  <c r="K56" i="1"/>
  <c r="L56" i="1" s="1"/>
  <c r="K193" i="1"/>
  <c r="L193" i="1" s="1"/>
  <c r="M77" i="1"/>
  <c r="M80" i="1" s="1"/>
  <c r="G64" i="1"/>
  <c r="L1200" i="1"/>
  <c r="L1479" i="1"/>
  <c r="L1480" i="1" s="1"/>
  <c r="L1429" i="1"/>
  <c r="L480" i="1"/>
  <c r="J63" i="1"/>
  <c r="I670" i="1"/>
  <c r="L55" i="1"/>
  <c r="L1446" i="1"/>
  <c r="L647" i="1"/>
  <c r="I1315" i="1"/>
  <c r="I1430" i="1"/>
  <c r="I1412" i="1"/>
  <c r="I1559" i="1"/>
  <c r="L1486" i="1"/>
  <c r="I1519" i="1"/>
  <c r="L1518" i="1"/>
  <c r="L1519" i="1" s="1"/>
  <c r="I1632" i="1"/>
  <c r="L1436" i="1"/>
  <c r="L1437" i="1" s="1"/>
  <c r="I1601" i="1"/>
  <c r="I985" i="1"/>
  <c r="L1501" i="1"/>
  <c r="L1086" i="1"/>
  <c r="I1351" i="1"/>
  <c r="I1342" i="1"/>
  <c r="I139" i="1"/>
  <c r="L1331" i="1"/>
  <c r="L1282" i="1"/>
  <c r="I1283" i="1"/>
  <c r="I1462" i="1"/>
  <c r="L1528" i="1"/>
  <c r="L1529" i="1" s="1"/>
  <c r="L1593" i="1"/>
  <c r="L1594" i="1" s="1"/>
  <c r="I1622" i="1"/>
  <c r="L1314" i="1"/>
  <c r="L1315" i="1" s="1"/>
  <c r="L1365" i="1"/>
  <c r="L1569" i="1"/>
  <c r="L1397" i="1"/>
  <c r="I826" i="1"/>
  <c r="I1512" i="1"/>
  <c r="I750" i="1"/>
  <c r="I1437" i="1"/>
  <c r="L1720" i="1"/>
  <c r="L1721" i="1" s="1"/>
  <c r="L1341" i="1"/>
  <c r="L1342" i="1" s="1"/>
  <c r="I109" i="1"/>
  <c r="L1324" i="1"/>
  <c r="L94" i="1"/>
  <c r="I1163" i="1"/>
  <c r="L1558" i="1"/>
  <c r="I263" i="1"/>
  <c r="I1721" i="1"/>
  <c r="I1066" i="1"/>
  <c r="L1075" i="1"/>
  <c r="L1076" i="1" s="1"/>
  <c r="L1269" i="1"/>
  <c r="L1162" i="1"/>
  <c r="L1163" i="1" s="1"/>
  <c r="I196" i="1"/>
  <c r="I1494" i="1"/>
  <c r="I701" i="1"/>
  <c r="L1055" i="1"/>
  <c r="L1600" i="1"/>
  <c r="L1103" i="1"/>
  <c r="I773" i="1"/>
  <c r="I1021" i="1"/>
  <c r="I1570" i="1"/>
  <c r="L1149" i="1"/>
  <c r="I1502" i="1"/>
  <c r="I1529" i="1"/>
  <c r="L1042" i="1"/>
  <c r="L1043" i="1" s="1"/>
  <c r="L1382" i="1"/>
  <c r="I972" i="1"/>
  <c r="L772" i="1"/>
  <c r="I556" i="1"/>
  <c r="I903" i="1"/>
  <c r="L1411" i="1"/>
  <c r="L984" i="1"/>
  <c r="L1511" i="1"/>
  <c r="I1383" i="1"/>
  <c r="L1461" i="1"/>
  <c r="I946" i="1"/>
  <c r="L1253" i="1"/>
  <c r="L1254" i="1" s="1"/>
  <c r="L1710" i="1"/>
  <c r="L1293" i="1"/>
  <c r="L523" i="1"/>
  <c r="L524" i="1" s="1"/>
  <c r="L509" i="1"/>
  <c r="I542" i="1"/>
  <c r="L631" i="1"/>
  <c r="L935" i="1"/>
  <c r="I841" i="1"/>
  <c r="I1594" i="1"/>
  <c r="I1480" i="1"/>
  <c r="I1398" i="1"/>
  <c r="I1332" i="1"/>
  <c r="I1115" i="1"/>
  <c r="I336" i="1"/>
  <c r="I234" i="1"/>
  <c r="I1233" i="1"/>
  <c r="I1201" i="1"/>
  <c r="L1114" i="1"/>
  <c r="I1087" i="1"/>
  <c r="I888" i="1"/>
  <c r="I305" i="1"/>
  <c r="I1254" i="1"/>
  <c r="I1150" i="1"/>
  <c r="L887" i="1"/>
  <c r="L452" i="1"/>
  <c r="L453" i="1" s="1"/>
  <c r="I919" i="1"/>
  <c r="I290" i="1"/>
  <c r="L44" i="1"/>
  <c r="I1043" i="1"/>
  <c r="I1580" i="1"/>
  <c r="L1493" i="1"/>
  <c r="L1350" i="1"/>
  <c r="I1305" i="1"/>
  <c r="I1270" i="1"/>
  <c r="I1214" i="1"/>
  <c r="I1076" i="1"/>
  <c r="H64" i="1"/>
  <c r="H70" i="1" s="1"/>
  <c r="I726" i="1"/>
  <c r="I453" i="1"/>
  <c r="I1294" i="1"/>
  <c r="I787" i="1"/>
  <c r="I1056" i="1"/>
  <c r="L495" i="1"/>
  <c r="I322" i="1"/>
  <c r="I424" i="1"/>
  <c r="I524" i="1"/>
  <c r="I614" i="1"/>
  <c r="L102" i="1"/>
  <c r="L669" i="1"/>
  <c r="I350" i="1"/>
  <c r="I648" i="1"/>
  <c r="I410" i="1"/>
  <c r="L555" i="1"/>
  <c r="I439" i="1"/>
  <c r="I936" i="1"/>
  <c r="I632" i="1"/>
  <c r="I380" i="1"/>
  <c r="I189" i="1"/>
  <c r="L335" i="1"/>
  <c r="I95" i="1"/>
  <c r="I222" i="1"/>
  <c r="L438" i="1"/>
  <c r="L1579" i="1"/>
  <c r="F559" i="1"/>
  <c r="F63" i="1" s="1"/>
  <c r="I114" i="1"/>
  <c r="L945" i="1"/>
  <c r="L423" i="1"/>
  <c r="L365" i="1"/>
  <c r="L613" i="1"/>
  <c r="L349" i="1"/>
  <c r="I510" i="1"/>
  <c r="L262" i="1"/>
  <c r="L1304" i="1"/>
  <c r="L466" i="1"/>
  <c r="I366" i="1"/>
  <c r="I558" i="1"/>
  <c r="E66" i="1"/>
  <c r="L108" i="1"/>
  <c r="L205" i="1"/>
  <c r="I394" i="1"/>
  <c r="I584" i="1"/>
  <c r="L379" i="1"/>
  <c r="I481" i="1"/>
  <c r="L393" i="1"/>
  <c r="L138" i="1"/>
  <c r="L289" i="1"/>
  <c r="L246" i="1"/>
  <c r="I276" i="1"/>
  <c r="L409" i="1"/>
  <c r="I467" i="1"/>
  <c r="I206" i="1"/>
  <c r="L321" i="1"/>
  <c r="L304" i="1"/>
  <c r="L1065" i="1"/>
  <c r="L113" i="1"/>
  <c r="L1631" i="1"/>
  <c r="L918" i="1"/>
  <c r="L700" i="1"/>
  <c r="K189" i="1"/>
  <c r="L1232" i="1"/>
  <c r="L749" i="1"/>
  <c r="L786" i="1"/>
  <c r="L541" i="1"/>
  <c r="L840" i="1"/>
  <c r="L1181" i="1"/>
  <c r="L725" i="1"/>
  <c r="L1700" i="1"/>
  <c r="L1132" i="1"/>
  <c r="L971" i="1"/>
  <c r="L1621" i="1"/>
  <c r="L1213" i="1"/>
  <c r="L902" i="1"/>
  <c r="L583" i="1"/>
  <c r="L825" i="1"/>
  <c r="I1182" i="1"/>
  <c r="L221" i="1"/>
  <c r="L1020" i="1"/>
  <c r="L275" i="1"/>
  <c r="L600" i="1"/>
  <c r="W21" i="1" l="1"/>
  <c r="AA21" i="1" s="1"/>
  <c r="AA24" i="1" s="1"/>
  <c r="AA33" i="1" s="1"/>
  <c r="T24" i="1"/>
  <c r="P21" i="1"/>
  <c r="S21" i="1" s="1"/>
  <c r="S24" i="1" s="1"/>
  <c r="S33" i="1" s="1"/>
  <c r="G63" i="1"/>
  <c r="G69" i="1" s="1"/>
  <c r="I64" i="1"/>
  <c r="G82" i="1"/>
  <c r="I82" i="1" s="1"/>
  <c r="I21" i="1"/>
  <c r="L21" i="1" s="1"/>
  <c r="L24" i="1" s="1"/>
  <c r="L33" i="1" s="1"/>
  <c r="F24" i="1"/>
  <c r="F33" i="1" s="1"/>
  <c r="P77" i="1"/>
  <c r="P80" i="1" s="1"/>
  <c r="S80" i="1" s="1"/>
  <c r="W77" i="1"/>
  <c r="T80" i="1"/>
  <c r="L195" i="1"/>
  <c r="L196" i="1" s="1"/>
  <c r="K195" i="1"/>
  <c r="L648" i="1"/>
  <c r="L1398" i="1"/>
  <c r="L1283" i="1"/>
  <c r="L1570" i="1"/>
  <c r="L773" i="1"/>
  <c r="G70" i="1"/>
  <c r="L1487" i="1"/>
  <c r="L1412" i="1"/>
  <c r="L1502" i="1"/>
  <c r="L1325" i="1"/>
  <c r="L1383" i="1"/>
  <c r="L936" i="1"/>
  <c r="L1462" i="1"/>
  <c r="L1559" i="1"/>
  <c r="L1332" i="1"/>
  <c r="L1087" i="1"/>
  <c r="L985" i="1"/>
  <c r="L1104" i="1"/>
  <c r="L1150" i="1"/>
  <c r="L1366" i="1"/>
  <c r="L1601" i="1"/>
  <c r="H63" i="1"/>
  <c r="H69" i="1" s="1"/>
  <c r="H72" i="1" s="1"/>
  <c r="L95" i="1"/>
  <c r="L1294" i="1"/>
  <c r="L1270" i="1"/>
  <c r="L139" i="1"/>
  <c r="L888" i="1"/>
  <c r="L1056" i="1"/>
  <c r="L1115" i="1"/>
  <c r="L103" i="1"/>
  <c r="L1512" i="1"/>
  <c r="L1711" i="1"/>
  <c r="L366" i="1"/>
  <c r="L481" i="1"/>
  <c r="L632" i="1"/>
  <c r="L670" i="1"/>
  <c r="L510" i="1"/>
  <c r="L556" i="1"/>
  <c r="L336" i="1"/>
  <c r="H83" i="1"/>
  <c r="I83" i="1" s="1"/>
  <c r="L439" i="1"/>
  <c r="L496" i="1"/>
  <c r="L614" i="1"/>
  <c r="L1494" i="1"/>
  <c r="L424" i="1"/>
  <c r="L1351" i="1"/>
  <c r="L1305" i="1"/>
  <c r="L263" i="1"/>
  <c r="J66" i="1"/>
  <c r="L467" i="1"/>
  <c r="L1580" i="1"/>
  <c r="L350" i="1"/>
  <c r="L1447" i="1"/>
  <c r="L234" i="1"/>
  <c r="L109" i="1"/>
  <c r="L290" i="1"/>
  <c r="I559" i="1"/>
  <c r="L1430" i="1"/>
  <c r="L247" i="1"/>
  <c r="L410" i="1"/>
  <c r="L206" i="1"/>
  <c r="I155" i="1"/>
  <c r="L1066" i="1"/>
  <c r="L305" i="1"/>
  <c r="L394" i="1"/>
  <c r="L380" i="1"/>
  <c r="L946" i="1"/>
  <c r="L322" i="1"/>
  <c r="L1201" i="1"/>
  <c r="L903" i="1"/>
  <c r="L1214" i="1"/>
  <c r="L1622" i="1"/>
  <c r="L972" i="1"/>
  <c r="L1133" i="1"/>
  <c r="L750" i="1"/>
  <c r="L1233" i="1"/>
  <c r="L701" i="1"/>
  <c r="L1632" i="1"/>
  <c r="L276" i="1"/>
  <c r="L1021" i="1"/>
  <c r="L222" i="1"/>
  <c r="L826" i="1"/>
  <c r="L726" i="1"/>
  <c r="L542" i="1"/>
  <c r="L919" i="1"/>
  <c r="L114" i="1"/>
  <c r="F66" i="1"/>
  <c r="L584" i="1"/>
  <c r="L1701" i="1"/>
  <c r="L1182" i="1"/>
  <c r="L841" i="1"/>
  <c r="L787" i="1"/>
  <c r="L601" i="1"/>
  <c r="W24" i="1" l="1"/>
  <c r="T33" i="1"/>
  <c r="M33" i="1"/>
  <c r="P24" i="1"/>
  <c r="K196" i="1"/>
  <c r="K63" i="1" s="1"/>
  <c r="K66" i="1" s="1"/>
  <c r="G72" i="1"/>
  <c r="G66" i="1"/>
  <c r="I24" i="1"/>
  <c r="S77" i="1"/>
  <c r="W80" i="1"/>
  <c r="AA80" i="1" s="1"/>
  <c r="AA77" i="1"/>
  <c r="P85" i="1"/>
  <c r="S85" i="1" s="1"/>
  <c r="J77" i="1"/>
  <c r="J80" i="1" s="1"/>
  <c r="L82" i="1"/>
  <c r="I70" i="1"/>
  <c r="H66" i="1"/>
  <c r="I63" i="1"/>
  <c r="L64" i="1"/>
  <c r="L83" i="1"/>
  <c r="L155" i="1"/>
  <c r="L189" i="1"/>
  <c r="L559" i="1"/>
  <c r="F77" i="1"/>
  <c r="W33" i="1" l="1"/>
  <c r="T60" i="1"/>
  <c r="T69" i="1" s="1"/>
  <c r="W69" i="1" s="1"/>
  <c r="AA69" i="1" s="1"/>
  <c r="P33" i="1"/>
  <c r="M60" i="1"/>
  <c r="I66" i="1"/>
  <c r="I33" i="1"/>
  <c r="F60" i="1"/>
  <c r="W85" i="1"/>
  <c r="K77" i="1"/>
  <c r="K80" i="1" s="1"/>
  <c r="L63" i="1"/>
  <c r="J85" i="1"/>
  <c r="J49" i="1" s="1"/>
  <c r="I77" i="1"/>
  <c r="F80" i="1"/>
  <c r="W60" i="1" l="1"/>
  <c r="AA60" i="1" s="1"/>
  <c r="P60" i="1"/>
  <c r="S60" i="1" s="1"/>
  <c r="M69" i="1"/>
  <c r="J58" i="1"/>
  <c r="L49" i="1"/>
  <c r="I60" i="1"/>
  <c r="F69" i="1"/>
  <c r="AA85" i="1"/>
  <c r="K85" i="1"/>
  <c r="K54" i="1" s="1"/>
  <c r="K58" i="1" s="1"/>
  <c r="K60" i="1" s="1"/>
  <c r="L66" i="1"/>
  <c r="L77" i="1"/>
  <c r="I80" i="1"/>
  <c r="T72" i="1" l="1"/>
  <c r="W72" i="1" s="1"/>
  <c r="AA72" i="1"/>
  <c r="M72" i="1"/>
  <c r="P72" i="1" s="1"/>
  <c r="P69" i="1"/>
  <c r="S69" i="1" s="1"/>
  <c r="S72" i="1" s="1"/>
  <c r="J60" i="1"/>
  <c r="J69" i="1"/>
  <c r="J70" i="1"/>
  <c r="I69" i="1"/>
  <c r="F72" i="1"/>
  <c r="I72" i="1" s="1"/>
  <c r="AA1845" i="1"/>
  <c r="L80" i="1"/>
  <c r="I85" i="1"/>
  <c r="J72" i="1" l="1"/>
  <c r="L70" i="1"/>
  <c r="L85" i="1"/>
  <c r="K72" i="1" l="1"/>
  <c r="L69" i="1"/>
  <c r="L72" i="1" s="1"/>
  <c r="L54" i="1" l="1"/>
  <c r="L58" i="1" l="1"/>
  <c r="L60" i="1" l="1"/>
  <c r="L1845" i="1" l="1"/>
</calcChain>
</file>

<file path=xl/sharedStrings.xml><?xml version="1.0" encoding="utf-8"?>
<sst xmlns="http://schemas.openxmlformats.org/spreadsheetml/2006/main" count="3933" uniqueCount="1034">
  <si>
    <t>SUMMARY CONTROL DOCUMENT</t>
  </si>
  <si>
    <t>State</t>
  </si>
  <si>
    <t>Federal</t>
  </si>
  <si>
    <t>Other</t>
  </si>
  <si>
    <t>Total</t>
  </si>
  <si>
    <t>Capital</t>
  </si>
  <si>
    <t xml:space="preserve"> </t>
  </si>
  <si>
    <t>Part 1A</t>
  </si>
  <si>
    <t>Reserve</t>
  </si>
  <si>
    <t>Agency</t>
  </si>
  <si>
    <t>Recurring Funds</t>
  </si>
  <si>
    <t>Nonrecurring</t>
  </si>
  <si>
    <t>Fund</t>
  </si>
  <si>
    <t>Line</t>
  </si>
  <si>
    <t>Beginning Base</t>
  </si>
  <si>
    <t>State Funds</t>
  </si>
  <si>
    <t>Funds</t>
  </si>
  <si>
    <t>"New" Recurring Revenue</t>
  </si>
  <si>
    <t>ENHANCEMENTS AND ADJUSTMENTS:</t>
  </si>
  <si>
    <t>Subtotal, Enhancements and Adjustments</t>
  </si>
  <si>
    <t>Subtotal, Part I Revenues</t>
  </si>
  <si>
    <t>NONRECURRING REVENUES</t>
  </si>
  <si>
    <t>Subtotal, Nonrecurring Revenues</t>
  </si>
  <si>
    <t>Federal Funds:</t>
  </si>
  <si>
    <r>
      <t>Other Funds</t>
    </r>
    <r>
      <rPr>
        <sz val="12"/>
        <color indexed="8"/>
        <rFont val="Arial"/>
        <family val="2"/>
      </rPr>
      <t>:</t>
    </r>
  </si>
  <si>
    <t>Subtotal, Federal &amp; Other Funds Revenue</t>
  </si>
  <si>
    <t>TOTAL "NEW" FUNDS</t>
  </si>
  <si>
    <t>TOTAL ALLOCATIONS</t>
  </si>
  <si>
    <t xml:space="preserve">  Recurring Allocations</t>
  </si>
  <si>
    <t xml:space="preserve">  Nonrecurring Allocations</t>
  </si>
  <si>
    <t>GRAND TOTAL RECOMMENDED ALLOCATIONS</t>
  </si>
  <si>
    <t>RESIDUAL BALANCE</t>
  </si>
  <si>
    <t xml:space="preserve">  Nonrecurring Allocations              </t>
  </si>
  <si>
    <t>GRAND TOTAL RESIDUAL NOT ALLOCATED</t>
  </si>
  <si>
    <t>PART IA</t>
  </si>
  <si>
    <t>NON-RECURRING PROVISOS</t>
  </si>
  <si>
    <t>GRAND TOTAL</t>
  </si>
  <si>
    <t>STATEWIDE ALLOCATIONS</t>
  </si>
  <si>
    <t>F300</t>
  </si>
  <si>
    <t xml:space="preserve">Employee Benefits </t>
  </si>
  <si>
    <t>SUBTOTAL INCREMENTAL ADJUSTMENTS</t>
  </si>
  <si>
    <t>SUBTOTAL EMPLOYEE BENEFITS</t>
  </si>
  <si>
    <t>F310</t>
  </si>
  <si>
    <t>Capital Reserve Fund</t>
  </si>
  <si>
    <t>SUBTOTAL CAPITAL RESERVE FUND</t>
  </si>
  <si>
    <t>V040</t>
  </si>
  <si>
    <t>Debt Service</t>
  </si>
  <si>
    <t>SUBTOTAL DEBT SERVICE</t>
  </si>
  <si>
    <t>X220</t>
  </si>
  <si>
    <t>Aid to Subdivisions - State Treasurer</t>
  </si>
  <si>
    <t>SUBTOTAL AID TO SUBDIVISIONS/LOCAL GOVERNMENT FUND</t>
  </si>
  <si>
    <t>X440</t>
  </si>
  <si>
    <t>Aid to Subdivisions - Dept. of Revenue</t>
  </si>
  <si>
    <t>SUBTOTAL AID TO SUBDIVISIONS - DEPT OF REVENUE</t>
  </si>
  <si>
    <t xml:space="preserve">SUBTOTAL STATEWIDE </t>
  </si>
  <si>
    <t>AGENCY ALLOCATIONS</t>
  </si>
  <si>
    <t>Agy #</t>
  </si>
  <si>
    <t>Sec #</t>
  </si>
  <si>
    <t>AGENCIES</t>
  </si>
  <si>
    <t>H630</t>
  </si>
  <si>
    <t>State Department of Education (See Also Lottery Section)</t>
  </si>
  <si>
    <t>State Funds Adjustments:</t>
  </si>
  <si>
    <r>
      <t>Federal Funds Adjustments</t>
    </r>
    <r>
      <rPr>
        <sz val="12"/>
        <color indexed="8"/>
        <rFont val="Arial"/>
        <family val="2"/>
      </rPr>
      <t>:</t>
    </r>
  </si>
  <si>
    <r>
      <t>Other Funds Adjustments</t>
    </r>
    <r>
      <rPr>
        <sz val="12"/>
        <rFont val="Arial"/>
        <family val="2"/>
      </rPr>
      <t>:</t>
    </r>
  </si>
  <si>
    <t>SUBTOTAL STATE DEPARTMENT OF EDUCATION</t>
  </si>
  <si>
    <t>H660</t>
  </si>
  <si>
    <t>Lottery Expenditure Account (See Lottery Section for Appropriations)</t>
  </si>
  <si>
    <r>
      <t>Other Funds</t>
    </r>
    <r>
      <rPr>
        <sz val="12"/>
        <rFont val="Arial"/>
        <family val="2"/>
      </rPr>
      <t>:</t>
    </r>
  </si>
  <si>
    <t>SUBTOTAL LOTTERY EXPENDITURE ACCOUNT</t>
  </si>
  <si>
    <t>A850</t>
  </si>
  <si>
    <t>Education Oversight Committee</t>
  </si>
  <si>
    <t>Other Funds Adjustments:</t>
  </si>
  <si>
    <t>SUBTOTAL EDUCATION OVERSIGHT COMMITTEE</t>
  </si>
  <si>
    <t>H710</t>
  </si>
  <si>
    <t>Wil Lou Gray Opportunity School</t>
  </si>
  <si>
    <r>
      <t>Federal Funds Adjustments</t>
    </r>
    <r>
      <rPr>
        <sz val="12"/>
        <rFont val="Arial"/>
        <family val="2"/>
      </rPr>
      <t>:</t>
    </r>
  </si>
  <si>
    <t>SUBTOTAL WIL LOU GRAY OPPORTUNITY SCHOOL</t>
  </si>
  <si>
    <t>H750</t>
  </si>
  <si>
    <t>School for the Deaf &amp; Blind</t>
  </si>
  <si>
    <t>SUBTOTAL SCHOOL FOR DEAF &amp; BLIND</t>
  </si>
  <si>
    <t>L120</t>
  </si>
  <si>
    <t>John de la Howe School</t>
  </si>
  <si>
    <t>SUBTOTAL JOHN DE LA HOWE SCHOOL</t>
  </si>
  <si>
    <t>H670</t>
  </si>
  <si>
    <t>Educational Television Commission</t>
  </si>
  <si>
    <t>SUBTOTAL EDUCATIONAL TELEVISION COMMISSION</t>
  </si>
  <si>
    <t>H030</t>
  </si>
  <si>
    <t>Commission on Higher Education  (Also see Lottery Section)</t>
  </si>
  <si>
    <t xml:space="preserve">SUBTOTAL COMMISSION ON HIGHER EDUCATION </t>
  </si>
  <si>
    <t>H060</t>
  </si>
  <si>
    <t>Higher Education Tuition Grants  (Also See Lottery Section)</t>
  </si>
  <si>
    <r>
      <t>State Funds Adjustments</t>
    </r>
    <r>
      <rPr>
        <sz val="12"/>
        <color indexed="8"/>
        <rFont val="Arial"/>
        <family val="2"/>
      </rPr>
      <t>:</t>
    </r>
  </si>
  <si>
    <t>SUBTOTAL TUITION GRANTS</t>
  </si>
  <si>
    <t>HIGHER EDUCATION INSTITUTIONS</t>
  </si>
  <si>
    <t>H090</t>
  </si>
  <si>
    <t>Citadel</t>
  </si>
  <si>
    <t>SUBTOTAL CITADEL</t>
  </si>
  <si>
    <t>H120</t>
  </si>
  <si>
    <t>Clemson</t>
  </si>
  <si>
    <t>SUBTOTAL CLEMSON</t>
  </si>
  <si>
    <t>H150</t>
  </si>
  <si>
    <t>University of Charleston</t>
  </si>
  <si>
    <t>SUBTOTAL UNIVERSITY OF CHARLESTON</t>
  </si>
  <si>
    <t>H170</t>
  </si>
  <si>
    <t>Coastal Carolina</t>
  </si>
  <si>
    <t>SUBTOTAL COASTAL CAROLINA</t>
  </si>
  <si>
    <t>H180</t>
  </si>
  <si>
    <t>Francis Marion</t>
  </si>
  <si>
    <t>SUBTOTAL FRANCIS MARION</t>
  </si>
  <si>
    <t>H210</t>
  </si>
  <si>
    <t>Lander</t>
  </si>
  <si>
    <t>SUBTOTAL LANDER</t>
  </si>
  <si>
    <t>H240</t>
  </si>
  <si>
    <t>SC State</t>
  </si>
  <si>
    <t>SUBTOTAL SC STATE</t>
  </si>
  <si>
    <t>USC System</t>
  </si>
  <si>
    <t>H270</t>
  </si>
  <si>
    <t>20A</t>
  </si>
  <si>
    <t xml:space="preserve"> -Columbia</t>
  </si>
  <si>
    <t>SUBTOTAL USC COLUMBIA</t>
  </si>
  <si>
    <t>H290</t>
  </si>
  <si>
    <t>20B</t>
  </si>
  <si>
    <t xml:space="preserve"> -Aiken</t>
  </si>
  <si>
    <r>
      <t>Other Funds Adjustments</t>
    </r>
    <r>
      <rPr>
        <sz val="12"/>
        <color indexed="8"/>
        <rFont val="Arial"/>
        <family val="2"/>
      </rPr>
      <t>:</t>
    </r>
  </si>
  <si>
    <t>SUBTOTAL USC AIKEN</t>
  </si>
  <si>
    <t>H340</t>
  </si>
  <si>
    <t>20C</t>
  </si>
  <si>
    <t xml:space="preserve"> -Upstate</t>
  </si>
  <si>
    <t>SUBTOTAL USC UPSTATE</t>
  </si>
  <si>
    <t>H360</t>
  </si>
  <si>
    <t>20D</t>
  </si>
  <si>
    <t xml:space="preserve"> -Beaufort</t>
  </si>
  <si>
    <t>SUBTOTAL USC BEAUFORT</t>
  </si>
  <si>
    <t>H370</t>
  </si>
  <si>
    <t>20E</t>
  </si>
  <si>
    <t xml:space="preserve"> -Lancaster</t>
  </si>
  <si>
    <t>SUBTOTAL USC LANCASTER</t>
  </si>
  <si>
    <t>H380</t>
  </si>
  <si>
    <t>20F</t>
  </si>
  <si>
    <t xml:space="preserve"> -Salkehatchie</t>
  </si>
  <si>
    <t>SUBTOTAL USC SALKEHATCHIE</t>
  </si>
  <si>
    <t>H390</t>
  </si>
  <si>
    <t>20G</t>
  </si>
  <si>
    <t xml:space="preserve"> -Sumter</t>
  </si>
  <si>
    <t>SUBTOTAL USC SUMTER</t>
  </si>
  <si>
    <t>H400</t>
  </si>
  <si>
    <t>20H</t>
  </si>
  <si>
    <t xml:space="preserve"> -Union</t>
  </si>
  <si>
    <t>SUBTOTAL USC UNION</t>
  </si>
  <si>
    <t>H470</t>
  </si>
  <si>
    <t>Winthrop</t>
  </si>
  <si>
    <t>SUBTOTAL WINTHROP</t>
  </si>
  <si>
    <t>H510</t>
  </si>
  <si>
    <t>Medical University of South Carolina - MUSC</t>
  </si>
  <si>
    <t>SUBTOTAL MUSC</t>
  </si>
  <si>
    <t>H530</t>
  </si>
  <si>
    <t>Area Health Education Consortium (AHEC)</t>
  </si>
  <si>
    <t>SUBTOTAL CONSORTIUM OF COMMUNITY TEACHING HOSPITALS</t>
  </si>
  <si>
    <t>SUBTOTAL HIGHER EDUCATION INSTITUTIONS</t>
  </si>
  <si>
    <t>H590</t>
  </si>
  <si>
    <t>Board for Technical and Comprehensive Education</t>
  </si>
  <si>
    <t>SUBTOTAL BD. TECHNICAL &amp; COMP. ED</t>
  </si>
  <si>
    <t>H790</t>
  </si>
  <si>
    <t>Department of Archives &amp; History</t>
  </si>
  <si>
    <t>SUBTOTAL DEPT OF ARCHIVES &amp; HISTORY</t>
  </si>
  <si>
    <t>H870</t>
  </si>
  <si>
    <t>State Library</t>
  </si>
  <si>
    <t>Federal Funds Adjustments:</t>
  </si>
  <si>
    <t>SUBTOTAL STATE LIBRARY</t>
  </si>
  <si>
    <t>H910</t>
  </si>
  <si>
    <t>Arts Commission</t>
  </si>
  <si>
    <t>SUBTOTAL ARTS COMMISSION</t>
  </si>
  <si>
    <t>H950</t>
  </si>
  <si>
    <t>State Museum (State Museum Commission)</t>
  </si>
  <si>
    <t>SUBTOTAL STATE MUSEUM</t>
  </si>
  <si>
    <t>H730</t>
  </si>
  <si>
    <t>Vocational Rehabilitation</t>
  </si>
  <si>
    <t>SUBTOTAL VOCATIONAL REHABILITATION</t>
  </si>
  <si>
    <t>J020</t>
  </si>
  <si>
    <t>Department of Health &amp; Human Services</t>
  </si>
  <si>
    <t>SUBTOTAL DEPT. OF HEALTH &amp; HUMAN SERVICES</t>
  </si>
  <si>
    <t>J040</t>
  </si>
  <si>
    <t>Department of Health &amp; Environmental Control</t>
  </si>
  <si>
    <t>SUBTOTAL DEPT. OF HEALTH &amp; ENV. CONTROL</t>
  </si>
  <si>
    <t>J120</t>
  </si>
  <si>
    <t>Department of Mental Health</t>
  </si>
  <si>
    <t>SUBTOTAL DEPARTMENT OF MENTAL HEALTH</t>
  </si>
  <si>
    <t>J160</t>
  </si>
  <si>
    <t>Department of Disabilities &amp; Special Needs</t>
  </si>
  <si>
    <r>
      <t>Other Funds Adjustments</t>
    </r>
    <r>
      <rPr>
        <sz val="12"/>
        <color indexed="8"/>
        <rFont val="Arial"/>
        <family val="2"/>
      </rPr>
      <t>:</t>
    </r>
  </si>
  <si>
    <t>SUBTOTAL DEPT. OF DISABILITIES &amp; SPECIAL NEEDS</t>
  </si>
  <si>
    <t>J200</t>
  </si>
  <si>
    <t>Department of Alcohol &amp; Other Drug Abuse Services</t>
  </si>
  <si>
    <t>SUBTOTAL DEPT. OF ALCOHOL &amp; OTHER DRUG ABUSE</t>
  </si>
  <si>
    <t>L040</t>
  </si>
  <si>
    <t>Department of Social Services</t>
  </si>
  <si>
    <t>SUBTOTAL DEPARTMENT OF SOCIAL SERVICES</t>
  </si>
  <si>
    <t>L240</t>
  </si>
  <si>
    <t>Commission for the Blind</t>
  </si>
  <si>
    <t>SUBTOTAL COMMISSION FOR THE BLIND</t>
  </si>
  <si>
    <t>L320</t>
  </si>
  <si>
    <t>Housing Finance &amp; Development Authority</t>
  </si>
  <si>
    <t>SUBTOTAL HOUSING FINANCE &amp; DEVELOPMENT AUTHORITY</t>
  </si>
  <si>
    <t>P120</t>
  </si>
  <si>
    <t>Forestry Commission</t>
  </si>
  <si>
    <t>SUBTOTAL FORESTRY COMMISSION</t>
  </si>
  <si>
    <t>P160</t>
  </si>
  <si>
    <t>Department of Agriculture</t>
  </si>
  <si>
    <t>SUBTOTAL DEPARTMENT OF AGRICULTURE</t>
  </si>
  <si>
    <t>P200</t>
  </si>
  <si>
    <t>Clemson-PSA</t>
  </si>
  <si>
    <t>SUBTOTAL CLEMSON-PSA</t>
  </si>
  <si>
    <t>P210</t>
  </si>
  <si>
    <t>SC State-PSA</t>
  </si>
  <si>
    <t>SUBTOTAL SC STATE-PSA</t>
  </si>
  <si>
    <t>P240</t>
  </si>
  <si>
    <t>Department of Natural Resources</t>
  </si>
  <si>
    <t>SUBTOTAL DEPT. OF NATURAL RESOURCES</t>
  </si>
  <si>
    <t>P260</t>
  </si>
  <si>
    <t>Sea Grant Consortium</t>
  </si>
  <si>
    <t>SUBTOTAL SEA GRANT CONSORTIUM</t>
  </si>
  <si>
    <t>P280</t>
  </si>
  <si>
    <t>Department of Parks, Recreation &amp; Tourism</t>
  </si>
  <si>
    <t>SUBTOTAL DEPT. OF PRT</t>
  </si>
  <si>
    <t>P320</t>
  </si>
  <si>
    <t>Department of Commerce</t>
  </si>
  <si>
    <t>SUBTOTAL DEPT. OF COMMERCE</t>
  </si>
  <si>
    <t>P340</t>
  </si>
  <si>
    <t>Jobs-Economic Development Authority</t>
  </si>
  <si>
    <t xml:space="preserve">  </t>
  </si>
  <si>
    <t>SUBTOTAL JOBS-ECONOMIC DEVELOPMENT AUTHORITY</t>
  </si>
  <si>
    <t>P360</t>
  </si>
  <si>
    <t>SUBTOTAL PATRIOTS POINT AUTHORITY</t>
  </si>
  <si>
    <t>P400</t>
  </si>
  <si>
    <t>Conservation Bank</t>
  </si>
  <si>
    <t>SUBTOTAL CONSERVATION BANK</t>
  </si>
  <si>
    <t>P450</t>
  </si>
  <si>
    <t>Rural Infrastructure Authority</t>
  </si>
  <si>
    <t>SUBTOTAL RURAL INFRASTRUCTURE AUTHORITY</t>
  </si>
  <si>
    <t>B040</t>
  </si>
  <si>
    <t>Judicial Department</t>
  </si>
  <si>
    <t>SUBTOTAL JUDICIAL DEPARTMENT</t>
  </si>
  <si>
    <t>C050</t>
  </si>
  <si>
    <t>Administrative Law Court</t>
  </si>
  <si>
    <t>E200</t>
  </si>
  <si>
    <t>Attorney General</t>
  </si>
  <si>
    <t>SUBTOTAL ATTORNEY GENERAL</t>
  </si>
  <si>
    <t>E210</t>
  </si>
  <si>
    <t>Prosecution Coordination Commission</t>
  </si>
  <si>
    <t>SUBTOTAL PROSECUTION COORDINATION COMMISSION</t>
  </si>
  <si>
    <t>E230</t>
  </si>
  <si>
    <t xml:space="preserve">Commission on Indigent Defense </t>
  </si>
  <si>
    <t>SUBTOTAL COMMISSION ON INDIGENT DEFENSE</t>
  </si>
  <si>
    <t>D100</t>
  </si>
  <si>
    <t>SUBTOTAL SLED</t>
  </si>
  <si>
    <t>K050</t>
  </si>
  <si>
    <t>Department of Public Safety</t>
  </si>
  <si>
    <t>SUBTOTAL DEPARTMENT OF PUBLIC SAFETY</t>
  </si>
  <si>
    <t>N200</t>
  </si>
  <si>
    <t>Law Enforcement Training Council (Criminal Justice Academy)</t>
  </si>
  <si>
    <t>SUBTOTAL LAW ENFORCEMENT TRAINING COUNCIL</t>
  </si>
  <si>
    <t>N040</t>
  </si>
  <si>
    <t>SUBTOTAL DEPT. OF CORRECTIONS</t>
  </si>
  <si>
    <t>N080</t>
  </si>
  <si>
    <t>Department of Probation, Parole &amp; Pardon Services</t>
  </si>
  <si>
    <t xml:space="preserve">SUBTOTAL DEPT. OF PROBATION, PAROLE &amp; PARDON </t>
  </si>
  <si>
    <t>N120</t>
  </si>
  <si>
    <t>Department of Juvenile Justice</t>
  </si>
  <si>
    <t>SUBTOTAL DEPT. OF JUVENILE JUSTICE</t>
  </si>
  <si>
    <t>L360</t>
  </si>
  <si>
    <t>Human Affairs Commission</t>
  </si>
  <si>
    <t>SUBTOTAL HUMAN AFFAIRS COMMISSION</t>
  </si>
  <si>
    <t>L460</t>
  </si>
  <si>
    <t>SUBTOTAL COMMISSION ON MINORITY AFFAIRS</t>
  </si>
  <si>
    <t>R040</t>
  </si>
  <si>
    <t>Public Service Commission</t>
  </si>
  <si>
    <t>SUBTOTAL PUBLIC SERVICE COMMISSION</t>
  </si>
  <si>
    <t>R060</t>
  </si>
  <si>
    <t>Office of Regulatory Staff</t>
  </si>
  <si>
    <t>SUBTOTAL OFFICE OF REGULATORY STAFF</t>
  </si>
  <si>
    <t>R080</t>
  </si>
  <si>
    <t>Workers Compensation Commission</t>
  </si>
  <si>
    <t>SUBTOTAL WORKERS COMP COMMISSION</t>
  </si>
  <si>
    <t>R120</t>
  </si>
  <si>
    <t>State Accident Fund</t>
  </si>
  <si>
    <t>SUBTOTAL STATE ACCIDENT FUND</t>
  </si>
  <si>
    <t>R200</t>
  </si>
  <si>
    <t>Department of Insurance</t>
  </si>
  <si>
    <t>SUBTOTAL DEPARTMENT OF INSURANCE</t>
  </si>
  <si>
    <t>R230</t>
  </si>
  <si>
    <t>Board of Financial Institutions</t>
  </si>
  <si>
    <t>SUBTOTAL BOARD OF FINANCIAL INSTITUTIONS</t>
  </si>
  <si>
    <t>R280</t>
  </si>
  <si>
    <t>Department of Consumer Affairs</t>
  </si>
  <si>
    <t>SUBTOTAL DEPT. OF CONSUMER AFFAIRS</t>
  </si>
  <si>
    <t>R360</t>
  </si>
  <si>
    <t>Department of Labor, Licensing, &amp; Regulation</t>
  </si>
  <si>
    <t>SUBTOTAL DEPT. OF LABOR, LICENSING &amp; REGULATION</t>
  </si>
  <si>
    <t>R400</t>
  </si>
  <si>
    <t>Department of Motor Vehicles</t>
  </si>
  <si>
    <t xml:space="preserve">SUBTOTAL DEPT. OF MOTOR VEHICLES </t>
  </si>
  <si>
    <t>R600</t>
  </si>
  <si>
    <t>Department of Employment &amp; Workforce</t>
  </si>
  <si>
    <t>SUBTOTAL DEPT. OF EMPLOYMENT &amp; WORKFORCE</t>
  </si>
  <si>
    <t>U120</t>
  </si>
  <si>
    <t>Department of Transportation</t>
  </si>
  <si>
    <t>SUBTOTAL DEPARTMENT OF TRANSPORTATION</t>
  </si>
  <si>
    <t>U150</t>
  </si>
  <si>
    <t>Infrastructure Bank Board</t>
  </si>
  <si>
    <t>SUBTOTAL INFRASTRUCTURE BANK BOARD</t>
  </si>
  <si>
    <t>U200</t>
  </si>
  <si>
    <t>County Transportation Funds</t>
  </si>
  <si>
    <t>SUBTOTAL COUNTY TRANSPORTATION FUNDS</t>
  </si>
  <si>
    <t>U300</t>
  </si>
  <si>
    <t>Division of Aeronautics</t>
  </si>
  <si>
    <t>SUBTOTAL DIVISION OF AERONAUTICS</t>
  </si>
  <si>
    <t>A010</t>
  </si>
  <si>
    <t>91A</t>
  </si>
  <si>
    <t>The Senate</t>
  </si>
  <si>
    <t>SUBTOTAL THE SENATE</t>
  </si>
  <si>
    <t>A050</t>
  </si>
  <si>
    <t>91B</t>
  </si>
  <si>
    <t>House of Representatives</t>
  </si>
  <si>
    <t>SUBTOTAL HOUSE OF REPRESENTATIVES</t>
  </si>
  <si>
    <t>A150</t>
  </si>
  <si>
    <t>91C</t>
  </si>
  <si>
    <t>Codification of Laws &amp; Legislative Council</t>
  </si>
  <si>
    <t>SUBTOTAL CODIFICATION OF LAWS &amp; LEG COUNCIL</t>
  </si>
  <si>
    <t>A170</t>
  </si>
  <si>
    <t>91D</t>
  </si>
  <si>
    <t>SUBTOTAL LEGISLATIVE PRINTING &amp; INFO TECH SYSTEMS</t>
  </si>
  <si>
    <t>A200</t>
  </si>
  <si>
    <t>91E</t>
  </si>
  <si>
    <t>Legislative Audit Council</t>
  </si>
  <si>
    <t>SUBTOTAL LEG AUDIT COUNCIL</t>
  </si>
  <si>
    <t>D050</t>
  </si>
  <si>
    <t>92A</t>
  </si>
  <si>
    <t>Governor's Office-Executive Control of the State</t>
  </si>
  <si>
    <t>SUBTOTAL EXECUTIVE CONTROL OF STATE</t>
  </si>
  <si>
    <t>D200</t>
  </si>
  <si>
    <t>92C</t>
  </si>
  <si>
    <t>Governor's Office-Mansion &amp; Grounds</t>
  </si>
  <si>
    <t>SUBTOTAL MANSION &amp; GROUNDS</t>
  </si>
  <si>
    <t>D250</t>
  </si>
  <si>
    <t>Inspector General</t>
  </si>
  <si>
    <t>SUBTOTAL INSPECTOR GENERAL</t>
  </si>
  <si>
    <t>E080</t>
  </si>
  <si>
    <t>Secretary of State</t>
  </si>
  <si>
    <t>SUBTOTAL SECRETARY OF STATE</t>
  </si>
  <si>
    <t>E120</t>
  </si>
  <si>
    <t>Comptroller General</t>
  </si>
  <si>
    <t>SUBTOTAL COMPTROLLER GENERAL</t>
  </si>
  <si>
    <t>E160</t>
  </si>
  <si>
    <t>State Treasurer</t>
  </si>
  <si>
    <t>SUBTOTAL STATE TREASURER</t>
  </si>
  <si>
    <t>E190</t>
  </si>
  <si>
    <t>Retirement Systems Investment Commission</t>
  </si>
  <si>
    <t>SUBTOTAL RETIREMENT SYSTEMS INVESTMENT COMMISSION</t>
  </si>
  <si>
    <t>E240</t>
  </si>
  <si>
    <t>Adjutant General</t>
  </si>
  <si>
    <t>SUBTOTAL ADJUTANT GENERAL</t>
  </si>
  <si>
    <t>E280</t>
  </si>
  <si>
    <t>Election Commission</t>
  </si>
  <si>
    <t xml:space="preserve">SUBTOTAL ELECTION COMMISSION  </t>
  </si>
  <si>
    <t>F270</t>
  </si>
  <si>
    <t>F500</t>
  </si>
  <si>
    <t>Public Employee Benefit Authority (PEBA)</t>
  </si>
  <si>
    <t>R440</t>
  </si>
  <si>
    <t>Department of Revenue</t>
  </si>
  <si>
    <t>SUBTOTAL DEPT. OF REVENUE</t>
  </si>
  <si>
    <t>R520</t>
  </si>
  <si>
    <t>State Ethics Commission</t>
  </si>
  <si>
    <t>SUBTOTAL ETHICS COMMISSION</t>
  </si>
  <si>
    <t>S600</t>
  </si>
  <si>
    <t>Procurement Review Panel</t>
  </si>
  <si>
    <t>SUBTOTAL PROCUREMENT REVIEW  PANEL</t>
  </si>
  <si>
    <t xml:space="preserve">EDUCATION IMPROVEMENT ACT </t>
  </si>
  <si>
    <t>Total "New" EIA Revenue</t>
  </si>
  <si>
    <t>Appropriations</t>
  </si>
  <si>
    <t>Total EIA Appropriations</t>
  </si>
  <si>
    <t>Residual Balance</t>
  </si>
  <si>
    <t>EDUCATION IMPROVEMENT ACT RECAP</t>
  </si>
  <si>
    <t>Total South Carolina Education Lottery Revenue</t>
  </si>
  <si>
    <t xml:space="preserve">Appropriations  </t>
  </si>
  <si>
    <t>Subtotal:</t>
  </si>
  <si>
    <t>Unclaimed Prizes</t>
  </si>
  <si>
    <t>Total South Carolina Education Lottery Appropriations</t>
  </si>
  <si>
    <t>FEDERAL &amp; OTHER FUNDS REVENUE PROJECTIONS SUPPORTING APPROPRIATIONS</t>
  </si>
  <si>
    <t>Subtotal General Lottery Revenue:</t>
  </si>
  <si>
    <t>General Reserve Fund</t>
  </si>
  <si>
    <t>SUBTOTAL GENERAL RESERVE FUND</t>
  </si>
  <si>
    <t xml:space="preserve">  Total EIA Appropriations:</t>
  </si>
  <si>
    <t>New EIA Recurring Appropriations Base</t>
  </si>
  <si>
    <t>EIA Non-Recurring Appropriations</t>
  </si>
  <si>
    <t>H960</t>
  </si>
  <si>
    <t>Confederate Relic Room and Military Museum Commission</t>
  </si>
  <si>
    <t>SUBTOTAL CONFEDERATE RELIC ROOM AND MILITARY MUSEUM COMMISSION</t>
  </si>
  <si>
    <t>Y140</t>
  </si>
  <si>
    <t>State Ports Authority</t>
  </si>
  <si>
    <t>SUBTOTAL STATE PORTS AUTHORITY</t>
  </si>
  <si>
    <t>Legislative Services</t>
  </si>
  <si>
    <t>D500</t>
  </si>
  <si>
    <t>Department of Administration</t>
  </si>
  <si>
    <t>SUBTOTAL DEPARTMENT OF ADMINISTRATION</t>
  </si>
  <si>
    <t>E500</t>
  </si>
  <si>
    <t>Revenue &amp; Fiscal Affairs Office</t>
  </si>
  <si>
    <t>SUBTOTAL REVNUE &amp; FISCAL AFFAIRS OFFICE</t>
  </si>
  <si>
    <t>SFAA - State Auditor's Office</t>
  </si>
  <si>
    <t>SUBTOTAL SFAA - STATE AUDITOR'S OFFICE</t>
  </si>
  <si>
    <t>E550</t>
  </si>
  <si>
    <t>State Fiscal Accountability Authority</t>
  </si>
  <si>
    <t>SUBTOTAL STATE FISCAL ACCOUNTABILITY AUTHORITY</t>
  </si>
  <si>
    <t xml:space="preserve">  Lottery Proceeds</t>
  </si>
  <si>
    <t xml:space="preserve">  Interest Earnings </t>
  </si>
  <si>
    <t>Governor's Recommendations</t>
  </si>
  <si>
    <t>Statewide Items</t>
  </si>
  <si>
    <t>FY 2017-2018 APPROPRIATION ACT RECAP</t>
  </si>
  <si>
    <t>TOTAL FY 2017-18 APPROPRIATION ACT</t>
  </si>
  <si>
    <t>FY 2016-2017 CAPITAL RESERVE FUND</t>
  </si>
  <si>
    <t>FY 2016-2017 Surplus</t>
  </si>
  <si>
    <t>FY 2017-18 APPROPRIATION BASE</t>
  </si>
  <si>
    <t>Auxiliary Enterprises</t>
  </si>
  <si>
    <t>Closing Fund</t>
  </si>
  <si>
    <t>LocateSC</t>
  </si>
  <si>
    <t>Law Enforcement Rank Change</t>
  </si>
  <si>
    <t>Administration - Other Operating</t>
  </si>
  <si>
    <t>Operating Expenses</t>
  </si>
  <si>
    <t>House Ways and Means Committee Recommendations</t>
  </si>
  <si>
    <t>Other Funds Authorization</t>
  </si>
  <si>
    <t>Medicaid Management Information System</t>
  </si>
  <si>
    <t>Telemedicine</t>
  </si>
  <si>
    <t>Medical Contracts</t>
  </si>
  <si>
    <t>Military Base Task Force</t>
  </si>
  <si>
    <t>Local Law Enforcement Grants</t>
  </si>
  <si>
    <t>State Funds Adjustments</t>
  </si>
  <si>
    <t>State Tech Board - Workforce Scholarships/Grants</t>
  </si>
  <si>
    <t>LOTTERY EXPENDITURE ACCOUNT - PROVISO 3.4</t>
  </si>
  <si>
    <t>House</t>
  </si>
  <si>
    <t>Real ID</t>
  </si>
  <si>
    <t>South Carolina State University</t>
  </si>
  <si>
    <t>FY 2020-21 Appropriation Bill</t>
  </si>
  <si>
    <t>FY 2020-21</t>
  </si>
  <si>
    <t>H. 5201</t>
  </si>
  <si>
    <t>SC CARES</t>
  </si>
  <si>
    <t>Information</t>
  </si>
  <si>
    <t>Sources</t>
  </si>
  <si>
    <t>"Phase I"</t>
  </si>
  <si>
    <t>"Phase II"</t>
  </si>
  <si>
    <t>H.5202</t>
  </si>
  <si>
    <t>A142</t>
  </si>
  <si>
    <t>Relief Funds</t>
  </si>
  <si>
    <t>Allocation to State</t>
  </si>
  <si>
    <t>Payments-to-States-and-Units-of-Local-Government.pdf</t>
  </si>
  <si>
    <t>Allocation to Greenville County</t>
  </si>
  <si>
    <t>SUBTOTAL CARES ALLOCATION</t>
  </si>
  <si>
    <t xml:space="preserve">State Appropriations </t>
  </si>
  <si>
    <t>https://www.scstatehouse.gov/sess123_2019-2020/bills/5202.htm</t>
  </si>
  <si>
    <t xml:space="preserve">State Department of Education </t>
  </si>
  <si>
    <t>Reimbursement for public school districts:</t>
  </si>
  <si>
    <t>Student meals, cafeteria workers' salaries</t>
  </si>
  <si>
    <t>Unbudgeted instructional support, additional days</t>
  </si>
  <si>
    <t>SUBTOTAL DEPARMENT OF EDUCATION</t>
  </si>
  <si>
    <t>Statewide Testing and Monitoring</t>
  </si>
  <si>
    <t>SUBTOTAL DEPARTMENT OF HEALTH &amp; ENVIRONMENTAL CONTROL</t>
  </si>
  <si>
    <t>Broadband Mapping and Planning, Infrastructure and Mobile Hotspots</t>
  </si>
  <si>
    <t>Unemployment Trust Fund</t>
  </si>
  <si>
    <t>SUBTOTAL DPMT OF EMPLOYMENT &amp; WORKFORCE</t>
  </si>
  <si>
    <t>State and Local Government Expenditures</t>
  </si>
  <si>
    <t>EBO -</t>
  </si>
  <si>
    <t>Hospital Relief Fund</t>
  </si>
  <si>
    <t>Grant Management Oversight and Compliance</t>
  </si>
  <si>
    <t>Emergency Management Division - PPE</t>
  </si>
  <si>
    <t>TOTAL STATE FUNDING</t>
  </si>
  <si>
    <t>RESIDUAL BALANCE OF STATE FUNDS</t>
  </si>
  <si>
    <t>H. XXXX</t>
  </si>
  <si>
    <t>Proviso 118.XX</t>
  </si>
  <si>
    <t>FY 2019-20</t>
  </si>
  <si>
    <t>REVENUES FY 2020-21</t>
  </si>
  <si>
    <t>Revenue Forecast, FY 2020-21 (BEA Forecast 2/13/20)</t>
  </si>
  <si>
    <t>Less:  FY 2020-21 Transfer to Tax Relief Trust Fund/Res Prop Tax Capped at FY 01-02 Level</t>
  </si>
  <si>
    <t>Net General Fund Revenue Forecast, FY 2020-21</t>
  </si>
  <si>
    <t>Less: FY 2020-21 General Reserve Fund Transfer [§ 11-11-310] (See line 33)</t>
  </si>
  <si>
    <t xml:space="preserve">Less: FY 2020-21 Appropriation Base </t>
  </si>
  <si>
    <t xml:space="preserve">  Proviso 38.1 - DSS: Fee Retention</t>
  </si>
  <si>
    <t xml:space="preserve">  Proviso 34.56 - DHEC: Expenditure Reimbursement</t>
  </si>
  <si>
    <t xml:space="preserve">  FY 2019-20 Capital Reserve Fund - H.</t>
  </si>
  <si>
    <t xml:space="preserve">  FY 2018-19 Contingency Reserve Fund</t>
  </si>
  <si>
    <t xml:space="preserve">  Projected FY 2019-20 General Fund Surplus (BEA Forecast 2/13/20)</t>
  </si>
  <si>
    <t xml:space="preserve">  Litigation Recovery</t>
  </si>
  <si>
    <t xml:space="preserve">  Non-Recurring Debt Service Transfer (Proviso 112.1)</t>
  </si>
  <si>
    <t xml:space="preserve">  Farm Aid - Resiliency Fund Transfer (Proviso 117.163)</t>
  </si>
  <si>
    <t xml:space="preserve">  Less: General Reserve Fund Transfer [§ 11-11-310]  (FY 2020-21 Balance = $528M)</t>
  </si>
  <si>
    <t xml:space="preserve">  FY 2020-21 Base</t>
  </si>
  <si>
    <t xml:space="preserve">  FY 2020-21 Adjustment</t>
  </si>
  <si>
    <t xml:space="preserve">  Coronavirus Aid, Relief, and Economic Security Act (CARES Act) Funding</t>
  </si>
  <si>
    <r>
      <t xml:space="preserve">  Projected EIA Revenue Increase (see </t>
    </r>
    <r>
      <rPr>
        <b/>
        <sz val="12"/>
        <color indexed="8"/>
        <rFont val="Arial"/>
        <family val="2"/>
      </rPr>
      <t>EIA Section</t>
    </r>
    <r>
      <rPr>
        <sz val="12"/>
        <color indexed="8"/>
        <rFont val="Arial"/>
        <family val="2"/>
      </rPr>
      <t>)</t>
    </r>
  </si>
  <si>
    <r>
      <t xml:space="preserve">  Projected FY 2020-21 Lottery Revenue (see</t>
    </r>
    <r>
      <rPr>
        <b/>
        <sz val="12"/>
        <color indexed="8"/>
        <rFont val="Arial"/>
        <family val="2"/>
      </rPr>
      <t xml:space="preserve"> Lottery Section)</t>
    </r>
  </si>
  <si>
    <t>Statewide Recruitment and Retention (Proviso 117.109 - equivalent to a 2% pay plan)</t>
  </si>
  <si>
    <t>2020 Health Insurance Increase</t>
  </si>
  <si>
    <t>Retirement Contribution Increase - Act 13 of 2017 (SCRS/PORS) - 1%</t>
  </si>
  <si>
    <t>Capital Reserve Fund (2% of FY 2018-19 Revenue = $176,095,044)</t>
  </si>
  <si>
    <t>Non-Refundable Income Tax Credit</t>
  </si>
  <si>
    <t>LGF - Aid to Subdivisions Formula (FY 2019-20 Base = $233,740,696)</t>
  </si>
  <si>
    <t>Council of Governments</t>
  </si>
  <si>
    <t>County Veterans' Affairs Offices</t>
  </si>
  <si>
    <t>Coroners</t>
  </si>
  <si>
    <t>Clerks of Court</t>
  </si>
  <si>
    <t>Probate Judges</t>
  </si>
  <si>
    <t>Sheriffs</t>
  </si>
  <si>
    <t>Registers of Deeds</t>
  </si>
  <si>
    <t>Homestead Exemption Shortfall</t>
  </si>
  <si>
    <t>FEMA - Hurricane Dorian State Cost Share</t>
  </si>
  <si>
    <t>Natural Disaster Resiliency Reserve Fund ($25M Proviso 118.18, $25M Proviso 117.163, Proviso 118.17)</t>
  </si>
  <si>
    <t>Income Tax Relief</t>
  </si>
  <si>
    <t>SUBTOTAL DEPT. OF REVENUE TAX CREDIT</t>
  </si>
  <si>
    <t>X500</t>
  </si>
  <si>
    <t>Tax Relief Trust Fund - Dept of Revenue</t>
  </si>
  <si>
    <t>Tax Relief Trust Fund Transfer - BEA 02/13/20</t>
  </si>
  <si>
    <t>Teacher Salary Increase - $3,000 per teacher</t>
  </si>
  <si>
    <t xml:space="preserve">Base Student Cost Inflation Factor </t>
  </si>
  <si>
    <t>Base Student Cost Increase to $2500</t>
  </si>
  <si>
    <t>State Department Relocation</t>
  </si>
  <si>
    <t>Bus Lease/Purchase</t>
  </si>
  <si>
    <t>School Resource Officers</t>
  </si>
  <si>
    <t>SC Virtual School Program (VirtualSC)</t>
  </si>
  <si>
    <t>Office of School Facilities</t>
  </si>
  <si>
    <t>Student Information System</t>
  </si>
  <si>
    <t>Music and Visual Art Instructors (Governor's School for Science and Math)</t>
  </si>
  <si>
    <t>Deferred Maintenance (Governor's School for Arts and Humanities)</t>
  </si>
  <si>
    <t>Maintenance Staff (Governor's School for Science and Math) (FTE Only)</t>
  </si>
  <si>
    <t>Virtual Coordinators (Governor's School for Science and Math)</t>
  </si>
  <si>
    <t>Capital Improvements (Proviso 112.1)</t>
  </si>
  <si>
    <t>Instructional Materials (Proviso 112.1)</t>
  </si>
  <si>
    <t>Reimbursement for public school districts: student meals, cafeteria workers' salaries</t>
  </si>
  <si>
    <t>Reimbursement for public school districts: unbudgeted instructional support, additional days</t>
  </si>
  <si>
    <t xml:space="preserve">Governor's School for Science and Math - Increase Other Operating Expense </t>
  </si>
  <si>
    <t>Funds from Volkswagen Environmental Mitigation Trust to Purchase School Buses</t>
  </si>
  <si>
    <t>EIA Expenditures Adjustment (Details in EIA Section)</t>
  </si>
  <si>
    <t xml:space="preserve">  FY 2020-21 Lottery Projected Expenditures</t>
  </si>
  <si>
    <t>Licensed Professional Counselor Supervisor</t>
  </si>
  <si>
    <t>Classroom Security Improvement</t>
  </si>
  <si>
    <t>Security Camera and Keyless Entry</t>
  </si>
  <si>
    <t>Smartboards</t>
  </si>
  <si>
    <t>Agency Personnel &amp; Operating</t>
  </si>
  <si>
    <t>L. S. Brice School Renovation</t>
  </si>
  <si>
    <t>Transfer from EIA to General Fund</t>
  </si>
  <si>
    <t>FTE Authorization (FTE Only)</t>
  </si>
  <si>
    <t>Increased Authorization Request</t>
  </si>
  <si>
    <t>ETV Infrastructure</t>
  </si>
  <si>
    <t>FCC Required Channel Reassignment</t>
  </si>
  <si>
    <t>University Center Greenville</t>
  </si>
  <si>
    <t>Americorps Grants</t>
  </si>
  <si>
    <t>Authority to Spend Other Funds</t>
  </si>
  <si>
    <t>Tuition Grants Increase</t>
  </si>
  <si>
    <t>Personal Service Increase</t>
  </si>
  <si>
    <t>Other Funds Authority Increase (Interest Earnings)</t>
  </si>
  <si>
    <t>Capers Hall</t>
  </si>
  <si>
    <t>Tuition Freeze for In-State Students</t>
  </si>
  <si>
    <t>Federal Authorization Increase</t>
  </si>
  <si>
    <t>Other Funds Authorization Increase</t>
  </si>
  <si>
    <t>Maintenance, Renovation, and Replacement</t>
  </si>
  <si>
    <t>E&amp;G Unrestricted</t>
  </si>
  <si>
    <t>E&amp;G Restricted</t>
  </si>
  <si>
    <t>School of Education/School of Business Building</t>
  </si>
  <si>
    <t>New Positions - Trade Specialist</t>
  </si>
  <si>
    <t>New Positions - Assistant Professor</t>
  </si>
  <si>
    <t>Other Funded FTEs</t>
  </si>
  <si>
    <t>School of Medicine Relocation</t>
  </si>
  <si>
    <t>State Law Library</t>
  </si>
  <si>
    <t>Federal Funds Authorization</t>
  </si>
  <si>
    <t>USC Upstate Library</t>
  </si>
  <si>
    <t>Student Retention and Graduation Center</t>
  </si>
  <si>
    <t>Authorization Transfer of Federal to Other Authorization for Direct Lending</t>
  </si>
  <si>
    <t>Statewide Teaching Partnerships</t>
  </si>
  <si>
    <t>South Carolina Children's Hospitals Collaborative</t>
  </si>
  <si>
    <t>Other Funds Adjustments</t>
  </si>
  <si>
    <t>Health Careers Program</t>
  </si>
  <si>
    <t>Rural Physicians Incentive Program</t>
  </si>
  <si>
    <t>Instructional Programs - Technical Colleges</t>
  </si>
  <si>
    <t>readySC Direct Training</t>
  </si>
  <si>
    <t>Central Carolina Technical College - Cyber Security Program</t>
  </si>
  <si>
    <t>Central Carolina Technical College - Maintenance and Renovation</t>
  </si>
  <si>
    <t>York Technical College - Student Center</t>
  </si>
  <si>
    <t>Orangeburg-Calhoun Technical College - Machine Tool Technology Classroom</t>
  </si>
  <si>
    <t>Technical College of the Lowcountry - Culinary Center</t>
  </si>
  <si>
    <t>Trident Technical College - Lowcountry Transportation and Logistics Center</t>
  </si>
  <si>
    <t>Horry-Georgetown Technical College - Diesel Training Lab</t>
  </si>
  <si>
    <t>Tri-County Technical College - Building Renovation</t>
  </si>
  <si>
    <t>Career and Technology Education Centers (Proviso 112.1)</t>
  </si>
  <si>
    <t>Spartanburg Community College Stem Building</t>
  </si>
  <si>
    <t>SC Revolutionary War Sestercentennial Commission</t>
  </si>
  <si>
    <t>Convert Micrographics Lab to Digital Lab</t>
  </si>
  <si>
    <t>SC African-American Heritage Commission - Green Book of SC</t>
  </si>
  <si>
    <t xml:space="preserve">Historic Preservation </t>
  </si>
  <si>
    <t>Community Development Grants</t>
  </si>
  <si>
    <t>Aid to County Libraries</t>
  </si>
  <si>
    <t>Greenville Cultural and Arts Center</t>
  </si>
  <si>
    <t>Sumter Opera House</t>
  </si>
  <si>
    <t>Community Arts Development</t>
  </si>
  <si>
    <t>Arts Organization Facilities Upgrades</t>
  </si>
  <si>
    <t>Arts Development and Education Grants</t>
  </si>
  <si>
    <t>Spoleto Festival</t>
  </si>
  <si>
    <t>Permanent Gallery Renovation - Phase 2</t>
  </si>
  <si>
    <t>Agricultural Museum of South Carolina</t>
  </si>
  <si>
    <t>International African American Museum</t>
  </si>
  <si>
    <t>Shaw Joint Base Military Museum</t>
  </si>
  <si>
    <t>Mobile Storage</t>
  </si>
  <si>
    <t xml:space="preserve">Credential Attainment </t>
  </si>
  <si>
    <t xml:space="preserve">Demand Driven Training Service - HVAC and Welding </t>
  </si>
  <si>
    <t>Maintenance of Effort Annualization</t>
  </si>
  <si>
    <t>Community Long Term Care Census</t>
  </si>
  <si>
    <t>Provider Reimbursement Rate</t>
  </si>
  <si>
    <t>DDSN Appropriation Transfer</t>
  </si>
  <si>
    <t>Decreased Federal Participation</t>
  </si>
  <si>
    <t>Disproportionate Share Hospital Allotment Increase</t>
  </si>
  <si>
    <t>Cervical Cancer Awareness</t>
  </si>
  <si>
    <t>Camp Happy Days</t>
  </si>
  <si>
    <t>South Carolina Office of Rural Health</t>
  </si>
  <si>
    <t>Vaccine Funding for Disease Control Response</t>
  </si>
  <si>
    <t>Resource Conservation and Recovery Act Program</t>
  </si>
  <si>
    <t>Funding for Additional Newborn Screenings (Act #55 - Dylan's Law)</t>
  </si>
  <si>
    <t>Able Site Cleanup</t>
  </si>
  <si>
    <t xml:space="preserve">Salary Increases for Critical Position Retention </t>
  </si>
  <si>
    <t>Hazardous Waste Emergency Response</t>
  </si>
  <si>
    <t>Air Quality Program</t>
  </si>
  <si>
    <t>Regional EMS Training Centers - Critical Workforce Scholarships</t>
  </si>
  <si>
    <t>Murrells Inlet Channel Clearing</t>
  </si>
  <si>
    <t>Ocean Outfalls</t>
  </si>
  <si>
    <t>Lake Conestee</t>
  </si>
  <si>
    <t>Nursing Program Expansion</t>
  </si>
  <si>
    <t>Sustainability of Workforce</t>
  </si>
  <si>
    <t>High Risk Adolescents - Out of Home Placements</t>
  </si>
  <si>
    <t>Sexually Violent Predator Program</t>
  </si>
  <si>
    <t>Emergency Department Telepsychiatry</t>
  </si>
  <si>
    <t>School Mental Health</t>
  </si>
  <si>
    <t>Clinicians in Law Enforcement</t>
  </si>
  <si>
    <t>VA Veterans Nursing Homes State Match</t>
  </si>
  <si>
    <t>Sustainability of Services</t>
  </si>
  <si>
    <t xml:space="preserve">Contractual Adjustment </t>
  </si>
  <si>
    <t xml:space="preserve">Mental Illness Recovery Center, Inc. (MIRCI) </t>
  </si>
  <si>
    <t>Inpatient Services</t>
  </si>
  <si>
    <t>Mental Health Pilot - Pickens County Sheriff's Office</t>
  </si>
  <si>
    <t>Authorization Increase</t>
  </si>
  <si>
    <t>Residential Service Rate Increase</t>
  </si>
  <si>
    <t>Respite Service Rate Increase</t>
  </si>
  <si>
    <t>Early Intervention Services</t>
  </si>
  <si>
    <t>State Plan Rate Increases - Waiver Costs</t>
  </si>
  <si>
    <t>Appropriation Transfer from DHHS</t>
  </si>
  <si>
    <t>South Carolina Genomic Medicine Initiative</t>
  </si>
  <si>
    <t>Improve Access to Residential Supports</t>
  </si>
  <si>
    <t>Sustainability of Addiction Crisis Efforts</t>
  </si>
  <si>
    <t>Infrastructure Improvements</t>
  </si>
  <si>
    <t>Staff Equity Increases</t>
  </si>
  <si>
    <t xml:space="preserve">Placement Plan </t>
  </si>
  <si>
    <t>Group Home Board Payments</t>
  </si>
  <si>
    <t>Case Workers Staffing</t>
  </si>
  <si>
    <t>Attachment Assessment</t>
  </si>
  <si>
    <t>Title IV-E, Entitlement Loss Coverage</t>
  </si>
  <si>
    <t>Adult Advocacy Staff</t>
  </si>
  <si>
    <t>Emergency Stabilization Beds</t>
  </si>
  <si>
    <t>Annual OnBase Enterprise System</t>
  </si>
  <si>
    <t>Agency Computer Refresh</t>
  </si>
  <si>
    <t>IT Consultants</t>
  </si>
  <si>
    <t>Economic Services</t>
  </si>
  <si>
    <t>SC Coalition Against Domestic Violence and Sexual Assault</t>
  </si>
  <si>
    <t>Foster Family Board Payments</t>
  </si>
  <si>
    <t>IT Improvements</t>
  </si>
  <si>
    <t>Federal Court Case Management System</t>
  </si>
  <si>
    <t>Domestic Violence Shelter - Horry County</t>
  </si>
  <si>
    <t>CARES</t>
  </si>
  <si>
    <t>Act</t>
  </si>
  <si>
    <t>H.XXXX</t>
  </si>
  <si>
    <t>Proviso 118.18</t>
  </si>
  <si>
    <t>H.5202/A.142</t>
  </si>
  <si>
    <t>Recruitment and Retention</t>
  </si>
  <si>
    <t>Blindness Prevention</t>
  </si>
  <si>
    <t>Complex Renovations and Improvements</t>
  </si>
  <si>
    <t>Housing Initiatives</t>
  </si>
  <si>
    <t>Contract Administration and Compliance</t>
  </si>
  <si>
    <t>Rental Assistance</t>
  </si>
  <si>
    <t>Executive Administration and Special Projects</t>
  </si>
  <si>
    <t>Support Services</t>
  </si>
  <si>
    <t>Mortgage Servicing</t>
  </si>
  <si>
    <t>Finance</t>
  </si>
  <si>
    <t>Housing Tax Credits</t>
  </si>
  <si>
    <t>Employee Benefits</t>
  </si>
  <si>
    <t>Firefighting Equipment</t>
  </si>
  <si>
    <t>Information Technology and Security</t>
  </si>
  <si>
    <t>Firefighting and Service Capacity</t>
  </si>
  <si>
    <t>Agency Operating</t>
  </si>
  <si>
    <t>Consumer Protection Inspectors (FTE Only)</t>
  </si>
  <si>
    <t>Federal Hemp Farming Compliance</t>
  </si>
  <si>
    <t>Hemp Testing Laboratory Equipment</t>
  </si>
  <si>
    <t>Statewide Comprehensive Extension Program Support</t>
  </si>
  <si>
    <t>Critical Fruit and Vegetable Research</t>
  </si>
  <si>
    <t>Research and Education Center Graduate Student Housing</t>
  </si>
  <si>
    <t>Pee Dee Research and Education Center Greenhouses</t>
  </si>
  <si>
    <t>Sandhill REC Research and Extension Building Repairs</t>
  </si>
  <si>
    <t>Research and Extension Program Development</t>
  </si>
  <si>
    <t>Law Enforcement Officer Step Increases &amp; Overtime Funding</t>
  </si>
  <si>
    <t xml:space="preserve">Law Enforcement Class </t>
  </si>
  <si>
    <t>Flood Mitigation Outreach - National Flood Insurance Program Facilitator</t>
  </si>
  <si>
    <t>Headquarters Relocation</t>
  </si>
  <si>
    <t>Watercraft Registration Conversion (Year 2 of 2)</t>
  </si>
  <si>
    <t>Marine Resources Research Lab Shoreline Stabilization</t>
  </si>
  <si>
    <t>Barnwell Fish Hatchery Maintenance</t>
  </si>
  <si>
    <t>Research Vessel Replacement</t>
  </si>
  <si>
    <t>State Water Plan - Pee Dee Basin</t>
  </si>
  <si>
    <t>Marine Fisheries Data Collection</t>
  </si>
  <si>
    <t>Information Technology Staff Recruitment and Retention</t>
  </si>
  <si>
    <t>Wildlife Management Area Renovations and Repairs</t>
  </si>
  <si>
    <t>FEMA NFIP Flood Mitigation Assistance</t>
  </si>
  <si>
    <t>Heritage Trust Cultural Resources Management</t>
  </si>
  <si>
    <t>Wild Turkey Research, Tagging &amp; Harvest Reporting</t>
  </si>
  <si>
    <t>Water Recreation Resource Projects</t>
  </si>
  <si>
    <t xml:space="preserve">Undergraduate Resilience Research Scholars Program </t>
  </si>
  <si>
    <t>Federal Funds Adjustments</t>
  </si>
  <si>
    <t>Convert Temporary Grant to FTE (FTE Only)</t>
  </si>
  <si>
    <t>Tourism Recovery Advertising</t>
  </si>
  <si>
    <t>Destination Specific Tourism Marketing</t>
  </si>
  <si>
    <t>Governor's Mansion Grounds Historic Buildings Restoration</t>
  </si>
  <si>
    <t>PGA Championship 2021 Kiawah Island</t>
  </si>
  <si>
    <t>State Park Rest Station Renovations</t>
  </si>
  <si>
    <t>State Park Dam and Spillway Repairs</t>
  </si>
  <si>
    <t>Hunting Island Lighthouse Repairs</t>
  </si>
  <si>
    <t>Charles Towne Landing Repairs and Upgrades</t>
  </si>
  <si>
    <t>Water Systems Upgrades</t>
  </si>
  <si>
    <t>Asbestos/Mold/Lead Removal - Phase 5</t>
  </si>
  <si>
    <t>Welcome Center Rebuild</t>
  </si>
  <si>
    <t xml:space="preserve">Film Incentives </t>
  </si>
  <si>
    <t>Spartanburg Convention Center</t>
  </si>
  <si>
    <t>Vista Greenway</t>
  </si>
  <si>
    <t xml:space="preserve">City of Seneca Downtown Revitalization </t>
  </si>
  <si>
    <t>SC Aquarium</t>
  </si>
  <si>
    <t>SC Association of Tourism Regions</t>
  </si>
  <si>
    <t>Special Olympics</t>
  </si>
  <si>
    <t>Park Revitalization</t>
  </si>
  <si>
    <t>Kings Mountain State Park</t>
  </si>
  <si>
    <t>Dreher Island State Park</t>
  </si>
  <si>
    <t>Charleston Visitor Center</t>
  </si>
  <si>
    <t>Recreation Grants and Policy</t>
  </si>
  <si>
    <t>State Park Service</t>
  </si>
  <si>
    <t>Parks &amp; Recreation Development Fund</t>
  </si>
  <si>
    <t>Rural School District and Economic Initiatives</t>
  </si>
  <si>
    <t>Small Business Procurement Technical Assistance Program</t>
  </si>
  <si>
    <t>PGA Championship 2021 - Kiawah Island</t>
  </si>
  <si>
    <t>Graduation Alliance Pilot</t>
  </si>
  <si>
    <t>Goodwill Excel Center Pilot</t>
  </si>
  <si>
    <t>SC Association for Community Economic Development</t>
  </si>
  <si>
    <t>SC Technology and Aviation Center</t>
  </si>
  <si>
    <t>Personal and Employer Contribution Increases</t>
  </si>
  <si>
    <t>Procurement Technical Assistance Program</t>
  </si>
  <si>
    <t>Other Fund Adjustments</t>
  </si>
  <si>
    <t>Patriots Point Development Authority</t>
  </si>
  <si>
    <t>Educational Access Initiative</t>
  </si>
  <si>
    <t>Conservation Grants</t>
  </si>
  <si>
    <t>Rural Infrastructure Fund</t>
  </si>
  <si>
    <t>Water and Sewer Regionalization Fund</t>
  </si>
  <si>
    <t>Court Position Funding Transfer</t>
  </si>
  <si>
    <t xml:space="preserve">Additional Circuit and Family Court Judges </t>
  </si>
  <si>
    <t>Additional Circuit and Family Court Judges - Startup Costs</t>
  </si>
  <si>
    <t>Digital Courtroom Recorder Project</t>
  </si>
  <si>
    <t>Case Management System Modernization</t>
  </si>
  <si>
    <t>Information Technology Personnel (FTE Only)</t>
  </si>
  <si>
    <t>Attorney Positions Funding Transfer</t>
  </si>
  <si>
    <t xml:space="preserve">Courtroom Renovation </t>
  </si>
  <si>
    <t>Health, Retirement, and Pay Plan Increases</t>
  </si>
  <si>
    <t>Crime Victim Compensation Funding</t>
  </si>
  <si>
    <t>Stability Funding</t>
  </si>
  <si>
    <t>Criminal Prosecutors and Support Personnel</t>
  </si>
  <si>
    <t>Post-Conviction Relief Attorney</t>
  </si>
  <si>
    <t>Program Coordinator-Victim Advocacy</t>
  </si>
  <si>
    <t>FTE Realignment (FTE Only)</t>
  </si>
  <si>
    <t xml:space="preserve">Administrative &amp; Legal Staff </t>
  </si>
  <si>
    <t>Technology &amp; IT Staff &amp; Operating</t>
  </si>
  <si>
    <t>Commission Office Renovation and Security</t>
  </si>
  <si>
    <t>Circuit Solicitor Prosecution Case Management Systems &amp; IT Infrastructure</t>
  </si>
  <si>
    <t>Circuit Solicitor Administrative Assistant Retention - Salary Adjustment</t>
  </si>
  <si>
    <t>Circuit Public Defender Administrative Assistants Retention - Salary Adjustment</t>
  </si>
  <si>
    <t>Criminal Justice System Workload Parity</t>
  </si>
  <si>
    <t>Rule 608 Appointments</t>
  </si>
  <si>
    <t>Increase State Funded FTE (FTE Only)</t>
  </si>
  <si>
    <t>State Law Enforcement Division - SLED</t>
  </si>
  <si>
    <t>Agency Personnel and Equipment</t>
  </si>
  <si>
    <t>Technology Equipment/Software</t>
  </si>
  <si>
    <t xml:space="preserve">Agency Fleet Replacement Plan </t>
  </si>
  <si>
    <t>Transfer Illegal Immigration Unit from DPS</t>
  </si>
  <si>
    <t>Immigration Officers Position Funding</t>
  </si>
  <si>
    <t>State Investigation Reimbursement</t>
  </si>
  <si>
    <t>Forensic Equipment</t>
  </si>
  <si>
    <t>Transfer Illegal Immigration Unit to SLED</t>
  </si>
  <si>
    <t>Officers Body Armor Replacement</t>
  </si>
  <si>
    <t>FTE Adjustment of State Transport Police (FTE Only)</t>
  </si>
  <si>
    <t>Non-Motorized Safety Grant</t>
  </si>
  <si>
    <t>164 (Repeat Intoxicated Driver) Transfer Funds</t>
  </si>
  <si>
    <t>Generator for Academy Main Building</t>
  </si>
  <si>
    <t>Department of Corrections</t>
  </si>
  <si>
    <t>Critical Need Health Services Positions</t>
  </si>
  <si>
    <t>Medical and Hepatitis C Supplies and Equipment</t>
  </si>
  <si>
    <t>Expansion of Gang Enforcement Security Team</t>
  </si>
  <si>
    <t>Security and Safety Upgrades</t>
  </si>
  <si>
    <t>Long Term Programming and Reentry Needs</t>
  </si>
  <si>
    <t>Fire Alarm Replacement (Phase 1 of 3)</t>
  </si>
  <si>
    <t>Mental Health Specialists</t>
  </si>
  <si>
    <t>Expansion of Inmate Release Services</t>
  </si>
  <si>
    <t>Alston Wilkes Society</t>
  </si>
  <si>
    <t>Enhancing the Parole Board Decision Making Process</t>
  </si>
  <si>
    <t>FTE for IT, Realignment &amp; Expansion of Existing Programs (FTE Only)</t>
  </si>
  <si>
    <t>IRF Increase</t>
  </si>
  <si>
    <t>Facility Renovations</t>
  </si>
  <si>
    <t>Recruitment and Retention of Juvenile Correction Officers and Community Specialists</t>
  </si>
  <si>
    <t>Safety and Security Upgrades</t>
  </si>
  <si>
    <t xml:space="preserve">Marine and Wilderness Program </t>
  </si>
  <si>
    <t>Broad River Facility Security Updates and Renovations</t>
  </si>
  <si>
    <t>Commission for Minority Affairs</t>
  </si>
  <si>
    <t>Director of Public Policy and Community Affairs</t>
  </si>
  <si>
    <t>General Operation</t>
  </si>
  <si>
    <t>Rural Area Census Initiatives</t>
  </si>
  <si>
    <t>Administration - Personal Services &amp; Employer Contributions</t>
  </si>
  <si>
    <t>Personal Services - Banking Division</t>
  </si>
  <si>
    <t>Personal Services - Consumer Finance Division</t>
  </si>
  <si>
    <t>Health Insurance and Retirement Rate Increase</t>
  </si>
  <si>
    <t>Advocacy Paralegal and Expert Witness Funding</t>
  </si>
  <si>
    <t>Other Funds Cost of Living, Retirement, Health and Dental Increases</t>
  </si>
  <si>
    <t>Personal Services</t>
  </si>
  <si>
    <t>Emergency Response Task Force Equipment</t>
  </si>
  <si>
    <t>Local Fire Department Grants</t>
  </si>
  <si>
    <t>Employer Contributions-Other Funds</t>
  </si>
  <si>
    <t>State Fire Marshal: V-SAFE</t>
  </si>
  <si>
    <t>Employee Salary-2% General Increase</t>
  </si>
  <si>
    <t>IT Security Request</t>
  </si>
  <si>
    <t>Phoenix III Database Modernization</t>
  </si>
  <si>
    <t>Career Pathing Plan</t>
  </si>
  <si>
    <t>Cyber Security</t>
  </si>
  <si>
    <t>Appellate Panel - Loss of Federal Funding</t>
  </si>
  <si>
    <t>Rest Area Renovations</t>
  </si>
  <si>
    <t>Highway 301 Bridge - Palmetto Trail</t>
  </si>
  <si>
    <t>Accelerated Statewide Farm to Market Paving Program</t>
  </si>
  <si>
    <t>Infrastructure Maintenance Trust Fund</t>
  </si>
  <si>
    <t>Engineering &amp; Construction - Highway Fund</t>
  </si>
  <si>
    <t>Port Access Road - Port Fund</t>
  </si>
  <si>
    <t>Non-Federal Aid Fund</t>
  </si>
  <si>
    <t>Mark Clark Expressway</t>
  </si>
  <si>
    <t>Tolls</t>
  </si>
  <si>
    <t>Volvo Interchange/Berkeley County - Volvo Fund</t>
  </si>
  <si>
    <t>Adjustment to Estimated Expenditures</t>
  </si>
  <si>
    <t xml:space="preserve">Operating </t>
  </si>
  <si>
    <t>Hangar Renovations</t>
  </si>
  <si>
    <t>Airport Improvements</t>
  </si>
  <si>
    <t xml:space="preserve">Aircraft Fleet Modernization Evaluation </t>
  </si>
  <si>
    <t>Jasper Ocean Terminal Port Facility Infrastructure Fund</t>
  </si>
  <si>
    <t>Port of Georgetown - Engineering Study</t>
  </si>
  <si>
    <t>Operating</t>
  </si>
  <si>
    <t>Reapportionment Expenses</t>
  </si>
  <si>
    <t>Software Upgrades and License Fees</t>
  </si>
  <si>
    <t>IT Equipment Upgrades</t>
  </si>
  <si>
    <t>Division of State Human Resources</t>
  </si>
  <si>
    <t xml:space="preserve">SC Enterprise Information System </t>
  </si>
  <si>
    <t>State Owned Buildings - Permanent Improvements</t>
  </si>
  <si>
    <t>Budget Development System</t>
  </si>
  <si>
    <t>EBO - Hospital Relief Fund</t>
  </si>
  <si>
    <t>EBO - Grant Management Oversight and Compliance</t>
  </si>
  <si>
    <t>Personnel and Operating</t>
  </si>
  <si>
    <t>Replacement of Reduced Fines and Fees Revenue</t>
  </si>
  <si>
    <t>Tuition Prepayment Program Unfunded Liability</t>
  </si>
  <si>
    <t>IRF Premium Increase</t>
  </si>
  <si>
    <t>Armory Revitalization</t>
  </si>
  <si>
    <t>Aiken Readiness Center</t>
  </si>
  <si>
    <t>Olympia Armory Renovations</t>
  </si>
  <si>
    <t xml:space="preserve">SC Emergency Management Division - Personnel </t>
  </si>
  <si>
    <t>SC Emergency Management Division - HVAC Replacement (Phase 1 of 3)</t>
  </si>
  <si>
    <t xml:space="preserve">Armory Revitalization </t>
  </si>
  <si>
    <t>E260</t>
  </si>
  <si>
    <t>Veterans' Affairs</t>
  </si>
  <si>
    <t>NG 911 Grant Program</t>
  </si>
  <si>
    <t>SC Wireless 911 Program</t>
  </si>
  <si>
    <t>Additional FTEs (FTE Only)</t>
  </si>
  <si>
    <t>E-Portal FTEs (FTE Only)</t>
  </si>
  <si>
    <t>Personnel Increases</t>
  </si>
  <si>
    <t>Data Analytics/Robotics Program</t>
  </si>
  <si>
    <t>Estimated Revenue (BEA Forecast 11/8/19)</t>
  </si>
  <si>
    <t>FY2019-20 Nonrecurring Revenue</t>
  </si>
  <si>
    <t>Total EIA Revenue</t>
  </si>
  <si>
    <t>Regional Computer Science Specialist (FTE Only)</t>
  </si>
  <si>
    <t>4 Year Early Childhood Assessment/Testing</t>
  </si>
  <si>
    <t>4 Year Early Childhood (Transfer to Full Day 4K)</t>
  </si>
  <si>
    <t>Full Day 4K (SDE)</t>
  </si>
  <si>
    <t>ETV - K-12 Public Education (H670) (Transfer to General Fund)</t>
  </si>
  <si>
    <t>ETV - Infrastructure (H670) (Transfer to General Fund)</t>
  </si>
  <si>
    <t>Gov. School for Arts &amp; Humanities (H630)</t>
  </si>
  <si>
    <t>Wil Lou Gray Opp. School (H710)</t>
  </si>
  <si>
    <t>School for Deaf &amp; Blind (H750)</t>
  </si>
  <si>
    <t>Clemson Agriculture Education Teachers (P200)</t>
  </si>
  <si>
    <t>Gov. School for Math &amp; Science (H630)</t>
  </si>
  <si>
    <t>Center for Educator Recruitment, Retention, &amp; Advancement (CERRA) (H470)</t>
  </si>
  <si>
    <t>SDE Grants Committee</t>
  </si>
  <si>
    <t>National Student Clearinghouse (E500)</t>
  </si>
  <si>
    <t>Save the Children (A850)</t>
  </si>
  <si>
    <t xml:space="preserve">S.C. Public Charter School Growth </t>
  </si>
  <si>
    <t>Full Day 4K (First Steps)</t>
  </si>
  <si>
    <t>Project Read</t>
  </si>
  <si>
    <t>Reading Partners</t>
  </si>
  <si>
    <t>Project HYPE</t>
  </si>
  <si>
    <t>Pattison's Academy</t>
  </si>
  <si>
    <t>Meyer Center</t>
  </si>
  <si>
    <t>First Steps County Partnerships</t>
  </si>
  <si>
    <t>After School Alliance</t>
  </si>
  <si>
    <t>Recurring:</t>
  </si>
  <si>
    <t>Residual Balance Recurring</t>
  </si>
  <si>
    <t>Non-Recurring: (Proviso 1A.74 - FY 2019-20 Certified Surplus)</t>
  </si>
  <si>
    <t>Instructional Materials</t>
  </si>
  <si>
    <t xml:space="preserve">Computer Science Certification and Professional Learning </t>
  </si>
  <si>
    <t>Roper Mountain Science Center</t>
  </si>
  <si>
    <t>Industry Certifications</t>
  </si>
  <si>
    <t>Estimated Revenue (BEA 11/8/19)</t>
  </si>
  <si>
    <t>FY 19-20 General Lottery Appropriations</t>
  </si>
  <si>
    <t>CHE - LIFE Scholarships (Title 59, Chapter 149)</t>
  </si>
  <si>
    <t>CHE - HOPE Scholarships (Section 59-150-370)</t>
  </si>
  <si>
    <t>CHE - Palmetto Fellows Scholarships (Section 59-104-20)</t>
  </si>
  <si>
    <t>CHE &amp; State Tech Board - Tuition Assistance</t>
  </si>
  <si>
    <t>CHE - Need-Based Grants</t>
  </si>
  <si>
    <t>Higher Education Tuition Grants Commission - Tuition Grants</t>
  </si>
  <si>
    <t>CHE - National Guard Tuition Repayment  (Section 59-111-75)</t>
  </si>
  <si>
    <t xml:space="preserve">State Tech Board - South Carolina Workforce Industry Needs Scholarship </t>
  </si>
  <si>
    <t>CHE - Higher Education Excellence Enhancement Program</t>
  </si>
  <si>
    <t>State Tech Board - SPICE Program</t>
  </si>
  <si>
    <t>SDE - School Buses</t>
  </si>
  <si>
    <t>State Tech Board - High Demand Job Skill Training Equipment</t>
  </si>
  <si>
    <t>DAODAS - Gambling Addiction Services</t>
  </si>
  <si>
    <t>CHE - Pascal</t>
  </si>
  <si>
    <t>CHE - SREB Program and Assessments</t>
  </si>
  <si>
    <t>All Remaining</t>
  </si>
  <si>
    <t>L060</t>
  </si>
  <si>
    <t>Department on Aging</t>
  </si>
  <si>
    <t>Dementia Coordinator</t>
  </si>
  <si>
    <t>L080</t>
  </si>
  <si>
    <t>Department of Children's Advocacy</t>
  </si>
  <si>
    <t>Continuum of Care</t>
  </si>
  <si>
    <t>SUBTOTAL DEPARTMENT OF CHILDREN'S ADVOCACY</t>
  </si>
  <si>
    <t>SUBTOTAL VETERANS' AFFAIRS</t>
  </si>
  <si>
    <t>New Voting System Support</t>
  </si>
  <si>
    <t>Completion of New Voting System Solution</t>
  </si>
  <si>
    <t>Residual Balance Non-Recurring</t>
  </si>
  <si>
    <t>WIP</t>
  </si>
  <si>
    <t>COVID-19 Response Account (H. 4014)</t>
  </si>
  <si>
    <t>Disaster Trust Fund (H. 3411)</t>
  </si>
  <si>
    <t>COVID-19 Response Reserve Account (H. 3411)</t>
  </si>
  <si>
    <t>COVID-19 Testing (H. 3411)</t>
  </si>
  <si>
    <t>Management of federal COVID-19 relief funds (H. 3411)</t>
  </si>
  <si>
    <t>Beginning Balance</t>
  </si>
  <si>
    <t>H3411/A135</t>
  </si>
  <si>
    <t>H4014/A116</t>
  </si>
  <si>
    <t>Admin - COVID-19 Preparedness</t>
  </si>
  <si>
    <t>Balance</t>
  </si>
  <si>
    <t>Treasurer - Disaster Trust Fund</t>
  </si>
  <si>
    <t>Treasurer - COVID-19 Response Reserve Acct</t>
  </si>
  <si>
    <t>MUSC - COVID19 testing</t>
  </si>
  <si>
    <t>Admin - COVID-19 federal funds management</t>
  </si>
  <si>
    <t>Total Expenditures</t>
  </si>
  <si>
    <t>SUBTOTAL DEPARTMENT ON AGING</t>
  </si>
  <si>
    <t>SUBTOTAL ADMINISTRATIVE LAW COURT</t>
  </si>
  <si>
    <t>SUBTOTAL PEBA</t>
  </si>
  <si>
    <t>Enhancements and Adjustments:</t>
  </si>
  <si>
    <t>EIA Sales Tax</t>
  </si>
  <si>
    <t>Interest Earnings</t>
  </si>
  <si>
    <t xml:space="preserve">Less:  FY 2019-20 Appropriation Base </t>
  </si>
  <si>
    <t>H. 4014, H. 3411, &amp;</t>
  </si>
  <si>
    <t>H. 4014, H. 3411</t>
  </si>
  <si>
    <t>Revenue Forecast, FY 2020-21 (BEA Forecast 8/31/20)</t>
  </si>
  <si>
    <t>Senat Finance Committee</t>
  </si>
  <si>
    <t xml:space="preserve">  Year End Surplus (CG, 8/27/20)</t>
  </si>
  <si>
    <t>Less: FY 2020-21 General Reserve Fund Transfer [§ 11-11-310] per SFC</t>
  </si>
  <si>
    <t>Transfer to EFA for base student cost and step increased</t>
  </si>
  <si>
    <t>SFC - Midyear Reduction Reserve Fund</t>
  </si>
  <si>
    <t>SFC - COVID-19 Response Reserve Act</t>
  </si>
  <si>
    <t>SFC - Security &amp; Safety Upgrades</t>
  </si>
  <si>
    <t>SFC - Charter Schools</t>
  </si>
  <si>
    <t>SFC - School Nurses</t>
  </si>
  <si>
    <t>SFC - Marketing</t>
  </si>
  <si>
    <t>SFC - Vets Nursing Home Construction</t>
  </si>
  <si>
    <t>SFC - ReadySC workforce training</t>
  </si>
  <si>
    <t>Pollworker stipend</t>
  </si>
  <si>
    <t>Hazard Pay Bonus (salaried &lt;$50K)</t>
  </si>
  <si>
    <t>Unemployment Trust Fund - CARES Phase II</t>
  </si>
  <si>
    <t>Statewide Testing and Monitoring (H5202)</t>
  </si>
  <si>
    <t>CARES Phase II Funds</t>
  </si>
  <si>
    <t>H.5202 &amp; 5201??</t>
  </si>
  <si>
    <t>CARES Act Phase II - Nonprofit Relief</t>
  </si>
  <si>
    <t>CARES Act Phase II - Minority Relief</t>
  </si>
  <si>
    <t>CARES Act Phase II - Local Government Relief</t>
  </si>
  <si>
    <t>Continuing</t>
  </si>
  <si>
    <t>Resolution</t>
  </si>
  <si>
    <t xml:space="preserve">  FY 2019-20 Capital Reserve Fund - lapsed to Contingency Reserve Fund</t>
  </si>
  <si>
    <t xml:space="preserve">  FY 2019-20 General Fund Surplus/Contingency Reserve Fund</t>
  </si>
  <si>
    <t>FY 2020-21 APPROPRIATION ACT RECAP</t>
  </si>
  <si>
    <t>FY 2020-21 APPROPRIATION BASE</t>
  </si>
  <si>
    <t>FY 2018-19 CONTINGENCY RESERVE FUND</t>
  </si>
  <si>
    <t>H. 3210</t>
  </si>
  <si>
    <t>Medical University of South Carolina (MUSC)</t>
  </si>
  <si>
    <t>Statewide Testing</t>
  </si>
  <si>
    <t>Nonprofit (501(c)(3)) Relief</t>
  </si>
  <si>
    <t>Minority Business Relief</t>
  </si>
  <si>
    <t>State, Local Government, Independent College and University Expenditures</t>
  </si>
  <si>
    <t>TOTAL FY 2020-21 APPROPRIATION ACT</t>
  </si>
  <si>
    <t>CONTINGENCY RESERVE FUND EXPENDITURES</t>
  </si>
  <si>
    <t>H. 3411</t>
  </si>
  <si>
    <t>Less: FY 2020-21 General Reserve Fund Transfer [§ 11-11-310]</t>
  </si>
  <si>
    <t>SDE - Instructional Materials</t>
  </si>
  <si>
    <t>SDE - Reading Partners</t>
  </si>
  <si>
    <t>FY 2020-21 Continuing Resolution, H. 3411</t>
  </si>
  <si>
    <t xml:space="preserve">The Summary Control Document is the SC Revenue and Fiscal Affairs Office's attempt to  </t>
  </si>
  <si>
    <t xml:space="preserve">maintain a historical record in summary form reflecting the recommendations/actions taken at </t>
  </si>
  <si>
    <t>each stage of the budget process.  It is not intended to be construed as a binding, legal document.</t>
  </si>
  <si>
    <t>FY 2020-21 Appropriations per Continuing Resolution</t>
  </si>
  <si>
    <t xml:space="preserve">Revenue Forecast, FY 2020-21 </t>
  </si>
  <si>
    <t>Estimated Revenue</t>
  </si>
  <si>
    <t>LOTTERY EXPENDITURE ACCOUNT</t>
  </si>
  <si>
    <t>Higher Education Tuition Grants Committee - Tuition Grants</t>
  </si>
  <si>
    <t>DAODAS - Gambling Addiction</t>
  </si>
  <si>
    <t xml:space="preserve">SBTCE - South Carolina Workforce Industry Needs Scholarship </t>
  </si>
  <si>
    <t xml:space="preserve">CHE - SREB Program and Assessment </t>
  </si>
  <si>
    <t>CHE - Technology - Public Four-Year Institutions, Two-Year Institutions, and State Technical Colleges</t>
  </si>
  <si>
    <t>SBTCE - ReadySC Direct Training</t>
  </si>
  <si>
    <t>SBTCE - High Demand Job Skill Training Equipment</t>
  </si>
  <si>
    <t>SBTCE - Workforce Scholarships and Grants</t>
  </si>
  <si>
    <t>CHE - SREB Program and Assessment</t>
  </si>
  <si>
    <t>CHE - PASCAL</t>
  </si>
  <si>
    <t>SDE - School Bus Lease/Purchase</t>
  </si>
  <si>
    <t>CHE - Need Based Grants</t>
  </si>
  <si>
    <t xml:space="preserve">COVID-19 Testing </t>
  </si>
  <si>
    <t>Management of federal COVID-19 relief funds</t>
  </si>
  <si>
    <t>Disaster Trust Fund</t>
  </si>
  <si>
    <t xml:space="preserve">COVID-19 Response Reserve Account </t>
  </si>
  <si>
    <t>H. 3411, H.4014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</si>
</sst>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_);_(* \(#,##0\);_(* &quot;-&quot;??_);_(@_)"/>
    <numFmt numFmtId="166" formatCode="m/d/yy\ \ \ h:mm\ AM/PM"/>
    <numFmt numFmtId="167" formatCode="#,##0.0_);\(#,##0.0\)"/>
    <numFmt numFmtId="168" formatCode="_(* #,##0_);_(* \(#,##0\);_(* &quot;&quot;??_);_(@_)"/>
  </numFmts>
  <fonts count="38">
    <font>
      <sz val="12"/>
      <color indexed="8"/>
      <name val="Arial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Times New Roman"/>
      <family val="1"/>
    </font>
    <font>
      <sz val="11"/>
      <color indexed="8"/>
      <name val="Arial"/>
      <family val="2"/>
    </font>
    <font>
      <sz val="12"/>
      <name val="Arial"/>
      <family val="2"/>
    </font>
    <font>
      <u/>
      <sz val="12"/>
      <color indexed="8"/>
      <name val="Arial"/>
      <family val="2"/>
    </font>
    <font>
      <sz val="11"/>
      <name val="Arial"/>
      <family val="2"/>
    </font>
    <font>
      <u/>
      <sz val="12"/>
      <name val="Arial"/>
      <family val="2"/>
    </font>
    <font>
      <sz val="12"/>
      <color indexed="8"/>
      <name val="Arial MT"/>
    </font>
    <font>
      <i/>
      <sz val="12"/>
      <color indexed="8"/>
      <name val="Arial"/>
      <family val="2"/>
    </font>
    <font>
      <u/>
      <sz val="11"/>
      <name val="Arial"/>
      <family val="2"/>
    </font>
    <font>
      <b/>
      <sz val="14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1"/>
      <color theme="1"/>
      <name val="Arial"/>
      <family val="2"/>
    </font>
    <font>
      <u/>
      <sz val="12"/>
      <color theme="1"/>
      <name val="Arial"/>
      <family val="2"/>
    </font>
    <font>
      <u/>
      <sz val="11"/>
      <color indexed="8"/>
      <name val="Arial"/>
      <family val="2"/>
    </font>
    <font>
      <sz val="12"/>
      <name val="Arial MT"/>
    </font>
    <font>
      <b/>
      <i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1"/>
      <color indexed="8"/>
      <name val="Arial"/>
      <family val="2"/>
    </font>
    <font>
      <u/>
      <sz val="12"/>
      <color theme="10"/>
      <name val="Arial"/>
      <family val="2"/>
    </font>
    <font>
      <sz val="12"/>
      <color indexed="8"/>
      <name val="Times New Roman"/>
      <family val="1"/>
    </font>
    <font>
      <b/>
      <u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9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auto="1"/>
      </left>
      <right/>
      <top/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/>
      <bottom style="thick">
        <color indexed="64"/>
      </bottom>
      <diagonal/>
    </border>
    <border>
      <left style="medium">
        <color auto="1"/>
      </left>
      <right/>
      <top style="double">
        <color indexed="64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/>
      <bottom style="double">
        <color indexed="8"/>
      </bottom>
      <diagonal/>
    </border>
    <border>
      <left/>
      <right style="medium">
        <color auto="1"/>
      </right>
      <top/>
      <bottom style="double">
        <color indexed="8"/>
      </bottom>
      <diagonal/>
    </border>
    <border>
      <left style="medium">
        <color auto="1"/>
      </left>
      <right/>
      <top style="thick">
        <color indexed="64"/>
      </top>
      <bottom/>
      <diagonal/>
    </border>
    <border>
      <left/>
      <right style="medium">
        <color auto="1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8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indexed="64"/>
      </top>
      <bottom style="double">
        <color indexed="8"/>
      </bottom>
      <diagonal/>
    </border>
    <border>
      <left/>
      <right style="medium">
        <color auto="1"/>
      </right>
      <top style="thin">
        <color indexed="64"/>
      </top>
      <bottom style="double">
        <color indexed="8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medium">
        <color indexed="64"/>
      </right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8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8"/>
      </bottom>
      <diagonal/>
    </border>
    <border>
      <left/>
      <right style="medium">
        <color auto="1"/>
      </right>
      <top style="thin">
        <color indexed="64"/>
      </top>
      <bottom style="double">
        <color indexed="8"/>
      </bottom>
      <diagonal/>
    </border>
    <border>
      <left style="medium">
        <color auto="1"/>
      </left>
      <right/>
      <top style="thin">
        <color indexed="64"/>
      </top>
      <bottom style="double">
        <color indexed="8"/>
      </bottom>
      <diagonal/>
    </border>
    <border>
      <left/>
      <right style="medium">
        <color auto="1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medium">
        <color auto="1"/>
      </left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/>
      <bottom style="double">
        <color indexed="8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1545">
    <xf numFmtId="1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9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1" fontId="3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9" fontId="4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" fontId="3" fillId="0" borderId="0"/>
    <xf numFmtId="1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" fontId="3" fillId="0" borderId="0"/>
    <xf numFmtId="1" fontId="3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44" fontId="24" fillId="0" borderId="0" applyFont="0" applyFill="0" applyBorder="0" applyAlignment="0" applyProtection="0"/>
    <xf numFmtId="0" fontId="4" fillId="0" borderId="0"/>
    <xf numFmtId="0" fontId="18" fillId="0" borderId="0"/>
    <xf numFmtId="4" fontId="25" fillId="6" borderId="19" applyNumberFormat="0" applyProtection="0">
      <alignment horizontal="left" vertical="center" indent="1"/>
    </xf>
    <xf numFmtId="4" fontId="25" fillId="0" borderId="19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6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" fillId="0" borderId="0"/>
    <xf numFmtId="0" fontId="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3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6" fillId="0" borderId="0"/>
    <xf numFmtId="0" fontId="18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" fontId="28" fillId="0" borderId="0" applyNumberFormat="0" applyFill="0" applyBorder="0" applyAlignment="0" applyProtection="0"/>
  </cellStyleXfs>
  <cellXfs count="1040">
    <xf numFmtId="1" fontId="0" fillId="0" borderId="0" xfId="0"/>
    <xf numFmtId="1" fontId="0" fillId="0" borderId="0" xfId="0" applyNumberFormat="1" applyFill="1"/>
    <xf numFmtId="165" fontId="0" fillId="0" borderId="0" xfId="1" applyNumberFormat="1" applyFont="1" applyFill="1"/>
    <xf numFmtId="1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/>
    <xf numFmtId="37" fontId="0" fillId="0" borderId="0" xfId="1" applyNumberFormat="1" applyFont="1" applyFill="1" applyBorder="1"/>
    <xf numFmtId="37" fontId="3" fillId="0" borderId="0" xfId="0" applyNumberFormat="1" applyFont="1" applyFill="1" applyAlignment="1">
      <alignment horizontal="center"/>
    </xf>
    <xf numFmtId="37" fontId="0" fillId="0" borderId="0" xfId="1" applyNumberFormat="1" applyFont="1" applyFill="1" applyBorder="1" applyAlignment="1">
      <alignment horizontal="center"/>
    </xf>
    <xf numFmtId="37" fontId="0" fillId="0" borderId="0" xfId="0" applyNumberFormat="1" applyFill="1" applyBorder="1" applyAlignment="1">
      <alignment horizontal="center"/>
    </xf>
    <xf numFmtId="37" fontId="3" fillId="0" borderId="1" xfId="0" applyNumberFormat="1" applyFont="1" applyFill="1" applyBorder="1" applyAlignment="1">
      <alignment horizontal="center"/>
    </xf>
    <xf numFmtId="37" fontId="0" fillId="0" borderId="1" xfId="0" applyNumberFormat="1" applyFill="1" applyBorder="1"/>
    <xf numFmtId="1" fontId="0" fillId="0" borderId="0" xfId="0" applyNumberFormat="1" applyFill="1" applyBorder="1" applyAlignment="1">
      <alignment horizontal="center"/>
    </xf>
    <xf numFmtId="37" fontId="3" fillId="0" borderId="0" xfId="0" applyNumberFormat="1" applyFont="1" applyFill="1" applyAlignment="1">
      <alignment horizontal="left"/>
    </xf>
    <xf numFmtId="37" fontId="3" fillId="0" borderId="0" xfId="0" applyNumberFormat="1" applyFont="1" applyFill="1" applyBorder="1"/>
    <xf numFmtId="37" fontId="0" fillId="0" borderId="0" xfId="0" applyNumberFormat="1" applyFill="1" applyBorder="1"/>
    <xf numFmtId="37" fontId="0" fillId="0" borderId="2" xfId="1" applyNumberFormat="1" applyFont="1" applyFill="1" applyBorder="1"/>
    <xf numFmtId="37" fontId="0" fillId="0" borderId="2" xfId="0" applyNumberForma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0" xfId="1" applyNumberFormat="1" applyFont="1" applyFill="1" applyBorder="1"/>
    <xf numFmtId="1" fontId="0" fillId="0" borderId="0" xfId="0" applyNumberFormat="1" applyFill="1" applyBorder="1"/>
    <xf numFmtId="37" fontId="8" fillId="0" borderId="0" xfId="0" applyNumberFormat="1" applyFont="1" applyFill="1" applyBorder="1"/>
    <xf numFmtId="37" fontId="3" fillId="0" borderId="4" xfId="0" applyNumberFormat="1" applyFont="1" applyFill="1" applyBorder="1" applyAlignment="1">
      <alignment horizontal="center"/>
    </xf>
    <xf numFmtId="37" fontId="3" fillId="0" borderId="4" xfId="0" applyNumberFormat="1" applyFont="1" applyFill="1" applyBorder="1"/>
    <xf numFmtId="37" fontId="0" fillId="0" borderId="4" xfId="1" applyNumberFormat="1" applyFont="1" applyFill="1" applyBorder="1"/>
    <xf numFmtId="37" fontId="3" fillId="0" borderId="0" xfId="0" applyNumberFormat="1" applyFont="1" applyFill="1" applyBorder="1" applyAlignment="1">
      <alignment horizontal="fill"/>
    </xf>
    <xf numFmtId="37" fontId="0" fillId="0" borderId="0" xfId="1" applyNumberFormat="1" applyFont="1" applyFill="1" applyBorder="1" applyAlignment="1">
      <alignment horizontal="fill"/>
    </xf>
    <xf numFmtId="37" fontId="0" fillId="0" borderId="0" xfId="0" applyNumberFormat="1" applyFill="1" applyBorder="1" applyAlignment="1">
      <alignment horizontal="fill"/>
    </xf>
    <xf numFmtId="37" fontId="3" fillId="0" borderId="0" xfId="1" applyNumberFormat="1" applyFont="1" applyFill="1" applyBorder="1"/>
    <xf numFmtId="1" fontId="3" fillId="0" borderId="0" xfId="0" applyNumberFormat="1" applyFont="1" applyFill="1"/>
    <xf numFmtId="37" fontId="0" fillId="0" borderId="4" xfId="0" applyNumberFormat="1" applyFill="1" applyBorder="1"/>
    <xf numFmtId="37" fontId="9" fillId="0" borderId="0" xfId="0" applyNumberFormat="1" applyFont="1" applyFill="1" applyBorder="1"/>
    <xf numFmtId="37" fontId="10" fillId="0" borderId="0" xfId="0" applyNumberFormat="1" applyFont="1" applyFill="1" applyBorder="1"/>
    <xf numFmtId="37" fontId="19" fillId="2" borderId="0" xfId="1" applyNumberFormat="1" applyFont="1" applyFill="1" applyBorder="1"/>
    <xf numFmtId="37" fontId="3" fillId="0" borderId="4" xfId="0" applyNumberFormat="1" applyFont="1" applyFill="1" applyBorder="1" applyAlignment="1">
      <alignment horizontal="left"/>
    </xf>
    <xf numFmtId="37" fontId="3" fillId="0" borderId="4" xfId="1" applyNumberFormat="1" applyFont="1" applyFill="1" applyBorder="1"/>
    <xf numFmtId="37" fontId="3" fillId="0" borderId="6" xfId="1" applyNumberFormat="1" applyFont="1" applyFill="1" applyBorder="1"/>
    <xf numFmtId="37" fontId="3" fillId="0" borderId="6" xfId="0" applyNumberFormat="1" applyFont="1" applyFill="1" applyBorder="1"/>
    <xf numFmtId="37" fontId="3" fillId="0" borderId="5" xfId="1" applyNumberFormat="1" applyFont="1" applyFill="1" applyBorder="1"/>
    <xf numFmtId="37" fontId="9" fillId="0" borderId="0" xfId="1" applyNumberFormat="1" applyFont="1" applyFill="1" applyBorder="1"/>
    <xf numFmtId="37" fontId="9" fillId="0" borderId="6" xfId="1" applyNumberFormat="1" applyFont="1" applyFill="1" applyBorder="1"/>
    <xf numFmtId="37" fontId="9" fillId="0" borderId="4" xfId="0" applyNumberFormat="1" applyFont="1" applyFill="1" applyBorder="1"/>
    <xf numFmtId="0" fontId="11" fillId="0" borderId="0" xfId="0" applyNumberFormat="1" applyFont="1" applyFill="1" applyBorder="1" applyAlignment="1">
      <alignment wrapText="1"/>
    </xf>
    <xf numFmtId="37" fontId="0" fillId="0" borderId="2" xfId="1" applyNumberFormat="1" applyFont="1" applyFill="1" applyBorder="1" applyAlignment="1">
      <alignment horizontal="fill"/>
    </xf>
    <xf numFmtId="37" fontId="0" fillId="0" borderId="7" xfId="1" applyNumberFormat="1" applyFont="1" applyFill="1" applyBorder="1"/>
    <xf numFmtId="37" fontId="2" fillId="0" borderId="8" xfId="0" applyNumberFormat="1" applyFont="1" applyFill="1" applyBorder="1" applyAlignment="1">
      <alignment horizontal="left"/>
    </xf>
    <xf numFmtId="37" fontId="3" fillId="0" borderId="8" xfId="0" applyNumberFormat="1" applyFont="1" applyFill="1" applyBorder="1" applyAlignment="1">
      <alignment horizontal="left"/>
    </xf>
    <xf numFmtId="37" fontId="3" fillId="0" borderId="8" xfId="0" applyNumberFormat="1" applyFont="1" applyFill="1" applyBorder="1"/>
    <xf numFmtId="37" fontId="0" fillId="0" borderId="8" xfId="1" applyNumberFormat="1" applyFont="1" applyFill="1" applyBorder="1" applyAlignment="1">
      <alignment horizontal="right"/>
    </xf>
    <xf numFmtId="37" fontId="0" fillId="0" borderId="8" xfId="0" applyNumberFormat="1" applyFill="1" applyBorder="1"/>
    <xf numFmtId="37" fontId="3" fillId="0" borderId="1" xfId="0" applyNumberFormat="1" applyFont="1" applyFill="1" applyBorder="1"/>
    <xf numFmtId="37" fontId="0" fillId="0" borderId="1" xfId="1" applyNumberFormat="1" applyFont="1" applyFill="1" applyBorder="1" applyAlignment="1">
      <alignment horizontal="right"/>
    </xf>
    <xf numFmtId="37" fontId="0" fillId="0" borderId="0" xfId="0" applyNumberFormat="1" applyFill="1" applyBorder="1" applyAlignment="1">
      <alignment horizontal="right"/>
    </xf>
    <xf numFmtId="0" fontId="12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37" fontId="0" fillId="0" borderId="6" xfId="1" applyNumberFormat="1" applyFont="1" applyFill="1" applyBorder="1"/>
    <xf numFmtId="37" fontId="0" fillId="0" borderId="6" xfId="0" applyNumberFormat="1" applyFill="1" applyBorder="1"/>
    <xf numFmtId="37" fontId="13" fillId="0" borderId="0" xfId="1" applyNumberFormat="1" applyFont="1" applyFill="1" applyBorder="1"/>
    <xf numFmtId="37" fontId="13" fillId="0" borderId="0" xfId="0" applyNumberFormat="1" applyFont="1" applyFill="1" applyBorder="1"/>
    <xf numFmtId="37" fontId="2" fillId="0" borderId="0" xfId="1" applyNumberFormat="1" applyFont="1" applyFill="1" applyBorder="1"/>
    <xf numFmtId="1" fontId="8" fillId="0" borderId="0" xfId="0" applyFont="1" applyFill="1" applyBorder="1" applyAlignment="1">
      <alignment wrapText="1"/>
    </xf>
    <xf numFmtId="1" fontId="8" fillId="0" borderId="0" xfId="0" applyNumberFormat="1" applyFont="1" applyFill="1" applyBorder="1"/>
    <xf numFmtId="0" fontId="9" fillId="0" borderId="0" xfId="0" applyNumberFormat="1" applyFont="1" applyFill="1" applyBorder="1" applyAlignment="1">
      <alignment wrapText="1"/>
    </xf>
    <xf numFmtId="0" fontId="9" fillId="0" borderId="4" xfId="0" applyNumberFormat="1" applyFont="1" applyFill="1" applyBorder="1" applyAlignment="1">
      <alignment wrapText="1"/>
    </xf>
    <xf numFmtId="1" fontId="11" fillId="0" borderId="0" xfId="0" applyFont="1" applyFill="1" applyBorder="1" applyProtection="1"/>
    <xf numFmtId="0" fontId="12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" fontId="9" fillId="0" borderId="0" xfId="0" applyFont="1" applyFill="1" applyBorder="1" applyProtection="1"/>
    <xf numFmtId="0" fontId="20" fillId="0" borderId="0" xfId="0" applyNumberFormat="1" applyFont="1" applyFill="1"/>
    <xf numFmtId="0" fontId="21" fillId="0" borderId="0" xfId="0" applyNumberFormat="1" applyFont="1" applyFill="1"/>
    <xf numFmtId="37" fontId="9" fillId="0" borderId="0" xfId="1" applyNumberFormat="1" applyFont="1" applyFill="1" applyBorder="1" applyAlignment="1">
      <alignment horizontal="right"/>
    </xf>
    <xf numFmtId="1" fontId="9" fillId="0" borderId="0" xfId="0" applyFont="1" applyFill="1" applyBorder="1" applyAlignment="1">
      <alignment wrapText="1"/>
    </xf>
    <xf numFmtId="37" fontId="3" fillId="0" borderId="0" xfId="0" applyNumberFormat="1" applyFont="1" applyFill="1" applyBorder="1" applyAlignment="1"/>
    <xf numFmtId="37" fontId="10" fillId="0" borderId="0" xfId="0" applyNumberFormat="1" applyFont="1" applyFill="1" applyBorder="1" applyAlignment="1"/>
    <xf numFmtId="37" fontId="8" fillId="0" borderId="0" xfId="0" applyNumberFormat="1" applyFont="1" applyFill="1" applyBorder="1" applyAlignment="1"/>
    <xf numFmtId="1" fontId="3" fillId="0" borderId="0" xfId="0" applyFont="1" applyFill="1" applyBorder="1" applyAlignment="1">
      <alignment wrapText="1"/>
    </xf>
    <xf numFmtId="1" fontId="8" fillId="0" borderId="0" xfId="0" applyNumberFormat="1" applyFont="1" applyFill="1"/>
    <xf numFmtId="37" fontId="8" fillId="0" borderId="0" xfId="0" applyNumberFormat="1" applyFont="1" applyFill="1" applyAlignment="1">
      <alignment horizontal="center"/>
    </xf>
    <xf numFmtId="1" fontId="10" fillId="0" borderId="0" xfId="0" applyNumberFormat="1" applyFont="1" applyFill="1" applyBorder="1"/>
    <xf numFmtId="1" fontId="11" fillId="0" borderId="0" xfId="0" applyNumberFormat="1" applyFont="1" applyFill="1" applyBorder="1"/>
    <xf numFmtId="37" fontId="3" fillId="0" borderId="9" xfId="0" applyNumberFormat="1" applyFont="1" applyFill="1" applyBorder="1" applyAlignment="1">
      <alignment horizontal="center"/>
    </xf>
    <xf numFmtId="37" fontId="3" fillId="0" borderId="9" xfId="0" applyNumberFormat="1" applyFont="1" applyFill="1" applyBorder="1"/>
    <xf numFmtId="37" fontId="0" fillId="0" borderId="9" xfId="1" applyNumberFormat="1" applyFont="1" applyFill="1" applyBorder="1"/>
    <xf numFmtId="37" fontId="0" fillId="0" borderId="9" xfId="0" applyNumberFormat="1" applyFill="1" applyBorder="1"/>
    <xf numFmtId="37" fontId="3" fillId="0" borderId="2" xfId="1" applyNumberFormat="1" applyFont="1" applyFill="1" applyBorder="1"/>
    <xf numFmtId="37" fontId="8" fillId="0" borderId="0" xfId="0" applyNumberFormat="1" applyFont="1" applyFill="1"/>
    <xf numFmtId="1" fontId="3" fillId="0" borderId="0" xfId="0" applyNumberFormat="1" applyFont="1" applyFill="1" applyAlignment="1">
      <alignment horizontal="left"/>
    </xf>
    <xf numFmtId="37" fontId="2" fillId="0" borderId="0" xfId="1" applyNumberFormat="1" applyFont="1" applyFill="1" applyBorder="1" applyAlignment="1">
      <alignment horizontal="center"/>
    </xf>
    <xf numFmtId="1" fontId="11" fillId="0" borderId="0" xfId="0" applyFont="1" applyFill="1" applyBorder="1"/>
    <xf numFmtId="37" fontId="9" fillId="0" borderId="0" xfId="1" applyNumberFormat="1" applyFont="1" applyFill="1" applyBorder="1" applyAlignment="1">
      <alignment vertical="center" wrapText="1"/>
    </xf>
    <xf numFmtId="1" fontId="9" fillId="0" borderId="0" xfId="0" applyFont="1" applyFill="1" applyBorder="1"/>
    <xf numFmtId="1" fontId="8" fillId="0" borderId="0" xfId="0" applyNumberFormat="1" applyFont="1" applyFill="1" applyAlignment="1">
      <alignment horizontal="left"/>
    </xf>
    <xf numFmtId="1" fontId="11" fillId="0" borderId="0" xfId="0" applyFont="1" applyFill="1" applyBorder="1" applyAlignment="1">
      <alignment horizontal="right"/>
    </xf>
    <xf numFmtId="1" fontId="15" fillId="0" borderId="0" xfId="0" applyFont="1" applyFill="1" applyBorder="1"/>
    <xf numFmtId="1" fontId="3" fillId="0" borderId="0" xfId="0" applyNumberFormat="1" applyFont="1" applyFill="1" applyBorder="1" applyAlignment="1">
      <alignment horizontal="center"/>
    </xf>
    <xf numFmtId="37" fontId="0" fillId="0" borderId="0" xfId="1" applyNumberFormat="1" applyFont="1" applyFill="1" applyBorder="1" applyAlignment="1">
      <alignment horizontal="left"/>
    </xf>
    <xf numFmtId="1" fontId="3" fillId="0" borderId="4" xfId="0" applyNumberFormat="1" applyFont="1" applyFill="1" applyBorder="1"/>
    <xf numFmtId="37" fontId="3" fillId="0" borderId="0" xfId="1" applyNumberFormat="1" applyFont="1" applyFill="1" applyBorder="1" applyAlignment="1"/>
    <xf numFmtId="165" fontId="9" fillId="0" borderId="0" xfId="1" applyNumberFormat="1" applyFont="1" applyFill="1" applyBorder="1"/>
    <xf numFmtId="37" fontId="3" fillId="0" borderId="10" xfId="0" applyNumberFormat="1" applyFont="1" applyFill="1" applyBorder="1" applyAlignment="1">
      <alignment horizontal="left"/>
    </xf>
    <xf numFmtId="1" fontId="3" fillId="0" borderId="10" xfId="0" applyNumberFormat="1" applyFont="1" applyFill="1" applyBorder="1"/>
    <xf numFmtId="37" fontId="3" fillId="0" borderId="10" xfId="1" applyNumberFormat="1" applyFont="1" applyFill="1" applyBorder="1"/>
    <xf numFmtId="37" fontId="0" fillId="0" borderId="10" xfId="0" applyNumberFormat="1" applyFill="1" applyBorder="1"/>
    <xf numFmtId="37" fontId="3" fillId="3" borderId="0" xfId="1" applyNumberFormat="1" applyFont="1" applyFill="1" applyBorder="1"/>
    <xf numFmtId="37" fontId="3" fillId="0" borderId="0" xfId="555" applyNumberFormat="1" applyFont="1" applyFill="1" applyBorder="1" applyAlignment="1">
      <alignment horizontal="center"/>
    </xf>
    <xf numFmtId="37" fontId="3" fillId="0" borderId="0" xfId="555" applyNumberFormat="1" applyFont="1" applyFill="1" applyBorder="1" applyAlignment="1"/>
    <xf numFmtId="37" fontId="8" fillId="0" borderId="0" xfId="555" applyNumberFormat="1" applyFont="1" applyFill="1" applyBorder="1" applyAlignment="1"/>
    <xf numFmtId="37" fontId="3" fillId="0" borderId="4" xfId="555" applyNumberFormat="1" applyFill="1" applyBorder="1" applyAlignment="1">
      <alignment horizontal="center"/>
    </xf>
    <xf numFmtId="37" fontId="3" fillId="0" borderId="4" xfId="555" applyNumberFormat="1" applyFill="1" applyBorder="1" applyAlignment="1"/>
    <xf numFmtId="37" fontId="8" fillId="0" borderId="0" xfId="0" applyNumberFormat="1" applyFont="1" applyFill="1" applyBorder="1" applyAlignment="1">
      <alignment horizontal="left" indent="1"/>
    </xf>
    <xf numFmtId="37" fontId="13" fillId="0" borderId="11" xfId="1" applyNumberFormat="1" applyFont="1" applyFill="1" applyBorder="1"/>
    <xf numFmtId="37" fontId="0" fillId="0" borderId="11" xfId="0" applyNumberFormat="1" applyFill="1" applyBorder="1"/>
    <xf numFmtId="37" fontId="9" fillId="0" borderId="11" xfId="1" applyNumberFormat="1" applyFont="1" applyFill="1" applyBorder="1"/>
    <xf numFmtId="37" fontId="2" fillId="0" borderId="0" xfId="1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left"/>
    </xf>
    <xf numFmtId="37" fontId="3" fillId="0" borderId="18" xfId="0" applyNumberFormat="1" applyFont="1" applyFill="1" applyBorder="1"/>
    <xf numFmtId="165" fontId="3" fillId="0" borderId="17" xfId="1" applyNumberFormat="1" applyFont="1" applyBorder="1"/>
    <xf numFmtId="37" fontId="0" fillId="0" borderId="18" xfId="0" applyNumberFormat="1" applyFill="1" applyBorder="1"/>
    <xf numFmtId="37" fontId="3" fillId="0" borderId="11" xfId="0" applyNumberFormat="1" applyFont="1" applyFill="1" applyBorder="1"/>
    <xf numFmtId="37" fontId="0" fillId="0" borderId="17" xfId="1" applyNumberFormat="1" applyFont="1" applyFill="1" applyBorder="1"/>
    <xf numFmtId="37" fontId="3" fillId="0" borderId="17" xfId="1" applyNumberFormat="1" applyFont="1" applyFill="1" applyBorder="1" applyAlignment="1">
      <alignment horizontal="right" vertical="top"/>
    </xf>
    <xf numFmtId="37" fontId="0" fillId="0" borderId="17" xfId="1" applyNumberFormat="1" applyFont="1" applyFill="1" applyBorder="1" applyAlignment="1"/>
    <xf numFmtId="37" fontId="3" fillId="0" borderId="12" xfId="0" applyNumberFormat="1" applyFont="1" applyFill="1" applyBorder="1" applyAlignment="1"/>
    <xf numFmtId="37" fontId="3" fillId="0" borderId="2" xfId="0" applyNumberFormat="1" applyFont="1" applyFill="1" applyBorder="1" applyAlignment="1"/>
    <xf numFmtId="37" fontId="3" fillId="0" borderId="2" xfId="0" applyNumberFormat="1" applyFont="1" applyFill="1" applyBorder="1"/>
    <xf numFmtId="37" fontId="3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Border="1" applyAlignment="1">
      <alignment horizontal="left"/>
    </xf>
    <xf numFmtId="1" fontId="16" fillId="0" borderId="0" xfId="0" applyNumberFormat="1" applyFont="1" applyFill="1" applyAlignment="1">
      <alignment horizontal="left"/>
    </xf>
    <xf numFmtId="37" fontId="3" fillId="0" borderId="0" xfId="0" applyNumberFormat="1" applyFont="1" applyFill="1" applyBorder="1" applyAlignment="1">
      <alignment horizontal="left"/>
    </xf>
    <xf numFmtId="165" fontId="3" fillId="0" borderId="0" xfId="1" applyNumberFormat="1" applyFont="1" applyFill="1" applyBorder="1"/>
    <xf numFmtId="37" fontId="3" fillId="0" borderId="0" xfId="1" applyNumberFormat="1" applyFont="1" applyFill="1" applyBorder="1" applyAlignment="1">
      <alignment horizontal="right" vertical="top"/>
    </xf>
    <xf numFmtId="37" fontId="0" fillId="0" borderId="0" xfId="1" applyNumberFormat="1" applyFont="1" applyFill="1" applyBorder="1" applyAlignment="1"/>
    <xf numFmtId="165" fontId="3" fillId="0" borderId="11" xfId="1" applyNumberFormat="1" applyFont="1" applyFill="1" applyBorder="1"/>
    <xf numFmtId="37" fontId="3" fillId="0" borderId="11" xfId="1" applyNumberFormat="1" applyFont="1" applyFill="1" applyBorder="1"/>
    <xf numFmtId="165" fontId="9" fillId="0" borderId="0" xfId="1" applyNumberFormat="1" applyFont="1" applyFill="1" applyBorder="1" applyAlignment="1">
      <alignment horizontal="right"/>
    </xf>
    <xf numFmtId="37" fontId="9" fillId="0" borderId="11" xfId="1" applyNumberFormat="1" applyFont="1" applyFill="1" applyBorder="1" applyAlignment="1">
      <alignment horizontal="right"/>
    </xf>
    <xf numFmtId="37" fontId="2" fillId="0" borderId="0" xfId="1" applyNumberFormat="1" applyFont="1" applyFill="1" applyBorder="1" applyAlignment="1">
      <alignment horizontal="right"/>
    </xf>
    <xf numFmtId="37" fontId="3" fillId="0" borderId="0" xfId="0" applyNumberFormat="1" applyFont="1" applyFill="1" applyBorder="1" applyAlignment="1">
      <alignment horizontal="left"/>
    </xf>
    <xf numFmtId="1" fontId="2" fillId="0" borderId="0" xfId="0" applyNumberFormat="1" applyFont="1" applyFill="1" applyBorder="1"/>
    <xf numFmtId="37" fontId="3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 applyAlignment="1">
      <alignment horizontal="left"/>
    </xf>
    <xf numFmtId="1" fontId="3" fillId="0" borderId="0" xfId="555"/>
    <xf numFmtId="1" fontId="3" fillId="0" borderId="0" xfId="555" applyAlignment="1">
      <alignment wrapText="1"/>
    </xf>
    <xf numFmtId="1" fontId="2" fillId="0" borderId="0" xfId="555" applyFont="1"/>
    <xf numFmtId="0" fontId="3" fillId="0" borderId="0" xfId="555" applyNumberFormat="1"/>
    <xf numFmtId="37" fontId="3" fillId="0" borderId="0" xfId="555" applyNumberFormat="1" applyAlignment="1">
      <alignment horizontal="center"/>
    </xf>
    <xf numFmtId="37" fontId="3" fillId="0" borderId="0" xfId="0" applyNumberFormat="1" applyFont="1"/>
    <xf numFmtId="37" fontId="2" fillId="0" borderId="0" xfId="0" applyNumberFormat="1" applyFont="1"/>
    <xf numFmtId="37" fontId="3" fillId="0" borderId="0" xfId="550" applyNumberFormat="1"/>
    <xf numFmtId="37" fontId="3" fillId="0" borderId="11" xfId="0" applyNumberFormat="1" applyFont="1" applyBorder="1"/>
    <xf numFmtId="37" fontId="8" fillId="0" borderId="0" xfId="0" applyNumberFormat="1" applyFont="1" applyAlignment="1">
      <alignment horizontal="left"/>
    </xf>
    <xf numFmtId="37" fontId="8" fillId="0" borderId="0" xfId="337" applyNumberFormat="1" applyFont="1"/>
    <xf numFmtId="37" fontId="8" fillId="0" borderId="0" xfId="0" applyNumberFormat="1" applyFont="1"/>
    <xf numFmtId="37" fontId="3" fillId="0" borderId="17" xfId="0" applyNumberFormat="1" applyFont="1" applyBorder="1"/>
    <xf numFmtId="1" fontId="3" fillId="0" borderId="0" xfId="0" applyFont="1"/>
    <xf numFmtId="37" fontId="9" fillId="0" borderId="18" xfId="0" applyNumberFormat="1" applyFont="1" applyBorder="1"/>
    <xf numFmtId="165" fontId="9" fillId="0" borderId="18" xfId="1" applyNumberFormat="1" applyFont="1" applyFill="1" applyBorder="1"/>
    <xf numFmtId="37" fontId="9" fillId="0" borderId="11" xfId="0" applyNumberFormat="1" applyFont="1" applyBorder="1"/>
    <xf numFmtId="37" fontId="8" fillId="0" borderId="0" xfId="0" applyNumberFormat="1" applyFont="1" applyAlignment="1">
      <alignment horizontal="left" indent="1"/>
    </xf>
    <xf numFmtId="37" fontId="11" fillId="0" borderId="0" xfId="0" applyNumberFormat="1" applyFont="1" applyAlignment="1">
      <alignment horizontal="left" indent="1"/>
    </xf>
    <xf numFmtId="165" fontId="9" fillId="0" borderId="11" xfId="1" applyNumberFormat="1" applyFont="1" applyFill="1" applyBorder="1"/>
    <xf numFmtId="37" fontId="9" fillId="0" borderId="0" xfId="0" applyNumberFormat="1" applyFont="1" applyAlignment="1">
      <alignment horizontal="left" indent="1"/>
    </xf>
    <xf numFmtId="37" fontId="3" fillId="0" borderId="0" xfId="0" applyNumberFormat="1" applyFont="1" applyAlignment="1">
      <alignment horizontal="center"/>
    </xf>
    <xf numFmtId="37" fontId="3" fillId="0" borderId="18" xfId="0" applyNumberFormat="1" applyFont="1" applyBorder="1"/>
    <xf numFmtId="37" fontId="11" fillId="0" borderId="0" xfId="0" applyNumberFormat="1" applyFont="1"/>
    <xf numFmtId="37" fontId="9" fillId="0" borderId="0" xfId="0" applyNumberFormat="1" applyFont="1"/>
    <xf numFmtId="165" fontId="9" fillId="0" borderId="15" xfId="1" applyNumberFormat="1" applyFont="1" applyFill="1" applyBorder="1"/>
    <xf numFmtId="165" fontId="9" fillId="0" borderId="6" xfId="1" applyNumberFormat="1" applyFont="1" applyFill="1" applyBorder="1"/>
    <xf numFmtId="165" fontId="9" fillId="0" borderId="21" xfId="1" applyNumberFormat="1" applyFont="1" applyFill="1" applyBorder="1"/>
    <xf numFmtId="165" fontId="9" fillId="0" borderId="22" xfId="1" applyNumberFormat="1" applyFont="1" applyFill="1" applyBorder="1"/>
    <xf numFmtId="37" fontId="9" fillId="0" borderId="15" xfId="1" applyNumberFormat="1" applyFont="1" applyFill="1" applyBorder="1"/>
    <xf numFmtId="37" fontId="9" fillId="0" borderId="21" xfId="1" applyNumberFormat="1" applyFont="1" applyFill="1" applyBorder="1"/>
    <xf numFmtId="37" fontId="9" fillId="0" borderId="22" xfId="1" applyNumberFormat="1" applyFont="1" applyFill="1" applyBorder="1"/>
    <xf numFmtId="37" fontId="3" fillId="0" borderId="4" xfId="0" applyNumberFormat="1" applyFont="1" applyBorder="1" applyAlignment="1">
      <alignment horizontal="center"/>
    </xf>
    <xf numFmtId="37" fontId="9" fillId="0" borderId="4" xfId="0" applyNumberFormat="1" applyFont="1" applyBorder="1"/>
    <xf numFmtId="165" fontId="9" fillId="0" borderId="24" xfId="1" applyNumberFormat="1" applyFont="1" applyFill="1" applyBorder="1"/>
    <xf numFmtId="37" fontId="9" fillId="0" borderId="24" xfId="1" applyNumberFormat="1" applyFont="1" applyFill="1" applyBorder="1"/>
    <xf numFmtId="37" fontId="9" fillId="0" borderId="16" xfId="1" applyNumberFormat="1" applyFont="1" applyFill="1" applyBorder="1"/>
    <xf numFmtId="37" fontId="3" fillId="0" borderId="4" xfId="0" applyNumberFormat="1" applyFont="1" applyBorder="1"/>
    <xf numFmtId="1" fontId="3" fillId="0" borderId="17" xfId="0" applyFont="1" applyBorder="1"/>
    <xf numFmtId="37" fontId="0" fillId="0" borderId="18" xfId="0" applyNumberFormat="1" applyBorder="1"/>
    <xf numFmtId="1" fontId="3" fillId="0" borderId="11" xfId="337" applyBorder="1"/>
    <xf numFmtId="1" fontId="3" fillId="0" borderId="17" xfId="337" applyBorder="1"/>
    <xf numFmtId="0" fontId="11" fillId="0" borderId="0" xfId="337" applyNumberFormat="1" applyFont="1" applyAlignment="1">
      <alignment horizontal="left" wrapText="1" indent="1"/>
    </xf>
    <xf numFmtId="37" fontId="0" fillId="0" borderId="17" xfId="0" applyNumberFormat="1" applyBorder="1"/>
    <xf numFmtId="165" fontId="3" fillId="0" borderId="17" xfId="1" applyNumberFormat="1" applyFont="1" applyFill="1" applyBorder="1"/>
    <xf numFmtId="0" fontId="11" fillId="0" borderId="0" xfId="0" applyNumberFormat="1" applyFont="1" applyAlignment="1">
      <alignment horizontal="left" wrapText="1" indent="1"/>
    </xf>
    <xf numFmtId="37" fontId="3" fillId="0" borderId="0" xfId="0" applyNumberFormat="1" applyFont="1" applyBorder="1"/>
    <xf numFmtId="37" fontId="0" fillId="0" borderId="0" xfId="0" applyNumberFormat="1" applyBorder="1"/>
    <xf numFmtId="0" fontId="11" fillId="0" borderId="0" xfId="0" applyNumberFormat="1" applyFont="1" applyAlignment="1">
      <alignment wrapText="1"/>
    </xf>
    <xf numFmtId="0" fontId="12" fillId="0" borderId="0" xfId="0" applyNumberFormat="1" applyFont="1" applyAlignment="1">
      <alignment wrapText="1"/>
    </xf>
    <xf numFmtId="37" fontId="10" fillId="0" borderId="0" xfId="0" applyNumberFormat="1" applyFont="1"/>
    <xf numFmtId="37" fontId="3" fillId="0" borderId="17" xfId="1" applyNumberFormat="1" applyFont="1" applyFill="1" applyBorder="1"/>
    <xf numFmtId="1" fontId="0" fillId="0" borderId="0" xfId="0" applyAlignment="1">
      <alignment horizontal="center"/>
    </xf>
    <xf numFmtId="37" fontId="3" fillId="0" borderId="17" xfId="0" applyNumberFormat="1" applyFont="1" applyBorder="1" applyAlignment="1">
      <alignment horizontal="center"/>
    </xf>
    <xf numFmtId="37" fontId="3" fillId="0" borderId="10" xfId="0" applyNumberFormat="1" applyFont="1" applyBorder="1"/>
    <xf numFmtId="37" fontId="3" fillId="0" borderId="25" xfId="0" applyNumberFormat="1" applyFont="1" applyBorder="1"/>
    <xf numFmtId="37" fontId="3" fillId="0" borderId="26" xfId="0" applyNumberFormat="1" applyFont="1" applyBorder="1"/>
    <xf numFmtId="1" fontId="3" fillId="0" borderId="0" xfId="0" applyFont="1" applyAlignment="1">
      <alignment horizontal="center"/>
    </xf>
    <xf numFmtId="37" fontId="3" fillId="0" borderId="11" xfId="0" applyNumberFormat="1" applyFont="1" applyBorder="1" applyAlignment="1">
      <alignment horizontal="center"/>
    </xf>
    <xf numFmtId="37" fontId="3" fillId="0" borderId="18" xfId="0" applyNumberFormat="1" applyFont="1" applyBorder="1" applyAlignment="1">
      <alignment horizontal="center"/>
    </xf>
    <xf numFmtId="37" fontId="0" fillId="0" borderId="17" xfId="0" applyNumberFormat="1" applyBorder="1" applyAlignment="1">
      <alignment horizontal="center"/>
    </xf>
    <xf numFmtId="37" fontId="0" fillId="0" borderId="18" xfId="0" applyNumberFormat="1" applyBorder="1" applyAlignment="1">
      <alignment horizontal="center"/>
    </xf>
    <xf numFmtId="37" fontId="0" fillId="0" borderId="20" xfId="0" applyNumberFormat="1" applyFill="1" applyBorder="1" applyAlignment="1">
      <alignment horizontal="fill"/>
    </xf>
    <xf numFmtId="1" fontId="3" fillId="0" borderId="18" xfId="0" applyFont="1" applyBorder="1"/>
    <xf numFmtId="37" fontId="3" fillId="0" borderId="11" xfId="1" applyNumberFormat="1" applyFont="1" applyFill="1" applyBorder="1" applyAlignment="1">
      <alignment horizontal="fill"/>
    </xf>
    <xf numFmtId="37" fontId="3" fillId="0" borderId="0" xfId="1" applyNumberFormat="1" applyFont="1" applyFill="1" applyBorder="1" applyAlignment="1">
      <alignment horizontal="fill"/>
    </xf>
    <xf numFmtId="37" fontId="3" fillId="0" borderId="17" xfId="0" applyNumberFormat="1" applyFont="1" applyBorder="1" applyAlignment="1">
      <alignment horizontal="fill"/>
    </xf>
    <xf numFmtId="37" fontId="0" fillId="0" borderId="17" xfId="0" applyNumberFormat="1" applyBorder="1" applyAlignment="1">
      <alignment horizontal="fill"/>
    </xf>
    <xf numFmtId="37" fontId="3" fillId="0" borderId="18" xfId="0" applyNumberFormat="1" applyFont="1" applyBorder="1" applyAlignment="1">
      <alignment horizontal="fill"/>
    </xf>
    <xf numFmtId="37" fontId="0" fillId="0" borderId="18" xfId="0" applyNumberFormat="1" applyBorder="1" applyAlignment="1">
      <alignment horizontal="fill"/>
    </xf>
    <xf numFmtId="37" fontId="0" fillId="0" borderId="0" xfId="0" applyNumberFormat="1"/>
    <xf numFmtId="167" fontId="8" fillId="0" borderId="0" xfId="0" applyNumberFormat="1" applyFont="1" applyAlignment="1">
      <alignment horizontal="left" indent="1"/>
    </xf>
    <xf numFmtId="37" fontId="3" fillId="0" borderId="0" xfId="550" applyNumberFormat="1" applyAlignment="1">
      <alignment horizontal="center"/>
    </xf>
    <xf numFmtId="37" fontId="3" fillId="0" borderId="18" xfId="550" applyNumberFormat="1" applyBorder="1" applyAlignment="1">
      <alignment horizontal="fill"/>
    </xf>
    <xf numFmtId="37" fontId="3" fillId="0" borderId="11" xfId="550" applyNumberFormat="1" applyBorder="1" applyAlignment="1">
      <alignment horizontal="fill"/>
    </xf>
    <xf numFmtId="37" fontId="3" fillId="0" borderId="18" xfId="550" applyNumberFormat="1" applyBorder="1"/>
    <xf numFmtId="0" fontId="12" fillId="0" borderId="0" xfId="0" applyNumberFormat="1" applyFont="1"/>
    <xf numFmtId="37" fontId="13" fillId="0" borderId="17" xfId="0" applyNumberFormat="1" applyFont="1" applyBorder="1"/>
    <xf numFmtId="37" fontId="13" fillId="0" borderId="18" xfId="0" applyNumberFormat="1" applyFont="1" applyBorder="1"/>
    <xf numFmtId="37" fontId="13" fillId="0" borderId="11" xfId="0" applyNumberFormat="1" applyFont="1" applyBorder="1"/>
    <xf numFmtId="37" fontId="3" fillId="0" borderId="17" xfId="550" applyNumberFormat="1" applyBorder="1"/>
    <xf numFmtId="37" fontId="3" fillId="0" borderId="11" xfId="550" applyNumberFormat="1" applyBorder="1"/>
    <xf numFmtId="37" fontId="8" fillId="0" borderId="0" xfId="0" applyNumberFormat="1" applyFont="1" applyAlignment="1">
      <alignment horizontal="center"/>
    </xf>
    <xf numFmtId="37" fontId="8" fillId="0" borderId="18" xfId="0" applyNumberFormat="1" applyFont="1" applyBorder="1"/>
    <xf numFmtId="1" fontId="11" fillId="0" borderId="0" xfId="0" applyFont="1"/>
    <xf numFmtId="37" fontId="3" fillId="0" borderId="18" xfId="0" applyNumberFormat="1" applyFont="1" applyBorder="1" applyAlignment="1">
      <alignment horizontal="right"/>
    </xf>
    <xf numFmtId="37" fontId="0" fillId="0" borderId="18" xfId="0" applyNumberFormat="1" applyBorder="1" applyAlignment="1">
      <alignment horizontal="right"/>
    </xf>
    <xf numFmtId="0" fontId="12" fillId="0" borderId="0" xfId="0" applyNumberFormat="1" applyFont="1" applyAlignment="1">
      <alignment horizontal="right" wrapText="1"/>
    </xf>
    <xf numFmtId="1" fontId="10" fillId="0" borderId="0" xfId="0" applyFont="1"/>
    <xf numFmtId="1" fontId="3" fillId="0" borderId="0" xfId="0" applyFont="1" applyAlignment="1">
      <alignment horizontal="left" indent="1"/>
    </xf>
    <xf numFmtId="37" fontId="10" fillId="0" borderId="0" xfId="550" applyNumberFormat="1" applyFont="1"/>
    <xf numFmtId="37" fontId="3" fillId="0" borderId="17" xfId="550" applyNumberFormat="1" applyBorder="1" applyAlignment="1">
      <alignment horizontal="fill"/>
    </xf>
    <xf numFmtId="165" fontId="3" fillId="0" borderId="0" xfId="1" applyNumberFormat="1" applyFont="1" applyFill="1" applyBorder="1" applyAlignment="1">
      <alignment horizontal="fill"/>
    </xf>
    <xf numFmtId="37" fontId="8" fillId="0" borderId="0" xfId="550" applyNumberFormat="1" applyFont="1"/>
    <xf numFmtId="37" fontId="3" fillId="0" borderId="18" xfId="550" applyNumberFormat="1" applyBorder="1" applyAlignment="1">
      <alignment horizontal="right"/>
    </xf>
    <xf numFmtId="37" fontId="3" fillId="0" borderId="11" xfId="550" applyNumberFormat="1" applyBorder="1" applyAlignment="1">
      <alignment horizontal="right"/>
    </xf>
    <xf numFmtId="37" fontId="3" fillId="0" borderId="0" xfId="555" applyNumberFormat="1"/>
    <xf numFmtId="37" fontId="3" fillId="0" borderId="18" xfId="1" applyNumberFormat="1" applyFont="1" applyFill="1" applyBorder="1"/>
    <xf numFmtId="37" fontId="0" fillId="0" borderId="18" xfId="1" applyNumberFormat="1" applyFont="1" applyFill="1" applyBorder="1"/>
    <xf numFmtId="37" fontId="10" fillId="0" borderId="0" xfId="555" applyNumberFormat="1" applyFont="1"/>
    <xf numFmtId="37" fontId="22" fillId="0" borderId="0" xfId="0" applyNumberFormat="1" applyFont="1"/>
    <xf numFmtId="0" fontId="11" fillId="0" borderId="0" xfId="0" applyNumberFormat="1" applyFont="1"/>
    <xf numFmtId="37" fontId="3" fillId="0" borderId="0" xfId="0" applyNumberFormat="1" applyFont="1" applyAlignment="1">
      <alignment horizontal="left"/>
    </xf>
    <xf numFmtId="37" fontId="3" fillId="0" borderId="0" xfId="0" applyNumberFormat="1" applyFont="1" applyAlignment="1">
      <alignment horizontal="fill"/>
    </xf>
    <xf numFmtId="165" fontId="3" fillId="0" borderId="30" xfId="1" applyNumberFormat="1" applyFont="1" applyFill="1" applyBorder="1"/>
    <xf numFmtId="37" fontId="27" fillId="0" borderId="0" xfId="0" applyNumberFormat="1" applyFont="1"/>
    <xf numFmtId="37" fontId="3" fillId="0" borderId="16" xfId="1" applyNumberFormat="1" applyFont="1" applyFill="1" applyBorder="1"/>
    <xf numFmtId="37" fontId="10" fillId="0" borderId="0" xfId="0" applyNumberFormat="1" applyFont="1" applyAlignment="1">
      <alignment horizontal="left"/>
    </xf>
    <xf numFmtId="37" fontId="30" fillId="0" borderId="0" xfId="0" applyNumberFormat="1" applyFont="1" applyAlignment="1">
      <alignment horizontal="left"/>
    </xf>
    <xf numFmtId="165" fontId="3" fillId="0" borderId="0" xfId="1" applyNumberFormat="1" applyFont="1" applyFill="1"/>
    <xf numFmtId="37" fontId="8" fillId="0" borderId="0" xfId="0" applyNumberFormat="1" applyFont="1" applyAlignment="1">
      <alignment horizontal="right" indent="1"/>
    </xf>
    <xf numFmtId="1" fontId="8" fillId="0" borderId="0" xfId="0" applyFont="1" applyAlignment="1">
      <alignment horizontal="left"/>
    </xf>
    <xf numFmtId="37" fontId="0" fillId="0" borderId="17" xfId="0" applyNumberFormat="1" applyBorder="1" applyAlignment="1">
      <alignment horizontal="right"/>
    </xf>
    <xf numFmtId="37" fontId="3" fillId="0" borderId="0" xfId="1" applyNumberFormat="1" applyFont="1" applyFill="1" applyBorder="1" applyAlignment="1">
      <alignment horizontal="left" vertical="top"/>
    </xf>
    <xf numFmtId="37" fontId="0" fillId="0" borderId="17" xfId="1" applyNumberFormat="1" applyFont="1" applyFill="1" applyBorder="1" applyAlignment="1">
      <alignment horizontal="right" vertical="top"/>
    </xf>
    <xf numFmtId="37" fontId="3" fillId="0" borderId="0" xfId="1" applyNumberFormat="1" applyFont="1" applyFill="1" applyBorder="1" applyAlignment="1">
      <alignment horizontal="right"/>
    </xf>
    <xf numFmtId="37" fontId="0" fillId="0" borderId="17" xfId="1" applyNumberFormat="1" applyFont="1" applyFill="1" applyBorder="1" applyAlignment="1">
      <alignment horizontal="right"/>
    </xf>
    <xf numFmtId="37" fontId="9" fillId="0" borderId="31" xfId="1" applyNumberFormat="1" applyFont="1" applyFill="1" applyBorder="1"/>
    <xf numFmtId="1" fontId="15" fillId="0" borderId="0" xfId="0" applyFont="1"/>
    <xf numFmtId="37" fontId="0" fillId="0" borderId="0" xfId="0" applyNumberFormat="1" applyAlignment="1">
      <alignment horizontal="right"/>
    </xf>
    <xf numFmtId="37" fontId="8" fillId="0" borderId="17" xfId="0" applyNumberFormat="1" applyFont="1" applyBorder="1"/>
    <xf numFmtId="37" fontId="9" fillId="0" borderId="0" xfId="0" applyNumberFormat="1" applyFont="1" applyFill="1" applyAlignment="1">
      <alignment horizontal="center"/>
    </xf>
    <xf numFmtId="37" fontId="9" fillId="0" borderId="18" xfId="1" applyNumberFormat="1" applyFont="1" applyFill="1" applyBorder="1"/>
    <xf numFmtId="37" fontId="3" fillId="0" borderId="0" xfId="337" applyNumberFormat="1"/>
    <xf numFmtId="37" fontId="3" fillId="0" borderId="11" xfId="1" applyNumberFormat="1" applyFont="1" applyFill="1" applyBorder="1" applyAlignment="1">
      <alignment horizontal="right"/>
    </xf>
    <xf numFmtId="37" fontId="3" fillId="0" borderId="17" xfId="1" applyNumberFormat="1" applyFont="1" applyFill="1" applyBorder="1" applyAlignment="1">
      <alignment horizontal="right"/>
    </xf>
    <xf numFmtId="37" fontId="10" fillId="0" borderId="0" xfId="337" applyNumberFormat="1" applyFont="1"/>
    <xf numFmtId="37" fontId="3" fillId="0" borderId="17" xfId="337" applyNumberFormat="1" applyBorder="1" applyAlignment="1">
      <alignment horizontal="right"/>
    </xf>
    <xf numFmtId="37" fontId="3" fillId="0" borderId="18" xfId="337" applyNumberFormat="1" applyBorder="1" applyAlignment="1">
      <alignment horizontal="fill"/>
    </xf>
    <xf numFmtId="37" fontId="3" fillId="0" borderId="11" xfId="337" applyNumberFormat="1" applyBorder="1" applyAlignment="1">
      <alignment horizontal="fill"/>
    </xf>
    <xf numFmtId="37" fontId="3" fillId="0" borderId="18" xfId="337" applyNumberFormat="1" applyBorder="1"/>
    <xf numFmtId="0" fontId="12" fillId="0" borderId="0" xfId="337" applyNumberFormat="1" applyFont="1" applyAlignment="1">
      <alignment wrapText="1"/>
    </xf>
    <xf numFmtId="37" fontId="3" fillId="0" borderId="11" xfId="337" applyNumberFormat="1" applyBorder="1"/>
    <xf numFmtId="165" fontId="8" fillId="0" borderId="0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37" fontId="8" fillId="0" borderId="18" xfId="0" applyNumberFormat="1" applyFont="1" applyBorder="1" applyAlignment="1">
      <alignment horizontal="right"/>
    </xf>
    <xf numFmtId="37" fontId="3" fillId="0" borderId="0" xfId="550" applyNumberFormat="1" applyFill="1" applyAlignment="1">
      <alignment horizontal="center"/>
    </xf>
    <xf numFmtId="37" fontId="3" fillId="0" borderId="0" xfId="555" applyNumberFormat="1" applyFill="1" applyAlignment="1">
      <alignment horizontal="center"/>
    </xf>
    <xf numFmtId="1" fontId="8" fillId="0" borderId="0" xfId="0" applyFont="1" applyFill="1"/>
    <xf numFmtId="1" fontId="8" fillId="0" borderId="0" xfId="0" applyFont="1" applyFill="1" applyAlignment="1">
      <alignment horizontal="left"/>
    </xf>
    <xf numFmtId="37" fontId="3" fillId="0" borderId="15" xfId="1" applyNumberFormat="1" applyFont="1" applyFill="1" applyBorder="1"/>
    <xf numFmtId="37" fontId="3" fillId="0" borderId="21" xfId="1" applyNumberFormat="1" applyFont="1" applyFill="1" applyBorder="1"/>
    <xf numFmtId="37" fontId="3" fillId="0" borderId="6" xfId="0" applyNumberFormat="1" applyFont="1" applyBorder="1"/>
    <xf numFmtId="37" fontId="3" fillId="0" borderId="22" xfId="0" applyNumberFormat="1" applyFont="1" applyBorder="1"/>
    <xf numFmtId="37" fontId="0" fillId="0" borderId="21" xfId="1" applyNumberFormat="1" applyFont="1" applyFill="1" applyBorder="1"/>
    <xf numFmtId="37" fontId="0" fillId="0" borderId="22" xfId="0" applyNumberFormat="1" applyBorder="1"/>
    <xf numFmtId="37" fontId="3" fillId="0" borderId="24" xfId="0" applyNumberFormat="1" applyFont="1" applyBorder="1"/>
    <xf numFmtId="37" fontId="0" fillId="0" borderId="24" xfId="0" applyNumberFormat="1" applyBorder="1"/>
    <xf numFmtId="1" fontId="9" fillId="0" borderId="0" xfId="0" applyFont="1"/>
    <xf numFmtId="1" fontId="9" fillId="0" borderId="0" xfId="555" applyFont="1" applyFill="1" applyBorder="1" applyAlignment="1" applyProtection="1"/>
    <xf numFmtId="37" fontId="3" fillId="0" borderId="0" xfId="0" applyNumberFormat="1" applyFont="1" applyBorder="1" applyAlignment="1">
      <alignment horizontal="center"/>
    </xf>
    <xf numFmtId="1" fontId="3" fillId="0" borderId="0" xfId="0" applyFont="1" applyBorder="1"/>
    <xf numFmtId="1" fontId="3" fillId="0" borderId="0" xfId="337" applyBorder="1"/>
    <xf numFmtId="1" fontId="3" fillId="0" borderId="0" xfId="550" applyBorder="1"/>
    <xf numFmtId="165" fontId="3" fillId="0" borderId="33" xfId="1" applyNumberFormat="1" applyFont="1" applyFill="1" applyBorder="1"/>
    <xf numFmtId="165" fontId="3" fillId="0" borderId="4" xfId="1" applyNumberFormat="1" applyFont="1" applyFill="1" applyBorder="1"/>
    <xf numFmtId="37" fontId="9" fillId="0" borderId="2" xfId="1" applyNumberFormat="1" applyFont="1" applyFill="1" applyBorder="1"/>
    <xf numFmtId="37" fontId="9" fillId="0" borderId="3" xfId="1" applyNumberFormat="1" applyFont="1" applyFill="1" applyBorder="1"/>
    <xf numFmtId="37" fontId="0" fillId="0" borderId="18" xfId="0" applyNumberFormat="1" applyFill="1" applyBorder="1" applyAlignment="1">
      <alignment horizontal="center"/>
    </xf>
    <xf numFmtId="37" fontId="3" fillId="0" borderId="18" xfId="0" applyNumberFormat="1" applyFont="1" applyFill="1" applyBorder="1" applyAlignment="1"/>
    <xf numFmtId="37" fontId="0" fillId="0" borderId="34" xfId="0" applyNumberFormat="1" applyFill="1" applyBorder="1"/>
    <xf numFmtId="37" fontId="0" fillId="0" borderId="35" xfId="0" applyNumberFormat="1" applyFill="1" applyBorder="1" applyAlignment="1">
      <alignment horizontal="fill"/>
    </xf>
    <xf numFmtId="37" fontId="0" fillId="0" borderId="32" xfId="0" applyNumberFormat="1" applyFill="1" applyBorder="1"/>
    <xf numFmtId="37" fontId="0" fillId="0" borderId="18" xfId="0" applyNumberFormat="1" applyFill="1" applyBorder="1" applyAlignment="1">
      <alignment horizontal="fill"/>
    </xf>
    <xf numFmtId="37" fontId="0" fillId="0" borderId="32" xfId="0" applyNumberFormat="1" applyFill="1" applyBorder="1" applyAlignment="1">
      <alignment horizontal="fill"/>
    </xf>
    <xf numFmtId="37" fontId="3" fillId="3" borderId="18" xfId="0" applyNumberFormat="1" applyFont="1" applyFill="1" applyBorder="1"/>
    <xf numFmtId="37" fontId="0" fillId="0" borderId="36" xfId="0" applyNumberFormat="1" applyFill="1" applyBorder="1"/>
    <xf numFmtId="37" fontId="3" fillId="0" borderId="32" xfId="0" applyNumberFormat="1" applyFont="1" applyFill="1" applyBorder="1"/>
    <xf numFmtId="37" fontId="3" fillId="0" borderId="32" xfId="0" applyNumberFormat="1" applyFont="1" applyBorder="1"/>
    <xf numFmtId="37" fontId="0" fillId="0" borderId="34" xfId="0" applyNumberFormat="1" applyFill="1" applyBorder="1" applyAlignment="1">
      <alignment horizontal="fill"/>
    </xf>
    <xf numFmtId="37" fontId="0" fillId="0" borderId="37" xfId="0" applyNumberFormat="1" applyFill="1" applyBorder="1"/>
    <xf numFmtId="37" fontId="0" fillId="0" borderId="29" xfId="0" applyNumberFormat="1" applyFill="1" applyBorder="1"/>
    <xf numFmtId="1" fontId="3" fillId="0" borderId="18" xfId="337" applyBorder="1"/>
    <xf numFmtId="37" fontId="13" fillId="0" borderId="18" xfId="0" applyNumberFormat="1" applyFont="1" applyFill="1" applyBorder="1"/>
    <xf numFmtId="37" fontId="0" fillId="0" borderId="24" xfId="0" applyNumberFormat="1" applyFill="1" applyBorder="1"/>
    <xf numFmtId="37" fontId="0" fillId="0" borderId="32" xfId="0" applyNumberFormat="1" applyBorder="1"/>
    <xf numFmtId="37" fontId="0" fillId="0" borderId="18" xfId="0" applyNumberFormat="1" applyFill="1" applyBorder="1" applyAlignment="1">
      <alignment horizontal="right"/>
    </xf>
    <xf numFmtId="37" fontId="0" fillId="0" borderId="38" xfId="0" applyNumberFormat="1" applyFill="1" applyBorder="1"/>
    <xf numFmtId="37" fontId="0" fillId="0" borderId="25" xfId="0" applyNumberFormat="1" applyFill="1" applyBorder="1"/>
    <xf numFmtId="37" fontId="8" fillId="0" borderId="18" xfId="0" applyNumberFormat="1" applyFont="1" applyFill="1" applyBorder="1"/>
    <xf numFmtId="37" fontId="0" fillId="0" borderId="11" xfId="0" applyNumberFormat="1" applyBorder="1"/>
    <xf numFmtId="165" fontId="0" fillId="0" borderId="11" xfId="1" applyNumberFormat="1" applyFont="1" applyFill="1" applyBorder="1"/>
    <xf numFmtId="37" fontId="3" fillId="0" borderId="17" xfId="337" applyNumberFormat="1" applyBorder="1"/>
    <xf numFmtId="0" fontId="9" fillId="0" borderId="4" xfId="0" applyNumberFormat="1" applyFont="1" applyFill="1" applyBorder="1" applyAlignment="1"/>
    <xf numFmtId="1" fontId="32" fillId="0" borderId="0" xfId="0" applyFont="1"/>
    <xf numFmtId="165" fontId="32" fillId="0" borderId="0" xfId="1" applyNumberFormat="1" applyFont="1"/>
    <xf numFmtId="165" fontId="32" fillId="0" borderId="0" xfId="1" applyNumberFormat="1" applyFont="1" applyBorder="1"/>
    <xf numFmtId="1" fontId="32" fillId="0" borderId="42" xfId="0" applyFont="1" applyBorder="1"/>
    <xf numFmtId="1" fontId="32" fillId="0" borderId="20" xfId="0" applyFont="1" applyBorder="1"/>
    <xf numFmtId="165" fontId="32" fillId="0" borderId="20" xfId="1" applyNumberFormat="1" applyFont="1" applyBorder="1"/>
    <xf numFmtId="165" fontId="32" fillId="0" borderId="43" xfId="1" applyNumberFormat="1" applyFont="1" applyBorder="1"/>
    <xf numFmtId="1" fontId="32" fillId="0" borderId="14" xfId="0" applyFont="1" applyBorder="1"/>
    <xf numFmtId="165" fontId="32" fillId="0" borderId="13" xfId="1" applyNumberFormat="1" applyFont="1" applyBorder="1"/>
    <xf numFmtId="1" fontId="32" fillId="0" borderId="44" xfId="0" applyFont="1" applyBorder="1"/>
    <xf numFmtId="165" fontId="32" fillId="0" borderId="45" xfId="1" applyNumberFormat="1" applyFont="1" applyBorder="1"/>
    <xf numFmtId="165" fontId="32" fillId="0" borderId="46" xfId="1" applyNumberFormat="1" applyFont="1" applyBorder="1"/>
    <xf numFmtId="37" fontId="2" fillId="0" borderId="47" xfId="0" applyNumberFormat="1" applyFont="1" applyFill="1" applyBorder="1" applyAlignment="1">
      <alignment horizontal="center"/>
    </xf>
    <xf numFmtId="37" fontId="3" fillId="0" borderId="39" xfId="0" applyNumberFormat="1" applyFont="1" applyBorder="1" applyAlignment="1">
      <alignment horizontal="center"/>
    </xf>
    <xf numFmtId="37" fontId="0" fillId="0" borderId="0" xfId="0" applyNumberFormat="1" applyBorder="1" applyAlignment="1">
      <alignment horizontal="center"/>
    </xf>
    <xf numFmtId="164" fontId="1" fillId="0" borderId="26" xfId="0" applyNumberFormat="1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18" fontId="5" fillId="0" borderId="11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center"/>
    </xf>
    <xf numFmtId="0" fontId="6" fillId="0" borderId="11" xfId="0" applyNumberFormat="1" applyFont="1" applyFill="1" applyBorder="1"/>
    <xf numFmtId="0" fontId="6" fillId="0" borderId="11" xfId="0" applyNumberFormat="1" applyFont="1" applyBorder="1"/>
    <xf numFmtId="1" fontId="0" fillId="0" borderId="0" xfId="0" applyFill="1" applyBorder="1" applyAlignment="1">
      <alignment horizontal="center"/>
    </xf>
    <xf numFmtId="1" fontId="0" fillId="0" borderId="0" xfId="0" applyBorder="1" applyAlignment="1">
      <alignment horizontal="center"/>
    </xf>
    <xf numFmtId="0" fontId="0" fillId="0" borderId="11" xfId="0" applyNumberFormat="1" applyBorder="1"/>
    <xf numFmtId="37" fontId="7" fillId="0" borderId="0" xfId="0" applyNumberFormat="1" applyFont="1" applyFill="1" applyBorder="1" applyAlignment="1">
      <alignment horizontal="center"/>
    </xf>
    <xf numFmtId="37" fontId="29" fillId="0" borderId="0" xfId="0" applyNumberFormat="1" applyFon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1" fontId="0" fillId="0" borderId="33" xfId="0" applyNumberFormat="1" applyFill="1" applyBorder="1" applyAlignment="1">
      <alignment horizontal="center"/>
    </xf>
    <xf numFmtId="37" fontId="3" fillId="0" borderId="33" xfId="0" applyNumberFormat="1" applyFont="1" applyFill="1" applyBorder="1" applyAlignment="1">
      <alignment horizontal="left"/>
    </xf>
    <xf numFmtId="37" fontId="3" fillId="0" borderId="33" xfId="0" applyNumberFormat="1" applyFont="1" applyFill="1" applyBorder="1"/>
    <xf numFmtId="37" fontId="0" fillId="0" borderId="49" xfId="0" applyNumberFormat="1" applyFill="1" applyBorder="1"/>
    <xf numFmtId="37" fontId="0" fillId="0" borderId="33" xfId="1" applyNumberFormat="1" applyFont="1" applyFill="1" applyBorder="1"/>
    <xf numFmtId="37" fontId="0" fillId="0" borderId="33" xfId="0" applyNumberFormat="1" applyFill="1" applyBorder="1"/>
    <xf numFmtId="37" fontId="2" fillId="0" borderId="10" xfId="0" applyNumberFormat="1" applyFont="1" applyFill="1" applyBorder="1" applyAlignment="1">
      <alignment horizontal="center"/>
    </xf>
    <xf numFmtId="37" fontId="31" fillId="0" borderId="0" xfId="0" applyNumberFormat="1" applyFont="1" applyBorder="1" applyAlignment="1">
      <alignment horizontal="center"/>
    </xf>
    <xf numFmtId="37" fontId="2" fillId="0" borderId="51" xfId="0" applyNumberFormat="1" applyFont="1" applyFill="1" applyBorder="1" applyAlignment="1">
      <alignment horizontal="center"/>
    </xf>
    <xf numFmtId="37" fontId="0" fillId="0" borderId="52" xfId="0" applyNumberFormat="1" applyFill="1" applyBorder="1" applyAlignment="1">
      <alignment horizontal="fill"/>
    </xf>
    <xf numFmtId="37" fontId="0" fillId="0" borderId="17" xfId="0" applyNumberFormat="1" applyFill="1" applyBorder="1"/>
    <xf numFmtId="37" fontId="0" fillId="0" borderId="48" xfId="1" applyNumberFormat="1" applyFont="1" applyFill="1" applyBorder="1"/>
    <xf numFmtId="37" fontId="3" fillId="3" borderId="17" xfId="1" applyNumberFormat="1" applyFont="1" applyFill="1" applyBorder="1"/>
    <xf numFmtId="37" fontId="19" fillId="2" borderId="17" xfId="1" applyNumberFormat="1" applyFont="1" applyFill="1" applyBorder="1"/>
    <xf numFmtId="37" fontId="0" fillId="0" borderId="39" xfId="0" applyNumberFormat="1" applyFill="1" applyBorder="1"/>
    <xf numFmtId="37" fontId="8" fillId="0" borderId="17" xfId="0" applyNumberFormat="1" applyFont="1" applyFill="1" applyBorder="1"/>
    <xf numFmtId="37" fontId="3" fillId="0" borderId="17" xfId="1" applyNumberFormat="1" applyFont="1" applyFill="1" applyBorder="1" applyAlignment="1"/>
    <xf numFmtId="37" fontId="3" fillId="0" borderId="17" xfId="0" applyNumberFormat="1" applyFont="1" applyFill="1" applyBorder="1"/>
    <xf numFmtId="37" fontId="0" fillId="0" borderId="48" xfId="0" applyNumberFormat="1" applyFill="1" applyBorder="1"/>
    <xf numFmtId="1" fontId="3" fillId="0" borderId="17" xfId="555" applyBorder="1"/>
    <xf numFmtId="37" fontId="3" fillId="0" borderId="33" xfId="0" applyNumberFormat="1" applyFont="1" applyFill="1" applyBorder="1" applyAlignment="1">
      <alignment horizontal="center"/>
    </xf>
    <xf numFmtId="37" fontId="3" fillId="0" borderId="50" xfId="0" applyNumberFormat="1" applyFont="1" applyFill="1" applyBorder="1" applyAlignment="1">
      <alignment horizontal="fill"/>
    </xf>
    <xf numFmtId="37" fontId="8" fillId="0" borderId="17" xfId="337" applyNumberFormat="1" applyFont="1" applyBorder="1"/>
    <xf numFmtId="37" fontId="8" fillId="0" borderId="17" xfId="0" applyNumberFormat="1" applyFont="1" applyBorder="1" applyAlignment="1">
      <alignment horizontal="left"/>
    </xf>
    <xf numFmtId="37" fontId="3" fillId="0" borderId="48" xfId="0" applyNumberFormat="1" applyFont="1" applyFill="1" applyBorder="1"/>
    <xf numFmtId="37" fontId="3" fillId="0" borderId="0" xfId="555" applyNumberFormat="1" applyBorder="1" applyAlignment="1">
      <alignment horizontal="center"/>
    </xf>
    <xf numFmtId="37" fontId="3" fillId="0" borderId="50" xfId="0" applyNumberFormat="1" applyFont="1" applyFill="1" applyBorder="1"/>
    <xf numFmtId="37" fontId="2" fillId="0" borderId="17" xfId="0" applyNumberFormat="1" applyFont="1" applyBorder="1"/>
    <xf numFmtId="37" fontId="3" fillId="0" borderId="17" xfId="0" applyNumberFormat="1" applyFont="1" applyFill="1" applyBorder="1" applyAlignment="1">
      <alignment horizontal="left"/>
    </xf>
    <xf numFmtId="37" fontId="8" fillId="0" borderId="17" xfId="0" applyNumberFormat="1" applyFont="1" applyFill="1" applyBorder="1" applyAlignment="1">
      <alignment horizontal="left" indent="2"/>
    </xf>
    <xf numFmtId="37" fontId="10" fillId="0" borderId="17" xfId="0" applyNumberFormat="1" applyFont="1" applyFill="1" applyBorder="1"/>
    <xf numFmtId="1" fontId="3" fillId="0" borderId="17" xfId="0" applyFont="1" applyBorder="1" applyAlignment="1">
      <alignment horizontal="left"/>
    </xf>
    <xf numFmtId="37" fontId="3" fillId="3" borderId="17" xfId="0" applyNumberFormat="1" applyFont="1" applyFill="1" applyBorder="1"/>
    <xf numFmtId="37" fontId="0" fillId="0" borderId="53" xfId="1" applyNumberFormat="1" applyFont="1" applyFill="1" applyBorder="1"/>
    <xf numFmtId="37" fontId="0" fillId="0" borderId="53" xfId="0" applyNumberFormat="1" applyFill="1" applyBorder="1"/>
    <xf numFmtId="37" fontId="0" fillId="0" borderId="49" xfId="0" applyNumberFormat="1" applyFill="1" applyBorder="1" applyAlignment="1">
      <alignment horizontal="fill"/>
    </xf>
    <xf numFmtId="37" fontId="0" fillId="0" borderId="33" xfId="1" applyNumberFormat="1" applyFont="1" applyFill="1" applyBorder="1" applyAlignment="1">
      <alignment horizontal="fill"/>
    </xf>
    <xf numFmtId="37" fontId="0" fillId="0" borderId="33" xfId="0" applyNumberFormat="1" applyFill="1" applyBorder="1" applyAlignment="1">
      <alignment horizontal="fill"/>
    </xf>
    <xf numFmtId="37" fontId="0" fillId="0" borderId="20" xfId="1" applyNumberFormat="1" applyFont="1" applyFill="1" applyBorder="1" applyAlignment="1">
      <alignment horizontal="fill"/>
    </xf>
    <xf numFmtId="37" fontId="0" fillId="0" borderId="35" xfId="0" applyNumberFormat="1" applyFill="1" applyBorder="1"/>
    <xf numFmtId="165" fontId="0" fillId="0" borderId="20" xfId="1" applyNumberFormat="1" applyFont="1" applyFill="1" applyBorder="1"/>
    <xf numFmtId="37" fontId="19" fillId="2" borderId="53" xfId="1" applyNumberFormat="1" applyFont="1" applyFill="1" applyBorder="1"/>
    <xf numFmtId="37" fontId="3" fillId="0" borderId="49" xfId="0" applyNumberFormat="1" applyFont="1" applyFill="1" applyBorder="1"/>
    <xf numFmtId="37" fontId="3" fillId="0" borderId="33" xfId="1" applyNumberFormat="1" applyFont="1" applyFill="1" applyBorder="1"/>
    <xf numFmtId="37" fontId="3" fillId="0" borderId="53" xfId="1" applyNumberFormat="1" applyFont="1" applyFill="1" applyBorder="1"/>
    <xf numFmtId="37" fontId="3" fillId="0" borderId="31" xfId="0" applyNumberFormat="1" applyFont="1" applyBorder="1"/>
    <xf numFmtId="37" fontId="0" fillId="0" borderId="20" xfId="1" applyNumberFormat="1" applyFont="1" applyFill="1" applyBorder="1"/>
    <xf numFmtId="37" fontId="0" fillId="0" borderId="34" xfId="0" applyNumberFormat="1" applyFill="1" applyBorder="1" applyAlignment="1">
      <alignment horizontal="center"/>
    </xf>
    <xf numFmtId="37" fontId="0" fillId="0" borderId="50" xfId="0" applyNumberFormat="1" applyFill="1" applyBorder="1"/>
    <xf numFmtId="37" fontId="0" fillId="0" borderId="54" xfId="0" applyNumberFormat="1" applyFill="1" applyBorder="1"/>
    <xf numFmtId="37" fontId="0" fillId="0" borderId="52" xfId="0" applyNumberFormat="1" applyFill="1" applyBorder="1"/>
    <xf numFmtId="37" fontId="0" fillId="0" borderId="54" xfId="0" applyNumberFormat="1" applyFill="1" applyBorder="1" applyAlignment="1">
      <alignment horizontal="center"/>
    </xf>
    <xf numFmtId="37" fontId="0" fillId="0" borderId="30" xfId="1" applyNumberFormat="1" applyFont="1" applyFill="1" applyBorder="1"/>
    <xf numFmtId="37" fontId="0" fillId="0" borderId="11" xfId="1" applyNumberFormat="1" applyFont="1" applyFill="1" applyBorder="1"/>
    <xf numFmtId="37" fontId="0" fillId="0" borderId="55" xfId="1" applyNumberFormat="1" applyFont="1" applyFill="1" applyBorder="1"/>
    <xf numFmtId="37" fontId="2" fillId="0" borderId="11" xfId="1" applyNumberFormat="1" applyFont="1" applyFill="1" applyBorder="1" applyAlignment="1">
      <alignment horizontal="center"/>
    </xf>
    <xf numFmtId="37" fontId="0" fillId="0" borderId="31" xfId="1" applyNumberFormat="1" applyFont="1" applyFill="1" applyBorder="1"/>
    <xf numFmtId="37" fontId="0" fillId="0" borderId="55" xfId="1" applyNumberFormat="1" applyFont="1" applyFill="1" applyBorder="1" applyAlignment="1">
      <alignment horizontal="fill"/>
    </xf>
    <xf numFmtId="37" fontId="0" fillId="0" borderId="56" xfId="1" applyNumberFormat="1" applyFont="1" applyFill="1" applyBorder="1"/>
    <xf numFmtId="37" fontId="0" fillId="0" borderId="30" xfId="0" applyNumberFormat="1" applyFill="1" applyBorder="1"/>
    <xf numFmtId="37" fontId="0" fillId="0" borderId="31" xfId="0" applyNumberFormat="1" applyFill="1" applyBorder="1"/>
    <xf numFmtId="37" fontId="0" fillId="0" borderId="55" xfId="0" applyNumberFormat="1" applyFill="1" applyBorder="1"/>
    <xf numFmtId="37" fontId="0" fillId="0" borderId="11" xfId="0" applyNumberFormat="1" applyFill="1" applyBorder="1" applyAlignment="1">
      <alignment horizontal="center"/>
    </xf>
    <xf numFmtId="37" fontId="0" fillId="0" borderId="17" xfId="0" applyNumberFormat="1" applyFill="1" applyBorder="1" applyAlignment="1">
      <alignment horizontal="center"/>
    </xf>
    <xf numFmtId="37" fontId="0" fillId="0" borderId="31" xfId="0" applyNumberFormat="1" applyFill="1" applyBorder="1" applyAlignment="1">
      <alignment horizontal="center"/>
    </xf>
    <xf numFmtId="37" fontId="0" fillId="0" borderId="55" xfId="0" applyNumberFormat="1" applyFill="1" applyBorder="1" applyAlignment="1">
      <alignment horizontal="fill"/>
    </xf>
    <xf numFmtId="37" fontId="0" fillId="0" borderId="32" xfId="1" applyNumberFormat="1" applyFont="1" applyFill="1" applyBorder="1"/>
    <xf numFmtId="1" fontId="3" fillId="0" borderId="11" xfId="555" applyBorder="1"/>
    <xf numFmtId="1" fontId="3" fillId="0" borderId="18" xfId="555" applyBorder="1"/>
    <xf numFmtId="1" fontId="0" fillId="0" borderId="0" xfId="0" applyNumberFormat="1" applyFill="1" applyAlignment="1">
      <alignment horizontal="center"/>
    </xf>
    <xf numFmtId="1" fontId="3" fillId="0" borderId="0" xfId="555" applyAlignment="1">
      <alignment horizontal="center"/>
    </xf>
    <xf numFmtId="37" fontId="0" fillId="0" borderId="17" xfId="0" applyNumberFormat="1" applyFill="1" applyBorder="1" applyAlignment="1">
      <alignment horizontal="fill"/>
    </xf>
    <xf numFmtId="37" fontId="0" fillId="0" borderId="11" xfId="1" applyNumberFormat="1" applyFont="1" applyFill="1" applyBorder="1" applyAlignment="1">
      <alignment horizontal="fill"/>
    </xf>
    <xf numFmtId="37" fontId="0" fillId="0" borderId="11" xfId="0" applyNumberFormat="1" applyFill="1" applyBorder="1" applyAlignment="1">
      <alignment horizontal="fill"/>
    </xf>
    <xf numFmtId="37" fontId="0" fillId="0" borderId="56" xfId="0" applyNumberFormat="1" applyFill="1" applyBorder="1" applyAlignment="1">
      <alignment horizontal="fill"/>
    </xf>
    <xf numFmtId="37" fontId="0" fillId="0" borderId="48" xfId="0" applyNumberFormat="1" applyFill="1" applyBorder="1" applyAlignment="1">
      <alignment horizontal="fill"/>
    </xf>
    <xf numFmtId="37" fontId="0" fillId="0" borderId="32" xfId="0" applyNumberFormat="1" applyFill="1" applyBorder="1" applyAlignment="1">
      <alignment horizontal="right"/>
    </xf>
    <xf numFmtId="165" fontId="0" fillId="0" borderId="17" xfId="1" applyNumberFormat="1" applyFont="1" applyFill="1" applyBorder="1"/>
    <xf numFmtId="37" fontId="0" fillId="0" borderId="23" xfId="0" applyNumberFormat="1" applyFill="1" applyBorder="1"/>
    <xf numFmtId="37" fontId="0" fillId="0" borderId="50" xfId="0" applyNumberFormat="1" applyFill="1" applyBorder="1" applyAlignment="1">
      <alignment horizontal="fill"/>
    </xf>
    <xf numFmtId="165" fontId="0" fillId="0" borderId="52" xfId="1" applyNumberFormat="1" applyFont="1" applyFill="1" applyBorder="1"/>
    <xf numFmtId="37" fontId="0" fillId="0" borderId="30" xfId="1" applyNumberFormat="1" applyFont="1" applyFill="1" applyBorder="1" applyAlignment="1">
      <alignment horizontal="fill"/>
    </xf>
    <xf numFmtId="43" fontId="0" fillId="0" borderId="11" xfId="1" applyFont="1" applyFill="1" applyBorder="1"/>
    <xf numFmtId="165" fontId="0" fillId="0" borderId="55" xfId="1" applyNumberFormat="1" applyFont="1" applyFill="1" applyBorder="1"/>
    <xf numFmtId="37" fontId="0" fillId="0" borderId="57" xfId="0" applyNumberFormat="1" applyFill="1" applyBorder="1"/>
    <xf numFmtId="165" fontId="0" fillId="0" borderId="18" xfId="1" applyNumberFormat="1" applyFont="1" applyFill="1" applyBorder="1"/>
    <xf numFmtId="165" fontId="0" fillId="0" borderId="35" xfId="1" applyNumberFormat="1" applyFont="1" applyFill="1" applyBorder="1"/>
    <xf numFmtId="37" fontId="9" fillId="0" borderId="11" xfId="0" applyNumberFormat="1" applyFont="1" applyFill="1" applyBorder="1"/>
    <xf numFmtId="37" fontId="9" fillId="0" borderId="17" xfId="0" applyNumberFormat="1" applyFont="1" applyFill="1" applyBorder="1"/>
    <xf numFmtId="165" fontId="9" fillId="0" borderId="17" xfId="1" applyNumberFormat="1" applyFont="1" applyFill="1" applyBorder="1"/>
    <xf numFmtId="37" fontId="0" fillId="0" borderId="16" xfId="0" applyNumberFormat="1" applyFill="1" applyBorder="1"/>
    <xf numFmtId="37" fontId="0" fillId="0" borderId="56" xfId="0" applyNumberFormat="1" applyFill="1" applyBorder="1"/>
    <xf numFmtId="37" fontId="0" fillId="0" borderId="30" xfId="0" applyNumberFormat="1" applyFill="1" applyBorder="1" applyAlignment="1">
      <alignment horizontal="fill"/>
    </xf>
    <xf numFmtId="37" fontId="9" fillId="0" borderId="18" xfId="0" applyNumberFormat="1" applyFont="1" applyFill="1" applyBorder="1"/>
    <xf numFmtId="37" fontId="19" fillId="2" borderId="23" xfId="1" applyNumberFormat="1" applyFont="1" applyFill="1" applyBorder="1"/>
    <xf numFmtId="37" fontId="3" fillId="0" borderId="48" xfId="1" applyNumberFormat="1" applyFont="1" applyFill="1" applyBorder="1"/>
    <xf numFmtId="37" fontId="3" fillId="0" borderId="50" xfId="1" applyNumberFormat="1" applyFont="1" applyFill="1" applyBorder="1"/>
    <xf numFmtId="37" fontId="3" fillId="0" borderId="21" xfId="0" applyNumberFormat="1" applyFont="1" applyFill="1" applyBorder="1"/>
    <xf numFmtId="37" fontId="3" fillId="0" borderId="23" xfId="1" applyNumberFormat="1" applyFont="1" applyFill="1" applyBorder="1"/>
    <xf numFmtId="37" fontId="0" fillId="0" borderId="50" xfId="1" applyNumberFormat="1" applyFont="1" applyFill="1" applyBorder="1"/>
    <xf numFmtId="37" fontId="3" fillId="3" borderId="11" xfId="1" applyNumberFormat="1" applyFont="1" applyFill="1" applyBorder="1"/>
    <xf numFmtId="37" fontId="19" fillId="2" borderId="11" xfId="1" applyNumberFormat="1" applyFont="1" applyFill="1" applyBorder="1"/>
    <xf numFmtId="37" fontId="19" fillId="2" borderId="16" xfId="1" applyNumberFormat="1" applyFont="1" applyFill="1" applyBorder="1"/>
    <xf numFmtId="37" fontId="0" fillId="0" borderId="49" xfId="1" applyNumberFormat="1" applyFont="1" applyFill="1" applyBorder="1"/>
    <xf numFmtId="37" fontId="3" fillId="3" borderId="18" xfId="1" applyNumberFormat="1" applyFont="1" applyFill="1" applyBorder="1"/>
    <xf numFmtId="37" fontId="19" fillId="2" borderId="18" xfId="1" applyNumberFormat="1" applyFont="1" applyFill="1" applyBorder="1"/>
    <xf numFmtId="37" fontId="19" fillId="2" borderId="57" xfId="1" applyNumberFormat="1" applyFont="1" applyFill="1" applyBorder="1"/>
    <xf numFmtId="37" fontId="3" fillId="0" borderId="32" xfId="1" applyNumberFormat="1" applyFont="1" applyFill="1" applyBorder="1"/>
    <xf numFmtId="37" fontId="3" fillId="0" borderId="49" xfId="1" applyNumberFormat="1" applyFont="1" applyFill="1" applyBorder="1"/>
    <xf numFmtId="37" fontId="3" fillId="0" borderId="22" xfId="0" applyNumberFormat="1" applyFont="1" applyFill="1" applyBorder="1"/>
    <xf numFmtId="37" fontId="3" fillId="0" borderId="57" xfId="1" applyNumberFormat="1" applyFont="1" applyFill="1" applyBorder="1"/>
    <xf numFmtId="37" fontId="3" fillId="0" borderId="56" xfId="1" applyNumberFormat="1" applyFont="1" applyFill="1" applyBorder="1"/>
    <xf numFmtId="37" fontId="3" fillId="0" borderId="30" xfId="1" applyNumberFormat="1" applyFont="1" applyFill="1" applyBorder="1"/>
    <xf numFmtId="37" fontId="3" fillId="0" borderId="15" xfId="0" applyNumberFormat="1" applyFont="1" applyFill="1" applyBorder="1"/>
    <xf numFmtId="37" fontId="0" fillId="7" borderId="53" xfId="0" applyNumberFormat="1" applyFill="1" applyBorder="1"/>
    <xf numFmtId="37" fontId="9" fillId="0" borderId="23" xfId="1" applyNumberFormat="1" applyFont="1" applyFill="1" applyBorder="1"/>
    <xf numFmtId="37" fontId="9" fillId="0" borderId="17" xfId="1" applyNumberFormat="1" applyFont="1" applyFill="1" applyBorder="1"/>
    <xf numFmtId="37" fontId="9" fillId="0" borderId="57" xfId="1" applyNumberFormat="1" applyFont="1" applyFill="1" applyBorder="1"/>
    <xf numFmtId="37" fontId="0" fillId="0" borderId="15" xfId="0" applyNumberFormat="1" applyBorder="1"/>
    <xf numFmtId="37" fontId="0" fillId="0" borderId="11" xfId="0" applyNumberFormat="1" applyBorder="1" applyAlignment="1">
      <alignment horizontal="fill"/>
    </xf>
    <xf numFmtId="37" fontId="0" fillId="0" borderId="21" xfId="0" applyNumberFormat="1" applyBorder="1"/>
    <xf numFmtId="37" fontId="3" fillId="7" borderId="58" xfId="1" applyNumberFormat="1" applyFont="1" applyFill="1" applyBorder="1"/>
    <xf numFmtId="37" fontId="0" fillId="7" borderId="59" xfId="0" applyNumberFormat="1" applyFill="1" applyBorder="1"/>
    <xf numFmtId="37" fontId="0" fillId="2" borderId="58" xfId="0" applyNumberFormat="1" applyFill="1" applyBorder="1"/>
    <xf numFmtId="37" fontId="0" fillId="0" borderId="59" xfId="0" applyNumberFormat="1" applyFill="1" applyBorder="1"/>
    <xf numFmtId="37" fontId="0" fillId="0" borderId="21" xfId="0" applyNumberFormat="1" applyFill="1" applyBorder="1"/>
    <xf numFmtId="37" fontId="0" fillId="0" borderId="31" xfId="1" applyNumberFormat="1" applyFont="1" applyFill="1" applyBorder="1" applyAlignment="1">
      <alignment horizontal="fill"/>
    </xf>
    <xf numFmtId="37" fontId="0" fillId="0" borderId="54" xfId="0" applyNumberFormat="1" applyFill="1" applyBorder="1" applyAlignment="1">
      <alignment horizontal="fill"/>
    </xf>
    <xf numFmtId="37" fontId="0" fillId="0" borderId="60" xfId="1" applyNumberFormat="1" applyFont="1" applyFill="1" applyBorder="1"/>
    <xf numFmtId="37" fontId="0" fillId="0" borderId="61" xfId="1" applyNumberFormat="1" applyFont="1" applyFill="1" applyBorder="1"/>
    <xf numFmtId="37" fontId="0" fillId="0" borderId="62" xfId="1" applyNumberFormat="1" applyFont="1" applyFill="1" applyBorder="1" applyAlignment="1">
      <alignment horizontal="right"/>
    </xf>
    <xf numFmtId="37" fontId="0" fillId="0" borderId="63" xfId="0" applyNumberFormat="1" applyFill="1" applyBorder="1" applyAlignment="1">
      <alignment horizontal="right"/>
    </xf>
    <xf numFmtId="37" fontId="0" fillId="0" borderId="27" xfId="1" applyNumberFormat="1" applyFont="1" applyFill="1" applyBorder="1" applyAlignment="1">
      <alignment horizontal="right"/>
    </xf>
    <xf numFmtId="37" fontId="0" fillId="0" borderId="28" xfId="0" applyNumberFormat="1" applyFill="1" applyBorder="1" applyAlignment="1">
      <alignment horizontal="right"/>
    </xf>
    <xf numFmtId="37" fontId="0" fillId="0" borderId="11" xfId="1" applyNumberFormat="1" applyFont="1" applyFill="1" applyBorder="1" applyAlignment="1">
      <alignment horizontal="right"/>
    </xf>
    <xf numFmtId="37" fontId="0" fillId="0" borderId="15" xfId="1" applyNumberFormat="1" applyFont="1" applyFill="1" applyBorder="1"/>
    <xf numFmtId="37" fontId="13" fillId="0" borderId="17" xfId="0" applyNumberFormat="1" applyFont="1" applyFill="1" applyBorder="1"/>
    <xf numFmtId="37" fontId="3" fillId="0" borderId="0" xfId="337" applyNumberFormat="1" applyBorder="1"/>
    <xf numFmtId="37" fontId="3" fillId="0" borderId="59" xfId="0" applyNumberFormat="1" applyFont="1" applyFill="1" applyBorder="1"/>
    <xf numFmtId="37" fontId="0" fillId="0" borderId="15" xfId="0" applyNumberFormat="1" applyFill="1" applyBorder="1"/>
    <xf numFmtId="37" fontId="0" fillId="0" borderId="53" xfId="1" applyNumberFormat="1" applyFont="1" applyFill="1" applyBorder="1" applyAlignment="1">
      <alignment horizontal="fill"/>
    </xf>
    <xf numFmtId="37" fontId="0" fillId="0" borderId="59" xfId="0" applyNumberFormat="1" applyFill="1" applyBorder="1" applyAlignment="1">
      <alignment horizontal="fill"/>
    </xf>
    <xf numFmtId="37" fontId="0" fillId="0" borderId="58" xfId="0" applyNumberFormat="1" applyFill="1" applyBorder="1"/>
    <xf numFmtId="37" fontId="14" fillId="0" borderId="11" xfId="1" applyNumberFormat="1" applyFont="1" applyFill="1" applyBorder="1"/>
    <xf numFmtId="37" fontId="3" fillId="0" borderId="0" xfId="550" applyNumberFormat="1" applyBorder="1"/>
    <xf numFmtId="37" fontId="0" fillId="0" borderId="17" xfId="1" applyNumberFormat="1" applyFont="1" applyFill="1" applyBorder="1" applyAlignment="1">
      <alignment horizontal="fill"/>
    </xf>
    <xf numFmtId="37" fontId="0" fillId="0" borderId="40" xfId="1" applyNumberFormat="1" applyFont="1" applyFill="1" applyBorder="1"/>
    <xf numFmtId="37" fontId="0" fillId="0" borderId="41" xfId="0" applyNumberFormat="1" applyFill="1" applyBorder="1"/>
    <xf numFmtId="37" fontId="3" fillId="0" borderId="17" xfId="337" applyNumberFormat="1" applyBorder="1" applyAlignment="1">
      <alignment horizontal="fill"/>
    </xf>
    <xf numFmtId="37" fontId="3" fillId="0" borderId="17" xfId="550" applyNumberFormat="1" applyBorder="1" applyAlignment="1">
      <alignment horizontal="right"/>
    </xf>
    <xf numFmtId="37" fontId="0" fillId="0" borderId="64" xfId="1" applyNumberFormat="1" applyFont="1" applyFill="1" applyBorder="1"/>
    <xf numFmtId="37" fontId="0" fillId="0" borderId="22" xfId="0" applyNumberFormat="1" applyFill="1" applyBorder="1"/>
    <xf numFmtId="37" fontId="0" fillId="0" borderId="24" xfId="1" applyNumberFormat="1" applyFont="1" applyFill="1" applyBorder="1"/>
    <xf numFmtId="37" fontId="3" fillId="0" borderId="24" xfId="0" applyNumberFormat="1" applyFont="1" applyFill="1" applyBorder="1"/>
    <xf numFmtId="37" fontId="0" fillId="0" borderId="22" xfId="1" applyNumberFormat="1" applyFont="1" applyFill="1" applyBorder="1"/>
    <xf numFmtId="37" fontId="9" fillId="0" borderId="65" xfId="1" applyNumberFormat="1" applyFont="1" applyFill="1" applyBorder="1"/>
    <xf numFmtId="37" fontId="0" fillId="0" borderId="65" xfId="0" applyNumberFormat="1" applyBorder="1"/>
    <xf numFmtId="37" fontId="9" fillId="0" borderId="58" xfId="1" applyNumberFormat="1" applyFont="1" applyFill="1" applyBorder="1"/>
    <xf numFmtId="37" fontId="0" fillId="0" borderId="31" xfId="0" applyNumberFormat="1" applyFill="1" applyBorder="1" applyAlignment="1">
      <alignment horizontal="fill"/>
    </xf>
    <xf numFmtId="37" fontId="0" fillId="0" borderId="66" xfId="1" applyNumberFormat="1" applyFont="1" applyFill="1" applyBorder="1"/>
    <xf numFmtId="37" fontId="0" fillId="0" borderId="67" xfId="1" applyNumberFormat="1" applyFont="1" applyFill="1" applyBorder="1"/>
    <xf numFmtId="37" fontId="0" fillId="0" borderId="62" xfId="0" applyNumberFormat="1" applyFill="1" applyBorder="1"/>
    <xf numFmtId="37" fontId="0" fillId="0" borderId="63" xfId="0" applyNumberFormat="1" applyFill="1" applyBorder="1"/>
    <xf numFmtId="37" fontId="0" fillId="0" borderId="27" xfId="0" applyNumberFormat="1" applyFill="1" applyBorder="1"/>
    <xf numFmtId="37" fontId="0" fillId="0" borderId="28" xfId="0" applyNumberFormat="1" applyFill="1" applyBorder="1"/>
    <xf numFmtId="37" fontId="0" fillId="0" borderId="68" xfId="1" applyNumberFormat="1" applyFont="1" applyFill="1" applyBorder="1"/>
    <xf numFmtId="37" fontId="0" fillId="0" borderId="65" xfId="1" applyNumberFormat="1" applyFont="1" applyFill="1" applyBorder="1"/>
    <xf numFmtId="37" fontId="13" fillId="0" borderId="11" xfId="0" applyNumberFormat="1" applyFont="1" applyFill="1" applyBorder="1"/>
    <xf numFmtId="37" fontId="0" fillId="0" borderId="68" xfId="0" applyNumberFormat="1" applyFill="1" applyBorder="1"/>
    <xf numFmtId="37" fontId="0" fillId="0" borderId="65" xfId="0" applyNumberFormat="1" applyFill="1" applyBorder="1"/>
    <xf numFmtId="37" fontId="9" fillId="0" borderId="68" xfId="1" applyNumberFormat="1" applyFont="1" applyFill="1" applyBorder="1"/>
    <xf numFmtId="37" fontId="3" fillId="0" borderId="68" xfId="0" applyNumberFormat="1" applyFont="1" applyFill="1" applyBorder="1"/>
    <xf numFmtId="37" fontId="3" fillId="0" borderId="65" xfId="0" applyNumberFormat="1" applyFont="1" applyFill="1" applyBorder="1"/>
    <xf numFmtId="37" fontId="0" fillId="0" borderId="68" xfId="0" applyNumberFormat="1" applyBorder="1"/>
    <xf numFmtId="37" fontId="8" fillId="0" borderId="11" xfId="0" applyNumberFormat="1" applyFont="1" applyBorder="1"/>
    <xf numFmtId="37" fontId="0" fillId="0" borderId="11" xfId="0" applyNumberFormat="1" applyBorder="1" applyAlignment="1">
      <alignment horizontal="right"/>
    </xf>
    <xf numFmtId="37" fontId="0" fillId="0" borderId="11" xfId="0" applyNumberFormat="1" applyFill="1" applyBorder="1" applyAlignment="1">
      <alignment horizontal="right"/>
    </xf>
    <xf numFmtId="37" fontId="0" fillId="0" borderId="17" xfId="0" applyNumberFormat="1" applyFill="1" applyBorder="1" applyAlignment="1">
      <alignment horizontal="right"/>
    </xf>
    <xf numFmtId="37" fontId="0" fillId="0" borderId="40" xfId="0" applyNumberFormat="1" applyFill="1" applyBorder="1"/>
    <xf numFmtId="37" fontId="9" fillId="0" borderId="69" xfId="1" applyNumberFormat="1" applyFont="1" applyFill="1" applyBorder="1"/>
    <xf numFmtId="37" fontId="0" fillId="0" borderId="69" xfId="1" applyNumberFormat="1" applyFont="1" applyFill="1" applyBorder="1"/>
    <xf numFmtId="37" fontId="0" fillId="0" borderId="69" xfId="0" applyNumberFormat="1" applyFill="1" applyBorder="1"/>
    <xf numFmtId="37" fontId="3" fillId="0" borderId="69" xfId="0" applyNumberFormat="1" applyFont="1" applyFill="1" applyBorder="1"/>
    <xf numFmtId="37" fontId="0" fillId="0" borderId="69" xfId="0" applyNumberFormat="1" applyBorder="1"/>
    <xf numFmtId="37" fontId="3" fillId="0" borderId="34" xfId="0" applyNumberFormat="1" applyFont="1" applyFill="1" applyBorder="1"/>
    <xf numFmtId="37" fontId="13" fillId="0" borderId="34" xfId="0" applyNumberFormat="1" applyFont="1" applyFill="1" applyBorder="1"/>
    <xf numFmtId="37" fontId="9" fillId="0" borderId="52" xfId="1" applyNumberFormat="1" applyFont="1" applyFill="1" applyBorder="1"/>
    <xf numFmtId="37" fontId="0" fillId="0" borderId="70" xfId="0" applyNumberFormat="1" applyFill="1" applyBorder="1" applyAlignment="1">
      <alignment horizontal="fill"/>
    </xf>
    <xf numFmtId="37" fontId="3" fillId="0" borderId="39" xfId="0" applyNumberFormat="1" applyFont="1" applyBorder="1"/>
    <xf numFmtId="37" fontId="0" fillId="0" borderId="11" xfId="0" applyNumberFormat="1" applyBorder="1" applyAlignment="1">
      <alignment horizontal="center"/>
    </xf>
    <xf numFmtId="37" fontId="0" fillId="0" borderId="0" xfId="0" applyNumberFormat="1" applyBorder="1" applyAlignment="1">
      <alignment horizontal="right"/>
    </xf>
    <xf numFmtId="37" fontId="0" fillId="0" borderId="0" xfId="1" applyNumberFormat="1" applyFont="1" applyFill="1" applyBorder="1" applyAlignment="1">
      <alignment horizontal="right" vertical="top"/>
    </xf>
    <xf numFmtId="37" fontId="8" fillId="0" borderId="0" xfId="0" applyNumberFormat="1" applyFont="1" applyBorder="1"/>
    <xf numFmtId="37" fontId="0" fillId="0" borderId="58" xfId="1" applyNumberFormat="1" applyFont="1" applyFill="1" applyBorder="1"/>
    <xf numFmtId="37" fontId="19" fillId="2" borderId="58" xfId="1" applyNumberFormat="1" applyFont="1" applyFill="1" applyBorder="1"/>
    <xf numFmtId="37" fontId="0" fillId="0" borderId="11" xfId="1" applyNumberFormat="1" applyFont="1" applyFill="1" applyBorder="1" applyAlignment="1">
      <alignment horizontal="left"/>
    </xf>
    <xf numFmtId="37" fontId="0" fillId="0" borderId="11" xfId="1" applyNumberFormat="1" applyFont="1" applyFill="1" applyBorder="1" applyAlignment="1">
      <alignment horizontal="center"/>
    </xf>
    <xf numFmtId="37" fontId="3" fillId="0" borderId="58" xfId="1" applyNumberFormat="1" applyFont="1" applyFill="1" applyBorder="1"/>
    <xf numFmtId="37" fontId="3" fillId="0" borderId="31" xfId="1" applyNumberFormat="1" applyFont="1" applyFill="1" applyBorder="1"/>
    <xf numFmtId="165" fontId="3" fillId="0" borderId="56" xfId="1" applyNumberFormat="1" applyFont="1" applyFill="1" applyBorder="1"/>
    <xf numFmtId="37" fontId="3" fillId="0" borderId="26" xfId="1" applyNumberFormat="1" applyFont="1" applyFill="1" applyBorder="1"/>
    <xf numFmtId="37" fontId="9" fillId="0" borderId="11" xfId="1" applyNumberFormat="1" applyFont="1" applyFill="1" applyBorder="1" applyAlignment="1">
      <alignment vertical="center" wrapText="1"/>
    </xf>
    <xf numFmtId="37" fontId="9" fillId="0" borderId="55" xfId="1" applyNumberFormat="1" applyFont="1" applyFill="1" applyBorder="1"/>
    <xf numFmtId="1" fontId="3" fillId="0" borderId="0" xfId="555" applyAlignment="1">
      <alignment horizontal="left" indent="1"/>
    </xf>
    <xf numFmtId="37" fontId="3" fillId="0" borderId="0" xfId="0" applyNumberFormat="1" applyFont="1" applyAlignment="1">
      <alignment horizontal="left" indent="1"/>
    </xf>
    <xf numFmtId="1" fontId="0" fillId="0" borderId="18" xfId="0" applyNumberFormat="1" applyFill="1" applyBorder="1"/>
    <xf numFmtId="37" fontId="0" fillId="0" borderId="26" xfId="0" applyNumberFormat="1" applyFill="1" applyBorder="1"/>
    <xf numFmtId="1" fontId="3" fillId="0" borderId="10" xfId="555" applyBorder="1"/>
    <xf numFmtId="37" fontId="0" fillId="0" borderId="71" xfId="0" applyNumberFormat="1" applyFill="1" applyBorder="1"/>
    <xf numFmtId="37" fontId="9" fillId="0" borderId="71" xfId="1" applyNumberFormat="1" applyFont="1" applyFill="1" applyBorder="1"/>
    <xf numFmtId="37" fontId="0" fillId="0" borderId="73" xfId="1" applyNumberFormat="1" applyFont="1" applyFill="1" applyBorder="1"/>
    <xf numFmtId="37" fontId="0" fillId="0" borderId="74" xfId="1" applyNumberFormat="1" applyFont="1" applyFill="1" applyBorder="1"/>
    <xf numFmtId="37" fontId="0" fillId="0" borderId="75" xfId="0" applyNumberFormat="1" applyFill="1" applyBorder="1"/>
    <xf numFmtId="37" fontId="3" fillId="0" borderId="76" xfId="1" applyNumberFormat="1" applyFont="1" applyFill="1" applyBorder="1"/>
    <xf numFmtId="37" fontId="0" fillId="0" borderId="77" xfId="0" applyNumberFormat="1" applyFill="1" applyBorder="1"/>
    <xf numFmtId="37" fontId="0" fillId="0" borderId="78" xfId="0" applyNumberFormat="1" applyFill="1" applyBorder="1"/>
    <xf numFmtId="37" fontId="19" fillId="2" borderId="71" xfId="1" applyNumberFormat="1" applyFont="1" applyFill="1" applyBorder="1"/>
    <xf numFmtId="37" fontId="19" fillId="2" borderId="72" xfId="1" applyNumberFormat="1" applyFont="1" applyFill="1" applyBorder="1"/>
    <xf numFmtId="37" fontId="0" fillId="0" borderId="72" xfId="0" applyNumberFormat="1" applyFill="1" applyBorder="1"/>
    <xf numFmtId="37" fontId="3" fillId="7" borderId="71" xfId="0" applyNumberFormat="1" applyFont="1" applyFill="1" applyBorder="1"/>
    <xf numFmtId="37" fontId="0" fillId="7" borderId="72" xfId="0" applyNumberFormat="1" applyFill="1" applyBorder="1"/>
    <xf numFmtId="37" fontId="0" fillId="7" borderId="71" xfId="0" applyNumberFormat="1" applyFill="1" applyBorder="1"/>
    <xf numFmtId="37" fontId="0" fillId="0" borderId="77" xfId="1" applyNumberFormat="1" applyFont="1" applyFill="1" applyBorder="1" applyAlignment="1">
      <alignment horizontal="fill"/>
    </xf>
    <xf numFmtId="37" fontId="0" fillId="0" borderId="78" xfId="0" applyNumberFormat="1" applyFill="1" applyBorder="1" applyAlignment="1">
      <alignment horizontal="fill"/>
    </xf>
    <xf numFmtId="37" fontId="0" fillId="0" borderId="71" xfId="1" applyNumberFormat="1" applyFont="1" applyFill="1" applyBorder="1"/>
    <xf numFmtId="37" fontId="3" fillId="0" borderId="71" xfId="1" applyNumberFormat="1" applyFont="1" applyFill="1" applyBorder="1"/>
    <xf numFmtId="37" fontId="3" fillId="0" borderId="72" xfId="0" applyNumberFormat="1" applyFont="1" applyFill="1" applyBorder="1"/>
    <xf numFmtId="37" fontId="0" fillId="0" borderId="71" xfId="1" applyNumberFormat="1" applyFont="1" applyFill="1" applyBorder="1" applyAlignment="1">
      <alignment horizontal="fill"/>
    </xf>
    <xf numFmtId="37" fontId="0" fillId="0" borderId="72" xfId="0" applyNumberFormat="1" applyFill="1" applyBorder="1" applyAlignment="1">
      <alignment horizontal="fill"/>
    </xf>
    <xf numFmtId="37" fontId="0" fillId="0" borderId="77" xfId="0" applyNumberFormat="1" applyFill="1" applyBorder="1" applyAlignment="1">
      <alignment horizontal="center"/>
    </xf>
    <xf numFmtId="37" fontId="0" fillId="0" borderId="77" xfId="0" applyNumberFormat="1" applyFill="1" applyBorder="1" applyAlignment="1">
      <alignment horizontal="fill"/>
    </xf>
    <xf numFmtId="37" fontId="0" fillId="0" borderId="79" xfId="1" applyNumberFormat="1" applyFont="1" applyFill="1" applyBorder="1"/>
    <xf numFmtId="37" fontId="3" fillId="0" borderId="71" xfId="0" applyNumberFormat="1" applyFont="1" applyFill="1" applyBorder="1"/>
    <xf numFmtId="37" fontId="19" fillId="2" borderId="24" xfId="1" applyNumberFormat="1" applyFont="1" applyFill="1" applyBorder="1"/>
    <xf numFmtId="37" fontId="3" fillId="0" borderId="24" xfId="1" applyNumberFormat="1" applyFont="1" applyFill="1" applyBorder="1"/>
    <xf numFmtId="37" fontId="0" fillId="0" borderId="80" xfId="1" applyNumberFormat="1" applyFont="1" applyFill="1" applyBorder="1"/>
    <xf numFmtId="37" fontId="9" fillId="0" borderId="34" xfId="1" applyNumberFormat="1" applyFont="1" applyFill="1" applyBorder="1"/>
    <xf numFmtId="37" fontId="0" fillId="0" borderId="77" xfId="1" applyNumberFormat="1" applyFont="1" applyFill="1" applyBorder="1"/>
    <xf numFmtId="37" fontId="0" fillId="0" borderId="6" xfId="0" applyNumberFormat="1" applyBorder="1"/>
    <xf numFmtId="37" fontId="0" fillId="0" borderId="71" xfId="0" applyNumberFormat="1" applyBorder="1"/>
    <xf numFmtId="37" fontId="0" fillId="0" borderId="0" xfId="0" applyNumberFormat="1" applyBorder="1" applyAlignment="1">
      <alignment horizontal="fill"/>
    </xf>
    <xf numFmtId="37" fontId="3" fillId="0" borderId="11" xfId="0" applyNumberFormat="1" applyFont="1" applyBorder="1" applyAlignment="1">
      <alignment horizontal="centerContinuous"/>
    </xf>
    <xf numFmtId="1" fontId="0" fillId="0" borderId="11" xfId="0" applyBorder="1"/>
    <xf numFmtId="37" fontId="3" fillId="0" borderId="56" xfId="0" applyNumberFormat="1" applyFont="1" applyBorder="1" applyAlignment="1">
      <alignment horizontal="center"/>
    </xf>
    <xf numFmtId="37" fontId="3" fillId="0" borderId="48" xfId="0" applyNumberFormat="1" applyFont="1" applyBorder="1" applyAlignment="1">
      <alignment horizontal="center"/>
    </xf>
    <xf numFmtId="37" fontId="3" fillId="0" borderId="32" xfId="0" applyNumberFormat="1" applyFont="1" applyBorder="1" applyAlignment="1">
      <alignment horizontal="center"/>
    </xf>
    <xf numFmtId="165" fontId="9" fillId="0" borderId="71" xfId="1" applyNumberFormat="1" applyFont="1" applyFill="1" applyBorder="1"/>
    <xf numFmtId="37" fontId="3" fillId="0" borderId="71" xfId="0" applyNumberFormat="1" applyFont="1" applyBorder="1"/>
    <xf numFmtId="165" fontId="3" fillId="7" borderId="58" xfId="1" applyNumberFormat="1" applyFont="1" applyFill="1" applyBorder="1"/>
    <xf numFmtId="1" fontId="3" fillId="7" borderId="71" xfId="0" applyFont="1" applyFill="1" applyBorder="1"/>
    <xf numFmtId="1" fontId="3" fillId="7" borderId="72" xfId="0" applyFont="1" applyFill="1" applyBorder="1"/>
    <xf numFmtId="165" fontId="9" fillId="0" borderId="11" xfId="1" applyNumberFormat="1" applyFont="1" applyFill="1" applyBorder="1" applyAlignment="1">
      <alignment horizontal="right"/>
    </xf>
    <xf numFmtId="165" fontId="8" fillId="0" borderId="11" xfId="1" applyNumberFormat="1" applyFont="1" applyFill="1" applyBorder="1" applyAlignment="1">
      <alignment horizontal="right"/>
    </xf>
    <xf numFmtId="1" fontId="3" fillId="0" borderId="11" xfId="0" applyFont="1" applyBorder="1"/>
    <xf numFmtId="1" fontId="3" fillId="0" borderId="11" xfId="550" applyBorder="1"/>
    <xf numFmtId="165" fontId="3" fillId="0" borderId="11" xfId="1" applyNumberFormat="1" applyFont="1" applyFill="1" applyBorder="1" applyAlignment="1">
      <alignment horizontal="fill"/>
    </xf>
    <xf numFmtId="37" fontId="3" fillId="0" borderId="0" xfId="0" applyNumberFormat="1" applyFont="1" applyBorder="1" applyAlignment="1">
      <alignment horizontal="fill"/>
    </xf>
    <xf numFmtId="37" fontId="3" fillId="0" borderId="0" xfId="0" applyNumberFormat="1" applyFont="1" applyBorder="1" applyAlignment="1">
      <alignment horizontal="right"/>
    </xf>
    <xf numFmtId="37" fontId="2" fillId="0" borderId="0" xfId="0" applyNumberFormat="1" applyFont="1" applyBorder="1"/>
    <xf numFmtId="37" fontId="3" fillId="0" borderId="0" xfId="0" applyNumberFormat="1" applyFont="1" applyBorder="1" applyAlignment="1">
      <alignment horizontal="left" indent="1"/>
    </xf>
    <xf numFmtId="165" fontId="0" fillId="9" borderId="20" xfId="1" applyNumberFormat="1" applyFont="1" applyFill="1" applyBorder="1"/>
    <xf numFmtId="37" fontId="3" fillId="0" borderId="81" xfId="0" applyNumberFormat="1" applyFont="1" applyBorder="1" applyAlignment="1">
      <alignment horizontal="center"/>
    </xf>
    <xf numFmtId="37" fontId="3" fillId="0" borderId="82" xfId="0" applyNumberFormat="1" applyFont="1" applyBorder="1" applyAlignment="1">
      <alignment horizontal="center"/>
    </xf>
    <xf numFmtId="37" fontId="3" fillId="0" borderId="83" xfId="0" applyNumberFormat="1" applyFont="1" applyBorder="1" applyAlignment="1">
      <alignment horizontal="center"/>
    </xf>
    <xf numFmtId="37" fontId="3" fillId="0" borderId="84" xfId="0" applyNumberFormat="1" applyFont="1" applyBorder="1" applyAlignment="1">
      <alignment horizontal="center"/>
    </xf>
    <xf numFmtId="37" fontId="3" fillId="0" borderId="0" xfId="555" applyNumberFormat="1" applyAlignment="1">
      <alignment horizontal="left"/>
    </xf>
    <xf numFmtId="37" fontId="3" fillId="0" borderId="83" xfId="555" applyNumberFormat="1" applyBorder="1"/>
    <xf numFmtId="37" fontId="3" fillId="0" borderId="82" xfId="555" applyNumberFormat="1" applyBorder="1"/>
    <xf numFmtId="37" fontId="3" fillId="0" borderId="81" xfId="1" applyNumberFormat="1" applyFont="1" applyFill="1" applyBorder="1"/>
    <xf numFmtId="37" fontId="3" fillId="0" borderId="82" xfId="1" applyNumberFormat="1" applyFont="1" applyFill="1" applyBorder="1"/>
    <xf numFmtId="37" fontId="3" fillId="0" borderId="84" xfId="555" applyNumberFormat="1" applyBorder="1"/>
    <xf numFmtId="1" fontId="3" fillId="0" borderId="82" xfId="555" applyBorder="1"/>
    <xf numFmtId="37" fontId="3" fillId="0" borderId="82" xfId="555" applyNumberFormat="1" applyBorder="1" applyAlignment="1">
      <alignment horizontal="left"/>
    </xf>
    <xf numFmtId="37" fontId="3" fillId="0" borderId="17" xfId="555" applyNumberFormat="1" applyBorder="1"/>
    <xf numFmtId="37" fontId="3" fillId="0" borderId="18" xfId="555" applyNumberFormat="1" applyBorder="1"/>
    <xf numFmtId="37" fontId="8" fillId="0" borderId="17" xfId="555" applyNumberFormat="1" applyFont="1" applyBorder="1"/>
    <xf numFmtId="37" fontId="8" fillId="0" borderId="0" xfId="555" applyNumberFormat="1" applyFont="1"/>
    <xf numFmtId="37" fontId="3" fillId="0" borderId="85" xfId="1" applyNumberFormat="1" applyFont="1" applyFill="1" applyBorder="1"/>
    <xf numFmtId="37" fontId="8" fillId="0" borderId="18" xfId="555" applyNumberFormat="1" applyFont="1" applyBorder="1"/>
    <xf numFmtId="1" fontId="11" fillId="0" borderId="0" xfId="555" applyFont="1"/>
    <xf numFmtId="1" fontId="8" fillId="0" borderId="0" xfId="555" applyFont="1" applyAlignment="1">
      <alignment horizontal="left"/>
    </xf>
    <xf numFmtId="37" fontId="9" fillId="0" borderId="20" xfId="1" applyNumberFormat="1" applyFont="1" applyFill="1" applyBorder="1"/>
    <xf numFmtId="1" fontId="11" fillId="0" borderId="0" xfId="555" applyFont="1" applyAlignment="1">
      <alignment horizontal="right"/>
    </xf>
    <xf numFmtId="37" fontId="3" fillId="0" borderId="11" xfId="555" applyNumberFormat="1" applyBorder="1"/>
    <xf numFmtId="37" fontId="8" fillId="0" borderId="0" xfId="555" applyNumberFormat="1" applyFont="1" applyAlignment="1">
      <alignment horizontal="left" indent="1"/>
    </xf>
    <xf numFmtId="37" fontId="3" fillId="0" borderId="0" xfId="555" applyNumberFormat="1" applyAlignment="1">
      <alignment horizontal="right"/>
    </xf>
    <xf numFmtId="1" fontId="15" fillId="0" borderId="0" xfId="555" applyFont="1"/>
    <xf numFmtId="37" fontId="3" fillId="0" borderId="2" xfId="555" applyNumberFormat="1" applyBorder="1"/>
    <xf numFmtId="37" fontId="3" fillId="0" borderId="12" xfId="555" applyNumberFormat="1" applyBorder="1"/>
    <xf numFmtId="37" fontId="2" fillId="0" borderId="0" xfId="555" applyNumberFormat="1" applyFont="1"/>
    <xf numFmtId="37" fontId="3" fillId="0" borderId="17" xfId="555" applyNumberFormat="1" applyBorder="1" applyAlignment="1">
      <alignment horizontal="right"/>
    </xf>
    <xf numFmtId="1" fontId="9" fillId="0" borderId="0" xfId="555" applyFont="1"/>
    <xf numFmtId="1" fontId="3" fillId="0" borderId="0" xfId="555" applyAlignment="1">
      <alignment horizontal="left"/>
    </xf>
    <xf numFmtId="1" fontId="8" fillId="0" borderId="0" xfId="555" applyFont="1"/>
    <xf numFmtId="1" fontId="16" fillId="0" borderId="0" xfId="555" applyFont="1" applyAlignment="1">
      <alignment horizontal="left"/>
    </xf>
    <xf numFmtId="37" fontId="3" fillId="0" borderId="39" xfId="555" applyNumberFormat="1" applyBorder="1"/>
    <xf numFmtId="37" fontId="3" fillId="0" borderId="10" xfId="555" applyNumberFormat="1" applyBorder="1"/>
    <xf numFmtId="37" fontId="3" fillId="0" borderId="25" xfId="555" applyNumberFormat="1" applyBorder="1"/>
    <xf numFmtId="37" fontId="3" fillId="0" borderId="10" xfId="555" applyNumberFormat="1" applyBorder="1" applyAlignment="1">
      <alignment horizontal="left"/>
    </xf>
    <xf numFmtId="165" fontId="3" fillId="0" borderId="81" xfId="1" applyNumberFormat="1" applyFont="1" applyFill="1" applyBorder="1"/>
    <xf numFmtId="165" fontId="3" fillId="0" borderId="82" xfId="1" applyNumberFormat="1" applyFont="1" applyFill="1" applyBorder="1"/>
    <xf numFmtId="37" fontId="3" fillId="0" borderId="0" xfId="555" applyNumberFormat="1" applyAlignment="1">
      <alignment horizontal="fill"/>
    </xf>
    <xf numFmtId="37" fontId="3" fillId="0" borderId="18" xfId="555" applyNumberFormat="1" applyBorder="1" applyAlignment="1">
      <alignment horizontal="fill"/>
    </xf>
    <xf numFmtId="37" fontId="10" fillId="0" borderId="0" xfId="555" applyNumberFormat="1" applyFont="1" applyAlignment="1">
      <alignment horizontal="left"/>
    </xf>
    <xf numFmtId="37" fontId="8" fillId="0" borderId="0" xfId="555" applyNumberFormat="1" applyFont="1" applyAlignment="1">
      <alignment horizontal="left"/>
    </xf>
    <xf numFmtId="37" fontId="8" fillId="0" borderId="0" xfId="555" applyNumberFormat="1" applyFont="1" applyAlignment="1">
      <alignment horizontal="right" indent="1"/>
    </xf>
    <xf numFmtId="37" fontId="30" fillId="0" borderId="0" xfId="555" applyNumberFormat="1" applyFont="1" applyAlignment="1">
      <alignment horizontal="left"/>
    </xf>
    <xf numFmtId="37" fontId="3" fillId="0" borderId="0" xfId="555" applyNumberFormat="1" applyAlignment="1">
      <alignment horizontal="left" indent="1"/>
    </xf>
    <xf numFmtId="37" fontId="27" fillId="0" borderId="0" xfId="555" applyNumberFormat="1" applyFont="1"/>
    <xf numFmtId="37" fontId="16" fillId="0" borderId="0" xfId="555" applyNumberFormat="1" applyFont="1" applyAlignment="1">
      <alignment horizontal="left"/>
    </xf>
    <xf numFmtId="37" fontId="3" fillId="0" borderId="41" xfId="555" applyNumberFormat="1" applyBorder="1"/>
    <xf numFmtId="37" fontId="3" fillId="0" borderId="38" xfId="555" applyNumberFormat="1" applyBorder="1"/>
    <xf numFmtId="37" fontId="3" fillId="0" borderId="40" xfId="555" applyNumberFormat="1" applyBorder="1"/>
    <xf numFmtId="37" fontId="3" fillId="0" borderId="9" xfId="555" applyNumberFormat="1" applyBorder="1"/>
    <xf numFmtId="37" fontId="3" fillId="0" borderId="9" xfId="555" applyNumberFormat="1" applyBorder="1" applyAlignment="1">
      <alignment horizontal="center"/>
    </xf>
    <xf numFmtId="37" fontId="3" fillId="0" borderId="59" xfId="555" applyNumberFormat="1" applyBorder="1"/>
    <xf numFmtId="37" fontId="3" fillId="0" borderId="57" xfId="555" applyNumberFormat="1" applyBorder="1"/>
    <xf numFmtId="37" fontId="3" fillId="0" borderId="58" xfId="555" applyNumberFormat="1" applyBorder="1"/>
    <xf numFmtId="37" fontId="0" fillId="0" borderId="85" xfId="1" applyNumberFormat="1" applyFont="1" applyFill="1" applyBorder="1"/>
    <xf numFmtId="37" fontId="3" fillId="2" borderId="58" xfId="555" applyNumberFormat="1" applyFill="1" applyBorder="1"/>
    <xf numFmtId="37" fontId="3" fillId="0" borderId="85" xfId="555" applyNumberFormat="1" applyBorder="1"/>
    <xf numFmtId="37" fontId="3" fillId="0" borderId="82" xfId="555" applyNumberFormat="1" applyBorder="1" applyAlignment="1">
      <alignment horizontal="center"/>
    </xf>
    <xf numFmtId="37" fontId="3" fillId="0" borderId="21" xfId="555" applyNumberFormat="1" applyBorder="1"/>
    <xf numFmtId="37" fontId="3" fillId="0" borderId="22" xfId="555" applyNumberFormat="1" applyBorder="1"/>
    <xf numFmtId="37" fontId="3" fillId="0" borderId="15" xfId="555" applyNumberFormat="1" applyBorder="1"/>
    <xf numFmtId="37" fontId="3" fillId="0" borderId="6" xfId="555" applyNumberFormat="1" applyBorder="1"/>
    <xf numFmtId="37" fontId="13" fillId="0" borderId="18" xfId="555" applyNumberFormat="1" applyFont="1" applyBorder="1"/>
    <xf numFmtId="37" fontId="13" fillId="0" borderId="17" xfId="555" applyNumberFormat="1" applyFont="1" applyBorder="1"/>
    <xf numFmtId="37" fontId="13" fillId="0" borderId="11" xfId="555" applyNumberFormat="1" applyFont="1" applyBorder="1"/>
    <xf numFmtId="37" fontId="3" fillId="0" borderId="17" xfId="555" applyNumberFormat="1" applyBorder="1" applyAlignment="1">
      <alignment horizontal="fill"/>
    </xf>
    <xf numFmtId="37" fontId="3" fillId="0" borderId="11" xfId="555" applyNumberFormat="1" applyBorder="1" applyAlignment="1">
      <alignment horizontal="fill"/>
    </xf>
    <xf numFmtId="0" fontId="12" fillId="0" borderId="0" xfId="555" applyNumberFormat="1" applyFont="1" applyAlignment="1">
      <alignment wrapText="1"/>
    </xf>
    <xf numFmtId="0" fontId="11" fillId="0" borderId="0" xfId="555" applyNumberFormat="1" applyFont="1" applyAlignment="1">
      <alignment wrapText="1"/>
    </xf>
    <xf numFmtId="37" fontId="0" fillId="0" borderId="59" xfId="1" applyNumberFormat="1" applyFont="1" applyFill="1" applyBorder="1"/>
    <xf numFmtId="37" fontId="0" fillId="0" borderId="57" xfId="1" applyNumberFormat="1" applyFont="1" applyFill="1" applyBorder="1"/>
    <xf numFmtId="37" fontId="22" fillId="0" borderId="0" xfId="555" applyNumberFormat="1" applyFont="1"/>
    <xf numFmtId="0" fontId="11" fillId="0" borderId="0" xfId="555" applyNumberFormat="1" applyFont="1"/>
    <xf numFmtId="1" fontId="10" fillId="0" borderId="0" xfId="555" applyFont="1"/>
    <xf numFmtId="37" fontId="13" fillId="0" borderId="34" xfId="555" applyNumberFormat="1" applyFont="1" applyBorder="1"/>
    <xf numFmtId="37" fontId="3" fillId="0" borderId="34" xfId="555" applyNumberFormat="1" applyBorder="1"/>
    <xf numFmtId="0" fontId="11" fillId="0" borderId="0" xfId="555" applyNumberFormat="1" applyFont="1" applyAlignment="1">
      <alignment horizontal="left" wrapText="1" indent="1"/>
    </xf>
    <xf numFmtId="0" fontId="12" fillId="0" borderId="0" xfId="555" applyNumberFormat="1" applyFont="1" applyAlignment="1">
      <alignment horizontal="right" wrapText="1"/>
    </xf>
    <xf numFmtId="37" fontId="3" fillId="0" borderId="18" xfId="555" applyNumberFormat="1" applyBorder="1" applyAlignment="1">
      <alignment horizontal="right"/>
    </xf>
    <xf numFmtId="37" fontId="3" fillId="0" borderId="11" xfId="555" applyNumberFormat="1" applyBorder="1" applyAlignment="1">
      <alignment horizontal="right"/>
    </xf>
    <xf numFmtId="1" fontId="3" fillId="0" borderId="0" xfId="550"/>
    <xf numFmtId="37" fontId="8" fillId="0" borderId="11" xfId="555" applyNumberFormat="1" applyFont="1" applyBorder="1"/>
    <xf numFmtId="37" fontId="8" fillId="0" borderId="0" xfId="555" applyNumberFormat="1" applyFont="1" applyAlignment="1">
      <alignment horizontal="center"/>
    </xf>
    <xf numFmtId="37" fontId="3" fillId="0" borderId="49" xfId="555" applyNumberFormat="1" applyBorder="1" applyAlignment="1">
      <alignment horizontal="fill"/>
    </xf>
    <xf numFmtId="0" fontId="12" fillId="0" borderId="0" xfId="555" applyNumberFormat="1" applyFont="1"/>
    <xf numFmtId="167" fontId="8" fillId="0" borderId="0" xfId="555" applyNumberFormat="1" applyFont="1" applyAlignment="1">
      <alignment horizontal="left" indent="1"/>
    </xf>
    <xf numFmtId="1" fontId="9" fillId="0" borderId="0" xfId="555" applyFont="1" applyAlignment="1">
      <alignment wrapText="1"/>
    </xf>
    <xf numFmtId="0" fontId="9" fillId="0" borderId="0" xfId="555" applyNumberFormat="1" applyFont="1" applyAlignment="1">
      <alignment wrapText="1"/>
    </xf>
    <xf numFmtId="37" fontId="3" fillId="7" borderId="59" xfId="555" applyNumberFormat="1" applyFill="1" applyBorder="1"/>
    <xf numFmtId="37" fontId="3" fillId="7" borderId="85" xfId="555" applyNumberFormat="1" applyFill="1" applyBorder="1"/>
    <xf numFmtId="1" fontId="3" fillId="7" borderId="59" xfId="555" applyFill="1" applyBorder="1"/>
    <xf numFmtId="1" fontId="3" fillId="7" borderId="85" xfId="555" applyFill="1" applyBorder="1"/>
    <xf numFmtId="0" fontId="20" fillId="0" borderId="0" xfId="555" applyNumberFormat="1" applyFont="1"/>
    <xf numFmtId="0" fontId="21" fillId="0" borderId="0" xfId="555" applyNumberFormat="1" applyFont="1"/>
    <xf numFmtId="37" fontId="3" fillId="0" borderId="59" xfId="555" applyNumberFormat="1" applyBorder="1" applyAlignment="1">
      <alignment horizontal="fill"/>
    </xf>
    <xf numFmtId="37" fontId="0" fillId="0" borderId="85" xfId="1" applyNumberFormat="1" applyFont="1" applyFill="1" applyBorder="1" applyAlignment="1">
      <alignment horizontal="fill"/>
    </xf>
    <xf numFmtId="37" fontId="13" fillId="0" borderId="0" xfId="555" applyNumberFormat="1" applyFont="1"/>
    <xf numFmtId="37" fontId="9" fillId="0" borderId="59" xfId="1" applyNumberFormat="1" applyFont="1" applyFill="1" applyBorder="1"/>
    <xf numFmtId="37" fontId="9" fillId="0" borderId="85" xfId="1" applyNumberFormat="1" applyFont="1" applyFill="1" applyBorder="1"/>
    <xf numFmtId="0" fontId="9" fillId="0" borderId="82" xfId="555" applyNumberFormat="1" applyFont="1" applyBorder="1"/>
    <xf numFmtId="0" fontId="9" fillId="0" borderId="82" xfId="555" applyNumberFormat="1" applyFont="1" applyBorder="1" applyAlignment="1">
      <alignment wrapText="1"/>
    </xf>
    <xf numFmtId="1" fontId="8" fillId="0" borderId="0" xfId="555" applyFont="1" applyAlignment="1">
      <alignment wrapText="1"/>
    </xf>
    <xf numFmtId="1" fontId="3" fillId="0" borderId="0" xfId="337"/>
    <xf numFmtId="37" fontId="9" fillId="0" borderId="0" xfId="555" applyNumberFormat="1" applyFont="1"/>
    <xf numFmtId="37" fontId="8" fillId="0" borderId="18" xfId="555" applyNumberFormat="1" applyFont="1" applyBorder="1" applyAlignment="1">
      <alignment horizontal="right"/>
    </xf>
    <xf numFmtId="37" fontId="3" fillId="0" borderId="63" xfId="555" applyNumberFormat="1" applyBorder="1" applyAlignment="1">
      <alignment horizontal="right"/>
    </xf>
    <xf numFmtId="37" fontId="3" fillId="0" borderId="29" xfId="555" applyNumberFormat="1" applyBorder="1"/>
    <xf numFmtId="37" fontId="3" fillId="0" borderId="28" xfId="555" applyNumberFormat="1" applyBorder="1"/>
    <xf numFmtId="37" fontId="3" fillId="0" borderId="27" xfId="555" applyNumberFormat="1" applyBorder="1"/>
    <xf numFmtId="37" fontId="3" fillId="0" borderId="28" xfId="555" applyNumberFormat="1" applyBorder="1" applyAlignment="1">
      <alignment horizontal="right"/>
    </xf>
    <xf numFmtId="37" fontId="3" fillId="0" borderId="1" xfId="555" applyNumberFormat="1" applyBorder="1"/>
    <xf numFmtId="37" fontId="3" fillId="0" borderId="1" xfId="555" applyNumberFormat="1" applyBorder="1" applyAlignment="1">
      <alignment horizontal="center"/>
    </xf>
    <xf numFmtId="37" fontId="3" fillId="0" borderId="37" xfId="555" applyNumberFormat="1" applyBorder="1"/>
    <xf numFmtId="37" fontId="3" fillId="0" borderId="63" xfId="555" applyNumberFormat="1" applyBorder="1"/>
    <xf numFmtId="37" fontId="3" fillId="0" borderId="62" xfId="555" applyNumberFormat="1" applyBorder="1"/>
    <xf numFmtId="37" fontId="3" fillId="0" borderId="8" xfId="555" applyNumberFormat="1" applyBorder="1"/>
    <xf numFmtId="37" fontId="3" fillId="0" borderId="8" xfId="555" applyNumberFormat="1" applyBorder="1" applyAlignment="1">
      <alignment horizontal="left"/>
    </xf>
    <xf numFmtId="37" fontId="2" fillId="0" borderId="8" xfId="555" applyNumberFormat="1" applyFont="1" applyBorder="1" applyAlignment="1">
      <alignment horizontal="left"/>
    </xf>
    <xf numFmtId="37" fontId="0" fillId="0" borderId="86" xfId="1" applyNumberFormat="1" applyFont="1" applyFill="1" applyBorder="1"/>
    <xf numFmtId="37" fontId="0" fillId="0" borderId="87" xfId="1" applyNumberFormat="1" applyFont="1" applyFill="1" applyBorder="1"/>
    <xf numFmtId="37" fontId="0" fillId="0" borderId="88" xfId="1" applyNumberFormat="1" applyFont="1" applyFill="1" applyBorder="1"/>
    <xf numFmtId="37" fontId="0" fillId="0" borderId="89" xfId="1" applyNumberFormat="1" applyFont="1" applyFill="1" applyBorder="1"/>
    <xf numFmtId="37" fontId="0" fillId="0" borderId="90" xfId="1" applyNumberFormat="1" applyFont="1" applyFill="1" applyBorder="1"/>
    <xf numFmtId="37" fontId="0" fillId="0" borderId="91" xfId="1" applyNumberFormat="1" applyFont="1" applyFill="1" applyBorder="1"/>
    <xf numFmtId="37" fontId="0" fillId="0" borderId="92" xfId="1" applyNumberFormat="1" applyFont="1" applyFill="1" applyBorder="1"/>
    <xf numFmtId="37" fontId="3" fillId="0" borderId="93" xfId="555" applyNumberFormat="1" applyBorder="1"/>
    <xf numFmtId="37" fontId="3" fillId="0" borderId="70" xfId="555" applyNumberFormat="1" applyBorder="1" applyAlignment="1">
      <alignment horizontal="fill"/>
    </xf>
    <xf numFmtId="37" fontId="3" fillId="0" borderId="34" xfId="555" applyNumberFormat="1" applyBorder="1" applyAlignment="1">
      <alignment horizontal="fill"/>
    </xf>
    <xf numFmtId="37" fontId="3" fillId="0" borderId="78" xfId="555" applyNumberFormat="1" applyBorder="1" applyAlignment="1">
      <alignment horizontal="fill"/>
    </xf>
    <xf numFmtId="37" fontId="3" fillId="0" borderId="31" xfId="555" applyNumberFormat="1" applyBorder="1" applyAlignment="1">
      <alignment horizontal="fill"/>
    </xf>
    <xf numFmtId="37" fontId="3" fillId="0" borderId="2" xfId="555" applyNumberFormat="1" applyBorder="1" applyAlignment="1">
      <alignment horizontal="fill"/>
    </xf>
    <xf numFmtId="37" fontId="3" fillId="0" borderId="94" xfId="555" applyNumberFormat="1" applyBorder="1"/>
    <xf numFmtId="37" fontId="3" fillId="0" borderId="95" xfId="555" applyNumberFormat="1" applyBorder="1"/>
    <xf numFmtId="37" fontId="3" fillId="0" borderId="95" xfId="555" applyNumberFormat="1" applyBorder="1" applyAlignment="1">
      <alignment horizontal="center"/>
    </xf>
    <xf numFmtId="165" fontId="9" fillId="0" borderId="85" xfId="1" applyNumberFormat="1" applyFont="1" applyFill="1" applyBorder="1"/>
    <xf numFmtId="165" fontId="9" fillId="0" borderId="57" xfId="1" applyNumberFormat="1" applyFont="1" applyFill="1" applyBorder="1"/>
    <xf numFmtId="37" fontId="11" fillId="0" borderId="0" xfId="555" applyNumberFormat="1" applyFont="1"/>
    <xf numFmtId="37" fontId="9" fillId="0" borderId="0" xfId="555" applyNumberFormat="1" applyFont="1" applyAlignment="1">
      <alignment horizontal="left" indent="1"/>
    </xf>
    <xf numFmtId="37" fontId="9" fillId="0" borderId="95" xfId="555" applyNumberFormat="1" applyFont="1" applyBorder="1"/>
    <xf numFmtId="37" fontId="11" fillId="0" borderId="0" xfId="555" applyNumberFormat="1" applyFont="1" applyAlignment="1">
      <alignment horizontal="left" indent="1"/>
    </xf>
    <xf numFmtId="37" fontId="9" fillId="0" borderId="0" xfId="555" applyNumberFormat="1" applyFont="1" applyAlignment="1">
      <alignment horizontal="center"/>
    </xf>
    <xf numFmtId="37" fontId="3" fillId="0" borderId="59" xfId="1" applyNumberFormat="1" applyFont="1" applyFill="1" applyBorder="1"/>
    <xf numFmtId="37" fontId="3" fillId="0" borderId="50" xfId="555" applyNumberFormat="1" applyBorder="1"/>
    <xf numFmtId="37" fontId="3" fillId="0" borderId="33" xfId="555" applyNumberFormat="1" applyBorder="1"/>
    <xf numFmtId="37" fontId="3" fillId="0" borderId="30" xfId="555" applyNumberFormat="1" applyBorder="1"/>
    <xf numFmtId="37" fontId="3" fillId="0" borderId="49" xfId="555" applyNumberFormat="1" applyBorder="1"/>
    <xf numFmtId="37" fontId="3" fillId="0" borderId="33" xfId="555" applyNumberFormat="1" applyBorder="1" applyAlignment="1">
      <alignment horizontal="left"/>
    </xf>
    <xf numFmtId="37" fontId="3" fillId="0" borderId="94" xfId="1" applyNumberFormat="1" applyFont="1" applyFill="1" applyBorder="1"/>
    <xf numFmtId="37" fontId="3" fillId="0" borderId="96" xfId="1" applyNumberFormat="1" applyFont="1" applyFill="1" applyBorder="1"/>
    <xf numFmtId="37" fontId="3" fillId="0" borderId="97" xfId="1" applyNumberFormat="1" applyFont="1" applyFill="1" applyBorder="1"/>
    <xf numFmtId="37" fontId="3" fillId="0" borderId="96" xfId="555" applyNumberFormat="1" applyBorder="1"/>
    <xf numFmtId="37" fontId="3" fillId="0" borderId="97" xfId="555" applyNumberFormat="1" applyBorder="1"/>
    <xf numFmtId="37" fontId="3" fillId="0" borderId="95" xfId="1" applyNumberFormat="1" applyFont="1" applyFill="1" applyBorder="1"/>
    <xf numFmtId="37" fontId="3" fillId="0" borderId="95" xfId="555" applyNumberFormat="1" applyBorder="1" applyAlignment="1">
      <alignment horizontal="left"/>
    </xf>
    <xf numFmtId="37" fontId="2" fillId="0" borderId="0" xfId="555" applyNumberFormat="1" applyFont="1" applyAlignment="1">
      <alignment horizontal="left"/>
    </xf>
    <xf numFmtId="37" fontId="3" fillId="0" borderId="33" xfId="555" applyNumberFormat="1" applyBorder="1" applyAlignment="1">
      <alignment horizontal="center"/>
    </xf>
    <xf numFmtId="37" fontId="3" fillId="2" borderId="57" xfId="1" applyNumberFormat="1" applyFont="1" applyFill="1" applyBorder="1"/>
    <xf numFmtId="37" fontId="3" fillId="2" borderId="59" xfId="1" applyNumberFormat="1" applyFont="1" applyFill="1" applyBorder="1"/>
    <xf numFmtId="37" fontId="3" fillId="2" borderId="58" xfId="1" applyNumberFormat="1" applyFont="1" applyFill="1" applyBorder="1"/>
    <xf numFmtId="37" fontId="3" fillId="2" borderId="85" xfId="1" applyNumberFormat="1" applyFont="1" applyFill="1" applyBorder="1"/>
    <xf numFmtId="37" fontId="3" fillId="2" borderId="18" xfId="1" applyNumberFormat="1" applyFont="1" applyFill="1" applyBorder="1"/>
    <xf numFmtId="37" fontId="3" fillId="2" borderId="17" xfId="1" applyNumberFormat="1" applyFont="1" applyFill="1" applyBorder="1"/>
    <xf numFmtId="37" fontId="3" fillId="2" borderId="11" xfId="1" applyNumberFormat="1" applyFont="1" applyFill="1" applyBorder="1"/>
    <xf numFmtId="37" fontId="3" fillId="2" borderId="0" xfId="1" applyNumberFormat="1" applyFont="1" applyFill="1" applyBorder="1"/>
    <xf numFmtId="37" fontId="3" fillId="3" borderId="18" xfId="555" applyNumberFormat="1" applyFill="1" applyBorder="1"/>
    <xf numFmtId="37" fontId="3" fillId="3" borderId="17" xfId="555" applyNumberFormat="1" applyFill="1" applyBorder="1"/>
    <xf numFmtId="37" fontId="2" fillId="0" borderId="0" xfId="555" applyNumberFormat="1" applyFont="1" applyAlignment="1">
      <alignment horizontal="left"/>
    </xf>
    <xf numFmtId="37" fontId="0" fillId="0" borderId="94" xfId="1" applyNumberFormat="1" applyFont="1" applyFill="1" applyBorder="1"/>
    <xf numFmtId="37" fontId="0" fillId="0" borderId="96" xfId="1" applyNumberFormat="1" applyFont="1" applyFill="1" applyBorder="1"/>
    <xf numFmtId="37" fontId="0" fillId="0" borderId="97" xfId="1" applyNumberFormat="1" applyFont="1" applyFill="1" applyBorder="1"/>
    <xf numFmtId="37" fontId="0" fillId="0" borderId="95" xfId="1" applyNumberFormat="1" applyFont="1" applyFill="1" applyBorder="1"/>
    <xf numFmtId="37" fontId="3" fillId="0" borderId="35" xfId="555" applyNumberFormat="1" applyBorder="1"/>
    <xf numFmtId="37" fontId="3" fillId="0" borderId="50" xfId="555" applyNumberFormat="1" applyBorder="1" applyAlignment="1">
      <alignment horizontal="fill"/>
    </xf>
    <xf numFmtId="37" fontId="3" fillId="0" borderId="35" xfId="555" applyNumberFormat="1" applyBorder="1" applyAlignment="1">
      <alignment horizontal="fill"/>
    </xf>
    <xf numFmtId="37" fontId="3" fillId="0" borderId="52" xfId="555" applyNumberFormat="1" applyBorder="1" applyAlignment="1">
      <alignment horizontal="fill"/>
    </xf>
    <xf numFmtId="37" fontId="3" fillId="0" borderId="55" xfId="555" applyNumberFormat="1" applyBorder="1" applyAlignment="1">
      <alignment horizontal="fill"/>
    </xf>
    <xf numFmtId="37" fontId="3" fillId="0" borderId="78" xfId="555" applyNumberFormat="1" applyBorder="1"/>
    <xf numFmtId="37" fontId="3" fillId="0" borderId="98" xfId="1" applyNumberFormat="1" applyFont="1" applyFill="1" applyBorder="1"/>
    <xf numFmtId="37" fontId="3" fillId="0" borderId="30" xfId="555" applyNumberFormat="1" applyBorder="1" applyAlignment="1">
      <alignment horizontal="fill"/>
    </xf>
    <xf numFmtId="37" fontId="3" fillId="0" borderId="33" xfId="555" applyNumberFormat="1" applyBorder="1" applyAlignment="1">
      <alignment horizontal="fill"/>
    </xf>
    <xf numFmtId="37" fontId="3" fillId="0" borderId="99" xfId="555" applyNumberFormat="1" applyBorder="1"/>
    <xf numFmtId="37" fontId="0" fillId="0" borderId="100" xfId="1" applyNumberFormat="1" applyFont="1" applyFill="1" applyBorder="1"/>
    <xf numFmtId="37" fontId="0" fillId="0" borderId="101" xfId="1" applyNumberFormat="1" applyFont="1" applyFill="1" applyBorder="1"/>
    <xf numFmtId="37" fontId="3" fillId="0" borderId="102" xfId="555" applyNumberFormat="1" applyBorder="1"/>
    <xf numFmtId="37" fontId="3" fillId="0" borderId="103" xfId="555" applyNumberFormat="1" applyBorder="1"/>
    <xf numFmtId="37" fontId="9" fillId="0" borderId="18" xfId="555" applyNumberFormat="1" applyFont="1" applyBorder="1"/>
    <xf numFmtId="37" fontId="9" fillId="0" borderId="17" xfId="555" applyNumberFormat="1" applyFont="1" applyBorder="1"/>
    <xf numFmtId="37" fontId="9" fillId="0" borderId="11" xfId="555" applyNumberFormat="1" applyFont="1" applyBorder="1"/>
    <xf numFmtId="37" fontId="10" fillId="0" borderId="17" xfId="555" applyNumberFormat="1" applyFont="1" applyBorder="1"/>
    <xf numFmtId="1" fontId="3" fillId="0" borderId="17" xfId="555" applyBorder="1" applyAlignment="1">
      <alignment horizontal="left"/>
    </xf>
    <xf numFmtId="37" fontId="3" fillId="0" borderId="94" xfId="555" applyNumberFormat="1" applyBorder="1" applyAlignment="1">
      <alignment horizontal="right"/>
    </xf>
    <xf numFmtId="37" fontId="3" fillId="0" borderId="96" xfId="555" applyNumberFormat="1" applyBorder="1" applyAlignment="1">
      <alignment horizontal="fill"/>
    </xf>
    <xf numFmtId="37" fontId="3" fillId="0" borderId="97" xfId="555" applyNumberFormat="1" applyBorder="1" applyAlignment="1">
      <alignment horizontal="fill"/>
    </xf>
    <xf numFmtId="37" fontId="3" fillId="0" borderId="94" xfId="555" applyNumberFormat="1" applyBorder="1" applyAlignment="1">
      <alignment horizontal="fill"/>
    </xf>
    <xf numFmtId="37" fontId="8" fillId="0" borderId="17" xfId="555" applyNumberFormat="1" applyFont="1" applyBorder="1" applyAlignment="1">
      <alignment horizontal="left"/>
    </xf>
    <xf numFmtId="37" fontId="8" fillId="0" borderId="17" xfId="555" applyNumberFormat="1" applyFont="1" applyBorder="1" applyAlignment="1">
      <alignment horizontal="left" indent="2"/>
    </xf>
    <xf numFmtId="37" fontId="3" fillId="0" borderId="17" xfId="555" applyNumberFormat="1" applyBorder="1" applyAlignment="1">
      <alignment horizontal="left"/>
    </xf>
    <xf numFmtId="37" fontId="3" fillId="0" borderId="104" xfId="555" applyNumberFormat="1" applyBorder="1" applyAlignment="1">
      <alignment horizontal="fill"/>
    </xf>
    <xf numFmtId="37" fontId="3" fillId="0" borderId="105" xfId="555" applyNumberFormat="1" applyBorder="1" applyAlignment="1">
      <alignment horizontal="fill"/>
    </xf>
    <xf numFmtId="37" fontId="3" fillId="0" borderId="106" xfId="555" applyNumberFormat="1" applyBorder="1" applyAlignment="1">
      <alignment horizontal="fill"/>
    </xf>
    <xf numFmtId="37" fontId="0" fillId="0" borderId="107" xfId="1" applyNumberFormat="1" applyFont="1" applyFill="1" applyBorder="1" applyAlignment="1">
      <alignment horizontal="fill"/>
    </xf>
    <xf numFmtId="37" fontId="0" fillId="0" borderId="106" xfId="1" applyNumberFormat="1" applyFont="1" applyFill="1" applyBorder="1" applyAlignment="1">
      <alignment horizontal="fill"/>
    </xf>
    <xf numFmtId="37" fontId="3" fillId="0" borderId="107" xfId="555" applyNumberFormat="1" applyBorder="1" applyAlignment="1">
      <alignment horizontal="fill"/>
    </xf>
    <xf numFmtId="37" fontId="3" fillId="0" borderId="34" xfId="555" applyNumberFormat="1" applyBorder="1" applyAlignment="1">
      <alignment horizontal="center"/>
    </xf>
    <xf numFmtId="37" fontId="3" fillId="0" borderId="78" xfId="555" applyNumberFormat="1" applyBorder="1" applyAlignment="1">
      <alignment horizontal="center"/>
    </xf>
    <xf numFmtId="37" fontId="3" fillId="0" borderId="31" xfId="555" applyNumberFormat="1" applyBorder="1" applyAlignment="1">
      <alignment horizontal="center"/>
    </xf>
    <xf numFmtId="37" fontId="3" fillId="0" borderId="2" xfId="555" applyNumberFormat="1" applyBorder="1" applyAlignment="1">
      <alignment horizontal="center"/>
    </xf>
    <xf numFmtId="37" fontId="3" fillId="0" borderId="18" xfId="555" applyNumberFormat="1" applyBorder="1" applyAlignment="1">
      <alignment horizontal="center"/>
    </xf>
    <xf numFmtId="37" fontId="3" fillId="0" borderId="17" xfId="555" applyNumberFormat="1" applyBorder="1" applyAlignment="1">
      <alignment horizontal="center"/>
    </xf>
    <xf numFmtId="37" fontId="3" fillId="0" borderId="11" xfId="555" applyNumberFormat="1" applyBorder="1" applyAlignment="1">
      <alignment horizontal="center"/>
    </xf>
    <xf numFmtId="37" fontId="2" fillId="0" borderId="17" xfId="555" applyNumberFormat="1" applyFont="1" applyBorder="1"/>
    <xf numFmtId="37" fontId="3" fillId="0" borderId="104" xfId="555" applyNumberFormat="1" applyBorder="1"/>
    <xf numFmtId="37" fontId="3" fillId="0" borderId="105" xfId="555" applyNumberFormat="1" applyBorder="1"/>
    <xf numFmtId="37" fontId="3" fillId="0" borderId="106" xfId="555" applyNumberFormat="1" applyBorder="1"/>
    <xf numFmtId="37" fontId="0" fillId="0" borderId="107" xfId="1" applyNumberFormat="1" applyFont="1" applyFill="1" applyBorder="1"/>
    <xf numFmtId="37" fontId="0" fillId="0" borderId="106" xfId="1" applyNumberFormat="1" applyFont="1" applyFill="1" applyBorder="1"/>
    <xf numFmtId="37" fontId="3" fillId="0" borderId="31" xfId="555" applyNumberFormat="1" applyBorder="1"/>
    <xf numFmtId="1" fontId="3" fillId="0" borderId="33" xfId="555" applyBorder="1" applyAlignment="1">
      <alignment horizontal="center"/>
    </xf>
    <xf numFmtId="37" fontId="3" fillId="0" borderId="94" xfId="555" applyNumberFormat="1" applyBorder="1" applyAlignment="1">
      <alignment horizontal="center"/>
    </xf>
    <xf numFmtId="37" fontId="3" fillId="0" borderId="96" xfId="555" applyNumberFormat="1" applyBorder="1" applyAlignment="1">
      <alignment horizontal="center"/>
    </xf>
    <xf numFmtId="37" fontId="3" fillId="0" borderId="97" xfId="555" applyNumberFormat="1" applyBorder="1" applyAlignment="1">
      <alignment horizontal="center"/>
    </xf>
    <xf numFmtId="0" fontId="3" fillId="0" borderId="11" xfId="555" applyNumberFormat="1" applyBorder="1" applyAlignment="1">
      <alignment horizontal="center"/>
    </xf>
    <xf numFmtId="0" fontId="3" fillId="0" borderId="11" xfId="555" applyNumberFormat="1" applyBorder="1"/>
    <xf numFmtId="37" fontId="29" fillId="0" borderId="0" xfId="555" applyNumberFormat="1" applyFont="1" applyAlignment="1">
      <alignment horizontal="center"/>
    </xf>
    <xf numFmtId="37" fontId="7" fillId="0" borderId="0" xfId="555" applyNumberFormat="1" applyFont="1" applyAlignment="1">
      <alignment horizontal="center"/>
    </xf>
    <xf numFmtId="37" fontId="3" fillId="0" borderId="26" xfId="555" applyNumberFormat="1" applyBorder="1"/>
    <xf numFmtId="37" fontId="3" fillId="0" borderId="39" xfId="555" applyNumberFormat="1" applyBorder="1" applyAlignment="1">
      <alignment horizontal="center"/>
    </xf>
    <xf numFmtId="37" fontId="3" fillId="0" borderId="18" xfId="555" applyNumberFormat="1" applyBorder="1" applyAlignment="1">
      <alignment horizontal="centerContinuous"/>
    </xf>
    <xf numFmtId="37" fontId="31" fillId="0" borderId="0" xfId="555" applyNumberFormat="1" applyFont="1" applyAlignment="1">
      <alignment horizontal="center"/>
    </xf>
    <xf numFmtId="0" fontId="6" fillId="0" borderId="11" xfId="555" applyNumberFormat="1" applyFont="1" applyBorder="1"/>
    <xf numFmtId="37" fontId="2" fillId="0" borderId="51" xfId="555" applyNumberFormat="1" applyFont="1" applyBorder="1" applyAlignment="1">
      <alignment horizontal="center"/>
    </xf>
    <xf numFmtId="37" fontId="2" fillId="0" borderId="47" xfId="555" applyNumberFormat="1" applyFont="1" applyBorder="1" applyAlignment="1">
      <alignment horizontal="center"/>
    </xf>
    <xf numFmtId="1" fontId="1" fillId="0" borderId="0" xfId="555" applyFont="1" applyAlignment="1">
      <alignment horizontal="center"/>
    </xf>
    <xf numFmtId="166" fontId="1" fillId="0" borderId="11" xfId="555" applyNumberFormat="1" applyFont="1" applyBorder="1" applyAlignment="1">
      <alignment horizontal="left"/>
    </xf>
    <xf numFmtId="18" fontId="5" fillId="0" borderId="11" xfId="555" applyNumberFormat="1" applyFont="1" applyBorder="1" applyAlignment="1">
      <alignment horizontal="left"/>
    </xf>
    <xf numFmtId="37" fontId="2" fillId="0" borderId="10" xfId="555" applyNumberFormat="1" applyFont="1" applyBorder="1" applyAlignment="1">
      <alignment horizontal="center"/>
    </xf>
    <xf numFmtId="164" fontId="1" fillId="0" borderId="10" xfId="555" applyNumberFormat="1" applyFont="1" applyBorder="1" applyAlignment="1">
      <alignment horizontal="left"/>
    </xf>
    <xf numFmtId="164" fontId="1" fillId="0" borderId="26" xfId="555" applyNumberFormat="1" applyFont="1" applyBorder="1" applyAlignment="1">
      <alignment horizontal="left"/>
    </xf>
    <xf numFmtId="165" fontId="0" fillId="9" borderId="55" xfId="1" applyNumberFormat="1" applyFont="1" applyFill="1" applyBorder="1"/>
    <xf numFmtId="165" fontId="0" fillId="9" borderId="52" xfId="1" applyNumberFormat="1" applyFont="1" applyFill="1" applyBorder="1"/>
    <xf numFmtId="37" fontId="3" fillId="0" borderId="0" xfId="555" applyNumberFormat="1" applyBorder="1"/>
    <xf numFmtId="37" fontId="3" fillId="0" borderId="77" xfId="555" applyNumberFormat="1" applyBorder="1"/>
    <xf numFmtId="37" fontId="3" fillId="0" borderId="107" xfId="555" applyNumberFormat="1" applyBorder="1"/>
    <xf numFmtId="37" fontId="3" fillId="0" borderId="77" xfId="555" applyNumberFormat="1" applyBorder="1" applyAlignment="1">
      <alignment horizontal="center"/>
    </xf>
    <xf numFmtId="37" fontId="0" fillId="0" borderId="82" xfId="1" applyNumberFormat="1" applyFont="1" applyFill="1" applyBorder="1"/>
    <xf numFmtId="37" fontId="3" fillId="0" borderId="0" xfId="555" applyNumberFormat="1" applyBorder="1" applyAlignment="1">
      <alignment horizontal="fill"/>
    </xf>
    <xf numFmtId="37" fontId="3" fillId="0" borderId="82" xfId="555" applyNumberFormat="1" applyBorder="1" applyAlignment="1">
      <alignment horizontal="fill"/>
    </xf>
    <xf numFmtId="37" fontId="9" fillId="0" borderId="0" xfId="555" applyNumberFormat="1" applyFont="1" applyBorder="1"/>
    <xf numFmtId="165" fontId="0" fillId="0" borderId="107" xfId="1" applyNumberFormat="1" applyFont="1" applyFill="1" applyBorder="1"/>
    <xf numFmtId="37" fontId="3" fillId="2" borderId="102" xfId="1" applyNumberFormat="1" applyFont="1" applyFill="1" applyBorder="1"/>
    <xf numFmtId="37" fontId="3" fillId="0" borderId="102" xfId="1" applyNumberFormat="1" applyFont="1" applyFill="1" applyBorder="1"/>
    <xf numFmtId="37" fontId="9" fillId="0" borderId="102" xfId="1" applyNumberFormat="1" applyFont="1" applyFill="1" applyBorder="1"/>
    <xf numFmtId="37" fontId="3" fillId="0" borderId="77" xfId="555" applyNumberFormat="1" applyBorder="1" applyAlignment="1">
      <alignment horizontal="fill"/>
    </xf>
    <xf numFmtId="37" fontId="3" fillId="0" borderId="0" xfId="337" applyNumberFormat="1" applyBorder="1" applyAlignment="1">
      <alignment horizontal="fill"/>
    </xf>
    <xf numFmtId="37" fontId="0" fillId="0" borderId="102" xfId="1" applyNumberFormat="1" applyFont="1" applyFill="1" applyBorder="1"/>
    <xf numFmtId="37" fontId="13" fillId="0" borderId="0" xfId="555" applyNumberFormat="1" applyFont="1" applyBorder="1"/>
    <xf numFmtId="37" fontId="3" fillId="0" borderId="0" xfId="550" applyNumberFormat="1" applyBorder="1" applyAlignment="1">
      <alignment horizontal="fill"/>
    </xf>
    <xf numFmtId="37" fontId="8" fillId="0" borderId="0" xfId="555" applyNumberFormat="1" applyFont="1" applyBorder="1"/>
    <xf numFmtId="37" fontId="3" fillId="0" borderId="0" xfId="555" applyNumberFormat="1" applyBorder="1" applyAlignment="1">
      <alignment horizontal="right"/>
    </xf>
    <xf numFmtId="37" fontId="3" fillId="0" borderId="0" xfId="550" applyNumberFormat="1" applyBorder="1" applyAlignment="1">
      <alignment horizontal="right"/>
    </xf>
    <xf numFmtId="37" fontId="3" fillId="9" borderId="17" xfId="555" applyNumberFormat="1" applyFill="1" applyBorder="1"/>
    <xf numFmtId="37" fontId="3" fillId="9" borderId="0" xfId="555" applyNumberFormat="1" applyFill="1" applyBorder="1"/>
    <xf numFmtId="37" fontId="3" fillId="9" borderId="0" xfId="555" applyNumberFormat="1" applyFill="1" applyBorder="1" applyAlignment="1">
      <alignment horizontal="center"/>
    </xf>
    <xf numFmtId="37" fontId="2" fillId="0" borderId="17" xfId="555" applyNumberFormat="1" applyFont="1" applyBorder="1" applyAlignment="1"/>
    <xf numFmtId="37" fontId="10" fillId="0" borderId="17" xfId="555" applyNumberFormat="1" applyFont="1" applyBorder="1" applyAlignment="1"/>
    <xf numFmtId="37" fontId="9" fillId="0" borderId="0" xfId="555" applyNumberFormat="1" applyFont="1" applyAlignment="1"/>
    <xf numFmtId="37" fontId="9" fillId="0" borderId="95" xfId="555" applyNumberFormat="1" applyFont="1" applyBorder="1" applyAlignment="1"/>
    <xf numFmtId="37" fontId="9" fillId="0" borderId="0" xfId="555" applyNumberFormat="1" applyFont="1" applyAlignment="1">
      <alignment horizontal="left"/>
    </xf>
    <xf numFmtId="37" fontId="10" fillId="0" borderId="0" xfId="337" applyNumberFormat="1" applyFont="1" applyAlignment="1"/>
    <xf numFmtId="0" fontId="12" fillId="0" borderId="0" xfId="337" applyNumberFormat="1" applyFont="1" applyAlignment="1"/>
    <xf numFmtId="0" fontId="12" fillId="0" borderId="0" xfId="555" applyNumberFormat="1" applyFont="1" applyAlignment="1"/>
    <xf numFmtId="37" fontId="10" fillId="0" borderId="0" xfId="555" applyNumberFormat="1" applyFont="1" applyAlignment="1"/>
    <xf numFmtId="0" fontId="9" fillId="0" borderId="0" xfId="555" applyNumberFormat="1" applyFont="1" applyAlignment="1"/>
    <xf numFmtId="0" fontId="9" fillId="0" borderId="82" xfId="555" applyNumberFormat="1" applyFont="1" applyBorder="1" applyAlignment="1"/>
    <xf numFmtId="1" fontId="9" fillId="0" borderId="0" xfId="555" applyFont="1" applyAlignment="1"/>
    <xf numFmtId="0" fontId="12" fillId="0" borderId="0" xfId="555" applyNumberFormat="1" applyFont="1" applyAlignment="1">
      <alignment horizontal="right"/>
    </xf>
    <xf numFmtId="1" fontId="10" fillId="0" borderId="0" xfId="555" applyFont="1" applyAlignment="1"/>
    <xf numFmtId="37" fontId="10" fillId="0" borderId="0" xfId="550" applyNumberFormat="1" applyFont="1" applyAlignment="1"/>
    <xf numFmtId="37" fontId="3" fillId="0" borderId="94" xfId="555" applyNumberFormat="1" applyFill="1" applyBorder="1"/>
    <xf numFmtId="37" fontId="9" fillId="0" borderId="18" xfId="555" applyNumberFormat="1" applyFont="1" applyFill="1" applyBorder="1"/>
    <xf numFmtId="37" fontId="3" fillId="0" borderId="18" xfId="555" applyNumberFormat="1" applyFill="1" applyBorder="1"/>
    <xf numFmtId="165" fontId="3" fillId="0" borderId="18" xfId="1" applyNumberFormat="1" applyFont="1" applyFill="1" applyBorder="1"/>
    <xf numFmtId="37" fontId="2" fillId="0" borderId="51" xfId="555" applyNumberFormat="1" applyFont="1" applyBorder="1" applyAlignment="1">
      <alignment horizontal="center"/>
    </xf>
    <xf numFmtId="37" fontId="2" fillId="0" borderId="47" xfId="555" applyNumberFormat="1" applyFont="1" applyBorder="1" applyAlignment="1">
      <alignment horizontal="center"/>
    </xf>
    <xf numFmtId="37" fontId="3" fillId="0" borderId="0" xfId="555" applyNumberFormat="1" applyFill="1" applyBorder="1" applyAlignment="1">
      <alignment horizontal="center"/>
    </xf>
    <xf numFmtId="37" fontId="3" fillId="0" borderId="82" xfId="555" applyNumberFormat="1" applyFill="1" applyBorder="1" applyAlignment="1">
      <alignment horizontal="center"/>
    </xf>
    <xf numFmtId="37" fontId="3" fillId="0" borderId="0" xfId="555" applyNumberFormat="1" applyBorder="1" applyAlignment="1">
      <alignment horizontal="left"/>
    </xf>
    <xf numFmtId="1" fontId="32" fillId="0" borderId="0" xfId="555" applyFont="1" applyBorder="1"/>
    <xf numFmtId="1" fontId="32" fillId="0" borderId="0" xfId="555" applyFont="1" applyBorder="1" applyAlignment="1">
      <alignment wrapText="1"/>
    </xf>
    <xf numFmtId="43" fontId="32" fillId="0" borderId="0" xfId="1" applyFont="1" applyFill="1" applyBorder="1"/>
    <xf numFmtId="165" fontId="32" fillId="0" borderId="0" xfId="1" applyNumberFormat="1" applyFont="1" applyFill="1" applyBorder="1"/>
    <xf numFmtId="166" fontId="33" fillId="0" borderId="0" xfId="555" applyNumberFormat="1" applyFont="1" applyBorder="1" applyAlignment="1">
      <alignment horizontal="left"/>
    </xf>
    <xf numFmtId="0" fontId="34" fillId="0" borderId="0" xfId="555" applyNumberFormat="1" applyFont="1" applyBorder="1"/>
    <xf numFmtId="1" fontId="35" fillId="0" borderId="0" xfId="555" applyFont="1" applyBorder="1"/>
    <xf numFmtId="1" fontId="36" fillId="0" borderId="0" xfId="61544" applyNumberFormat="1" applyFont="1" applyFill="1" applyBorder="1"/>
    <xf numFmtId="0" fontId="32" fillId="0" borderId="0" xfId="555" applyNumberFormat="1" applyFont="1" applyBorder="1"/>
    <xf numFmtId="0" fontId="32" fillId="0" borderId="0" xfId="555" applyNumberFormat="1" applyFont="1" applyBorder="1" applyAlignment="1">
      <alignment horizontal="center"/>
    </xf>
    <xf numFmtId="1" fontId="32" fillId="0" borderId="0" xfId="555" applyFont="1" applyBorder="1" applyAlignment="1">
      <alignment horizontal="center"/>
    </xf>
    <xf numFmtId="37" fontId="32" fillId="0" borderId="0" xfId="555" applyNumberFormat="1" applyFont="1" applyBorder="1" applyAlignment="1">
      <alignment horizontal="center"/>
    </xf>
    <xf numFmtId="37" fontId="32" fillId="0" borderId="0" xfId="337" applyNumberFormat="1" applyFont="1" applyBorder="1" applyAlignment="1">
      <alignment wrapText="1"/>
    </xf>
    <xf numFmtId="1" fontId="32" fillId="0" borderId="0" xfId="555" applyFont="1" applyBorder="1" applyAlignment="1">
      <alignment horizontal="left" wrapText="1" indent="1"/>
    </xf>
    <xf numFmtId="1" fontId="32" fillId="0" borderId="0" xfId="555" applyFont="1" applyBorder="1" applyAlignment="1">
      <alignment horizontal="left" wrapText="1" indent="2"/>
    </xf>
    <xf numFmtId="37" fontId="32" fillId="0" borderId="0" xfId="555" applyNumberFormat="1" applyFont="1" applyBorder="1" applyAlignment="1">
      <alignment wrapText="1"/>
    </xf>
    <xf numFmtId="43" fontId="35" fillId="0" borderId="0" xfId="1" applyFont="1" applyFill="1" applyBorder="1"/>
    <xf numFmtId="165" fontId="35" fillId="0" borderId="0" xfId="1" applyNumberFormat="1" applyFont="1" applyBorder="1"/>
    <xf numFmtId="1" fontId="32" fillId="0" borderId="0" xfId="555" applyFont="1" applyBorder="1" applyAlignment="1"/>
    <xf numFmtId="1" fontId="32" fillId="0" borderId="0" xfId="555" applyFont="1" applyBorder="1" applyAlignment="1">
      <alignment horizontal="left" indent="1"/>
    </xf>
    <xf numFmtId="37" fontId="9" fillId="0" borderId="11" xfId="555" applyNumberFormat="1" applyFont="1" applyFill="1" applyBorder="1"/>
    <xf numFmtId="37" fontId="2" fillId="0" borderId="108" xfId="555" applyNumberFormat="1" applyFont="1" applyBorder="1" applyAlignment="1">
      <alignment horizontal="center"/>
    </xf>
    <xf numFmtId="37" fontId="2" fillId="0" borderId="0" xfId="0" applyNumberFormat="1" applyFont="1" applyFill="1" applyBorder="1" applyAlignment="1">
      <alignment horizontal="left"/>
    </xf>
    <xf numFmtId="37" fontId="2" fillId="0" borderId="17" xfId="0" applyNumberFormat="1" applyFont="1" applyFill="1" applyBorder="1" applyAlignment="1">
      <alignment horizontal="left"/>
    </xf>
    <xf numFmtId="37" fontId="2" fillId="0" borderId="47" xfId="0" applyNumberFormat="1" applyFont="1" applyFill="1" applyBorder="1" applyAlignment="1">
      <alignment horizontal="center"/>
    </xf>
    <xf numFmtId="37" fontId="2" fillId="5" borderId="26" xfId="0" applyNumberFormat="1" applyFont="1" applyFill="1" applyBorder="1" applyAlignment="1">
      <alignment horizontal="center" vertical="center"/>
    </xf>
    <xf numFmtId="37" fontId="2" fillId="5" borderId="10" xfId="0" applyNumberFormat="1" applyFont="1" applyFill="1" applyBorder="1" applyAlignment="1">
      <alignment horizontal="center" vertical="center"/>
    </xf>
    <xf numFmtId="37" fontId="2" fillId="5" borderId="39" xfId="0" applyNumberFormat="1" applyFont="1" applyFill="1" applyBorder="1" applyAlignment="1">
      <alignment horizontal="center" vertical="center"/>
    </xf>
    <xf numFmtId="37" fontId="2" fillId="5" borderId="11" xfId="0" applyNumberFormat="1" applyFont="1" applyFill="1" applyBorder="1" applyAlignment="1">
      <alignment horizontal="center" vertical="center"/>
    </xf>
    <xf numFmtId="37" fontId="2" fillId="5" borderId="0" xfId="0" applyNumberFormat="1" applyFont="1" applyFill="1" applyBorder="1" applyAlignment="1">
      <alignment horizontal="center" vertical="center"/>
    </xf>
    <xf numFmtId="37" fontId="2" fillId="5" borderId="17" xfId="0" applyNumberFormat="1" applyFont="1" applyFill="1" applyBorder="1" applyAlignment="1">
      <alignment horizontal="center" vertical="center"/>
    </xf>
    <xf numFmtId="37" fontId="2" fillId="5" borderId="40" xfId="0" applyNumberFormat="1" applyFont="1" applyFill="1" applyBorder="1" applyAlignment="1">
      <alignment horizontal="center" vertical="center"/>
    </xf>
    <xf numFmtId="37" fontId="2" fillId="5" borderId="9" xfId="0" applyNumberFormat="1" applyFont="1" applyFill="1" applyBorder="1" applyAlignment="1">
      <alignment horizontal="center" vertical="center"/>
    </xf>
    <xf numFmtId="37" fontId="2" fillId="5" borderId="41" xfId="0" applyNumberFormat="1" applyFont="1" applyFill="1" applyBorder="1" applyAlignment="1">
      <alignment horizontal="center" vertical="center"/>
    </xf>
    <xf numFmtId="37" fontId="2" fillId="0" borderId="47" xfId="1" applyNumberFormat="1" applyFont="1" applyFill="1" applyBorder="1" applyAlignment="1">
      <alignment horizontal="center"/>
    </xf>
    <xf numFmtId="37" fontId="2" fillId="4" borderId="26" xfId="0" applyNumberFormat="1" applyFont="1" applyFill="1" applyBorder="1" applyAlignment="1">
      <alignment horizontal="center" vertical="center"/>
    </xf>
    <xf numFmtId="37" fontId="2" fillId="4" borderId="10" xfId="0" applyNumberFormat="1" applyFont="1" applyFill="1" applyBorder="1" applyAlignment="1">
      <alignment horizontal="center" vertical="center"/>
    </xf>
    <xf numFmtId="37" fontId="2" fillId="4" borderId="39" xfId="0" applyNumberFormat="1" applyFont="1" applyFill="1" applyBorder="1" applyAlignment="1">
      <alignment horizontal="center" vertical="center"/>
    </xf>
    <xf numFmtId="37" fontId="2" fillId="4" borderId="11" xfId="0" applyNumberFormat="1" applyFont="1" applyFill="1" applyBorder="1" applyAlignment="1">
      <alignment horizontal="center" vertical="center"/>
    </xf>
    <xf numFmtId="37" fontId="2" fillId="4" borderId="0" xfId="0" applyNumberFormat="1" applyFont="1" applyFill="1" applyBorder="1" applyAlignment="1">
      <alignment horizontal="center" vertical="center"/>
    </xf>
    <xf numFmtId="37" fontId="2" fillId="4" borderId="17" xfId="0" applyNumberFormat="1" applyFont="1" applyFill="1" applyBorder="1" applyAlignment="1">
      <alignment horizontal="center" vertical="center"/>
    </xf>
    <xf numFmtId="37" fontId="2" fillId="4" borderId="40" xfId="0" applyNumberFormat="1" applyFont="1" applyFill="1" applyBorder="1" applyAlignment="1">
      <alignment horizontal="center" vertical="center"/>
    </xf>
    <xf numFmtId="37" fontId="2" fillId="4" borderId="9" xfId="0" applyNumberFormat="1" applyFont="1" applyFill="1" applyBorder="1" applyAlignment="1">
      <alignment horizontal="center" vertical="center"/>
    </xf>
    <xf numFmtId="37" fontId="2" fillId="4" borderId="41" xfId="0" applyNumberFormat="1" applyFont="1" applyFill="1" applyBorder="1" applyAlignment="1">
      <alignment horizontal="center" vertical="center"/>
    </xf>
    <xf numFmtId="37" fontId="2" fillId="8" borderId="26" xfId="0" applyNumberFormat="1" applyFont="1" applyFill="1" applyBorder="1" applyAlignment="1">
      <alignment horizontal="center" vertical="center"/>
    </xf>
    <xf numFmtId="37" fontId="2" fillId="8" borderId="10" xfId="0" applyNumberFormat="1" applyFont="1" applyFill="1" applyBorder="1" applyAlignment="1">
      <alignment horizontal="center" vertical="center"/>
    </xf>
    <xf numFmtId="37" fontId="2" fillId="8" borderId="39" xfId="0" applyNumberFormat="1" applyFont="1" applyFill="1" applyBorder="1" applyAlignment="1">
      <alignment horizontal="center" vertical="center"/>
    </xf>
    <xf numFmtId="37" fontId="2" fillId="8" borderId="11" xfId="0" applyNumberFormat="1" applyFont="1" applyFill="1" applyBorder="1" applyAlignment="1">
      <alignment horizontal="center" vertical="center"/>
    </xf>
    <xf numFmtId="37" fontId="2" fillId="8" borderId="0" xfId="0" applyNumberFormat="1" applyFont="1" applyFill="1" applyBorder="1" applyAlignment="1">
      <alignment horizontal="center" vertical="center"/>
    </xf>
    <xf numFmtId="37" fontId="2" fillId="8" borderId="17" xfId="0" applyNumberFormat="1" applyFont="1" applyFill="1" applyBorder="1" applyAlignment="1">
      <alignment horizontal="center" vertical="center"/>
    </xf>
    <xf numFmtId="37" fontId="2" fillId="5" borderId="10" xfId="555" applyNumberFormat="1" applyFont="1" applyFill="1" applyBorder="1" applyAlignment="1">
      <alignment horizontal="center" vertical="center"/>
    </xf>
    <xf numFmtId="37" fontId="2" fillId="5" borderId="39" xfId="555" applyNumberFormat="1" applyFont="1" applyFill="1" applyBorder="1" applyAlignment="1">
      <alignment horizontal="center" vertical="center"/>
    </xf>
    <xf numFmtId="37" fontId="2" fillId="5" borderId="17" xfId="555" applyNumberFormat="1" applyFont="1" applyFill="1" applyBorder="1" applyAlignment="1">
      <alignment horizontal="center" vertical="center"/>
    </xf>
    <xf numFmtId="37" fontId="2" fillId="5" borderId="9" xfId="555" applyNumberFormat="1" applyFont="1" applyFill="1" applyBorder="1" applyAlignment="1">
      <alignment horizontal="center" vertical="center"/>
    </xf>
    <xf numFmtId="37" fontId="2" fillId="5" borderId="41" xfId="555" applyNumberFormat="1" applyFont="1" applyFill="1" applyBorder="1" applyAlignment="1">
      <alignment horizontal="center" vertical="center"/>
    </xf>
    <xf numFmtId="37" fontId="2" fillId="0" borderId="51" xfId="1" applyNumberFormat="1" applyFont="1" applyFill="1" applyBorder="1" applyAlignment="1">
      <alignment horizontal="center"/>
    </xf>
    <xf numFmtId="37" fontId="2" fillId="0" borderId="108" xfId="555" applyNumberFormat="1" applyFont="1" applyBorder="1" applyAlignment="1">
      <alignment horizontal="center"/>
    </xf>
    <xf numFmtId="37" fontId="2" fillId="0" borderId="109" xfId="555" applyNumberFormat="1" applyFont="1" applyBorder="1" applyAlignment="1">
      <alignment horizontal="center"/>
    </xf>
    <xf numFmtId="37" fontId="2" fillId="10" borderId="10" xfId="555" applyNumberFormat="1" applyFont="1" applyFill="1" applyBorder="1" applyAlignment="1">
      <alignment horizontal="center" vertical="center"/>
    </xf>
    <xf numFmtId="37" fontId="2" fillId="10" borderId="0" xfId="555" applyNumberFormat="1" applyFont="1" applyFill="1" applyAlignment="1">
      <alignment horizontal="center" vertical="center"/>
    </xf>
    <xf numFmtId="37" fontId="2" fillId="10" borderId="9" xfId="555" applyNumberFormat="1" applyFont="1" applyFill="1" applyBorder="1" applyAlignment="1">
      <alignment horizontal="center" vertical="center"/>
    </xf>
    <xf numFmtId="37" fontId="2" fillId="0" borderId="0" xfId="555" applyNumberFormat="1" applyFont="1" applyAlignment="1">
      <alignment horizontal="left"/>
    </xf>
    <xf numFmtId="37" fontId="2" fillId="0" borderId="17" xfId="555" applyNumberFormat="1" applyFont="1" applyBorder="1" applyAlignment="1">
      <alignment horizontal="left"/>
    </xf>
    <xf numFmtId="37" fontId="2" fillId="5" borderId="0" xfId="555" applyNumberFormat="1" applyFont="1" applyFill="1" applyAlignment="1">
      <alignment horizontal="center" vertical="center"/>
    </xf>
    <xf numFmtId="37" fontId="2" fillId="4" borderId="26" xfId="555" applyNumberFormat="1" applyFont="1" applyFill="1" applyBorder="1" applyAlignment="1">
      <alignment horizontal="center" vertical="center"/>
    </xf>
    <xf numFmtId="37" fontId="2" fillId="4" borderId="10" xfId="555" applyNumberFormat="1" applyFont="1" applyFill="1" applyBorder="1" applyAlignment="1">
      <alignment horizontal="center" vertical="center"/>
    </xf>
    <xf numFmtId="37" fontId="2" fillId="4" borderId="39" xfId="555" applyNumberFormat="1" applyFont="1" applyFill="1" applyBorder="1" applyAlignment="1">
      <alignment horizontal="center" vertical="center"/>
    </xf>
    <xf numFmtId="37" fontId="2" fillId="4" borderId="11" xfId="555" applyNumberFormat="1" applyFont="1" applyFill="1" applyBorder="1" applyAlignment="1">
      <alignment horizontal="center" vertical="center"/>
    </xf>
    <xf numFmtId="37" fontId="2" fillId="4" borderId="0" xfId="555" applyNumberFormat="1" applyFont="1" applyFill="1" applyAlignment="1">
      <alignment horizontal="center" vertical="center"/>
    </xf>
    <xf numFmtId="37" fontId="2" fillId="4" borderId="17" xfId="555" applyNumberFormat="1" applyFont="1" applyFill="1" applyBorder="1" applyAlignment="1">
      <alignment horizontal="center" vertical="center"/>
    </xf>
    <xf numFmtId="37" fontId="2" fillId="4" borderId="40" xfId="555" applyNumberFormat="1" applyFont="1" applyFill="1" applyBorder="1" applyAlignment="1">
      <alignment horizontal="center" vertical="center"/>
    </xf>
    <xf numFmtId="37" fontId="2" fillId="4" borderId="9" xfId="555" applyNumberFormat="1" applyFont="1" applyFill="1" applyBorder="1" applyAlignment="1">
      <alignment horizontal="center" vertical="center"/>
    </xf>
    <xf numFmtId="37" fontId="2" fillId="4" borderId="41" xfId="555" applyNumberFormat="1" applyFont="1" applyFill="1" applyBorder="1" applyAlignment="1">
      <alignment horizontal="center" vertical="center"/>
    </xf>
    <xf numFmtId="37" fontId="2" fillId="8" borderId="26" xfId="555" applyNumberFormat="1" applyFont="1" applyFill="1" applyBorder="1" applyAlignment="1">
      <alignment horizontal="center" vertical="center"/>
    </xf>
    <xf numFmtId="37" fontId="2" fillId="8" borderId="10" xfId="555" applyNumberFormat="1" applyFont="1" applyFill="1" applyBorder="1" applyAlignment="1">
      <alignment horizontal="center" vertical="center"/>
    </xf>
    <xf numFmtId="37" fontId="2" fillId="8" borderId="39" xfId="555" applyNumberFormat="1" applyFont="1" applyFill="1" applyBorder="1" applyAlignment="1">
      <alignment horizontal="center" vertical="center"/>
    </xf>
    <xf numFmtId="37" fontId="2" fillId="8" borderId="11" xfId="555" applyNumberFormat="1" applyFont="1" applyFill="1" applyBorder="1" applyAlignment="1">
      <alignment horizontal="center" vertical="center"/>
    </xf>
    <xf numFmtId="37" fontId="2" fillId="8" borderId="0" xfId="555" applyNumberFormat="1" applyFont="1" applyFill="1" applyAlignment="1">
      <alignment horizontal="center" vertical="center"/>
    </xf>
    <xf numFmtId="37" fontId="2" fillId="8" borderId="17" xfId="555" applyNumberFormat="1" applyFont="1" applyFill="1" applyBorder="1" applyAlignment="1">
      <alignment horizontal="center" vertical="center"/>
    </xf>
    <xf numFmtId="37" fontId="2" fillId="10" borderId="39" xfId="555" applyNumberFormat="1" applyFont="1" applyFill="1" applyBorder="1" applyAlignment="1">
      <alignment horizontal="center" vertical="center"/>
    </xf>
    <xf numFmtId="37" fontId="2" fillId="10" borderId="17" xfId="555" applyNumberFormat="1" applyFont="1" applyFill="1" applyBorder="1" applyAlignment="1">
      <alignment horizontal="center" vertical="center"/>
    </xf>
    <xf numFmtId="37" fontId="2" fillId="10" borderId="41" xfId="555" applyNumberFormat="1" applyFont="1" applyFill="1" applyBorder="1" applyAlignment="1">
      <alignment horizontal="center" vertical="center"/>
    </xf>
    <xf numFmtId="37" fontId="2" fillId="0" borderId="47" xfId="555" applyNumberFormat="1" applyFont="1" applyBorder="1" applyAlignment="1">
      <alignment horizontal="center"/>
    </xf>
    <xf numFmtId="37" fontId="31" fillId="0" borderId="0" xfId="0" applyNumberFormat="1" applyFont="1" applyAlignment="1">
      <alignment horizontal="center"/>
    </xf>
    <xf numFmtId="37" fontId="16" fillId="2" borderId="26" xfId="555" applyNumberFormat="1" applyFont="1" applyFill="1" applyBorder="1" applyAlignment="1">
      <alignment horizontal="center" vertical="center"/>
    </xf>
    <xf numFmtId="37" fontId="16" fillId="2" borderId="10" xfId="555" applyNumberFormat="1" applyFont="1" applyFill="1" applyBorder="1" applyAlignment="1">
      <alignment horizontal="center" vertical="center"/>
    </xf>
    <xf numFmtId="37" fontId="16" fillId="2" borderId="39" xfId="555" applyNumberFormat="1" applyFont="1" applyFill="1" applyBorder="1" applyAlignment="1">
      <alignment horizontal="center" vertical="center"/>
    </xf>
    <xf numFmtId="37" fontId="16" fillId="2" borderId="11" xfId="555" applyNumberFormat="1" applyFont="1" applyFill="1" applyBorder="1" applyAlignment="1">
      <alignment horizontal="center" vertical="center"/>
    </xf>
    <xf numFmtId="37" fontId="16" fillId="2" borderId="0" xfId="555" applyNumberFormat="1" applyFont="1" applyFill="1" applyBorder="1" applyAlignment="1">
      <alignment horizontal="center" vertical="center"/>
    </xf>
    <xf numFmtId="37" fontId="16" fillId="2" borderId="17" xfId="555" applyNumberFormat="1" applyFont="1" applyFill="1" applyBorder="1" applyAlignment="1">
      <alignment horizontal="center" vertical="center"/>
    </xf>
    <xf numFmtId="37" fontId="16" fillId="2" borderId="40" xfId="555" applyNumberFormat="1" applyFont="1" applyFill="1" applyBorder="1" applyAlignment="1">
      <alignment horizontal="center" vertical="center"/>
    </xf>
    <xf numFmtId="37" fontId="16" fillId="2" borderId="9" xfId="555" applyNumberFormat="1" applyFont="1" applyFill="1" applyBorder="1" applyAlignment="1">
      <alignment horizontal="center" vertical="center"/>
    </xf>
    <xf numFmtId="37" fontId="16" fillId="2" borderId="41" xfId="555" applyNumberFormat="1" applyFont="1" applyFill="1" applyBorder="1" applyAlignment="1">
      <alignment horizontal="center" vertical="center"/>
    </xf>
    <xf numFmtId="1" fontId="3" fillId="0" borderId="0" xfId="555" applyBorder="1" applyAlignment="1">
      <alignment horizontal="center"/>
    </xf>
    <xf numFmtId="37" fontId="3" fillId="0" borderId="11" xfId="1" applyNumberFormat="1" applyFont="1" applyFill="1" applyBorder="1" applyAlignment="1">
      <alignment horizontal="center"/>
    </xf>
    <xf numFmtId="1" fontId="12" fillId="0" borderId="0" xfId="0" applyFont="1"/>
    <xf numFmtId="1" fontId="3" fillId="0" borderId="0" xfId="0" applyFont="1" applyAlignment="1">
      <alignment horizontal="left"/>
    </xf>
    <xf numFmtId="1" fontId="9" fillId="0" borderId="0" xfId="0" applyFont="1" applyAlignment="1">
      <alignment horizontal="right"/>
    </xf>
    <xf numFmtId="1" fontId="9" fillId="0" borderId="0" xfId="0" applyFont="1" applyAlignment="1">
      <alignment horizontal="left" indent="1"/>
    </xf>
    <xf numFmtId="1" fontId="37" fillId="0" borderId="0" xfId="0" applyFont="1"/>
    <xf numFmtId="168" fontId="3" fillId="0" borderId="11" xfId="1" applyNumberFormat="1" applyFont="1" applyFill="1" applyBorder="1" applyAlignment="1"/>
    <xf numFmtId="168" fontId="9" fillId="0" borderId="106" xfId="1" applyNumberFormat="1" applyFont="1" applyFill="1" applyBorder="1" applyAlignment="1"/>
    <xf numFmtId="168" fontId="9" fillId="0" borderId="11" xfId="1" applyNumberFormat="1" applyFont="1" applyFill="1" applyBorder="1" applyAlignment="1"/>
    <xf numFmtId="168" fontId="9" fillId="0" borderId="11" xfId="1" applyNumberFormat="1" applyFont="1" applyFill="1" applyBorder="1" applyAlignment="1">
      <alignment horizontal="right"/>
    </xf>
    <xf numFmtId="168" fontId="9" fillId="0" borderId="31" xfId="1" applyNumberFormat="1" applyFont="1" applyFill="1" applyBorder="1" applyAlignment="1"/>
    <xf numFmtId="37" fontId="3" fillId="0" borderId="11" xfId="555" applyNumberFormat="1" applyFont="1" applyFill="1" applyBorder="1"/>
    <xf numFmtId="37" fontId="3" fillId="0" borderId="0" xfId="555" applyNumberFormat="1" applyFont="1" applyAlignment="1">
      <alignment horizontal="center"/>
    </xf>
    <xf numFmtId="1" fontId="3" fillId="0" borderId="0" xfId="555" applyFont="1"/>
    <xf numFmtId="37" fontId="3" fillId="0" borderId="0" xfId="555" applyNumberFormat="1" applyFont="1" applyAlignment="1"/>
    <xf numFmtId="37" fontId="3" fillId="0" borderId="50" xfId="555" applyNumberFormat="1" applyFont="1" applyBorder="1" applyAlignment="1"/>
    <xf numFmtId="37" fontId="3" fillId="0" borderId="17" xfId="555" applyNumberFormat="1" applyFont="1" applyBorder="1" applyAlignment="1"/>
    <xf numFmtId="37" fontId="3" fillId="0" borderId="17" xfId="550" applyNumberFormat="1" applyFont="1" applyBorder="1" applyAlignment="1"/>
    <xf numFmtId="37" fontId="3" fillId="0" borderId="17" xfId="555" applyNumberFormat="1" applyFont="1" applyBorder="1" applyAlignment="1">
      <alignment horizontal="left"/>
    </xf>
    <xf numFmtId="37" fontId="3" fillId="0" borderId="96" xfId="555" applyNumberFormat="1" applyFont="1" applyBorder="1" applyAlignment="1"/>
    <xf numFmtId="37" fontId="3" fillId="0" borderId="50" xfId="555" applyNumberFormat="1" applyFont="1" applyBorder="1" applyAlignment="1">
      <alignment horizontal="fill"/>
    </xf>
    <xf numFmtId="37" fontId="3" fillId="0" borderId="17" xfId="337" applyNumberFormat="1" applyFont="1" applyBorder="1" applyAlignment="1"/>
    <xf numFmtId="1" fontId="3" fillId="0" borderId="17" xfId="555" applyFont="1" applyBorder="1" applyAlignment="1"/>
    <xf numFmtId="37" fontId="3" fillId="0" borderId="17" xfId="555" applyNumberFormat="1" applyFont="1" applyFill="1" applyBorder="1" applyAlignment="1"/>
    <xf numFmtId="37" fontId="3" fillId="0" borderId="33" xfId="555" applyNumberFormat="1" applyFont="1" applyBorder="1" applyAlignment="1"/>
    <xf numFmtId="37" fontId="3" fillId="0" borderId="95" xfId="555" applyNumberFormat="1" applyFont="1" applyBorder="1" applyAlignment="1"/>
    <xf numFmtId="37" fontId="3" fillId="0" borderId="0" xfId="555" applyNumberFormat="1" applyFont="1" applyAlignment="1">
      <alignment horizontal="left"/>
    </xf>
    <xf numFmtId="37" fontId="3" fillId="0" borderId="8" xfId="555" applyNumberFormat="1" applyFont="1" applyBorder="1" applyAlignment="1"/>
    <xf numFmtId="37" fontId="3" fillId="0" borderId="1" xfId="555" applyNumberFormat="1" applyFont="1" applyBorder="1" applyAlignment="1"/>
    <xf numFmtId="37" fontId="3" fillId="0" borderId="0" xfId="555" applyNumberFormat="1" applyFont="1" applyAlignment="1">
      <alignment horizontal="fill"/>
    </xf>
    <xf numFmtId="37" fontId="3" fillId="0" borderId="0" xfId="337" applyNumberFormat="1" applyFont="1" applyAlignment="1"/>
    <xf numFmtId="1" fontId="3" fillId="0" borderId="0" xfId="555" applyFont="1" applyAlignment="1"/>
    <xf numFmtId="37" fontId="3" fillId="0" borderId="82" xfId="555" applyNumberFormat="1" applyFont="1" applyBorder="1" applyAlignment="1"/>
    <xf numFmtId="37" fontId="3" fillId="0" borderId="0" xfId="550" applyNumberFormat="1" applyFont="1" applyAlignment="1"/>
    <xf numFmtId="0" fontId="9" fillId="0" borderId="0" xfId="555" applyNumberFormat="1" applyFont="1" applyAlignment="1">
      <alignment horizontal="left"/>
    </xf>
    <xf numFmtId="37" fontId="3" fillId="0" borderId="0" xfId="555" applyNumberFormat="1" applyFont="1" applyAlignment="1">
      <alignment horizontal="left" indent="1"/>
    </xf>
    <xf numFmtId="37" fontId="3" fillId="0" borderId="0" xfId="555" applyNumberFormat="1" applyFont="1" applyFill="1" applyAlignment="1">
      <alignment horizontal="left" indent="1"/>
    </xf>
    <xf numFmtId="37" fontId="3" fillId="0" borderId="9" xfId="555" applyNumberFormat="1" applyFont="1" applyBorder="1" applyAlignment="1"/>
    <xf numFmtId="1" fontId="3" fillId="0" borderId="10" xfId="555" applyFont="1" applyBorder="1" applyAlignment="1"/>
    <xf numFmtId="1" fontId="9" fillId="0" borderId="0" xfId="555" applyFont="1" applyAlignment="1">
      <alignment horizontal="right"/>
    </xf>
    <xf numFmtId="1" fontId="3" fillId="0" borderId="82" xfId="555" applyFont="1" applyBorder="1" applyAlignment="1"/>
    <xf numFmtId="1" fontId="3" fillId="0" borderId="30" xfId="555" applyBorder="1" applyAlignment="1">
      <alignment horizontal="center"/>
    </xf>
  </cellXfs>
  <cellStyles count="61545">
    <cellStyle name="Comma" xfId="1" builtinId="3"/>
    <cellStyle name="Comma 2" xfId="2" xr:uid="{00000000-0005-0000-0000-000001000000}"/>
    <cellStyle name="Comma 2 2" xfId="3" xr:uid="{00000000-0005-0000-0000-000002000000}"/>
    <cellStyle name="Comma 2 3" xfId="4" xr:uid="{00000000-0005-0000-0000-000003000000}"/>
    <cellStyle name="Comma 2 4" xfId="5" xr:uid="{00000000-0005-0000-0000-000004000000}"/>
    <cellStyle name="Comma 2 4 10" xfId="824" xr:uid="{00000000-0005-0000-0000-000005000000}"/>
    <cellStyle name="Comma 2 4 10 2" xfId="61187" xr:uid="{00000000-0005-0000-0000-000006000000}"/>
    <cellStyle name="Comma 2 4 11" xfId="825" xr:uid="{00000000-0005-0000-0000-000007000000}"/>
    <cellStyle name="Comma 2 4 12" xfId="1458" xr:uid="{00000000-0005-0000-0000-000008000000}"/>
    <cellStyle name="Comma 2 4 12 10" xfId="51783" xr:uid="{00000000-0005-0000-0000-000009000000}"/>
    <cellStyle name="Comma 2 4 12 11" xfId="60169" xr:uid="{00000000-0005-0000-0000-00000A000000}"/>
    <cellStyle name="Comma 2 4 12 2" xfId="2478" xr:uid="{00000000-0005-0000-0000-00000B000000}"/>
    <cellStyle name="Comma 2 4 12 2 2" xfId="5195" xr:uid="{00000000-0005-0000-0000-00000C000000}"/>
    <cellStyle name="Comma 2 4 12 2 2 2" xfId="16549" xr:uid="{00000000-0005-0000-0000-00000D000000}"/>
    <cellStyle name="Comma 2 4 12 2 2 3" xfId="24935" xr:uid="{00000000-0005-0000-0000-00000E000000}"/>
    <cellStyle name="Comma 2 4 12 2 2 4" xfId="33321" xr:uid="{00000000-0005-0000-0000-00000F000000}"/>
    <cellStyle name="Comma 2 4 12 2 2 5" xfId="41707" xr:uid="{00000000-0005-0000-0000-000010000000}"/>
    <cellStyle name="Comma 2 4 12 2 2 6" xfId="50093" xr:uid="{00000000-0005-0000-0000-000011000000}"/>
    <cellStyle name="Comma 2 4 12 2 2 7" xfId="58479" xr:uid="{00000000-0005-0000-0000-000012000000}"/>
    <cellStyle name="Comma 2 4 12 2 3" xfId="8163" xr:uid="{00000000-0005-0000-0000-000013000000}"/>
    <cellStyle name="Comma 2 4 12 2 3 2" xfId="13839" xr:uid="{00000000-0005-0000-0000-000014000000}"/>
    <cellStyle name="Comma 2 4 12 2 3 3" xfId="22225" xr:uid="{00000000-0005-0000-0000-000015000000}"/>
    <cellStyle name="Comma 2 4 12 2 3 4" xfId="30611" xr:uid="{00000000-0005-0000-0000-000016000000}"/>
    <cellStyle name="Comma 2 4 12 2 3 5" xfId="38997" xr:uid="{00000000-0005-0000-0000-000017000000}"/>
    <cellStyle name="Comma 2 4 12 2 3 6" xfId="47383" xr:uid="{00000000-0005-0000-0000-000018000000}"/>
    <cellStyle name="Comma 2 4 12 2 3 7" xfId="55769" xr:uid="{00000000-0005-0000-0000-000019000000}"/>
    <cellStyle name="Comma 2 4 12 2 4" xfId="10873" xr:uid="{00000000-0005-0000-0000-00001A000000}"/>
    <cellStyle name="Comma 2 4 12 2 5" xfId="19259" xr:uid="{00000000-0005-0000-0000-00001B000000}"/>
    <cellStyle name="Comma 2 4 12 2 6" xfId="27645" xr:uid="{00000000-0005-0000-0000-00001C000000}"/>
    <cellStyle name="Comma 2 4 12 2 7" xfId="36031" xr:uid="{00000000-0005-0000-0000-00001D000000}"/>
    <cellStyle name="Comma 2 4 12 2 8" xfId="44417" xr:uid="{00000000-0005-0000-0000-00001E000000}"/>
    <cellStyle name="Comma 2 4 12 2 9" xfId="52803" xr:uid="{00000000-0005-0000-0000-00001F000000}"/>
    <cellStyle name="Comma 2 4 12 3" xfId="4175" xr:uid="{00000000-0005-0000-0000-000020000000}"/>
    <cellStyle name="Comma 2 4 12 3 2" xfId="15529" xr:uid="{00000000-0005-0000-0000-000021000000}"/>
    <cellStyle name="Comma 2 4 12 3 3" xfId="23915" xr:uid="{00000000-0005-0000-0000-000022000000}"/>
    <cellStyle name="Comma 2 4 12 3 4" xfId="32301" xr:uid="{00000000-0005-0000-0000-000023000000}"/>
    <cellStyle name="Comma 2 4 12 3 5" xfId="40687" xr:uid="{00000000-0005-0000-0000-000024000000}"/>
    <cellStyle name="Comma 2 4 12 3 6" xfId="49073" xr:uid="{00000000-0005-0000-0000-000025000000}"/>
    <cellStyle name="Comma 2 4 12 3 7" xfId="57459" xr:uid="{00000000-0005-0000-0000-000026000000}"/>
    <cellStyle name="Comma 2 4 12 4" xfId="7143" xr:uid="{00000000-0005-0000-0000-000027000000}"/>
    <cellStyle name="Comma 2 4 12 4 2" xfId="12819" xr:uid="{00000000-0005-0000-0000-000028000000}"/>
    <cellStyle name="Comma 2 4 12 4 3" xfId="21205" xr:uid="{00000000-0005-0000-0000-000029000000}"/>
    <cellStyle name="Comma 2 4 12 4 4" xfId="29591" xr:uid="{00000000-0005-0000-0000-00002A000000}"/>
    <cellStyle name="Comma 2 4 12 4 5" xfId="37977" xr:uid="{00000000-0005-0000-0000-00002B000000}"/>
    <cellStyle name="Comma 2 4 12 4 6" xfId="46363" xr:uid="{00000000-0005-0000-0000-00002C000000}"/>
    <cellStyle name="Comma 2 4 12 4 7" xfId="54749" xr:uid="{00000000-0005-0000-0000-00002D000000}"/>
    <cellStyle name="Comma 2 4 12 5" xfId="9853" xr:uid="{00000000-0005-0000-0000-00002E000000}"/>
    <cellStyle name="Comma 2 4 12 6" xfId="18239" xr:uid="{00000000-0005-0000-0000-00002F000000}"/>
    <cellStyle name="Comma 2 4 12 7" xfId="26625" xr:uid="{00000000-0005-0000-0000-000030000000}"/>
    <cellStyle name="Comma 2 4 12 8" xfId="35011" xr:uid="{00000000-0005-0000-0000-000031000000}"/>
    <cellStyle name="Comma 2 4 12 9" xfId="43397" xr:uid="{00000000-0005-0000-0000-000032000000}"/>
    <cellStyle name="Comma 2 4 13" xfId="567" xr:uid="{00000000-0005-0000-0000-000033000000}"/>
    <cellStyle name="Comma 2 4 13 2" xfId="6298" xr:uid="{00000000-0005-0000-0000-000034000000}"/>
    <cellStyle name="Comma 2 4 13 3" xfId="11974" xr:uid="{00000000-0005-0000-0000-000035000000}"/>
    <cellStyle name="Comma 2 4 13 4" xfId="20360" xr:uid="{00000000-0005-0000-0000-000036000000}"/>
    <cellStyle name="Comma 2 4 13 5" xfId="28746" xr:uid="{00000000-0005-0000-0000-000037000000}"/>
    <cellStyle name="Comma 2 4 13 6" xfId="37132" xr:uid="{00000000-0005-0000-0000-000038000000}"/>
    <cellStyle name="Comma 2 4 13 7" xfId="45518" xr:uid="{00000000-0005-0000-0000-000039000000}"/>
    <cellStyle name="Comma 2 4 13 8" xfId="53904" xr:uid="{00000000-0005-0000-0000-00003A000000}"/>
    <cellStyle name="Comma 2 4 14" xfId="3330" xr:uid="{00000000-0005-0000-0000-00003B000000}"/>
    <cellStyle name="Comma 2 4 14 2" xfId="14684" xr:uid="{00000000-0005-0000-0000-00003C000000}"/>
    <cellStyle name="Comma 2 4 14 3" xfId="23070" xr:uid="{00000000-0005-0000-0000-00003D000000}"/>
    <cellStyle name="Comma 2 4 14 4" xfId="31456" xr:uid="{00000000-0005-0000-0000-00003E000000}"/>
    <cellStyle name="Comma 2 4 14 5" xfId="39842" xr:uid="{00000000-0005-0000-0000-00003F000000}"/>
    <cellStyle name="Comma 2 4 14 6" xfId="48228" xr:uid="{00000000-0005-0000-0000-000040000000}"/>
    <cellStyle name="Comma 2 4 14 7" xfId="56614" xr:uid="{00000000-0005-0000-0000-000041000000}"/>
    <cellStyle name="Comma 2 4 15" xfId="6043" xr:uid="{00000000-0005-0000-0000-000042000000}"/>
    <cellStyle name="Comma 2 4 15 2" xfId="11719" xr:uid="{00000000-0005-0000-0000-000043000000}"/>
    <cellStyle name="Comma 2 4 15 3" xfId="20105" xr:uid="{00000000-0005-0000-0000-000044000000}"/>
    <cellStyle name="Comma 2 4 15 4" xfId="28491" xr:uid="{00000000-0005-0000-0000-000045000000}"/>
    <cellStyle name="Comma 2 4 15 5" xfId="36877" xr:uid="{00000000-0005-0000-0000-000046000000}"/>
    <cellStyle name="Comma 2 4 15 6" xfId="45263" xr:uid="{00000000-0005-0000-0000-000047000000}"/>
    <cellStyle name="Comma 2 4 15 7" xfId="53649" xr:uid="{00000000-0005-0000-0000-000048000000}"/>
    <cellStyle name="Comma 2 4 16" xfId="9008" xr:uid="{00000000-0005-0000-0000-000049000000}"/>
    <cellStyle name="Comma 2 4 17" xfId="17394" xr:uid="{00000000-0005-0000-0000-00004A000000}"/>
    <cellStyle name="Comma 2 4 18" xfId="25780" xr:uid="{00000000-0005-0000-0000-00004B000000}"/>
    <cellStyle name="Comma 2 4 19" xfId="34166" xr:uid="{00000000-0005-0000-0000-00004C000000}"/>
    <cellStyle name="Comma 2 4 2" xfId="6" xr:uid="{00000000-0005-0000-0000-00004D000000}"/>
    <cellStyle name="Comma 2 4 2 10" xfId="1459" xr:uid="{00000000-0005-0000-0000-00004E000000}"/>
    <cellStyle name="Comma 2 4 2 10 10" xfId="51784" xr:uid="{00000000-0005-0000-0000-00004F000000}"/>
    <cellStyle name="Comma 2 4 2 10 11" xfId="60170" xr:uid="{00000000-0005-0000-0000-000050000000}"/>
    <cellStyle name="Comma 2 4 2 10 2" xfId="2479" xr:uid="{00000000-0005-0000-0000-000051000000}"/>
    <cellStyle name="Comma 2 4 2 10 2 2" xfId="5196" xr:uid="{00000000-0005-0000-0000-000052000000}"/>
    <cellStyle name="Comma 2 4 2 10 2 2 2" xfId="16550" xr:uid="{00000000-0005-0000-0000-000053000000}"/>
    <cellStyle name="Comma 2 4 2 10 2 2 3" xfId="24936" xr:uid="{00000000-0005-0000-0000-000054000000}"/>
    <cellStyle name="Comma 2 4 2 10 2 2 4" xfId="33322" xr:uid="{00000000-0005-0000-0000-000055000000}"/>
    <cellStyle name="Comma 2 4 2 10 2 2 5" xfId="41708" xr:uid="{00000000-0005-0000-0000-000056000000}"/>
    <cellStyle name="Comma 2 4 2 10 2 2 6" xfId="50094" xr:uid="{00000000-0005-0000-0000-000057000000}"/>
    <cellStyle name="Comma 2 4 2 10 2 2 7" xfId="58480" xr:uid="{00000000-0005-0000-0000-000058000000}"/>
    <cellStyle name="Comma 2 4 2 10 2 3" xfId="8164" xr:uid="{00000000-0005-0000-0000-000059000000}"/>
    <cellStyle name="Comma 2 4 2 10 2 3 2" xfId="13840" xr:uid="{00000000-0005-0000-0000-00005A000000}"/>
    <cellStyle name="Comma 2 4 2 10 2 3 3" xfId="22226" xr:uid="{00000000-0005-0000-0000-00005B000000}"/>
    <cellStyle name="Comma 2 4 2 10 2 3 4" xfId="30612" xr:uid="{00000000-0005-0000-0000-00005C000000}"/>
    <cellStyle name="Comma 2 4 2 10 2 3 5" xfId="38998" xr:uid="{00000000-0005-0000-0000-00005D000000}"/>
    <cellStyle name="Comma 2 4 2 10 2 3 6" xfId="47384" xr:uid="{00000000-0005-0000-0000-00005E000000}"/>
    <cellStyle name="Comma 2 4 2 10 2 3 7" xfId="55770" xr:uid="{00000000-0005-0000-0000-00005F000000}"/>
    <cellStyle name="Comma 2 4 2 10 2 4" xfId="10874" xr:uid="{00000000-0005-0000-0000-000060000000}"/>
    <cellStyle name="Comma 2 4 2 10 2 5" xfId="19260" xr:uid="{00000000-0005-0000-0000-000061000000}"/>
    <cellStyle name="Comma 2 4 2 10 2 6" xfId="27646" xr:uid="{00000000-0005-0000-0000-000062000000}"/>
    <cellStyle name="Comma 2 4 2 10 2 7" xfId="36032" xr:uid="{00000000-0005-0000-0000-000063000000}"/>
    <cellStyle name="Comma 2 4 2 10 2 8" xfId="44418" xr:uid="{00000000-0005-0000-0000-000064000000}"/>
    <cellStyle name="Comma 2 4 2 10 2 9" xfId="52804" xr:uid="{00000000-0005-0000-0000-000065000000}"/>
    <cellStyle name="Comma 2 4 2 10 3" xfId="4176" xr:uid="{00000000-0005-0000-0000-000066000000}"/>
    <cellStyle name="Comma 2 4 2 10 3 2" xfId="15530" xr:uid="{00000000-0005-0000-0000-000067000000}"/>
    <cellStyle name="Comma 2 4 2 10 3 3" xfId="23916" xr:uid="{00000000-0005-0000-0000-000068000000}"/>
    <cellStyle name="Comma 2 4 2 10 3 4" xfId="32302" xr:uid="{00000000-0005-0000-0000-000069000000}"/>
    <cellStyle name="Comma 2 4 2 10 3 5" xfId="40688" xr:uid="{00000000-0005-0000-0000-00006A000000}"/>
    <cellStyle name="Comma 2 4 2 10 3 6" xfId="49074" xr:uid="{00000000-0005-0000-0000-00006B000000}"/>
    <cellStyle name="Comma 2 4 2 10 3 7" xfId="57460" xr:uid="{00000000-0005-0000-0000-00006C000000}"/>
    <cellStyle name="Comma 2 4 2 10 4" xfId="7144" xr:uid="{00000000-0005-0000-0000-00006D000000}"/>
    <cellStyle name="Comma 2 4 2 10 4 2" xfId="12820" xr:uid="{00000000-0005-0000-0000-00006E000000}"/>
    <cellStyle name="Comma 2 4 2 10 4 3" xfId="21206" xr:uid="{00000000-0005-0000-0000-00006F000000}"/>
    <cellStyle name="Comma 2 4 2 10 4 4" xfId="29592" xr:uid="{00000000-0005-0000-0000-000070000000}"/>
    <cellStyle name="Comma 2 4 2 10 4 5" xfId="37978" xr:uid="{00000000-0005-0000-0000-000071000000}"/>
    <cellStyle name="Comma 2 4 2 10 4 6" xfId="46364" xr:uid="{00000000-0005-0000-0000-000072000000}"/>
    <cellStyle name="Comma 2 4 2 10 4 7" xfId="54750" xr:uid="{00000000-0005-0000-0000-000073000000}"/>
    <cellStyle name="Comma 2 4 2 10 5" xfId="9854" xr:uid="{00000000-0005-0000-0000-000074000000}"/>
    <cellStyle name="Comma 2 4 2 10 6" xfId="18240" xr:uid="{00000000-0005-0000-0000-000075000000}"/>
    <cellStyle name="Comma 2 4 2 10 7" xfId="26626" xr:uid="{00000000-0005-0000-0000-000076000000}"/>
    <cellStyle name="Comma 2 4 2 10 8" xfId="35012" xr:uid="{00000000-0005-0000-0000-000077000000}"/>
    <cellStyle name="Comma 2 4 2 10 9" xfId="43398" xr:uid="{00000000-0005-0000-0000-000078000000}"/>
    <cellStyle name="Comma 2 4 2 11" xfId="568" xr:uid="{00000000-0005-0000-0000-000079000000}"/>
    <cellStyle name="Comma 2 4 2 11 2" xfId="6299" xr:uid="{00000000-0005-0000-0000-00007A000000}"/>
    <cellStyle name="Comma 2 4 2 11 3" xfId="11975" xr:uid="{00000000-0005-0000-0000-00007B000000}"/>
    <cellStyle name="Comma 2 4 2 11 4" xfId="20361" xr:uid="{00000000-0005-0000-0000-00007C000000}"/>
    <cellStyle name="Comma 2 4 2 11 5" xfId="28747" xr:uid="{00000000-0005-0000-0000-00007D000000}"/>
    <cellStyle name="Comma 2 4 2 11 6" xfId="37133" xr:uid="{00000000-0005-0000-0000-00007E000000}"/>
    <cellStyle name="Comma 2 4 2 11 7" xfId="45519" xr:uid="{00000000-0005-0000-0000-00007F000000}"/>
    <cellStyle name="Comma 2 4 2 11 8" xfId="53905" xr:uid="{00000000-0005-0000-0000-000080000000}"/>
    <cellStyle name="Comma 2 4 2 12" xfId="3331" xr:uid="{00000000-0005-0000-0000-000081000000}"/>
    <cellStyle name="Comma 2 4 2 12 2" xfId="14685" xr:uid="{00000000-0005-0000-0000-000082000000}"/>
    <cellStyle name="Comma 2 4 2 12 3" xfId="23071" xr:uid="{00000000-0005-0000-0000-000083000000}"/>
    <cellStyle name="Comma 2 4 2 12 4" xfId="31457" xr:uid="{00000000-0005-0000-0000-000084000000}"/>
    <cellStyle name="Comma 2 4 2 12 5" xfId="39843" xr:uid="{00000000-0005-0000-0000-000085000000}"/>
    <cellStyle name="Comma 2 4 2 12 6" xfId="48229" xr:uid="{00000000-0005-0000-0000-000086000000}"/>
    <cellStyle name="Comma 2 4 2 12 7" xfId="56615" xr:uid="{00000000-0005-0000-0000-000087000000}"/>
    <cellStyle name="Comma 2 4 2 13" xfId="6051" xr:uid="{00000000-0005-0000-0000-000088000000}"/>
    <cellStyle name="Comma 2 4 2 13 2" xfId="11727" xr:uid="{00000000-0005-0000-0000-000089000000}"/>
    <cellStyle name="Comma 2 4 2 13 3" xfId="20113" xr:uid="{00000000-0005-0000-0000-00008A000000}"/>
    <cellStyle name="Comma 2 4 2 13 4" xfId="28499" xr:uid="{00000000-0005-0000-0000-00008B000000}"/>
    <cellStyle name="Comma 2 4 2 13 5" xfId="36885" xr:uid="{00000000-0005-0000-0000-00008C000000}"/>
    <cellStyle name="Comma 2 4 2 13 6" xfId="45271" xr:uid="{00000000-0005-0000-0000-00008D000000}"/>
    <cellStyle name="Comma 2 4 2 13 7" xfId="53657" xr:uid="{00000000-0005-0000-0000-00008E000000}"/>
    <cellStyle name="Comma 2 4 2 14" xfId="9009" xr:uid="{00000000-0005-0000-0000-00008F000000}"/>
    <cellStyle name="Comma 2 4 2 15" xfId="17395" xr:uid="{00000000-0005-0000-0000-000090000000}"/>
    <cellStyle name="Comma 2 4 2 16" xfId="25781" xr:uid="{00000000-0005-0000-0000-000091000000}"/>
    <cellStyle name="Comma 2 4 2 17" xfId="34167" xr:uid="{00000000-0005-0000-0000-000092000000}"/>
    <cellStyle name="Comma 2 4 2 18" xfId="42553" xr:uid="{00000000-0005-0000-0000-000093000000}"/>
    <cellStyle name="Comma 2 4 2 19" xfId="50939" xr:uid="{00000000-0005-0000-0000-000094000000}"/>
    <cellStyle name="Comma 2 4 2 2" xfId="7" xr:uid="{00000000-0005-0000-0000-000095000000}"/>
    <cellStyle name="Comma 2 4 2 2 10" xfId="3332" xr:uid="{00000000-0005-0000-0000-000096000000}"/>
    <cellStyle name="Comma 2 4 2 2 10 2" xfId="14686" xr:uid="{00000000-0005-0000-0000-000097000000}"/>
    <cellStyle name="Comma 2 4 2 2 10 3" xfId="23072" xr:uid="{00000000-0005-0000-0000-000098000000}"/>
    <cellStyle name="Comma 2 4 2 2 10 4" xfId="31458" xr:uid="{00000000-0005-0000-0000-000099000000}"/>
    <cellStyle name="Comma 2 4 2 2 10 5" xfId="39844" xr:uid="{00000000-0005-0000-0000-00009A000000}"/>
    <cellStyle name="Comma 2 4 2 2 10 6" xfId="48230" xr:uid="{00000000-0005-0000-0000-00009B000000}"/>
    <cellStyle name="Comma 2 4 2 2 10 7" xfId="56616" xr:uid="{00000000-0005-0000-0000-00009C000000}"/>
    <cellStyle name="Comma 2 4 2 2 11" xfId="6067" xr:uid="{00000000-0005-0000-0000-00009D000000}"/>
    <cellStyle name="Comma 2 4 2 2 11 2" xfId="11743" xr:uid="{00000000-0005-0000-0000-00009E000000}"/>
    <cellStyle name="Comma 2 4 2 2 11 3" xfId="20129" xr:uid="{00000000-0005-0000-0000-00009F000000}"/>
    <cellStyle name="Comma 2 4 2 2 11 4" xfId="28515" xr:uid="{00000000-0005-0000-0000-0000A0000000}"/>
    <cellStyle name="Comma 2 4 2 2 11 5" xfId="36901" xr:uid="{00000000-0005-0000-0000-0000A1000000}"/>
    <cellStyle name="Comma 2 4 2 2 11 6" xfId="45287" xr:uid="{00000000-0005-0000-0000-0000A2000000}"/>
    <cellStyle name="Comma 2 4 2 2 11 7" xfId="53673" xr:uid="{00000000-0005-0000-0000-0000A3000000}"/>
    <cellStyle name="Comma 2 4 2 2 12" xfId="9010" xr:uid="{00000000-0005-0000-0000-0000A4000000}"/>
    <cellStyle name="Comma 2 4 2 2 13" xfId="17396" xr:uid="{00000000-0005-0000-0000-0000A5000000}"/>
    <cellStyle name="Comma 2 4 2 2 14" xfId="25782" xr:uid="{00000000-0005-0000-0000-0000A6000000}"/>
    <cellStyle name="Comma 2 4 2 2 15" xfId="34168" xr:uid="{00000000-0005-0000-0000-0000A7000000}"/>
    <cellStyle name="Comma 2 4 2 2 16" xfId="42554" xr:uid="{00000000-0005-0000-0000-0000A8000000}"/>
    <cellStyle name="Comma 2 4 2 2 17" xfId="50940" xr:uid="{00000000-0005-0000-0000-0000A9000000}"/>
    <cellStyle name="Comma 2 4 2 2 18" xfId="59326" xr:uid="{00000000-0005-0000-0000-0000AA000000}"/>
    <cellStyle name="Comma 2 4 2 2 19" xfId="60693" xr:uid="{00000000-0005-0000-0000-0000AB000000}"/>
    <cellStyle name="Comma 2 4 2 2 2" xfId="8" xr:uid="{00000000-0005-0000-0000-0000AC000000}"/>
    <cellStyle name="Comma 2 4 2 2 2 10" xfId="9011" xr:uid="{00000000-0005-0000-0000-0000AD000000}"/>
    <cellStyle name="Comma 2 4 2 2 2 11" xfId="17397" xr:uid="{00000000-0005-0000-0000-0000AE000000}"/>
    <cellStyle name="Comma 2 4 2 2 2 12" xfId="25783" xr:uid="{00000000-0005-0000-0000-0000AF000000}"/>
    <cellStyle name="Comma 2 4 2 2 2 13" xfId="34169" xr:uid="{00000000-0005-0000-0000-0000B0000000}"/>
    <cellStyle name="Comma 2 4 2 2 2 14" xfId="42555" xr:uid="{00000000-0005-0000-0000-0000B1000000}"/>
    <cellStyle name="Comma 2 4 2 2 2 15" xfId="50941" xr:uid="{00000000-0005-0000-0000-0000B2000000}"/>
    <cellStyle name="Comma 2 4 2 2 2 16" xfId="59327" xr:uid="{00000000-0005-0000-0000-0000B3000000}"/>
    <cellStyle name="Comma 2 4 2 2 2 17" xfId="60694" xr:uid="{00000000-0005-0000-0000-0000B4000000}"/>
    <cellStyle name="Comma 2 4 2 2 2 2" xfId="9" xr:uid="{00000000-0005-0000-0000-0000B5000000}"/>
    <cellStyle name="Comma 2 4 2 2 2 2 10" xfId="17398" xr:uid="{00000000-0005-0000-0000-0000B6000000}"/>
    <cellStyle name="Comma 2 4 2 2 2 2 11" xfId="25784" xr:uid="{00000000-0005-0000-0000-0000B7000000}"/>
    <cellStyle name="Comma 2 4 2 2 2 2 12" xfId="34170" xr:uid="{00000000-0005-0000-0000-0000B8000000}"/>
    <cellStyle name="Comma 2 4 2 2 2 2 13" xfId="42556" xr:uid="{00000000-0005-0000-0000-0000B9000000}"/>
    <cellStyle name="Comma 2 4 2 2 2 2 14" xfId="50942" xr:uid="{00000000-0005-0000-0000-0000BA000000}"/>
    <cellStyle name="Comma 2 4 2 2 2 2 15" xfId="59328" xr:uid="{00000000-0005-0000-0000-0000BB000000}"/>
    <cellStyle name="Comma 2 4 2 2 2 2 16" xfId="60695" xr:uid="{00000000-0005-0000-0000-0000BC000000}"/>
    <cellStyle name="Comma 2 4 2 2 2 2 2" xfId="10" xr:uid="{00000000-0005-0000-0000-0000BD000000}"/>
    <cellStyle name="Comma 2 4 2 2 2 2 3" xfId="826" xr:uid="{00000000-0005-0000-0000-0000BE000000}"/>
    <cellStyle name="Comma 2 4 2 2 2 2 3 2" xfId="61186" xr:uid="{00000000-0005-0000-0000-0000BF000000}"/>
    <cellStyle name="Comma 2 4 2 2 2 2 4" xfId="827" xr:uid="{00000000-0005-0000-0000-0000C0000000}"/>
    <cellStyle name="Comma 2 4 2 2 2 2 5" xfId="1462" xr:uid="{00000000-0005-0000-0000-0000C1000000}"/>
    <cellStyle name="Comma 2 4 2 2 2 2 5 10" xfId="51787" xr:uid="{00000000-0005-0000-0000-0000C2000000}"/>
    <cellStyle name="Comma 2 4 2 2 2 2 5 11" xfId="60173" xr:uid="{00000000-0005-0000-0000-0000C3000000}"/>
    <cellStyle name="Comma 2 4 2 2 2 2 5 2" xfId="2482" xr:uid="{00000000-0005-0000-0000-0000C4000000}"/>
    <cellStyle name="Comma 2 4 2 2 2 2 5 2 2" xfId="5199" xr:uid="{00000000-0005-0000-0000-0000C5000000}"/>
    <cellStyle name="Comma 2 4 2 2 2 2 5 2 2 2" xfId="16553" xr:uid="{00000000-0005-0000-0000-0000C6000000}"/>
    <cellStyle name="Comma 2 4 2 2 2 2 5 2 2 3" xfId="24939" xr:uid="{00000000-0005-0000-0000-0000C7000000}"/>
    <cellStyle name="Comma 2 4 2 2 2 2 5 2 2 4" xfId="33325" xr:uid="{00000000-0005-0000-0000-0000C8000000}"/>
    <cellStyle name="Comma 2 4 2 2 2 2 5 2 2 5" xfId="41711" xr:uid="{00000000-0005-0000-0000-0000C9000000}"/>
    <cellStyle name="Comma 2 4 2 2 2 2 5 2 2 6" xfId="50097" xr:uid="{00000000-0005-0000-0000-0000CA000000}"/>
    <cellStyle name="Comma 2 4 2 2 2 2 5 2 2 7" xfId="58483" xr:uid="{00000000-0005-0000-0000-0000CB000000}"/>
    <cellStyle name="Comma 2 4 2 2 2 2 5 2 3" xfId="8167" xr:uid="{00000000-0005-0000-0000-0000CC000000}"/>
    <cellStyle name="Comma 2 4 2 2 2 2 5 2 3 2" xfId="13843" xr:uid="{00000000-0005-0000-0000-0000CD000000}"/>
    <cellStyle name="Comma 2 4 2 2 2 2 5 2 3 3" xfId="22229" xr:uid="{00000000-0005-0000-0000-0000CE000000}"/>
    <cellStyle name="Comma 2 4 2 2 2 2 5 2 3 4" xfId="30615" xr:uid="{00000000-0005-0000-0000-0000CF000000}"/>
    <cellStyle name="Comma 2 4 2 2 2 2 5 2 3 5" xfId="39001" xr:uid="{00000000-0005-0000-0000-0000D0000000}"/>
    <cellStyle name="Comma 2 4 2 2 2 2 5 2 3 6" xfId="47387" xr:uid="{00000000-0005-0000-0000-0000D1000000}"/>
    <cellStyle name="Comma 2 4 2 2 2 2 5 2 3 7" xfId="55773" xr:uid="{00000000-0005-0000-0000-0000D2000000}"/>
    <cellStyle name="Comma 2 4 2 2 2 2 5 2 4" xfId="10877" xr:uid="{00000000-0005-0000-0000-0000D3000000}"/>
    <cellStyle name="Comma 2 4 2 2 2 2 5 2 5" xfId="19263" xr:uid="{00000000-0005-0000-0000-0000D4000000}"/>
    <cellStyle name="Comma 2 4 2 2 2 2 5 2 6" xfId="27649" xr:uid="{00000000-0005-0000-0000-0000D5000000}"/>
    <cellStyle name="Comma 2 4 2 2 2 2 5 2 7" xfId="36035" xr:uid="{00000000-0005-0000-0000-0000D6000000}"/>
    <cellStyle name="Comma 2 4 2 2 2 2 5 2 8" xfId="44421" xr:uid="{00000000-0005-0000-0000-0000D7000000}"/>
    <cellStyle name="Comma 2 4 2 2 2 2 5 2 9" xfId="52807" xr:uid="{00000000-0005-0000-0000-0000D8000000}"/>
    <cellStyle name="Comma 2 4 2 2 2 2 5 3" xfId="4179" xr:uid="{00000000-0005-0000-0000-0000D9000000}"/>
    <cellStyle name="Comma 2 4 2 2 2 2 5 3 2" xfId="15533" xr:uid="{00000000-0005-0000-0000-0000DA000000}"/>
    <cellStyle name="Comma 2 4 2 2 2 2 5 3 3" xfId="23919" xr:uid="{00000000-0005-0000-0000-0000DB000000}"/>
    <cellStyle name="Comma 2 4 2 2 2 2 5 3 4" xfId="32305" xr:uid="{00000000-0005-0000-0000-0000DC000000}"/>
    <cellStyle name="Comma 2 4 2 2 2 2 5 3 5" xfId="40691" xr:uid="{00000000-0005-0000-0000-0000DD000000}"/>
    <cellStyle name="Comma 2 4 2 2 2 2 5 3 6" xfId="49077" xr:uid="{00000000-0005-0000-0000-0000DE000000}"/>
    <cellStyle name="Comma 2 4 2 2 2 2 5 3 7" xfId="57463" xr:uid="{00000000-0005-0000-0000-0000DF000000}"/>
    <cellStyle name="Comma 2 4 2 2 2 2 5 4" xfId="7147" xr:uid="{00000000-0005-0000-0000-0000E0000000}"/>
    <cellStyle name="Comma 2 4 2 2 2 2 5 4 2" xfId="12823" xr:uid="{00000000-0005-0000-0000-0000E1000000}"/>
    <cellStyle name="Comma 2 4 2 2 2 2 5 4 3" xfId="21209" xr:uid="{00000000-0005-0000-0000-0000E2000000}"/>
    <cellStyle name="Comma 2 4 2 2 2 2 5 4 4" xfId="29595" xr:uid="{00000000-0005-0000-0000-0000E3000000}"/>
    <cellStyle name="Comma 2 4 2 2 2 2 5 4 5" xfId="37981" xr:uid="{00000000-0005-0000-0000-0000E4000000}"/>
    <cellStyle name="Comma 2 4 2 2 2 2 5 4 6" xfId="46367" xr:uid="{00000000-0005-0000-0000-0000E5000000}"/>
    <cellStyle name="Comma 2 4 2 2 2 2 5 4 7" xfId="54753" xr:uid="{00000000-0005-0000-0000-0000E6000000}"/>
    <cellStyle name="Comma 2 4 2 2 2 2 5 5" xfId="9857" xr:uid="{00000000-0005-0000-0000-0000E7000000}"/>
    <cellStyle name="Comma 2 4 2 2 2 2 5 6" xfId="18243" xr:uid="{00000000-0005-0000-0000-0000E8000000}"/>
    <cellStyle name="Comma 2 4 2 2 2 2 5 7" xfId="26629" xr:uid="{00000000-0005-0000-0000-0000E9000000}"/>
    <cellStyle name="Comma 2 4 2 2 2 2 5 8" xfId="35015" xr:uid="{00000000-0005-0000-0000-0000EA000000}"/>
    <cellStyle name="Comma 2 4 2 2 2 2 5 9" xfId="43401" xr:uid="{00000000-0005-0000-0000-0000EB000000}"/>
    <cellStyle name="Comma 2 4 2 2 2 2 6" xfId="571" xr:uid="{00000000-0005-0000-0000-0000EC000000}"/>
    <cellStyle name="Comma 2 4 2 2 2 2 6 2" xfId="6302" xr:uid="{00000000-0005-0000-0000-0000ED000000}"/>
    <cellStyle name="Comma 2 4 2 2 2 2 6 3" xfId="11978" xr:uid="{00000000-0005-0000-0000-0000EE000000}"/>
    <cellStyle name="Comma 2 4 2 2 2 2 6 4" xfId="20364" xr:uid="{00000000-0005-0000-0000-0000EF000000}"/>
    <cellStyle name="Comma 2 4 2 2 2 2 6 5" xfId="28750" xr:uid="{00000000-0005-0000-0000-0000F0000000}"/>
    <cellStyle name="Comma 2 4 2 2 2 2 6 6" xfId="37136" xr:uid="{00000000-0005-0000-0000-0000F1000000}"/>
    <cellStyle name="Comma 2 4 2 2 2 2 6 7" xfId="45522" xr:uid="{00000000-0005-0000-0000-0000F2000000}"/>
    <cellStyle name="Comma 2 4 2 2 2 2 6 8" xfId="53908" xr:uid="{00000000-0005-0000-0000-0000F3000000}"/>
    <cellStyle name="Comma 2 4 2 2 2 2 7" xfId="3334" xr:uid="{00000000-0005-0000-0000-0000F4000000}"/>
    <cellStyle name="Comma 2 4 2 2 2 2 7 2" xfId="14688" xr:uid="{00000000-0005-0000-0000-0000F5000000}"/>
    <cellStyle name="Comma 2 4 2 2 2 2 7 3" xfId="23074" xr:uid="{00000000-0005-0000-0000-0000F6000000}"/>
    <cellStyle name="Comma 2 4 2 2 2 2 7 4" xfId="31460" xr:uid="{00000000-0005-0000-0000-0000F7000000}"/>
    <cellStyle name="Comma 2 4 2 2 2 2 7 5" xfId="39846" xr:uid="{00000000-0005-0000-0000-0000F8000000}"/>
    <cellStyle name="Comma 2 4 2 2 2 2 7 6" xfId="48232" xr:uid="{00000000-0005-0000-0000-0000F9000000}"/>
    <cellStyle name="Comma 2 4 2 2 2 2 7 7" xfId="56618" xr:uid="{00000000-0005-0000-0000-0000FA000000}"/>
    <cellStyle name="Comma 2 4 2 2 2 2 8" xfId="6291" xr:uid="{00000000-0005-0000-0000-0000FB000000}"/>
    <cellStyle name="Comma 2 4 2 2 2 2 8 2" xfId="11967" xr:uid="{00000000-0005-0000-0000-0000FC000000}"/>
    <cellStyle name="Comma 2 4 2 2 2 2 8 3" xfId="20353" xr:uid="{00000000-0005-0000-0000-0000FD000000}"/>
    <cellStyle name="Comma 2 4 2 2 2 2 8 4" xfId="28739" xr:uid="{00000000-0005-0000-0000-0000FE000000}"/>
    <cellStyle name="Comma 2 4 2 2 2 2 8 5" xfId="37125" xr:uid="{00000000-0005-0000-0000-0000FF000000}"/>
    <cellStyle name="Comma 2 4 2 2 2 2 8 6" xfId="45511" xr:uid="{00000000-0005-0000-0000-000000010000}"/>
    <cellStyle name="Comma 2 4 2 2 2 2 8 7" xfId="53897" xr:uid="{00000000-0005-0000-0000-000001010000}"/>
    <cellStyle name="Comma 2 4 2 2 2 2 9" xfId="9012" xr:uid="{00000000-0005-0000-0000-000002010000}"/>
    <cellStyle name="Comma 2 4 2 2 2 3" xfId="11" xr:uid="{00000000-0005-0000-0000-000003010000}"/>
    <cellStyle name="Comma 2 4 2 2 2 3 2" xfId="572" xr:uid="{00000000-0005-0000-0000-000004010000}"/>
    <cellStyle name="Comma 2 4 2 2 2 3 3" xfId="6219" xr:uid="{00000000-0005-0000-0000-000005010000}"/>
    <cellStyle name="Comma 2 4 2 2 2 3 3 2" xfId="11895" xr:uid="{00000000-0005-0000-0000-000006010000}"/>
    <cellStyle name="Comma 2 4 2 2 2 3 3 3" xfId="20281" xr:uid="{00000000-0005-0000-0000-000007010000}"/>
    <cellStyle name="Comma 2 4 2 2 2 3 3 4" xfId="28667" xr:uid="{00000000-0005-0000-0000-000008010000}"/>
    <cellStyle name="Comma 2 4 2 2 2 3 3 5" xfId="37053" xr:uid="{00000000-0005-0000-0000-000009010000}"/>
    <cellStyle name="Comma 2 4 2 2 2 3 3 6" xfId="45439" xr:uid="{00000000-0005-0000-0000-00000A010000}"/>
    <cellStyle name="Comma 2 4 2 2 2 3 3 7" xfId="53825" xr:uid="{00000000-0005-0000-0000-00000B010000}"/>
    <cellStyle name="Comma 2 4 2 2 2 3 4" xfId="566" xr:uid="{00000000-0005-0000-0000-00000C010000}"/>
    <cellStyle name="Comma 2 4 2 2 2 4" xfId="828" xr:uid="{00000000-0005-0000-0000-00000D010000}"/>
    <cellStyle name="Comma 2 4 2 2 2 4 2" xfId="61181" xr:uid="{00000000-0005-0000-0000-00000E010000}"/>
    <cellStyle name="Comma 2 4 2 2 2 5" xfId="829" xr:uid="{00000000-0005-0000-0000-00000F010000}"/>
    <cellStyle name="Comma 2 4 2 2 2 6" xfId="1461" xr:uid="{00000000-0005-0000-0000-000010010000}"/>
    <cellStyle name="Comma 2 4 2 2 2 6 10" xfId="51786" xr:uid="{00000000-0005-0000-0000-000011010000}"/>
    <cellStyle name="Comma 2 4 2 2 2 6 11" xfId="60172" xr:uid="{00000000-0005-0000-0000-000012010000}"/>
    <cellStyle name="Comma 2 4 2 2 2 6 2" xfId="2481" xr:uid="{00000000-0005-0000-0000-000013010000}"/>
    <cellStyle name="Comma 2 4 2 2 2 6 2 2" xfId="5198" xr:uid="{00000000-0005-0000-0000-000014010000}"/>
    <cellStyle name="Comma 2 4 2 2 2 6 2 2 2" xfId="16552" xr:uid="{00000000-0005-0000-0000-000015010000}"/>
    <cellStyle name="Comma 2 4 2 2 2 6 2 2 3" xfId="24938" xr:uid="{00000000-0005-0000-0000-000016010000}"/>
    <cellStyle name="Comma 2 4 2 2 2 6 2 2 4" xfId="33324" xr:uid="{00000000-0005-0000-0000-000017010000}"/>
    <cellStyle name="Comma 2 4 2 2 2 6 2 2 5" xfId="41710" xr:uid="{00000000-0005-0000-0000-000018010000}"/>
    <cellStyle name="Comma 2 4 2 2 2 6 2 2 6" xfId="50096" xr:uid="{00000000-0005-0000-0000-000019010000}"/>
    <cellStyle name="Comma 2 4 2 2 2 6 2 2 7" xfId="58482" xr:uid="{00000000-0005-0000-0000-00001A010000}"/>
    <cellStyle name="Comma 2 4 2 2 2 6 2 3" xfId="8166" xr:uid="{00000000-0005-0000-0000-00001B010000}"/>
    <cellStyle name="Comma 2 4 2 2 2 6 2 3 2" xfId="13842" xr:uid="{00000000-0005-0000-0000-00001C010000}"/>
    <cellStyle name="Comma 2 4 2 2 2 6 2 3 3" xfId="22228" xr:uid="{00000000-0005-0000-0000-00001D010000}"/>
    <cellStyle name="Comma 2 4 2 2 2 6 2 3 4" xfId="30614" xr:uid="{00000000-0005-0000-0000-00001E010000}"/>
    <cellStyle name="Comma 2 4 2 2 2 6 2 3 5" xfId="39000" xr:uid="{00000000-0005-0000-0000-00001F010000}"/>
    <cellStyle name="Comma 2 4 2 2 2 6 2 3 6" xfId="47386" xr:uid="{00000000-0005-0000-0000-000020010000}"/>
    <cellStyle name="Comma 2 4 2 2 2 6 2 3 7" xfId="55772" xr:uid="{00000000-0005-0000-0000-000021010000}"/>
    <cellStyle name="Comma 2 4 2 2 2 6 2 4" xfId="10876" xr:uid="{00000000-0005-0000-0000-000022010000}"/>
    <cellStyle name="Comma 2 4 2 2 2 6 2 5" xfId="19262" xr:uid="{00000000-0005-0000-0000-000023010000}"/>
    <cellStyle name="Comma 2 4 2 2 2 6 2 6" xfId="27648" xr:uid="{00000000-0005-0000-0000-000024010000}"/>
    <cellStyle name="Comma 2 4 2 2 2 6 2 7" xfId="36034" xr:uid="{00000000-0005-0000-0000-000025010000}"/>
    <cellStyle name="Comma 2 4 2 2 2 6 2 8" xfId="44420" xr:uid="{00000000-0005-0000-0000-000026010000}"/>
    <cellStyle name="Comma 2 4 2 2 2 6 2 9" xfId="52806" xr:uid="{00000000-0005-0000-0000-000027010000}"/>
    <cellStyle name="Comma 2 4 2 2 2 6 3" xfId="4178" xr:uid="{00000000-0005-0000-0000-000028010000}"/>
    <cellStyle name="Comma 2 4 2 2 2 6 3 2" xfId="15532" xr:uid="{00000000-0005-0000-0000-000029010000}"/>
    <cellStyle name="Comma 2 4 2 2 2 6 3 3" xfId="23918" xr:uid="{00000000-0005-0000-0000-00002A010000}"/>
    <cellStyle name="Comma 2 4 2 2 2 6 3 4" xfId="32304" xr:uid="{00000000-0005-0000-0000-00002B010000}"/>
    <cellStyle name="Comma 2 4 2 2 2 6 3 5" xfId="40690" xr:uid="{00000000-0005-0000-0000-00002C010000}"/>
    <cellStyle name="Comma 2 4 2 2 2 6 3 6" xfId="49076" xr:uid="{00000000-0005-0000-0000-00002D010000}"/>
    <cellStyle name="Comma 2 4 2 2 2 6 3 7" xfId="57462" xr:uid="{00000000-0005-0000-0000-00002E010000}"/>
    <cellStyle name="Comma 2 4 2 2 2 6 4" xfId="7146" xr:uid="{00000000-0005-0000-0000-00002F010000}"/>
    <cellStyle name="Comma 2 4 2 2 2 6 4 2" xfId="12822" xr:uid="{00000000-0005-0000-0000-000030010000}"/>
    <cellStyle name="Comma 2 4 2 2 2 6 4 3" xfId="21208" xr:uid="{00000000-0005-0000-0000-000031010000}"/>
    <cellStyle name="Comma 2 4 2 2 2 6 4 4" xfId="29594" xr:uid="{00000000-0005-0000-0000-000032010000}"/>
    <cellStyle name="Comma 2 4 2 2 2 6 4 5" xfId="37980" xr:uid="{00000000-0005-0000-0000-000033010000}"/>
    <cellStyle name="Comma 2 4 2 2 2 6 4 6" xfId="46366" xr:uid="{00000000-0005-0000-0000-000034010000}"/>
    <cellStyle name="Comma 2 4 2 2 2 6 4 7" xfId="54752" xr:uid="{00000000-0005-0000-0000-000035010000}"/>
    <cellStyle name="Comma 2 4 2 2 2 6 5" xfId="9856" xr:uid="{00000000-0005-0000-0000-000036010000}"/>
    <cellStyle name="Comma 2 4 2 2 2 6 6" xfId="18242" xr:uid="{00000000-0005-0000-0000-000037010000}"/>
    <cellStyle name="Comma 2 4 2 2 2 6 7" xfId="26628" xr:uid="{00000000-0005-0000-0000-000038010000}"/>
    <cellStyle name="Comma 2 4 2 2 2 6 8" xfId="35014" xr:uid="{00000000-0005-0000-0000-000039010000}"/>
    <cellStyle name="Comma 2 4 2 2 2 6 9" xfId="43400" xr:uid="{00000000-0005-0000-0000-00003A010000}"/>
    <cellStyle name="Comma 2 4 2 2 2 7" xfId="570" xr:uid="{00000000-0005-0000-0000-00003B010000}"/>
    <cellStyle name="Comma 2 4 2 2 2 7 2" xfId="6301" xr:uid="{00000000-0005-0000-0000-00003C010000}"/>
    <cellStyle name="Comma 2 4 2 2 2 7 3" xfId="11977" xr:uid="{00000000-0005-0000-0000-00003D010000}"/>
    <cellStyle name="Comma 2 4 2 2 2 7 4" xfId="20363" xr:uid="{00000000-0005-0000-0000-00003E010000}"/>
    <cellStyle name="Comma 2 4 2 2 2 7 5" xfId="28749" xr:uid="{00000000-0005-0000-0000-00003F010000}"/>
    <cellStyle name="Comma 2 4 2 2 2 7 6" xfId="37135" xr:uid="{00000000-0005-0000-0000-000040010000}"/>
    <cellStyle name="Comma 2 4 2 2 2 7 7" xfId="45521" xr:uid="{00000000-0005-0000-0000-000041010000}"/>
    <cellStyle name="Comma 2 4 2 2 2 7 8" xfId="53907" xr:uid="{00000000-0005-0000-0000-000042010000}"/>
    <cellStyle name="Comma 2 4 2 2 2 8" xfId="3333" xr:uid="{00000000-0005-0000-0000-000043010000}"/>
    <cellStyle name="Comma 2 4 2 2 2 8 2" xfId="14687" xr:uid="{00000000-0005-0000-0000-000044010000}"/>
    <cellStyle name="Comma 2 4 2 2 2 8 3" xfId="23073" xr:uid="{00000000-0005-0000-0000-000045010000}"/>
    <cellStyle name="Comma 2 4 2 2 2 8 4" xfId="31459" xr:uid="{00000000-0005-0000-0000-000046010000}"/>
    <cellStyle name="Comma 2 4 2 2 2 8 5" xfId="39845" xr:uid="{00000000-0005-0000-0000-000047010000}"/>
    <cellStyle name="Comma 2 4 2 2 2 8 6" xfId="48231" xr:uid="{00000000-0005-0000-0000-000048010000}"/>
    <cellStyle name="Comma 2 4 2 2 2 8 7" xfId="56617" xr:uid="{00000000-0005-0000-0000-000049010000}"/>
    <cellStyle name="Comma 2 4 2 2 2 9" xfId="6107" xr:uid="{00000000-0005-0000-0000-00004A010000}"/>
    <cellStyle name="Comma 2 4 2 2 2 9 2" xfId="11783" xr:uid="{00000000-0005-0000-0000-00004B010000}"/>
    <cellStyle name="Comma 2 4 2 2 2 9 3" xfId="20169" xr:uid="{00000000-0005-0000-0000-00004C010000}"/>
    <cellStyle name="Comma 2 4 2 2 2 9 4" xfId="28555" xr:uid="{00000000-0005-0000-0000-00004D010000}"/>
    <cellStyle name="Comma 2 4 2 2 2 9 5" xfId="36941" xr:uid="{00000000-0005-0000-0000-00004E010000}"/>
    <cellStyle name="Comma 2 4 2 2 2 9 6" xfId="45327" xr:uid="{00000000-0005-0000-0000-00004F010000}"/>
    <cellStyle name="Comma 2 4 2 2 2 9 7" xfId="53713" xr:uid="{00000000-0005-0000-0000-000050010000}"/>
    <cellStyle name="Comma 2 4 2 2 3" xfId="12" xr:uid="{00000000-0005-0000-0000-000051010000}"/>
    <cellStyle name="Comma 2 4 2 2 3 10" xfId="17399" xr:uid="{00000000-0005-0000-0000-000052010000}"/>
    <cellStyle name="Comma 2 4 2 2 3 11" xfId="25785" xr:uid="{00000000-0005-0000-0000-000053010000}"/>
    <cellStyle name="Comma 2 4 2 2 3 12" xfId="34171" xr:uid="{00000000-0005-0000-0000-000054010000}"/>
    <cellStyle name="Comma 2 4 2 2 3 13" xfId="42557" xr:uid="{00000000-0005-0000-0000-000055010000}"/>
    <cellStyle name="Comma 2 4 2 2 3 14" xfId="50943" xr:uid="{00000000-0005-0000-0000-000056010000}"/>
    <cellStyle name="Comma 2 4 2 2 3 15" xfId="59329" xr:uid="{00000000-0005-0000-0000-000057010000}"/>
    <cellStyle name="Comma 2 4 2 2 3 16" xfId="60696" xr:uid="{00000000-0005-0000-0000-000058010000}"/>
    <cellStyle name="Comma 2 4 2 2 3 2" xfId="13" xr:uid="{00000000-0005-0000-0000-000059010000}"/>
    <cellStyle name="Comma 2 4 2 2 3 3" xfId="832" xr:uid="{00000000-0005-0000-0000-00005A010000}"/>
    <cellStyle name="Comma 2 4 2 2 3 3 2" xfId="61190" xr:uid="{00000000-0005-0000-0000-00005B010000}"/>
    <cellStyle name="Comma 2 4 2 2 3 4" xfId="833" xr:uid="{00000000-0005-0000-0000-00005C010000}"/>
    <cellStyle name="Comma 2 4 2 2 3 5" xfId="1463" xr:uid="{00000000-0005-0000-0000-00005D010000}"/>
    <cellStyle name="Comma 2 4 2 2 3 5 10" xfId="51788" xr:uid="{00000000-0005-0000-0000-00005E010000}"/>
    <cellStyle name="Comma 2 4 2 2 3 5 11" xfId="60174" xr:uid="{00000000-0005-0000-0000-00005F010000}"/>
    <cellStyle name="Comma 2 4 2 2 3 5 2" xfId="2483" xr:uid="{00000000-0005-0000-0000-000060010000}"/>
    <cellStyle name="Comma 2 4 2 2 3 5 2 2" xfId="5200" xr:uid="{00000000-0005-0000-0000-000061010000}"/>
    <cellStyle name="Comma 2 4 2 2 3 5 2 2 2" xfId="16554" xr:uid="{00000000-0005-0000-0000-000062010000}"/>
    <cellStyle name="Comma 2 4 2 2 3 5 2 2 3" xfId="24940" xr:uid="{00000000-0005-0000-0000-000063010000}"/>
    <cellStyle name="Comma 2 4 2 2 3 5 2 2 4" xfId="33326" xr:uid="{00000000-0005-0000-0000-000064010000}"/>
    <cellStyle name="Comma 2 4 2 2 3 5 2 2 5" xfId="41712" xr:uid="{00000000-0005-0000-0000-000065010000}"/>
    <cellStyle name="Comma 2 4 2 2 3 5 2 2 6" xfId="50098" xr:uid="{00000000-0005-0000-0000-000066010000}"/>
    <cellStyle name="Comma 2 4 2 2 3 5 2 2 7" xfId="58484" xr:uid="{00000000-0005-0000-0000-000067010000}"/>
    <cellStyle name="Comma 2 4 2 2 3 5 2 3" xfId="8168" xr:uid="{00000000-0005-0000-0000-000068010000}"/>
    <cellStyle name="Comma 2 4 2 2 3 5 2 3 2" xfId="13844" xr:uid="{00000000-0005-0000-0000-000069010000}"/>
    <cellStyle name="Comma 2 4 2 2 3 5 2 3 3" xfId="22230" xr:uid="{00000000-0005-0000-0000-00006A010000}"/>
    <cellStyle name="Comma 2 4 2 2 3 5 2 3 4" xfId="30616" xr:uid="{00000000-0005-0000-0000-00006B010000}"/>
    <cellStyle name="Comma 2 4 2 2 3 5 2 3 5" xfId="39002" xr:uid="{00000000-0005-0000-0000-00006C010000}"/>
    <cellStyle name="Comma 2 4 2 2 3 5 2 3 6" xfId="47388" xr:uid="{00000000-0005-0000-0000-00006D010000}"/>
    <cellStyle name="Comma 2 4 2 2 3 5 2 3 7" xfId="55774" xr:uid="{00000000-0005-0000-0000-00006E010000}"/>
    <cellStyle name="Comma 2 4 2 2 3 5 2 4" xfId="10878" xr:uid="{00000000-0005-0000-0000-00006F010000}"/>
    <cellStyle name="Comma 2 4 2 2 3 5 2 5" xfId="19264" xr:uid="{00000000-0005-0000-0000-000070010000}"/>
    <cellStyle name="Comma 2 4 2 2 3 5 2 6" xfId="27650" xr:uid="{00000000-0005-0000-0000-000071010000}"/>
    <cellStyle name="Comma 2 4 2 2 3 5 2 7" xfId="36036" xr:uid="{00000000-0005-0000-0000-000072010000}"/>
    <cellStyle name="Comma 2 4 2 2 3 5 2 8" xfId="44422" xr:uid="{00000000-0005-0000-0000-000073010000}"/>
    <cellStyle name="Comma 2 4 2 2 3 5 2 9" xfId="52808" xr:uid="{00000000-0005-0000-0000-000074010000}"/>
    <cellStyle name="Comma 2 4 2 2 3 5 3" xfId="4180" xr:uid="{00000000-0005-0000-0000-000075010000}"/>
    <cellStyle name="Comma 2 4 2 2 3 5 3 2" xfId="15534" xr:uid="{00000000-0005-0000-0000-000076010000}"/>
    <cellStyle name="Comma 2 4 2 2 3 5 3 3" xfId="23920" xr:uid="{00000000-0005-0000-0000-000077010000}"/>
    <cellStyle name="Comma 2 4 2 2 3 5 3 4" xfId="32306" xr:uid="{00000000-0005-0000-0000-000078010000}"/>
    <cellStyle name="Comma 2 4 2 2 3 5 3 5" xfId="40692" xr:uid="{00000000-0005-0000-0000-000079010000}"/>
    <cellStyle name="Comma 2 4 2 2 3 5 3 6" xfId="49078" xr:uid="{00000000-0005-0000-0000-00007A010000}"/>
    <cellStyle name="Comma 2 4 2 2 3 5 3 7" xfId="57464" xr:uid="{00000000-0005-0000-0000-00007B010000}"/>
    <cellStyle name="Comma 2 4 2 2 3 5 4" xfId="7148" xr:uid="{00000000-0005-0000-0000-00007C010000}"/>
    <cellStyle name="Comma 2 4 2 2 3 5 4 2" xfId="12824" xr:uid="{00000000-0005-0000-0000-00007D010000}"/>
    <cellStyle name="Comma 2 4 2 2 3 5 4 3" xfId="21210" xr:uid="{00000000-0005-0000-0000-00007E010000}"/>
    <cellStyle name="Comma 2 4 2 2 3 5 4 4" xfId="29596" xr:uid="{00000000-0005-0000-0000-00007F010000}"/>
    <cellStyle name="Comma 2 4 2 2 3 5 4 5" xfId="37982" xr:uid="{00000000-0005-0000-0000-000080010000}"/>
    <cellStyle name="Comma 2 4 2 2 3 5 4 6" xfId="46368" xr:uid="{00000000-0005-0000-0000-000081010000}"/>
    <cellStyle name="Comma 2 4 2 2 3 5 4 7" xfId="54754" xr:uid="{00000000-0005-0000-0000-000082010000}"/>
    <cellStyle name="Comma 2 4 2 2 3 5 5" xfId="9858" xr:uid="{00000000-0005-0000-0000-000083010000}"/>
    <cellStyle name="Comma 2 4 2 2 3 5 6" xfId="18244" xr:uid="{00000000-0005-0000-0000-000084010000}"/>
    <cellStyle name="Comma 2 4 2 2 3 5 7" xfId="26630" xr:uid="{00000000-0005-0000-0000-000085010000}"/>
    <cellStyle name="Comma 2 4 2 2 3 5 8" xfId="35016" xr:uid="{00000000-0005-0000-0000-000086010000}"/>
    <cellStyle name="Comma 2 4 2 2 3 5 9" xfId="43402" xr:uid="{00000000-0005-0000-0000-000087010000}"/>
    <cellStyle name="Comma 2 4 2 2 3 6" xfId="573" xr:uid="{00000000-0005-0000-0000-000088010000}"/>
    <cellStyle name="Comma 2 4 2 2 3 6 2" xfId="6303" xr:uid="{00000000-0005-0000-0000-000089010000}"/>
    <cellStyle name="Comma 2 4 2 2 3 6 3" xfId="11979" xr:uid="{00000000-0005-0000-0000-00008A010000}"/>
    <cellStyle name="Comma 2 4 2 2 3 6 4" xfId="20365" xr:uid="{00000000-0005-0000-0000-00008B010000}"/>
    <cellStyle name="Comma 2 4 2 2 3 6 5" xfId="28751" xr:uid="{00000000-0005-0000-0000-00008C010000}"/>
    <cellStyle name="Comma 2 4 2 2 3 6 6" xfId="37137" xr:uid="{00000000-0005-0000-0000-00008D010000}"/>
    <cellStyle name="Comma 2 4 2 2 3 6 7" xfId="45523" xr:uid="{00000000-0005-0000-0000-00008E010000}"/>
    <cellStyle name="Comma 2 4 2 2 3 6 8" xfId="53909" xr:uid="{00000000-0005-0000-0000-00008F010000}"/>
    <cellStyle name="Comma 2 4 2 2 3 7" xfId="3335" xr:uid="{00000000-0005-0000-0000-000090010000}"/>
    <cellStyle name="Comma 2 4 2 2 3 7 2" xfId="14689" xr:uid="{00000000-0005-0000-0000-000091010000}"/>
    <cellStyle name="Comma 2 4 2 2 3 7 3" xfId="23075" xr:uid="{00000000-0005-0000-0000-000092010000}"/>
    <cellStyle name="Comma 2 4 2 2 3 7 4" xfId="31461" xr:uid="{00000000-0005-0000-0000-000093010000}"/>
    <cellStyle name="Comma 2 4 2 2 3 7 5" xfId="39847" xr:uid="{00000000-0005-0000-0000-000094010000}"/>
    <cellStyle name="Comma 2 4 2 2 3 7 6" xfId="48233" xr:uid="{00000000-0005-0000-0000-000095010000}"/>
    <cellStyle name="Comma 2 4 2 2 3 7 7" xfId="56619" xr:uid="{00000000-0005-0000-0000-000096010000}"/>
    <cellStyle name="Comma 2 4 2 2 3 8" xfId="6179" xr:uid="{00000000-0005-0000-0000-000097010000}"/>
    <cellStyle name="Comma 2 4 2 2 3 8 2" xfId="11855" xr:uid="{00000000-0005-0000-0000-000098010000}"/>
    <cellStyle name="Comma 2 4 2 2 3 8 3" xfId="20241" xr:uid="{00000000-0005-0000-0000-000099010000}"/>
    <cellStyle name="Comma 2 4 2 2 3 8 4" xfId="28627" xr:uid="{00000000-0005-0000-0000-00009A010000}"/>
    <cellStyle name="Comma 2 4 2 2 3 8 5" xfId="37013" xr:uid="{00000000-0005-0000-0000-00009B010000}"/>
    <cellStyle name="Comma 2 4 2 2 3 8 6" xfId="45399" xr:uid="{00000000-0005-0000-0000-00009C010000}"/>
    <cellStyle name="Comma 2 4 2 2 3 8 7" xfId="53785" xr:uid="{00000000-0005-0000-0000-00009D010000}"/>
    <cellStyle name="Comma 2 4 2 2 3 9" xfId="9013" xr:uid="{00000000-0005-0000-0000-00009E010000}"/>
    <cellStyle name="Comma 2 4 2 2 4" xfId="14" xr:uid="{00000000-0005-0000-0000-00009F010000}"/>
    <cellStyle name="Comma 2 4 2 2 4 10" xfId="17400" xr:uid="{00000000-0005-0000-0000-0000A0010000}"/>
    <cellStyle name="Comma 2 4 2 2 4 11" xfId="25786" xr:uid="{00000000-0005-0000-0000-0000A1010000}"/>
    <cellStyle name="Comma 2 4 2 2 4 12" xfId="34172" xr:uid="{00000000-0005-0000-0000-0000A2010000}"/>
    <cellStyle name="Comma 2 4 2 2 4 13" xfId="42558" xr:uid="{00000000-0005-0000-0000-0000A3010000}"/>
    <cellStyle name="Comma 2 4 2 2 4 14" xfId="50944" xr:uid="{00000000-0005-0000-0000-0000A4010000}"/>
    <cellStyle name="Comma 2 4 2 2 4 15" xfId="59330" xr:uid="{00000000-0005-0000-0000-0000A5010000}"/>
    <cellStyle name="Comma 2 4 2 2 4 16" xfId="60697" xr:uid="{00000000-0005-0000-0000-0000A6010000}"/>
    <cellStyle name="Comma 2 4 2 2 4 2" xfId="15" xr:uid="{00000000-0005-0000-0000-0000A7010000}"/>
    <cellStyle name="Comma 2 4 2 2 4 3" xfId="834" xr:uid="{00000000-0005-0000-0000-0000A8010000}"/>
    <cellStyle name="Comma 2 4 2 2 4 3 2" xfId="61192" xr:uid="{00000000-0005-0000-0000-0000A9010000}"/>
    <cellStyle name="Comma 2 4 2 2 4 4" xfId="835" xr:uid="{00000000-0005-0000-0000-0000AA010000}"/>
    <cellStyle name="Comma 2 4 2 2 4 5" xfId="1464" xr:uid="{00000000-0005-0000-0000-0000AB010000}"/>
    <cellStyle name="Comma 2 4 2 2 4 5 10" xfId="51789" xr:uid="{00000000-0005-0000-0000-0000AC010000}"/>
    <cellStyle name="Comma 2 4 2 2 4 5 11" xfId="60175" xr:uid="{00000000-0005-0000-0000-0000AD010000}"/>
    <cellStyle name="Comma 2 4 2 2 4 5 2" xfId="2484" xr:uid="{00000000-0005-0000-0000-0000AE010000}"/>
    <cellStyle name="Comma 2 4 2 2 4 5 2 2" xfId="5201" xr:uid="{00000000-0005-0000-0000-0000AF010000}"/>
    <cellStyle name="Comma 2 4 2 2 4 5 2 2 2" xfId="16555" xr:uid="{00000000-0005-0000-0000-0000B0010000}"/>
    <cellStyle name="Comma 2 4 2 2 4 5 2 2 3" xfId="24941" xr:uid="{00000000-0005-0000-0000-0000B1010000}"/>
    <cellStyle name="Comma 2 4 2 2 4 5 2 2 4" xfId="33327" xr:uid="{00000000-0005-0000-0000-0000B2010000}"/>
    <cellStyle name="Comma 2 4 2 2 4 5 2 2 5" xfId="41713" xr:uid="{00000000-0005-0000-0000-0000B3010000}"/>
    <cellStyle name="Comma 2 4 2 2 4 5 2 2 6" xfId="50099" xr:uid="{00000000-0005-0000-0000-0000B4010000}"/>
    <cellStyle name="Comma 2 4 2 2 4 5 2 2 7" xfId="58485" xr:uid="{00000000-0005-0000-0000-0000B5010000}"/>
    <cellStyle name="Comma 2 4 2 2 4 5 2 3" xfId="8169" xr:uid="{00000000-0005-0000-0000-0000B6010000}"/>
    <cellStyle name="Comma 2 4 2 2 4 5 2 3 2" xfId="13845" xr:uid="{00000000-0005-0000-0000-0000B7010000}"/>
    <cellStyle name="Comma 2 4 2 2 4 5 2 3 3" xfId="22231" xr:uid="{00000000-0005-0000-0000-0000B8010000}"/>
    <cellStyle name="Comma 2 4 2 2 4 5 2 3 4" xfId="30617" xr:uid="{00000000-0005-0000-0000-0000B9010000}"/>
    <cellStyle name="Comma 2 4 2 2 4 5 2 3 5" xfId="39003" xr:uid="{00000000-0005-0000-0000-0000BA010000}"/>
    <cellStyle name="Comma 2 4 2 2 4 5 2 3 6" xfId="47389" xr:uid="{00000000-0005-0000-0000-0000BB010000}"/>
    <cellStyle name="Comma 2 4 2 2 4 5 2 3 7" xfId="55775" xr:uid="{00000000-0005-0000-0000-0000BC010000}"/>
    <cellStyle name="Comma 2 4 2 2 4 5 2 4" xfId="10879" xr:uid="{00000000-0005-0000-0000-0000BD010000}"/>
    <cellStyle name="Comma 2 4 2 2 4 5 2 5" xfId="19265" xr:uid="{00000000-0005-0000-0000-0000BE010000}"/>
    <cellStyle name="Comma 2 4 2 2 4 5 2 6" xfId="27651" xr:uid="{00000000-0005-0000-0000-0000BF010000}"/>
    <cellStyle name="Comma 2 4 2 2 4 5 2 7" xfId="36037" xr:uid="{00000000-0005-0000-0000-0000C0010000}"/>
    <cellStyle name="Comma 2 4 2 2 4 5 2 8" xfId="44423" xr:uid="{00000000-0005-0000-0000-0000C1010000}"/>
    <cellStyle name="Comma 2 4 2 2 4 5 2 9" xfId="52809" xr:uid="{00000000-0005-0000-0000-0000C2010000}"/>
    <cellStyle name="Comma 2 4 2 2 4 5 3" xfId="4181" xr:uid="{00000000-0005-0000-0000-0000C3010000}"/>
    <cellStyle name="Comma 2 4 2 2 4 5 3 2" xfId="15535" xr:uid="{00000000-0005-0000-0000-0000C4010000}"/>
    <cellStyle name="Comma 2 4 2 2 4 5 3 3" xfId="23921" xr:uid="{00000000-0005-0000-0000-0000C5010000}"/>
    <cellStyle name="Comma 2 4 2 2 4 5 3 4" xfId="32307" xr:uid="{00000000-0005-0000-0000-0000C6010000}"/>
    <cellStyle name="Comma 2 4 2 2 4 5 3 5" xfId="40693" xr:uid="{00000000-0005-0000-0000-0000C7010000}"/>
    <cellStyle name="Comma 2 4 2 2 4 5 3 6" xfId="49079" xr:uid="{00000000-0005-0000-0000-0000C8010000}"/>
    <cellStyle name="Comma 2 4 2 2 4 5 3 7" xfId="57465" xr:uid="{00000000-0005-0000-0000-0000C9010000}"/>
    <cellStyle name="Comma 2 4 2 2 4 5 4" xfId="7149" xr:uid="{00000000-0005-0000-0000-0000CA010000}"/>
    <cellStyle name="Comma 2 4 2 2 4 5 4 2" xfId="12825" xr:uid="{00000000-0005-0000-0000-0000CB010000}"/>
    <cellStyle name="Comma 2 4 2 2 4 5 4 3" xfId="21211" xr:uid="{00000000-0005-0000-0000-0000CC010000}"/>
    <cellStyle name="Comma 2 4 2 2 4 5 4 4" xfId="29597" xr:uid="{00000000-0005-0000-0000-0000CD010000}"/>
    <cellStyle name="Comma 2 4 2 2 4 5 4 5" xfId="37983" xr:uid="{00000000-0005-0000-0000-0000CE010000}"/>
    <cellStyle name="Comma 2 4 2 2 4 5 4 6" xfId="46369" xr:uid="{00000000-0005-0000-0000-0000CF010000}"/>
    <cellStyle name="Comma 2 4 2 2 4 5 4 7" xfId="54755" xr:uid="{00000000-0005-0000-0000-0000D0010000}"/>
    <cellStyle name="Comma 2 4 2 2 4 5 5" xfId="9859" xr:uid="{00000000-0005-0000-0000-0000D1010000}"/>
    <cellStyle name="Comma 2 4 2 2 4 5 6" xfId="18245" xr:uid="{00000000-0005-0000-0000-0000D2010000}"/>
    <cellStyle name="Comma 2 4 2 2 4 5 7" xfId="26631" xr:uid="{00000000-0005-0000-0000-0000D3010000}"/>
    <cellStyle name="Comma 2 4 2 2 4 5 8" xfId="35017" xr:uid="{00000000-0005-0000-0000-0000D4010000}"/>
    <cellStyle name="Comma 2 4 2 2 4 5 9" xfId="43403" xr:uid="{00000000-0005-0000-0000-0000D5010000}"/>
    <cellStyle name="Comma 2 4 2 2 4 6" xfId="574" xr:uid="{00000000-0005-0000-0000-0000D6010000}"/>
    <cellStyle name="Comma 2 4 2 2 4 6 2" xfId="6304" xr:uid="{00000000-0005-0000-0000-0000D7010000}"/>
    <cellStyle name="Comma 2 4 2 2 4 6 3" xfId="11980" xr:uid="{00000000-0005-0000-0000-0000D8010000}"/>
    <cellStyle name="Comma 2 4 2 2 4 6 4" xfId="20366" xr:uid="{00000000-0005-0000-0000-0000D9010000}"/>
    <cellStyle name="Comma 2 4 2 2 4 6 5" xfId="28752" xr:uid="{00000000-0005-0000-0000-0000DA010000}"/>
    <cellStyle name="Comma 2 4 2 2 4 6 6" xfId="37138" xr:uid="{00000000-0005-0000-0000-0000DB010000}"/>
    <cellStyle name="Comma 2 4 2 2 4 6 7" xfId="45524" xr:uid="{00000000-0005-0000-0000-0000DC010000}"/>
    <cellStyle name="Comma 2 4 2 2 4 6 8" xfId="53910" xr:uid="{00000000-0005-0000-0000-0000DD010000}"/>
    <cellStyle name="Comma 2 4 2 2 4 7" xfId="3336" xr:uid="{00000000-0005-0000-0000-0000DE010000}"/>
    <cellStyle name="Comma 2 4 2 2 4 7 2" xfId="14690" xr:uid="{00000000-0005-0000-0000-0000DF010000}"/>
    <cellStyle name="Comma 2 4 2 2 4 7 3" xfId="23076" xr:uid="{00000000-0005-0000-0000-0000E0010000}"/>
    <cellStyle name="Comma 2 4 2 2 4 7 4" xfId="31462" xr:uid="{00000000-0005-0000-0000-0000E1010000}"/>
    <cellStyle name="Comma 2 4 2 2 4 7 5" xfId="39848" xr:uid="{00000000-0005-0000-0000-0000E2010000}"/>
    <cellStyle name="Comma 2 4 2 2 4 7 6" xfId="48234" xr:uid="{00000000-0005-0000-0000-0000E3010000}"/>
    <cellStyle name="Comma 2 4 2 2 4 7 7" xfId="56620" xr:uid="{00000000-0005-0000-0000-0000E4010000}"/>
    <cellStyle name="Comma 2 4 2 2 4 8" xfId="6251" xr:uid="{00000000-0005-0000-0000-0000E5010000}"/>
    <cellStyle name="Comma 2 4 2 2 4 8 2" xfId="11927" xr:uid="{00000000-0005-0000-0000-0000E6010000}"/>
    <cellStyle name="Comma 2 4 2 2 4 8 3" xfId="20313" xr:uid="{00000000-0005-0000-0000-0000E7010000}"/>
    <cellStyle name="Comma 2 4 2 2 4 8 4" xfId="28699" xr:uid="{00000000-0005-0000-0000-0000E8010000}"/>
    <cellStyle name="Comma 2 4 2 2 4 8 5" xfId="37085" xr:uid="{00000000-0005-0000-0000-0000E9010000}"/>
    <cellStyle name="Comma 2 4 2 2 4 8 6" xfId="45471" xr:uid="{00000000-0005-0000-0000-0000EA010000}"/>
    <cellStyle name="Comma 2 4 2 2 4 8 7" xfId="53857" xr:uid="{00000000-0005-0000-0000-0000EB010000}"/>
    <cellStyle name="Comma 2 4 2 2 4 9" xfId="9014" xr:uid="{00000000-0005-0000-0000-0000EC010000}"/>
    <cellStyle name="Comma 2 4 2 2 5" xfId="16" xr:uid="{00000000-0005-0000-0000-0000ED010000}"/>
    <cellStyle name="Comma 2 4 2 2 5 2" xfId="575" xr:uid="{00000000-0005-0000-0000-0000EE010000}"/>
    <cellStyle name="Comma 2 4 2 2 5 3" xfId="6147" xr:uid="{00000000-0005-0000-0000-0000EF010000}"/>
    <cellStyle name="Comma 2 4 2 2 5 3 2" xfId="11823" xr:uid="{00000000-0005-0000-0000-0000F0010000}"/>
    <cellStyle name="Comma 2 4 2 2 5 3 3" xfId="20209" xr:uid="{00000000-0005-0000-0000-0000F1010000}"/>
    <cellStyle name="Comma 2 4 2 2 5 3 4" xfId="28595" xr:uid="{00000000-0005-0000-0000-0000F2010000}"/>
    <cellStyle name="Comma 2 4 2 2 5 3 5" xfId="36981" xr:uid="{00000000-0005-0000-0000-0000F3010000}"/>
    <cellStyle name="Comma 2 4 2 2 5 3 6" xfId="45367" xr:uid="{00000000-0005-0000-0000-0000F4010000}"/>
    <cellStyle name="Comma 2 4 2 2 5 3 7" xfId="53753" xr:uid="{00000000-0005-0000-0000-0000F5010000}"/>
    <cellStyle name="Comma 2 4 2 2 5 4" xfId="562" xr:uid="{00000000-0005-0000-0000-0000F6010000}"/>
    <cellStyle name="Comma 2 4 2 2 6" xfId="836" xr:uid="{00000000-0005-0000-0000-0000F7010000}"/>
    <cellStyle name="Comma 2 4 2 2 6 2" xfId="61072" xr:uid="{00000000-0005-0000-0000-0000F8010000}"/>
    <cellStyle name="Comma 2 4 2 2 7" xfId="837" xr:uid="{00000000-0005-0000-0000-0000F9010000}"/>
    <cellStyle name="Comma 2 4 2 2 7 2" xfId="61185" xr:uid="{00000000-0005-0000-0000-0000FA010000}"/>
    <cellStyle name="Comma 2 4 2 2 8" xfId="1460" xr:uid="{00000000-0005-0000-0000-0000FB010000}"/>
    <cellStyle name="Comma 2 4 2 2 8 10" xfId="51785" xr:uid="{00000000-0005-0000-0000-0000FC010000}"/>
    <cellStyle name="Comma 2 4 2 2 8 11" xfId="60171" xr:uid="{00000000-0005-0000-0000-0000FD010000}"/>
    <cellStyle name="Comma 2 4 2 2 8 2" xfId="2480" xr:uid="{00000000-0005-0000-0000-0000FE010000}"/>
    <cellStyle name="Comma 2 4 2 2 8 2 2" xfId="5197" xr:uid="{00000000-0005-0000-0000-0000FF010000}"/>
    <cellStyle name="Comma 2 4 2 2 8 2 2 2" xfId="16551" xr:uid="{00000000-0005-0000-0000-000000020000}"/>
    <cellStyle name="Comma 2 4 2 2 8 2 2 3" xfId="24937" xr:uid="{00000000-0005-0000-0000-000001020000}"/>
    <cellStyle name="Comma 2 4 2 2 8 2 2 4" xfId="33323" xr:uid="{00000000-0005-0000-0000-000002020000}"/>
    <cellStyle name="Comma 2 4 2 2 8 2 2 5" xfId="41709" xr:uid="{00000000-0005-0000-0000-000003020000}"/>
    <cellStyle name="Comma 2 4 2 2 8 2 2 6" xfId="50095" xr:uid="{00000000-0005-0000-0000-000004020000}"/>
    <cellStyle name="Comma 2 4 2 2 8 2 2 7" xfId="58481" xr:uid="{00000000-0005-0000-0000-000005020000}"/>
    <cellStyle name="Comma 2 4 2 2 8 2 3" xfId="8165" xr:uid="{00000000-0005-0000-0000-000006020000}"/>
    <cellStyle name="Comma 2 4 2 2 8 2 3 2" xfId="13841" xr:uid="{00000000-0005-0000-0000-000007020000}"/>
    <cellStyle name="Comma 2 4 2 2 8 2 3 3" xfId="22227" xr:uid="{00000000-0005-0000-0000-000008020000}"/>
    <cellStyle name="Comma 2 4 2 2 8 2 3 4" xfId="30613" xr:uid="{00000000-0005-0000-0000-000009020000}"/>
    <cellStyle name="Comma 2 4 2 2 8 2 3 5" xfId="38999" xr:uid="{00000000-0005-0000-0000-00000A020000}"/>
    <cellStyle name="Comma 2 4 2 2 8 2 3 6" xfId="47385" xr:uid="{00000000-0005-0000-0000-00000B020000}"/>
    <cellStyle name="Comma 2 4 2 2 8 2 3 7" xfId="55771" xr:uid="{00000000-0005-0000-0000-00000C020000}"/>
    <cellStyle name="Comma 2 4 2 2 8 2 4" xfId="10875" xr:uid="{00000000-0005-0000-0000-00000D020000}"/>
    <cellStyle name="Comma 2 4 2 2 8 2 5" xfId="19261" xr:uid="{00000000-0005-0000-0000-00000E020000}"/>
    <cellStyle name="Comma 2 4 2 2 8 2 6" xfId="27647" xr:uid="{00000000-0005-0000-0000-00000F020000}"/>
    <cellStyle name="Comma 2 4 2 2 8 2 7" xfId="36033" xr:uid="{00000000-0005-0000-0000-000010020000}"/>
    <cellStyle name="Comma 2 4 2 2 8 2 8" xfId="44419" xr:uid="{00000000-0005-0000-0000-000011020000}"/>
    <cellStyle name="Comma 2 4 2 2 8 2 9" xfId="52805" xr:uid="{00000000-0005-0000-0000-000012020000}"/>
    <cellStyle name="Comma 2 4 2 2 8 3" xfId="4177" xr:uid="{00000000-0005-0000-0000-000013020000}"/>
    <cellStyle name="Comma 2 4 2 2 8 3 2" xfId="15531" xr:uid="{00000000-0005-0000-0000-000014020000}"/>
    <cellStyle name="Comma 2 4 2 2 8 3 3" xfId="23917" xr:uid="{00000000-0005-0000-0000-000015020000}"/>
    <cellStyle name="Comma 2 4 2 2 8 3 4" xfId="32303" xr:uid="{00000000-0005-0000-0000-000016020000}"/>
    <cellStyle name="Comma 2 4 2 2 8 3 5" xfId="40689" xr:uid="{00000000-0005-0000-0000-000017020000}"/>
    <cellStyle name="Comma 2 4 2 2 8 3 6" xfId="49075" xr:uid="{00000000-0005-0000-0000-000018020000}"/>
    <cellStyle name="Comma 2 4 2 2 8 3 7" xfId="57461" xr:uid="{00000000-0005-0000-0000-000019020000}"/>
    <cellStyle name="Comma 2 4 2 2 8 4" xfId="7145" xr:uid="{00000000-0005-0000-0000-00001A020000}"/>
    <cellStyle name="Comma 2 4 2 2 8 4 2" xfId="12821" xr:uid="{00000000-0005-0000-0000-00001B020000}"/>
    <cellStyle name="Comma 2 4 2 2 8 4 3" xfId="21207" xr:uid="{00000000-0005-0000-0000-00001C020000}"/>
    <cellStyle name="Comma 2 4 2 2 8 4 4" xfId="29593" xr:uid="{00000000-0005-0000-0000-00001D020000}"/>
    <cellStyle name="Comma 2 4 2 2 8 4 5" xfId="37979" xr:uid="{00000000-0005-0000-0000-00001E020000}"/>
    <cellStyle name="Comma 2 4 2 2 8 4 6" xfId="46365" xr:uid="{00000000-0005-0000-0000-00001F020000}"/>
    <cellStyle name="Comma 2 4 2 2 8 4 7" xfId="54751" xr:uid="{00000000-0005-0000-0000-000020020000}"/>
    <cellStyle name="Comma 2 4 2 2 8 5" xfId="9855" xr:uid="{00000000-0005-0000-0000-000021020000}"/>
    <cellStyle name="Comma 2 4 2 2 8 6" xfId="18241" xr:uid="{00000000-0005-0000-0000-000022020000}"/>
    <cellStyle name="Comma 2 4 2 2 8 7" xfId="26627" xr:uid="{00000000-0005-0000-0000-000023020000}"/>
    <cellStyle name="Comma 2 4 2 2 8 8" xfId="35013" xr:uid="{00000000-0005-0000-0000-000024020000}"/>
    <cellStyle name="Comma 2 4 2 2 8 9" xfId="43399" xr:uid="{00000000-0005-0000-0000-000025020000}"/>
    <cellStyle name="Comma 2 4 2 2 9" xfId="569" xr:uid="{00000000-0005-0000-0000-000026020000}"/>
    <cellStyle name="Comma 2 4 2 2 9 2" xfId="6300" xr:uid="{00000000-0005-0000-0000-000027020000}"/>
    <cellStyle name="Comma 2 4 2 2 9 3" xfId="11976" xr:uid="{00000000-0005-0000-0000-000028020000}"/>
    <cellStyle name="Comma 2 4 2 2 9 4" xfId="20362" xr:uid="{00000000-0005-0000-0000-000029020000}"/>
    <cellStyle name="Comma 2 4 2 2 9 5" xfId="28748" xr:uid="{00000000-0005-0000-0000-00002A020000}"/>
    <cellStyle name="Comma 2 4 2 2 9 6" xfId="37134" xr:uid="{00000000-0005-0000-0000-00002B020000}"/>
    <cellStyle name="Comma 2 4 2 2 9 7" xfId="45520" xr:uid="{00000000-0005-0000-0000-00002C020000}"/>
    <cellStyle name="Comma 2 4 2 2 9 8" xfId="53906" xr:uid="{00000000-0005-0000-0000-00002D020000}"/>
    <cellStyle name="Comma 2 4 2 20" xfId="59325" xr:uid="{00000000-0005-0000-0000-00002E020000}"/>
    <cellStyle name="Comma 2 4 2 21" xfId="60692" xr:uid="{00000000-0005-0000-0000-00002F020000}"/>
    <cellStyle name="Comma 2 4 2 3" xfId="17" xr:uid="{00000000-0005-0000-0000-000030020000}"/>
    <cellStyle name="Comma 2 4 2 3 10" xfId="9015" xr:uid="{00000000-0005-0000-0000-000031020000}"/>
    <cellStyle name="Comma 2 4 2 3 11" xfId="17401" xr:uid="{00000000-0005-0000-0000-000032020000}"/>
    <cellStyle name="Comma 2 4 2 3 12" xfId="25787" xr:uid="{00000000-0005-0000-0000-000033020000}"/>
    <cellStyle name="Comma 2 4 2 3 13" xfId="34173" xr:uid="{00000000-0005-0000-0000-000034020000}"/>
    <cellStyle name="Comma 2 4 2 3 14" xfId="42559" xr:uid="{00000000-0005-0000-0000-000035020000}"/>
    <cellStyle name="Comma 2 4 2 3 15" xfId="50945" xr:uid="{00000000-0005-0000-0000-000036020000}"/>
    <cellStyle name="Comma 2 4 2 3 16" xfId="59331" xr:uid="{00000000-0005-0000-0000-000037020000}"/>
    <cellStyle name="Comma 2 4 2 3 17" xfId="60698" xr:uid="{00000000-0005-0000-0000-000038020000}"/>
    <cellStyle name="Comma 2 4 2 3 2" xfId="18" xr:uid="{00000000-0005-0000-0000-000039020000}"/>
    <cellStyle name="Comma 2 4 2 3 2 10" xfId="17402" xr:uid="{00000000-0005-0000-0000-00003A020000}"/>
    <cellStyle name="Comma 2 4 2 3 2 11" xfId="25788" xr:uid="{00000000-0005-0000-0000-00003B020000}"/>
    <cellStyle name="Comma 2 4 2 3 2 12" xfId="34174" xr:uid="{00000000-0005-0000-0000-00003C020000}"/>
    <cellStyle name="Comma 2 4 2 3 2 13" xfId="42560" xr:uid="{00000000-0005-0000-0000-00003D020000}"/>
    <cellStyle name="Comma 2 4 2 3 2 14" xfId="50946" xr:uid="{00000000-0005-0000-0000-00003E020000}"/>
    <cellStyle name="Comma 2 4 2 3 2 15" xfId="59332" xr:uid="{00000000-0005-0000-0000-00003F020000}"/>
    <cellStyle name="Comma 2 4 2 3 2 16" xfId="60699" xr:uid="{00000000-0005-0000-0000-000040020000}"/>
    <cellStyle name="Comma 2 4 2 3 2 2" xfId="19" xr:uid="{00000000-0005-0000-0000-000041020000}"/>
    <cellStyle name="Comma 2 4 2 3 2 3" xfId="838" xr:uid="{00000000-0005-0000-0000-000042020000}"/>
    <cellStyle name="Comma 2 4 2 3 2 3 2" xfId="61194" xr:uid="{00000000-0005-0000-0000-000043020000}"/>
    <cellStyle name="Comma 2 4 2 3 2 4" xfId="839" xr:uid="{00000000-0005-0000-0000-000044020000}"/>
    <cellStyle name="Comma 2 4 2 3 2 5" xfId="1466" xr:uid="{00000000-0005-0000-0000-000045020000}"/>
    <cellStyle name="Comma 2 4 2 3 2 5 10" xfId="51791" xr:uid="{00000000-0005-0000-0000-000046020000}"/>
    <cellStyle name="Comma 2 4 2 3 2 5 11" xfId="60177" xr:uid="{00000000-0005-0000-0000-000047020000}"/>
    <cellStyle name="Comma 2 4 2 3 2 5 2" xfId="2486" xr:uid="{00000000-0005-0000-0000-000048020000}"/>
    <cellStyle name="Comma 2 4 2 3 2 5 2 2" xfId="5203" xr:uid="{00000000-0005-0000-0000-000049020000}"/>
    <cellStyle name="Comma 2 4 2 3 2 5 2 2 2" xfId="16557" xr:uid="{00000000-0005-0000-0000-00004A020000}"/>
    <cellStyle name="Comma 2 4 2 3 2 5 2 2 3" xfId="24943" xr:uid="{00000000-0005-0000-0000-00004B020000}"/>
    <cellStyle name="Comma 2 4 2 3 2 5 2 2 4" xfId="33329" xr:uid="{00000000-0005-0000-0000-00004C020000}"/>
    <cellStyle name="Comma 2 4 2 3 2 5 2 2 5" xfId="41715" xr:uid="{00000000-0005-0000-0000-00004D020000}"/>
    <cellStyle name="Comma 2 4 2 3 2 5 2 2 6" xfId="50101" xr:uid="{00000000-0005-0000-0000-00004E020000}"/>
    <cellStyle name="Comma 2 4 2 3 2 5 2 2 7" xfId="58487" xr:uid="{00000000-0005-0000-0000-00004F020000}"/>
    <cellStyle name="Comma 2 4 2 3 2 5 2 3" xfId="8171" xr:uid="{00000000-0005-0000-0000-000050020000}"/>
    <cellStyle name="Comma 2 4 2 3 2 5 2 3 2" xfId="13847" xr:uid="{00000000-0005-0000-0000-000051020000}"/>
    <cellStyle name="Comma 2 4 2 3 2 5 2 3 3" xfId="22233" xr:uid="{00000000-0005-0000-0000-000052020000}"/>
    <cellStyle name="Comma 2 4 2 3 2 5 2 3 4" xfId="30619" xr:uid="{00000000-0005-0000-0000-000053020000}"/>
    <cellStyle name="Comma 2 4 2 3 2 5 2 3 5" xfId="39005" xr:uid="{00000000-0005-0000-0000-000054020000}"/>
    <cellStyle name="Comma 2 4 2 3 2 5 2 3 6" xfId="47391" xr:uid="{00000000-0005-0000-0000-000055020000}"/>
    <cellStyle name="Comma 2 4 2 3 2 5 2 3 7" xfId="55777" xr:uid="{00000000-0005-0000-0000-000056020000}"/>
    <cellStyle name="Comma 2 4 2 3 2 5 2 4" xfId="10881" xr:uid="{00000000-0005-0000-0000-000057020000}"/>
    <cellStyle name="Comma 2 4 2 3 2 5 2 5" xfId="19267" xr:uid="{00000000-0005-0000-0000-000058020000}"/>
    <cellStyle name="Comma 2 4 2 3 2 5 2 6" xfId="27653" xr:uid="{00000000-0005-0000-0000-000059020000}"/>
    <cellStyle name="Comma 2 4 2 3 2 5 2 7" xfId="36039" xr:uid="{00000000-0005-0000-0000-00005A020000}"/>
    <cellStyle name="Comma 2 4 2 3 2 5 2 8" xfId="44425" xr:uid="{00000000-0005-0000-0000-00005B020000}"/>
    <cellStyle name="Comma 2 4 2 3 2 5 2 9" xfId="52811" xr:uid="{00000000-0005-0000-0000-00005C020000}"/>
    <cellStyle name="Comma 2 4 2 3 2 5 3" xfId="4183" xr:uid="{00000000-0005-0000-0000-00005D020000}"/>
    <cellStyle name="Comma 2 4 2 3 2 5 3 2" xfId="15537" xr:uid="{00000000-0005-0000-0000-00005E020000}"/>
    <cellStyle name="Comma 2 4 2 3 2 5 3 3" xfId="23923" xr:uid="{00000000-0005-0000-0000-00005F020000}"/>
    <cellStyle name="Comma 2 4 2 3 2 5 3 4" xfId="32309" xr:uid="{00000000-0005-0000-0000-000060020000}"/>
    <cellStyle name="Comma 2 4 2 3 2 5 3 5" xfId="40695" xr:uid="{00000000-0005-0000-0000-000061020000}"/>
    <cellStyle name="Comma 2 4 2 3 2 5 3 6" xfId="49081" xr:uid="{00000000-0005-0000-0000-000062020000}"/>
    <cellStyle name="Comma 2 4 2 3 2 5 3 7" xfId="57467" xr:uid="{00000000-0005-0000-0000-000063020000}"/>
    <cellStyle name="Comma 2 4 2 3 2 5 4" xfId="7151" xr:uid="{00000000-0005-0000-0000-000064020000}"/>
    <cellStyle name="Comma 2 4 2 3 2 5 4 2" xfId="12827" xr:uid="{00000000-0005-0000-0000-000065020000}"/>
    <cellStyle name="Comma 2 4 2 3 2 5 4 3" xfId="21213" xr:uid="{00000000-0005-0000-0000-000066020000}"/>
    <cellStyle name="Comma 2 4 2 3 2 5 4 4" xfId="29599" xr:uid="{00000000-0005-0000-0000-000067020000}"/>
    <cellStyle name="Comma 2 4 2 3 2 5 4 5" xfId="37985" xr:uid="{00000000-0005-0000-0000-000068020000}"/>
    <cellStyle name="Comma 2 4 2 3 2 5 4 6" xfId="46371" xr:uid="{00000000-0005-0000-0000-000069020000}"/>
    <cellStyle name="Comma 2 4 2 3 2 5 4 7" xfId="54757" xr:uid="{00000000-0005-0000-0000-00006A020000}"/>
    <cellStyle name="Comma 2 4 2 3 2 5 5" xfId="9861" xr:uid="{00000000-0005-0000-0000-00006B020000}"/>
    <cellStyle name="Comma 2 4 2 3 2 5 6" xfId="18247" xr:uid="{00000000-0005-0000-0000-00006C020000}"/>
    <cellStyle name="Comma 2 4 2 3 2 5 7" xfId="26633" xr:uid="{00000000-0005-0000-0000-00006D020000}"/>
    <cellStyle name="Comma 2 4 2 3 2 5 8" xfId="35019" xr:uid="{00000000-0005-0000-0000-00006E020000}"/>
    <cellStyle name="Comma 2 4 2 3 2 5 9" xfId="43405" xr:uid="{00000000-0005-0000-0000-00006F020000}"/>
    <cellStyle name="Comma 2 4 2 3 2 6" xfId="577" xr:uid="{00000000-0005-0000-0000-000070020000}"/>
    <cellStyle name="Comma 2 4 2 3 2 6 2" xfId="6306" xr:uid="{00000000-0005-0000-0000-000071020000}"/>
    <cellStyle name="Comma 2 4 2 3 2 6 3" xfId="11982" xr:uid="{00000000-0005-0000-0000-000072020000}"/>
    <cellStyle name="Comma 2 4 2 3 2 6 4" xfId="20368" xr:uid="{00000000-0005-0000-0000-000073020000}"/>
    <cellStyle name="Comma 2 4 2 3 2 6 5" xfId="28754" xr:uid="{00000000-0005-0000-0000-000074020000}"/>
    <cellStyle name="Comma 2 4 2 3 2 6 6" xfId="37140" xr:uid="{00000000-0005-0000-0000-000075020000}"/>
    <cellStyle name="Comma 2 4 2 3 2 6 7" xfId="45526" xr:uid="{00000000-0005-0000-0000-000076020000}"/>
    <cellStyle name="Comma 2 4 2 3 2 6 8" xfId="53912" xr:uid="{00000000-0005-0000-0000-000077020000}"/>
    <cellStyle name="Comma 2 4 2 3 2 7" xfId="3338" xr:uid="{00000000-0005-0000-0000-000078020000}"/>
    <cellStyle name="Comma 2 4 2 3 2 7 2" xfId="14692" xr:uid="{00000000-0005-0000-0000-000079020000}"/>
    <cellStyle name="Comma 2 4 2 3 2 7 3" xfId="23078" xr:uid="{00000000-0005-0000-0000-00007A020000}"/>
    <cellStyle name="Comma 2 4 2 3 2 7 4" xfId="31464" xr:uid="{00000000-0005-0000-0000-00007B020000}"/>
    <cellStyle name="Comma 2 4 2 3 2 7 5" xfId="39850" xr:uid="{00000000-0005-0000-0000-00007C020000}"/>
    <cellStyle name="Comma 2 4 2 3 2 7 6" xfId="48236" xr:uid="{00000000-0005-0000-0000-00007D020000}"/>
    <cellStyle name="Comma 2 4 2 3 2 7 7" xfId="56622" xr:uid="{00000000-0005-0000-0000-00007E020000}"/>
    <cellStyle name="Comma 2 4 2 3 2 8" xfId="6275" xr:uid="{00000000-0005-0000-0000-00007F020000}"/>
    <cellStyle name="Comma 2 4 2 3 2 8 2" xfId="11951" xr:uid="{00000000-0005-0000-0000-000080020000}"/>
    <cellStyle name="Comma 2 4 2 3 2 8 3" xfId="20337" xr:uid="{00000000-0005-0000-0000-000081020000}"/>
    <cellStyle name="Comma 2 4 2 3 2 8 4" xfId="28723" xr:uid="{00000000-0005-0000-0000-000082020000}"/>
    <cellStyle name="Comma 2 4 2 3 2 8 5" xfId="37109" xr:uid="{00000000-0005-0000-0000-000083020000}"/>
    <cellStyle name="Comma 2 4 2 3 2 8 6" xfId="45495" xr:uid="{00000000-0005-0000-0000-000084020000}"/>
    <cellStyle name="Comma 2 4 2 3 2 8 7" xfId="53881" xr:uid="{00000000-0005-0000-0000-000085020000}"/>
    <cellStyle name="Comma 2 4 2 3 2 9" xfId="9016" xr:uid="{00000000-0005-0000-0000-000086020000}"/>
    <cellStyle name="Comma 2 4 2 3 3" xfId="20" xr:uid="{00000000-0005-0000-0000-000087020000}"/>
    <cellStyle name="Comma 2 4 2 3 3 2" xfId="578" xr:uid="{00000000-0005-0000-0000-000088020000}"/>
    <cellStyle name="Comma 2 4 2 3 3 3" xfId="6203" xr:uid="{00000000-0005-0000-0000-000089020000}"/>
    <cellStyle name="Comma 2 4 2 3 3 3 2" xfId="11879" xr:uid="{00000000-0005-0000-0000-00008A020000}"/>
    <cellStyle name="Comma 2 4 2 3 3 3 3" xfId="20265" xr:uid="{00000000-0005-0000-0000-00008B020000}"/>
    <cellStyle name="Comma 2 4 2 3 3 3 4" xfId="28651" xr:uid="{00000000-0005-0000-0000-00008C020000}"/>
    <cellStyle name="Comma 2 4 2 3 3 3 5" xfId="37037" xr:uid="{00000000-0005-0000-0000-00008D020000}"/>
    <cellStyle name="Comma 2 4 2 3 3 3 6" xfId="45423" xr:uid="{00000000-0005-0000-0000-00008E020000}"/>
    <cellStyle name="Comma 2 4 2 3 3 3 7" xfId="53809" xr:uid="{00000000-0005-0000-0000-00008F020000}"/>
    <cellStyle name="Comma 2 4 2 3 3 4" xfId="565" xr:uid="{00000000-0005-0000-0000-000090020000}"/>
    <cellStyle name="Comma 2 4 2 3 4" xfId="840" xr:uid="{00000000-0005-0000-0000-000091020000}"/>
    <cellStyle name="Comma 2 4 2 3 4 2" xfId="61193" xr:uid="{00000000-0005-0000-0000-000092020000}"/>
    <cellStyle name="Comma 2 4 2 3 5" xfId="841" xr:uid="{00000000-0005-0000-0000-000093020000}"/>
    <cellStyle name="Comma 2 4 2 3 6" xfId="1465" xr:uid="{00000000-0005-0000-0000-000094020000}"/>
    <cellStyle name="Comma 2 4 2 3 6 10" xfId="51790" xr:uid="{00000000-0005-0000-0000-000095020000}"/>
    <cellStyle name="Comma 2 4 2 3 6 11" xfId="60176" xr:uid="{00000000-0005-0000-0000-000096020000}"/>
    <cellStyle name="Comma 2 4 2 3 6 2" xfId="2485" xr:uid="{00000000-0005-0000-0000-000097020000}"/>
    <cellStyle name="Comma 2 4 2 3 6 2 2" xfId="5202" xr:uid="{00000000-0005-0000-0000-000098020000}"/>
    <cellStyle name="Comma 2 4 2 3 6 2 2 2" xfId="16556" xr:uid="{00000000-0005-0000-0000-000099020000}"/>
    <cellStyle name="Comma 2 4 2 3 6 2 2 3" xfId="24942" xr:uid="{00000000-0005-0000-0000-00009A020000}"/>
    <cellStyle name="Comma 2 4 2 3 6 2 2 4" xfId="33328" xr:uid="{00000000-0005-0000-0000-00009B020000}"/>
    <cellStyle name="Comma 2 4 2 3 6 2 2 5" xfId="41714" xr:uid="{00000000-0005-0000-0000-00009C020000}"/>
    <cellStyle name="Comma 2 4 2 3 6 2 2 6" xfId="50100" xr:uid="{00000000-0005-0000-0000-00009D020000}"/>
    <cellStyle name="Comma 2 4 2 3 6 2 2 7" xfId="58486" xr:uid="{00000000-0005-0000-0000-00009E020000}"/>
    <cellStyle name="Comma 2 4 2 3 6 2 3" xfId="8170" xr:uid="{00000000-0005-0000-0000-00009F020000}"/>
    <cellStyle name="Comma 2 4 2 3 6 2 3 2" xfId="13846" xr:uid="{00000000-0005-0000-0000-0000A0020000}"/>
    <cellStyle name="Comma 2 4 2 3 6 2 3 3" xfId="22232" xr:uid="{00000000-0005-0000-0000-0000A1020000}"/>
    <cellStyle name="Comma 2 4 2 3 6 2 3 4" xfId="30618" xr:uid="{00000000-0005-0000-0000-0000A2020000}"/>
    <cellStyle name="Comma 2 4 2 3 6 2 3 5" xfId="39004" xr:uid="{00000000-0005-0000-0000-0000A3020000}"/>
    <cellStyle name="Comma 2 4 2 3 6 2 3 6" xfId="47390" xr:uid="{00000000-0005-0000-0000-0000A4020000}"/>
    <cellStyle name="Comma 2 4 2 3 6 2 3 7" xfId="55776" xr:uid="{00000000-0005-0000-0000-0000A5020000}"/>
    <cellStyle name="Comma 2 4 2 3 6 2 4" xfId="10880" xr:uid="{00000000-0005-0000-0000-0000A6020000}"/>
    <cellStyle name="Comma 2 4 2 3 6 2 5" xfId="19266" xr:uid="{00000000-0005-0000-0000-0000A7020000}"/>
    <cellStyle name="Comma 2 4 2 3 6 2 6" xfId="27652" xr:uid="{00000000-0005-0000-0000-0000A8020000}"/>
    <cellStyle name="Comma 2 4 2 3 6 2 7" xfId="36038" xr:uid="{00000000-0005-0000-0000-0000A9020000}"/>
    <cellStyle name="Comma 2 4 2 3 6 2 8" xfId="44424" xr:uid="{00000000-0005-0000-0000-0000AA020000}"/>
    <cellStyle name="Comma 2 4 2 3 6 2 9" xfId="52810" xr:uid="{00000000-0005-0000-0000-0000AB020000}"/>
    <cellStyle name="Comma 2 4 2 3 6 3" xfId="4182" xr:uid="{00000000-0005-0000-0000-0000AC020000}"/>
    <cellStyle name="Comma 2 4 2 3 6 3 2" xfId="15536" xr:uid="{00000000-0005-0000-0000-0000AD020000}"/>
    <cellStyle name="Comma 2 4 2 3 6 3 3" xfId="23922" xr:uid="{00000000-0005-0000-0000-0000AE020000}"/>
    <cellStyle name="Comma 2 4 2 3 6 3 4" xfId="32308" xr:uid="{00000000-0005-0000-0000-0000AF020000}"/>
    <cellStyle name="Comma 2 4 2 3 6 3 5" xfId="40694" xr:uid="{00000000-0005-0000-0000-0000B0020000}"/>
    <cellStyle name="Comma 2 4 2 3 6 3 6" xfId="49080" xr:uid="{00000000-0005-0000-0000-0000B1020000}"/>
    <cellStyle name="Comma 2 4 2 3 6 3 7" xfId="57466" xr:uid="{00000000-0005-0000-0000-0000B2020000}"/>
    <cellStyle name="Comma 2 4 2 3 6 4" xfId="7150" xr:uid="{00000000-0005-0000-0000-0000B3020000}"/>
    <cellStyle name="Comma 2 4 2 3 6 4 2" xfId="12826" xr:uid="{00000000-0005-0000-0000-0000B4020000}"/>
    <cellStyle name="Comma 2 4 2 3 6 4 3" xfId="21212" xr:uid="{00000000-0005-0000-0000-0000B5020000}"/>
    <cellStyle name="Comma 2 4 2 3 6 4 4" xfId="29598" xr:uid="{00000000-0005-0000-0000-0000B6020000}"/>
    <cellStyle name="Comma 2 4 2 3 6 4 5" xfId="37984" xr:uid="{00000000-0005-0000-0000-0000B7020000}"/>
    <cellStyle name="Comma 2 4 2 3 6 4 6" xfId="46370" xr:uid="{00000000-0005-0000-0000-0000B8020000}"/>
    <cellStyle name="Comma 2 4 2 3 6 4 7" xfId="54756" xr:uid="{00000000-0005-0000-0000-0000B9020000}"/>
    <cellStyle name="Comma 2 4 2 3 6 5" xfId="9860" xr:uid="{00000000-0005-0000-0000-0000BA020000}"/>
    <cellStyle name="Comma 2 4 2 3 6 6" xfId="18246" xr:uid="{00000000-0005-0000-0000-0000BB020000}"/>
    <cellStyle name="Comma 2 4 2 3 6 7" xfId="26632" xr:uid="{00000000-0005-0000-0000-0000BC020000}"/>
    <cellStyle name="Comma 2 4 2 3 6 8" xfId="35018" xr:uid="{00000000-0005-0000-0000-0000BD020000}"/>
    <cellStyle name="Comma 2 4 2 3 6 9" xfId="43404" xr:uid="{00000000-0005-0000-0000-0000BE020000}"/>
    <cellStyle name="Comma 2 4 2 3 7" xfId="576" xr:uid="{00000000-0005-0000-0000-0000BF020000}"/>
    <cellStyle name="Comma 2 4 2 3 7 2" xfId="6305" xr:uid="{00000000-0005-0000-0000-0000C0020000}"/>
    <cellStyle name="Comma 2 4 2 3 7 3" xfId="11981" xr:uid="{00000000-0005-0000-0000-0000C1020000}"/>
    <cellStyle name="Comma 2 4 2 3 7 4" xfId="20367" xr:uid="{00000000-0005-0000-0000-0000C2020000}"/>
    <cellStyle name="Comma 2 4 2 3 7 5" xfId="28753" xr:uid="{00000000-0005-0000-0000-0000C3020000}"/>
    <cellStyle name="Comma 2 4 2 3 7 6" xfId="37139" xr:uid="{00000000-0005-0000-0000-0000C4020000}"/>
    <cellStyle name="Comma 2 4 2 3 7 7" xfId="45525" xr:uid="{00000000-0005-0000-0000-0000C5020000}"/>
    <cellStyle name="Comma 2 4 2 3 7 8" xfId="53911" xr:uid="{00000000-0005-0000-0000-0000C6020000}"/>
    <cellStyle name="Comma 2 4 2 3 8" xfId="3337" xr:uid="{00000000-0005-0000-0000-0000C7020000}"/>
    <cellStyle name="Comma 2 4 2 3 8 2" xfId="14691" xr:uid="{00000000-0005-0000-0000-0000C8020000}"/>
    <cellStyle name="Comma 2 4 2 3 8 3" xfId="23077" xr:uid="{00000000-0005-0000-0000-0000C9020000}"/>
    <cellStyle name="Comma 2 4 2 3 8 4" xfId="31463" xr:uid="{00000000-0005-0000-0000-0000CA020000}"/>
    <cellStyle name="Comma 2 4 2 3 8 5" xfId="39849" xr:uid="{00000000-0005-0000-0000-0000CB020000}"/>
    <cellStyle name="Comma 2 4 2 3 8 6" xfId="48235" xr:uid="{00000000-0005-0000-0000-0000CC020000}"/>
    <cellStyle name="Comma 2 4 2 3 8 7" xfId="56621" xr:uid="{00000000-0005-0000-0000-0000CD020000}"/>
    <cellStyle name="Comma 2 4 2 3 9" xfId="6091" xr:uid="{00000000-0005-0000-0000-0000CE020000}"/>
    <cellStyle name="Comma 2 4 2 3 9 2" xfId="11767" xr:uid="{00000000-0005-0000-0000-0000CF020000}"/>
    <cellStyle name="Comma 2 4 2 3 9 3" xfId="20153" xr:uid="{00000000-0005-0000-0000-0000D0020000}"/>
    <cellStyle name="Comma 2 4 2 3 9 4" xfId="28539" xr:uid="{00000000-0005-0000-0000-0000D1020000}"/>
    <cellStyle name="Comma 2 4 2 3 9 5" xfId="36925" xr:uid="{00000000-0005-0000-0000-0000D2020000}"/>
    <cellStyle name="Comma 2 4 2 3 9 6" xfId="45311" xr:uid="{00000000-0005-0000-0000-0000D3020000}"/>
    <cellStyle name="Comma 2 4 2 3 9 7" xfId="53697" xr:uid="{00000000-0005-0000-0000-0000D4020000}"/>
    <cellStyle name="Comma 2 4 2 4" xfId="21" xr:uid="{00000000-0005-0000-0000-0000D5020000}"/>
    <cellStyle name="Comma 2 4 2 4 10" xfId="17403" xr:uid="{00000000-0005-0000-0000-0000D6020000}"/>
    <cellStyle name="Comma 2 4 2 4 11" xfId="25789" xr:uid="{00000000-0005-0000-0000-0000D7020000}"/>
    <cellStyle name="Comma 2 4 2 4 12" xfId="34175" xr:uid="{00000000-0005-0000-0000-0000D8020000}"/>
    <cellStyle name="Comma 2 4 2 4 13" xfId="42561" xr:uid="{00000000-0005-0000-0000-0000D9020000}"/>
    <cellStyle name="Comma 2 4 2 4 14" xfId="50947" xr:uid="{00000000-0005-0000-0000-0000DA020000}"/>
    <cellStyle name="Comma 2 4 2 4 15" xfId="59333" xr:uid="{00000000-0005-0000-0000-0000DB020000}"/>
    <cellStyle name="Comma 2 4 2 4 16" xfId="60700" xr:uid="{00000000-0005-0000-0000-0000DC020000}"/>
    <cellStyle name="Comma 2 4 2 4 2" xfId="22" xr:uid="{00000000-0005-0000-0000-0000DD020000}"/>
    <cellStyle name="Comma 2 4 2 4 3" xfId="842" xr:uid="{00000000-0005-0000-0000-0000DE020000}"/>
    <cellStyle name="Comma 2 4 2 4 3 2" xfId="61195" xr:uid="{00000000-0005-0000-0000-0000DF020000}"/>
    <cellStyle name="Comma 2 4 2 4 4" xfId="843" xr:uid="{00000000-0005-0000-0000-0000E0020000}"/>
    <cellStyle name="Comma 2 4 2 4 5" xfId="1467" xr:uid="{00000000-0005-0000-0000-0000E1020000}"/>
    <cellStyle name="Comma 2 4 2 4 5 10" xfId="51792" xr:uid="{00000000-0005-0000-0000-0000E2020000}"/>
    <cellStyle name="Comma 2 4 2 4 5 11" xfId="60178" xr:uid="{00000000-0005-0000-0000-0000E3020000}"/>
    <cellStyle name="Comma 2 4 2 4 5 2" xfId="2487" xr:uid="{00000000-0005-0000-0000-0000E4020000}"/>
    <cellStyle name="Comma 2 4 2 4 5 2 2" xfId="5204" xr:uid="{00000000-0005-0000-0000-0000E5020000}"/>
    <cellStyle name="Comma 2 4 2 4 5 2 2 2" xfId="16558" xr:uid="{00000000-0005-0000-0000-0000E6020000}"/>
    <cellStyle name="Comma 2 4 2 4 5 2 2 3" xfId="24944" xr:uid="{00000000-0005-0000-0000-0000E7020000}"/>
    <cellStyle name="Comma 2 4 2 4 5 2 2 4" xfId="33330" xr:uid="{00000000-0005-0000-0000-0000E8020000}"/>
    <cellStyle name="Comma 2 4 2 4 5 2 2 5" xfId="41716" xr:uid="{00000000-0005-0000-0000-0000E9020000}"/>
    <cellStyle name="Comma 2 4 2 4 5 2 2 6" xfId="50102" xr:uid="{00000000-0005-0000-0000-0000EA020000}"/>
    <cellStyle name="Comma 2 4 2 4 5 2 2 7" xfId="58488" xr:uid="{00000000-0005-0000-0000-0000EB020000}"/>
    <cellStyle name="Comma 2 4 2 4 5 2 3" xfId="8172" xr:uid="{00000000-0005-0000-0000-0000EC020000}"/>
    <cellStyle name="Comma 2 4 2 4 5 2 3 2" xfId="13848" xr:uid="{00000000-0005-0000-0000-0000ED020000}"/>
    <cellStyle name="Comma 2 4 2 4 5 2 3 3" xfId="22234" xr:uid="{00000000-0005-0000-0000-0000EE020000}"/>
    <cellStyle name="Comma 2 4 2 4 5 2 3 4" xfId="30620" xr:uid="{00000000-0005-0000-0000-0000EF020000}"/>
    <cellStyle name="Comma 2 4 2 4 5 2 3 5" xfId="39006" xr:uid="{00000000-0005-0000-0000-0000F0020000}"/>
    <cellStyle name="Comma 2 4 2 4 5 2 3 6" xfId="47392" xr:uid="{00000000-0005-0000-0000-0000F1020000}"/>
    <cellStyle name="Comma 2 4 2 4 5 2 3 7" xfId="55778" xr:uid="{00000000-0005-0000-0000-0000F2020000}"/>
    <cellStyle name="Comma 2 4 2 4 5 2 4" xfId="10882" xr:uid="{00000000-0005-0000-0000-0000F3020000}"/>
    <cellStyle name="Comma 2 4 2 4 5 2 5" xfId="19268" xr:uid="{00000000-0005-0000-0000-0000F4020000}"/>
    <cellStyle name="Comma 2 4 2 4 5 2 6" xfId="27654" xr:uid="{00000000-0005-0000-0000-0000F5020000}"/>
    <cellStyle name="Comma 2 4 2 4 5 2 7" xfId="36040" xr:uid="{00000000-0005-0000-0000-0000F6020000}"/>
    <cellStyle name="Comma 2 4 2 4 5 2 8" xfId="44426" xr:uid="{00000000-0005-0000-0000-0000F7020000}"/>
    <cellStyle name="Comma 2 4 2 4 5 2 9" xfId="52812" xr:uid="{00000000-0005-0000-0000-0000F8020000}"/>
    <cellStyle name="Comma 2 4 2 4 5 3" xfId="4184" xr:uid="{00000000-0005-0000-0000-0000F9020000}"/>
    <cellStyle name="Comma 2 4 2 4 5 3 2" xfId="15538" xr:uid="{00000000-0005-0000-0000-0000FA020000}"/>
    <cellStyle name="Comma 2 4 2 4 5 3 3" xfId="23924" xr:uid="{00000000-0005-0000-0000-0000FB020000}"/>
    <cellStyle name="Comma 2 4 2 4 5 3 4" xfId="32310" xr:uid="{00000000-0005-0000-0000-0000FC020000}"/>
    <cellStyle name="Comma 2 4 2 4 5 3 5" xfId="40696" xr:uid="{00000000-0005-0000-0000-0000FD020000}"/>
    <cellStyle name="Comma 2 4 2 4 5 3 6" xfId="49082" xr:uid="{00000000-0005-0000-0000-0000FE020000}"/>
    <cellStyle name="Comma 2 4 2 4 5 3 7" xfId="57468" xr:uid="{00000000-0005-0000-0000-0000FF020000}"/>
    <cellStyle name="Comma 2 4 2 4 5 4" xfId="7152" xr:uid="{00000000-0005-0000-0000-000000030000}"/>
    <cellStyle name="Comma 2 4 2 4 5 4 2" xfId="12828" xr:uid="{00000000-0005-0000-0000-000001030000}"/>
    <cellStyle name="Comma 2 4 2 4 5 4 3" xfId="21214" xr:uid="{00000000-0005-0000-0000-000002030000}"/>
    <cellStyle name="Comma 2 4 2 4 5 4 4" xfId="29600" xr:uid="{00000000-0005-0000-0000-000003030000}"/>
    <cellStyle name="Comma 2 4 2 4 5 4 5" xfId="37986" xr:uid="{00000000-0005-0000-0000-000004030000}"/>
    <cellStyle name="Comma 2 4 2 4 5 4 6" xfId="46372" xr:uid="{00000000-0005-0000-0000-000005030000}"/>
    <cellStyle name="Comma 2 4 2 4 5 4 7" xfId="54758" xr:uid="{00000000-0005-0000-0000-000006030000}"/>
    <cellStyle name="Comma 2 4 2 4 5 5" xfId="9862" xr:uid="{00000000-0005-0000-0000-000007030000}"/>
    <cellStyle name="Comma 2 4 2 4 5 6" xfId="18248" xr:uid="{00000000-0005-0000-0000-000008030000}"/>
    <cellStyle name="Comma 2 4 2 4 5 7" xfId="26634" xr:uid="{00000000-0005-0000-0000-000009030000}"/>
    <cellStyle name="Comma 2 4 2 4 5 8" xfId="35020" xr:uid="{00000000-0005-0000-0000-00000A030000}"/>
    <cellStyle name="Comma 2 4 2 4 5 9" xfId="43406" xr:uid="{00000000-0005-0000-0000-00000B030000}"/>
    <cellStyle name="Comma 2 4 2 4 6" xfId="579" xr:uid="{00000000-0005-0000-0000-00000C030000}"/>
    <cellStyle name="Comma 2 4 2 4 6 2" xfId="6307" xr:uid="{00000000-0005-0000-0000-00000D030000}"/>
    <cellStyle name="Comma 2 4 2 4 6 3" xfId="11983" xr:uid="{00000000-0005-0000-0000-00000E030000}"/>
    <cellStyle name="Comma 2 4 2 4 6 4" xfId="20369" xr:uid="{00000000-0005-0000-0000-00000F030000}"/>
    <cellStyle name="Comma 2 4 2 4 6 5" xfId="28755" xr:uid="{00000000-0005-0000-0000-000010030000}"/>
    <cellStyle name="Comma 2 4 2 4 6 6" xfId="37141" xr:uid="{00000000-0005-0000-0000-000011030000}"/>
    <cellStyle name="Comma 2 4 2 4 6 7" xfId="45527" xr:uid="{00000000-0005-0000-0000-000012030000}"/>
    <cellStyle name="Comma 2 4 2 4 6 8" xfId="53913" xr:uid="{00000000-0005-0000-0000-000013030000}"/>
    <cellStyle name="Comma 2 4 2 4 7" xfId="3339" xr:uid="{00000000-0005-0000-0000-000014030000}"/>
    <cellStyle name="Comma 2 4 2 4 7 2" xfId="14693" xr:uid="{00000000-0005-0000-0000-000015030000}"/>
    <cellStyle name="Comma 2 4 2 4 7 3" xfId="23079" xr:uid="{00000000-0005-0000-0000-000016030000}"/>
    <cellStyle name="Comma 2 4 2 4 7 4" xfId="31465" xr:uid="{00000000-0005-0000-0000-000017030000}"/>
    <cellStyle name="Comma 2 4 2 4 7 5" xfId="39851" xr:uid="{00000000-0005-0000-0000-000018030000}"/>
    <cellStyle name="Comma 2 4 2 4 7 6" xfId="48237" xr:uid="{00000000-0005-0000-0000-000019030000}"/>
    <cellStyle name="Comma 2 4 2 4 7 7" xfId="56623" xr:uid="{00000000-0005-0000-0000-00001A030000}"/>
    <cellStyle name="Comma 2 4 2 4 8" xfId="6163" xr:uid="{00000000-0005-0000-0000-00001B030000}"/>
    <cellStyle name="Comma 2 4 2 4 8 2" xfId="11839" xr:uid="{00000000-0005-0000-0000-00001C030000}"/>
    <cellStyle name="Comma 2 4 2 4 8 3" xfId="20225" xr:uid="{00000000-0005-0000-0000-00001D030000}"/>
    <cellStyle name="Comma 2 4 2 4 8 4" xfId="28611" xr:uid="{00000000-0005-0000-0000-00001E030000}"/>
    <cellStyle name="Comma 2 4 2 4 8 5" xfId="36997" xr:uid="{00000000-0005-0000-0000-00001F030000}"/>
    <cellStyle name="Comma 2 4 2 4 8 6" xfId="45383" xr:uid="{00000000-0005-0000-0000-000020030000}"/>
    <cellStyle name="Comma 2 4 2 4 8 7" xfId="53769" xr:uid="{00000000-0005-0000-0000-000021030000}"/>
    <cellStyle name="Comma 2 4 2 4 9" xfId="9017" xr:uid="{00000000-0005-0000-0000-000022030000}"/>
    <cellStyle name="Comma 2 4 2 5" xfId="23" xr:uid="{00000000-0005-0000-0000-000023030000}"/>
    <cellStyle name="Comma 2 4 2 5 10" xfId="17404" xr:uid="{00000000-0005-0000-0000-000024030000}"/>
    <cellStyle name="Comma 2 4 2 5 11" xfId="25790" xr:uid="{00000000-0005-0000-0000-000025030000}"/>
    <cellStyle name="Comma 2 4 2 5 12" xfId="34176" xr:uid="{00000000-0005-0000-0000-000026030000}"/>
    <cellStyle name="Comma 2 4 2 5 13" xfId="42562" xr:uid="{00000000-0005-0000-0000-000027030000}"/>
    <cellStyle name="Comma 2 4 2 5 14" xfId="50948" xr:uid="{00000000-0005-0000-0000-000028030000}"/>
    <cellStyle name="Comma 2 4 2 5 15" xfId="59334" xr:uid="{00000000-0005-0000-0000-000029030000}"/>
    <cellStyle name="Comma 2 4 2 5 16" xfId="60701" xr:uid="{00000000-0005-0000-0000-00002A030000}"/>
    <cellStyle name="Comma 2 4 2 5 2" xfId="24" xr:uid="{00000000-0005-0000-0000-00002B030000}"/>
    <cellStyle name="Comma 2 4 2 5 3" xfId="844" xr:uid="{00000000-0005-0000-0000-00002C030000}"/>
    <cellStyle name="Comma 2 4 2 5 3 2" xfId="61196" xr:uid="{00000000-0005-0000-0000-00002D030000}"/>
    <cellStyle name="Comma 2 4 2 5 4" xfId="845" xr:uid="{00000000-0005-0000-0000-00002E030000}"/>
    <cellStyle name="Comma 2 4 2 5 5" xfId="1468" xr:uid="{00000000-0005-0000-0000-00002F030000}"/>
    <cellStyle name="Comma 2 4 2 5 5 10" xfId="51793" xr:uid="{00000000-0005-0000-0000-000030030000}"/>
    <cellStyle name="Comma 2 4 2 5 5 11" xfId="60179" xr:uid="{00000000-0005-0000-0000-000031030000}"/>
    <cellStyle name="Comma 2 4 2 5 5 2" xfId="2488" xr:uid="{00000000-0005-0000-0000-000032030000}"/>
    <cellStyle name="Comma 2 4 2 5 5 2 2" xfId="5205" xr:uid="{00000000-0005-0000-0000-000033030000}"/>
    <cellStyle name="Comma 2 4 2 5 5 2 2 2" xfId="16559" xr:uid="{00000000-0005-0000-0000-000034030000}"/>
    <cellStyle name="Comma 2 4 2 5 5 2 2 3" xfId="24945" xr:uid="{00000000-0005-0000-0000-000035030000}"/>
    <cellStyle name="Comma 2 4 2 5 5 2 2 4" xfId="33331" xr:uid="{00000000-0005-0000-0000-000036030000}"/>
    <cellStyle name="Comma 2 4 2 5 5 2 2 5" xfId="41717" xr:uid="{00000000-0005-0000-0000-000037030000}"/>
    <cellStyle name="Comma 2 4 2 5 5 2 2 6" xfId="50103" xr:uid="{00000000-0005-0000-0000-000038030000}"/>
    <cellStyle name="Comma 2 4 2 5 5 2 2 7" xfId="58489" xr:uid="{00000000-0005-0000-0000-000039030000}"/>
    <cellStyle name="Comma 2 4 2 5 5 2 3" xfId="8173" xr:uid="{00000000-0005-0000-0000-00003A030000}"/>
    <cellStyle name="Comma 2 4 2 5 5 2 3 2" xfId="13849" xr:uid="{00000000-0005-0000-0000-00003B030000}"/>
    <cellStyle name="Comma 2 4 2 5 5 2 3 3" xfId="22235" xr:uid="{00000000-0005-0000-0000-00003C030000}"/>
    <cellStyle name="Comma 2 4 2 5 5 2 3 4" xfId="30621" xr:uid="{00000000-0005-0000-0000-00003D030000}"/>
    <cellStyle name="Comma 2 4 2 5 5 2 3 5" xfId="39007" xr:uid="{00000000-0005-0000-0000-00003E030000}"/>
    <cellStyle name="Comma 2 4 2 5 5 2 3 6" xfId="47393" xr:uid="{00000000-0005-0000-0000-00003F030000}"/>
    <cellStyle name="Comma 2 4 2 5 5 2 3 7" xfId="55779" xr:uid="{00000000-0005-0000-0000-000040030000}"/>
    <cellStyle name="Comma 2 4 2 5 5 2 4" xfId="10883" xr:uid="{00000000-0005-0000-0000-000041030000}"/>
    <cellStyle name="Comma 2 4 2 5 5 2 5" xfId="19269" xr:uid="{00000000-0005-0000-0000-000042030000}"/>
    <cellStyle name="Comma 2 4 2 5 5 2 6" xfId="27655" xr:uid="{00000000-0005-0000-0000-000043030000}"/>
    <cellStyle name="Comma 2 4 2 5 5 2 7" xfId="36041" xr:uid="{00000000-0005-0000-0000-000044030000}"/>
    <cellStyle name="Comma 2 4 2 5 5 2 8" xfId="44427" xr:uid="{00000000-0005-0000-0000-000045030000}"/>
    <cellStyle name="Comma 2 4 2 5 5 2 9" xfId="52813" xr:uid="{00000000-0005-0000-0000-000046030000}"/>
    <cellStyle name="Comma 2 4 2 5 5 3" xfId="4185" xr:uid="{00000000-0005-0000-0000-000047030000}"/>
    <cellStyle name="Comma 2 4 2 5 5 3 2" xfId="15539" xr:uid="{00000000-0005-0000-0000-000048030000}"/>
    <cellStyle name="Comma 2 4 2 5 5 3 3" xfId="23925" xr:uid="{00000000-0005-0000-0000-000049030000}"/>
    <cellStyle name="Comma 2 4 2 5 5 3 4" xfId="32311" xr:uid="{00000000-0005-0000-0000-00004A030000}"/>
    <cellStyle name="Comma 2 4 2 5 5 3 5" xfId="40697" xr:uid="{00000000-0005-0000-0000-00004B030000}"/>
    <cellStyle name="Comma 2 4 2 5 5 3 6" xfId="49083" xr:uid="{00000000-0005-0000-0000-00004C030000}"/>
    <cellStyle name="Comma 2 4 2 5 5 3 7" xfId="57469" xr:uid="{00000000-0005-0000-0000-00004D030000}"/>
    <cellStyle name="Comma 2 4 2 5 5 4" xfId="7153" xr:uid="{00000000-0005-0000-0000-00004E030000}"/>
    <cellStyle name="Comma 2 4 2 5 5 4 2" xfId="12829" xr:uid="{00000000-0005-0000-0000-00004F030000}"/>
    <cellStyle name="Comma 2 4 2 5 5 4 3" xfId="21215" xr:uid="{00000000-0005-0000-0000-000050030000}"/>
    <cellStyle name="Comma 2 4 2 5 5 4 4" xfId="29601" xr:uid="{00000000-0005-0000-0000-000051030000}"/>
    <cellStyle name="Comma 2 4 2 5 5 4 5" xfId="37987" xr:uid="{00000000-0005-0000-0000-000052030000}"/>
    <cellStyle name="Comma 2 4 2 5 5 4 6" xfId="46373" xr:uid="{00000000-0005-0000-0000-000053030000}"/>
    <cellStyle name="Comma 2 4 2 5 5 4 7" xfId="54759" xr:uid="{00000000-0005-0000-0000-000054030000}"/>
    <cellStyle name="Comma 2 4 2 5 5 5" xfId="9863" xr:uid="{00000000-0005-0000-0000-000055030000}"/>
    <cellStyle name="Comma 2 4 2 5 5 6" xfId="18249" xr:uid="{00000000-0005-0000-0000-000056030000}"/>
    <cellStyle name="Comma 2 4 2 5 5 7" xfId="26635" xr:uid="{00000000-0005-0000-0000-000057030000}"/>
    <cellStyle name="Comma 2 4 2 5 5 8" xfId="35021" xr:uid="{00000000-0005-0000-0000-000058030000}"/>
    <cellStyle name="Comma 2 4 2 5 5 9" xfId="43407" xr:uid="{00000000-0005-0000-0000-000059030000}"/>
    <cellStyle name="Comma 2 4 2 5 6" xfId="580" xr:uid="{00000000-0005-0000-0000-00005A030000}"/>
    <cellStyle name="Comma 2 4 2 5 6 2" xfId="6308" xr:uid="{00000000-0005-0000-0000-00005B030000}"/>
    <cellStyle name="Comma 2 4 2 5 6 3" xfId="11984" xr:uid="{00000000-0005-0000-0000-00005C030000}"/>
    <cellStyle name="Comma 2 4 2 5 6 4" xfId="20370" xr:uid="{00000000-0005-0000-0000-00005D030000}"/>
    <cellStyle name="Comma 2 4 2 5 6 5" xfId="28756" xr:uid="{00000000-0005-0000-0000-00005E030000}"/>
    <cellStyle name="Comma 2 4 2 5 6 6" xfId="37142" xr:uid="{00000000-0005-0000-0000-00005F030000}"/>
    <cellStyle name="Comma 2 4 2 5 6 7" xfId="45528" xr:uid="{00000000-0005-0000-0000-000060030000}"/>
    <cellStyle name="Comma 2 4 2 5 6 8" xfId="53914" xr:uid="{00000000-0005-0000-0000-000061030000}"/>
    <cellStyle name="Comma 2 4 2 5 7" xfId="3340" xr:uid="{00000000-0005-0000-0000-000062030000}"/>
    <cellStyle name="Comma 2 4 2 5 7 2" xfId="14694" xr:uid="{00000000-0005-0000-0000-000063030000}"/>
    <cellStyle name="Comma 2 4 2 5 7 3" xfId="23080" xr:uid="{00000000-0005-0000-0000-000064030000}"/>
    <cellStyle name="Comma 2 4 2 5 7 4" xfId="31466" xr:uid="{00000000-0005-0000-0000-000065030000}"/>
    <cellStyle name="Comma 2 4 2 5 7 5" xfId="39852" xr:uid="{00000000-0005-0000-0000-000066030000}"/>
    <cellStyle name="Comma 2 4 2 5 7 6" xfId="48238" xr:uid="{00000000-0005-0000-0000-000067030000}"/>
    <cellStyle name="Comma 2 4 2 5 7 7" xfId="56624" xr:uid="{00000000-0005-0000-0000-000068030000}"/>
    <cellStyle name="Comma 2 4 2 5 8" xfId="6235" xr:uid="{00000000-0005-0000-0000-000069030000}"/>
    <cellStyle name="Comma 2 4 2 5 8 2" xfId="11911" xr:uid="{00000000-0005-0000-0000-00006A030000}"/>
    <cellStyle name="Comma 2 4 2 5 8 3" xfId="20297" xr:uid="{00000000-0005-0000-0000-00006B030000}"/>
    <cellStyle name="Comma 2 4 2 5 8 4" xfId="28683" xr:uid="{00000000-0005-0000-0000-00006C030000}"/>
    <cellStyle name="Comma 2 4 2 5 8 5" xfId="37069" xr:uid="{00000000-0005-0000-0000-00006D030000}"/>
    <cellStyle name="Comma 2 4 2 5 8 6" xfId="45455" xr:uid="{00000000-0005-0000-0000-00006E030000}"/>
    <cellStyle name="Comma 2 4 2 5 8 7" xfId="53841" xr:uid="{00000000-0005-0000-0000-00006F030000}"/>
    <cellStyle name="Comma 2 4 2 5 9" xfId="9018" xr:uid="{00000000-0005-0000-0000-000070030000}"/>
    <cellStyle name="Comma 2 4 2 6" xfId="25" xr:uid="{00000000-0005-0000-0000-000071030000}"/>
    <cellStyle name="Comma 2 4 2 6 2" xfId="581" xr:uid="{00000000-0005-0000-0000-000072030000}"/>
    <cellStyle name="Comma 2 4 2 6 3" xfId="6131" xr:uid="{00000000-0005-0000-0000-000073030000}"/>
    <cellStyle name="Comma 2 4 2 6 3 2" xfId="11807" xr:uid="{00000000-0005-0000-0000-000074030000}"/>
    <cellStyle name="Comma 2 4 2 6 3 3" xfId="20193" xr:uid="{00000000-0005-0000-0000-000075030000}"/>
    <cellStyle name="Comma 2 4 2 6 3 4" xfId="28579" xr:uid="{00000000-0005-0000-0000-000076030000}"/>
    <cellStyle name="Comma 2 4 2 6 3 5" xfId="36965" xr:uid="{00000000-0005-0000-0000-000077030000}"/>
    <cellStyle name="Comma 2 4 2 6 3 6" xfId="45351" xr:uid="{00000000-0005-0000-0000-000078030000}"/>
    <cellStyle name="Comma 2 4 2 6 3 7" xfId="53737" xr:uid="{00000000-0005-0000-0000-000079030000}"/>
    <cellStyle name="Comma 2 4 2 6 4" xfId="560" xr:uid="{00000000-0005-0000-0000-00007A030000}"/>
    <cellStyle name="Comma 2 4 2 7" xfId="846" xr:uid="{00000000-0005-0000-0000-00007B030000}"/>
    <cellStyle name="Comma 2 4 2 7 2" xfId="61056" xr:uid="{00000000-0005-0000-0000-00007C030000}"/>
    <cellStyle name="Comma 2 4 2 8" xfId="847" xr:uid="{00000000-0005-0000-0000-00007D030000}"/>
    <cellStyle name="Comma 2 4 2 8 2" xfId="61191" xr:uid="{00000000-0005-0000-0000-00007E030000}"/>
    <cellStyle name="Comma 2 4 2 9" xfId="848" xr:uid="{00000000-0005-0000-0000-00007F030000}"/>
    <cellStyle name="Comma 2 4 20" xfId="42552" xr:uid="{00000000-0005-0000-0000-000080030000}"/>
    <cellStyle name="Comma 2 4 21" xfId="50938" xr:uid="{00000000-0005-0000-0000-000081030000}"/>
    <cellStyle name="Comma 2 4 22" xfId="59324" xr:uid="{00000000-0005-0000-0000-000082030000}"/>
    <cellStyle name="Comma 2 4 23" xfId="60691" xr:uid="{00000000-0005-0000-0000-000083030000}"/>
    <cellStyle name="Comma 2 4 3" xfId="26" xr:uid="{00000000-0005-0000-0000-000084030000}"/>
    <cellStyle name="Comma 2 4 3 10" xfId="3341" xr:uid="{00000000-0005-0000-0000-000085030000}"/>
    <cellStyle name="Comma 2 4 3 10 2" xfId="14695" xr:uid="{00000000-0005-0000-0000-000086030000}"/>
    <cellStyle name="Comma 2 4 3 10 3" xfId="23081" xr:uid="{00000000-0005-0000-0000-000087030000}"/>
    <cellStyle name="Comma 2 4 3 10 4" xfId="31467" xr:uid="{00000000-0005-0000-0000-000088030000}"/>
    <cellStyle name="Comma 2 4 3 10 5" xfId="39853" xr:uid="{00000000-0005-0000-0000-000089030000}"/>
    <cellStyle name="Comma 2 4 3 10 6" xfId="48239" xr:uid="{00000000-0005-0000-0000-00008A030000}"/>
    <cellStyle name="Comma 2 4 3 10 7" xfId="56625" xr:uid="{00000000-0005-0000-0000-00008B030000}"/>
    <cellStyle name="Comma 2 4 3 11" xfId="6059" xr:uid="{00000000-0005-0000-0000-00008C030000}"/>
    <cellStyle name="Comma 2 4 3 11 2" xfId="11735" xr:uid="{00000000-0005-0000-0000-00008D030000}"/>
    <cellStyle name="Comma 2 4 3 11 3" xfId="20121" xr:uid="{00000000-0005-0000-0000-00008E030000}"/>
    <cellStyle name="Comma 2 4 3 11 4" xfId="28507" xr:uid="{00000000-0005-0000-0000-00008F030000}"/>
    <cellStyle name="Comma 2 4 3 11 5" xfId="36893" xr:uid="{00000000-0005-0000-0000-000090030000}"/>
    <cellStyle name="Comma 2 4 3 11 6" xfId="45279" xr:uid="{00000000-0005-0000-0000-000091030000}"/>
    <cellStyle name="Comma 2 4 3 11 7" xfId="53665" xr:uid="{00000000-0005-0000-0000-000092030000}"/>
    <cellStyle name="Comma 2 4 3 12" xfId="9019" xr:uid="{00000000-0005-0000-0000-000093030000}"/>
    <cellStyle name="Comma 2 4 3 13" xfId="17405" xr:uid="{00000000-0005-0000-0000-000094030000}"/>
    <cellStyle name="Comma 2 4 3 14" xfId="25791" xr:uid="{00000000-0005-0000-0000-000095030000}"/>
    <cellStyle name="Comma 2 4 3 15" xfId="34177" xr:uid="{00000000-0005-0000-0000-000096030000}"/>
    <cellStyle name="Comma 2 4 3 16" xfId="42563" xr:uid="{00000000-0005-0000-0000-000097030000}"/>
    <cellStyle name="Comma 2 4 3 17" xfId="50949" xr:uid="{00000000-0005-0000-0000-000098030000}"/>
    <cellStyle name="Comma 2 4 3 18" xfId="59335" xr:uid="{00000000-0005-0000-0000-000099030000}"/>
    <cellStyle name="Comma 2 4 3 19" xfId="60702" xr:uid="{00000000-0005-0000-0000-00009A030000}"/>
    <cellStyle name="Comma 2 4 3 2" xfId="27" xr:uid="{00000000-0005-0000-0000-00009B030000}"/>
    <cellStyle name="Comma 2 4 3 2 10" xfId="9020" xr:uid="{00000000-0005-0000-0000-00009C030000}"/>
    <cellStyle name="Comma 2 4 3 2 11" xfId="17406" xr:uid="{00000000-0005-0000-0000-00009D030000}"/>
    <cellStyle name="Comma 2 4 3 2 12" xfId="25792" xr:uid="{00000000-0005-0000-0000-00009E030000}"/>
    <cellStyle name="Comma 2 4 3 2 13" xfId="34178" xr:uid="{00000000-0005-0000-0000-00009F030000}"/>
    <cellStyle name="Comma 2 4 3 2 14" xfId="42564" xr:uid="{00000000-0005-0000-0000-0000A0030000}"/>
    <cellStyle name="Comma 2 4 3 2 15" xfId="50950" xr:uid="{00000000-0005-0000-0000-0000A1030000}"/>
    <cellStyle name="Comma 2 4 3 2 16" xfId="59336" xr:uid="{00000000-0005-0000-0000-0000A2030000}"/>
    <cellStyle name="Comma 2 4 3 2 17" xfId="60703" xr:uid="{00000000-0005-0000-0000-0000A3030000}"/>
    <cellStyle name="Comma 2 4 3 2 2" xfId="28" xr:uid="{00000000-0005-0000-0000-0000A4030000}"/>
    <cellStyle name="Comma 2 4 3 2 2 10" xfId="17407" xr:uid="{00000000-0005-0000-0000-0000A5030000}"/>
    <cellStyle name="Comma 2 4 3 2 2 11" xfId="25793" xr:uid="{00000000-0005-0000-0000-0000A6030000}"/>
    <cellStyle name="Comma 2 4 3 2 2 12" xfId="34179" xr:uid="{00000000-0005-0000-0000-0000A7030000}"/>
    <cellStyle name="Comma 2 4 3 2 2 13" xfId="42565" xr:uid="{00000000-0005-0000-0000-0000A8030000}"/>
    <cellStyle name="Comma 2 4 3 2 2 14" xfId="50951" xr:uid="{00000000-0005-0000-0000-0000A9030000}"/>
    <cellStyle name="Comma 2 4 3 2 2 15" xfId="59337" xr:uid="{00000000-0005-0000-0000-0000AA030000}"/>
    <cellStyle name="Comma 2 4 3 2 2 16" xfId="60704" xr:uid="{00000000-0005-0000-0000-0000AB030000}"/>
    <cellStyle name="Comma 2 4 3 2 2 2" xfId="29" xr:uid="{00000000-0005-0000-0000-0000AC030000}"/>
    <cellStyle name="Comma 2 4 3 2 2 3" xfId="849" xr:uid="{00000000-0005-0000-0000-0000AD030000}"/>
    <cellStyle name="Comma 2 4 3 2 2 3 2" xfId="61199" xr:uid="{00000000-0005-0000-0000-0000AE030000}"/>
    <cellStyle name="Comma 2 4 3 2 2 4" xfId="850" xr:uid="{00000000-0005-0000-0000-0000AF030000}"/>
    <cellStyle name="Comma 2 4 3 2 2 5" xfId="1471" xr:uid="{00000000-0005-0000-0000-0000B0030000}"/>
    <cellStyle name="Comma 2 4 3 2 2 5 10" xfId="51796" xr:uid="{00000000-0005-0000-0000-0000B1030000}"/>
    <cellStyle name="Comma 2 4 3 2 2 5 11" xfId="60182" xr:uid="{00000000-0005-0000-0000-0000B2030000}"/>
    <cellStyle name="Comma 2 4 3 2 2 5 2" xfId="2491" xr:uid="{00000000-0005-0000-0000-0000B3030000}"/>
    <cellStyle name="Comma 2 4 3 2 2 5 2 2" xfId="5208" xr:uid="{00000000-0005-0000-0000-0000B4030000}"/>
    <cellStyle name="Comma 2 4 3 2 2 5 2 2 2" xfId="16562" xr:uid="{00000000-0005-0000-0000-0000B5030000}"/>
    <cellStyle name="Comma 2 4 3 2 2 5 2 2 3" xfId="24948" xr:uid="{00000000-0005-0000-0000-0000B6030000}"/>
    <cellStyle name="Comma 2 4 3 2 2 5 2 2 4" xfId="33334" xr:uid="{00000000-0005-0000-0000-0000B7030000}"/>
    <cellStyle name="Comma 2 4 3 2 2 5 2 2 5" xfId="41720" xr:uid="{00000000-0005-0000-0000-0000B8030000}"/>
    <cellStyle name="Comma 2 4 3 2 2 5 2 2 6" xfId="50106" xr:uid="{00000000-0005-0000-0000-0000B9030000}"/>
    <cellStyle name="Comma 2 4 3 2 2 5 2 2 7" xfId="58492" xr:uid="{00000000-0005-0000-0000-0000BA030000}"/>
    <cellStyle name="Comma 2 4 3 2 2 5 2 3" xfId="8176" xr:uid="{00000000-0005-0000-0000-0000BB030000}"/>
    <cellStyle name="Comma 2 4 3 2 2 5 2 3 2" xfId="13852" xr:uid="{00000000-0005-0000-0000-0000BC030000}"/>
    <cellStyle name="Comma 2 4 3 2 2 5 2 3 3" xfId="22238" xr:uid="{00000000-0005-0000-0000-0000BD030000}"/>
    <cellStyle name="Comma 2 4 3 2 2 5 2 3 4" xfId="30624" xr:uid="{00000000-0005-0000-0000-0000BE030000}"/>
    <cellStyle name="Comma 2 4 3 2 2 5 2 3 5" xfId="39010" xr:uid="{00000000-0005-0000-0000-0000BF030000}"/>
    <cellStyle name="Comma 2 4 3 2 2 5 2 3 6" xfId="47396" xr:uid="{00000000-0005-0000-0000-0000C0030000}"/>
    <cellStyle name="Comma 2 4 3 2 2 5 2 3 7" xfId="55782" xr:uid="{00000000-0005-0000-0000-0000C1030000}"/>
    <cellStyle name="Comma 2 4 3 2 2 5 2 4" xfId="10886" xr:uid="{00000000-0005-0000-0000-0000C2030000}"/>
    <cellStyle name="Comma 2 4 3 2 2 5 2 5" xfId="19272" xr:uid="{00000000-0005-0000-0000-0000C3030000}"/>
    <cellStyle name="Comma 2 4 3 2 2 5 2 6" xfId="27658" xr:uid="{00000000-0005-0000-0000-0000C4030000}"/>
    <cellStyle name="Comma 2 4 3 2 2 5 2 7" xfId="36044" xr:uid="{00000000-0005-0000-0000-0000C5030000}"/>
    <cellStyle name="Comma 2 4 3 2 2 5 2 8" xfId="44430" xr:uid="{00000000-0005-0000-0000-0000C6030000}"/>
    <cellStyle name="Comma 2 4 3 2 2 5 2 9" xfId="52816" xr:uid="{00000000-0005-0000-0000-0000C7030000}"/>
    <cellStyle name="Comma 2 4 3 2 2 5 3" xfId="4188" xr:uid="{00000000-0005-0000-0000-0000C8030000}"/>
    <cellStyle name="Comma 2 4 3 2 2 5 3 2" xfId="15542" xr:uid="{00000000-0005-0000-0000-0000C9030000}"/>
    <cellStyle name="Comma 2 4 3 2 2 5 3 3" xfId="23928" xr:uid="{00000000-0005-0000-0000-0000CA030000}"/>
    <cellStyle name="Comma 2 4 3 2 2 5 3 4" xfId="32314" xr:uid="{00000000-0005-0000-0000-0000CB030000}"/>
    <cellStyle name="Comma 2 4 3 2 2 5 3 5" xfId="40700" xr:uid="{00000000-0005-0000-0000-0000CC030000}"/>
    <cellStyle name="Comma 2 4 3 2 2 5 3 6" xfId="49086" xr:uid="{00000000-0005-0000-0000-0000CD030000}"/>
    <cellStyle name="Comma 2 4 3 2 2 5 3 7" xfId="57472" xr:uid="{00000000-0005-0000-0000-0000CE030000}"/>
    <cellStyle name="Comma 2 4 3 2 2 5 4" xfId="7156" xr:uid="{00000000-0005-0000-0000-0000CF030000}"/>
    <cellStyle name="Comma 2 4 3 2 2 5 4 2" xfId="12832" xr:uid="{00000000-0005-0000-0000-0000D0030000}"/>
    <cellStyle name="Comma 2 4 3 2 2 5 4 3" xfId="21218" xr:uid="{00000000-0005-0000-0000-0000D1030000}"/>
    <cellStyle name="Comma 2 4 3 2 2 5 4 4" xfId="29604" xr:uid="{00000000-0005-0000-0000-0000D2030000}"/>
    <cellStyle name="Comma 2 4 3 2 2 5 4 5" xfId="37990" xr:uid="{00000000-0005-0000-0000-0000D3030000}"/>
    <cellStyle name="Comma 2 4 3 2 2 5 4 6" xfId="46376" xr:uid="{00000000-0005-0000-0000-0000D4030000}"/>
    <cellStyle name="Comma 2 4 3 2 2 5 4 7" xfId="54762" xr:uid="{00000000-0005-0000-0000-0000D5030000}"/>
    <cellStyle name="Comma 2 4 3 2 2 5 5" xfId="9866" xr:uid="{00000000-0005-0000-0000-0000D6030000}"/>
    <cellStyle name="Comma 2 4 3 2 2 5 6" xfId="18252" xr:uid="{00000000-0005-0000-0000-0000D7030000}"/>
    <cellStyle name="Comma 2 4 3 2 2 5 7" xfId="26638" xr:uid="{00000000-0005-0000-0000-0000D8030000}"/>
    <cellStyle name="Comma 2 4 3 2 2 5 8" xfId="35024" xr:uid="{00000000-0005-0000-0000-0000D9030000}"/>
    <cellStyle name="Comma 2 4 3 2 2 5 9" xfId="43410" xr:uid="{00000000-0005-0000-0000-0000DA030000}"/>
    <cellStyle name="Comma 2 4 3 2 2 6" xfId="584" xr:uid="{00000000-0005-0000-0000-0000DB030000}"/>
    <cellStyle name="Comma 2 4 3 2 2 6 2" xfId="6311" xr:uid="{00000000-0005-0000-0000-0000DC030000}"/>
    <cellStyle name="Comma 2 4 3 2 2 6 3" xfId="11987" xr:uid="{00000000-0005-0000-0000-0000DD030000}"/>
    <cellStyle name="Comma 2 4 3 2 2 6 4" xfId="20373" xr:uid="{00000000-0005-0000-0000-0000DE030000}"/>
    <cellStyle name="Comma 2 4 3 2 2 6 5" xfId="28759" xr:uid="{00000000-0005-0000-0000-0000DF030000}"/>
    <cellStyle name="Comma 2 4 3 2 2 6 6" xfId="37145" xr:uid="{00000000-0005-0000-0000-0000E0030000}"/>
    <cellStyle name="Comma 2 4 3 2 2 6 7" xfId="45531" xr:uid="{00000000-0005-0000-0000-0000E1030000}"/>
    <cellStyle name="Comma 2 4 3 2 2 6 8" xfId="53917" xr:uid="{00000000-0005-0000-0000-0000E2030000}"/>
    <cellStyle name="Comma 2 4 3 2 2 7" xfId="3343" xr:uid="{00000000-0005-0000-0000-0000E3030000}"/>
    <cellStyle name="Comma 2 4 3 2 2 7 2" xfId="14697" xr:uid="{00000000-0005-0000-0000-0000E4030000}"/>
    <cellStyle name="Comma 2 4 3 2 2 7 3" xfId="23083" xr:uid="{00000000-0005-0000-0000-0000E5030000}"/>
    <cellStyle name="Comma 2 4 3 2 2 7 4" xfId="31469" xr:uid="{00000000-0005-0000-0000-0000E6030000}"/>
    <cellStyle name="Comma 2 4 3 2 2 7 5" xfId="39855" xr:uid="{00000000-0005-0000-0000-0000E7030000}"/>
    <cellStyle name="Comma 2 4 3 2 2 7 6" xfId="48241" xr:uid="{00000000-0005-0000-0000-0000E8030000}"/>
    <cellStyle name="Comma 2 4 3 2 2 7 7" xfId="56627" xr:uid="{00000000-0005-0000-0000-0000E9030000}"/>
    <cellStyle name="Comma 2 4 3 2 2 8" xfId="6267" xr:uid="{00000000-0005-0000-0000-0000EA030000}"/>
    <cellStyle name="Comma 2 4 3 2 2 8 2" xfId="11943" xr:uid="{00000000-0005-0000-0000-0000EB030000}"/>
    <cellStyle name="Comma 2 4 3 2 2 8 3" xfId="20329" xr:uid="{00000000-0005-0000-0000-0000EC030000}"/>
    <cellStyle name="Comma 2 4 3 2 2 8 4" xfId="28715" xr:uid="{00000000-0005-0000-0000-0000ED030000}"/>
    <cellStyle name="Comma 2 4 3 2 2 8 5" xfId="37101" xr:uid="{00000000-0005-0000-0000-0000EE030000}"/>
    <cellStyle name="Comma 2 4 3 2 2 8 6" xfId="45487" xr:uid="{00000000-0005-0000-0000-0000EF030000}"/>
    <cellStyle name="Comma 2 4 3 2 2 8 7" xfId="53873" xr:uid="{00000000-0005-0000-0000-0000F0030000}"/>
    <cellStyle name="Comma 2 4 3 2 2 9" xfId="9021" xr:uid="{00000000-0005-0000-0000-0000F1030000}"/>
    <cellStyle name="Comma 2 4 3 2 3" xfId="30" xr:uid="{00000000-0005-0000-0000-0000F2030000}"/>
    <cellStyle name="Comma 2 4 3 2 3 2" xfId="585" xr:uid="{00000000-0005-0000-0000-0000F3030000}"/>
    <cellStyle name="Comma 2 4 3 2 3 3" xfId="6195" xr:uid="{00000000-0005-0000-0000-0000F4030000}"/>
    <cellStyle name="Comma 2 4 3 2 3 3 2" xfId="11871" xr:uid="{00000000-0005-0000-0000-0000F5030000}"/>
    <cellStyle name="Comma 2 4 3 2 3 3 3" xfId="20257" xr:uid="{00000000-0005-0000-0000-0000F6030000}"/>
    <cellStyle name="Comma 2 4 3 2 3 3 4" xfId="28643" xr:uid="{00000000-0005-0000-0000-0000F7030000}"/>
    <cellStyle name="Comma 2 4 3 2 3 3 5" xfId="37029" xr:uid="{00000000-0005-0000-0000-0000F8030000}"/>
    <cellStyle name="Comma 2 4 3 2 3 3 6" xfId="45415" xr:uid="{00000000-0005-0000-0000-0000F9030000}"/>
    <cellStyle name="Comma 2 4 3 2 3 3 7" xfId="53801" xr:uid="{00000000-0005-0000-0000-0000FA030000}"/>
    <cellStyle name="Comma 2 4 3 2 3 4" xfId="564" xr:uid="{00000000-0005-0000-0000-0000FB030000}"/>
    <cellStyle name="Comma 2 4 3 2 4" xfId="851" xr:uid="{00000000-0005-0000-0000-0000FC030000}"/>
    <cellStyle name="Comma 2 4 3 2 4 2" xfId="61198" xr:uid="{00000000-0005-0000-0000-0000FD030000}"/>
    <cellStyle name="Comma 2 4 3 2 5" xfId="852" xr:uid="{00000000-0005-0000-0000-0000FE030000}"/>
    <cellStyle name="Comma 2 4 3 2 6" xfId="1470" xr:uid="{00000000-0005-0000-0000-0000FF030000}"/>
    <cellStyle name="Comma 2 4 3 2 6 10" xfId="51795" xr:uid="{00000000-0005-0000-0000-000000040000}"/>
    <cellStyle name="Comma 2 4 3 2 6 11" xfId="60181" xr:uid="{00000000-0005-0000-0000-000001040000}"/>
    <cellStyle name="Comma 2 4 3 2 6 2" xfId="2490" xr:uid="{00000000-0005-0000-0000-000002040000}"/>
    <cellStyle name="Comma 2 4 3 2 6 2 2" xfId="5207" xr:uid="{00000000-0005-0000-0000-000003040000}"/>
    <cellStyle name="Comma 2 4 3 2 6 2 2 2" xfId="16561" xr:uid="{00000000-0005-0000-0000-000004040000}"/>
    <cellStyle name="Comma 2 4 3 2 6 2 2 3" xfId="24947" xr:uid="{00000000-0005-0000-0000-000005040000}"/>
    <cellStyle name="Comma 2 4 3 2 6 2 2 4" xfId="33333" xr:uid="{00000000-0005-0000-0000-000006040000}"/>
    <cellStyle name="Comma 2 4 3 2 6 2 2 5" xfId="41719" xr:uid="{00000000-0005-0000-0000-000007040000}"/>
    <cellStyle name="Comma 2 4 3 2 6 2 2 6" xfId="50105" xr:uid="{00000000-0005-0000-0000-000008040000}"/>
    <cellStyle name="Comma 2 4 3 2 6 2 2 7" xfId="58491" xr:uid="{00000000-0005-0000-0000-000009040000}"/>
    <cellStyle name="Comma 2 4 3 2 6 2 3" xfId="8175" xr:uid="{00000000-0005-0000-0000-00000A040000}"/>
    <cellStyle name="Comma 2 4 3 2 6 2 3 2" xfId="13851" xr:uid="{00000000-0005-0000-0000-00000B040000}"/>
    <cellStyle name="Comma 2 4 3 2 6 2 3 3" xfId="22237" xr:uid="{00000000-0005-0000-0000-00000C040000}"/>
    <cellStyle name="Comma 2 4 3 2 6 2 3 4" xfId="30623" xr:uid="{00000000-0005-0000-0000-00000D040000}"/>
    <cellStyle name="Comma 2 4 3 2 6 2 3 5" xfId="39009" xr:uid="{00000000-0005-0000-0000-00000E040000}"/>
    <cellStyle name="Comma 2 4 3 2 6 2 3 6" xfId="47395" xr:uid="{00000000-0005-0000-0000-00000F040000}"/>
    <cellStyle name="Comma 2 4 3 2 6 2 3 7" xfId="55781" xr:uid="{00000000-0005-0000-0000-000010040000}"/>
    <cellStyle name="Comma 2 4 3 2 6 2 4" xfId="10885" xr:uid="{00000000-0005-0000-0000-000011040000}"/>
    <cellStyle name="Comma 2 4 3 2 6 2 5" xfId="19271" xr:uid="{00000000-0005-0000-0000-000012040000}"/>
    <cellStyle name="Comma 2 4 3 2 6 2 6" xfId="27657" xr:uid="{00000000-0005-0000-0000-000013040000}"/>
    <cellStyle name="Comma 2 4 3 2 6 2 7" xfId="36043" xr:uid="{00000000-0005-0000-0000-000014040000}"/>
    <cellStyle name="Comma 2 4 3 2 6 2 8" xfId="44429" xr:uid="{00000000-0005-0000-0000-000015040000}"/>
    <cellStyle name="Comma 2 4 3 2 6 2 9" xfId="52815" xr:uid="{00000000-0005-0000-0000-000016040000}"/>
    <cellStyle name="Comma 2 4 3 2 6 3" xfId="4187" xr:uid="{00000000-0005-0000-0000-000017040000}"/>
    <cellStyle name="Comma 2 4 3 2 6 3 2" xfId="15541" xr:uid="{00000000-0005-0000-0000-000018040000}"/>
    <cellStyle name="Comma 2 4 3 2 6 3 3" xfId="23927" xr:uid="{00000000-0005-0000-0000-000019040000}"/>
    <cellStyle name="Comma 2 4 3 2 6 3 4" xfId="32313" xr:uid="{00000000-0005-0000-0000-00001A040000}"/>
    <cellStyle name="Comma 2 4 3 2 6 3 5" xfId="40699" xr:uid="{00000000-0005-0000-0000-00001B040000}"/>
    <cellStyle name="Comma 2 4 3 2 6 3 6" xfId="49085" xr:uid="{00000000-0005-0000-0000-00001C040000}"/>
    <cellStyle name="Comma 2 4 3 2 6 3 7" xfId="57471" xr:uid="{00000000-0005-0000-0000-00001D040000}"/>
    <cellStyle name="Comma 2 4 3 2 6 4" xfId="7155" xr:uid="{00000000-0005-0000-0000-00001E040000}"/>
    <cellStyle name="Comma 2 4 3 2 6 4 2" xfId="12831" xr:uid="{00000000-0005-0000-0000-00001F040000}"/>
    <cellStyle name="Comma 2 4 3 2 6 4 3" xfId="21217" xr:uid="{00000000-0005-0000-0000-000020040000}"/>
    <cellStyle name="Comma 2 4 3 2 6 4 4" xfId="29603" xr:uid="{00000000-0005-0000-0000-000021040000}"/>
    <cellStyle name="Comma 2 4 3 2 6 4 5" xfId="37989" xr:uid="{00000000-0005-0000-0000-000022040000}"/>
    <cellStyle name="Comma 2 4 3 2 6 4 6" xfId="46375" xr:uid="{00000000-0005-0000-0000-000023040000}"/>
    <cellStyle name="Comma 2 4 3 2 6 4 7" xfId="54761" xr:uid="{00000000-0005-0000-0000-000024040000}"/>
    <cellStyle name="Comma 2 4 3 2 6 5" xfId="9865" xr:uid="{00000000-0005-0000-0000-000025040000}"/>
    <cellStyle name="Comma 2 4 3 2 6 6" xfId="18251" xr:uid="{00000000-0005-0000-0000-000026040000}"/>
    <cellStyle name="Comma 2 4 3 2 6 7" xfId="26637" xr:uid="{00000000-0005-0000-0000-000027040000}"/>
    <cellStyle name="Comma 2 4 3 2 6 8" xfId="35023" xr:uid="{00000000-0005-0000-0000-000028040000}"/>
    <cellStyle name="Comma 2 4 3 2 6 9" xfId="43409" xr:uid="{00000000-0005-0000-0000-000029040000}"/>
    <cellStyle name="Comma 2 4 3 2 7" xfId="583" xr:uid="{00000000-0005-0000-0000-00002A040000}"/>
    <cellStyle name="Comma 2 4 3 2 7 2" xfId="6310" xr:uid="{00000000-0005-0000-0000-00002B040000}"/>
    <cellStyle name="Comma 2 4 3 2 7 3" xfId="11986" xr:uid="{00000000-0005-0000-0000-00002C040000}"/>
    <cellStyle name="Comma 2 4 3 2 7 4" xfId="20372" xr:uid="{00000000-0005-0000-0000-00002D040000}"/>
    <cellStyle name="Comma 2 4 3 2 7 5" xfId="28758" xr:uid="{00000000-0005-0000-0000-00002E040000}"/>
    <cellStyle name="Comma 2 4 3 2 7 6" xfId="37144" xr:uid="{00000000-0005-0000-0000-00002F040000}"/>
    <cellStyle name="Comma 2 4 3 2 7 7" xfId="45530" xr:uid="{00000000-0005-0000-0000-000030040000}"/>
    <cellStyle name="Comma 2 4 3 2 7 8" xfId="53916" xr:uid="{00000000-0005-0000-0000-000031040000}"/>
    <cellStyle name="Comma 2 4 3 2 8" xfId="3342" xr:uid="{00000000-0005-0000-0000-000032040000}"/>
    <cellStyle name="Comma 2 4 3 2 8 2" xfId="14696" xr:uid="{00000000-0005-0000-0000-000033040000}"/>
    <cellStyle name="Comma 2 4 3 2 8 3" xfId="23082" xr:uid="{00000000-0005-0000-0000-000034040000}"/>
    <cellStyle name="Comma 2 4 3 2 8 4" xfId="31468" xr:uid="{00000000-0005-0000-0000-000035040000}"/>
    <cellStyle name="Comma 2 4 3 2 8 5" xfId="39854" xr:uid="{00000000-0005-0000-0000-000036040000}"/>
    <cellStyle name="Comma 2 4 3 2 8 6" xfId="48240" xr:uid="{00000000-0005-0000-0000-000037040000}"/>
    <cellStyle name="Comma 2 4 3 2 8 7" xfId="56626" xr:uid="{00000000-0005-0000-0000-000038040000}"/>
    <cellStyle name="Comma 2 4 3 2 9" xfId="6083" xr:uid="{00000000-0005-0000-0000-000039040000}"/>
    <cellStyle name="Comma 2 4 3 2 9 2" xfId="11759" xr:uid="{00000000-0005-0000-0000-00003A040000}"/>
    <cellStyle name="Comma 2 4 3 2 9 3" xfId="20145" xr:uid="{00000000-0005-0000-0000-00003B040000}"/>
    <cellStyle name="Comma 2 4 3 2 9 4" xfId="28531" xr:uid="{00000000-0005-0000-0000-00003C040000}"/>
    <cellStyle name="Comma 2 4 3 2 9 5" xfId="36917" xr:uid="{00000000-0005-0000-0000-00003D040000}"/>
    <cellStyle name="Comma 2 4 3 2 9 6" xfId="45303" xr:uid="{00000000-0005-0000-0000-00003E040000}"/>
    <cellStyle name="Comma 2 4 3 2 9 7" xfId="53689" xr:uid="{00000000-0005-0000-0000-00003F040000}"/>
    <cellStyle name="Comma 2 4 3 3" xfId="31" xr:uid="{00000000-0005-0000-0000-000040040000}"/>
    <cellStyle name="Comma 2 4 3 3 10" xfId="17408" xr:uid="{00000000-0005-0000-0000-000041040000}"/>
    <cellStyle name="Comma 2 4 3 3 11" xfId="25794" xr:uid="{00000000-0005-0000-0000-000042040000}"/>
    <cellStyle name="Comma 2 4 3 3 12" xfId="34180" xr:uid="{00000000-0005-0000-0000-000043040000}"/>
    <cellStyle name="Comma 2 4 3 3 13" xfId="42566" xr:uid="{00000000-0005-0000-0000-000044040000}"/>
    <cellStyle name="Comma 2 4 3 3 14" xfId="50952" xr:uid="{00000000-0005-0000-0000-000045040000}"/>
    <cellStyle name="Comma 2 4 3 3 15" xfId="59338" xr:uid="{00000000-0005-0000-0000-000046040000}"/>
    <cellStyle name="Comma 2 4 3 3 16" xfId="60705" xr:uid="{00000000-0005-0000-0000-000047040000}"/>
    <cellStyle name="Comma 2 4 3 3 2" xfId="32" xr:uid="{00000000-0005-0000-0000-000048040000}"/>
    <cellStyle name="Comma 2 4 3 3 3" xfId="853" xr:uid="{00000000-0005-0000-0000-000049040000}"/>
    <cellStyle name="Comma 2 4 3 3 3 2" xfId="61200" xr:uid="{00000000-0005-0000-0000-00004A040000}"/>
    <cellStyle name="Comma 2 4 3 3 4" xfId="854" xr:uid="{00000000-0005-0000-0000-00004B040000}"/>
    <cellStyle name="Comma 2 4 3 3 5" xfId="1472" xr:uid="{00000000-0005-0000-0000-00004C040000}"/>
    <cellStyle name="Comma 2 4 3 3 5 10" xfId="51797" xr:uid="{00000000-0005-0000-0000-00004D040000}"/>
    <cellStyle name="Comma 2 4 3 3 5 11" xfId="60183" xr:uid="{00000000-0005-0000-0000-00004E040000}"/>
    <cellStyle name="Comma 2 4 3 3 5 2" xfId="2492" xr:uid="{00000000-0005-0000-0000-00004F040000}"/>
    <cellStyle name="Comma 2 4 3 3 5 2 2" xfId="5209" xr:uid="{00000000-0005-0000-0000-000050040000}"/>
    <cellStyle name="Comma 2 4 3 3 5 2 2 2" xfId="16563" xr:uid="{00000000-0005-0000-0000-000051040000}"/>
    <cellStyle name="Comma 2 4 3 3 5 2 2 3" xfId="24949" xr:uid="{00000000-0005-0000-0000-000052040000}"/>
    <cellStyle name="Comma 2 4 3 3 5 2 2 4" xfId="33335" xr:uid="{00000000-0005-0000-0000-000053040000}"/>
    <cellStyle name="Comma 2 4 3 3 5 2 2 5" xfId="41721" xr:uid="{00000000-0005-0000-0000-000054040000}"/>
    <cellStyle name="Comma 2 4 3 3 5 2 2 6" xfId="50107" xr:uid="{00000000-0005-0000-0000-000055040000}"/>
    <cellStyle name="Comma 2 4 3 3 5 2 2 7" xfId="58493" xr:uid="{00000000-0005-0000-0000-000056040000}"/>
    <cellStyle name="Comma 2 4 3 3 5 2 3" xfId="8177" xr:uid="{00000000-0005-0000-0000-000057040000}"/>
    <cellStyle name="Comma 2 4 3 3 5 2 3 2" xfId="13853" xr:uid="{00000000-0005-0000-0000-000058040000}"/>
    <cellStyle name="Comma 2 4 3 3 5 2 3 3" xfId="22239" xr:uid="{00000000-0005-0000-0000-000059040000}"/>
    <cellStyle name="Comma 2 4 3 3 5 2 3 4" xfId="30625" xr:uid="{00000000-0005-0000-0000-00005A040000}"/>
    <cellStyle name="Comma 2 4 3 3 5 2 3 5" xfId="39011" xr:uid="{00000000-0005-0000-0000-00005B040000}"/>
    <cellStyle name="Comma 2 4 3 3 5 2 3 6" xfId="47397" xr:uid="{00000000-0005-0000-0000-00005C040000}"/>
    <cellStyle name="Comma 2 4 3 3 5 2 3 7" xfId="55783" xr:uid="{00000000-0005-0000-0000-00005D040000}"/>
    <cellStyle name="Comma 2 4 3 3 5 2 4" xfId="10887" xr:uid="{00000000-0005-0000-0000-00005E040000}"/>
    <cellStyle name="Comma 2 4 3 3 5 2 5" xfId="19273" xr:uid="{00000000-0005-0000-0000-00005F040000}"/>
    <cellStyle name="Comma 2 4 3 3 5 2 6" xfId="27659" xr:uid="{00000000-0005-0000-0000-000060040000}"/>
    <cellStyle name="Comma 2 4 3 3 5 2 7" xfId="36045" xr:uid="{00000000-0005-0000-0000-000061040000}"/>
    <cellStyle name="Comma 2 4 3 3 5 2 8" xfId="44431" xr:uid="{00000000-0005-0000-0000-000062040000}"/>
    <cellStyle name="Comma 2 4 3 3 5 2 9" xfId="52817" xr:uid="{00000000-0005-0000-0000-000063040000}"/>
    <cellStyle name="Comma 2 4 3 3 5 3" xfId="4189" xr:uid="{00000000-0005-0000-0000-000064040000}"/>
    <cellStyle name="Comma 2 4 3 3 5 3 2" xfId="15543" xr:uid="{00000000-0005-0000-0000-000065040000}"/>
    <cellStyle name="Comma 2 4 3 3 5 3 3" xfId="23929" xr:uid="{00000000-0005-0000-0000-000066040000}"/>
    <cellStyle name="Comma 2 4 3 3 5 3 4" xfId="32315" xr:uid="{00000000-0005-0000-0000-000067040000}"/>
    <cellStyle name="Comma 2 4 3 3 5 3 5" xfId="40701" xr:uid="{00000000-0005-0000-0000-000068040000}"/>
    <cellStyle name="Comma 2 4 3 3 5 3 6" xfId="49087" xr:uid="{00000000-0005-0000-0000-000069040000}"/>
    <cellStyle name="Comma 2 4 3 3 5 3 7" xfId="57473" xr:uid="{00000000-0005-0000-0000-00006A040000}"/>
    <cellStyle name="Comma 2 4 3 3 5 4" xfId="7157" xr:uid="{00000000-0005-0000-0000-00006B040000}"/>
    <cellStyle name="Comma 2 4 3 3 5 4 2" xfId="12833" xr:uid="{00000000-0005-0000-0000-00006C040000}"/>
    <cellStyle name="Comma 2 4 3 3 5 4 3" xfId="21219" xr:uid="{00000000-0005-0000-0000-00006D040000}"/>
    <cellStyle name="Comma 2 4 3 3 5 4 4" xfId="29605" xr:uid="{00000000-0005-0000-0000-00006E040000}"/>
    <cellStyle name="Comma 2 4 3 3 5 4 5" xfId="37991" xr:uid="{00000000-0005-0000-0000-00006F040000}"/>
    <cellStyle name="Comma 2 4 3 3 5 4 6" xfId="46377" xr:uid="{00000000-0005-0000-0000-000070040000}"/>
    <cellStyle name="Comma 2 4 3 3 5 4 7" xfId="54763" xr:uid="{00000000-0005-0000-0000-000071040000}"/>
    <cellStyle name="Comma 2 4 3 3 5 5" xfId="9867" xr:uid="{00000000-0005-0000-0000-000072040000}"/>
    <cellStyle name="Comma 2 4 3 3 5 6" xfId="18253" xr:uid="{00000000-0005-0000-0000-000073040000}"/>
    <cellStyle name="Comma 2 4 3 3 5 7" xfId="26639" xr:uid="{00000000-0005-0000-0000-000074040000}"/>
    <cellStyle name="Comma 2 4 3 3 5 8" xfId="35025" xr:uid="{00000000-0005-0000-0000-000075040000}"/>
    <cellStyle name="Comma 2 4 3 3 5 9" xfId="43411" xr:uid="{00000000-0005-0000-0000-000076040000}"/>
    <cellStyle name="Comma 2 4 3 3 6" xfId="586" xr:uid="{00000000-0005-0000-0000-000077040000}"/>
    <cellStyle name="Comma 2 4 3 3 6 2" xfId="6312" xr:uid="{00000000-0005-0000-0000-000078040000}"/>
    <cellStyle name="Comma 2 4 3 3 6 3" xfId="11988" xr:uid="{00000000-0005-0000-0000-000079040000}"/>
    <cellStyle name="Comma 2 4 3 3 6 4" xfId="20374" xr:uid="{00000000-0005-0000-0000-00007A040000}"/>
    <cellStyle name="Comma 2 4 3 3 6 5" xfId="28760" xr:uid="{00000000-0005-0000-0000-00007B040000}"/>
    <cellStyle name="Comma 2 4 3 3 6 6" xfId="37146" xr:uid="{00000000-0005-0000-0000-00007C040000}"/>
    <cellStyle name="Comma 2 4 3 3 6 7" xfId="45532" xr:uid="{00000000-0005-0000-0000-00007D040000}"/>
    <cellStyle name="Comma 2 4 3 3 6 8" xfId="53918" xr:uid="{00000000-0005-0000-0000-00007E040000}"/>
    <cellStyle name="Comma 2 4 3 3 7" xfId="3344" xr:uid="{00000000-0005-0000-0000-00007F040000}"/>
    <cellStyle name="Comma 2 4 3 3 7 2" xfId="14698" xr:uid="{00000000-0005-0000-0000-000080040000}"/>
    <cellStyle name="Comma 2 4 3 3 7 3" xfId="23084" xr:uid="{00000000-0005-0000-0000-000081040000}"/>
    <cellStyle name="Comma 2 4 3 3 7 4" xfId="31470" xr:uid="{00000000-0005-0000-0000-000082040000}"/>
    <cellStyle name="Comma 2 4 3 3 7 5" xfId="39856" xr:uid="{00000000-0005-0000-0000-000083040000}"/>
    <cellStyle name="Comma 2 4 3 3 7 6" xfId="48242" xr:uid="{00000000-0005-0000-0000-000084040000}"/>
    <cellStyle name="Comma 2 4 3 3 7 7" xfId="56628" xr:uid="{00000000-0005-0000-0000-000085040000}"/>
    <cellStyle name="Comma 2 4 3 3 8" xfId="6171" xr:uid="{00000000-0005-0000-0000-000086040000}"/>
    <cellStyle name="Comma 2 4 3 3 8 2" xfId="11847" xr:uid="{00000000-0005-0000-0000-000087040000}"/>
    <cellStyle name="Comma 2 4 3 3 8 3" xfId="20233" xr:uid="{00000000-0005-0000-0000-000088040000}"/>
    <cellStyle name="Comma 2 4 3 3 8 4" xfId="28619" xr:uid="{00000000-0005-0000-0000-000089040000}"/>
    <cellStyle name="Comma 2 4 3 3 8 5" xfId="37005" xr:uid="{00000000-0005-0000-0000-00008A040000}"/>
    <cellStyle name="Comma 2 4 3 3 8 6" xfId="45391" xr:uid="{00000000-0005-0000-0000-00008B040000}"/>
    <cellStyle name="Comma 2 4 3 3 8 7" xfId="53777" xr:uid="{00000000-0005-0000-0000-00008C040000}"/>
    <cellStyle name="Comma 2 4 3 3 9" xfId="9022" xr:uid="{00000000-0005-0000-0000-00008D040000}"/>
    <cellStyle name="Comma 2 4 3 4" xfId="33" xr:uid="{00000000-0005-0000-0000-00008E040000}"/>
    <cellStyle name="Comma 2 4 3 4 10" xfId="17409" xr:uid="{00000000-0005-0000-0000-00008F040000}"/>
    <cellStyle name="Comma 2 4 3 4 11" xfId="25795" xr:uid="{00000000-0005-0000-0000-000090040000}"/>
    <cellStyle name="Comma 2 4 3 4 12" xfId="34181" xr:uid="{00000000-0005-0000-0000-000091040000}"/>
    <cellStyle name="Comma 2 4 3 4 13" xfId="42567" xr:uid="{00000000-0005-0000-0000-000092040000}"/>
    <cellStyle name="Comma 2 4 3 4 14" xfId="50953" xr:uid="{00000000-0005-0000-0000-000093040000}"/>
    <cellStyle name="Comma 2 4 3 4 15" xfId="59339" xr:uid="{00000000-0005-0000-0000-000094040000}"/>
    <cellStyle name="Comma 2 4 3 4 16" xfId="60706" xr:uid="{00000000-0005-0000-0000-000095040000}"/>
    <cellStyle name="Comma 2 4 3 4 2" xfId="34" xr:uid="{00000000-0005-0000-0000-000096040000}"/>
    <cellStyle name="Comma 2 4 3 4 3" xfId="855" xr:uid="{00000000-0005-0000-0000-000097040000}"/>
    <cellStyle name="Comma 2 4 3 4 3 2" xfId="61201" xr:uid="{00000000-0005-0000-0000-000098040000}"/>
    <cellStyle name="Comma 2 4 3 4 4" xfId="856" xr:uid="{00000000-0005-0000-0000-000099040000}"/>
    <cellStyle name="Comma 2 4 3 4 5" xfId="1473" xr:uid="{00000000-0005-0000-0000-00009A040000}"/>
    <cellStyle name="Comma 2 4 3 4 5 10" xfId="51798" xr:uid="{00000000-0005-0000-0000-00009B040000}"/>
    <cellStyle name="Comma 2 4 3 4 5 11" xfId="60184" xr:uid="{00000000-0005-0000-0000-00009C040000}"/>
    <cellStyle name="Comma 2 4 3 4 5 2" xfId="2493" xr:uid="{00000000-0005-0000-0000-00009D040000}"/>
    <cellStyle name="Comma 2 4 3 4 5 2 2" xfId="5210" xr:uid="{00000000-0005-0000-0000-00009E040000}"/>
    <cellStyle name="Comma 2 4 3 4 5 2 2 2" xfId="16564" xr:uid="{00000000-0005-0000-0000-00009F040000}"/>
    <cellStyle name="Comma 2 4 3 4 5 2 2 3" xfId="24950" xr:uid="{00000000-0005-0000-0000-0000A0040000}"/>
    <cellStyle name="Comma 2 4 3 4 5 2 2 4" xfId="33336" xr:uid="{00000000-0005-0000-0000-0000A1040000}"/>
    <cellStyle name="Comma 2 4 3 4 5 2 2 5" xfId="41722" xr:uid="{00000000-0005-0000-0000-0000A2040000}"/>
    <cellStyle name="Comma 2 4 3 4 5 2 2 6" xfId="50108" xr:uid="{00000000-0005-0000-0000-0000A3040000}"/>
    <cellStyle name="Comma 2 4 3 4 5 2 2 7" xfId="58494" xr:uid="{00000000-0005-0000-0000-0000A4040000}"/>
    <cellStyle name="Comma 2 4 3 4 5 2 3" xfId="8178" xr:uid="{00000000-0005-0000-0000-0000A5040000}"/>
    <cellStyle name="Comma 2 4 3 4 5 2 3 2" xfId="13854" xr:uid="{00000000-0005-0000-0000-0000A6040000}"/>
    <cellStyle name="Comma 2 4 3 4 5 2 3 3" xfId="22240" xr:uid="{00000000-0005-0000-0000-0000A7040000}"/>
    <cellStyle name="Comma 2 4 3 4 5 2 3 4" xfId="30626" xr:uid="{00000000-0005-0000-0000-0000A8040000}"/>
    <cellStyle name="Comma 2 4 3 4 5 2 3 5" xfId="39012" xr:uid="{00000000-0005-0000-0000-0000A9040000}"/>
    <cellStyle name="Comma 2 4 3 4 5 2 3 6" xfId="47398" xr:uid="{00000000-0005-0000-0000-0000AA040000}"/>
    <cellStyle name="Comma 2 4 3 4 5 2 3 7" xfId="55784" xr:uid="{00000000-0005-0000-0000-0000AB040000}"/>
    <cellStyle name="Comma 2 4 3 4 5 2 4" xfId="10888" xr:uid="{00000000-0005-0000-0000-0000AC040000}"/>
    <cellStyle name="Comma 2 4 3 4 5 2 5" xfId="19274" xr:uid="{00000000-0005-0000-0000-0000AD040000}"/>
    <cellStyle name="Comma 2 4 3 4 5 2 6" xfId="27660" xr:uid="{00000000-0005-0000-0000-0000AE040000}"/>
    <cellStyle name="Comma 2 4 3 4 5 2 7" xfId="36046" xr:uid="{00000000-0005-0000-0000-0000AF040000}"/>
    <cellStyle name="Comma 2 4 3 4 5 2 8" xfId="44432" xr:uid="{00000000-0005-0000-0000-0000B0040000}"/>
    <cellStyle name="Comma 2 4 3 4 5 2 9" xfId="52818" xr:uid="{00000000-0005-0000-0000-0000B1040000}"/>
    <cellStyle name="Comma 2 4 3 4 5 3" xfId="4190" xr:uid="{00000000-0005-0000-0000-0000B2040000}"/>
    <cellStyle name="Comma 2 4 3 4 5 3 2" xfId="15544" xr:uid="{00000000-0005-0000-0000-0000B3040000}"/>
    <cellStyle name="Comma 2 4 3 4 5 3 3" xfId="23930" xr:uid="{00000000-0005-0000-0000-0000B4040000}"/>
    <cellStyle name="Comma 2 4 3 4 5 3 4" xfId="32316" xr:uid="{00000000-0005-0000-0000-0000B5040000}"/>
    <cellStyle name="Comma 2 4 3 4 5 3 5" xfId="40702" xr:uid="{00000000-0005-0000-0000-0000B6040000}"/>
    <cellStyle name="Comma 2 4 3 4 5 3 6" xfId="49088" xr:uid="{00000000-0005-0000-0000-0000B7040000}"/>
    <cellStyle name="Comma 2 4 3 4 5 3 7" xfId="57474" xr:uid="{00000000-0005-0000-0000-0000B8040000}"/>
    <cellStyle name="Comma 2 4 3 4 5 4" xfId="7158" xr:uid="{00000000-0005-0000-0000-0000B9040000}"/>
    <cellStyle name="Comma 2 4 3 4 5 4 2" xfId="12834" xr:uid="{00000000-0005-0000-0000-0000BA040000}"/>
    <cellStyle name="Comma 2 4 3 4 5 4 3" xfId="21220" xr:uid="{00000000-0005-0000-0000-0000BB040000}"/>
    <cellStyle name="Comma 2 4 3 4 5 4 4" xfId="29606" xr:uid="{00000000-0005-0000-0000-0000BC040000}"/>
    <cellStyle name="Comma 2 4 3 4 5 4 5" xfId="37992" xr:uid="{00000000-0005-0000-0000-0000BD040000}"/>
    <cellStyle name="Comma 2 4 3 4 5 4 6" xfId="46378" xr:uid="{00000000-0005-0000-0000-0000BE040000}"/>
    <cellStyle name="Comma 2 4 3 4 5 4 7" xfId="54764" xr:uid="{00000000-0005-0000-0000-0000BF040000}"/>
    <cellStyle name="Comma 2 4 3 4 5 5" xfId="9868" xr:uid="{00000000-0005-0000-0000-0000C0040000}"/>
    <cellStyle name="Comma 2 4 3 4 5 6" xfId="18254" xr:uid="{00000000-0005-0000-0000-0000C1040000}"/>
    <cellStyle name="Comma 2 4 3 4 5 7" xfId="26640" xr:uid="{00000000-0005-0000-0000-0000C2040000}"/>
    <cellStyle name="Comma 2 4 3 4 5 8" xfId="35026" xr:uid="{00000000-0005-0000-0000-0000C3040000}"/>
    <cellStyle name="Comma 2 4 3 4 5 9" xfId="43412" xr:uid="{00000000-0005-0000-0000-0000C4040000}"/>
    <cellStyle name="Comma 2 4 3 4 6" xfId="587" xr:uid="{00000000-0005-0000-0000-0000C5040000}"/>
    <cellStyle name="Comma 2 4 3 4 6 2" xfId="6313" xr:uid="{00000000-0005-0000-0000-0000C6040000}"/>
    <cellStyle name="Comma 2 4 3 4 6 3" xfId="11989" xr:uid="{00000000-0005-0000-0000-0000C7040000}"/>
    <cellStyle name="Comma 2 4 3 4 6 4" xfId="20375" xr:uid="{00000000-0005-0000-0000-0000C8040000}"/>
    <cellStyle name="Comma 2 4 3 4 6 5" xfId="28761" xr:uid="{00000000-0005-0000-0000-0000C9040000}"/>
    <cellStyle name="Comma 2 4 3 4 6 6" xfId="37147" xr:uid="{00000000-0005-0000-0000-0000CA040000}"/>
    <cellStyle name="Comma 2 4 3 4 6 7" xfId="45533" xr:uid="{00000000-0005-0000-0000-0000CB040000}"/>
    <cellStyle name="Comma 2 4 3 4 6 8" xfId="53919" xr:uid="{00000000-0005-0000-0000-0000CC040000}"/>
    <cellStyle name="Comma 2 4 3 4 7" xfId="3345" xr:uid="{00000000-0005-0000-0000-0000CD040000}"/>
    <cellStyle name="Comma 2 4 3 4 7 2" xfId="14699" xr:uid="{00000000-0005-0000-0000-0000CE040000}"/>
    <cellStyle name="Comma 2 4 3 4 7 3" xfId="23085" xr:uid="{00000000-0005-0000-0000-0000CF040000}"/>
    <cellStyle name="Comma 2 4 3 4 7 4" xfId="31471" xr:uid="{00000000-0005-0000-0000-0000D0040000}"/>
    <cellStyle name="Comma 2 4 3 4 7 5" xfId="39857" xr:uid="{00000000-0005-0000-0000-0000D1040000}"/>
    <cellStyle name="Comma 2 4 3 4 7 6" xfId="48243" xr:uid="{00000000-0005-0000-0000-0000D2040000}"/>
    <cellStyle name="Comma 2 4 3 4 7 7" xfId="56629" xr:uid="{00000000-0005-0000-0000-0000D3040000}"/>
    <cellStyle name="Comma 2 4 3 4 8" xfId="6243" xr:uid="{00000000-0005-0000-0000-0000D4040000}"/>
    <cellStyle name="Comma 2 4 3 4 8 2" xfId="11919" xr:uid="{00000000-0005-0000-0000-0000D5040000}"/>
    <cellStyle name="Comma 2 4 3 4 8 3" xfId="20305" xr:uid="{00000000-0005-0000-0000-0000D6040000}"/>
    <cellStyle name="Comma 2 4 3 4 8 4" xfId="28691" xr:uid="{00000000-0005-0000-0000-0000D7040000}"/>
    <cellStyle name="Comma 2 4 3 4 8 5" xfId="37077" xr:uid="{00000000-0005-0000-0000-0000D8040000}"/>
    <cellStyle name="Comma 2 4 3 4 8 6" xfId="45463" xr:uid="{00000000-0005-0000-0000-0000D9040000}"/>
    <cellStyle name="Comma 2 4 3 4 8 7" xfId="53849" xr:uid="{00000000-0005-0000-0000-0000DA040000}"/>
    <cellStyle name="Comma 2 4 3 4 9" xfId="9023" xr:uid="{00000000-0005-0000-0000-0000DB040000}"/>
    <cellStyle name="Comma 2 4 3 5" xfId="35" xr:uid="{00000000-0005-0000-0000-0000DC040000}"/>
    <cellStyle name="Comma 2 4 3 5 2" xfId="588" xr:uid="{00000000-0005-0000-0000-0000DD040000}"/>
    <cellStyle name="Comma 2 4 3 5 3" xfId="6123" xr:uid="{00000000-0005-0000-0000-0000DE040000}"/>
    <cellStyle name="Comma 2 4 3 5 3 2" xfId="11799" xr:uid="{00000000-0005-0000-0000-0000DF040000}"/>
    <cellStyle name="Comma 2 4 3 5 3 3" xfId="20185" xr:uid="{00000000-0005-0000-0000-0000E0040000}"/>
    <cellStyle name="Comma 2 4 3 5 3 4" xfId="28571" xr:uid="{00000000-0005-0000-0000-0000E1040000}"/>
    <cellStyle name="Comma 2 4 3 5 3 5" xfId="36957" xr:uid="{00000000-0005-0000-0000-0000E2040000}"/>
    <cellStyle name="Comma 2 4 3 5 3 6" xfId="45343" xr:uid="{00000000-0005-0000-0000-0000E3040000}"/>
    <cellStyle name="Comma 2 4 3 5 3 7" xfId="53729" xr:uid="{00000000-0005-0000-0000-0000E4040000}"/>
    <cellStyle name="Comma 2 4 3 5 4" xfId="559" xr:uid="{00000000-0005-0000-0000-0000E5040000}"/>
    <cellStyle name="Comma 2 4 3 6" xfId="857" xr:uid="{00000000-0005-0000-0000-0000E6040000}"/>
    <cellStyle name="Comma 2 4 3 6 2" xfId="61048" xr:uid="{00000000-0005-0000-0000-0000E7040000}"/>
    <cellStyle name="Comma 2 4 3 7" xfId="858" xr:uid="{00000000-0005-0000-0000-0000E8040000}"/>
    <cellStyle name="Comma 2 4 3 7 2" xfId="61197" xr:uid="{00000000-0005-0000-0000-0000E9040000}"/>
    <cellStyle name="Comma 2 4 3 8" xfId="1469" xr:uid="{00000000-0005-0000-0000-0000EA040000}"/>
    <cellStyle name="Comma 2 4 3 8 10" xfId="51794" xr:uid="{00000000-0005-0000-0000-0000EB040000}"/>
    <cellStyle name="Comma 2 4 3 8 11" xfId="60180" xr:uid="{00000000-0005-0000-0000-0000EC040000}"/>
    <cellStyle name="Comma 2 4 3 8 2" xfId="2489" xr:uid="{00000000-0005-0000-0000-0000ED040000}"/>
    <cellStyle name="Comma 2 4 3 8 2 2" xfId="5206" xr:uid="{00000000-0005-0000-0000-0000EE040000}"/>
    <cellStyle name="Comma 2 4 3 8 2 2 2" xfId="16560" xr:uid="{00000000-0005-0000-0000-0000EF040000}"/>
    <cellStyle name="Comma 2 4 3 8 2 2 3" xfId="24946" xr:uid="{00000000-0005-0000-0000-0000F0040000}"/>
    <cellStyle name="Comma 2 4 3 8 2 2 4" xfId="33332" xr:uid="{00000000-0005-0000-0000-0000F1040000}"/>
    <cellStyle name="Comma 2 4 3 8 2 2 5" xfId="41718" xr:uid="{00000000-0005-0000-0000-0000F2040000}"/>
    <cellStyle name="Comma 2 4 3 8 2 2 6" xfId="50104" xr:uid="{00000000-0005-0000-0000-0000F3040000}"/>
    <cellStyle name="Comma 2 4 3 8 2 2 7" xfId="58490" xr:uid="{00000000-0005-0000-0000-0000F4040000}"/>
    <cellStyle name="Comma 2 4 3 8 2 3" xfId="8174" xr:uid="{00000000-0005-0000-0000-0000F5040000}"/>
    <cellStyle name="Comma 2 4 3 8 2 3 2" xfId="13850" xr:uid="{00000000-0005-0000-0000-0000F6040000}"/>
    <cellStyle name="Comma 2 4 3 8 2 3 3" xfId="22236" xr:uid="{00000000-0005-0000-0000-0000F7040000}"/>
    <cellStyle name="Comma 2 4 3 8 2 3 4" xfId="30622" xr:uid="{00000000-0005-0000-0000-0000F8040000}"/>
    <cellStyle name="Comma 2 4 3 8 2 3 5" xfId="39008" xr:uid="{00000000-0005-0000-0000-0000F9040000}"/>
    <cellStyle name="Comma 2 4 3 8 2 3 6" xfId="47394" xr:uid="{00000000-0005-0000-0000-0000FA040000}"/>
    <cellStyle name="Comma 2 4 3 8 2 3 7" xfId="55780" xr:uid="{00000000-0005-0000-0000-0000FB040000}"/>
    <cellStyle name="Comma 2 4 3 8 2 4" xfId="10884" xr:uid="{00000000-0005-0000-0000-0000FC040000}"/>
    <cellStyle name="Comma 2 4 3 8 2 5" xfId="19270" xr:uid="{00000000-0005-0000-0000-0000FD040000}"/>
    <cellStyle name="Comma 2 4 3 8 2 6" xfId="27656" xr:uid="{00000000-0005-0000-0000-0000FE040000}"/>
    <cellStyle name="Comma 2 4 3 8 2 7" xfId="36042" xr:uid="{00000000-0005-0000-0000-0000FF040000}"/>
    <cellStyle name="Comma 2 4 3 8 2 8" xfId="44428" xr:uid="{00000000-0005-0000-0000-000000050000}"/>
    <cellStyle name="Comma 2 4 3 8 2 9" xfId="52814" xr:uid="{00000000-0005-0000-0000-000001050000}"/>
    <cellStyle name="Comma 2 4 3 8 3" xfId="4186" xr:uid="{00000000-0005-0000-0000-000002050000}"/>
    <cellStyle name="Comma 2 4 3 8 3 2" xfId="15540" xr:uid="{00000000-0005-0000-0000-000003050000}"/>
    <cellStyle name="Comma 2 4 3 8 3 3" xfId="23926" xr:uid="{00000000-0005-0000-0000-000004050000}"/>
    <cellStyle name="Comma 2 4 3 8 3 4" xfId="32312" xr:uid="{00000000-0005-0000-0000-000005050000}"/>
    <cellStyle name="Comma 2 4 3 8 3 5" xfId="40698" xr:uid="{00000000-0005-0000-0000-000006050000}"/>
    <cellStyle name="Comma 2 4 3 8 3 6" xfId="49084" xr:uid="{00000000-0005-0000-0000-000007050000}"/>
    <cellStyle name="Comma 2 4 3 8 3 7" xfId="57470" xr:uid="{00000000-0005-0000-0000-000008050000}"/>
    <cellStyle name="Comma 2 4 3 8 4" xfId="7154" xr:uid="{00000000-0005-0000-0000-000009050000}"/>
    <cellStyle name="Comma 2 4 3 8 4 2" xfId="12830" xr:uid="{00000000-0005-0000-0000-00000A050000}"/>
    <cellStyle name="Comma 2 4 3 8 4 3" xfId="21216" xr:uid="{00000000-0005-0000-0000-00000B050000}"/>
    <cellStyle name="Comma 2 4 3 8 4 4" xfId="29602" xr:uid="{00000000-0005-0000-0000-00000C050000}"/>
    <cellStyle name="Comma 2 4 3 8 4 5" xfId="37988" xr:uid="{00000000-0005-0000-0000-00000D050000}"/>
    <cellStyle name="Comma 2 4 3 8 4 6" xfId="46374" xr:uid="{00000000-0005-0000-0000-00000E050000}"/>
    <cellStyle name="Comma 2 4 3 8 4 7" xfId="54760" xr:uid="{00000000-0005-0000-0000-00000F050000}"/>
    <cellStyle name="Comma 2 4 3 8 5" xfId="9864" xr:uid="{00000000-0005-0000-0000-000010050000}"/>
    <cellStyle name="Comma 2 4 3 8 6" xfId="18250" xr:uid="{00000000-0005-0000-0000-000011050000}"/>
    <cellStyle name="Comma 2 4 3 8 7" xfId="26636" xr:uid="{00000000-0005-0000-0000-000012050000}"/>
    <cellStyle name="Comma 2 4 3 8 8" xfId="35022" xr:uid="{00000000-0005-0000-0000-000013050000}"/>
    <cellStyle name="Comma 2 4 3 8 9" xfId="43408" xr:uid="{00000000-0005-0000-0000-000014050000}"/>
    <cellStyle name="Comma 2 4 3 9" xfId="582" xr:uid="{00000000-0005-0000-0000-000015050000}"/>
    <cellStyle name="Comma 2 4 3 9 2" xfId="6309" xr:uid="{00000000-0005-0000-0000-000016050000}"/>
    <cellStyle name="Comma 2 4 3 9 3" xfId="11985" xr:uid="{00000000-0005-0000-0000-000017050000}"/>
    <cellStyle name="Comma 2 4 3 9 4" xfId="20371" xr:uid="{00000000-0005-0000-0000-000018050000}"/>
    <cellStyle name="Comma 2 4 3 9 5" xfId="28757" xr:uid="{00000000-0005-0000-0000-000019050000}"/>
    <cellStyle name="Comma 2 4 3 9 6" xfId="37143" xr:uid="{00000000-0005-0000-0000-00001A050000}"/>
    <cellStyle name="Comma 2 4 3 9 7" xfId="45529" xr:uid="{00000000-0005-0000-0000-00001B050000}"/>
    <cellStyle name="Comma 2 4 3 9 8" xfId="53915" xr:uid="{00000000-0005-0000-0000-00001C050000}"/>
    <cellStyle name="Comma 2 4 4" xfId="36" xr:uid="{00000000-0005-0000-0000-00001D050000}"/>
    <cellStyle name="Comma 2 4 4 10" xfId="6099" xr:uid="{00000000-0005-0000-0000-00001E050000}"/>
    <cellStyle name="Comma 2 4 4 10 2" xfId="11775" xr:uid="{00000000-0005-0000-0000-00001F050000}"/>
    <cellStyle name="Comma 2 4 4 10 3" xfId="20161" xr:uid="{00000000-0005-0000-0000-000020050000}"/>
    <cellStyle name="Comma 2 4 4 10 4" xfId="28547" xr:uid="{00000000-0005-0000-0000-000021050000}"/>
    <cellStyle name="Comma 2 4 4 10 5" xfId="36933" xr:uid="{00000000-0005-0000-0000-000022050000}"/>
    <cellStyle name="Comma 2 4 4 10 6" xfId="45319" xr:uid="{00000000-0005-0000-0000-000023050000}"/>
    <cellStyle name="Comma 2 4 4 10 7" xfId="53705" xr:uid="{00000000-0005-0000-0000-000024050000}"/>
    <cellStyle name="Comma 2 4 4 11" xfId="9024" xr:uid="{00000000-0005-0000-0000-000025050000}"/>
    <cellStyle name="Comma 2 4 4 12" xfId="17410" xr:uid="{00000000-0005-0000-0000-000026050000}"/>
    <cellStyle name="Comma 2 4 4 13" xfId="25796" xr:uid="{00000000-0005-0000-0000-000027050000}"/>
    <cellStyle name="Comma 2 4 4 14" xfId="34182" xr:uid="{00000000-0005-0000-0000-000028050000}"/>
    <cellStyle name="Comma 2 4 4 15" xfId="42568" xr:uid="{00000000-0005-0000-0000-000029050000}"/>
    <cellStyle name="Comma 2 4 4 16" xfId="50954" xr:uid="{00000000-0005-0000-0000-00002A050000}"/>
    <cellStyle name="Comma 2 4 4 17" xfId="59340" xr:uid="{00000000-0005-0000-0000-00002B050000}"/>
    <cellStyle name="Comma 2 4 4 18" xfId="60707" xr:uid="{00000000-0005-0000-0000-00002C050000}"/>
    <cellStyle name="Comma 2 4 4 2" xfId="37" xr:uid="{00000000-0005-0000-0000-00002D050000}"/>
    <cellStyle name="Comma 2 4 4 2 10" xfId="17411" xr:uid="{00000000-0005-0000-0000-00002E050000}"/>
    <cellStyle name="Comma 2 4 4 2 11" xfId="25797" xr:uid="{00000000-0005-0000-0000-00002F050000}"/>
    <cellStyle name="Comma 2 4 4 2 12" xfId="34183" xr:uid="{00000000-0005-0000-0000-000030050000}"/>
    <cellStyle name="Comma 2 4 4 2 13" xfId="42569" xr:uid="{00000000-0005-0000-0000-000031050000}"/>
    <cellStyle name="Comma 2 4 4 2 14" xfId="50955" xr:uid="{00000000-0005-0000-0000-000032050000}"/>
    <cellStyle name="Comma 2 4 4 2 15" xfId="59341" xr:uid="{00000000-0005-0000-0000-000033050000}"/>
    <cellStyle name="Comma 2 4 4 2 16" xfId="60708" xr:uid="{00000000-0005-0000-0000-000034050000}"/>
    <cellStyle name="Comma 2 4 4 2 2" xfId="38" xr:uid="{00000000-0005-0000-0000-000035050000}"/>
    <cellStyle name="Comma 2 4 4 2 3" xfId="859" xr:uid="{00000000-0005-0000-0000-000036050000}"/>
    <cellStyle name="Comma 2 4 4 2 3 2" xfId="61203" xr:uid="{00000000-0005-0000-0000-000037050000}"/>
    <cellStyle name="Comma 2 4 4 2 4" xfId="860" xr:uid="{00000000-0005-0000-0000-000038050000}"/>
    <cellStyle name="Comma 2 4 4 2 5" xfId="1475" xr:uid="{00000000-0005-0000-0000-000039050000}"/>
    <cellStyle name="Comma 2 4 4 2 5 10" xfId="51800" xr:uid="{00000000-0005-0000-0000-00003A050000}"/>
    <cellStyle name="Comma 2 4 4 2 5 11" xfId="60186" xr:uid="{00000000-0005-0000-0000-00003B050000}"/>
    <cellStyle name="Comma 2 4 4 2 5 2" xfId="2495" xr:uid="{00000000-0005-0000-0000-00003C050000}"/>
    <cellStyle name="Comma 2 4 4 2 5 2 2" xfId="5212" xr:uid="{00000000-0005-0000-0000-00003D050000}"/>
    <cellStyle name="Comma 2 4 4 2 5 2 2 2" xfId="16566" xr:uid="{00000000-0005-0000-0000-00003E050000}"/>
    <cellStyle name="Comma 2 4 4 2 5 2 2 3" xfId="24952" xr:uid="{00000000-0005-0000-0000-00003F050000}"/>
    <cellStyle name="Comma 2 4 4 2 5 2 2 4" xfId="33338" xr:uid="{00000000-0005-0000-0000-000040050000}"/>
    <cellStyle name="Comma 2 4 4 2 5 2 2 5" xfId="41724" xr:uid="{00000000-0005-0000-0000-000041050000}"/>
    <cellStyle name="Comma 2 4 4 2 5 2 2 6" xfId="50110" xr:uid="{00000000-0005-0000-0000-000042050000}"/>
    <cellStyle name="Comma 2 4 4 2 5 2 2 7" xfId="58496" xr:uid="{00000000-0005-0000-0000-000043050000}"/>
    <cellStyle name="Comma 2 4 4 2 5 2 3" xfId="8180" xr:uid="{00000000-0005-0000-0000-000044050000}"/>
    <cellStyle name="Comma 2 4 4 2 5 2 3 2" xfId="13856" xr:uid="{00000000-0005-0000-0000-000045050000}"/>
    <cellStyle name="Comma 2 4 4 2 5 2 3 3" xfId="22242" xr:uid="{00000000-0005-0000-0000-000046050000}"/>
    <cellStyle name="Comma 2 4 4 2 5 2 3 4" xfId="30628" xr:uid="{00000000-0005-0000-0000-000047050000}"/>
    <cellStyle name="Comma 2 4 4 2 5 2 3 5" xfId="39014" xr:uid="{00000000-0005-0000-0000-000048050000}"/>
    <cellStyle name="Comma 2 4 4 2 5 2 3 6" xfId="47400" xr:uid="{00000000-0005-0000-0000-000049050000}"/>
    <cellStyle name="Comma 2 4 4 2 5 2 3 7" xfId="55786" xr:uid="{00000000-0005-0000-0000-00004A050000}"/>
    <cellStyle name="Comma 2 4 4 2 5 2 4" xfId="10890" xr:uid="{00000000-0005-0000-0000-00004B050000}"/>
    <cellStyle name="Comma 2 4 4 2 5 2 5" xfId="19276" xr:uid="{00000000-0005-0000-0000-00004C050000}"/>
    <cellStyle name="Comma 2 4 4 2 5 2 6" xfId="27662" xr:uid="{00000000-0005-0000-0000-00004D050000}"/>
    <cellStyle name="Comma 2 4 4 2 5 2 7" xfId="36048" xr:uid="{00000000-0005-0000-0000-00004E050000}"/>
    <cellStyle name="Comma 2 4 4 2 5 2 8" xfId="44434" xr:uid="{00000000-0005-0000-0000-00004F050000}"/>
    <cellStyle name="Comma 2 4 4 2 5 2 9" xfId="52820" xr:uid="{00000000-0005-0000-0000-000050050000}"/>
    <cellStyle name="Comma 2 4 4 2 5 3" xfId="4192" xr:uid="{00000000-0005-0000-0000-000051050000}"/>
    <cellStyle name="Comma 2 4 4 2 5 3 2" xfId="15546" xr:uid="{00000000-0005-0000-0000-000052050000}"/>
    <cellStyle name="Comma 2 4 4 2 5 3 3" xfId="23932" xr:uid="{00000000-0005-0000-0000-000053050000}"/>
    <cellStyle name="Comma 2 4 4 2 5 3 4" xfId="32318" xr:uid="{00000000-0005-0000-0000-000054050000}"/>
    <cellStyle name="Comma 2 4 4 2 5 3 5" xfId="40704" xr:uid="{00000000-0005-0000-0000-000055050000}"/>
    <cellStyle name="Comma 2 4 4 2 5 3 6" xfId="49090" xr:uid="{00000000-0005-0000-0000-000056050000}"/>
    <cellStyle name="Comma 2 4 4 2 5 3 7" xfId="57476" xr:uid="{00000000-0005-0000-0000-000057050000}"/>
    <cellStyle name="Comma 2 4 4 2 5 4" xfId="7160" xr:uid="{00000000-0005-0000-0000-000058050000}"/>
    <cellStyle name="Comma 2 4 4 2 5 4 2" xfId="12836" xr:uid="{00000000-0005-0000-0000-000059050000}"/>
    <cellStyle name="Comma 2 4 4 2 5 4 3" xfId="21222" xr:uid="{00000000-0005-0000-0000-00005A050000}"/>
    <cellStyle name="Comma 2 4 4 2 5 4 4" xfId="29608" xr:uid="{00000000-0005-0000-0000-00005B050000}"/>
    <cellStyle name="Comma 2 4 4 2 5 4 5" xfId="37994" xr:uid="{00000000-0005-0000-0000-00005C050000}"/>
    <cellStyle name="Comma 2 4 4 2 5 4 6" xfId="46380" xr:uid="{00000000-0005-0000-0000-00005D050000}"/>
    <cellStyle name="Comma 2 4 4 2 5 4 7" xfId="54766" xr:uid="{00000000-0005-0000-0000-00005E050000}"/>
    <cellStyle name="Comma 2 4 4 2 5 5" xfId="9870" xr:uid="{00000000-0005-0000-0000-00005F050000}"/>
    <cellStyle name="Comma 2 4 4 2 5 6" xfId="18256" xr:uid="{00000000-0005-0000-0000-000060050000}"/>
    <cellStyle name="Comma 2 4 4 2 5 7" xfId="26642" xr:uid="{00000000-0005-0000-0000-000061050000}"/>
    <cellStyle name="Comma 2 4 4 2 5 8" xfId="35028" xr:uid="{00000000-0005-0000-0000-000062050000}"/>
    <cellStyle name="Comma 2 4 4 2 5 9" xfId="43414" xr:uid="{00000000-0005-0000-0000-000063050000}"/>
    <cellStyle name="Comma 2 4 4 2 6" xfId="590" xr:uid="{00000000-0005-0000-0000-000064050000}"/>
    <cellStyle name="Comma 2 4 4 2 6 2" xfId="6315" xr:uid="{00000000-0005-0000-0000-000065050000}"/>
    <cellStyle name="Comma 2 4 4 2 6 3" xfId="11991" xr:uid="{00000000-0005-0000-0000-000066050000}"/>
    <cellStyle name="Comma 2 4 4 2 6 4" xfId="20377" xr:uid="{00000000-0005-0000-0000-000067050000}"/>
    <cellStyle name="Comma 2 4 4 2 6 5" xfId="28763" xr:uid="{00000000-0005-0000-0000-000068050000}"/>
    <cellStyle name="Comma 2 4 4 2 6 6" xfId="37149" xr:uid="{00000000-0005-0000-0000-000069050000}"/>
    <cellStyle name="Comma 2 4 4 2 6 7" xfId="45535" xr:uid="{00000000-0005-0000-0000-00006A050000}"/>
    <cellStyle name="Comma 2 4 4 2 6 8" xfId="53921" xr:uid="{00000000-0005-0000-0000-00006B050000}"/>
    <cellStyle name="Comma 2 4 4 2 7" xfId="3347" xr:uid="{00000000-0005-0000-0000-00006C050000}"/>
    <cellStyle name="Comma 2 4 4 2 7 2" xfId="14701" xr:uid="{00000000-0005-0000-0000-00006D050000}"/>
    <cellStyle name="Comma 2 4 4 2 7 3" xfId="23087" xr:uid="{00000000-0005-0000-0000-00006E050000}"/>
    <cellStyle name="Comma 2 4 4 2 7 4" xfId="31473" xr:uid="{00000000-0005-0000-0000-00006F050000}"/>
    <cellStyle name="Comma 2 4 4 2 7 5" xfId="39859" xr:uid="{00000000-0005-0000-0000-000070050000}"/>
    <cellStyle name="Comma 2 4 4 2 7 6" xfId="48245" xr:uid="{00000000-0005-0000-0000-000071050000}"/>
    <cellStyle name="Comma 2 4 4 2 7 7" xfId="56631" xr:uid="{00000000-0005-0000-0000-000072050000}"/>
    <cellStyle name="Comma 2 4 4 2 8" xfId="6211" xr:uid="{00000000-0005-0000-0000-000073050000}"/>
    <cellStyle name="Comma 2 4 4 2 8 2" xfId="11887" xr:uid="{00000000-0005-0000-0000-000074050000}"/>
    <cellStyle name="Comma 2 4 4 2 8 3" xfId="20273" xr:uid="{00000000-0005-0000-0000-000075050000}"/>
    <cellStyle name="Comma 2 4 4 2 8 4" xfId="28659" xr:uid="{00000000-0005-0000-0000-000076050000}"/>
    <cellStyle name="Comma 2 4 4 2 8 5" xfId="37045" xr:uid="{00000000-0005-0000-0000-000077050000}"/>
    <cellStyle name="Comma 2 4 4 2 8 6" xfId="45431" xr:uid="{00000000-0005-0000-0000-000078050000}"/>
    <cellStyle name="Comma 2 4 4 2 8 7" xfId="53817" xr:uid="{00000000-0005-0000-0000-000079050000}"/>
    <cellStyle name="Comma 2 4 4 2 9" xfId="9025" xr:uid="{00000000-0005-0000-0000-00007A050000}"/>
    <cellStyle name="Comma 2 4 4 3" xfId="39" xr:uid="{00000000-0005-0000-0000-00007B050000}"/>
    <cellStyle name="Comma 2 4 4 3 10" xfId="17412" xr:uid="{00000000-0005-0000-0000-00007C050000}"/>
    <cellStyle name="Comma 2 4 4 3 11" xfId="25798" xr:uid="{00000000-0005-0000-0000-00007D050000}"/>
    <cellStyle name="Comma 2 4 4 3 12" xfId="34184" xr:uid="{00000000-0005-0000-0000-00007E050000}"/>
    <cellStyle name="Comma 2 4 4 3 13" xfId="42570" xr:uid="{00000000-0005-0000-0000-00007F050000}"/>
    <cellStyle name="Comma 2 4 4 3 14" xfId="50956" xr:uid="{00000000-0005-0000-0000-000080050000}"/>
    <cellStyle name="Comma 2 4 4 3 15" xfId="59342" xr:uid="{00000000-0005-0000-0000-000081050000}"/>
    <cellStyle name="Comma 2 4 4 3 16" xfId="60709" xr:uid="{00000000-0005-0000-0000-000082050000}"/>
    <cellStyle name="Comma 2 4 4 3 2" xfId="40" xr:uid="{00000000-0005-0000-0000-000083050000}"/>
    <cellStyle name="Comma 2 4 4 3 3" xfId="861" xr:uid="{00000000-0005-0000-0000-000084050000}"/>
    <cellStyle name="Comma 2 4 4 3 3 2" xfId="61204" xr:uid="{00000000-0005-0000-0000-000085050000}"/>
    <cellStyle name="Comma 2 4 4 3 4" xfId="862" xr:uid="{00000000-0005-0000-0000-000086050000}"/>
    <cellStyle name="Comma 2 4 4 3 5" xfId="1476" xr:uid="{00000000-0005-0000-0000-000087050000}"/>
    <cellStyle name="Comma 2 4 4 3 5 10" xfId="51801" xr:uid="{00000000-0005-0000-0000-000088050000}"/>
    <cellStyle name="Comma 2 4 4 3 5 11" xfId="60187" xr:uid="{00000000-0005-0000-0000-000089050000}"/>
    <cellStyle name="Comma 2 4 4 3 5 2" xfId="2496" xr:uid="{00000000-0005-0000-0000-00008A050000}"/>
    <cellStyle name="Comma 2 4 4 3 5 2 2" xfId="5213" xr:uid="{00000000-0005-0000-0000-00008B050000}"/>
    <cellStyle name="Comma 2 4 4 3 5 2 2 2" xfId="16567" xr:uid="{00000000-0005-0000-0000-00008C050000}"/>
    <cellStyle name="Comma 2 4 4 3 5 2 2 3" xfId="24953" xr:uid="{00000000-0005-0000-0000-00008D050000}"/>
    <cellStyle name="Comma 2 4 4 3 5 2 2 4" xfId="33339" xr:uid="{00000000-0005-0000-0000-00008E050000}"/>
    <cellStyle name="Comma 2 4 4 3 5 2 2 5" xfId="41725" xr:uid="{00000000-0005-0000-0000-00008F050000}"/>
    <cellStyle name="Comma 2 4 4 3 5 2 2 6" xfId="50111" xr:uid="{00000000-0005-0000-0000-000090050000}"/>
    <cellStyle name="Comma 2 4 4 3 5 2 2 7" xfId="58497" xr:uid="{00000000-0005-0000-0000-000091050000}"/>
    <cellStyle name="Comma 2 4 4 3 5 2 3" xfId="8181" xr:uid="{00000000-0005-0000-0000-000092050000}"/>
    <cellStyle name="Comma 2 4 4 3 5 2 3 2" xfId="13857" xr:uid="{00000000-0005-0000-0000-000093050000}"/>
    <cellStyle name="Comma 2 4 4 3 5 2 3 3" xfId="22243" xr:uid="{00000000-0005-0000-0000-000094050000}"/>
    <cellStyle name="Comma 2 4 4 3 5 2 3 4" xfId="30629" xr:uid="{00000000-0005-0000-0000-000095050000}"/>
    <cellStyle name="Comma 2 4 4 3 5 2 3 5" xfId="39015" xr:uid="{00000000-0005-0000-0000-000096050000}"/>
    <cellStyle name="Comma 2 4 4 3 5 2 3 6" xfId="47401" xr:uid="{00000000-0005-0000-0000-000097050000}"/>
    <cellStyle name="Comma 2 4 4 3 5 2 3 7" xfId="55787" xr:uid="{00000000-0005-0000-0000-000098050000}"/>
    <cellStyle name="Comma 2 4 4 3 5 2 4" xfId="10891" xr:uid="{00000000-0005-0000-0000-000099050000}"/>
    <cellStyle name="Comma 2 4 4 3 5 2 5" xfId="19277" xr:uid="{00000000-0005-0000-0000-00009A050000}"/>
    <cellStyle name="Comma 2 4 4 3 5 2 6" xfId="27663" xr:uid="{00000000-0005-0000-0000-00009B050000}"/>
    <cellStyle name="Comma 2 4 4 3 5 2 7" xfId="36049" xr:uid="{00000000-0005-0000-0000-00009C050000}"/>
    <cellStyle name="Comma 2 4 4 3 5 2 8" xfId="44435" xr:uid="{00000000-0005-0000-0000-00009D050000}"/>
    <cellStyle name="Comma 2 4 4 3 5 2 9" xfId="52821" xr:uid="{00000000-0005-0000-0000-00009E050000}"/>
    <cellStyle name="Comma 2 4 4 3 5 3" xfId="4193" xr:uid="{00000000-0005-0000-0000-00009F050000}"/>
    <cellStyle name="Comma 2 4 4 3 5 3 2" xfId="15547" xr:uid="{00000000-0005-0000-0000-0000A0050000}"/>
    <cellStyle name="Comma 2 4 4 3 5 3 3" xfId="23933" xr:uid="{00000000-0005-0000-0000-0000A1050000}"/>
    <cellStyle name="Comma 2 4 4 3 5 3 4" xfId="32319" xr:uid="{00000000-0005-0000-0000-0000A2050000}"/>
    <cellStyle name="Comma 2 4 4 3 5 3 5" xfId="40705" xr:uid="{00000000-0005-0000-0000-0000A3050000}"/>
    <cellStyle name="Comma 2 4 4 3 5 3 6" xfId="49091" xr:uid="{00000000-0005-0000-0000-0000A4050000}"/>
    <cellStyle name="Comma 2 4 4 3 5 3 7" xfId="57477" xr:uid="{00000000-0005-0000-0000-0000A5050000}"/>
    <cellStyle name="Comma 2 4 4 3 5 4" xfId="7161" xr:uid="{00000000-0005-0000-0000-0000A6050000}"/>
    <cellStyle name="Comma 2 4 4 3 5 4 2" xfId="12837" xr:uid="{00000000-0005-0000-0000-0000A7050000}"/>
    <cellStyle name="Comma 2 4 4 3 5 4 3" xfId="21223" xr:uid="{00000000-0005-0000-0000-0000A8050000}"/>
    <cellStyle name="Comma 2 4 4 3 5 4 4" xfId="29609" xr:uid="{00000000-0005-0000-0000-0000A9050000}"/>
    <cellStyle name="Comma 2 4 4 3 5 4 5" xfId="37995" xr:uid="{00000000-0005-0000-0000-0000AA050000}"/>
    <cellStyle name="Comma 2 4 4 3 5 4 6" xfId="46381" xr:uid="{00000000-0005-0000-0000-0000AB050000}"/>
    <cellStyle name="Comma 2 4 4 3 5 4 7" xfId="54767" xr:uid="{00000000-0005-0000-0000-0000AC050000}"/>
    <cellStyle name="Comma 2 4 4 3 5 5" xfId="9871" xr:uid="{00000000-0005-0000-0000-0000AD050000}"/>
    <cellStyle name="Comma 2 4 4 3 5 6" xfId="18257" xr:uid="{00000000-0005-0000-0000-0000AE050000}"/>
    <cellStyle name="Comma 2 4 4 3 5 7" xfId="26643" xr:uid="{00000000-0005-0000-0000-0000AF050000}"/>
    <cellStyle name="Comma 2 4 4 3 5 8" xfId="35029" xr:uid="{00000000-0005-0000-0000-0000B0050000}"/>
    <cellStyle name="Comma 2 4 4 3 5 9" xfId="43415" xr:uid="{00000000-0005-0000-0000-0000B1050000}"/>
    <cellStyle name="Comma 2 4 4 3 6" xfId="591" xr:uid="{00000000-0005-0000-0000-0000B2050000}"/>
    <cellStyle name="Comma 2 4 4 3 6 2" xfId="6316" xr:uid="{00000000-0005-0000-0000-0000B3050000}"/>
    <cellStyle name="Comma 2 4 4 3 6 3" xfId="11992" xr:uid="{00000000-0005-0000-0000-0000B4050000}"/>
    <cellStyle name="Comma 2 4 4 3 6 4" xfId="20378" xr:uid="{00000000-0005-0000-0000-0000B5050000}"/>
    <cellStyle name="Comma 2 4 4 3 6 5" xfId="28764" xr:uid="{00000000-0005-0000-0000-0000B6050000}"/>
    <cellStyle name="Comma 2 4 4 3 6 6" xfId="37150" xr:uid="{00000000-0005-0000-0000-0000B7050000}"/>
    <cellStyle name="Comma 2 4 4 3 6 7" xfId="45536" xr:uid="{00000000-0005-0000-0000-0000B8050000}"/>
    <cellStyle name="Comma 2 4 4 3 6 8" xfId="53922" xr:uid="{00000000-0005-0000-0000-0000B9050000}"/>
    <cellStyle name="Comma 2 4 4 3 7" xfId="3348" xr:uid="{00000000-0005-0000-0000-0000BA050000}"/>
    <cellStyle name="Comma 2 4 4 3 7 2" xfId="14702" xr:uid="{00000000-0005-0000-0000-0000BB050000}"/>
    <cellStyle name="Comma 2 4 4 3 7 3" xfId="23088" xr:uid="{00000000-0005-0000-0000-0000BC050000}"/>
    <cellStyle name="Comma 2 4 4 3 7 4" xfId="31474" xr:uid="{00000000-0005-0000-0000-0000BD050000}"/>
    <cellStyle name="Comma 2 4 4 3 7 5" xfId="39860" xr:uid="{00000000-0005-0000-0000-0000BE050000}"/>
    <cellStyle name="Comma 2 4 4 3 7 6" xfId="48246" xr:uid="{00000000-0005-0000-0000-0000BF050000}"/>
    <cellStyle name="Comma 2 4 4 3 7 7" xfId="56632" xr:uid="{00000000-0005-0000-0000-0000C0050000}"/>
    <cellStyle name="Comma 2 4 4 3 8" xfId="6283" xr:uid="{00000000-0005-0000-0000-0000C1050000}"/>
    <cellStyle name="Comma 2 4 4 3 8 2" xfId="11959" xr:uid="{00000000-0005-0000-0000-0000C2050000}"/>
    <cellStyle name="Comma 2 4 4 3 8 3" xfId="20345" xr:uid="{00000000-0005-0000-0000-0000C3050000}"/>
    <cellStyle name="Comma 2 4 4 3 8 4" xfId="28731" xr:uid="{00000000-0005-0000-0000-0000C4050000}"/>
    <cellStyle name="Comma 2 4 4 3 8 5" xfId="37117" xr:uid="{00000000-0005-0000-0000-0000C5050000}"/>
    <cellStyle name="Comma 2 4 4 3 8 6" xfId="45503" xr:uid="{00000000-0005-0000-0000-0000C6050000}"/>
    <cellStyle name="Comma 2 4 4 3 8 7" xfId="53889" xr:uid="{00000000-0005-0000-0000-0000C7050000}"/>
    <cellStyle name="Comma 2 4 4 3 9" xfId="9026" xr:uid="{00000000-0005-0000-0000-0000C8050000}"/>
    <cellStyle name="Comma 2 4 4 4" xfId="41" xr:uid="{00000000-0005-0000-0000-0000C9050000}"/>
    <cellStyle name="Comma 2 4 4 4 2" xfId="592" xr:uid="{00000000-0005-0000-0000-0000CA050000}"/>
    <cellStyle name="Comma 2 4 4 4 3" xfId="6139" xr:uid="{00000000-0005-0000-0000-0000CB050000}"/>
    <cellStyle name="Comma 2 4 4 4 3 2" xfId="11815" xr:uid="{00000000-0005-0000-0000-0000CC050000}"/>
    <cellStyle name="Comma 2 4 4 4 3 3" xfId="20201" xr:uid="{00000000-0005-0000-0000-0000CD050000}"/>
    <cellStyle name="Comma 2 4 4 4 3 4" xfId="28587" xr:uid="{00000000-0005-0000-0000-0000CE050000}"/>
    <cellStyle name="Comma 2 4 4 4 3 5" xfId="36973" xr:uid="{00000000-0005-0000-0000-0000CF050000}"/>
    <cellStyle name="Comma 2 4 4 4 3 6" xfId="45359" xr:uid="{00000000-0005-0000-0000-0000D0050000}"/>
    <cellStyle name="Comma 2 4 4 4 3 7" xfId="53745" xr:uid="{00000000-0005-0000-0000-0000D1050000}"/>
    <cellStyle name="Comma 2 4 4 4 4" xfId="561" xr:uid="{00000000-0005-0000-0000-0000D2050000}"/>
    <cellStyle name="Comma 2 4 4 5" xfId="863" xr:uid="{00000000-0005-0000-0000-0000D3050000}"/>
    <cellStyle name="Comma 2 4 4 5 2" xfId="61064" xr:uid="{00000000-0005-0000-0000-0000D4050000}"/>
    <cellStyle name="Comma 2 4 4 6" xfId="864" xr:uid="{00000000-0005-0000-0000-0000D5050000}"/>
    <cellStyle name="Comma 2 4 4 6 2" xfId="61202" xr:uid="{00000000-0005-0000-0000-0000D6050000}"/>
    <cellStyle name="Comma 2 4 4 7" xfId="1474" xr:uid="{00000000-0005-0000-0000-0000D7050000}"/>
    <cellStyle name="Comma 2 4 4 7 10" xfId="51799" xr:uid="{00000000-0005-0000-0000-0000D8050000}"/>
    <cellStyle name="Comma 2 4 4 7 11" xfId="60185" xr:uid="{00000000-0005-0000-0000-0000D9050000}"/>
    <cellStyle name="Comma 2 4 4 7 2" xfId="2494" xr:uid="{00000000-0005-0000-0000-0000DA050000}"/>
    <cellStyle name="Comma 2 4 4 7 2 2" xfId="5211" xr:uid="{00000000-0005-0000-0000-0000DB050000}"/>
    <cellStyle name="Comma 2 4 4 7 2 2 2" xfId="16565" xr:uid="{00000000-0005-0000-0000-0000DC050000}"/>
    <cellStyle name="Comma 2 4 4 7 2 2 3" xfId="24951" xr:uid="{00000000-0005-0000-0000-0000DD050000}"/>
    <cellStyle name="Comma 2 4 4 7 2 2 4" xfId="33337" xr:uid="{00000000-0005-0000-0000-0000DE050000}"/>
    <cellStyle name="Comma 2 4 4 7 2 2 5" xfId="41723" xr:uid="{00000000-0005-0000-0000-0000DF050000}"/>
    <cellStyle name="Comma 2 4 4 7 2 2 6" xfId="50109" xr:uid="{00000000-0005-0000-0000-0000E0050000}"/>
    <cellStyle name="Comma 2 4 4 7 2 2 7" xfId="58495" xr:uid="{00000000-0005-0000-0000-0000E1050000}"/>
    <cellStyle name="Comma 2 4 4 7 2 3" xfId="8179" xr:uid="{00000000-0005-0000-0000-0000E2050000}"/>
    <cellStyle name="Comma 2 4 4 7 2 3 2" xfId="13855" xr:uid="{00000000-0005-0000-0000-0000E3050000}"/>
    <cellStyle name="Comma 2 4 4 7 2 3 3" xfId="22241" xr:uid="{00000000-0005-0000-0000-0000E4050000}"/>
    <cellStyle name="Comma 2 4 4 7 2 3 4" xfId="30627" xr:uid="{00000000-0005-0000-0000-0000E5050000}"/>
    <cellStyle name="Comma 2 4 4 7 2 3 5" xfId="39013" xr:uid="{00000000-0005-0000-0000-0000E6050000}"/>
    <cellStyle name="Comma 2 4 4 7 2 3 6" xfId="47399" xr:uid="{00000000-0005-0000-0000-0000E7050000}"/>
    <cellStyle name="Comma 2 4 4 7 2 3 7" xfId="55785" xr:uid="{00000000-0005-0000-0000-0000E8050000}"/>
    <cellStyle name="Comma 2 4 4 7 2 4" xfId="10889" xr:uid="{00000000-0005-0000-0000-0000E9050000}"/>
    <cellStyle name="Comma 2 4 4 7 2 5" xfId="19275" xr:uid="{00000000-0005-0000-0000-0000EA050000}"/>
    <cellStyle name="Comma 2 4 4 7 2 6" xfId="27661" xr:uid="{00000000-0005-0000-0000-0000EB050000}"/>
    <cellStyle name="Comma 2 4 4 7 2 7" xfId="36047" xr:uid="{00000000-0005-0000-0000-0000EC050000}"/>
    <cellStyle name="Comma 2 4 4 7 2 8" xfId="44433" xr:uid="{00000000-0005-0000-0000-0000ED050000}"/>
    <cellStyle name="Comma 2 4 4 7 2 9" xfId="52819" xr:uid="{00000000-0005-0000-0000-0000EE050000}"/>
    <cellStyle name="Comma 2 4 4 7 3" xfId="4191" xr:uid="{00000000-0005-0000-0000-0000EF050000}"/>
    <cellStyle name="Comma 2 4 4 7 3 2" xfId="15545" xr:uid="{00000000-0005-0000-0000-0000F0050000}"/>
    <cellStyle name="Comma 2 4 4 7 3 3" xfId="23931" xr:uid="{00000000-0005-0000-0000-0000F1050000}"/>
    <cellStyle name="Comma 2 4 4 7 3 4" xfId="32317" xr:uid="{00000000-0005-0000-0000-0000F2050000}"/>
    <cellStyle name="Comma 2 4 4 7 3 5" xfId="40703" xr:uid="{00000000-0005-0000-0000-0000F3050000}"/>
    <cellStyle name="Comma 2 4 4 7 3 6" xfId="49089" xr:uid="{00000000-0005-0000-0000-0000F4050000}"/>
    <cellStyle name="Comma 2 4 4 7 3 7" xfId="57475" xr:uid="{00000000-0005-0000-0000-0000F5050000}"/>
    <cellStyle name="Comma 2 4 4 7 4" xfId="7159" xr:uid="{00000000-0005-0000-0000-0000F6050000}"/>
    <cellStyle name="Comma 2 4 4 7 4 2" xfId="12835" xr:uid="{00000000-0005-0000-0000-0000F7050000}"/>
    <cellStyle name="Comma 2 4 4 7 4 3" xfId="21221" xr:uid="{00000000-0005-0000-0000-0000F8050000}"/>
    <cellStyle name="Comma 2 4 4 7 4 4" xfId="29607" xr:uid="{00000000-0005-0000-0000-0000F9050000}"/>
    <cellStyle name="Comma 2 4 4 7 4 5" xfId="37993" xr:uid="{00000000-0005-0000-0000-0000FA050000}"/>
    <cellStyle name="Comma 2 4 4 7 4 6" xfId="46379" xr:uid="{00000000-0005-0000-0000-0000FB050000}"/>
    <cellStyle name="Comma 2 4 4 7 4 7" xfId="54765" xr:uid="{00000000-0005-0000-0000-0000FC050000}"/>
    <cellStyle name="Comma 2 4 4 7 5" xfId="9869" xr:uid="{00000000-0005-0000-0000-0000FD050000}"/>
    <cellStyle name="Comma 2 4 4 7 6" xfId="18255" xr:uid="{00000000-0005-0000-0000-0000FE050000}"/>
    <cellStyle name="Comma 2 4 4 7 7" xfId="26641" xr:uid="{00000000-0005-0000-0000-0000FF050000}"/>
    <cellStyle name="Comma 2 4 4 7 8" xfId="35027" xr:uid="{00000000-0005-0000-0000-000000060000}"/>
    <cellStyle name="Comma 2 4 4 7 9" xfId="43413" xr:uid="{00000000-0005-0000-0000-000001060000}"/>
    <cellStyle name="Comma 2 4 4 8" xfId="589" xr:uid="{00000000-0005-0000-0000-000002060000}"/>
    <cellStyle name="Comma 2 4 4 8 2" xfId="6314" xr:uid="{00000000-0005-0000-0000-000003060000}"/>
    <cellStyle name="Comma 2 4 4 8 3" xfId="11990" xr:uid="{00000000-0005-0000-0000-000004060000}"/>
    <cellStyle name="Comma 2 4 4 8 4" xfId="20376" xr:uid="{00000000-0005-0000-0000-000005060000}"/>
    <cellStyle name="Comma 2 4 4 8 5" xfId="28762" xr:uid="{00000000-0005-0000-0000-000006060000}"/>
    <cellStyle name="Comma 2 4 4 8 6" xfId="37148" xr:uid="{00000000-0005-0000-0000-000007060000}"/>
    <cellStyle name="Comma 2 4 4 8 7" xfId="45534" xr:uid="{00000000-0005-0000-0000-000008060000}"/>
    <cellStyle name="Comma 2 4 4 8 8" xfId="53920" xr:uid="{00000000-0005-0000-0000-000009060000}"/>
    <cellStyle name="Comma 2 4 4 9" xfId="3346" xr:uid="{00000000-0005-0000-0000-00000A060000}"/>
    <cellStyle name="Comma 2 4 4 9 2" xfId="14700" xr:uid="{00000000-0005-0000-0000-00000B060000}"/>
    <cellStyle name="Comma 2 4 4 9 3" xfId="23086" xr:uid="{00000000-0005-0000-0000-00000C060000}"/>
    <cellStyle name="Comma 2 4 4 9 4" xfId="31472" xr:uid="{00000000-0005-0000-0000-00000D060000}"/>
    <cellStyle name="Comma 2 4 4 9 5" xfId="39858" xr:uid="{00000000-0005-0000-0000-00000E060000}"/>
    <cellStyle name="Comma 2 4 4 9 6" xfId="48244" xr:uid="{00000000-0005-0000-0000-00000F060000}"/>
    <cellStyle name="Comma 2 4 4 9 7" xfId="56630" xr:uid="{00000000-0005-0000-0000-000010060000}"/>
    <cellStyle name="Comma 2 4 5" xfId="42" xr:uid="{00000000-0005-0000-0000-000011060000}"/>
    <cellStyle name="Comma 2 4 5 10" xfId="9027" xr:uid="{00000000-0005-0000-0000-000012060000}"/>
    <cellStyle name="Comma 2 4 5 11" xfId="17413" xr:uid="{00000000-0005-0000-0000-000013060000}"/>
    <cellStyle name="Comma 2 4 5 12" xfId="25799" xr:uid="{00000000-0005-0000-0000-000014060000}"/>
    <cellStyle name="Comma 2 4 5 13" xfId="34185" xr:uid="{00000000-0005-0000-0000-000015060000}"/>
    <cellStyle name="Comma 2 4 5 14" xfId="42571" xr:uid="{00000000-0005-0000-0000-000016060000}"/>
    <cellStyle name="Comma 2 4 5 15" xfId="50957" xr:uid="{00000000-0005-0000-0000-000017060000}"/>
    <cellStyle name="Comma 2 4 5 16" xfId="59343" xr:uid="{00000000-0005-0000-0000-000018060000}"/>
    <cellStyle name="Comma 2 4 5 17" xfId="60710" xr:uid="{00000000-0005-0000-0000-000019060000}"/>
    <cellStyle name="Comma 2 4 5 2" xfId="43" xr:uid="{00000000-0005-0000-0000-00001A060000}"/>
    <cellStyle name="Comma 2 4 5 2 10" xfId="17414" xr:uid="{00000000-0005-0000-0000-00001B060000}"/>
    <cellStyle name="Comma 2 4 5 2 11" xfId="25800" xr:uid="{00000000-0005-0000-0000-00001C060000}"/>
    <cellStyle name="Comma 2 4 5 2 12" xfId="34186" xr:uid="{00000000-0005-0000-0000-00001D060000}"/>
    <cellStyle name="Comma 2 4 5 2 13" xfId="42572" xr:uid="{00000000-0005-0000-0000-00001E060000}"/>
    <cellStyle name="Comma 2 4 5 2 14" xfId="50958" xr:uid="{00000000-0005-0000-0000-00001F060000}"/>
    <cellStyle name="Comma 2 4 5 2 15" xfId="59344" xr:uid="{00000000-0005-0000-0000-000020060000}"/>
    <cellStyle name="Comma 2 4 5 2 16" xfId="60711" xr:uid="{00000000-0005-0000-0000-000021060000}"/>
    <cellStyle name="Comma 2 4 5 2 2" xfId="44" xr:uid="{00000000-0005-0000-0000-000022060000}"/>
    <cellStyle name="Comma 2 4 5 2 3" xfId="865" xr:uid="{00000000-0005-0000-0000-000023060000}"/>
    <cellStyle name="Comma 2 4 5 2 3 2" xfId="61206" xr:uid="{00000000-0005-0000-0000-000024060000}"/>
    <cellStyle name="Comma 2 4 5 2 4" xfId="866" xr:uid="{00000000-0005-0000-0000-000025060000}"/>
    <cellStyle name="Comma 2 4 5 2 5" xfId="1478" xr:uid="{00000000-0005-0000-0000-000026060000}"/>
    <cellStyle name="Comma 2 4 5 2 5 10" xfId="51803" xr:uid="{00000000-0005-0000-0000-000027060000}"/>
    <cellStyle name="Comma 2 4 5 2 5 11" xfId="60189" xr:uid="{00000000-0005-0000-0000-000028060000}"/>
    <cellStyle name="Comma 2 4 5 2 5 2" xfId="2498" xr:uid="{00000000-0005-0000-0000-000029060000}"/>
    <cellStyle name="Comma 2 4 5 2 5 2 2" xfId="5215" xr:uid="{00000000-0005-0000-0000-00002A060000}"/>
    <cellStyle name="Comma 2 4 5 2 5 2 2 2" xfId="16569" xr:uid="{00000000-0005-0000-0000-00002B060000}"/>
    <cellStyle name="Comma 2 4 5 2 5 2 2 3" xfId="24955" xr:uid="{00000000-0005-0000-0000-00002C060000}"/>
    <cellStyle name="Comma 2 4 5 2 5 2 2 4" xfId="33341" xr:uid="{00000000-0005-0000-0000-00002D060000}"/>
    <cellStyle name="Comma 2 4 5 2 5 2 2 5" xfId="41727" xr:uid="{00000000-0005-0000-0000-00002E060000}"/>
    <cellStyle name="Comma 2 4 5 2 5 2 2 6" xfId="50113" xr:uid="{00000000-0005-0000-0000-00002F060000}"/>
    <cellStyle name="Comma 2 4 5 2 5 2 2 7" xfId="58499" xr:uid="{00000000-0005-0000-0000-000030060000}"/>
    <cellStyle name="Comma 2 4 5 2 5 2 3" xfId="8183" xr:uid="{00000000-0005-0000-0000-000031060000}"/>
    <cellStyle name="Comma 2 4 5 2 5 2 3 2" xfId="13859" xr:uid="{00000000-0005-0000-0000-000032060000}"/>
    <cellStyle name="Comma 2 4 5 2 5 2 3 3" xfId="22245" xr:uid="{00000000-0005-0000-0000-000033060000}"/>
    <cellStyle name="Comma 2 4 5 2 5 2 3 4" xfId="30631" xr:uid="{00000000-0005-0000-0000-000034060000}"/>
    <cellStyle name="Comma 2 4 5 2 5 2 3 5" xfId="39017" xr:uid="{00000000-0005-0000-0000-000035060000}"/>
    <cellStyle name="Comma 2 4 5 2 5 2 3 6" xfId="47403" xr:uid="{00000000-0005-0000-0000-000036060000}"/>
    <cellStyle name="Comma 2 4 5 2 5 2 3 7" xfId="55789" xr:uid="{00000000-0005-0000-0000-000037060000}"/>
    <cellStyle name="Comma 2 4 5 2 5 2 4" xfId="10893" xr:uid="{00000000-0005-0000-0000-000038060000}"/>
    <cellStyle name="Comma 2 4 5 2 5 2 5" xfId="19279" xr:uid="{00000000-0005-0000-0000-000039060000}"/>
    <cellStyle name="Comma 2 4 5 2 5 2 6" xfId="27665" xr:uid="{00000000-0005-0000-0000-00003A060000}"/>
    <cellStyle name="Comma 2 4 5 2 5 2 7" xfId="36051" xr:uid="{00000000-0005-0000-0000-00003B060000}"/>
    <cellStyle name="Comma 2 4 5 2 5 2 8" xfId="44437" xr:uid="{00000000-0005-0000-0000-00003C060000}"/>
    <cellStyle name="Comma 2 4 5 2 5 2 9" xfId="52823" xr:uid="{00000000-0005-0000-0000-00003D060000}"/>
    <cellStyle name="Comma 2 4 5 2 5 3" xfId="4195" xr:uid="{00000000-0005-0000-0000-00003E060000}"/>
    <cellStyle name="Comma 2 4 5 2 5 3 2" xfId="15549" xr:uid="{00000000-0005-0000-0000-00003F060000}"/>
    <cellStyle name="Comma 2 4 5 2 5 3 3" xfId="23935" xr:uid="{00000000-0005-0000-0000-000040060000}"/>
    <cellStyle name="Comma 2 4 5 2 5 3 4" xfId="32321" xr:uid="{00000000-0005-0000-0000-000041060000}"/>
    <cellStyle name="Comma 2 4 5 2 5 3 5" xfId="40707" xr:uid="{00000000-0005-0000-0000-000042060000}"/>
    <cellStyle name="Comma 2 4 5 2 5 3 6" xfId="49093" xr:uid="{00000000-0005-0000-0000-000043060000}"/>
    <cellStyle name="Comma 2 4 5 2 5 3 7" xfId="57479" xr:uid="{00000000-0005-0000-0000-000044060000}"/>
    <cellStyle name="Comma 2 4 5 2 5 4" xfId="7163" xr:uid="{00000000-0005-0000-0000-000045060000}"/>
    <cellStyle name="Comma 2 4 5 2 5 4 2" xfId="12839" xr:uid="{00000000-0005-0000-0000-000046060000}"/>
    <cellStyle name="Comma 2 4 5 2 5 4 3" xfId="21225" xr:uid="{00000000-0005-0000-0000-000047060000}"/>
    <cellStyle name="Comma 2 4 5 2 5 4 4" xfId="29611" xr:uid="{00000000-0005-0000-0000-000048060000}"/>
    <cellStyle name="Comma 2 4 5 2 5 4 5" xfId="37997" xr:uid="{00000000-0005-0000-0000-000049060000}"/>
    <cellStyle name="Comma 2 4 5 2 5 4 6" xfId="46383" xr:uid="{00000000-0005-0000-0000-00004A060000}"/>
    <cellStyle name="Comma 2 4 5 2 5 4 7" xfId="54769" xr:uid="{00000000-0005-0000-0000-00004B060000}"/>
    <cellStyle name="Comma 2 4 5 2 5 5" xfId="9873" xr:uid="{00000000-0005-0000-0000-00004C060000}"/>
    <cellStyle name="Comma 2 4 5 2 5 6" xfId="18259" xr:uid="{00000000-0005-0000-0000-00004D060000}"/>
    <cellStyle name="Comma 2 4 5 2 5 7" xfId="26645" xr:uid="{00000000-0005-0000-0000-00004E060000}"/>
    <cellStyle name="Comma 2 4 5 2 5 8" xfId="35031" xr:uid="{00000000-0005-0000-0000-00004F060000}"/>
    <cellStyle name="Comma 2 4 5 2 5 9" xfId="43417" xr:uid="{00000000-0005-0000-0000-000050060000}"/>
    <cellStyle name="Comma 2 4 5 2 6" xfId="594" xr:uid="{00000000-0005-0000-0000-000051060000}"/>
    <cellStyle name="Comma 2 4 5 2 6 2" xfId="6318" xr:uid="{00000000-0005-0000-0000-000052060000}"/>
    <cellStyle name="Comma 2 4 5 2 6 3" xfId="11994" xr:uid="{00000000-0005-0000-0000-000053060000}"/>
    <cellStyle name="Comma 2 4 5 2 6 4" xfId="20380" xr:uid="{00000000-0005-0000-0000-000054060000}"/>
    <cellStyle name="Comma 2 4 5 2 6 5" xfId="28766" xr:uid="{00000000-0005-0000-0000-000055060000}"/>
    <cellStyle name="Comma 2 4 5 2 6 6" xfId="37152" xr:uid="{00000000-0005-0000-0000-000056060000}"/>
    <cellStyle name="Comma 2 4 5 2 6 7" xfId="45538" xr:uid="{00000000-0005-0000-0000-000057060000}"/>
    <cellStyle name="Comma 2 4 5 2 6 8" xfId="53924" xr:uid="{00000000-0005-0000-0000-000058060000}"/>
    <cellStyle name="Comma 2 4 5 2 7" xfId="3350" xr:uid="{00000000-0005-0000-0000-000059060000}"/>
    <cellStyle name="Comma 2 4 5 2 7 2" xfId="14704" xr:uid="{00000000-0005-0000-0000-00005A060000}"/>
    <cellStyle name="Comma 2 4 5 2 7 3" xfId="23090" xr:uid="{00000000-0005-0000-0000-00005B060000}"/>
    <cellStyle name="Comma 2 4 5 2 7 4" xfId="31476" xr:uid="{00000000-0005-0000-0000-00005C060000}"/>
    <cellStyle name="Comma 2 4 5 2 7 5" xfId="39862" xr:uid="{00000000-0005-0000-0000-00005D060000}"/>
    <cellStyle name="Comma 2 4 5 2 7 6" xfId="48248" xr:uid="{00000000-0005-0000-0000-00005E060000}"/>
    <cellStyle name="Comma 2 4 5 2 7 7" xfId="56634" xr:uid="{00000000-0005-0000-0000-00005F060000}"/>
    <cellStyle name="Comma 2 4 5 2 8" xfId="6259" xr:uid="{00000000-0005-0000-0000-000060060000}"/>
    <cellStyle name="Comma 2 4 5 2 8 2" xfId="11935" xr:uid="{00000000-0005-0000-0000-000061060000}"/>
    <cellStyle name="Comma 2 4 5 2 8 3" xfId="20321" xr:uid="{00000000-0005-0000-0000-000062060000}"/>
    <cellStyle name="Comma 2 4 5 2 8 4" xfId="28707" xr:uid="{00000000-0005-0000-0000-000063060000}"/>
    <cellStyle name="Comma 2 4 5 2 8 5" xfId="37093" xr:uid="{00000000-0005-0000-0000-000064060000}"/>
    <cellStyle name="Comma 2 4 5 2 8 6" xfId="45479" xr:uid="{00000000-0005-0000-0000-000065060000}"/>
    <cellStyle name="Comma 2 4 5 2 8 7" xfId="53865" xr:uid="{00000000-0005-0000-0000-000066060000}"/>
    <cellStyle name="Comma 2 4 5 2 9" xfId="9028" xr:uid="{00000000-0005-0000-0000-000067060000}"/>
    <cellStyle name="Comma 2 4 5 3" xfId="45" xr:uid="{00000000-0005-0000-0000-000068060000}"/>
    <cellStyle name="Comma 2 4 5 3 2" xfId="595" xr:uid="{00000000-0005-0000-0000-000069060000}"/>
    <cellStyle name="Comma 2 4 5 3 3" xfId="6187" xr:uid="{00000000-0005-0000-0000-00006A060000}"/>
    <cellStyle name="Comma 2 4 5 3 3 2" xfId="11863" xr:uid="{00000000-0005-0000-0000-00006B060000}"/>
    <cellStyle name="Comma 2 4 5 3 3 3" xfId="20249" xr:uid="{00000000-0005-0000-0000-00006C060000}"/>
    <cellStyle name="Comma 2 4 5 3 3 4" xfId="28635" xr:uid="{00000000-0005-0000-0000-00006D060000}"/>
    <cellStyle name="Comma 2 4 5 3 3 5" xfId="37021" xr:uid="{00000000-0005-0000-0000-00006E060000}"/>
    <cellStyle name="Comma 2 4 5 3 3 6" xfId="45407" xr:uid="{00000000-0005-0000-0000-00006F060000}"/>
    <cellStyle name="Comma 2 4 5 3 3 7" xfId="53793" xr:uid="{00000000-0005-0000-0000-000070060000}"/>
    <cellStyle name="Comma 2 4 5 3 4" xfId="563" xr:uid="{00000000-0005-0000-0000-000071060000}"/>
    <cellStyle name="Comma 2 4 5 4" xfId="867" xr:uid="{00000000-0005-0000-0000-000072060000}"/>
    <cellStyle name="Comma 2 4 5 4 2" xfId="61205" xr:uid="{00000000-0005-0000-0000-000073060000}"/>
    <cellStyle name="Comma 2 4 5 5" xfId="868" xr:uid="{00000000-0005-0000-0000-000074060000}"/>
    <cellStyle name="Comma 2 4 5 6" xfId="1477" xr:uid="{00000000-0005-0000-0000-000075060000}"/>
    <cellStyle name="Comma 2 4 5 6 10" xfId="51802" xr:uid="{00000000-0005-0000-0000-000076060000}"/>
    <cellStyle name="Comma 2 4 5 6 11" xfId="60188" xr:uid="{00000000-0005-0000-0000-000077060000}"/>
    <cellStyle name="Comma 2 4 5 6 2" xfId="2497" xr:uid="{00000000-0005-0000-0000-000078060000}"/>
    <cellStyle name="Comma 2 4 5 6 2 2" xfId="5214" xr:uid="{00000000-0005-0000-0000-000079060000}"/>
    <cellStyle name="Comma 2 4 5 6 2 2 2" xfId="16568" xr:uid="{00000000-0005-0000-0000-00007A060000}"/>
    <cellStyle name="Comma 2 4 5 6 2 2 3" xfId="24954" xr:uid="{00000000-0005-0000-0000-00007B060000}"/>
    <cellStyle name="Comma 2 4 5 6 2 2 4" xfId="33340" xr:uid="{00000000-0005-0000-0000-00007C060000}"/>
    <cellStyle name="Comma 2 4 5 6 2 2 5" xfId="41726" xr:uid="{00000000-0005-0000-0000-00007D060000}"/>
    <cellStyle name="Comma 2 4 5 6 2 2 6" xfId="50112" xr:uid="{00000000-0005-0000-0000-00007E060000}"/>
    <cellStyle name="Comma 2 4 5 6 2 2 7" xfId="58498" xr:uid="{00000000-0005-0000-0000-00007F060000}"/>
    <cellStyle name="Comma 2 4 5 6 2 3" xfId="8182" xr:uid="{00000000-0005-0000-0000-000080060000}"/>
    <cellStyle name="Comma 2 4 5 6 2 3 2" xfId="13858" xr:uid="{00000000-0005-0000-0000-000081060000}"/>
    <cellStyle name="Comma 2 4 5 6 2 3 3" xfId="22244" xr:uid="{00000000-0005-0000-0000-000082060000}"/>
    <cellStyle name="Comma 2 4 5 6 2 3 4" xfId="30630" xr:uid="{00000000-0005-0000-0000-000083060000}"/>
    <cellStyle name="Comma 2 4 5 6 2 3 5" xfId="39016" xr:uid="{00000000-0005-0000-0000-000084060000}"/>
    <cellStyle name="Comma 2 4 5 6 2 3 6" xfId="47402" xr:uid="{00000000-0005-0000-0000-000085060000}"/>
    <cellStyle name="Comma 2 4 5 6 2 3 7" xfId="55788" xr:uid="{00000000-0005-0000-0000-000086060000}"/>
    <cellStyle name="Comma 2 4 5 6 2 4" xfId="10892" xr:uid="{00000000-0005-0000-0000-000087060000}"/>
    <cellStyle name="Comma 2 4 5 6 2 5" xfId="19278" xr:uid="{00000000-0005-0000-0000-000088060000}"/>
    <cellStyle name="Comma 2 4 5 6 2 6" xfId="27664" xr:uid="{00000000-0005-0000-0000-000089060000}"/>
    <cellStyle name="Comma 2 4 5 6 2 7" xfId="36050" xr:uid="{00000000-0005-0000-0000-00008A060000}"/>
    <cellStyle name="Comma 2 4 5 6 2 8" xfId="44436" xr:uid="{00000000-0005-0000-0000-00008B060000}"/>
    <cellStyle name="Comma 2 4 5 6 2 9" xfId="52822" xr:uid="{00000000-0005-0000-0000-00008C060000}"/>
    <cellStyle name="Comma 2 4 5 6 3" xfId="4194" xr:uid="{00000000-0005-0000-0000-00008D060000}"/>
    <cellStyle name="Comma 2 4 5 6 3 2" xfId="15548" xr:uid="{00000000-0005-0000-0000-00008E060000}"/>
    <cellStyle name="Comma 2 4 5 6 3 3" xfId="23934" xr:uid="{00000000-0005-0000-0000-00008F060000}"/>
    <cellStyle name="Comma 2 4 5 6 3 4" xfId="32320" xr:uid="{00000000-0005-0000-0000-000090060000}"/>
    <cellStyle name="Comma 2 4 5 6 3 5" xfId="40706" xr:uid="{00000000-0005-0000-0000-000091060000}"/>
    <cellStyle name="Comma 2 4 5 6 3 6" xfId="49092" xr:uid="{00000000-0005-0000-0000-000092060000}"/>
    <cellStyle name="Comma 2 4 5 6 3 7" xfId="57478" xr:uid="{00000000-0005-0000-0000-000093060000}"/>
    <cellStyle name="Comma 2 4 5 6 4" xfId="7162" xr:uid="{00000000-0005-0000-0000-000094060000}"/>
    <cellStyle name="Comma 2 4 5 6 4 2" xfId="12838" xr:uid="{00000000-0005-0000-0000-000095060000}"/>
    <cellStyle name="Comma 2 4 5 6 4 3" xfId="21224" xr:uid="{00000000-0005-0000-0000-000096060000}"/>
    <cellStyle name="Comma 2 4 5 6 4 4" xfId="29610" xr:uid="{00000000-0005-0000-0000-000097060000}"/>
    <cellStyle name="Comma 2 4 5 6 4 5" xfId="37996" xr:uid="{00000000-0005-0000-0000-000098060000}"/>
    <cellStyle name="Comma 2 4 5 6 4 6" xfId="46382" xr:uid="{00000000-0005-0000-0000-000099060000}"/>
    <cellStyle name="Comma 2 4 5 6 4 7" xfId="54768" xr:uid="{00000000-0005-0000-0000-00009A060000}"/>
    <cellStyle name="Comma 2 4 5 6 5" xfId="9872" xr:uid="{00000000-0005-0000-0000-00009B060000}"/>
    <cellStyle name="Comma 2 4 5 6 6" xfId="18258" xr:uid="{00000000-0005-0000-0000-00009C060000}"/>
    <cellStyle name="Comma 2 4 5 6 7" xfId="26644" xr:uid="{00000000-0005-0000-0000-00009D060000}"/>
    <cellStyle name="Comma 2 4 5 6 8" xfId="35030" xr:uid="{00000000-0005-0000-0000-00009E060000}"/>
    <cellStyle name="Comma 2 4 5 6 9" xfId="43416" xr:uid="{00000000-0005-0000-0000-00009F060000}"/>
    <cellStyle name="Comma 2 4 5 7" xfId="593" xr:uid="{00000000-0005-0000-0000-0000A0060000}"/>
    <cellStyle name="Comma 2 4 5 7 2" xfId="6317" xr:uid="{00000000-0005-0000-0000-0000A1060000}"/>
    <cellStyle name="Comma 2 4 5 7 3" xfId="11993" xr:uid="{00000000-0005-0000-0000-0000A2060000}"/>
    <cellStyle name="Comma 2 4 5 7 4" xfId="20379" xr:uid="{00000000-0005-0000-0000-0000A3060000}"/>
    <cellStyle name="Comma 2 4 5 7 5" xfId="28765" xr:uid="{00000000-0005-0000-0000-0000A4060000}"/>
    <cellStyle name="Comma 2 4 5 7 6" xfId="37151" xr:uid="{00000000-0005-0000-0000-0000A5060000}"/>
    <cellStyle name="Comma 2 4 5 7 7" xfId="45537" xr:uid="{00000000-0005-0000-0000-0000A6060000}"/>
    <cellStyle name="Comma 2 4 5 7 8" xfId="53923" xr:uid="{00000000-0005-0000-0000-0000A7060000}"/>
    <cellStyle name="Comma 2 4 5 8" xfId="3349" xr:uid="{00000000-0005-0000-0000-0000A8060000}"/>
    <cellStyle name="Comma 2 4 5 8 2" xfId="14703" xr:uid="{00000000-0005-0000-0000-0000A9060000}"/>
    <cellStyle name="Comma 2 4 5 8 3" xfId="23089" xr:uid="{00000000-0005-0000-0000-0000AA060000}"/>
    <cellStyle name="Comma 2 4 5 8 4" xfId="31475" xr:uid="{00000000-0005-0000-0000-0000AB060000}"/>
    <cellStyle name="Comma 2 4 5 8 5" xfId="39861" xr:uid="{00000000-0005-0000-0000-0000AC060000}"/>
    <cellStyle name="Comma 2 4 5 8 6" xfId="48247" xr:uid="{00000000-0005-0000-0000-0000AD060000}"/>
    <cellStyle name="Comma 2 4 5 8 7" xfId="56633" xr:uid="{00000000-0005-0000-0000-0000AE060000}"/>
    <cellStyle name="Comma 2 4 5 9" xfId="6075" xr:uid="{00000000-0005-0000-0000-0000AF060000}"/>
    <cellStyle name="Comma 2 4 5 9 2" xfId="11751" xr:uid="{00000000-0005-0000-0000-0000B0060000}"/>
    <cellStyle name="Comma 2 4 5 9 3" xfId="20137" xr:uid="{00000000-0005-0000-0000-0000B1060000}"/>
    <cellStyle name="Comma 2 4 5 9 4" xfId="28523" xr:uid="{00000000-0005-0000-0000-0000B2060000}"/>
    <cellStyle name="Comma 2 4 5 9 5" xfId="36909" xr:uid="{00000000-0005-0000-0000-0000B3060000}"/>
    <cellStyle name="Comma 2 4 5 9 6" xfId="45295" xr:uid="{00000000-0005-0000-0000-0000B4060000}"/>
    <cellStyle name="Comma 2 4 5 9 7" xfId="53681" xr:uid="{00000000-0005-0000-0000-0000B5060000}"/>
    <cellStyle name="Comma 2 4 6" xfId="46" xr:uid="{00000000-0005-0000-0000-0000B6060000}"/>
    <cellStyle name="Comma 2 4 6 10" xfId="17415" xr:uid="{00000000-0005-0000-0000-0000B7060000}"/>
    <cellStyle name="Comma 2 4 6 11" xfId="25801" xr:uid="{00000000-0005-0000-0000-0000B8060000}"/>
    <cellStyle name="Comma 2 4 6 12" xfId="34187" xr:uid="{00000000-0005-0000-0000-0000B9060000}"/>
    <cellStyle name="Comma 2 4 6 13" xfId="42573" xr:uid="{00000000-0005-0000-0000-0000BA060000}"/>
    <cellStyle name="Comma 2 4 6 14" xfId="50959" xr:uid="{00000000-0005-0000-0000-0000BB060000}"/>
    <cellStyle name="Comma 2 4 6 15" xfId="59345" xr:uid="{00000000-0005-0000-0000-0000BC060000}"/>
    <cellStyle name="Comma 2 4 6 16" xfId="60712" xr:uid="{00000000-0005-0000-0000-0000BD060000}"/>
    <cellStyle name="Comma 2 4 6 2" xfId="47" xr:uid="{00000000-0005-0000-0000-0000BE060000}"/>
    <cellStyle name="Comma 2 4 6 3" xfId="869" xr:uid="{00000000-0005-0000-0000-0000BF060000}"/>
    <cellStyle name="Comma 2 4 6 3 2" xfId="61207" xr:uid="{00000000-0005-0000-0000-0000C0060000}"/>
    <cellStyle name="Comma 2 4 6 4" xfId="870" xr:uid="{00000000-0005-0000-0000-0000C1060000}"/>
    <cellStyle name="Comma 2 4 6 5" xfId="1479" xr:uid="{00000000-0005-0000-0000-0000C2060000}"/>
    <cellStyle name="Comma 2 4 6 5 10" xfId="51804" xr:uid="{00000000-0005-0000-0000-0000C3060000}"/>
    <cellStyle name="Comma 2 4 6 5 11" xfId="60190" xr:uid="{00000000-0005-0000-0000-0000C4060000}"/>
    <cellStyle name="Comma 2 4 6 5 2" xfId="2499" xr:uid="{00000000-0005-0000-0000-0000C5060000}"/>
    <cellStyle name="Comma 2 4 6 5 2 2" xfId="5216" xr:uid="{00000000-0005-0000-0000-0000C6060000}"/>
    <cellStyle name="Comma 2 4 6 5 2 2 2" xfId="16570" xr:uid="{00000000-0005-0000-0000-0000C7060000}"/>
    <cellStyle name="Comma 2 4 6 5 2 2 3" xfId="24956" xr:uid="{00000000-0005-0000-0000-0000C8060000}"/>
    <cellStyle name="Comma 2 4 6 5 2 2 4" xfId="33342" xr:uid="{00000000-0005-0000-0000-0000C9060000}"/>
    <cellStyle name="Comma 2 4 6 5 2 2 5" xfId="41728" xr:uid="{00000000-0005-0000-0000-0000CA060000}"/>
    <cellStyle name="Comma 2 4 6 5 2 2 6" xfId="50114" xr:uid="{00000000-0005-0000-0000-0000CB060000}"/>
    <cellStyle name="Comma 2 4 6 5 2 2 7" xfId="58500" xr:uid="{00000000-0005-0000-0000-0000CC060000}"/>
    <cellStyle name="Comma 2 4 6 5 2 3" xfId="8184" xr:uid="{00000000-0005-0000-0000-0000CD060000}"/>
    <cellStyle name="Comma 2 4 6 5 2 3 2" xfId="13860" xr:uid="{00000000-0005-0000-0000-0000CE060000}"/>
    <cellStyle name="Comma 2 4 6 5 2 3 3" xfId="22246" xr:uid="{00000000-0005-0000-0000-0000CF060000}"/>
    <cellStyle name="Comma 2 4 6 5 2 3 4" xfId="30632" xr:uid="{00000000-0005-0000-0000-0000D0060000}"/>
    <cellStyle name="Comma 2 4 6 5 2 3 5" xfId="39018" xr:uid="{00000000-0005-0000-0000-0000D1060000}"/>
    <cellStyle name="Comma 2 4 6 5 2 3 6" xfId="47404" xr:uid="{00000000-0005-0000-0000-0000D2060000}"/>
    <cellStyle name="Comma 2 4 6 5 2 3 7" xfId="55790" xr:uid="{00000000-0005-0000-0000-0000D3060000}"/>
    <cellStyle name="Comma 2 4 6 5 2 4" xfId="10894" xr:uid="{00000000-0005-0000-0000-0000D4060000}"/>
    <cellStyle name="Comma 2 4 6 5 2 5" xfId="19280" xr:uid="{00000000-0005-0000-0000-0000D5060000}"/>
    <cellStyle name="Comma 2 4 6 5 2 6" xfId="27666" xr:uid="{00000000-0005-0000-0000-0000D6060000}"/>
    <cellStyle name="Comma 2 4 6 5 2 7" xfId="36052" xr:uid="{00000000-0005-0000-0000-0000D7060000}"/>
    <cellStyle name="Comma 2 4 6 5 2 8" xfId="44438" xr:uid="{00000000-0005-0000-0000-0000D8060000}"/>
    <cellStyle name="Comma 2 4 6 5 2 9" xfId="52824" xr:uid="{00000000-0005-0000-0000-0000D9060000}"/>
    <cellStyle name="Comma 2 4 6 5 3" xfId="4196" xr:uid="{00000000-0005-0000-0000-0000DA060000}"/>
    <cellStyle name="Comma 2 4 6 5 3 2" xfId="15550" xr:uid="{00000000-0005-0000-0000-0000DB060000}"/>
    <cellStyle name="Comma 2 4 6 5 3 3" xfId="23936" xr:uid="{00000000-0005-0000-0000-0000DC060000}"/>
    <cellStyle name="Comma 2 4 6 5 3 4" xfId="32322" xr:uid="{00000000-0005-0000-0000-0000DD060000}"/>
    <cellStyle name="Comma 2 4 6 5 3 5" xfId="40708" xr:uid="{00000000-0005-0000-0000-0000DE060000}"/>
    <cellStyle name="Comma 2 4 6 5 3 6" xfId="49094" xr:uid="{00000000-0005-0000-0000-0000DF060000}"/>
    <cellStyle name="Comma 2 4 6 5 3 7" xfId="57480" xr:uid="{00000000-0005-0000-0000-0000E0060000}"/>
    <cellStyle name="Comma 2 4 6 5 4" xfId="7164" xr:uid="{00000000-0005-0000-0000-0000E1060000}"/>
    <cellStyle name="Comma 2 4 6 5 4 2" xfId="12840" xr:uid="{00000000-0005-0000-0000-0000E2060000}"/>
    <cellStyle name="Comma 2 4 6 5 4 3" xfId="21226" xr:uid="{00000000-0005-0000-0000-0000E3060000}"/>
    <cellStyle name="Comma 2 4 6 5 4 4" xfId="29612" xr:uid="{00000000-0005-0000-0000-0000E4060000}"/>
    <cellStyle name="Comma 2 4 6 5 4 5" xfId="37998" xr:uid="{00000000-0005-0000-0000-0000E5060000}"/>
    <cellStyle name="Comma 2 4 6 5 4 6" xfId="46384" xr:uid="{00000000-0005-0000-0000-0000E6060000}"/>
    <cellStyle name="Comma 2 4 6 5 4 7" xfId="54770" xr:uid="{00000000-0005-0000-0000-0000E7060000}"/>
    <cellStyle name="Comma 2 4 6 5 5" xfId="9874" xr:uid="{00000000-0005-0000-0000-0000E8060000}"/>
    <cellStyle name="Comma 2 4 6 5 6" xfId="18260" xr:uid="{00000000-0005-0000-0000-0000E9060000}"/>
    <cellStyle name="Comma 2 4 6 5 7" xfId="26646" xr:uid="{00000000-0005-0000-0000-0000EA060000}"/>
    <cellStyle name="Comma 2 4 6 5 8" xfId="35032" xr:uid="{00000000-0005-0000-0000-0000EB060000}"/>
    <cellStyle name="Comma 2 4 6 5 9" xfId="43418" xr:uid="{00000000-0005-0000-0000-0000EC060000}"/>
    <cellStyle name="Comma 2 4 6 6" xfId="596" xr:uid="{00000000-0005-0000-0000-0000ED060000}"/>
    <cellStyle name="Comma 2 4 6 6 2" xfId="6319" xr:uid="{00000000-0005-0000-0000-0000EE060000}"/>
    <cellStyle name="Comma 2 4 6 6 3" xfId="11995" xr:uid="{00000000-0005-0000-0000-0000EF060000}"/>
    <cellStyle name="Comma 2 4 6 6 4" xfId="20381" xr:uid="{00000000-0005-0000-0000-0000F0060000}"/>
    <cellStyle name="Comma 2 4 6 6 5" xfId="28767" xr:uid="{00000000-0005-0000-0000-0000F1060000}"/>
    <cellStyle name="Comma 2 4 6 6 6" xfId="37153" xr:uid="{00000000-0005-0000-0000-0000F2060000}"/>
    <cellStyle name="Comma 2 4 6 6 7" xfId="45539" xr:uid="{00000000-0005-0000-0000-0000F3060000}"/>
    <cellStyle name="Comma 2 4 6 6 8" xfId="53925" xr:uid="{00000000-0005-0000-0000-0000F4060000}"/>
    <cellStyle name="Comma 2 4 6 7" xfId="3351" xr:uid="{00000000-0005-0000-0000-0000F5060000}"/>
    <cellStyle name="Comma 2 4 6 7 2" xfId="14705" xr:uid="{00000000-0005-0000-0000-0000F6060000}"/>
    <cellStyle name="Comma 2 4 6 7 3" xfId="23091" xr:uid="{00000000-0005-0000-0000-0000F7060000}"/>
    <cellStyle name="Comma 2 4 6 7 4" xfId="31477" xr:uid="{00000000-0005-0000-0000-0000F8060000}"/>
    <cellStyle name="Comma 2 4 6 7 5" xfId="39863" xr:uid="{00000000-0005-0000-0000-0000F9060000}"/>
    <cellStyle name="Comma 2 4 6 7 6" xfId="48249" xr:uid="{00000000-0005-0000-0000-0000FA060000}"/>
    <cellStyle name="Comma 2 4 6 7 7" xfId="56635" xr:uid="{00000000-0005-0000-0000-0000FB060000}"/>
    <cellStyle name="Comma 2 4 6 8" xfId="6155" xr:uid="{00000000-0005-0000-0000-0000FC060000}"/>
    <cellStyle name="Comma 2 4 6 8 2" xfId="11831" xr:uid="{00000000-0005-0000-0000-0000FD060000}"/>
    <cellStyle name="Comma 2 4 6 8 3" xfId="20217" xr:uid="{00000000-0005-0000-0000-0000FE060000}"/>
    <cellStyle name="Comma 2 4 6 8 4" xfId="28603" xr:uid="{00000000-0005-0000-0000-0000FF060000}"/>
    <cellStyle name="Comma 2 4 6 8 5" xfId="36989" xr:uid="{00000000-0005-0000-0000-000000070000}"/>
    <cellStyle name="Comma 2 4 6 8 6" xfId="45375" xr:uid="{00000000-0005-0000-0000-000001070000}"/>
    <cellStyle name="Comma 2 4 6 8 7" xfId="53761" xr:uid="{00000000-0005-0000-0000-000002070000}"/>
    <cellStyle name="Comma 2 4 6 9" xfId="9029" xr:uid="{00000000-0005-0000-0000-000003070000}"/>
    <cellStyle name="Comma 2 4 7" xfId="48" xr:uid="{00000000-0005-0000-0000-000004070000}"/>
    <cellStyle name="Comma 2 4 7 10" xfId="17416" xr:uid="{00000000-0005-0000-0000-000005070000}"/>
    <cellStyle name="Comma 2 4 7 11" xfId="25802" xr:uid="{00000000-0005-0000-0000-000006070000}"/>
    <cellStyle name="Comma 2 4 7 12" xfId="34188" xr:uid="{00000000-0005-0000-0000-000007070000}"/>
    <cellStyle name="Comma 2 4 7 13" xfId="42574" xr:uid="{00000000-0005-0000-0000-000008070000}"/>
    <cellStyle name="Comma 2 4 7 14" xfId="50960" xr:uid="{00000000-0005-0000-0000-000009070000}"/>
    <cellStyle name="Comma 2 4 7 15" xfId="59346" xr:uid="{00000000-0005-0000-0000-00000A070000}"/>
    <cellStyle name="Comma 2 4 7 16" xfId="60713" xr:uid="{00000000-0005-0000-0000-00000B070000}"/>
    <cellStyle name="Comma 2 4 7 2" xfId="49" xr:uid="{00000000-0005-0000-0000-00000C070000}"/>
    <cellStyle name="Comma 2 4 7 3" xfId="871" xr:uid="{00000000-0005-0000-0000-00000D070000}"/>
    <cellStyle name="Comma 2 4 7 3 2" xfId="61208" xr:uid="{00000000-0005-0000-0000-00000E070000}"/>
    <cellStyle name="Comma 2 4 7 4" xfId="872" xr:uid="{00000000-0005-0000-0000-00000F070000}"/>
    <cellStyle name="Comma 2 4 7 5" xfId="1480" xr:uid="{00000000-0005-0000-0000-000010070000}"/>
    <cellStyle name="Comma 2 4 7 5 10" xfId="51805" xr:uid="{00000000-0005-0000-0000-000011070000}"/>
    <cellStyle name="Comma 2 4 7 5 11" xfId="60191" xr:uid="{00000000-0005-0000-0000-000012070000}"/>
    <cellStyle name="Comma 2 4 7 5 2" xfId="2500" xr:uid="{00000000-0005-0000-0000-000013070000}"/>
    <cellStyle name="Comma 2 4 7 5 2 2" xfId="5217" xr:uid="{00000000-0005-0000-0000-000014070000}"/>
    <cellStyle name="Comma 2 4 7 5 2 2 2" xfId="16571" xr:uid="{00000000-0005-0000-0000-000015070000}"/>
    <cellStyle name="Comma 2 4 7 5 2 2 3" xfId="24957" xr:uid="{00000000-0005-0000-0000-000016070000}"/>
    <cellStyle name="Comma 2 4 7 5 2 2 4" xfId="33343" xr:uid="{00000000-0005-0000-0000-000017070000}"/>
    <cellStyle name="Comma 2 4 7 5 2 2 5" xfId="41729" xr:uid="{00000000-0005-0000-0000-000018070000}"/>
    <cellStyle name="Comma 2 4 7 5 2 2 6" xfId="50115" xr:uid="{00000000-0005-0000-0000-000019070000}"/>
    <cellStyle name="Comma 2 4 7 5 2 2 7" xfId="58501" xr:uid="{00000000-0005-0000-0000-00001A070000}"/>
    <cellStyle name="Comma 2 4 7 5 2 3" xfId="8185" xr:uid="{00000000-0005-0000-0000-00001B070000}"/>
    <cellStyle name="Comma 2 4 7 5 2 3 2" xfId="13861" xr:uid="{00000000-0005-0000-0000-00001C070000}"/>
    <cellStyle name="Comma 2 4 7 5 2 3 3" xfId="22247" xr:uid="{00000000-0005-0000-0000-00001D070000}"/>
    <cellStyle name="Comma 2 4 7 5 2 3 4" xfId="30633" xr:uid="{00000000-0005-0000-0000-00001E070000}"/>
    <cellStyle name="Comma 2 4 7 5 2 3 5" xfId="39019" xr:uid="{00000000-0005-0000-0000-00001F070000}"/>
    <cellStyle name="Comma 2 4 7 5 2 3 6" xfId="47405" xr:uid="{00000000-0005-0000-0000-000020070000}"/>
    <cellStyle name="Comma 2 4 7 5 2 3 7" xfId="55791" xr:uid="{00000000-0005-0000-0000-000021070000}"/>
    <cellStyle name="Comma 2 4 7 5 2 4" xfId="10895" xr:uid="{00000000-0005-0000-0000-000022070000}"/>
    <cellStyle name="Comma 2 4 7 5 2 5" xfId="19281" xr:uid="{00000000-0005-0000-0000-000023070000}"/>
    <cellStyle name="Comma 2 4 7 5 2 6" xfId="27667" xr:uid="{00000000-0005-0000-0000-000024070000}"/>
    <cellStyle name="Comma 2 4 7 5 2 7" xfId="36053" xr:uid="{00000000-0005-0000-0000-000025070000}"/>
    <cellStyle name="Comma 2 4 7 5 2 8" xfId="44439" xr:uid="{00000000-0005-0000-0000-000026070000}"/>
    <cellStyle name="Comma 2 4 7 5 2 9" xfId="52825" xr:uid="{00000000-0005-0000-0000-000027070000}"/>
    <cellStyle name="Comma 2 4 7 5 3" xfId="4197" xr:uid="{00000000-0005-0000-0000-000028070000}"/>
    <cellStyle name="Comma 2 4 7 5 3 2" xfId="15551" xr:uid="{00000000-0005-0000-0000-000029070000}"/>
    <cellStyle name="Comma 2 4 7 5 3 3" xfId="23937" xr:uid="{00000000-0005-0000-0000-00002A070000}"/>
    <cellStyle name="Comma 2 4 7 5 3 4" xfId="32323" xr:uid="{00000000-0005-0000-0000-00002B070000}"/>
    <cellStyle name="Comma 2 4 7 5 3 5" xfId="40709" xr:uid="{00000000-0005-0000-0000-00002C070000}"/>
    <cellStyle name="Comma 2 4 7 5 3 6" xfId="49095" xr:uid="{00000000-0005-0000-0000-00002D070000}"/>
    <cellStyle name="Comma 2 4 7 5 3 7" xfId="57481" xr:uid="{00000000-0005-0000-0000-00002E070000}"/>
    <cellStyle name="Comma 2 4 7 5 4" xfId="7165" xr:uid="{00000000-0005-0000-0000-00002F070000}"/>
    <cellStyle name="Comma 2 4 7 5 4 2" xfId="12841" xr:uid="{00000000-0005-0000-0000-000030070000}"/>
    <cellStyle name="Comma 2 4 7 5 4 3" xfId="21227" xr:uid="{00000000-0005-0000-0000-000031070000}"/>
    <cellStyle name="Comma 2 4 7 5 4 4" xfId="29613" xr:uid="{00000000-0005-0000-0000-000032070000}"/>
    <cellStyle name="Comma 2 4 7 5 4 5" xfId="37999" xr:uid="{00000000-0005-0000-0000-000033070000}"/>
    <cellStyle name="Comma 2 4 7 5 4 6" xfId="46385" xr:uid="{00000000-0005-0000-0000-000034070000}"/>
    <cellStyle name="Comma 2 4 7 5 4 7" xfId="54771" xr:uid="{00000000-0005-0000-0000-000035070000}"/>
    <cellStyle name="Comma 2 4 7 5 5" xfId="9875" xr:uid="{00000000-0005-0000-0000-000036070000}"/>
    <cellStyle name="Comma 2 4 7 5 6" xfId="18261" xr:uid="{00000000-0005-0000-0000-000037070000}"/>
    <cellStyle name="Comma 2 4 7 5 7" xfId="26647" xr:uid="{00000000-0005-0000-0000-000038070000}"/>
    <cellStyle name="Comma 2 4 7 5 8" xfId="35033" xr:uid="{00000000-0005-0000-0000-000039070000}"/>
    <cellStyle name="Comma 2 4 7 5 9" xfId="43419" xr:uid="{00000000-0005-0000-0000-00003A070000}"/>
    <cellStyle name="Comma 2 4 7 6" xfId="597" xr:uid="{00000000-0005-0000-0000-00003B070000}"/>
    <cellStyle name="Comma 2 4 7 6 2" xfId="6320" xr:uid="{00000000-0005-0000-0000-00003C070000}"/>
    <cellStyle name="Comma 2 4 7 6 3" xfId="11996" xr:uid="{00000000-0005-0000-0000-00003D070000}"/>
    <cellStyle name="Comma 2 4 7 6 4" xfId="20382" xr:uid="{00000000-0005-0000-0000-00003E070000}"/>
    <cellStyle name="Comma 2 4 7 6 5" xfId="28768" xr:uid="{00000000-0005-0000-0000-00003F070000}"/>
    <cellStyle name="Comma 2 4 7 6 6" xfId="37154" xr:uid="{00000000-0005-0000-0000-000040070000}"/>
    <cellStyle name="Comma 2 4 7 6 7" xfId="45540" xr:uid="{00000000-0005-0000-0000-000041070000}"/>
    <cellStyle name="Comma 2 4 7 6 8" xfId="53926" xr:uid="{00000000-0005-0000-0000-000042070000}"/>
    <cellStyle name="Comma 2 4 7 7" xfId="3352" xr:uid="{00000000-0005-0000-0000-000043070000}"/>
    <cellStyle name="Comma 2 4 7 7 2" xfId="14706" xr:uid="{00000000-0005-0000-0000-000044070000}"/>
    <cellStyle name="Comma 2 4 7 7 3" xfId="23092" xr:uid="{00000000-0005-0000-0000-000045070000}"/>
    <cellStyle name="Comma 2 4 7 7 4" xfId="31478" xr:uid="{00000000-0005-0000-0000-000046070000}"/>
    <cellStyle name="Comma 2 4 7 7 5" xfId="39864" xr:uid="{00000000-0005-0000-0000-000047070000}"/>
    <cellStyle name="Comma 2 4 7 7 6" xfId="48250" xr:uid="{00000000-0005-0000-0000-000048070000}"/>
    <cellStyle name="Comma 2 4 7 7 7" xfId="56636" xr:uid="{00000000-0005-0000-0000-000049070000}"/>
    <cellStyle name="Comma 2 4 7 8" xfId="6227" xr:uid="{00000000-0005-0000-0000-00004A070000}"/>
    <cellStyle name="Comma 2 4 7 8 2" xfId="11903" xr:uid="{00000000-0005-0000-0000-00004B070000}"/>
    <cellStyle name="Comma 2 4 7 8 3" xfId="20289" xr:uid="{00000000-0005-0000-0000-00004C070000}"/>
    <cellStyle name="Comma 2 4 7 8 4" xfId="28675" xr:uid="{00000000-0005-0000-0000-00004D070000}"/>
    <cellStyle name="Comma 2 4 7 8 5" xfId="37061" xr:uid="{00000000-0005-0000-0000-00004E070000}"/>
    <cellStyle name="Comma 2 4 7 8 6" xfId="45447" xr:uid="{00000000-0005-0000-0000-00004F070000}"/>
    <cellStyle name="Comma 2 4 7 8 7" xfId="53833" xr:uid="{00000000-0005-0000-0000-000050070000}"/>
    <cellStyle name="Comma 2 4 7 9" xfId="9030" xr:uid="{00000000-0005-0000-0000-000051070000}"/>
    <cellStyle name="Comma 2 4 8" xfId="50" xr:uid="{00000000-0005-0000-0000-000052070000}"/>
    <cellStyle name="Comma 2 4 8 2" xfId="598" xr:uid="{00000000-0005-0000-0000-000053070000}"/>
    <cellStyle name="Comma 2 4 8 3" xfId="6115" xr:uid="{00000000-0005-0000-0000-000054070000}"/>
    <cellStyle name="Comma 2 4 8 3 2" xfId="11791" xr:uid="{00000000-0005-0000-0000-000055070000}"/>
    <cellStyle name="Comma 2 4 8 3 3" xfId="20177" xr:uid="{00000000-0005-0000-0000-000056070000}"/>
    <cellStyle name="Comma 2 4 8 3 4" xfId="28563" xr:uid="{00000000-0005-0000-0000-000057070000}"/>
    <cellStyle name="Comma 2 4 8 3 5" xfId="36949" xr:uid="{00000000-0005-0000-0000-000058070000}"/>
    <cellStyle name="Comma 2 4 8 3 6" xfId="45335" xr:uid="{00000000-0005-0000-0000-000059070000}"/>
    <cellStyle name="Comma 2 4 8 3 7" xfId="53721" xr:uid="{00000000-0005-0000-0000-00005A070000}"/>
    <cellStyle name="Comma 2 4 8 4" xfId="558" xr:uid="{00000000-0005-0000-0000-00005B070000}"/>
    <cellStyle name="Comma 2 4 9" xfId="873" xr:uid="{00000000-0005-0000-0000-00005C070000}"/>
    <cellStyle name="Comma 2 4 9 2" xfId="61040" xr:uid="{00000000-0005-0000-0000-00005D070000}"/>
    <cellStyle name="Comma 3" xfId="51" xr:uid="{00000000-0005-0000-0000-00005E070000}"/>
    <cellStyle name="Comma 3 2" xfId="52" xr:uid="{00000000-0005-0000-0000-00005F070000}"/>
    <cellStyle name="Currency 2" xfId="53" xr:uid="{00000000-0005-0000-0000-000060070000}"/>
    <cellStyle name="Currency 2 2" xfId="61088" xr:uid="{00000000-0005-0000-0000-000061070000}"/>
    <cellStyle name="Currency 2 3" xfId="61172" xr:uid="{00000000-0005-0000-0000-000062070000}"/>
    <cellStyle name="Currency 2 4" xfId="61536" xr:uid="{00000000-0005-0000-0000-000063070000}"/>
    <cellStyle name="Currency 3" xfId="61090" xr:uid="{00000000-0005-0000-0000-000064070000}"/>
    <cellStyle name="Currency 3 2" xfId="61174" xr:uid="{00000000-0005-0000-0000-000065070000}"/>
    <cellStyle name="Currency 3 3" xfId="61538" xr:uid="{00000000-0005-0000-0000-000066070000}"/>
    <cellStyle name="Currency 4" xfId="61080" xr:uid="{00000000-0005-0000-0000-000067070000}"/>
    <cellStyle name="Currency 5" xfId="61533" xr:uid="{00000000-0005-0000-0000-000068070000}"/>
    <cellStyle name="Hyperlink" xfId="61544" builtinId="8"/>
    <cellStyle name="Normal" xfId="0" builtinId="0"/>
    <cellStyle name="Normal 10" xfId="54" xr:uid="{00000000-0005-0000-0000-00006A070000}"/>
    <cellStyle name="Normal 100" xfId="555" xr:uid="{00000000-0005-0000-0000-00006B070000}"/>
    <cellStyle name="Normal 101" xfId="1457" xr:uid="{00000000-0005-0000-0000-00006C070000}"/>
    <cellStyle name="Normal 101 2" xfId="61189" xr:uid="{00000000-0005-0000-0000-00006D070000}"/>
    <cellStyle name="Normal 102" xfId="61539" xr:uid="{00000000-0005-0000-0000-00006E070000}"/>
    <cellStyle name="Normal 103" xfId="61541" xr:uid="{00000000-0005-0000-0000-00006F070000}"/>
    <cellStyle name="Normal 11" xfId="55" xr:uid="{00000000-0005-0000-0000-000070070000}"/>
    <cellStyle name="Normal 11 10" xfId="25803" xr:uid="{00000000-0005-0000-0000-000071070000}"/>
    <cellStyle name="Normal 11 11" xfId="34189" xr:uid="{00000000-0005-0000-0000-000072070000}"/>
    <cellStyle name="Normal 11 12" xfId="42575" xr:uid="{00000000-0005-0000-0000-000073070000}"/>
    <cellStyle name="Normal 11 13" xfId="50961" xr:uid="{00000000-0005-0000-0000-000074070000}"/>
    <cellStyle name="Normal 11 14" xfId="59347" xr:uid="{00000000-0005-0000-0000-000075070000}"/>
    <cellStyle name="Normal 11 15" xfId="60714" xr:uid="{00000000-0005-0000-0000-000076070000}"/>
    <cellStyle name="Normal 11 2" xfId="56" xr:uid="{00000000-0005-0000-0000-000077070000}"/>
    <cellStyle name="Normal 11 2 10" xfId="42576" xr:uid="{00000000-0005-0000-0000-000078070000}"/>
    <cellStyle name="Normal 11 2 11" xfId="50962" xr:uid="{00000000-0005-0000-0000-000079070000}"/>
    <cellStyle name="Normal 11 2 12" xfId="59348" xr:uid="{00000000-0005-0000-0000-00007A070000}"/>
    <cellStyle name="Normal 11 2 13" xfId="60715" xr:uid="{00000000-0005-0000-0000-00007B070000}"/>
    <cellStyle name="Normal 11 2 2" xfId="1482" xr:uid="{00000000-0005-0000-0000-00007C070000}"/>
    <cellStyle name="Normal 11 2 2 10" xfId="60193" xr:uid="{00000000-0005-0000-0000-00007D070000}"/>
    <cellStyle name="Normal 11 2 2 11" xfId="61210" xr:uid="{00000000-0005-0000-0000-00007E070000}"/>
    <cellStyle name="Normal 11 2 2 2" xfId="4199" xr:uid="{00000000-0005-0000-0000-00007F070000}"/>
    <cellStyle name="Normal 11 2 2 2 2" xfId="15553" xr:uid="{00000000-0005-0000-0000-000080070000}"/>
    <cellStyle name="Normal 11 2 2 2 3" xfId="23939" xr:uid="{00000000-0005-0000-0000-000081070000}"/>
    <cellStyle name="Normal 11 2 2 2 4" xfId="32325" xr:uid="{00000000-0005-0000-0000-000082070000}"/>
    <cellStyle name="Normal 11 2 2 2 5" xfId="40711" xr:uid="{00000000-0005-0000-0000-000083070000}"/>
    <cellStyle name="Normal 11 2 2 2 6" xfId="49097" xr:uid="{00000000-0005-0000-0000-000084070000}"/>
    <cellStyle name="Normal 11 2 2 2 7" xfId="57483" xr:uid="{00000000-0005-0000-0000-000085070000}"/>
    <cellStyle name="Normal 11 2 2 3" xfId="7167" xr:uid="{00000000-0005-0000-0000-000086070000}"/>
    <cellStyle name="Normal 11 2 2 3 2" xfId="12843" xr:uid="{00000000-0005-0000-0000-000087070000}"/>
    <cellStyle name="Normal 11 2 2 3 3" xfId="21229" xr:uid="{00000000-0005-0000-0000-000088070000}"/>
    <cellStyle name="Normal 11 2 2 3 4" xfId="29615" xr:uid="{00000000-0005-0000-0000-000089070000}"/>
    <cellStyle name="Normal 11 2 2 3 5" xfId="38001" xr:uid="{00000000-0005-0000-0000-00008A070000}"/>
    <cellStyle name="Normal 11 2 2 3 6" xfId="46387" xr:uid="{00000000-0005-0000-0000-00008B070000}"/>
    <cellStyle name="Normal 11 2 2 3 7" xfId="54773" xr:uid="{00000000-0005-0000-0000-00008C070000}"/>
    <cellStyle name="Normal 11 2 2 4" xfId="9877" xr:uid="{00000000-0005-0000-0000-00008D070000}"/>
    <cellStyle name="Normal 11 2 2 5" xfId="18263" xr:uid="{00000000-0005-0000-0000-00008E070000}"/>
    <cellStyle name="Normal 11 2 2 6" xfId="26649" xr:uid="{00000000-0005-0000-0000-00008F070000}"/>
    <cellStyle name="Normal 11 2 2 7" xfId="35035" xr:uid="{00000000-0005-0000-0000-000090070000}"/>
    <cellStyle name="Normal 11 2 2 8" xfId="43421" xr:uid="{00000000-0005-0000-0000-000091070000}"/>
    <cellStyle name="Normal 11 2 2 9" xfId="51807" xr:uid="{00000000-0005-0000-0000-000092070000}"/>
    <cellStyle name="Normal 11 2 3" xfId="2502" xr:uid="{00000000-0005-0000-0000-000093070000}"/>
    <cellStyle name="Normal 11 2 3 2" xfId="5219" xr:uid="{00000000-0005-0000-0000-000094070000}"/>
    <cellStyle name="Normal 11 2 3 2 2" xfId="16573" xr:uid="{00000000-0005-0000-0000-000095070000}"/>
    <cellStyle name="Normal 11 2 3 2 3" xfId="24959" xr:uid="{00000000-0005-0000-0000-000096070000}"/>
    <cellStyle name="Normal 11 2 3 2 4" xfId="33345" xr:uid="{00000000-0005-0000-0000-000097070000}"/>
    <cellStyle name="Normal 11 2 3 2 5" xfId="41731" xr:uid="{00000000-0005-0000-0000-000098070000}"/>
    <cellStyle name="Normal 11 2 3 2 6" xfId="50117" xr:uid="{00000000-0005-0000-0000-000099070000}"/>
    <cellStyle name="Normal 11 2 3 2 7" xfId="58503" xr:uid="{00000000-0005-0000-0000-00009A070000}"/>
    <cellStyle name="Normal 11 2 3 3" xfId="8187" xr:uid="{00000000-0005-0000-0000-00009B070000}"/>
    <cellStyle name="Normal 11 2 3 3 2" xfId="13863" xr:uid="{00000000-0005-0000-0000-00009C070000}"/>
    <cellStyle name="Normal 11 2 3 3 3" xfId="22249" xr:uid="{00000000-0005-0000-0000-00009D070000}"/>
    <cellStyle name="Normal 11 2 3 3 4" xfId="30635" xr:uid="{00000000-0005-0000-0000-00009E070000}"/>
    <cellStyle name="Normal 11 2 3 3 5" xfId="39021" xr:uid="{00000000-0005-0000-0000-00009F070000}"/>
    <cellStyle name="Normal 11 2 3 3 6" xfId="47407" xr:uid="{00000000-0005-0000-0000-0000A0070000}"/>
    <cellStyle name="Normal 11 2 3 3 7" xfId="55793" xr:uid="{00000000-0005-0000-0000-0000A1070000}"/>
    <cellStyle name="Normal 11 2 3 4" xfId="10897" xr:uid="{00000000-0005-0000-0000-0000A2070000}"/>
    <cellStyle name="Normal 11 2 3 5" xfId="19283" xr:uid="{00000000-0005-0000-0000-0000A3070000}"/>
    <cellStyle name="Normal 11 2 3 6" xfId="27669" xr:uid="{00000000-0005-0000-0000-0000A4070000}"/>
    <cellStyle name="Normal 11 2 3 7" xfId="36055" xr:uid="{00000000-0005-0000-0000-0000A5070000}"/>
    <cellStyle name="Normal 11 2 3 8" xfId="44441" xr:uid="{00000000-0005-0000-0000-0000A6070000}"/>
    <cellStyle name="Normal 11 2 3 9" xfId="52827" xr:uid="{00000000-0005-0000-0000-0000A7070000}"/>
    <cellStyle name="Normal 11 2 4" xfId="3354" xr:uid="{00000000-0005-0000-0000-0000A8070000}"/>
    <cellStyle name="Normal 11 2 4 2" xfId="14708" xr:uid="{00000000-0005-0000-0000-0000A9070000}"/>
    <cellStyle name="Normal 11 2 4 3" xfId="23094" xr:uid="{00000000-0005-0000-0000-0000AA070000}"/>
    <cellStyle name="Normal 11 2 4 4" xfId="31480" xr:uid="{00000000-0005-0000-0000-0000AB070000}"/>
    <cellStyle name="Normal 11 2 4 5" xfId="39866" xr:uid="{00000000-0005-0000-0000-0000AC070000}"/>
    <cellStyle name="Normal 11 2 4 6" xfId="48252" xr:uid="{00000000-0005-0000-0000-0000AD070000}"/>
    <cellStyle name="Normal 11 2 4 7" xfId="56638" xr:uid="{00000000-0005-0000-0000-0000AE070000}"/>
    <cellStyle name="Normal 11 2 5" xfId="6322" xr:uid="{00000000-0005-0000-0000-0000AF070000}"/>
    <cellStyle name="Normal 11 2 5 2" xfId="11998" xr:uid="{00000000-0005-0000-0000-0000B0070000}"/>
    <cellStyle name="Normal 11 2 5 3" xfId="20384" xr:uid="{00000000-0005-0000-0000-0000B1070000}"/>
    <cellStyle name="Normal 11 2 5 4" xfId="28770" xr:uid="{00000000-0005-0000-0000-0000B2070000}"/>
    <cellStyle name="Normal 11 2 5 5" xfId="37156" xr:uid="{00000000-0005-0000-0000-0000B3070000}"/>
    <cellStyle name="Normal 11 2 5 6" xfId="45542" xr:uid="{00000000-0005-0000-0000-0000B4070000}"/>
    <cellStyle name="Normal 11 2 5 7" xfId="53928" xr:uid="{00000000-0005-0000-0000-0000B5070000}"/>
    <cellStyle name="Normal 11 2 6" xfId="9032" xr:uid="{00000000-0005-0000-0000-0000B6070000}"/>
    <cellStyle name="Normal 11 2 7" xfId="17418" xr:uid="{00000000-0005-0000-0000-0000B7070000}"/>
    <cellStyle name="Normal 11 2 8" xfId="25804" xr:uid="{00000000-0005-0000-0000-0000B8070000}"/>
    <cellStyle name="Normal 11 2 9" xfId="34190" xr:uid="{00000000-0005-0000-0000-0000B9070000}"/>
    <cellStyle name="Normal 11 3" xfId="874" xr:uid="{00000000-0005-0000-0000-0000BA070000}"/>
    <cellStyle name="Normal 11 3 10" xfId="51285" xr:uid="{00000000-0005-0000-0000-0000BB070000}"/>
    <cellStyle name="Normal 11 3 11" xfId="59671" xr:uid="{00000000-0005-0000-0000-0000BC070000}"/>
    <cellStyle name="Normal 11 3 12" xfId="61209" xr:uid="{00000000-0005-0000-0000-0000BD070000}"/>
    <cellStyle name="Normal 11 3 2" xfId="2825" xr:uid="{00000000-0005-0000-0000-0000BE070000}"/>
    <cellStyle name="Normal 11 3 2 2" xfId="5542" xr:uid="{00000000-0005-0000-0000-0000BF070000}"/>
    <cellStyle name="Normal 11 3 2 2 2" xfId="16896" xr:uid="{00000000-0005-0000-0000-0000C0070000}"/>
    <cellStyle name="Normal 11 3 2 2 3" xfId="25282" xr:uid="{00000000-0005-0000-0000-0000C1070000}"/>
    <cellStyle name="Normal 11 3 2 2 4" xfId="33668" xr:uid="{00000000-0005-0000-0000-0000C2070000}"/>
    <cellStyle name="Normal 11 3 2 2 5" xfId="42054" xr:uid="{00000000-0005-0000-0000-0000C3070000}"/>
    <cellStyle name="Normal 11 3 2 2 6" xfId="50440" xr:uid="{00000000-0005-0000-0000-0000C4070000}"/>
    <cellStyle name="Normal 11 3 2 2 7" xfId="58826" xr:uid="{00000000-0005-0000-0000-0000C5070000}"/>
    <cellStyle name="Normal 11 3 2 3" xfId="8510" xr:uid="{00000000-0005-0000-0000-0000C6070000}"/>
    <cellStyle name="Normal 11 3 2 3 2" xfId="14186" xr:uid="{00000000-0005-0000-0000-0000C7070000}"/>
    <cellStyle name="Normal 11 3 2 3 3" xfId="22572" xr:uid="{00000000-0005-0000-0000-0000C8070000}"/>
    <cellStyle name="Normal 11 3 2 3 4" xfId="30958" xr:uid="{00000000-0005-0000-0000-0000C9070000}"/>
    <cellStyle name="Normal 11 3 2 3 5" xfId="39344" xr:uid="{00000000-0005-0000-0000-0000CA070000}"/>
    <cellStyle name="Normal 11 3 2 3 6" xfId="47730" xr:uid="{00000000-0005-0000-0000-0000CB070000}"/>
    <cellStyle name="Normal 11 3 2 3 7" xfId="56116" xr:uid="{00000000-0005-0000-0000-0000CC070000}"/>
    <cellStyle name="Normal 11 3 2 4" xfId="11220" xr:uid="{00000000-0005-0000-0000-0000CD070000}"/>
    <cellStyle name="Normal 11 3 2 5" xfId="19606" xr:uid="{00000000-0005-0000-0000-0000CE070000}"/>
    <cellStyle name="Normal 11 3 2 6" xfId="27992" xr:uid="{00000000-0005-0000-0000-0000CF070000}"/>
    <cellStyle name="Normal 11 3 2 7" xfId="36378" xr:uid="{00000000-0005-0000-0000-0000D0070000}"/>
    <cellStyle name="Normal 11 3 2 8" xfId="44764" xr:uid="{00000000-0005-0000-0000-0000D1070000}"/>
    <cellStyle name="Normal 11 3 2 9" xfId="53150" xr:uid="{00000000-0005-0000-0000-0000D2070000}"/>
    <cellStyle name="Normal 11 3 3" xfId="3677" xr:uid="{00000000-0005-0000-0000-0000D3070000}"/>
    <cellStyle name="Normal 11 3 3 2" xfId="15031" xr:uid="{00000000-0005-0000-0000-0000D4070000}"/>
    <cellStyle name="Normal 11 3 3 3" xfId="23417" xr:uid="{00000000-0005-0000-0000-0000D5070000}"/>
    <cellStyle name="Normal 11 3 3 4" xfId="31803" xr:uid="{00000000-0005-0000-0000-0000D6070000}"/>
    <cellStyle name="Normal 11 3 3 5" xfId="40189" xr:uid="{00000000-0005-0000-0000-0000D7070000}"/>
    <cellStyle name="Normal 11 3 3 6" xfId="48575" xr:uid="{00000000-0005-0000-0000-0000D8070000}"/>
    <cellStyle name="Normal 11 3 3 7" xfId="56961" xr:uid="{00000000-0005-0000-0000-0000D9070000}"/>
    <cellStyle name="Normal 11 3 4" xfId="6645" xr:uid="{00000000-0005-0000-0000-0000DA070000}"/>
    <cellStyle name="Normal 11 3 4 2" xfId="12321" xr:uid="{00000000-0005-0000-0000-0000DB070000}"/>
    <cellStyle name="Normal 11 3 4 3" xfId="20707" xr:uid="{00000000-0005-0000-0000-0000DC070000}"/>
    <cellStyle name="Normal 11 3 4 4" xfId="29093" xr:uid="{00000000-0005-0000-0000-0000DD070000}"/>
    <cellStyle name="Normal 11 3 4 5" xfId="37479" xr:uid="{00000000-0005-0000-0000-0000DE070000}"/>
    <cellStyle name="Normal 11 3 4 6" xfId="45865" xr:uid="{00000000-0005-0000-0000-0000DF070000}"/>
    <cellStyle name="Normal 11 3 4 7" xfId="54251" xr:uid="{00000000-0005-0000-0000-0000E0070000}"/>
    <cellStyle name="Normal 11 3 5" xfId="9355" xr:uid="{00000000-0005-0000-0000-0000E1070000}"/>
    <cellStyle name="Normal 11 3 6" xfId="17741" xr:uid="{00000000-0005-0000-0000-0000E2070000}"/>
    <cellStyle name="Normal 11 3 7" xfId="26127" xr:uid="{00000000-0005-0000-0000-0000E3070000}"/>
    <cellStyle name="Normal 11 3 8" xfId="34513" xr:uid="{00000000-0005-0000-0000-0000E4070000}"/>
    <cellStyle name="Normal 11 3 9" xfId="42899" xr:uid="{00000000-0005-0000-0000-0000E5070000}"/>
    <cellStyle name="Normal 11 4" xfId="1481" xr:uid="{00000000-0005-0000-0000-0000E6070000}"/>
    <cellStyle name="Normal 11 4 10" xfId="51806" xr:uid="{00000000-0005-0000-0000-0000E7070000}"/>
    <cellStyle name="Normal 11 4 11" xfId="60192" xr:uid="{00000000-0005-0000-0000-0000E8070000}"/>
    <cellStyle name="Normal 11 4 2" xfId="2501" xr:uid="{00000000-0005-0000-0000-0000E9070000}"/>
    <cellStyle name="Normal 11 4 2 2" xfId="5218" xr:uid="{00000000-0005-0000-0000-0000EA070000}"/>
    <cellStyle name="Normal 11 4 2 2 2" xfId="16572" xr:uid="{00000000-0005-0000-0000-0000EB070000}"/>
    <cellStyle name="Normal 11 4 2 2 3" xfId="24958" xr:uid="{00000000-0005-0000-0000-0000EC070000}"/>
    <cellStyle name="Normal 11 4 2 2 4" xfId="33344" xr:uid="{00000000-0005-0000-0000-0000ED070000}"/>
    <cellStyle name="Normal 11 4 2 2 5" xfId="41730" xr:uid="{00000000-0005-0000-0000-0000EE070000}"/>
    <cellStyle name="Normal 11 4 2 2 6" xfId="50116" xr:uid="{00000000-0005-0000-0000-0000EF070000}"/>
    <cellStyle name="Normal 11 4 2 2 7" xfId="58502" xr:uid="{00000000-0005-0000-0000-0000F0070000}"/>
    <cellStyle name="Normal 11 4 2 3" xfId="8186" xr:uid="{00000000-0005-0000-0000-0000F1070000}"/>
    <cellStyle name="Normal 11 4 2 3 2" xfId="13862" xr:uid="{00000000-0005-0000-0000-0000F2070000}"/>
    <cellStyle name="Normal 11 4 2 3 3" xfId="22248" xr:uid="{00000000-0005-0000-0000-0000F3070000}"/>
    <cellStyle name="Normal 11 4 2 3 4" xfId="30634" xr:uid="{00000000-0005-0000-0000-0000F4070000}"/>
    <cellStyle name="Normal 11 4 2 3 5" xfId="39020" xr:uid="{00000000-0005-0000-0000-0000F5070000}"/>
    <cellStyle name="Normal 11 4 2 3 6" xfId="47406" xr:uid="{00000000-0005-0000-0000-0000F6070000}"/>
    <cellStyle name="Normal 11 4 2 3 7" xfId="55792" xr:uid="{00000000-0005-0000-0000-0000F7070000}"/>
    <cellStyle name="Normal 11 4 2 4" xfId="10896" xr:uid="{00000000-0005-0000-0000-0000F8070000}"/>
    <cellStyle name="Normal 11 4 2 5" xfId="19282" xr:uid="{00000000-0005-0000-0000-0000F9070000}"/>
    <cellStyle name="Normal 11 4 2 6" xfId="27668" xr:uid="{00000000-0005-0000-0000-0000FA070000}"/>
    <cellStyle name="Normal 11 4 2 7" xfId="36054" xr:uid="{00000000-0005-0000-0000-0000FB070000}"/>
    <cellStyle name="Normal 11 4 2 8" xfId="44440" xr:uid="{00000000-0005-0000-0000-0000FC070000}"/>
    <cellStyle name="Normal 11 4 2 9" xfId="52826" xr:uid="{00000000-0005-0000-0000-0000FD070000}"/>
    <cellStyle name="Normal 11 4 3" xfId="4198" xr:uid="{00000000-0005-0000-0000-0000FE070000}"/>
    <cellStyle name="Normal 11 4 3 2" xfId="15552" xr:uid="{00000000-0005-0000-0000-0000FF070000}"/>
    <cellStyle name="Normal 11 4 3 3" xfId="23938" xr:uid="{00000000-0005-0000-0000-000000080000}"/>
    <cellStyle name="Normal 11 4 3 4" xfId="32324" xr:uid="{00000000-0005-0000-0000-000001080000}"/>
    <cellStyle name="Normal 11 4 3 5" xfId="40710" xr:uid="{00000000-0005-0000-0000-000002080000}"/>
    <cellStyle name="Normal 11 4 3 6" xfId="49096" xr:uid="{00000000-0005-0000-0000-000003080000}"/>
    <cellStyle name="Normal 11 4 3 7" xfId="57482" xr:uid="{00000000-0005-0000-0000-000004080000}"/>
    <cellStyle name="Normal 11 4 4" xfId="7166" xr:uid="{00000000-0005-0000-0000-000005080000}"/>
    <cellStyle name="Normal 11 4 4 2" xfId="12842" xr:uid="{00000000-0005-0000-0000-000006080000}"/>
    <cellStyle name="Normal 11 4 4 3" xfId="21228" xr:uid="{00000000-0005-0000-0000-000007080000}"/>
    <cellStyle name="Normal 11 4 4 4" xfId="29614" xr:uid="{00000000-0005-0000-0000-000008080000}"/>
    <cellStyle name="Normal 11 4 4 5" xfId="38000" xr:uid="{00000000-0005-0000-0000-000009080000}"/>
    <cellStyle name="Normal 11 4 4 6" xfId="46386" xr:uid="{00000000-0005-0000-0000-00000A080000}"/>
    <cellStyle name="Normal 11 4 4 7" xfId="54772" xr:uid="{00000000-0005-0000-0000-00000B080000}"/>
    <cellStyle name="Normal 11 4 5" xfId="9876" xr:uid="{00000000-0005-0000-0000-00000C080000}"/>
    <cellStyle name="Normal 11 4 6" xfId="18262" xr:uid="{00000000-0005-0000-0000-00000D080000}"/>
    <cellStyle name="Normal 11 4 7" xfId="26648" xr:uid="{00000000-0005-0000-0000-00000E080000}"/>
    <cellStyle name="Normal 11 4 8" xfId="35034" xr:uid="{00000000-0005-0000-0000-00000F080000}"/>
    <cellStyle name="Normal 11 4 9" xfId="43420" xr:uid="{00000000-0005-0000-0000-000010080000}"/>
    <cellStyle name="Normal 11 5" xfId="1980" xr:uid="{00000000-0005-0000-0000-000011080000}"/>
    <cellStyle name="Normal 11 5 2" xfId="4697" xr:uid="{00000000-0005-0000-0000-000012080000}"/>
    <cellStyle name="Normal 11 5 2 2" xfId="16051" xr:uid="{00000000-0005-0000-0000-000013080000}"/>
    <cellStyle name="Normal 11 5 2 3" xfId="24437" xr:uid="{00000000-0005-0000-0000-000014080000}"/>
    <cellStyle name="Normal 11 5 2 4" xfId="32823" xr:uid="{00000000-0005-0000-0000-000015080000}"/>
    <cellStyle name="Normal 11 5 2 5" xfId="41209" xr:uid="{00000000-0005-0000-0000-000016080000}"/>
    <cellStyle name="Normal 11 5 2 6" xfId="49595" xr:uid="{00000000-0005-0000-0000-000017080000}"/>
    <cellStyle name="Normal 11 5 2 7" xfId="57981" xr:uid="{00000000-0005-0000-0000-000018080000}"/>
    <cellStyle name="Normal 11 5 3" xfId="7665" xr:uid="{00000000-0005-0000-0000-000019080000}"/>
    <cellStyle name="Normal 11 5 3 2" xfId="13341" xr:uid="{00000000-0005-0000-0000-00001A080000}"/>
    <cellStyle name="Normal 11 5 3 3" xfId="21727" xr:uid="{00000000-0005-0000-0000-00001B080000}"/>
    <cellStyle name="Normal 11 5 3 4" xfId="30113" xr:uid="{00000000-0005-0000-0000-00001C080000}"/>
    <cellStyle name="Normal 11 5 3 5" xfId="38499" xr:uid="{00000000-0005-0000-0000-00001D080000}"/>
    <cellStyle name="Normal 11 5 3 6" xfId="46885" xr:uid="{00000000-0005-0000-0000-00001E080000}"/>
    <cellStyle name="Normal 11 5 3 7" xfId="55271" xr:uid="{00000000-0005-0000-0000-00001F080000}"/>
    <cellStyle name="Normal 11 5 4" xfId="10375" xr:uid="{00000000-0005-0000-0000-000020080000}"/>
    <cellStyle name="Normal 11 5 5" xfId="18761" xr:uid="{00000000-0005-0000-0000-000021080000}"/>
    <cellStyle name="Normal 11 5 6" xfId="27147" xr:uid="{00000000-0005-0000-0000-000022080000}"/>
    <cellStyle name="Normal 11 5 7" xfId="35533" xr:uid="{00000000-0005-0000-0000-000023080000}"/>
    <cellStyle name="Normal 11 5 8" xfId="43919" xr:uid="{00000000-0005-0000-0000-000024080000}"/>
    <cellStyle name="Normal 11 5 9" xfId="52305" xr:uid="{00000000-0005-0000-0000-000025080000}"/>
    <cellStyle name="Normal 11 6" xfId="3353" xr:uid="{00000000-0005-0000-0000-000026080000}"/>
    <cellStyle name="Normal 11 6 2" xfId="14707" xr:uid="{00000000-0005-0000-0000-000027080000}"/>
    <cellStyle name="Normal 11 6 3" xfId="23093" xr:uid="{00000000-0005-0000-0000-000028080000}"/>
    <cellStyle name="Normal 11 6 4" xfId="31479" xr:uid="{00000000-0005-0000-0000-000029080000}"/>
    <cellStyle name="Normal 11 6 5" xfId="39865" xr:uid="{00000000-0005-0000-0000-00002A080000}"/>
    <cellStyle name="Normal 11 6 6" xfId="48251" xr:uid="{00000000-0005-0000-0000-00002B080000}"/>
    <cellStyle name="Normal 11 6 7" xfId="56637" xr:uid="{00000000-0005-0000-0000-00002C080000}"/>
    <cellStyle name="Normal 11 7" xfId="6321" xr:uid="{00000000-0005-0000-0000-00002D080000}"/>
    <cellStyle name="Normal 11 7 2" xfId="11997" xr:uid="{00000000-0005-0000-0000-00002E080000}"/>
    <cellStyle name="Normal 11 7 3" xfId="20383" xr:uid="{00000000-0005-0000-0000-00002F080000}"/>
    <cellStyle name="Normal 11 7 4" xfId="28769" xr:uid="{00000000-0005-0000-0000-000030080000}"/>
    <cellStyle name="Normal 11 7 5" xfId="37155" xr:uid="{00000000-0005-0000-0000-000031080000}"/>
    <cellStyle name="Normal 11 7 6" xfId="45541" xr:uid="{00000000-0005-0000-0000-000032080000}"/>
    <cellStyle name="Normal 11 7 7" xfId="53927" xr:uid="{00000000-0005-0000-0000-000033080000}"/>
    <cellStyle name="Normal 11 8" xfId="9031" xr:uid="{00000000-0005-0000-0000-000034080000}"/>
    <cellStyle name="Normal 11 9" xfId="17417" xr:uid="{00000000-0005-0000-0000-000035080000}"/>
    <cellStyle name="Normal 11_Sheet1" xfId="57" xr:uid="{00000000-0005-0000-0000-000036080000}"/>
    <cellStyle name="Normal 12" xfId="823" xr:uid="{00000000-0005-0000-0000-000037080000}"/>
    <cellStyle name="Normal 12 2" xfId="61038" xr:uid="{00000000-0005-0000-0000-000038080000}"/>
    <cellStyle name="Normal 13" xfId="1373" xr:uid="{00000000-0005-0000-0000-000039080000}"/>
    <cellStyle name="Normal 13 2" xfId="61079" xr:uid="{00000000-0005-0000-0000-00003A080000}"/>
    <cellStyle name="Normal 14" xfId="1375" xr:uid="{00000000-0005-0000-0000-00003B080000}"/>
    <cellStyle name="Normal 14 2" xfId="61081" xr:uid="{00000000-0005-0000-0000-00003C080000}"/>
    <cellStyle name="Normal 15" xfId="1376" xr:uid="{00000000-0005-0000-0000-00003D080000}"/>
    <cellStyle name="Normal 15 2" xfId="61093" xr:uid="{00000000-0005-0000-0000-00003E080000}"/>
    <cellStyle name="Normal 16" xfId="1372" xr:uid="{00000000-0005-0000-0000-00003F080000}"/>
    <cellStyle name="Normal 16 2" xfId="61098" xr:uid="{00000000-0005-0000-0000-000040080000}"/>
    <cellStyle name="Normal 17" xfId="831" xr:uid="{00000000-0005-0000-0000-000041080000}"/>
    <cellStyle name="Normal 17 2" xfId="61100" xr:uid="{00000000-0005-0000-0000-000042080000}"/>
    <cellStyle name="Normal 18" xfId="1377" xr:uid="{00000000-0005-0000-0000-000043080000}"/>
    <cellStyle name="Normal 18 2" xfId="61103" xr:uid="{00000000-0005-0000-0000-000044080000}"/>
    <cellStyle name="Normal 19" xfId="1378" xr:uid="{00000000-0005-0000-0000-000045080000}"/>
    <cellStyle name="Normal 19 2" xfId="61101" xr:uid="{00000000-0005-0000-0000-000046080000}"/>
    <cellStyle name="Normal 2" xfId="58" xr:uid="{00000000-0005-0000-0000-000047080000}"/>
    <cellStyle name="Normal 2 10" xfId="3328" xr:uid="{00000000-0005-0000-0000-000048080000}"/>
    <cellStyle name="Normal 2 10 2" xfId="61099" xr:uid="{00000000-0005-0000-0000-000049080000}"/>
    <cellStyle name="Normal 2 11" xfId="6040" xr:uid="{00000000-0005-0000-0000-00004A080000}"/>
    <cellStyle name="Normal 2 11 2" xfId="61167" xr:uid="{00000000-0005-0000-0000-00004B080000}"/>
    <cellStyle name="Normal 2 12" xfId="61534" xr:uid="{00000000-0005-0000-0000-00004C080000}"/>
    <cellStyle name="Normal 2 13" xfId="61540" xr:uid="{00000000-0005-0000-0000-00004D080000}"/>
    <cellStyle name="Normal 2 14" xfId="556" xr:uid="{00000000-0005-0000-0000-00004E080000}"/>
    <cellStyle name="Normal 2 2" xfId="59" xr:uid="{00000000-0005-0000-0000-00004F080000}"/>
    <cellStyle name="Normal 2 2 10" xfId="876" xr:uid="{00000000-0005-0000-0000-000050080000}"/>
    <cellStyle name="Normal 2 2 10 10" xfId="42901" xr:uid="{00000000-0005-0000-0000-000051080000}"/>
    <cellStyle name="Normal 2 2 10 11" xfId="51287" xr:uid="{00000000-0005-0000-0000-000052080000}"/>
    <cellStyle name="Normal 2 2 10 12" xfId="59673" xr:uid="{00000000-0005-0000-0000-000053080000}"/>
    <cellStyle name="Normal 2 2 10 13" xfId="61041" xr:uid="{00000000-0005-0000-0000-000054080000}"/>
    <cellStyle name="Normal 2 2 10 2" xfId="1805" xr:uid="{00000000-0005-0000-0000-000055080000}"/>
    <cellStyle name="Normal 2 2 10 2 10" xfId="52130" xr:uid="{00000000-0005-0000-0000-000056080000}"/>
    <cellStyle name="Normal 2 2 10 2 11" xfId="60516" xr:uid="{00000000-0005-0000-0000-000057080000}"/>
    <cellStyle name="Normal 2 2 10 2 2" xfId="2827" xr:uid="{00000000-0005-0000-0000-000058080000}"/>
    <cellStyle name="Normal 2 2 10 2 2 2" xfId="5544" xr:uid="{00000000-0005-0000-0000-000059080000}"/>
    <cellStyle name="Normal 2 2 10 2 2 2 2" xfId="16898" xr:uid="{00000000-0005-0000-0000-00005A080000}"/>
    <cellStyle name="Normal 2 2 10 2 2 2 3" xfId="25284" xr:uid="{00000000-0005-0000-0000-00005B080000}"/>
    <cellStyle name="Normal 2 2 10 2 2 2 4" xfId="33670" xr:uid="{00000000-0005-0000-0000-00005C080000}"/>
    <cellStyle name="Normal 2 2 10 2 2 2 5" xfId="42056" xr:uid="{00000000-0005-0000-0000-00005D080000}"/>
    <cellStyle name="Normal 2 2 10 2 2 2 6" xfId="50442" xr:uid="{00000000-0005-0000-0000-00005E080000}"/>
    <cellStyle name="Normal 2 2 10 2 2 2 7" xfId="58828" xr:uid="{00000000-0005-0000-0000-00005F080000}"/>
    <cellStyle name="Normal 2 2 10 2 2 3" xfId="8512" xr:uid="{00000000-0005-0000-0000-000060080000}"/>
    <cellStyle name="Normal 2 2 10 2 2 3 2" xfId="14188" xr:uid="{00000000-0005-0000-0000-000061080000}"/>
    <cellStyle name="Normal 2 2 10 2 2 3 3" xfId="22574" xr:uid="{00000000-0005-0000-0000-000062080000}"/>
    <cellStyle name="Normal 2 2 10 2 2 3 4" xfId="30960" xr:uid="{00000000-0005-0000-0000-000063080000}"/>
    <cellStyle name="Normal 2 2 10 2 2 3 5" xfId="39346" xr:uid="{00000000-0005-0000-0000-000064080000}"/>
    <cellStyle name="Normal 2 2 10 2 2 3 6" xfId="47732" xr:uid="{00000000-0005-0000-0000-000065080000}"/>
    <cellStyle name="Normal 2 2 10 2 2 3 7" xfId="56118" xr:uid="{00000000-0005-0000-0000-000066080000}"/>
    <cellStyle name="Normal 2 2 10 2 2 4" xfId="11222" xr:uid="{00000000-0005-0000-0000-000067080000}"/>
    <cellStyle name="Normal 2 2 10 2 2 5" xfId="19608" xr:uid="{00000000-0005-0000-0000-000068080000}"/>
    <cellStyle name="Normal 2 2 10 2 2 6" xfId="27994" xr:uid="{00000000-0005-0000-0000-000069080000}"/>
    <cellStyle name="Normal 2 2 10 2 2 7" xfId="36380" xr:uid="{00000000-0005-0000-0000-00006A080000}"/>
    <cellStyle name="Normal 2 2 10 2 2 8" xfId="44766" xr:uid="{00000000-0005-0000-0000-00006B080000}"/>
    <cellStyle name="Normal 2 2 10 2 2 9" xfId="53152" xr:uid="{00000000-0005-0000-0000-00006C080000}"/>
    <cellStyle name="Normal 2 2 10 2 3" xfId="4522" xr:uid="{00000000-0005-0000-0000-00006D080000}"/>
    <cellStyle name="Normal 2 2 10 2 3 2" xfId="15876" xr:uid="{00000000-0005-0000-0000-00006E080000}"/>
    <cellStyle name="Normal 2 2 10 2 3 3" xfId="24262" xr:uid="{00000000-0005-0000-0000-00006F080000}"/>
    <cellStyle name="Normal 2 2 10 2 3 4" xfId="32648" xr:uid="{00000000-0005-0000-0000-000070080000}"/>
    <cellStyle name="Normal 2 2 10 2 3 5" xfId="41034" xr:uid="{00000000-0005-0000-0000-000071080000}"/>
    <cellStyle name="Normal 2 2 10 2 3 6" xfId="49420" xr:uid="{00000000-0005-0000-0000-000072080000}"/>
    <cellStyle name="Normal 2 2 10 2 3 7" xfId="57806" xr:uid="{00000000-0005-0000-0000-000073080000}"/>
    <cellStyle name="Normal 2 2 10 2 4" xfId="7490" xr:uid="{00000000-0005-0000-0000-000074080000}"/>
    <cellStyle name="Normal 2 2 10 2 4 2" xfId="13166" xr:uid="{00000000-0005-0000-0000-000075080000}"/>
    <cellStyle name="Normal 2 2 10 2 4 3" xfId="21552" xr:uid="{00000000-0005-0000-0000-000076080000}"/>
    <cellStyle name="Normal 2 2 10 2 4 4" xfId="29938" xr:uid="{00000000-0005-0000-0000-000077080000}"/>
    <cellStyle name="Normal 2 2 10 2 4 5" xfId="38324" xr:uid="{00000000-0005-0000-0000-000078080000}"/>
    <cellStyle name="Normal 2 2 10 2 4 6" xfId="46710" xr:uid="{00000000-0005-0000-0000-000079080000}"/>
    <cellStyle name="Normal 2 2 10 2 4 7" xfId="55096" xr:uid="{00000000-0005-0000-0000-00007A080000}"/>
    <cellStyle name="Normal 2 2 10 2 5" xfId="10200" xr:uid="{00000000-0005-0000-0000-00007B080000}"/>
    <cellStyle name="Normal 2 2 10 2 6" xfId="18586" xr:uid="{00000000-0005-0000-0000-00007C080000}"/>
    <cellStyle name="Normal 2 2 10 2 7" xfId="26972" xr:uid="{00000000-0005-0000-0000-00007D080000}"/>
    <cellStyle name="Normal 2 2 10 2 8" xfId="35358" xr:uid="{00000000-0005-0000-0000-00007E080000}"/>
    <cellStyle name="Normal 2 2 10 2 9" xfId="43744" xr:uid="{00000000-0005-0000-0000-00007F080000}"/>
    <cellStyle name="Normal 2 2 10 3" xfId="1982" xr:uid="{00000000-0005-0000-0000-000080080000}"/>
    <cellStyle name="Normal 2 2 10 3 2" xfId="4699" xr:uid="{00000000-0005-0000-0000-000081080000}"/>
    <cellStyle name="Normal 2 2 10 3 2 2" xfId="16053" xr:uid="{00000000-0005-0000-0000-000082080000}"/>
    <cellStyle name="Normal 2 2 10 3 2 3" xfId="24439" xr:uid="{00000000-0005-0000-0000-000083080000}"/>
    <cellStyle name="Normal 2 2 10 3 2 4" xfId="32825" xr:uid="{00000000-0005-0000-0000-000084080000}"/>
    <cellStyle name="Normal 2 2 10 3 2 5" xfId="41211" xr:uid="{00000000-0005-0000-0000-000085080000}"/>
    <cellStyle name="Normal 2 2 10 3 2 6" xfId="49597" xr:uid="{00000000-0005-0000-0000-000086080000}"/>
    <cellStyle name="Normal 2 2 10 3 2 7" xfId="57983" xr:uid="{00000000-0005-0000-0000-000087080000}"/>
    <cellStyle name="Normal 2 2 10 3 3" xfId="7667" xr:uid="{00000000-0005-0000-0000-000088080000}"/>
    <cellStyle name="Normal 2 2 10 3 3 2" xfId="13343" xr:uid="{00000000-0005-0000-0000-000089080000}"/>
    <cellStyle name="Normal 2 2 10 3 3 3" xfId="21729" xr:uid="{00000000-0005-0000-0000-00008A080000}"/>
    <cellStyle name="Normal 2 2 10 3 3 4" xfId="30115" xr:uid="{00000000-0005-0000-0000-00008B080000}"/>
    <cellStyle name="Normal 2 2 10 3 3 5" xfId="38501" xr:uid="{00000000-0005-0000-0000-00008C080000}"/>
    <cellStyle name="Normal 2 2 10 3 3 6" xfId="46887" xr:uid="{00000000-0005-0000-0000-00008D080000}"/>
    <cellStyle name="Normal 2 2 10 3 3 7" xfId="55273" xr:uid="{00000000-0005-0000-0000-00008E080000}"/>
    <cellStyle name="Normal 2 2 10 3 4" xfId="10377" xr:uid="{00000000-0005-0000-0000-00008F080000}"/>
    <cellStyle name="Normal 2 2 10 3 5" xfId="18763" xr:uid="{00000000-0005-0000-0000-000090080000}"/>
    <cellStyle name="Normal 2 2 10 3 6" xfId="27149" xr:uid="{00000000-0005-0000-0000-000091080000}"/>
    <cellStyle name="Normal 2 2 10 3 7" xfId="35535" xr:uid="{00000000-0005-0000-0000-000092080000}"/>
    <cellStyle name="Normal 2 2 10 3 8" xfId="43921" xr:uid="{00000000-0005-0000-0000-000093080000}"/>
    <cellStyle name="Normal 2 2 10 3 9" xfId="52307" xr:uid="{00000000-0005-0000-0000-000094080000}"/>
    <cellStyle name="Normal 2 2 10 4" xfId="3679" xr:uid="{00000000-0005-0000-0000-000095080000}"/>
    <cellStyle name="Normal 2 2 10 4 2" xfId="15033" xr:uid="{00000000-0005-0000-0000-000096080000}"/>
    <cellStyle name="Normal 2 2 10 4 3" xfId="23419" xr:uid="{00000000-0005-0000-0000-000097080000}"/>
    <cellStyle name="Normal 2 2 10 4 4" xfId="31805" xr:uid="{00000000-0005-0000-0000-000098080000}"/>
    <cellStyle name="Normal 2 2 10 4 5" xfId="40191" xr:uid="{00000000-0005-0000-0000-000099080000}"/>
    <cellStyle name="Normal 2 2 10 4 6" xfId="48577" xr:uid="{00000000-0005-0000-0000-00009A080000}"/>
    <cellStyle name="Normal 2 2 10 4 7" xfId="56963" xr:uid="{00000000-0005-0000-0000-00009B080000}"/>
    <cellStyle name="Normal 2 2 10 5" xfId="6647" xr:uid="{00000000-0005-0000-0000-00009C080000}"/>
    <cellStyle name="Normal 2 2 10 5 2" xfId="12323" xr:uid="{00000000-0005-0000-0000-00009D080000}"/>
    <cellStyle name="Normal 2 2 10 5 3" xfId="20709" xr:uid="{00000000-0005-0000-0000-00009E080000}"/>
    <cellStyle name="Normal 2 2 10 5 4" xfId="29095" xr:uid="{00000000-0005-0000-0000-00009F080000}"/>
    <cellStyle name="Normal 2 2 10 5 5" xfId="37481" xr:uid="{00000000-0005-0000-0000-0000A0080000}"/>
    <cellStyle name="Normal 2 2 10 5 6" xfId="45867" xr:uid="{00000000-0005-0000-0000-0000A1080000}"/>
    <cellStyle name="Normal 2 2 10 5 7" xfId="54253" xr:uid="{00000000-0005-0000-0000-0000A2080000}"/>
    <cellStyle name="Normal 2 2 10 6" xfId="9357" xr:uid="{00000000-0005-0000-0000-0000A3080000}"/>
    <cellStyle name="Normal 2 2 10 7" xfId="17743" xr:uid="{00000000-0005-0000-0000-0000A4080000}"/>
    <cellStyle name="Normal 2 2 10 8" xfId="26129" xr:uid="{00000000-0005-0000-0000-0000A5080000}"/>
    <cellStyle name="Normal 2 2 10 9" xfId="34515" xr:uid="{00000000-0005-0000-0000-0000A6080000}"/>
    <cellStyle name="Normal 2 2 11" xfId="877" xr:uid="{00000000-0005-0000-0000-0000A7080000}"/>
    <cellStyle name="Normal 2 2 11 10" xfId="42902" xr:uid="{00000000-0005-0000-0000-0000A8080000}"/>
    <cellStyle name="Normal 2 2 11 11" xfId="51288" xr:uid="{00000000-0005-0000-0000-0000A9080000}"/>
    <cellStyle name="Normal 2 2 11 12" xfId="59674" xr:uid="{00000000-0005-0000-0000-0000AA080000}"/>
    <cellStyle name="Normal 2 2 11 13" xfId="61211" xr:uid="{00000000-0005-0000-0000-0000AB080000}"/>
    <cellStyle name="Normal 2 2 11 2" xfId="1806" xr:uid="{00000000-0005-0000-0000-0000AC080000}"/>
    <cellStyle name="Normal 2 2 11 2 10" xfId="52131" xr:uid="{00000000-0005-0000-0000-0000AD080000}"/>
    <cellStyle name="Normal 2 2 11 2 11" xfId="60517" xr:uid="{00000000-0005-0000-0000-0000AE080000}"/>
    <cellStyle name="Normal 2 2 11 2 2" xfId="2828" xr:uid="{00000000-0005-0000-0000-0000AF080000}"/>
    <cellStyle name="Normal 2 2 11 2 2 2" xfId="5545" xr:uid="{00000000-0005-0000-0000-0000B0080000}"/>
    <cellStyle name="Normal 2 2 11 2 2 2 2" xfId="16899" xr:uid="{00000000-0005-0000-0000-0000B1080000}"/>
    <cellStyle name="Normal 2 2 11 2 2 2 3" xfId="25285" xr:uid="{00000000-0005-0000-0000-0000B2080000}"/>
    <cellStyle name="Normal 2 2 11 2 2 2 4" xfId="33671" xr:uid="{00000000-0005-0000-0000-0000B3080000}"/>
    <cellStyle name="Normal 2 2 11 2 2 2 5" xfId="42057" xr:uid="{00000000-0005-0000-0000-0000B4080000}"/>
    <cellStyle name="Normal 2 2 11 2 2 2 6" xfId="50443" xr:uid="{00000000-0005-0000-0000-0000B5080000}"/>
    <cellStyle name="Normal 2 2 11 2 2 2 7" xfId="58829" xr:uid="{00000000-0005-0000-0000-0000B6080000}"/>
    <cellStyle name="Normal 2 2 11 2 2 3" xfId="8513" xr:uid="{00000000-0005-0000-0000-0000B7080000}"/>
    <cellStyle name="Normal 2 2 11 2 2 3 2" xfId="14189" xr:uid="{00000000-0005-0000-0000-0000B8080000}"/>
    <cellStyle name="Normal 2 2 11 2 2 3 3" xfId="22575" xr:uid="{00000000-0005-0000-0000-0000B9080000}"/>
    <cellStyle name="Normal 2 2 11 2 2 3 4" xfId="30961" xr:uid="{00000000-0005-0000-0000-0000BA080000}"/>
    <cellStyle name="Normal 2 2 11 2 2 3 5" xfId="39347" xr:uid="{00000000-0005-0000-0000-0000BB080000}"/>
    <cellStyle name="Normal 2 2 11 2 2 3 6" xfId="47733" xr:uid="{00000000-0005-0000-0000-0000BC080000}"/>
    <cellStyle name="Normal 2 2 11 2 2 3 7" xfId="56119" xr:uid="{00000000-0005-0000-0000-0000BD080000}"/>
    <cellStyle name="Normal 2 2 11 2 2 4" xfId="11223" xr:uid="{00000000-0005-0000-0000-0000BE080000}"/>
    <cellStyle name="Normal 2 2 11 2 2 5" xfId="19609" xr:uid="{00000000-0005-0000-0000-0000BF080000}"/>
    <cellStyle name="Normal 2 2 11 2 2 6" xfId="27995" xr:uid="{00000000-0005-0000-0000-0000C0080000}"/>
    <cellStyle name="Normal 2 2 11 2 2 7" xfId="36381" xr:uid="{00000000-0005-0000-0000-0000C1080000}"/>
    <cellStyle name="Normal 2 2 11 2 2 8" xfId="44767" xr:uid="{00000000-0005-0000-0000-0000C2080000}"/>
    <cellStyle name="Normal 2 2 11 2 2 9" xfId="53153" xr:uid="{00000000-0005-0000-0000-0000C3080000}"/>
    <cellStyle name="Normal 2 2 11 2 3" xfId="4523" xr:uid="{00000000-0005-0000-0000-0000C4080000}"/>
    <cellStyle name="Normal 2 2 11 2 3 2" xfId="15877" xr:uid="{00000000-0005-0000-0000-0000C5080000}"/>
    <cellStyle name="Normal 2 2 11 2 3 3" xfId="24263" xr:uid="{00000000-0005-0000-0000-0000C6080000}"/>
    <cellStyle name="Normal 2 2 11 2 3 4" xfId="32649" xr:uid="{00000000-0005-0000-0000-0000C7080000}"/>
    <cellStyle name="Normal 2 2 11 2 3 5" xfId="41035" xr:uid="{00000000-0005-0000-0000-0000C8080000}"/>
    <cellStyle name="Normal 2 2 11 2 3 6" xfId="49421" xr:uid="{00000000-0005-0000-0000-0000C9080000}"/>
    <cellStyle name="Normal 2 2 11 2 3 7" xfId="57807" xr:uid="{00000000-0005-0000-0000-0000CA080000}"/>
    <cellStyle name="Normal 2 2 11 2 4" xfId="7491" xr:uid="{00000000-0005-0000-0000-0000CB080000}"/>
    <cellStyle name="Normal 2 2 11 2 4 2" xfId="13167" xr:uid="{00000000-0005-0000-0000-0000CC080000}"/>
    <cellStyle name="Normal 2 2 11 2 4 3" xfId="21553" xr:uid="{00000000-0005-0000-0000-0000CD080000}"/>
    <cellStyle name="Normal 2 2 11 2 4 4" xfId="29939" xr:uid="{00000000-0005-0000-0000-0000CE080000}"/>
    <cellStyle name="Normal 2 2 11 2 4 5" xfId="38325" xr:uid="{00000000-0005-0000-0000-0000CF080000}"/>
    <cellStyle name="Normal 2 2 11 2 4 6" xfId="46711" xr:uid="{00000000-0005-0000-0000-0000D0080000}"/>
    <cellStyle name="Normal 2 2 11 2 4 7" xfId="55097" xr:uid="{00000000-0005-0000-0000-0000D1080000}"/>
    <cellStyle name="Normal 2 2 11 2 5" xfId="10201" xr:uid="{00000000-0005-0000-0000-0000D2080000}"/>
    <cellStyle name="Normal 2 2 11 2 6" xfId="18587" xr:uid="{00000000-0005-0000-0000-0000D3080000}"/>
    <cellStyle name="Normal 2 2 11 2 7" xfId="26973" xr:uid="{00000000-0005-0000-0000-0000D4080000}"/>
    <cellStyle name="Normal 2 2 11 2 8" xfId="35359" xr:uid="{00000000-0005-0000-0000-0000D5080000}"/>
    <cellStyle name="Normal 2 2 11 2 9" xfId="43745" xr:uid="{00000000-0005-0000-0000-0000D6080000}"/>
    <cellStyle name="Normal 2 2 11 3" xfId="1983" xr:uid="{00000000-0005-0000-0000-0000D7080000}"/>
    <cellStyle name="Normal 2 2 11 3 2" xfId="4700" xr:uid="{00000000-0005-0000-0000-0000D8080000}"/>
    <cellStyle name="Normal 2 2 11 3 2 2" xfId="16054" xr:uid="{00000000-0005-0000-0000-0000D9080000}"/>
    <cellStyle name="Normal 2 2 11 3 2 3" xfId="24440" xr:uid="{00000000-0005-0000-0000-0000DA080000}"/>
    <cellStyle name="Normal 2 2 11 3 2 4" xfId="32826" xr:uid="{00000000-0005-0000-0000-0000DB080000}"/>
    <cellStyle name="Normal 2 2 11 3 2 5" xfId="41212" xr:uid="{00000000-0005-0000-0000-0000DC080000}"/>
    <cellStyle name="Normal 2 2 11 3 2 6" xfId="49598" xr:uid="{00000000-0005-0000-0000-0000DD080000}"/>
    <cellStyle name="Normal 2 2 11 3 2 7" xfId="57984" xr:uid="{00000000-0005-0000-0000-0000DE080000}"/>
    <cellStyle name="Normal 2 2 11 3 3" xfId="7668" xr:uid="{00000000-0005-0000-0000-0000DF080000}"/>
    <cellStyle name="Normal 2 2 11 3 3 2" xfId="13344" xr:uid="{00000000-0005-0000-0000-0000E0080000}"/>
    <cellStyle name="Normal 2 2 11 3 3 3" xfId="21730" xr:uid="{00000000-0005-0000-0000-0000E1080000}"/>
    <cellStyle name="Normal 2 2 11 3 3 4" xfId="30116" xr:uid="{00000000-0005-0000-0000-0000E2080000}"/>
    <cellStyle name="Normal 2 2 11 3 3 5" xfId="38502" xr:uid="{00000000-0005-0000-0000-0000E3080000}"/>
    <cellStyle name="Normal 2 2 11 3 3 6" xfId="46888" xr:uid="{00000000-0005-0000-0000-0000E4080000}"/>
    <cellStyle name="Normal 2 2 11 3 3 7" xfId="55274" xr:uid="{00000000-0005-0000-0000-0000E5080000}"/>
    <cellStyle name="Normal 2 2 11 3 4" xfId="10378" xr:uid="{00000000-0005-0000-0000-0000E6080000}"/>
    <cellStyle name="Normal 2 2 11 3 5" xfId="18764" xr:uid="{00000000-0005-0000-0000-0000E7080000}"/>
    <cellStyle name="Normal 2 2 11 3 6" xfId="27150" xr:uid="{00000000-0005-0000-0000-0000E8080000}"/>
    <cellStyle name="Normal 2 2 11 3 7" xfId="35536" xr:uid="{00000000-0005-0000-0000-0000E9080000}"/>
    <cellStyle name="Normal 2 2 11 3 8" xfId="43922" xr:uid="{00000000-0005-0000-0000-0000EA080000}"/>
    <cellStyle name="Normal 2 2 11 3 9" xfId="52308" xr:uid="{00000000-0005-0000-0000-0000EB080000}"/>
    <cellStyle name="Normal 2 2 11 4" xfId="3680" xr:uid="{00000000-0005-0000-0000-0000EC080000}"/>
    <cellStyle name="Normal 2 2 11 4 2" xfId="15034" xr:uid="{00000000-0005-0000-0000-0000ED080000}"/>
    <cellStyle name="Normal 2 2 11 4 3" xfId="23420" xr:uid="{00000000-0005-0000-0000-0000EE080000}"/>
    <cellStyle name="Normal 2 2 11 4 4" xfId="31806" xr:uid="{00000000-0005-0000-0000-0000EF080000}"/>
    <cellStyle name="Normal 2 2 11 4 5" xfId="40192" xr:uid="{00000000-0005-0000-0000-0000F0080000}"/>
    <cellStyle name="Normal 2 2 11 4 6" xfId="48578" xr:uid="{00000000-0005-0000-0000-0000F1080000}"/>
    <cellStyle name="Normal 2 2 11 4 7" xfId="56964" xr:uid="{00000000-0005-0000-0000-0000F2080000}"/>
    <cellStyle name="Normal 2 2 11 5" xfId="6648" xr:uid="{00000000-0005-0000-0000-0000F3080000}"/>
    <cellStyle name="Normal 2 2 11 5 2" xfId="12324" xr:uid="{00000000-0005-0000-0000-0000F4080000}"/>
    <cellStyle name="Normal 2 2 11 5 3" xfId="20710" xr:uid="{00000000-0005-0000-0000-0000F5080000}"/>
    <cellStyle name="Normal 2 2 11 5 4" xfId="29096" xr:uid="{00000000-0005-0000-0000-0000F6080000}"/>
    <cellStyle name="Normal 2 2 11 5 5" xfId="37482" xr:uid="{00000000-0005-0000-0000-0000F7080000}"/>
    <cellStyle name="Normal 2 2 11 5 6" xfId="45868" xr:uid="{00000000-0005-0000-0000-0000F8080000}"/>
    <cellStyle name="Normal 2 2 11 5 7" xfId="54254" xr:uid="{00000000-0005-0000-0000-0000F9080000}"/>
    <cellStyle name="Normal 2 2 11 6" xfId="9358" xr:uid="{00000000-0005-0000-0000-0000FA080000}"/>
    <cellStyle name="Normal 2 2 11 7" xfId="17744" xr:uid="{00000000-0005-0000-0000-0000FB080000}"/>
    <cellStyle name="Normal 2 2 11 8" xfId="26130" xr:uid="{00000000-0005-0000-0000-0000FC080000}"/>
    <cellStyle name="Normal 2 2 11 9" xfId="34516" xr:uid="{00000000-0005-0000-0000-0000FD080000}"/>
    <cellStyle name="Normal 2 2 12" xfId="875" xr:uid="{00000000-0005-0000-0000-0000FE080000}"/>
    <cellStyle name="Normal 2 2 12 10" xfId="51286" xr:uid="{00000000-0005-0000-0000-0000FF080000}"/>
    <cellStyle name="Normal 2 2 12 11" xfId="59672" xr:uid="{00000000-0005-0000-0000-000000090000}"/>
    <cellStyle name="Normal 2 2 12 2" xfId="2826" xr:uid="{00000000-0005-0000-0000-000001090000}"/>
    <cellStyle name="Normal 2 2 12 2 2" xfId="5543" xr:uid="{00000000-0005-0000-0000-000002090000}"/>
    <cellStyle name="Normal 2 2 12 2 2 2" xfId="16897" xr:uid="{00000000-0005-0000-0000-000003090000}"/>
    <cellStyle name="Normal 2 2 12 2 2 3" xfId="25283" xr:uid="{00000000-0005-0000-0000-000004090000}"/>
    <cellStyle name="Normal 2 2 12 2 2 4" xfId="33669" xr:uid="{00000000-0005-0000-0000-000005090000}"/>
    <cellStyle name="Normal 2 2 12 2 2 5" xfId="42055" xr:uid="{00000000-0005-0000-0000-000006090000}"/>
    <cellStyle name="Normal 2 2 12 2 2 6" xfId="50441" xr:uid="{00000000-0005-0000-0000-000007090000}"/>
    <cellStyle name="Normal 2 2 12 2 2 7" xfId="58827" xr:uid="{00000000-0005-0000-0000-000008090000}"/>
    <cellStyle name="Normal 2 2 12 2 3" xfId="8511" xr:uid="{00000000-0005-0000-0000-000009090000}"/>
    <cellStyle name="Normal 2 2 12 2 3 2" xfId="14187" xr:uid="{00000000-0005-0000-0000-00000A090000}"/>
    <cellStyle name="Normal 2 2 12 2 3 3" xfId="22573" xr:uid="{00000000-0005-0000-0000-00000B090000}"/>
    <cellStyle name="Normal 2 2 12 2 3 4" xfId="30959" xr:uid="{00000000-0005-0000-0000-00000C090000}"/>
    <cellStyle name="Normal 2 2 12 2 3 5" xfId="39345" xr:uid="{00000000-0005-0000-0000-00000D090000}"/>
    <cellStyle name="Normal 2 2 12 2 3 6" xfId="47731" xr:uid="{00000000-0005-0000-0000-00000E090000}"/>
    <cellStyle name="Normal 2 2 12 2 3 7" xfId="56117" xr:uid="{00000000-0005-0000-0000-00000F090000}"/>
    <cellStyle name="Normal 2 2 12 2 4" xfId="11221" xr:uid="{00000000-0005-0000-0000-000010090000}"/>
    <cellStyle name="Normal 2 2 12 2 5" xfId="19607" xr:uid="{00000000-0005-0000-0000-000011090000}"/>
    <cellStyle name="Normal 2 2 12 2 6" xfId="27993" xr:uid="{00000000-0005-0000-0000-000012090000}"/>
    <cellStyle name="Normal 2 2 12 2 7" xfId="36379" xr:uid="{00000000-0005-0000-0000-000013090000}"/>
    <cellStyle name="Normal 2 2 12 2 8" xfId="44765" xr:uid="{00000000-0005-0000-0000-000014090000}"/>
    <cellStyle name="Normal 2 2 12 2 9" xfId="53151" xr:uid="{00000000-0005-0000-0000-000015090000}"/>
    <cellStyle name="Normal 2 2 12 3" xfId="3678" xr:uid="{00000000-0005-0000-0000-000016090000}"/>
    <cellStyle name="Normal 2 2 12 3 2" xfId="15032" xr:uid="{00000000-0005-0000-0000-000017090000}"/>
    <cellStyle name="Normal 2 2 12 3 3" xfId="23418" xr:uid="{00000000-0005-0000-0000-000018090000}"/>
    <cellStyle name="Normal 2 2 12 3 4" xfId="31804" xr:uid="{00000000-0005-0000-0000-000019090000}"/>
    <cellStyle name="Normal 2 2 12 3 5" xfId="40190" xr:uid="{00000000-0005-0000-0000-00001A090000}"/>
    <cellStyle name="Normal 2 2 12 3 6" xfId="48576" xr:uid="{00000000-0005-0000-0000-00001B090000}"/>
    <cellStyle name="Normal 2 2 12 3 7" xfId="56962" xr:uid="{00000000-0005-0000-0000-00001C090000}"/>
    <cellStyle name="Normal 2 2 12 4" xfId="6646" xr:uid="{00000000-0005-0000-0000-00001D090000}"/>
    <cellStyle name="Normal 2 2 12 4 2" xfId="12322" xr:uid="{00000000-0005-0000-0000-00001E090000}"/>
    <cellStyle name="Normal 2 2 12 4 3" xfId="20708" xr:uid="{00000000-0005-0000-0000-00001F090000}"/>
    <cellStyle name="Normal 2 2 12 4 4" xfId="29094" xr:uid="{00000000-0005-0000-0000-000020090000}"/>
    <cellStyle name="Normal 2 2 12 4 5" xfId="37480" xr:uid="{00000000-0005-0000-0000-000021090000}"/>
    <cellStyle name="Normal 2 2 12 4 6" xfId="45866" xr:uid="{00000000-0005-0000-0000-000022090000}"/>
    <cellStyle name="Normal 2 2 12 4 7" xfId="54252" xr:uid="{00000000-0005-0000-0000-000023090000}"/>
    <cellStyle name="Normal 2 2 12 5" xfId="9356" xr:uid="{00000000-0005-0000-0000-000024090000}"/>
    <cellStyle name="Normal 2 2 12 6" xfId="17742" xr:uid="{00000000-0005-0000-0000-000025090000}"/>
    <cellStyle name="Normal 2 2 12 7" xfId="26128" xr:uid="{00000000-0005-0000-0000-000026090000}"/>
    <cellStyle name="Normal 2 2 12 8" xfId="34514" xr:uid="{00000000-0005-0000-0000-000027090000}"/>
    <cellStyle name="Normal 2 2 12 9" xfId="42900" xr:uid="{00000000-0005-0000-0000-000028090000}"/>
    <cellStyle name="Normal 2 2 13" xfId="1483" xr:uid="{00000000-0005-0000-0000-000029090000}"/>
    <cellStyle name="Normal 2 2 13 10" xfId="51808" xr:uid="{00000000-0005-0000-0000-00002A090000}"/>
    <cellStyle name="Normal 2 2 13 11" xfId="60194" xr:uid="{00000000-0005-0000-0000-00002B090000}"/>
    <cellStyle name="Normal 2 2 13 2" xfId="2503" xr:uid="{00000000-0005-0000-0000-00002C090000}"/>
    <cellStyle name="Normal 2 2 13 2 2" xfId="5220" xr:uid="{00000000-0005-0000-0000-00002D090000}"/>
    <cellStyle name="Normal 2 2 13 2 2 2" xfId="16574" xr:uid="{00000000-0005-0000-0000-00002E090000}"/>
    <cellStyle name="Normal 2 2 13 2 2 3" xfId="24960" xr:uid="{00000000-0005-0000-0000-00002F090000}"/>
    <cellStyle name="Normal 2 2 13 2 2 4" xfId="33346" xr:uid="{00000000-0005-0000-0000-000030090000}"/>
    <cellStyle name="Normal 2 2 13 2 2 5" xfId="41732" xr:uid="{00000000-0005-0000-0000-000031090000}"/>
    <cellStyle name="Normal 2 2 13 2 2 6" xfId="50118" xr:uid="{00000000-0005-0000-0000-000032090000}"/>
    <cellStyle name="Normal 2 2 13 2 2 7" xfId="58504" xr:uid="{00000000-0005-0000-0000-000033090000}"/>
    <cellStyle name="Normal 2 2 13 2 3" xfId="8188" xr:uid="{00000000-0005-0000-0000-000034090000}"/>
    <cellStyle name="Normal 2 2 13 2 3 2" xfId="13864" xr:uid="{00000000-0005-0000-0000-000035090000}"/>
    <cellStyle name="Normal 2 2 13 2 3 3" xfId="22250" xr:uid="{00000000-0005-0000-0000-000036090000}"/>
    <cellStyle name="Normal 2 2 13 2 3 4" xfId="30636" xr:uid="{00000000-0005-0000-0000-000037090000}"/>
    <cellStyle name="Normal 2 2 13 2 3 5" xfId="39022" xr:uid="{00000000-0005-0000-0000-000038090000}"/>
    <cellStyle name="Normal 2 2 13 2 3 6" xfId="47408" xr:uid="{00000000-0005-0000-0000-000039090000}"/>
    <cellStyle name="Normal 2 2 13 2 3 7" xfId="55794" xr:uid="{00000000-0005-0000-0000-00003A090000}"/>
    <cellStyle name="Normal 2 2 13 2 4" xfId="10898" xr:uid="{00000000-0005-0000-0000-00003B090000}"/>
    <cellStyle name="Normal 2 2 13 2 5" xfId="19284" xr:uid="{00000000-0005-0000-0000-00003C090000}"/>
    <cellStyle name="Normal 2 2 13 2 6" xfId="27670" xr:uid="{00000000-0005-0000-0000-00003D090000}"/>
    <cellStyle name="Normal 2 2 13 2 7" xfId="36056" xr:uid="{00000000-0005-0000-0000-00003E090000}"/>
    <cellStyle name="Normal 2 2 13 2 8" xfId="44442" xr:uid="{00000000-0005-0000-0000-00003F090000}"/>
    <cellStyle name="Normal 2 2 13 2 9" xfId="52828" xr:uid="{00000000-0005-0000-0000-000040090000}"/>
    <cellStyle name="Normal 2 2 13 3" xfId="4200" xr:uid="{00000000-0005-0000-0000-000041090000}"/>
    <cellStyle name="Normal 2 2 13 3 2" xfId="15554" xr:uid="{00000000-0005-0000-0000-000042090000}"/>
    <cellStyle name="Normal 2 2 13 3 3" xfId="23940" xr:uid="{00000000-0005-0000-0000-000043090000}"/>
    <cellStyle name="Normal 2 2 13 3 4" xfId="32326" xr:uid="{00000000-0005-0000-0000-000044090000}"/>
    <cellStyle name="Normal 2 2 13 3 5" xfId="40712" xr:uid="{00000000-0005-0000-0000-000045090000}"/>
    <cellStyle name="Normal 2 2 13 3 6" xfId="49098" xr:uid="{00000000-0005-0000-0000-000046090000}"/>
    <cellStyle name="Normal 2 2 13 3 7" xfId="57484" xr:uid="{00000000-0005-0000-0000-000047090000}"/>
    <cellStyle name="Normal 2 2 13 4" xfId="7168" xr:uid="{00000000-0005-0000-0000-000048090000}"/>
    <cellStyle name="Normal 2 2 13 4 2" xfId="12844" xr:uid="{00000000-0005-0000-0000-000049090000}"/>
    <cellStyle name="Normal 2 2 13 4 3" xfId="21230" xr:uid="{00000000-0005-0000-0000-00004A090000}"/>
    <cellStyle name="Normal 2 2 13 4 4" xfId="29616" xr:uid="{00000000-0005-0000-0000-00004B090000}"/>
    <cellStyle name="Normal 2 2 13 4 5" xfId="38002" xr:uid="{00000000-0005-0000-0000-00004C090000}"/>
    <cellStyle name="Normal 2 2 13 4 6" xfId="46388" xr:uid="{00000000-0005-0000-0000-00004D090000}"/>
    <cellStyle name="Normal 2 2 13 4 7" xfId="54774" xr:uid="{00000000-0005-0000-0000-00004E090000}"/>
    <cellStyle name="Normal 2 2 13 5" xfId="9878" xr:uid="{00000000-0005-0000-0000-00004F090000}"/>
    <cellStyle name="Normal 2 2 13 6" xfId="18264" xr:uid="{00000000-0005-0000-0000-000050090000}"/>
    <cellStyle name="Normal 2 2 13 7" xfId="26650" xr:uid="{00000000-0005-0000-0000-000051090000}"/>
    <cellStyle name="Normal 2 2 13 8" xfId="35036" xr:uid="{00000000-0005-0000-0000-000052090000}"/>
    <cellStyle name="Normal 2 2 13 9" xfId="43422" xr:uid="{00000000-0005-0000-0000-000053090000}"/>
    <cellStyle name="Normal 2 2 14" xfId="1981" xr:uid="{00000000-0005-0000-0000-000054090000}"/>
    <cellStyle name="Normal 2 2 14 2" xfId="4698" xr:uid="{00000000-0005-0000-0000-000055090000}"/>
    <cellStyle name="Normal 2 2 14 2 2" xfId="16052" xr:uid="{00000000-0005-0000-0000-000056090000}"/>
    <cellStyle name="Normal 2 2 14 2 3" xfId="24438" xr:uid="{00000000-0005-0000-0000-000057090000}"/>
    <cellStyle name="Normal 2 2 14 2 4" xfId="32824" xr:uid="{00000000-0005-0000-0000-000058090000}"/>
    <cellStyle name="Normal 2 2 14 2 5" xfId="41210" xr:uid="{00000000-0005-0000-0000-000059090000}"/>
    <cellStyle name="Normal 2 2 14 2 6" xfId="49596" xr:uid="{00000000-0005-0000-0000-00005A090000}"/>
    <cellStyle name="Normal 2 2 14 2 7" xfId="57982" xr:uid="{00000000-0005-0000-0000-00005B090000}"/>
    <cellStyle name="Normal 2 2 14 3" xfId="7666" xr:uid="{00000000-0005-0000-0000-00005C090000}"/>
    <cellStyle name="Normal 2 2 14 3 2" xfId="13342" xr:uid="{00000000-0005-0000-0000-00005D090000}"/>
    <cellStyle name="Normal 2 2 14 3 3" xfId="21728" xr:uid="{00000000-0005-0000-0000-00005E090000}"/>
    <cellStyle name="Normal 2 2 14 3 4" xfId="30114" xr:uid="{00000000-0005-0000-0000-00005F090000}"/>
    <cellStyle name="Normal 2 2 14 3 5" xfId="38500" xr:uid="{00000000-0005-0000-0000-000060090000}"/>
    <cellStyle name="Normal 2 2 14 3 6" xfId="46886" xr:uid="{00000000-0005-0000-0000-000061090000}"/>
    <cellStyle name="Normal 2 2 14 3 7" xfId="55272" xr:uid="{00000000-0005-0000-0000-000062090000}"/>
    <cellStyle name="Normal 2 2 14 4" xfId="10376" xr:uid="{00000000-0005-0000-0000-000063090000}"/>
    <cellStyle name="Normal 2 2 14 5" xfId="18762" xr:uid="{00000000-0005-0000-0000-000064090000}"/>
    <cellStyle name="Normal 2 2 14 6" xfId="27148" xr:uid="{00000000-0005-0000-0000-000065090000}"/>
    <cellStyle name="Normal 2 2 14 7" xfId="35534" xr:uid="{00000000-0005-0000-0000-000066090000}"/>
    <cellStyle name="Normal 2 2 14 8" xfId="43920" xr:uid="{00000000-0005-0000-0000-000067090000}"/>
    <cellStyle name="Normal 2 2 14 9" xfId="52306" xr:uid="{00000000-0005-0000-0000-000068090000}"/>
    <cellStyle name="Normal 2 2 15" xfId="599" xr:uid="{00000000-0005-0000-0000-000069090000}"/>
    <cellStyle name="Normal 2 2 15 2" xfId="6323" xr:uid="{00000000-0005-0000-0000-00006A090000}"/>
    <cellStyle name="Normal 2 2 15 3" xfId="11999" xr:uid="{00000000-0005-0000-0000-00006B090000}"/>
    <cellStyle name="Normal 2 2 15 4" xfId="20385" xr:uid="{00000000-0005-0000-0000-00006C090000}"/>
    <cellStyle name="Normal 2 2 15 5" xfId="28771" xr:uid="{00000000-0005-0000-0000-00006D090000}"/>
    <cellStyle name="Normal 2 2 15 6" xfId="37157" xr:uid="{00000000-0005-0000-0000-00006E090000}"/>
    <cellStyle name="Normal 2 2 15 7" xfId="45543" xr:uid="{00000000-0005-0000-0000-00006F090000}"/>
    <cellStyle name="Normal 2 2 15 8" xfId="53929" xr:uid="{00000000-0005-0000-0000-000070090000}"/>
    <cellStyle name="Normal 2 2 16" xfId="3355" xr:uid="{00000000-0005-0000-0000-000071090000}"/>
    <cellStyle name="Normal 2 2 16 2" xfId="14709" xr:uid="{00000000-0005-0000-0000-000072090000}"/>
    <cellStyle name="Normal 2 2 16 3" xfId="23095" xr:uid="{00000000-0005-0000-0000-000073090000}"/>
    <cellStyle name="Normal 2 2 16 4" xfId="31481" xr:uid="{00000000-0005-0000-0000-000074090000}"/>
    <cellStyle name="Normal 2 2 16 5" xfId="39867" xr:uid="{00000000-0005-0000-0000-000075090000}"/>
    <cellStyle name="Normal 2 2 16 6" xfId="48253" xr:uid="{00000000-0005-0000-0000-000076090000}"/>
    <cellStyle name="Normal 2 2 16 7" xfId="56639" xr:uid="{00000000-0005-0000-0000-000077090000}"/>
    <cellStyle name="Normal 2 2 17" xfId="6044" xr:uid="{00000000-0005-0000-0000-000078090000}"/>
    <cellStyle name="Normal 2 2 17 2" xfId="11720" xr:uid="{00000000-0005-0000-0000-000079090000}"/>
    <cellStyle name="Normal 2 2 17 3" xfId="20106" xr:uid="{00000000-0005-0000-0000-00007A090000}"/>
    <cellStyle name="Normal 2 2 17 4" xfId="28492" xr:uid="{00000000-0005-0000-0000-00007B090000}"/>
    <cellStyle name="Normal 2 2 17 5" xfId="36878" xr:uid="{00000000-0005-0000-0000-00007C090000}"/>
    <cellStyle name="Normal 2 2 17 6" xfId="45264" xr:uid="{00000000-0005-0000-0000-00007D090000}"/>
    <cellStyle name="Normal 2 2 17 7" xfId="53650" xr:uid="{00000000-0005-0000-0000-00007E090000}"/>
    <cellStyle name="Normal 2 2 18" xfId="9033" xr:uid="{00000000-0005-0000-0000-00007F090000}"/>
    <cellStyle name="Normal 2 2 19" xfId="17419" xr:uid="{00000000-0005-0000-0000-000080090000}"/>
    <cellStyle name="Normal 2 2 2" xfId="60" xr:uid="{00000000-0005-0000-0000-000081090000}"/>
    <cellStyle name="Normal 2 2 2 10" xfId="879" xr:uid="{00000000-0005-0000-0000-000082090000}"/>
    <cellStyle name="Normal 2 2 2 10 10" xfId="42904" xr:uid="{00000000-0005-0000-0000-000083090000}"/>
    <cellStyle name="Normal 2 2 2 10 11" xfId="51290" xr:uid="{00000000-0005-0000-0000-000084090000}"/>
    <cellStyle name="Normal 2 2 2 10 12" xfId="59676" xr:uid="{00000000-0005-0000-0000-000085090000}"/>
    <cellStyle name="Normal 2 2 2 10 13" xfId="61212" xr:uid="{00000000-0005-0000-0000-000086090000}"/>
    <cellStyle name="Normal 2 2 2 10 2" xfId="1807" xr:uid="{00000000-0005-0000-0000-000087090000}"/>
    <cellStyle name="Normal 2 2 2 10 2 10" xfId="52132" xr:uid="{00000000-0005-0000-0000-000088090000}"/>
    <cellStyle name="Normal 2 2 2 10 2 11" xfId="60518" xr:uid="{00000000-0005-0000-0000-000089090000}"/>
    <cellStyle name="Normal 2 2 2 10 2 2" xfId="2830" xr:uid="{00000000-0005-0000-0000-00008A090000}"/>
    <cellStyle name="Normal 2 2 2 10 2 2 2" xfId="5547" xr:uid="{00000000-0005-0000-0000-00008B090000}"/>
    <cellStyle name="Normal 2 2 2 10 2 2 2 2" xfId="16901" xr:uid="{00000000-0005-0000-0000-00008C090000}"/>
    <cellStyle name="Normal 2 2 2 10 2 2 2 3" xfId="25287" xr:uid="{00000000-0005-0000-0000-00008D090000}"/>
    <cellStyle name="Normal 2 2 2 10 2 2 2 4" xfId="33673" xr:uid="{00000000-0005-0000-0000-00008E090000}"/>
    <cellStyle name="Normal 2 2 2 10 2 2 2 5" xfId="42059" xr:uid="{00000000-0005-0000-0000-00008F090000}"/>
    <cellStyle name="Normal 2 2 2 10 2 2 2 6" xfId="50445" xr:uid="{00000000-0005-0000-0000-000090090000}"/>
    <cellStyle name="Normal 2 2 2 10 2 2 2 7" xfId="58831" xr:uid="{00000000-0005-0000-0000-000091090000}"/>
    <cellStyle name="Normal 2 2 2 10 2 2 3" xfId="8515" xr:uid="{00000000-0005-0000-0000-000092090000}"/>
    <cellStyle name="Normal 2 2 2 10 2 2 3 2" xfId="14191" xr:uid="{00000000-0005-0000-0000-000093090000}"/>
    <cellStyle name="Normal 2 2 2 10 2 2 3 3" xfId="22577" xr:uid="{00000000-0005-0000-0000-000094090000}"/>
    <cellStyle name="Normal 2 2 2 10 2 2 3 4" xfId="30963" xr:uid="{00000000-0005-0000-0000-000095090000}"/>
    <cellStyle name="Normal 2 2 2 10 2 2 3 5" xfId="39349" xr:uid="{00000000-0005-0000-0000-000096090000}"/>
    <cellStyle name="Normal 2 2 2 10 2 2 3 6" xfId="47735" xr:uid="{00000000-0005-0000-0000-000097090000}"/>
    <cellStyle name="Normal 2 2 2 10 2 2 3 7" xfId="56121" xr:uid="{00000000-0005-0000-0000-000098090000}"/>
    <cellStyle name="Normal 2 2 2 10 2 2 4" xfId="11225" xr:uid="{00000000-0005-0000-0000-000099090000}"/>
    <cellStyle name="Normal 2 2 2 10 2 2 5" xfId="19611" xr:uid="{00000000-0005-0000-0000-00009A090000}"/>
    <cellStyle name="Normal 2 2 2 10 2 2 6" xfId="27997" xr:uid="{00000000-0005-0000-0000-00009B090000}"/>
    <cellStyle name="Normal 2 2 2 10 2 2 7" xfId="36383" xr:uid="{00000000-0005-0000-0000-00009C090000}"/>
    <cellStyle name="Normal 2 2 2 10 2 2 8" xfId="44769" xr:uid="{00000000-0005-0000-0000-00009D090000}"/>
    <cellStyle name="Normal 2 2 2 10 2 2 9" xfId="53155" xr:uid="{00000000-0005-0000-0000-00009E090000}"/>
    <cellStyle name="Normal 2 2 2 10 2 3" xfId="4524" xr:uid="{00000000-0005-0000-0000-00009F090000}"/>
    <cellStyle name="Normal 2 2 2 10 2 3 2" xfId="15878" xr:uid="{00000000-0005-0000-0000-0000A0090000}"/>
    <cellStyle name="Normal 2 2 2 10 2 3 3" xfId="24264" xr:uid="{00000000-0005-0000-0000-0000A1090000}"/>
    <cellStyle name="Normal 2 2 2 10 2 3 4" xfId="32650" xr:uid="{00000000-0005-0000-0000-0000A2090000}"/>
    <cellStyle name="Normal 2 2 2 10 2 3 5" xfId="41036" xr:uid="{00000000-0005-0000-0000-0000A3090000}"/>
    <cellStyle name="Normal 2 2 2 10 2 3 6" xfId="49422" xr:uid="{00000000-0005-0000-0000-0000A4090000}"/>
    <cellStyle name="Normal 2 2 2 10 2 3 7" xfId="57808" xr:uid="{00000000-0005-0000-0000-0000A5090000}"/>
    <cellStyle name="Normal 2 2 2 10 2 4" xfId="7492" xr:uid="{00000000-0005-0000-0000-0000A6090000}"/>
    <cellStyle name="Normal 2 2 2 10 2 4 2" xfId="13168" xr:uid="{00000000-0005-0000-0000-0000A7090000}"/>
    <cellStyle name="Normal 2 2 2 10 2 4 3" xfId="21554" xr:uid="{00000000-0005-0000-0000-0000A8090000}"/>
    <cellStyle name="Normal 2 2 2 10 2 4 4" xfId="29940" xr:uid="{00000000-0005-0000-0000-0000A9090000}"/>
    <cellStyle name="Normal 2 2 2 10 2 4 5" xfId="38326" xr:uid="{00000000-0005-0000-0000-0000AA090000}"/>
    <cellStyle name="Normal 2 2 2 10 2 4 6" xfId="46712" xr:uid="{00000000-0005-0000-0000-0000AB090000}"/>
    <cellStyle name="Normal 2 2 2 10 2 4 7" xfId="55098" xr:uid="{00000000-0005-0000-0000-0000AC090000}"/>
    <cellStyle name="Normal 2 2 2 10 2 5" xfId="10202" xr:uid="{00000000-0005-0000-0000-0000AD090000}"/>
    <cellStyle name="Normal 2 2 2 10 2 6" xfId="18588" xr:uid="{00000000-0005-0000-0000-0000AE090000}"/>
    <cellStyle name="Normal 2 2 2 10 2 7" xfId="26974" xr:uid="{00000000-0005-0000-0000-0000AF090000}"/>
    <cellStyle name="Normal 2 2 2 10 2 8" xfId="35360" xr:uid="{00000000-0005-0000-0000-0000B0090000}"/>
    <cellStyle name="Normal 2 2 2 10 2 9" xfId="43746" xr:uid="{00000000-0005-0000-0000-0000B1090000}"/>
    <cellStyle name="Normal 2 2 2 10 3" xfId="1985" xr:uid="{00000000-0005-0000-0000-0000B2090000}"/>
    <cellStyle name="Normal 2 2 2 10 3 2" xfId="4702" xr:uid="{00000000-0005-0000-0000-0000B3090000}"/>
    <cellStyle name="Normal 2 2 2 10 3 2 2" xfId="16056" xr:uid="{00000000-0005-0000-0000-0000B4090000}"/>
    <cellStyle name="Normal 2 2 2 10 3 2 3" xfId="24442" xr:uid="{00000000-0005-0000-0000-0000B5090000}"/>
    <cellStyle name="Normal 2 2 2 10 3 2 4" xfId="32828" xr:uid="{00000000-0005-0000-0000-0000B6090000}"/>
    <cellStyle name="Normal 2 2 2 10 3 2 5" xfId="41214" xr:uid="{00000000-0005-0000-0000-0000B7090000}"/>
    <cellStyle name="Normal 2 2 2 10 3 2 6" xfId="49600" xr:uid="{00000000-0005-0000-0000-0000B8090000}"/>
    <cellStyle name="Normal 2 2 2 10 3 2 7" xfId="57986" xr:uid="{00000000-0005-0000-0000-0000B9090000}"/>
    <cellStyle name="Normal 2 2 2 10 3 3" xfId="7670" xr:uid="{00000000-0005-0000-0000-0000BA090000}"/>
    <cellStyle name="Normal 2 2 2 10 3 3 2" xfId="13346" xr:uid="{00000000-0005-0000-0000-0000BB090000}"/>
    <cellStyle name="Normal 2 2 2 10 3 3 3" xfId="21732" xr:uid="{00000000-0005-0000-0000-0000BC090000}"/>
    <cellStyle name="Normal 2 2 2 10 3 3 4" xfId="30118" xr:uid="{00000000-0005-0000-0000-0000BD090000}"/>
    <cellStyle name="Normal 2 2 2 10 3 3 5" xfId="38504" xr:uid="{00000000-0005-0000-0000-0000BE090000}"/>
    <cellStyle name="Normal 2 2 2 10 3 3 6" xfId="46890" xr:uid="{00000000-0005-0000-0000-0000BF090000}"/>
    <cellStyle name="Normal 2 2 2 10 3 3 7" xfId="55276" xr:uid="{00000000-0005-0000-0000-0000C0090000}"/>
    <cellStyle name="Normal 2 2 2 10 3 4" xfId="10380" xr:uid="{00000000-0005-0000-0000-0000C1090000}"/>
    <cellStyle name="Normal 2 2 2 10 3 5" xfId="18766" xr:uid="{00000000-0005-0000-0000-0000C2090000}"/>
    <cellStyle name="Normal 2 2 2 10 3 6" xfId="27152" xr:uid="{00000000-0005-0000-0000-0000C3090000}"/>
    <cellStyle name="Normal 2 2 2 10 3 7" xfId="35538" xr:uid="{00000000-0005-0000-0000-0000C4090000}"/>
    <cellStyle name="Normal 2 2 2 10 3 8" xfId="43924" xr:uid="{00000000-0005-0000-0000-0000C5090000}"/>
    <cellStyle name="Normal 2 2 2 10 3 9" xfId="52310" xr:uid="{00000000-0005-0000-0000-0000C6090000}"/>
    <cellStyle name="Normal 2 2 2 10 4" xfId="3682" xr:uid="{00000000-0005-0000-0000-0000C7090000}"/>
    <cellStyle name="Normal 2 2 2 10 4 2" xfId="15036" xr:uid="{00000000-0005-0000-0000-0000C8090000}"/>
    <cellStyle name="Normal 2 2 2 10 4 3" xfId="23422" xr:uid="{00000000-0005-0000-0000-0000C9090000}"/>
    <cellStyle name="Normal 2 2 2 10 4 4" xfId="31808" xr:uid="{00000000-0005-0000-0000-0000CA090000}"/>
    <cellStyle name="Normal 2 2 2 10 4 5" xfId="40194" xr:uid="{00000000-0005-0000-0000-0000CB090000}"/>
    <cellStyle name="Normal 2 2 2 10 4 6" xfId="48580" xr:uid="{00000000-0005-0000-0000-0000CC090000}"/>
    <cellStyle name="Normal 2 2 2 10 4 7" xfId="56966" xr:uid="{00000000-0005-0000-0000-0000CD090000}"/>
    <cellStyle name="Normal 2 2 2 10 5" xfId="6650" xr:uid="{00000000-0005-0000-0000-0000CE090000}"/>
    <cellStyle name="Normal 2 2 2 10 5 2" xfId="12326" xr:uid="{00000000-0005-0000-0000-0000CF090000}"/>
    <cellStyle name="Normal 2 2 2 10 5 3" xfId="20712" xr:uid="{00000000-0005-0000-0000-0000D0090000}"/>
    <cellStyle name="Normal 2 2 2 10 5 4" xfId="29098" xr:uid="{00000000-0005-0000-0000-0000D1090000}"/>
    <cellStyle name="Normal 2 2 2 10 5 5" xfId="37484" xr:uid="{00000000-0005-0000-0000-0000D2090000}"/>
    <cellStyle name="Normal 2 2 2 10 5 6" xfId="45870" xr:uid="{00000000-0005-0000-0000-0000D3090000}"/>
    <cellStyle name="Normal 2 2 2 10 5 7" xfId="54256" xr:uid="{00000000-0005-0000-0000-0000D4090000}"/>
    <cellStyle name="Normal 2 2 2 10 6" xfId="9360" xr:uid="{00000000-0005-0000-0000-0000D5090000}"/>
    <cellStyle name="Normal 2 2 2 10 7" xfId="17746" xr:uid="{00000000-0005-0000-0000-0000D6090000}"/>
    <cellStyle name="Normal 2 2 2 10 8" xfId="26132" xr:uid="{00000000-0005-0000-0000-0000D7090000}"/>
    <cellStyle name="Normal 2 2 2 10 9" xfId="34518" xr:uid="{00000000-0005-0000-0000-0000D8090000}"/>
    <cellStyle name="Normal 2 2 2 11" xfId="878" xr:uid="{00000000-0005-0000-0000-0000D9090000}"/>
    <cellStyle name="Normal 2 2 2 11 10" xfId="51289" xr:uid="{00000000-0005-0000-0000-0000DA090000}"/>
    <cellStyle name="Normal 2 2 2 11 11" xfId="59675" xr:uid="{00000000-0005-0000-0000-0000DB090000}"/>
    <cellStyle name="Normal 2 2 2 11 2" xfId="2829" xr:uid="{00000000-0005-0000-0000-0000DC090000}"/>
    <cellStyle name="Normal 2 2 2 11 2 2" xfId="5546" xr:uid="{00000000-0005-0000-0000-0000DD090000}"/>
    <cellStyle name="Normal 2 2 2 11 2 2 2" xfId="16900" xr:uid="{00000000-0005-0000-0000-0000DE090000}"/>
    <cellStyle name="Normal 2 2 2 11 2 2 3" xfId="25286" xr:uid="{00000000-0005-0000-0000-0000DF090000}"/>
    <cellStyle name="Normal 2 2 2 11 2 2 4" xfId="33672" xr:uid="{00000000-0005-0000-0000-0000E0090000}"/>
    <cellStyle name="Normal 2 2 2 11 2 2 5" xfId="42058" xr:uid="{00000000-0005-0000-0000-0000E1090000}"/>
    <cellStyle name="Normal 2 2 2 11 2 2 6" xfId="50444" xr:uid="{00000000-0005-0000-0000-0000E2090000}"/>
    <cellStyle name="Normal 2 2 2 11 2 2 7" xfId="58830" xr:uid="{00000000-0005-0000-0000-0000E3090000}"/>
    <cellStyle name="Normal 2 2 2 11 2 3" xfId="8514" xr:uid="{00000000-0005-0000-0000-0000E4090000}"/>
    <cellStyle name="Normal 2 2 2 11 2 3 2" xfId="14190" xr:uid="{00000000-0005-0000-0000-0000E5090000}"/>
    <cellStyle name="Normal 2 2 2 11 2 3 3" xfId="22576" xr:uid="{00000000-0005-0000-0000-0000E6090000}"/>
    <cellStyle name="Normal 2 2 2 11 2 3 4" xfId="30962" xr:uid="{00000000-0005-0000-0000-0000E7090000}"/>
    <cellStyle name="Normal 2 2 2 11 2 3 5" xfId="39348" xr:uid="{00000000-0005-0000-0000-0000E8090000}"/>
    <cellStyle name="Normal 2 2 2 11 2 3 6" xfId="47734" xr:uid="{00000000-0005-0000-0000-0000E9090000}"/>
    <cellStyle name="Normal 2 2 2 11 2 3 7" xfId="56120" xr:uid="{00000000-0005-0000-0000-0000EA090000}"/>
    <cellStyle name="Normal 2 2 2 11 2 4" xfId="11224" xr:uid="{00000000-0005-0000-0000-0000EB090000}"/>
    <cellStyle name="Normal 2 2 2 11 2 5" xfId="19610" xr:uid="{00000000-0005-0000-0000-0000EC090000}"/>
    <cellStyle name="Normal 2 2 2 11 2 6" xfId="27996" xr:uid="{00000000-0005-0000-0000-0000ED090000}"/>
    <cellStyle name="Normal 2 2 2 11 2 7" xfId="36382" xr:uid="{00000000-0005-0000-0000-0000EE090000}"/>
    <cellStyle name="Normal 2 2 2 11 2 8" xfId="44768" xr:uid="{00000000-0005-0000-0000-0000EF090000}"/>
    <cellStyle name="Normal 2 2 2 11 2 9" xfId="53154" xr:uid="{00000000-0005-0000-0000-0000F0090000}"/>
    <cellStyle name="Normal 2 2 2 11 3" xfId="3681" xr:uid="{00000000-0005-0000-0000-0000F1090000}"/>
    <cellStyle name="Normal 2 2 2 11 3 2" xfId="15035" xr:uid="{00000000-0005-0000-0000-0000F2090000}"/>
    <cellStyle name="Normal 2 2 2 11 3 3" xfId="23421" xr:uid="{00000000-0005-0000-0000-0000F3090000}"/>
    <cellStyle name="Normal 2 2 2 11 3 4" xfId="31807" xr:uid="{00000000-0005-0000-0000-0000F4090000}"/>
    <cellStyle name="Normal 2 2 2 11 3 5" xfId="40193" xr:uid="{00000000-0005-0000-0000-0000F5090000}"/>
    <cellStyle name="Normal 2 2 2 11 3 6" xfId="48579" xr:uid="{00000000-0005-0000-0000-0000F6090000}"/>
    <cellStyle name="Normal 2 2 2 11 3 7" xfId="56965" xr:uid="{00000000-0005-0000-0000-0000F7090000}"/>
    <cellStyle name="Normal 2 2 2 11 4" xfId="6649" xr:uid="{00000000-0005-0000-0000-0000F8090000}"/>
    <cellStyle name="Normal 2 2 2 11 4 2" xfId="12325" xr:uid="{00000000-0005-0000-0000-0000F9090000}"/>
    <cellStyle name="Normal 2 2 2 11 4 3" xfId="20711" xr:uid="{00000000-0005-0000-0000-0000FA090000}"/>
    <cellStyle name="Normal 2 2 2 11 4 4" xfId="29097" xr:uid="{00000000-0005-0000-0000-0000FB090000}"/>
    <cellStyle name="Normal 2 2 2 11 4 5" xfId="37483" xr:uid="{00000000-0005-0000-0000-0000FC090000}"/>
    <cellStyle name="Normal 2 2 2 11 4 6" xfId="45869" xr:uid="{00000000-0005-0000-0000-0000FD090000}"/>
    <cellStyle name="Normal 2 2 2 11 4 7" xfId="54255" xr:uid="{00000000-0005-0000-0000-0000FE090000}"/>
    <cellStyle name="Normal 2 2 2 11 5" xfId="9359" xr:uid="{00000000-0005-0000-0000-0000FF090000}"/>
    <cellStyle name="Normal 2 2 2 11 6" xfId="17745" xr:uid="{00000000-0005-0000-0000-0000000A0000}"/>
    <cellStyle name="Normal 2 2 2 11 7" xfId="26131" xr:uid="{00000000-0005-0000-0000-0000010A0000}"/>
    <cellStyle name="Normal 2 2 2 11 8" xfId="34517" xr:uid="{00000000-0005-0000-0000-0000020A0000}"/>
    <cellStyle name="Normal 2 2 2 11 9" xfId="42903" xr:uid="{00000000-0005-0000-0000-0000030A0000}"/>
    <cellStyle name="Normal 2 2 2 12" xfId="1484" xr:uid="{00000000-0005-0000-0000-0000040A0000}"/>
    <cellStyle name="Normal 2 2 2 12 10" xfId="51809" xr:uid="{00000000-0005-0000-0000-0000050A0000}"/>
    <cellStyle name="Normal 2 2 2 12 11" xfId="60195" xr:uid="{00000000-0005-0000-0000-0000060A0000}"/>
    <cellStyle name="Normal 2 2 2 12 2" xfId="2504" xr:uid="{00000000-0005-0000-0000-0000070A0000}"/>
    <cellStyle name="Normal 2 2 2 12 2 2" xfId="5221" xr:uid="{00000000-0005-0000-0000-0000080A0000}"/>
    <cellStyle name="Normal 2 2 2 12 2 2 2" xfId="16575" xr:uid="{00000000-0005-0000-0000-0000090A0000}"/>
    <cellStyle name="Normal 2 2 2 12 2 2 3" xfId="24961" xr:uid="{00000000-0005-0000-0000-00000A0A0000}"/>
    <cellStyle name="Normal 2 2 2 12 2 2 4" xfId="33347" xr:uid="{00000000-0005-0000-0000-00000B0A0000}"/>
    <cellStyle name="Normal 2 2 2 12 2 2 5" xfId="41733" xr:uid="{00000000-0005-0000-0000-00000C0A0000}"/>
    <cellStyle name="Normal 2 2 2 12 2 2 6" xfId="50119" xr:uid="{00000000-0005-0000-0000-00000D0A0000}"/>
    <cellStyle name="Normal 2 2 2 12 2 2 7" xfId="58505" xr:uid="{00000000-0005-0000-0000-00000E0A0000}"/>
    <cellStyle name="Normal 2 2 2 12 2 3" xfId="8189" xr:uid="{00000000-0005-0000-0000-00000F0A0000}"/>
    <cellStyle name="Normal 2 2 2 12 2 3 2" xfId="13865" xr:uid="{00000000-0005-0000-0000-0000100A0000}"/>
    <cellStyle name="Normal 2 2 2 12 2 3 3" xfId="22251" xr:uid="{00000000-0005-0000-0000-0000110A0000}"/>
    <cellStyle name="Normal 2 2 2 12 2 3 4" xfId="30637" xr:uid="{00000000-0005-0000-0000-0000120A0000}"/>
    <cellStyle name="Normal 2 2 2 12 2 3 5" xfId="39023" xr:uid="{00000000-0005-0000-0000-0000130A0000}"/>
    <cellStyle name="Normal 2 2 2 12 2 3 6" xfId="47409" xr:uid="{00000000-0005-0000-0000-0000140A0000}"/>
    <cellStyle name="Normal 2 2 2 12 2 3 7" xfId="55795" xr:uid="{00000000-0005-0000-0000-0000150A0000}"/>
    <cellStyle name="Normal 2 2 2 12 2 4" xfId="10899" xr:uid="{00000000-0005-0000-0000-0000160A0000}"/>
    <cellStyle name="Normal 2 2 2 12 2 5" xfId="19285" xr:uid="{00000000-0005-0000-0000-0000170A0000}"/>
    <cellStyle name="Normal 2 2 2 12 2 6" xfId="27671" xr:uid="{00000000-0005-0000-0000-0000180A0000}"/>
    <cellStyle name="Normal 2 2 2 12 2 7" xfId="36057" xr:uid="{00000000-0005-0000-0000-0000190A0000}"/>
    <cellStyle name="Normal 2 2 2 12 2 8" xfId="44443" xr:uid="{00000000-0005-0000-0000-00001A0A0000}"/>
    <cellStyle name="Normal 2 2 2 12 2 9" xfId="52829" xr:uid="{00000000-0005-0000-0000-00001B0A0000}"/>
    <cellStyle name="Normal 2 2 2 12 3" xfId="4201" xr:uid="{00000000-0005-0000-0000-00001C0A0000}"/>
    <cellStyle name="Normal 2 2 2 12 3 2" xfId="15555" xr:uid="{00000000-0005-0000-0000-00001D0A0000}"/>
    <cellStyle name="Normal 2 2 2 12 3 3" xfId="23941" xr:uid="{00000000-0005-0000-0000-00001E0A0000}"/>
    <cellStyle name="Normal 2 2 2 12 3 4" xfId="32327" xr:uid="{00000000-0005-0000-0000-00001F0A0000}"/>
    <cellStyle name="Normal 2 2 2 12 3 5" xfId="40713" xr:uid="{00000000-0005-0000-0000-0000200A0000}"/>
    <cellStyle name="Normal 2 2 2 12 3 6" xfId="49099" xr:uid="{00000000-0005-0000-0000-0000210A0000}"/>
    <cellStyle name="Normal 2 2 2 12 3 7" xfId="57485" xr:uid="{00000000-0005-0000-0000-0000220A0000}"/>
    <cellStyle name="Normal 2 2 2 12 4" xfId="7169" xr:uid="{00000000-0005-0000-0000-0000230A0000}"/>
    <cellStyle name="Normal 2 2 2 12 4 2" xfId="12845" xr:uid="{00000000-0005-0000-0000-0000240A0000}"/>
    <cellStyle name="Normal 2 2 2 12 4 3" xfId="21231" xr:uid="{00000000-0005-0000-0000-0000250A0000}"/>
    <cellStyle name="Normal 2 2 2 12 4 4" xfId="29617" xr:uid="{00000000-0005-0000-0000-0000260A0000}"/>
    <cellStyle name="Normal 2 2 2 12 4 5" xfId="38003" xr:uid="{00000000-0005-0000-0000-0000270A0000}"/>
    <cellStyle name="Normal 2 2 2 12 4 6" xfId="46389" xr:uid="{00000000-0005-0000-0000-0000280A0000}"/>
    <cellStyle name="Normal 2 2 2 12 4 7" xfId="54775" xr:uid="{00000000-0005-0000-0000-0000290A0000}"/>
    <cellStyle name="Normal 2 2 2 12 5" xfId="9879" xr:uid="{00000000-0005-0000-0000-00002A0A0000}"/>
    <cellStyle name="Normal 2 2 2 12 6" xfId="18265" xr:uid="{00000000-0005-0000-0000-00002B0A0000}"/>
    <cellStyle name="Normal 2 2 2 12 7" xfId="26651" xr:uid="{00000000-0005-0000-0000-00002C0A0000}"/>
    <cellStyle name="Normal 2 2 2 12 8" xfId="35037" xr:uid="{00000000-0005-0000-0000-00002D0A0000}"/>
    <cellStyle name="Normal 2 2 2 12 9" xfId="43423" xr:uid="{00000000-0005-0000-0000-00002E0A0000}"/>
    <cellStyle name="Normal 2 2 2 13" xfId="1984" xr:uid="{00000000-0005-0000-0000-00002F0A0000}"/>
    <cellStyle name="Normal 2 2 2 13 2" xfId="4701" xr:uid="{00000000-0005-0000-0000-0000300A0000}"/>
    <cellStyle name="Normal 2 2 2 13 2 2" xfId="16055" xr:uid="{00000000-0005-0000-0000-0000310A0000}"/>
    <cellStyle name="Normal 2 2 2 13 2 3" xfId="24441" xr:uid="{00000000-0005-0000-0000-0000320A0000}"/>
    <cellStyle name="Normal 2 2 2 13 2 4" xfId="32827" xr:uid="{00000000-0005-0000-0000-0000330A0000}"/>
    <cellStyle name="Normal 2 2 2 13 2 5" xfId="41213" xr:uid="{00000000-0005-0000-0000-0000340A0000}"/>
    <cellStyle name="Normal 2 2 2 13 2 6" xfId="49599" xr:uid="{00000000-0005-0000-0000-0000350A0000}"/>
    <cellStyle name="Normal 2 2 2 13 2 7" xfId="57985" xr:uid="{00000000-0005-0000-0000-0000360A0000}"/>
    <cellStyle name="Normal 2 2 2 13 3" xfId="7669" xr:uid="{00000000-0005-0000-0000-0000370A0000}"/>
    <cellStyle name="Normal 2 2 2 13 3 2" xfId="13345" xr:uid="{00000000-0005-0000-0000-0000380A0000}"/>
    <cellStyle name="Normal 2 2 2 13 3 3" xfId="21731" xr:uid="{00000000-0005-0000-0000-0000390A0000}"/>
    <cellStyle name="Normal 2 2 2 13 3 4" xfId="30117" xr:uid="{00000000-0005-0000-0000-00003A0A0000}"/>
    <cellStyle name="Normal 2 2 2 13 3 5" xfId="38503" xr:uid="{00000000-0005-0000-0000-00003B0A0000}"/>
    <cellStyle name="Normal 2 2 2 13 3 6" xfId="46889" xr:uid="{00000000-0005-0000-0000-00003C0A0000}"/>
    <cellStyle name="Normal 2 2 2 13 3 7" xfId="55275" xr:uid="{00000000-0005-0000-0000-00003D0A0000}"/>
    <cellStyle name="Normal 2 2 2 13 4" xfId="10379" xr:uid="{00000000-0005-0000-0000-00003E0A0000}"/>
    <cellStyle name="Normal 2 2 2 13 5" xfId="18765" xr:uid="{00000000-0005-0000-0000-00003F0A0000}"/>
    <cellStyle name="Normal 2 2 2 13 6" xfId="27151" xr:uid="{00000000-0005-0000-0000-0000400A0000}"/>
    <cellStyle name="Normal 2 2 2 13 7" xfId="35537" xr:uid="{00000000-0005-0000-0000-0000410A0000}"/>
    <cellStyle name="Normal 2 2 2 13 8" xfId="43923" xr:uid="{00000000-0005-0000-0000-0000420A0000}"/>
    <cellStyle name="Normal 2 2 2 13 9" xfId="52309" xr:uid="{00000000-0005-0000-0000-0000430A0000}"/>
    <cellStyle name="Normal 2 2 2 14" xfId="600" xr:uid="{00000000-0005-0000-0000-0000440A0000}"/>
    <cellStyle name="Normal 2 2 2 14 2" xfId="6324" xr:uid="{00000000-0005-0000-0000-0000450A0000}"/>
    <cellStyle name="Normal 2 2 2 14 3" xfId="12000" xr:uid="{00000000-0005-0000-0000-0000460A0000}"/>
    <cellStyle name="Normal 2 2 2 14 4" xfId="20386" xr:uid="{00000000-0005-0000-0000-0000470A0000}"/>
    <cellStyle name="Normal 2 2 2 14 5" xfId="28772" xr:uid="{00000000-0005-0000-0000-0000480A0000}"/>
    <cellStyle name="Normal 2 2 2 14 6" xfId="37158" xr:uid="{00000000-0005-0000-0000-0000490A0000}"/>
    <cellStyle name="Normal 2 2 2 14 7" xfId="45544" xr:uid="{00000000-0005-0000-0000-00004A0A0000}"/>
    <cellStyle name="Normal 2 2 2 14 8" xfId="53930" xr:uid="{00000000-0005-0000-0000-00004B0A0000}"/>
    <cellStyle name="Normal 2 2 2 15" xfId="3356" xr:uid="{00000000-0005-0000-0000-00004C0A0000}"/>
    <cellStyle name="Normal 2 2 2 15 2" xfId="14710" xr:uid="{00000000-0005-0000-0000-00004D0A0000}"/>
    <cellStyle name="Normal 2 2 2 15 3" xfId="23096" xr:uid="{00000000-0005-0000-0000-00004E0A0000}"/>
    <cellStyle name="Normal 2 2 2 15 4" xfId="31482" xr:uid="{00000000-0005-0000-0000-00004F0A0000}"/>
    <cellStyle name="Normal 2 2 2 15 5" xfId="39868" xr:uid="{00000000-0005-0000-0000-0000500A0000}"/>
    <cellStyle name="Normal 2 2 2 15 6" xfId="48254" xr:uid="{00000000-0005-0000-0000-0000510A0000}"/>
    <cellStyle name="Normal 2 2 2 15 7" xfId="56640" xr:uid="{00000000-0005-0000-0000-0000520A0000}"/>
    <cellStyle name="Normal 2 2 2 16" xfId="6048" xr:uid="{00000000-0005-0000-0000-0000530A0000}"/>
    <cellStyle name="Normal 2 2 2 16 2" xfId="11724" xr:uid="{00000000-0005-0000-0000-0000540A0000}"/>
    <cellStyle name="Normal 2 2 2 16 3" xfId="20110" xr:uid="{00000000-0005-0000-0000-0000550A0000}"/>
    <cellStyle name="Normal 2 2 2 16 4" xfId="28496" xr:uid="{00000000-0005-0000-0000-0000560A0000}"/>
    <cellStyle name="Normal 2 2 2 16 5" xfId="36882" xr:uid="{00000000-0005-0000-0000-0000570A0000}"/>
    <cellStyle name="Normal 2 2 2 16 6" xfId="45268" xr:uid="{00000000-0005-0000-0000-0000580A0000}"/>
    <cellStyle name="Normal 2 2 2 16 7" xfId="53654" xr:uid="{00000000-0005-0000-0000-0000590A0000}"/>
    <cellStyle name="Normal 2 2 2 17" xfId="9034" xr:uid="{00000000-0005-0000-0000-00005A0A0000}"/>
    <cellStyle name="Normal 2 2 2 18" xfId="17420" xr:uid="{00000000-0005-0000-0000-00005B0A0000}"/>
    <cellStyle name="Normal 2 2 2 19" xfId="25806" xr:uid="{00000000-0005-0000-0000-00005C0A0000}"/>
    <cellStyle name="Normal 2 2 2 2" xfId="61" xr:uid="{00000000-0005-0000-0000-00005D0A0000}"/>
    <cellStyle name="Normal 2 2 2 2 10" xfId="1485" xr:uid="{00000000-0005-0000-0000-00005E0A0000}"/>
    <cellStyle name="Normal 2 2 2 2 10 10" xfId="51810" xr:uid="{00000000-0005-0000-0000-00005F0A0000}"/>
    <cellStyle name="Normal 2 2 2 2 10 11" xfId="60196" xr:uid="{00000000-0005-0000-0000-0000600A0000}"/>
    <cellStyle name="Normal 2 2 2 2 10 2" xfId="2505" xr:uid="{00000000-0005-0000-0000-0000610A0000}"/>
    <cellStyle name="Normal 2 2 2 2 10 2 2" xfId="5222" xr:uid="{00000000-0005-0000-0000-0000620A0000}"/>
    <cellStyle name="Normal 2 2 2 2 10 2 2 2" xfId="16576" xr:uid="{00000000-0005-0000-0000-0000630A0000}"/>
    <cellStyle name="Normal 2 2 2 2 10 2 2 3" xfId="24962" xr:uid="{00000000-0005-0000-0000-0000640A0000}"/>
    <cellStyle name="Normal 2 2 2 2 10 2 2 4" xfId="33348" xr:uid="{00000000-0005-0000-0000-0000650A0000}"/>
    <cellStyle name="Normal 2 2 2 2 10 2 2 5" xfId="41734" xr:uid="{00000000-0005-0000-0000-0000660A0000}"/>
    <cellStyle name="Normal 2 2 2 2 10 2 2 6" xfId="50120" xr:uid="{00000000-0005-0000-0000-0000670A0000}"/>
    <cellStyle name="Normal 2 2 2 2 10 2 2 7" xfId="58506" xr:uid="{00000000-0005-0000-0000-0000680A0000}"/>
    <cellStyle name="Normal 2 2 2 2 10 2 3" xfId="8190" xr:uid="{00000000-0005-0000-0000-0000690A0000}"/>
    <cellStyle name="Normal 2 2 2 2 10 2 3 2" xfId="13866" xr:uid="{00000000-0005-0000-0000-00006A0A0000}"/>
    <cellStyle name="Normal 2 2 2 2 10 2 3 3" xfId="22252" xr:uid="{00000000-0005-0000-0000-00006B0A0000}"/>
    <cellStyle name="Normal 2 2 2 2 10 2 3 4" xfId="30638" xr:uid="{00000000-0005-0000-0000-00006C0A0000}"/>
    <cellStyle name="Normal 2 2 2 2 10 2 3 5" xfId="39024" xr:uid="{00000000-0005-0000-0000-00006D0A0000}"/>
    <cellStyle name="Normal 2 2 2 2 10 2 3 6" xfId="47410" xr:uid="{00000000-0005-0000-0000-00006E0A0000}"/>
    <cellStyle name="Normal 2 2 2 2 10 2 3 7" xfId="55796" xr:uid="{00000000-0005-0000-0000-00006F0A0000}"/>
    <cellStyle name="Normal 2 2 2 2 10 2 4" xfId="10900" xr:uid="{00000000-0005-0000-0000-0000700A0000}"/>
    <cellStyle name="Normal 2 2 2 2 10 2 5" xfId="19286" xr:uid="{00000000-0005-0000-0000-0000710A0000}"/>
    <cellStyle name="Normal 2 2 2 2 10 2 6" xfId="27672" xr:uid="{00000000-0005-0000-0000-0000720A0000}"/>
    <cellStyle name="Normal 2 2 2 2 10 2 7" xfId="36058" xr:uid="{00000000-0005-0000-0000-0000730A0000}"/>
    <cellStyle name="Normal 2 2 2 2 10 2 8" xfId="44444" xr:uid="{00000000-0005-0000-0000-0000740A0000}"/>
    <cellStyle name="Normal 2 2 2 2 10 2 9" xfId="52830" xr:uid="{00000000-0005-0000-0000-0000750A0000}"/>
    <cellStyle name="Normal 2 2 2 2 10 3" xfId="4202" xr:uid="{00000000-0005-0000-0000-0000760A0000}"/>
    <cellStyle name="Normal 2 2 2 2 10 3 2" xfId="15556" xr:uid="{00000000-0005-0000-0000-0000770A0000}"/>
    <cellStyle name="Normal 2 2 2 2 10 3 3" xfId="23942" xr:uid="{00000000-0005-0000-0000-0000780A0000}"/>
    <cellStyle name="Normal 2 2 2 2 10 3 4" xfId="32328" xr:uid="{00000000-0005-0000-0000-0000790A0000}"/>
    <cellStyle name="Normal 2 2 2 2 10 3 5" xfId="40714" xr:uid="{00000000-0005-0000-0000-00007A0A0000}"/>
    <cellStyle name="Normal 2 2 2 2 10 3 6" xfId="49100" xr:uid="{00000000-0005-0000-0000-00007B0A0000}"/>
    <cellStyle name="Normal 2 2 2 2 10 3 7" xfId="57486" xr:uid="{00000000-0005-0000-0000-00007C0A0000}"/>
    <cellStyle name="Normal 2 2 2 2 10 4" xfId="7170" xr:uid="{00000000-0005-0000-0000-00007D0A0000}"/>
    <cellStyle name="Normal 2 2 2 2 10 4 2" xfId="12846" xr:uid="{00000000-0005-0000-0000-00007E0A0000}"/>
    <cellStyle name="Normal 2 2 2 2 10 4 3" xfId="21232" xr:uid="{00000000-0005-0000-0000-00007F0A0000}"/>
    <cellStyle name="Normal 2 2 2 2 10 4 4" xfId="29618" xr:uid="{00000000-0005-0000-0000-0000800A0000}"/>
    <cellStyle name="Normal 2 2 2 2 10 4 5" xfId="38004" xr:uid="{00000000-0005-0000-0000-0000810A0000}"/>
    <cellStyle name="Normal 2 2 2 2 10 4 6" xfId="46390" xr:uid="{00000000-0005-0000-0000-0000820A0000}"/>
    <cellStyle name="Normal 2 2 2 2 10 4 7" xfId="54776" xr:uid="{00000000-0005-0000-0000-0000830A0000}"/>
    <cellStyle name="Normal 2 2 2 2 10 5" xfId="9880" xr:uid="{00000000-0005-0000-0000-0000840A0000}"/>
    <cellStyle name="Normal 2 2 2 2 10 6" xfId="18266" xr:uid="{00000000-0005-0000-0000-0000850A0000}"/>
    <cellStyle name="Normal 2 2 2 2 10 7" xfId="26652" xr:uid="{00000000-0005-0000-0000-0000860A0000}"/>
    <cellStyle name="Normal 2 2 2 2 10 8" xfId="35038" xr:uid="{00000000-0005-0000-0000-0000870A0000}"/>
    <cellStyle name="Normal 2 2 2 2 10 9" xfId="43424" xr:uid="{00000000-0005-0000-0000-0000880A0000}"/>
    <cellStyle name="Normal 2 2 2 2 11" xfId="1986" xr:uid="{00000000-0005-0000-0000-0000890A0000}"/>
    <cellStyle name="Normal 2 2 2 2 11 2" xfId="4703" xr:uid="{00000000-0005-0000-0000-00008A0A0000}"/>
    <cellStyle name="Normal 2 2 2 2 11 2 2" xfId="16057" xr:uid="{00000000-0005-0000-0000-00008B0A0000}"/>
    <cellStyle name="Normal 2 2 2 2 11 2 3" xfId="24443" xr:uid="{00000000-0005-0000-0000-00008C0A0000}"/>
    <cellStyle name="Normal 2 2 2 2 11 2 4" xfId="32829" xr:uid="{00000000-0005-0000-0000-00008D0A0000}"/>
    <cellStyle name="Normal 2 2 2 2 11 2 5" xfId="41215" xr:uid="{00000000-0005-0000-0000-00008E0A0000}"/>
    <cellStyle name="Normal 2 2 2 2 11 2 6" xfId="49601" xr:uid="{00000000-0005-0000-0000-00008F0A0000}"/>
    <cellStyle name="Normal 2 2 2 2 11 2 7" xfId="57987" xr:uid="{00000000-0005-0000-0000-0000900A0000}"/>
    <cellStyle name="Normal 2 2 2 2 11 3" xfId="7671" xr:uid="{00000000-0005-0000-0000-0000910A0000}"/>
    <cellStyle name="Normal 2 2 2 2 11 3 2" xfId="13347" xr:uid="{00000000-0005-0000-0000-0000920A0000}"/>
    <cellStyle name="Normal 2 2 2 2 11 3 3" xfId="21733" xr:uid="{00000000-0005-0000-0000-0000930A0000}"/>
    <cellStyle name="Normal 2 2 2 2 11 3 4" xfId="30119" xr:uid="{00000000-0005-0000-0000-0000940A0000}"/>
    <cellStyle name="Normal 2 2 2 2 11 3 5" xfId="38505" xr:uid="{00000000-0005-0000-0000-0000950A0000}"/>
    <cellStyle name="Normal 2 2 2 2 11 3 6" xfId="46891" xr:uid="{00000000-0005-0000-0000-0000960A0000}"/>
    <cellStyle name="Normal 2 2 2 2 11 3 7" xfId="55277" xr:uid="{00000000-0005-0000-0000-0000970A0000}"/>
    <cellStyle name="Normal 2 2 2 2 11 4" xfId="10381" xr:uid="{00000000-0005-0000-0000-0000980A0000}"/>
    <cellStyle name="Normal 2 2 2 2 11 5" xfId="18767" xr:uid="{00000000-0005-0000-0000-0000990A0000}"/>
    <cellStyle name="Normal 2 2 2 2 11 6" xfId="27153" xr:uid="{00000000-0005-0000-0000-00009A0A0000}"/>
    <cellStyle name="Normal 2 2 2 2 11 7" xfId="35539" xr:uid="{00000000-0005-0000-0000-00009B0A0000}"/>
    <cellStyle name="Normal 2 2 2 2 11 8" xfId="43925" xr:uid="{00000000-0005-0000-0000-00009C0A0000}"/>
    <cellStyle name="Normal 2 2 2 2 11 9" xfId="52311" xr:uid="{00000000-0005-0000-0000-00009D0A0000}"/>
    <cellStyle name="Normal 2 2 2 2 12" xfId="601" xr:uid="{00000000-0005-0000-0000-00009E0A0000}"/>
    <cellStyle name="Normal 2 2 2 2 12 2" xfId="6325" xr:uid="{00000000-0005-0000-0000-00009F0A0000}"/>
    <cellStyle name="Normal 2 2 2 2 12 3" xfId="12001" xr:uid="{00000000-0005-0000-0000-0000A00A0000}"/>
    <cellStyle name="Normal 2 2 2 2 12 4" xfId="20387" xr:uid="{00000000-0005-0000-0000-0000A10A0000}"/>
    <cellStyle name="Normal 2 2 2 2 12 5" xfId="28773" xr:uid="{00000000-0005-0000-0000-0000A20A0000}"/>
    <cellStyle name="Normal 2 2 2 2 12 6" xfId="37159" xr:uid="{00000000-0005-0000-0000-0000A30A0000}"/>
    <cellStyle name="Normal 2 2 2 2 12 7" xfId="45545" xr:uid="{00000000-0005-0000-0000-0000A40A0000}"/>
    <cellStyle name="Normal 2 2 2 2 12 8" xfId="53931" xr:uid="{00000000-0005-0000-0000-0000A50A0000}"/>
    <cellStyle name="Normal 2 2 2 2 13" xfId="3357" xr:uid="{00000000-0005-0000-0000-0000A60A0000}"/>
    <cellStyle name="Normal 2 2 2 2 13 2" xfId="14711" xr:uid="{00000000-0005-0000-0000-0000A70A0000}"/>
    <cellStyle name="Normal 2 2 2 2 13 3" xfId="23097" xr:uid="{00000000-0005-0000-0000-0000A80A0000}"/>
    <cellStyle name="Normal 2 2 2 2 13 4" xfId="31483" xr:uid="{00000000-0005-0000-0000-0000A90A0000}"/>
    <cellStyle name="Normal 2 2 2 2 13 5" xfId="39869" xr:uid="{00000000-0005-0000-0000-0000AA0A0000}"/>
    <cellStyle name="Normal 2 2 2 2 13 6" xfId="48255" xr:uid="{00000000-0005-0000-0000-0000AB0A0000}"/>
    <cellStyle name="Normal 2 2 2 2 13 7" xfId="56641" xr:uid="{00000000-0005-0000-0000-0000AC0A0000}"/>
    <cellStyle name="Normal 2 2 2 2 14" xfId="6056" xr:uid="{00000000-0005-0000-0000-0000AD0A0000}"/>
    <cellStyle name="Normal 2 2 2 2 14 2" xfId="11732" xr:uid="{00000000-0005-0000-0000-0000AE0A0000}"/>
    <cellStyle name="Normal 2 2 2 2 14 3" xfId="20118" xr:uid="{00000000-0005-0000-0000-0000AF0A0000}"/>
    <cellStyle name="Normal 2 2 2 2 14 4" xfId="28504" xr:uid="{00000000-0005-0000-0000-0000B00A0000}"/>
    <cellStyle name="Normal 2 2 2 2 14 5" xfId="36890" xr:uid="{00000000-0005-0000-0000-0000B10A0000}"/>
    <cellStyle name="Normal 2 2 2 2 14 6" xfId="45276" xr:uid="{00000000-0005-0000-0000-0000B20A0000}"/>
    <cellStyle name="Normal 2 2 2 2 14 7" xfId="53662" xr:uid="{00000000-0005-0000-0000-0000B30A0000}"/>
    <cellStyle name="Normal 2 2 2 2 15" xfId="9035" xr:uid="{00000000-0005-0000-0000-0000B40A0000}"/>
    <cellStyle name="Normal 2 2 2 2 16" xfId="17421" xr:uid="{00000000-0005-0000-0000-0000B50A0000}"/>
    <cellStyle name="Normal 2 2 2 2 17" xfId="25807" xr:uid="{00000000-0005-0000-0000-0000B60A0000}"/>
    <cellStyle name="Normal 2 2 2 2 18" xfId="34193" xr:uid="{00000000-0005-0000-0000-0000B70A0000}"/>
    <cellStyle name="Normal 2 2 2 2 19" xfId="42579" xr:uid="{00000000-0005-0000-0000-0000B80A0000}"/>
    <cellStyle name="Normal 2 2 2 2 2" xfId="62" xr:uid="{00000000-0005-0000-0000-0000B90A0000}"/>
    <cellStyle name="Normal 2 2 2 2 2 10" xfId="602" xr:uid="{00000000-0005-0000-0000-0000BA0A0000}"/>
    <cellStyle name="Normal 2 2 2 2 2 10 2" xfId="6326" xr:uid="{00000000-0005-0000-0000-0000BB0A0000}"/>
    <cellStyle name="Normal 2 2 2 2 2 10 3" xfId="12002" xr:uid="{00000000-0005-0000-0000-0000BC0A0000}"/>
    <cellStyle name="Normal 2 2 2 2 2 10 4" xfId="20388" xr:uid="{00000000-0005-0000-0000-0000BD0A0000}"/>
    <cellStyle name="Normal 2 2 2 2 2 10 5" xfId="28774" xr:uid="{00000000-0005-0000-0000-0000BE0A0000}"/>
    <cellStyle name="Normal 2 2 2 2 2 10 6" xfId="37160" xr:uid="{00000000-0005-0000-0000-0000BF0A0000}"/>
    <cellStyle name="Normal 2 2 2 2 2 10 7" xfId="45546" xr:uid="{00000000-0005-0000-0000-0000C00A0000}"/>
    <cellStyle name="Normal 2 2 2 2 2 10 8" xfId="53932" xr:uid="{00000000-0005-0000-0000-0000C10A0000}"/>
    <cellStyle name="Normal 2 2 2 2 2 11" xfId="3358" xr:uid="{00000000-0005-0000-0000-0000C20A0000}"/>
    <cellStyle name="Normal 2 2 2 2 2 11 2" xfId="14712" xr:uid="{00000000-0005-0000-0000-0000C30A0000}"/>
    <cellStyle name="Normal 2 2 2 2 2 11 3" xfId="23098" xr:uid="{00000000-0005-0000-0000-0000C40A0000}"/>
    <cellStyle name="Normal 2 2 2 2 2 11 4" xfId="31484" xr:uid="{00000000-0005-0000-0000-0000C50A0000}"/>
    <cellStyle name="Normal 2 2 2 2 2 11 5" xfId="39870" xr:uid="{00000000-0005-0000-0000-0000C60A0000}"/>
    <cellStyle name="Normal 2 2 2 2 2 11 6" xfId="48256" xr:uid="{00000000-0005-0000-0000-0000C70A0000}"/>
    <cellStyle name="Normal 2 2 2 2 2 11 7" xfId="56642" xr:uid="{00000000-0005-0000-0000-0000C80A0000}"/>
    <cellStyle name="Normal 2 2 2 2 2 12" xfId="6072" xr:uid="{00000000-0005-0000-0000-0000C90A0000}"/>
    <cellStyle name="Normal 2 2 2 2 2 12 2" xfId="11748" xr:uid="{00000000-0005-0000-0000-0000CA0A0000}"/>
    <cellStyle name="Normal 2 2 2 2 2 12 3" xfId="20134" xr:uid="{00000000-0005-0000-0000-0000CB0A0000}"/>
    <cellStyle name="Normal 2 2 2 2 2 12 4" xfId="28520" xr:uid="{00000000-0005-0000-0000-0000CC0A0000}"/>
    <cellStyle name="Normal 2 2 2 2 2 12 5" xfId="36906" xr:uid="{00000000-0005-0000-0000-0000CD0A0000}"/>
    <cellStyle name="Normal 2 2 2 2 2 12 6" xfId="45292" xr:uid="{00000000-0005-0000-0000-0000CE0A0000}"/>
    <cellStyle name="Normal 2 2 2 2 2 12 7" xfId="53678" xr:uid="{00000000-0005-0000-0000-0000CF0A0000}"/>
    <cellStyle name="Normal 2 2 2 2 2 13" xfId="9036" xr:uid="{00000000-0005-0000-0000-0000D00A0000}"/>
    <cellStyle name="Normal 2 2 2 2 2 14" xfId="17422" xr:uid="{00000000-0005-0000-0000-0000D10A0000}"/>
    <cellStyle name="Normal 2 2 2 2 2 15" xfId="25808" xr:uid="{00000000-0005-0000-0000-0000D20A0000}"/>
    <cellStyle name="Normal 2 2 2 2 2 16" xfId="34194" xr:uid="{00000000-0005-0000-0000-0000D30A0000}"/>
    <cellStyle name="Normal 2 2 2 2 2 17" xfId="42580" xr:uid="{00000000-0005-0000-0000-0000D40A0000}"/>
    <cellStyle name="Normal 2 2 2 2 2 18" xfId="50966" xr:uid="{00000000-0005-0000-0000-0000D50A0000}"/>
    <cellStyle name="Normal 2 2 2 2 2 19" xfId="59352" xr:uid="{00000000-0005-0000-0000-0000D60A0000}"/>
    <cellStyle name="Normal 2 2 2 2 2 2" xfId="63" xr:uid="{00000000-0005-0000-0000-0000D70A0000}"/>
    <cellStyle name="Normal 2 2 2 2 2 2 10" xfId="6112" xr:uid="{00000000-0005-0000-0000-0000D80A0000}"/>
    <cellStyle name="Normal 2 2 2 2 2 2 10 2" xfId="11788" xr:uid="{00000000-0005-0000-0000-0000D90A0000}"/>
    <cellStyle name="Normal 2 2 2 2 2 2 10 3" xfId="20174" xr:uid="{00000000-0005-0000-0000-0000DA0A0000}"/>
    <cellStyle name="Normal 2 2 2 2 2 2 10 4" xfId="28560" xr:uid="{00000000-0005-0000-0000-0000DB0A0000}"/>
    <cellStyle name="Normal 2 2 2 2 2 2 10 5" xfId="36946" xr:uid="{00000000-0005-0000-0000-0000DC0A0000}"/>
    <cellStyle name="Normal 2 2 2 2 2 2 10 6" xfId="45332" xr:uid="{00000000-0005-0000-0000-0000DD0A0000}"/>
    <cellStyle name="Normal 2 2 2 2 2 2 10 7" xfId="53718" xr:uid="{00000000-0005-0000-0000-0000DE0A0000}"/>
    <cellStyle name="Normal 2 2 2 2 2 2 11" xfId="9037" xr:uid="{00000000-0005-0000-0000-0000DF0A0000}"/>
    <cellStyle name="Normal 2 2 2 2 2 2 12" xfId="17423" xr:uid="{00000000-0005-0000-0000-0000E00A0000}"/>
    <cellStyle name="Normal 2 2 2 2 2 2 13" xfId="25809" xr:uid="{00000000-0005-0000-0000-0000E10A0000}"/>
    <cellStyle name="Normal 2 2 2 2 2 2 14" xfId="34195" xr:uid="{00000000-0005-0000-0000-0000E20A0000}"/>
    <cellStyle name="Normal 2 2 2 2 2 2 15" xfId="42581" xr:uid="{00000000-0005-0000-0000-0000E30A0000}"/>
    <cellStyle name="Normal 2 2 2 2 2 2 16" xfId="50967" xr:uid="{00000000-0005-0000-0000-0000E40A0000}"/>
    <cellStyle name="Normal 2 2 2 2 2 2 17" xfId="59353" xr:uid="{00000000-0005-0000-0000-0000E50A0000}"/>
    <cellStyle name="Normal 2 2 2 2 2 2 18" xfId="60720" xr:uid="{00000000-0005-0000-0000-0000E60A0000}"/>
    <cellStyle name="Normal 2 2 2 2 2 2 2" xfId="64" xr:uid="{00000000-0005-0000-0000-0000E70A0000}"/>
    <cellStyle name="Normal 2 2 2 2 2 2 2 10" xfId="9038" xr:uid="{00000000-0005-0000-0000-0000E80A0000}"/>
    <cellStyle name="Normal 2 2 2 2 2 2 2 11" xfId="17424" xr:uid="{00000000-0005-0000-0000-0000E90A0000}"/>
    <cellStyle name="Normal 2 2 2 2 2 2 2 12" xfId="25810" xr:uid="{00000000-0005-0000-0000-0000EA0A0000}"/>
    <cellStyle name="Normal 2 2 2 2 2 2 2 13" xfId="34196" xr:uid="{00000000-0005-0000-0000-0000EB0A0000}"/>
    <cellStyle name="Normal 2 2 2 2 2 2 2 14" xfId="42582" xr:uid="{00000000-0005-0000-0000-0000EC0A0000}"/>
    <cellStyle name="Normal 2 2 2 2 2 2 2 15" xfId="50968" xr:uid="{00000000-0005-0000-0000-0000ED0A0000}"/>
    <cellStyle name="Normal 2 2 2 2 2 2 2 16" xfId="59354" xr:uid="{00000000-0005-0000-0000-0000EE0A0000}"/>
    <cellStyle name="Normal 2 2 2 2 2 2 2 17" xfId="60721" xr:uid="{00000000-0005-0000-0000-0000EF0A0000}"/>
    <cellStyle name="Normal 2 2 2 2 2 2 2 2" xfId="65" xr:uid="{00000000-0005-0000-0000-0000F00A0000}"/>
    <cellStyle name="Normal 2 2 2 2 2 2 2 2 10" xfId="34197" xr:uid="{00000000-0005-0000-0000-0000F10A0000}"/>
    <cellStyle name="Normal 2 2 2 2 2 2 2 2 11" xfId="42583" xr:uid="{00000000-0005-0000-0000-0000F20A0000}"/>
    <cellStyle name="Normal 2 2 2 2 2 2 2 2 12" xfId="50969" xr:uid="{00000000-0005-0000-0000-0000F30A0000}"/>
    <cellStyle name="Normal 2 2 2 2 2 2 2 2 13" xfId="59355" xr:uid="{00000000-0005-0000-0000-0000F40A0000}"/>
    <cellStyle name="Normal 2 2 2 2 2 2 2 2 14" xfId="60722" xr:uid="{00000000-0005-0000-0000-0000F50A0000}"/>
    <cellStyle name="Normal 2 2 2 2 2 2 2 2 2" xfId="884" xr:uid="{00000000-0005-0000-0000-0000F60A0000}"/>
    <cellStyle name="Normal 2 2 2 2 2 2 2 2 2 10" xfId="51295" xr:uid="{00000000-0005-0000-0000-0000F70A0000}"/>
    <cellStyle name="Normal 2 2 2 2 2 2 2 2 2 11" xfId="59681" xr:uid="{00000000-0005-0000-0000-0000F80A0000}"/>
    <cellStyle name="Normal 2 2 2 2 2 2 2 2 2 12" xfId="61217" xr:uid="{00000000-0005-0000-0000-0000F90A0000}"/>
    <cellStyle name="Normal 2 2 2 2 2 2 2 2 2 2" xfId="2835" xr:uid="{00000000-0005-0000-0000-0000FA0A0000}"/>
    <cellStyle name="Normal 2 2 2 2 2 2 2 2 2 2 2" xfId="5552" xr:uid="{00000000-0005-0000-0000-0000FB0A0000}"/>
    <cellStyle name="Normal 2 2 2 2 2 2 2 2 2 2 2 2" xfId="16906" xr:uid="{00000000-0005-0000-0000-0000FC0A0000}"/>
    <cellStyle name="Normal 2 2 2 2 2 2 2 2 2 2 2 3" xfId="25292" xr:uid="{00000000-0005-0000-0000-0000FD0A0000}"/>
    <cellStyle name="Normal 2 2 2 2 2 2 2 2 2 2 2 4" xfId="33678" xr:uid="{00000000-0005-0000-0000-0000FE0A0000}"/>
    <cellStyle name="Normal 2 2 2 2 2 2 2 2 2 2 2 5" xfId="42064" xr:uid="{00000000-0005-0000-0000-0000FF0A0000}"/>
    <cellStyle name="Normal 2 2 2 2 2 2 2 2 2 2 2 6" xfId="50450" xr:uid="{00000000-0005-0000-0000-0000000B0000}"/>
    <cellStyle name="Normal 2 2 2 2 2 2 2 2 2 2 2 7" xfId="58836" xr:uid="{00000000-0005-0000-0000-0000010B0000}"/>
    <cellStyle name="Normal 2 2 2 2 2 2 2 2 2 2 3" xfId="8520" xr:uid="{00000000-0005-0000-0000-0000020B0000}"/>
    <cellStyle name="Normal 2 2 2 2 2 2 2 2 2 2 3 2" xfId="14196" xr:uid="{00000000-0005-0000-0000-0000030B0000}"/>
    <cellStyle name="Normal 2 2 2 2 2 2 2 2 2 2 3 3" xfId="22582" xr:uid="{00000000-0005-0000-0000-0000040B0000}"/>
    <cellStyle name="Normal 2 2 2 2 2 2 2 2 2 2 3 4" xfId="30968" xr:uid="{00000000-0005-0000-0000-0000050B0000}"/>
    <cellStyle name="Normal 2 2 2 2 2 2 2 2 2 2 3 5" xfId="39354" xr:uid="{00000000-0005-0000-0000-0000060B0000}"/>
    <cellStyle name="Normal 2 2 2 2 2 2 2 2 2 2 3 6" xfId="47740" xr:uid="{00000000-0005-0000-0000-0000070B0000}"/>
    <cellStyle name="Normal 2 2 2 2 2 2 2 2 2 2 3 7" xfId="56126" xr:uid="{00000000-0005-0000-0000-0000080B0000}"/>
    <cellStyle name="Normal 2 2 2 2 2 2 2 2 2 2 4" xfId="11230" xr:uid="{00000000-0005-0000-0000-0000090B0000}"/>
    <cellStyle name="Normal 2 2 2 2 2 2 2 2 2 2 5" xfId="19616" xr:uid="{00000000-0005-0000-0000-00000A0B0000}"/>
    <cellStyle name="Normal 2 2 2 2 2 2 2 2 2 2 6" xfId="28002" xr:uid="{00000000-0005-0000-0000-00000B0B0000}"/>
    <cellStyle name="Normal 2 2 2 2 2 2 2 2 2 2 7" xfId="36388" xr:uid="{00000000-0005-0000-0000-00000C0B0000}"/>
    <cellStyle name="Normal 2 2 2 2 2 2 2 2 2 2 8" xfId="44774" xr:uid="{00000000-0005-0000-0000-00000D0B0000}"/>
    <cellStyle name="Normal 2 2 2 2 2 2 2 2 2 2 9" xfId="53160" xr:uid="{00000000-0005-0000-0000-00000E0B0000}"/>
    <cellStyle name="Normal 2 2 2 2 2 2 2 2 2 3" xfId="3687" xr:uid="{00000000-0005-0000-0000-00000F0B0000}"/>
    <cellStyle name="Normal 2 2 2 2 2 2 2 2 2 3 2" xfId="15041" xr:uid="{00000000-0005-0000-0000-0000100B0000}"/>
    <cellStyle name="Normal 2 2 2 2 2 2 2 2 2 3 3" xfId="23427" xr:uid="{00000000-0005-0000-0000-0000110B0000}"/>
    <cellStyle name="Normal 2 2 2 2 2 2 2 2 2 3 4" xfId="31813" xr:uid="{00000000-0005-0000-0000-0000120B0000}"/>
    <cellStyle name="Normal 2 2 2 2 2 2 2 2 2 3 5" xfId="40199" xr:uid="{00000000-0005-0000-0000-0000130B0000}"/>
    <cellStyle name="Normal 2 2 2 2 2 2 2 2 2 3 6" xfId="48585" xr:uid="{00000000-0005-0000-0000-0000140B0000}"/>
    <cellStyle name="Normal 2 2 2 2 2 2 2 2 2 3 7" xfId="56971" xr:uid="{00000000-0005-0000-0000-0000150B0000}"/>
    <cellStyle name="Normal 2 2 2 2 2 2 2 2 2 4" xfId="6655" xr:uid="{00000000-0005-0000-0000-0000160B0000}"/>
    <cellStyle name="Normal 2 2 2 2 2 2 2 2 2 4 2" xfId="12331" xr:uid="{00000000-0005-0000-0000-0000170B0000}"/>
    <cellStyle name="Normal 2 2 2 2 2 2 2 2 2 4 3" xfId="20717" xr:uid="{00000000-0005-0000-0000-0000180B0000}"/>
    <cellStyle name="Normal 2 2 2 2 2 2 2 2 2 4 4" xfId="29103" xr:uid="{00000000-0005-0000-0000-0000190B0000}"/>
    <cellStyle name="Normal 2 2 2 2 2 2 2 2 2 4 5" xfId="37489" xr:uid="{00000000-0005-0000-0000-00001A0B0000}"/>
    <cellStyle name="Normal 2 2 2 2 2 2 2 2 2 4 6" xfId="45875" xr:uid="{00000000-0005-0000-0000-00001B0B0000}"/>
    <cellStyle name="Normal 2 2 2 2 2 2 2 2 2 4 7" xfId="54261" xr:uid="{00000000-0005-0000-0000-00001C0B0000}"/>
    <cellStyle name="Normal 2 2 2 2 2 2 2 2 2 5" xfId="9365" xr:uid="{00000000-0005-0000-0000-00001D0B0000}"/>
    <cellStyle name="Normal 2 2 2 2 2 2 2 2 2 6" xfId="17751" xr:uid="{00000000-0005-0000-0000-00001E0B0000}"/>
    <cellStyle name="Normal 2 2 2 2 2 2 2 2 2 7" xfId="26137" xr:uid="{00000000-0005-0000-0000-00001F0B0000}"/>
    <cellStyle name="Normal 2 2 2 2 2 2 2 2 2 8" xfId="34523" xr:uid="{00000000-0005-0000-0000-0000200B0000}"/>
    <cellStyle name="Normal 2 2 2 2 2 2 2 2 2 9" xfId="42909" xr:uid="{00000000-0005-0000-0000-0000210B0000}"/>
    <cellStyle name="Normal 2 2 2 2 2 2 2 2 3" xfId="1489" xr:uid="{00000000-0005-0000-0000-0000220B0000}"/>
    <cellStyle name="Normal 2 2 2 2 2 2 2 2 3 10" xfId="51814" xr:uid="{00000000-0005-0000-0000-0000230B0000}"/>
    <cellStyle name="Normal 2 2 2 2 2 2 2 2 3 11" xfId="60200" xr:uid="{00000000-0005-0000-0000-0000240B0000}"/>
    <cellStyle name="Normal 2 2 2 2 2 2 2 2 3 2" xfId="2509" xr:uid="{00000000-0005-0000-0000-0000250B0000}"/>
    <cellStyle name="Normal 2 2 2 2 2 2 2 2 3 2 2" xfId="5226" xr:uid="{00000000-0005-0000-0000-0000260B0000}"/>
    <cellStyle name="Normal 2 2 2 2 2 2 2 2 3 2 2 2" xfId="16580" xr:uid="{00000000-0005-0000-0000-0000270B0000}"/>
    <cellStyle name="Normal 2 2 2 2 2 2 2 2 3 2 2 3" xfId="24966" xr:uid="{00000000-0005-0000-0000-0000280B0000}"/>
    <cellStyle name="Normal 2 2 2 2 2 2 2 2 3 2 2 4" xfId="33352" xr:uid="{00000000-0005-0000-0000-0000290B0000}"/>
    <cellStyle name="Normal 2 2 2 2 2 2 2 2 3 2 2 5" xfId="41738" xr:uid="{00000000-0005-0000-0000-00002A0B0000}"/>
    <cellStyle name="Normal 2 2 2 2 2 2 2 2 3 2 2 6" xfId="50124" xr:uid="{00000000-0005-0000-0000-00002B0B0000}"/>
    <cellStyle name="Normal 2 2 2 2 2 2 2 2 3 2 2 7" xfId="58510" xr:uid="{00000000-0005-0000-0000-00002C0B0000}"/>
    <cellStyle name="Normal 2 2 2 2 2 2 2 2 3 2 3" xfId="8194" xr:uid="{00000000-0005-0000-0000-00002D0B0000}"/>
    <cellStyle name="Normal 2 2 2 2 2 2 2 2 3 2 3 2" xfId="13870" xr:uid="{00000000-0005-0000-0000-00002E0B0000}"/>
    <cellStyle name="Normal 2 2 2 2 2 2 2 2 3 2 3 3" xfId="22256" xr:uid="{00000000-0005-0000-0000-00002F0B0000}"/>
    <cellStyle name="Normal 2 2 2 2 2 2 2 2 3 2 3 4" xfId="30642" xr:uid="{00000000-0005-0000-0000-0000300B0000}"/>
    <cellStyle name="Normal 2 2 2 2 2 2 2 2 3 2 3 5" xfId="39028" xr:uid="{00000000-0005-0000-0000-0000310B0000}"/>
    <cellStyle name="Normal 2 2 2 2 2 2 2 2 3 2 3 6" xfId="47414" xr:uid="{00000000-0005-0000-0000-0000320B0000}"/>
    <cellStyle name="Normal 2 2 2 2 2 2 2 2 3 2 3 7" xfId="55800" xr:uid="{00000000-0005-0000-0000-0000330B0000}"/>
    <cellStyle name="Normal 2 2 2 2 2 2 2 2 3 2 4" xfId="10904" xr:uid="{00000000-0005-0000-0000-0000340B0000}"/>
    <cellStyle name="Normal 2 2 2 2 2 2 2 2 3 2 5" xfId="19290" xr:uid="{00000000-0005-0000-0000-0000350B0000}"/>
    <cellStyle name="Normal 2 2 2 2 2 2 2 2 3 2 6" xfId="27676" xr:uid="{00000000-0005-0000-0000-0000360B0000}"/>
    <cellStyle name="Normal 2 2 2 2 2 2 2 2 3 2 7" xfId="36062" xr:uid="{00000000-0005-0000-0000-0000370B0000}"/>
    <cellStyle name="Normal 2 2 2 2 2 2 2 2 3 2 8" xfId="44448" xr:uid="{00000000-0005-0000-0000-0000380B0000}"/>
    <cellStyle name="Normal 2 2 2 2 2 2 2 2 3 2 9" xfId="52834" xr:uid="{00000000-0005-0000-0000-0000390B0000}"/>
    <cellStyle name="Normal 2 2 2 2 2 2 2 2 3 3" xfId="4206" xr:uid="{00000000-0005-0000-0000-00003A0B0000}"/>
    <cellStyle name="Normal 2 2 2 2 2 2 2 2 3 3 2" xfId="15560" xr:uid="{00000000-0005-0000-0000-00003B0B0000}"/>
    <cellStyle name="Normal 2 2 2 2 2 2 2 2 3 3 3" xfId="23946" xr:uid="{00000000-0005-0000-0000-00003C0B0000}"/>
    <cellStyle name="Normal 2 2 2 2 2 2 2 2 3 3 4" xfId="32332" xr:uid="{00000000-0005-0000-0000-00003D0B0000}"/>
    <cellStyle name="Normal 2 2 2 2 2 2 2 2 3 3 5" xfId="40718" xr:uid="{00000000-0005-0000-0000-00003E0B0000}"/>
    <cellStyle name="Normal 2 2 2 2 2 2 2 2 3 3 6" xfId="49104" xr:uid="{00000000-0005-0000-0000-00003F0B0000}"/>
    <cellStyle name="Normal 2 2 2 2 2 2 2 2 3 3 7" xfId="57490" xr:uid="{00000000-0005-0000-0000-0000400B0000}"/>
    <cellStyle name="Normal 2 2 2 2 2 2 2 2 3 4" xfId="7174" xr:uid="{00000000-0005-0000-0000-0000410B0000}"/>
    <cellStyle name="Normal 2 2 2 2 2 2 2 2 3 4 2" xfId="12850" xr:uid="{00000000-0005-0000-0000-0000420B0000}"/>
    <cellStyle name="Normal 2 2 2 2 2 2 2 2 3 4 3" xfId="21236" xr:uid="{00000000-0005-0000-0000-0000430B0000}"/>
    <cellStyle name="Normal 2 2 2 2 2 2 2 2 3 4 4" xfId="29622" xr:uid="{00000000-0005-0000-0000-0000440B0000}"/>
    <cellStyle name="Normal 2 2 2 2 2 2 2 2 3 4 5" xfId="38008" xr:uid="{00000000-0005-0000-0000-0000450B0000}"/>
    <cellStyle name="Normal 2 2 2 2 2 2 2 2 3 4 6" xfId="46394" xr:uid="{00000000-0005-0000-0000-0000460B0000}"/>
    <cellStyle name="Normal 2 2 2 2 2 2 2 2 3 4 7" xfId="54780" xr:uid="{00000000-0005-0000-0000-0000470B0000}"/>
    <cellStyle name="Normal 2 2 2 2 2 2 2 2 3 5" xfId="9884" xr:uid="{00000000-0005-0000-0000-0000480B0000}"/>
    <cellStyle name="Normal 2 2 2 2 2 2 2 2 3 6" xfId="18270" xr:uid="{00000000-0005-0000-0000-0000490B0000}"/>
    <cellStyle name="Normal 2 2 2 2 2 2 2 2 3 7" xfId="26656" xr:uid="{00000000-0005-0000-0000-00004A0B0000}"/>
    <cellStyle name="Normal 2 2 2 2 2 2 2 2 3 8" xfId="35042" xr:uid="{00000000-0005-0000-0000-00004B0B0000}"/>
    <cellStyle name="Normal 2 2 2 2 2 2 2 2 3 9" xfId="43428" xr:uid="{00000000-0005-0000-0000-00004C0B0000}"/>
    <cellStyle name="Normal 2 2 2 2 2 2 2 2 4" xfId="1990" xr:uid="{00000000-0005-0000-0000-00004D0B0000}"/>
    <cellStyle name="Normal 2 2 2 2 2 2 2 2 4 2" xfId="4707" xr:uid="{00000000-0005-0000-0000-00004E0B0000}"/>
    <cellStyle name="Normal 2 2 2 2 2 2 2 2 4 2 2" xfId="16061" xr:uid="{00000000-0005-0000-0000-00004F0B0000}"/>
    <cellStyle name="Normal 2 2 2 2 2 2 2 2 4 2 3" xfId="24447" xr:uid="{00000000-0005-0000-0000-0000500B0000}"/>
    <cellStyle name="Normal 2 2 2 2 2 2 2 2 4 2 4" xfId="32833" xr:uid="{00000000-0005-0000-0000-0000510B0000}"/>
    <cellStyle name="Normal 2 2 2 2 2 2 2 2 4 2 5" xfId="41219" xr:uid="{00000000-0005-0000-0000-0000520B0000}"/>
    <cellStyle name="Normal 2 2 2 2 2 2 2 2 4 2 6" xfId="49605" xr:uid="{00000000-0005-0000-0000-0000530B0000}"/>
    <cellStyle name="Normal 2 2 2 2 2 2 2 2 4 2 7" xfId="57991" xr:uid="{00000000-0005-0000-0000-0000540B0000}"/>
    <cellStyle name="Normal 2 2 2 2 2 2 2 2 4 3" xfId="7675" xr:uid="{00000000-0005-0000-0000-0000550B0000}"/>
    <cellStyle name="Normal 2 2 2 2 2 2 2 2 4 3 2" xfId="13351" xr:uid="{00000000-0005-0000-0000-0000560B0000}"/>
    <cellStyle name="Normal 2 2 2 2 2 2 2 2 4 3 3" xfId="21737" xr:uid="{00000000-0005-0000-0000-0000570B0000}"/>
    <cellStyle name="Normal 2 2 2 2 2 2 2 2 4 3 4" xfId="30123" xr:uid="{00000000-0005-0000-0000-0000580B0000}"/>
    <cellStyle name="Normal 2 2 2 2 2 2 2 2 4 3 5" xfId="38509" xr:uid="{00000000-0005-0000-0000-0000590B0000}"/>
    <cellStyle name="Normal 2 2 2 2 2 2 2 2 4 3 6" xfId="46895" xr:uid="{00000000-0005-0000-0000-00005A0B0000}"/>
    <cellStyle name="Normal 2 2 2 2 2 2 2 2 4 3 7" xfId="55281" xr:uid="{00000000-0005-0000-0000-00005B0B0000}"/>
    <cellStyle name="Normal 2 2 2 2 2 2 2 2 4 4" xfId="10385" xr:uid="{00000000-0005-0000-0000-00005C0B0000}"/>
    <cellStyle name="Normal 2 2 2 2 2 2 2 2 4 5" xfId="18771" xr:uid="{00000000-0005-0000-0000-00005D0B0000}"/>
    <cellStyle name="Normal 2 2 2 2 2 2 2 2 4 6" xfId="27157" xr:uid="{00000000-0005-0000-0000-00005E0B0000}"/>
    <cellStyle name="Normal 2 2 2 2 2 2 2 2 4 7" xfId="35543" xr:uid="{00000000-0005-0000-0000-00005F0B0000}"/>
    <cellStyle name="Normal 2 2 2 2 2 2 2 2 4 8" xfId="43929" xr:uid="{00000000-0005-0000-0000-0000600B0000}"/>
    <cellStyle name="Normal 2 2 2 2 2 2 2 2 4 9" xfId="52315" xr:uid="{00000000-0005-0000-0000-0000610B0000}"/>
    <cellStyle name="Normal 2 2 2 2 2 2 2 2 5" xfId="3361" xr:uid="{00000000-0005-0000-0000-0000620B0000}"/>
    <cellStyle name="Normal 2 2 2 2 2 2 2 2 5 2" xfId="14715" xr:uid="{00000000-0005-0000-0000-0000630B0000}"/>
    <cellStyle name="Normal 2 2 2 2 2 2 2 2 5 3" xfId="23101" xr:uid="{00000000-0005-0000-0000-0000640B0000}"/>
    <cellStyle name="Normal 2 2 2 2 2 2 2 2 5 4" xfId="31487" xr:uid="{00000000-0005-0000-0000-0000650B0000}"/>
    <cellStyle name="Normal 2 2 2 2 2 2 2 2 5 5" xfId="39873" xr:uid="{00000000-0005-0000-0000-0000660B0000}"/>
    <cellStyle name="Normal 2 2 2 2 2 2 2 2 5 6" xfId="48259" xr:uid="{00000000-0005-0000-0000-0000670B0000}"/>
    <cellStyle name="Normal 2 2 2 2 2 2 2 2 5 7" xfId="56645" xr:uid="{00000000-0005-0000-0000-0000680B0000}"/>
    <cellStyle name="Normal 2 2 2 2 2 2 2 2 6" xfId="6329" xr:uid="{00000000-0005-0000-0000-0000690B0000}"/>
    <cellStyle name="Normal 2 2 2 2 2 2 2 2 6 2" xfId="12005" xr:uid="{00000000-0005-0000-0000-00006A0B0000}"/>
    <cellStyle name="Normal 2 2 2 2 2 2 2 2 6 3" xfId="20391" xr:uid="{00000000-0005-0000-0000-00006B0B0000}"/>
    <cellStyle name="Normal 2 2 2 2 2 2 2 2 6 4" xfId="28777" xr:uid="{00000000-0005-0000-0000-00006C0B0000}"/>
    <cellStyle name="Normal 2 2 2 2 2 2 2 2 6 5" xfId="37163" xr:uid="{00000000-0005-0000-0000-00006D0B0000}"/>
    <cellStyle name="Normal 2 2 2 2 2 2 2 2 6 6" xfId="45549" xr:uid="{00000000-0005-0000-0000-00006E0B0000}"/>
    <cellStyle name="Normal 2 2 2 2 2 2 2 2 6 7" xfId="53935" xr:uid="{00000000-0005-0000-0000-00006F0B0000}"/>
    <cellStyle name="Normal 2 2 2 2 2 2 2 2 7" xfId="9039" xr:uid="{00000000-0005-0000-0000-0000700B0000}"/>
    <cellStyle name="Normal 2 2 2 2 2 2 2 2 8" xfId="17425" xr:uid="{00000000-0005-0000-0000-0000710B0000}"/>
    <cellStyle name="Normal 2 2 2 2 2 2 2 2 9" xfId="25811" xr:uid="{00000000-0005-0000-0000-0000720B0000}"/>
    <cellStyle name="Normal 2 2 2 2 2 2 2 3" xfId="885" xr:uid="{00000000-0005-0000-0000-0000730B0000}"/>
    <cellStyle name="Normal 2 2 2 2 2 2 2 3 10" xfId="42910" xr:uid="{00000000-0005-0000-0000-0000740B0000}"/>
    <cellStyle name="Normal 2 2 2 2 2 2 2 3 11" xfId="51296" xr:uid="{00000000-0005-0000-0000-0000750B0000}"/>
    <cellStyle name="Normal 2 2 2 2 2 2 2 3 12" xfId="59682" xr:uid="{00000000-0005-0000-0000-0000760B0000}"/>
    <cellStyle name="Normal 2 2 2 2 2 2 2 3 13" xfId="61216" xr:uid="{00000000-0005-0000-0000-0000770B0000}"/>
    <cellStyle name="Normal 2 2 2 2 2 2 2 3 2" xfId="1808" xr:uid="{00000000-0005-0000-0000-0000780B0000}"/>
    <cellStyle name="Normal 2 2 2 2 2 2 2 3 2 10" xfId="52133" xr:uid="{00000000-0005-0000-0000-0000790B0000}"/>
    <cellStyle name="Normal 2 2 2 2 2 2 2 3 2 11" xfId="60519" xr:uid="{00000000-0005-0000-0000-00007A0B0000}"/>
    <cellStyle name="Normal 2 2 2 2 2 2 2 3 2 2" xfId="2836" xr:uid="{00000000-0005-0000-0000-00007B0B0000}"/>
    <cellStyle name="Normal 2 2 2 2 2 2 2 3 2 2 2" xfId="5553" xr:uid="{00000000-0005-0000-0000-00007C0B0000}"/>
    <cellStyle name="Normal 2 2 2 2 2 2 2 3 2 2 2 2" xfId="16907" xr:uid="{00000000-0005-0000-0000-00007D0B0000}"/>
    <cellStyle name="Normal 2 2 2 2 2 2 2 3 2 2 2 3" xfId="25293" xr:uid="{00000000-0005-0000-0000-00007E0B0000}"/>
    <cellStyle name="Normal 2 2 2 2 2 2 2 3 2 2 2 4" xfId="33679" xr:uid="{00000000-0005-0000-0000-00007F0B0000}"/>
    <cellStyle name="Normal 2 2 2 2 2 2 2 3 2 2 2 5" xfId="42065" xr:uid="{00000000-0005-0000-0000-0000800B0000}"/>
    <cellStyle name="Normal 2 2 2 2 2 2 2 3 2 2 2 6" xfId="50451" xr:uid="{00000000-0005-0000-0000-0000810B0000}"/>
    <cellStyle name="Normal 2 2 2 2 2 2 2 3 2 2 2 7" xfId="58837" xr:uid="{00000000-0005-0000-0000-0000820B0000}"/>
    <cellStyle name="Normal 2 2 2 2 2 2 2 3 2 2 3" xfId="8521" xr:uid="{00000000-0005-0000-0000-0000830B0000}"/>
    <cellStyle name="Normal 2 2 2 2 2 2 2 3 2 2 3 2" xfId="14197" xr:uid="{00000000-0005-0000-0000-0000840B0000}"/>
    <cellStyle name="Normal 2 2 2 2 2 2 2 3 2 2 3 3" xfId="22583" xr:uid="{00000000-0005-0000-0000-0000850B0000}"/>
    <cellStyle name="Normal 2 2 2 2 2 2 2 3 2 2 3 4" xfId="30969" xr:uid="{00000000-0005-0000-0000-0000860B0000}"/>
    <cellStyle name="Normal 2 2 2 2 2 2 2 3 2 2 3 5" xfId="39355" xr:uid="{00000000-0005-0000-0000-0000870B0000}"/>
    <cellStyle name="Normal 2 2 2 2 2 2 2 3 2 2 3 6" xfId="47741" xr:uid="{00000000-0005-0000-0000-0000880B0000}"/>
    <cellStyle name="Normal 2 2 2 2 2 2 2 3 2 2 3 7" xfId="56127" xr:uid="{00000000-0005-0000-0000-0000890B0000}"/>
    <cellStyle name="Normal 2 2 2 2 2 2 2 3 2 2 4" xfId="11231" xr:uid="{00000000-0005-0000-0000-00008A0B0000}"/>
    <cellStyle name="Normal 2 2 2 2 2 2 2 3 2 2 5" xfId="19617" xr:uid="{00000000-0005-0000-0000-00008B0B0000}"/>
    <cellStyle name="Normal 2 2 2 2 2 2 2 3 2 2 6" xfId="28003" xr:uid="{00000000-0005-0000-0000-00008C0B0000}"/>
    <cellStyle name="Normal 2 2 2 2 2 2 2 3 2 2 7" xfId="36389" xr:uid="{00000000-0005-0000-0000-00008D0B0000}"/>
    <cellStyle name="Normal 2 2 2 2 2 2 2 3 2 2 8" xfId="44775" xr:uid="{00000000-0005-0000-0000-00008E0B0000}"/>
    <cellStyle name="Normal 2 2 2 2 2 2 2 3 2 2 9" xfId="53161" xr:uid="{00000000-0005-0000-0000-00008F0B0000}"/>
    <cellStyle name="Normal 2 2 2 2 2 2 2 3 2 3" xfId="4525" xr:uid="{00000000-0005-0000-0000-0000900B0000}"/>
    <cellStyle name="Normal 2 2 2 2 2 2 2 3 2 3 2" xfId="15879" xr:uid="{00000000-0005-0000-0000-0000910B0000}"/>
    <cellStyle name="Normal 2 2 2 2 2 2 2 3 2 3 3" xfId="24265" xr:uid="{00000000-0005-0000-0000-0000920B0000}"/>
    <cellStyle name="Normal 2 2 2 2 2 2 2 3 2 3 4" xfId="32651" xr:uid="{00000000-0005-0000-0000-0000930B0000}"/>
    <cellStyle name="Normal 2 2 2 2 2 2 2 3 2 3 5" xfId="41037" xr:uid="{00000000-0005-0000-0000-0000940B0000}"/>
    <cellStyle name="Normal 2 2 2 2 2 2 2 3 2 3 6" xfId="49423" xr:uid="{00000000-0005-0000-0000-0000950B0000}"/>
    <cellStyle name="Normal 2 2 2 2 2 2 2 3 2 3 7" xfId="57809" xr:uid="{00000000-0005-0000-0000-0000960B0000}"/>
    <cellStyle name="Normal 2 2 2 2 2 2 2 3 2 4" xfId="7493" xr:uid="{00000000-0005-0000-0000-0000970B0000}"/>
    <cellStyle name="Normal 2 2 2 2 2 2 2 3 2 4 2" xfId="13169" xr:uid="{00000000-0005-0000-0000-0000980B0000}"/>
    <cellStyle name="Normal 2 2 2 2 2 2 2 3 2 4 3" xfId="21555" xr:uid="{00000000-0005-0000-0000-0000990B0000}"/>
    <cellStyle name="Normal 2 2 2 2 2 2 2 3 2 4 4" xfId="29941" xr:uid="{00000000-0005-0000-0000-00009A0B0000}"/>
    <cellStyle name="Normal 2 2 2 2 2 2 2 3 2 4 5" xfId="38327" xr:uid="{00000000-0005-0000-0000-00009B0B0000}"/>
    <cellStyle name="Normal 2 2 2 2 2 2 2 3 2 4 6" xfId="46713" xr:uid="{00000000-0005-0000-0000-00009C0B0000}"/>
    <cellStyle name="Normal 2 2 2 2 2 2 2 3 2 4 7" xfId="55099" xr:uid="{00000000-0005-0000-0000-00009D0B0000}"/>
    <cellStyle name="Normal 2 2 2 2 2 2 2 3 2 5" xfId="10203" xr:uid="{00000000-0005-0000-0000-00009E0B0000}"/>
    <cellStyle name="Normal 2 2 2 2 2 2 2 3 2 6" xfId="18589" xr:uid="{00000000-0005-0000-0000-00009F0B0000}"/>
    <cellStyle name="Normal 2 2 2 2 2 2 2 3 2 7" xfId="26975" xr:uid="{00000000-0005-0000-0000-0000A00B0000}"/>
    <cellStyle name="Normal 2 2 2 2 2 2 2 3 2 8" xfId="35361" xr:uid="{00000000-0005-0000-0000-0000A10B0000}"/>
    <cellStyle name="Normal 2 2 2 2 2 2 2 3 2 9" xfId="43747" xr:uid="{00000000-0005-0000-0000-0000A20B0000}"/>
    <cellStyle name="Normal 2 2 2 2 2 2 2 3 3" xfId="1991" xr:uid="{00000000-0005-0000-0000-0000A30B0000}"/>
    <cellStyle name="Normal 2 2 2 2 2 2 2 3 3 2" xfId="4708" xr:uid="{00000000-0005-0000-0000-0000A40B0000}"/>
    <cellStyle name="Normal 2 2 2 2 2 2 2 3 3 2 2" xfId="16062" xr:uid="{00000000-0005-0000-0000-0000A50B0000}"/>
    <cellStyle name="Normal 2 2 2 2 2 2 2 3 3 2 3" xfId="24448" xr:uid="{00000000-0005-0000-0000-0000A60B0000}"/>
    <cellStyle name="Normal 2 2 2 2 2 2 2 3 3 2 4" xfId="32834" xr:uid="{00000000-0005-0000-0000-0000A70B0000}"/>
    <cellStyle name="Normal 2 2 2 2 2 2 2 3 3 2 5" xfId="41220" xr:uid="{00000000-0005-0000-0000-0000A80B0000}"/>
    <cellStyle name="Normal 2 2 2 2 2 2 2 3 3 2 6" xfId="49606" xr:uid="{00000000-0005-0000-0000-0000A90B0000}"/>
    <cellStyle name="Normal 2 2 2 2 2 2 2 3 3 2 7" xfId="57992" xr:uid="{00000000-0005-0000-0000-0000AA0B0000}"/>
    <cellStyle name="Normal 2 2 2 2 2 2 2 3 3 3" xfId="7676" xr:uid="{00000000-0005-0000-0000-0000AB0B0000}"/>
    <cellStyle name="Normal 2 2 2 2 2 2 2 3 3 3 2" xfId="13352" xr:uid="{00000000-0005-0000-0000-0000AC0B0000}"/>
    <cellStyle name="Normal 2 2 2 2 2 2 2 3 3 3 3" xfId="21738" xr:uid="{00000000-0005-0000-0000-0000AD0B0000}"/>
    <cellStyle name="Normal 2 2 2 2 2 2 2 3 3 3 4" xfId="30124" xr:uid="{00000000-0005-0000-0000-0000AE0B0000}"/>
    <cellStyle name="Normal 2 2 2 2 2 2 2 3 3 3 5" xfId="38510" xr:uid="{00000000-0005-0000-0000-0000AF0B0000}"/>
    <cellStyle name="Normal 2 2 2 2 2 2 2 3 3 3 6" xfId="46896" xr:uid="{00000000-0005-0000-0000-0000B00B0000}"/>
    <cellStyle name="Normal 2 2 2 2 2 2 2 3 3 3 7" xfId="55282" xr:uid="{00000000-0005-0000-0000-0000B10B0000}"/>
    <cellStyle name="Normal 2 2 2 2 2 2 2 3 3 4" xfId="10386" xr:uid="{00000000-0005-0000-0000-0000B20B0000}"/>
    <cellStyle name="Normal 2 2 2 2 2 2 2 3 3 5" xfId="18772" xr:uid="{00000000-0005-0000-0000-0000B30B0000}"/>
    <cellStyle name="Normal 2 2 2 2 2 2 2 3 3 6" xfId="27158" xr:uid="{00000000-0005-0000-0000-0000B40B0000}"/>
    <cellStyle name="Normal 2 2 2 2 2 2 2 3 3 7" xfId="35544" xr:uid="{00000000-0005-0000-0000-0000B50B0000}"/>
    <cellStyle name="Normal 2 2 2 2 2 2 2 3 3 8" xfId="43930" xr:uid="{00000000-0005-0000-0000-0000B60B0000}"/>
    <cellStyle name="Normal 2 2 2 2 2 2 2 3 3 9" xfId="52316" xr:uid="{00000000-0005-0000-0000-0000B70B0000}"/>
    <cellStyle name="Normal 2 2 2 2 2 2 2 3 4" xfId="3688" xr:uid="{00000000-0005-0000-0000-0000B80B0000}"/>
    <cellStyle name="Normal 2 2 2 2 2 2 2 3 4 2" xfId="15042" xr:uid="{00000000-0005-0000-0000-0000B90B0000}"/>
    <cellStyle name="Normal 2 2 2 2 2 2 2 3 4 3" xfId="23428" xr:uid="{00000000-0005-0000-0000-0000BA0B0000}"/>
    <cellStyle name="Normal 2 2 2 2 2 2 2 3 4 4" xfId="31814" xr:uid="{00000000-0005-0000-0000-0000BB0B0000}"/>
    <cellStyle name="Normal 2 2 2 2 2 2 2 3 4 5" xfId="40200" xr:uid="{00000000-0005-0000-0000-0000BC0B0000}"/>
    <cellStyle name="Normal 2 2 2 2 2 2 2 3 4 6" xfId="48586" xr:uid="{00000000-0005-0000-0000-0000BD0B0000}"/>
    <cellStyle name="Normal 2 2 2 2 2 2 2 3 4 7" xfId="56972" xr:uid="{00000000-0005-0000-0000-0000BE0B0000}"/>
    <cellStyle name="Normal 2 2 2 2 2 2 2 3 5" xfId="6656" xr:uid="{00000000-0005-0000-0000-0000BF0B0000}"/>
    <cellStyle name="Normal 2 2 2 2 2 2 2 3 5 2" xfId="12332" xr:uid="{00000000-0005-0000-0000-0000C00B0000}"/>
    <cellStyle name="Normal 2 2 2 2 2 2 2 3 5 3" xfId="20718" xr:uid="{00000000-0005-0000-0000-0000C10B0000}"/>
    <cellStyle name="Normal 2 2 2 2 2 2 2 3 5 4" xfId="29104" xr:uid="{00000000-0005-0000-0000-0000C20B0000}"/>
    <cellStyle name="Normal 2 2 2 2 2 2 2 3 5 5" xfId="37490" xr:uid="{00000000-0005-0000-0000-0000C30B0000}"/>
    <cellStyle name="Normal 2 2 2 2 2 2 2 3 5 6" xfId="45876" xr:uid="{00000000-0005-0000-0000-0000C40B0000}"/>
    <cellStyle name="Normal 2 2 2 2 2 2 2 3 5 7" xfId="54262" xr:uid="{00000000-0005-0000-0000-0000C50B0000}"/>
    <cellStyle name="Normal 2 2 2 2 2 2 2 3 6" xfId="9366" xr:uid="{00000000-0005-0000-0000-0000C60B0000}"/>
    <cellStyle name="Normal 2 2 2 2 2 2 2 3 7" xfId="17752" xr:uid="{00000000-0005-0000-0000-0000C70B0000}"/>
    <cellStyle name="Normal 2 2 2 2 2 2 2 3 8" xfId="26138" xr:uid="{00000000-0005-0000-0000-0000C80B0000}"/>
    <cellStyle name="Normal 2 2 2 2 2 2 2 3 9" xfId="34524" xr:uid="{00000000-0005-0000-0000-0000C90B0000}"/>
    <cellStyle name="Normal 2 2 2 2 2 2 2 4" xfId="883" xr:uid="{00000000-0005-0000-0000-0000CA0B0000}"/>
    <cellStyle name="Normal 2 2 2 2 2 2 2 4 10" xfId="51294" xr:uid="{00000000-0005-0000-0000-0000CB0B0000}"/>
    <cellStyle name="Normal 2 2 2 2 2 2 2 4 11" xfId="59680" xr:uid="{00000000-0005-0000-0000-0000CC0B0000}"/>
    <cellStyle name="Normal 2 2 2 2 2 2 2 4 2" xfId="2834" xr:uid="{00000000-0005-0000-0000-0000CD0B0000}"/>
    <cellStyle name="Normal 2 2 2 2 2 2 2 4 2 2" xfId="5551" xr:uid="{00000000-0005-0000-0000-0000CE0B0000}"/>
    <cellStyle name="Normal 2 2 2 2 2 2 2 4 2 2 2" xfId="16905" xr:uid="{00000000-0005-0000-0000-0000CF0B0000}"/>
    <cellStyle name="Normal 2 2 2 2 2 2 2 4 2 2 3" xfId="25291" xr:uid="{00000000-0005-0000-0000-0000D00B0000}"/>
    <cellStyle name="Normal 2 2 2 2 2 2 2 4 2 2 4" xfId="33677" xr:uid="{00000000-0005-0000-0000-0000D10B0000}"/>
    <cellStyle name="Normal 2 2 2 2 2 2 2 4 2 2 5" xfId="42063" xr:uid="{00000000-0005-0000-0000-0000D20B0000}"/>
    <cellStyle name="Normal 2 2 2 2 2 2 2 4 2 2 6" xfId="50449" xr:uid="{00000000-0005-0000-0000-0000D30B0000}"/>
    <cellStyle name="Normal 2 2 2 2 2 2 2 4 2 2 7" xfId="58835" xr:uid="{00000000-0005-0000-0000-0000D40B0000}"/>
    <cellStyle name="Normal 2 2 2 2 2 2 2 4 2 3" xfId="8519" xr:uid="{00000000-0005-0000-0000-0000D50B0000}"/>
    <cellStyle name="Normal 2 2 2 2 2 2 2 4 2 3 2" xfId="14195" xr:uid="{00000000-0005-0000-0000-0000D60B0000}"/>
    <cellStyle name="Normal 2 2 2 2 2 2 2 4 2 3 3" xfId="22581" xr:uid="{00000000-0005-0000-0000-0000D70B0000}"/>
    <cellStyle name="Normal 2 2 2 2 2 2 2 4 2 3 4" xfId="30967" xr:uid="{00000000-0005-0000-0000-0000D80B0000}"/>
    <cellStyle name="Normal 2 2 2 2 2 2 2 4 2 3 5" xfId="39353" xr:uid="{00000000-0005-0000-0000-0000D90B0000}"/>
    <cellStyle name="Normal 2 2 2 2 2 2 2 4 2 3 6" xfId="47739" xr:uid="{00000000-0005-0000-0000-0000DA0B0000}"/>
    <cellStyle name="Normal 2 2 2 2 2 2 2 4 2 3 7" xfId="56125" xr:uid="{00000000-0005-0000-0000-0000DB0B0000}"/>
    <cellStyle name="Normal 2 2 2 2 2 2 2 4 2 4" xfId="11229" xr:uid="{00000000-0005-0000-0000-0000DC0B0000}"/>
    <cellStyle name="Normal 2 2 2 2 2 2 2 4 2 5" xfId="19615" xr:uid="{00000000-0005-0000-0000-0000DD0B0000}"/>
    <cellStyle name="Normal 2 2 2 2 2 2 2 4 2 6" xfId="28001" xr:uid="{00000000-0005-0000-0000-0000DE0B0000}"/>
    <cellStyle name="Normal 2 2 2 2 2 2 2 4 2 7" xfId="36387" xr:uid="{00000000-0005-0000-0000-0000DF0B0000}"/>
    <cellStyle name="Normal 2 2 2 2 2 2 2 4 2 8" xfId="44773" xr:uid="{00000000-0005-0000-0000-0000E00B0000}"/>
    <cellStyle name="Normal 2 2 2 2 2 2 2 4 2 9" xfId="53159" xr:uid="{00000000-0005-0000-0000-0000E10B0000}"/>
    <cellStyle name="Normal 2 2 2 2 2 2 2 4 3" xfId="3686" xr:uid="{00000000-0005-0000-0000-0000E20B0000}"/>
    <cellStyle name="Normal 2 2 2 2 2 2 2 4 3 2" xfId="15040" xr:uid="{00000000-0005-0000-0000-0000E30B0000}"/>
    <cellStyle name="Normal 2 2 2 2 2 2 2 4 3 3" xfId="23426" xr:uid="{00000000-0005-0000-0000-0000E40B0000}"/>
    <cellStyle name="Normal 2 2 2 2 2 2 2 4 3 4" xfId="31812" xr:uid="{00000000-0005-0000-0000-0000E50B0000}"/>
    <cellStyle name="Normal 2 2 2 2 2 2 2 4 3 5" xfId="40198" xr:uid="{00000000-0005-0000-0000-0000E60B0000}"/>
    <cellStyle name="Normal 2 2 2 2 2 2 2 4 3 6" xfId="48584" xr:uid="{00000000-0005-0000-0000-0000E70B0000}"/>
    <cellStyle name="Normal 2 2 2 2 2 2 2 4 3 7" xfId="56970" xr:uid="{00000000-0005-0000-0000-0000E80B0000}"/>
    <cellStyle name="Normal 2 2 2 2 2 2 2 4 4" xfId="6654" xr:uid="{00000000-0005-0000-0000-0000E90B0000}"/>
    <cellStyle name="Normal 2 2 2 2 2 2 2 4 4 2" xfId="12330" xr:uid="{00000000-0005-0000-0000-0000EA0B0000}"/>
    <cellStyle name="Normal 2 2 2 2 2 2 2 4 4 3" xfId="20716" xr:uid="{00000000-0005-0000-0000-0000EB0B0000}"/>
    <cellStyle name="Normal 2 2 2 2 2 2 2 4 4 4" xfId="29102" xr:uid="{00000000-0005-0000-0000-0000EC0B0000}"/>
    <cellStyle name="Normal 2 2 2 2 2 2 2 4 4 5" xfId="37488" xr:uid="{00000000-0005-0000-0000-0000ED0B0000}"/>
    <cellStyle name="Normal 2 2 2 2 2 2 2 4 4 6" xfId="45874" xr:uid="{00000000-0005-0000-0000-0000EE0B0000}"/>
    <cellStyle name="Normal 2 2 2 2 2 2 2 4 4 7" xfId="54260" xr:uid="{00000000-0005-0000-0000-0000EF0B0000}"/>
    <cellStyle name="Normal 2 2 2 2 2 2 2 4 5" xfId="9364" xr:uid="{00000000-0005-0000-0000-0000F00B0000}"/>
    <cellStyle name="Normal 2 2 2 2 2 2 2 4 6" xfId="17750" xr:uid="{00000000-0005-0000-0000-0000F10B0000}"/>
    <cellStyle name="Normal 2 2 2 2 2 2 2 4 7" xfId="26136" xr:uid="{00000000-0005-0000-0000-0000F20B0000}"/>
    <cellStyle name="Normal 2 2 2 2 2 2 2 4 8" xfId="34522" xr:uid="{00000000-0005-0000-0000-0000F30B0000}"/>
    <cellStyle name="Normal 2 2 2 2 2 2 2 4 9" xfId="42908" xr:uid="{00000000-0005-0000-0000-0000F40B0000}"/>
    <cellStyle name="Normal 2 2 2 2 2 2 2 5" xfId="1488" xr:uid="{00000000-0005-0000-0000-0000F50B0000}"/>
    <cellStyle name="Normal 2 2 2 2 2 2 2 5 10" xfId="51813" xr:uid="{00000000-0005-0000-0000-0000F60B0000}"/>
    <cellStyle name="Normal 2 2 2 2 2 2 2 5 11" xfId="60199" xr:uid="{00000000-0005-0000-0000-0000F70B0000}"/>
    <cellStyle name="Normal 2 2 2 2 2 2 2 5 2" xfId="2508" xr:uid="{00000000-0005-0000-0000-0000F80B0000}"/>
    <cellStyle name="Normal 2 2 2 2 2 2 2 5 2 2" xfId="5225" xr:uid="{00000000-0005-0000-0000-0000F90B0000}"/>
    <cellStyle name="Normal 2 2 2 2 2 2 2 5 2 2 2" xfId="16579" xr:uid="{00000000-0005-0000-0000-0000FA0B0000}"/>
    <cellStyle name="Normal 2 2 2 2 2 2 2 5 2 2 3" xfId="24965" xr:uid="{00000000-0005-0000-0000-0000FB0B0000}"/>
    <cellStyle name="Normal 2 2 2 2 2 2 2 5 2 2 4" xfId="33351" xr:uid="{00000000-0005-0000-0000-0000FC0B0000}"/>
    <cellStyle name="Normal 2 2 2 2 2 2 2 5 2 2 5" xfId="41737" xr:uid="{00000000-0005-0000-0000-0000FD0B0000}"/>
    <cellStyle name="Normal 2 2 2 2 2 2 2 5 2 2 6" xfId="50123" xr:uid="{00000000-0005-0000-0000-0000FE0B0000}"/>
    <cellStyle name="Normal 2 2 2 2 2 2 2 5 2 2 7" xfId="58509" xr:uid="{00000000-0005-0000-0000-0000FF0B0000}"/>
    <cellStyle name="Normal 2 2 2 2 2 2 2 5 2 3" xfId="8193" xr:uid="{00000000-0005-0000-0000-0000000C0000}"/>
    <cellStyle name="Normal 2 2 2 2 2 2 2 5 2 3 2" xfId="13869" xr:uid="{00000000-0005-0000-0000-0000010C0000}"/>
    <cellStyle name="Normal 2 2 2 2 2 2 2 5 2 3 3" xfId="22255" xr:uid="{00000000-0005-0000-0000-0000020C0000}"/>
    <cellStyle name="Normal 2 2 2 2 2 2 2 5 2 3 4" xfId="30641" xr:uid="{00000000-0005-0000-0000-0000030C0000}"/>
    <cellStyle name="Normal 2 2 2 2 2 2 2 5 2 3 5" xfId="39027" xr:uid="{00000000-0005-0000-0000-0000040C0000}"/>
    <cellStyle name="Normal 2 2 2 2 2 2 2 5 2 3 6" xfId="47413" xr:uid="{00000000-0005-0000-0000-0000050C0000}"/>
    <cellStyle name="Normal 2 2 2 2 2 2 2 5 2 3 7" xfId="55799" xr:uid="{00000000-0005-0000-0000-0000060C0000}"/>
    <cellStyle name="Normal 2 2 2 2 2 2 2 5 2 4" xfId="10903" xr:uid="{00000000-0005-0000-0000-0000070C0000}"/>
    <cellStyle name="Normal 2 2 2 2 2 2 2 5 2 5" xfId="19289" xr:uid="{00000000-0005-0000-0000-0000080C0000}"/>
    <cellStyle name="Normal 2 2 2 2 2 2 2 5 2 6" xfId="27675" xr:uid="{00000000-0005-0000-0000-0000090C0000}"/>
    <cellStyle name="Normal 2 2 2 2 2 2 2 5 2 7" xfId="36061" xr:uid="{00000000-0005-0000-0000-00000A0C0000}"/>
    <cellStyle name="Normal 2 2 2 2 2 2 2 5 2 8" xfId="44447" xr:uid="{00000000-0005-0000-0000-00000B0C0000}"/>
    <cellStyle name="Normal 2 2 2 2 2 2 2 5 2 9" xfId="52833" xr:uid="{00000000-0005-0000-0000-00000C0C0000}"/>
    <cellStyle name="Normal 2 2 2 2 2 2 2 5 3" xfId="4205" xr:uid="{00000000-0005-0000-0000-00000D0C0000}"/>
    <cellStyle name="Normal 2 2 2 2 2 2 2 5 3 2" xfId="15559" xr:uid="{00000000-0005-0000-0000-00000E0C0000}"/>
    <cellStyle name="Normal 2 2 2 2 2 2 2 5 3 3" xfId="23945" xr:uid="{00000000-0005-0000-0000-00000F0C0000}"/>
    <cellStyle name="Normal 2 2 2 2 2 2 2 5 3 4" xfId="32331" xr:uid="{00000000-0005-0000-0000-0000100C0000}"/>
    <cellStyle name="Normal 2 2 2 2 2 2 2 5 3 5" xfId="40717" xr:uid="{00000000-0005-0000-0000-0000110C0000}"/>
    <cellStyle name="Normal 2 2 2 2 2 2 2 5 3 6" xfId="49103" xr:uid="{00000000-0005-0000-0000-0000120C0000}"/>
    <cellStyle name="Normal 2 2 2 2 2 2 2 5 3 7" xfId="57489" xr:uid="{00000000-0005-0000-0000-0000130C0000}"/>
    <cellStyle name="Normal 2 2 2 2 2 2 2 5 4" xfId="7173" xr:uid="{00000000-0005-0000-0000-0000140C0000}"/>
    <cellStyle name="Normal 2 2 2 2 2 2 2 5 4 2" xfId="12849" xr:uid="{00000000-0005-0000-0000-0000150C0000}"/>
    <cellStyle name="Normal 2 2 2 2 2 2 2 5 4 3" xfId="21235" xr:uid="{00000000-0005-0000-0000-0000160C0000}"/>
    <cellStyle name="Normal 2 2 2 2 2 2 2 5 4 4" xfId="29621" xr:uid="{00000000-0005-0000-0000-0000170C0000}"/>
    <cellStyle name="Normal 2 2 2 2 2 2 2 5 4 5" xfId="38007" xr:uid="{00000000-0005-0000-0000-0000180C0000}"/>
    <cellStyle name="Normal 2 2 2 2 2 2 2 5 4 6" xfId="46393" xr:uid="{00000000-0005-0000-0000-0000190C0000}"/>
    <cellStyle name="Normal 2 2 2 2 2 2 2 5 4 7" xfId="54779" xr:uid="{00000000-0005-0000-0000-00001A0C0000}"/>
    <cellStyle name="Normal 2 2 2 2 2 2 2 5 5" xfId="9883" xr:uid="{00000000-0005-0000-0000-00001B0C0000}"/>
    <cellStyle name="Normal 2 2 2 2 2 2 2 5 6" xfId="18269" xr:uid="{00000000-0005-0000-0000-00001C0C0000}"/>
    <cellStyle name="Normal 2 2 2 2 2 2 2 5 7" xfId="26655" xr:uid="{00000000-0005-0000-0000-00001D0C0000}"/>
    <cellStyle name="Normal 2 2 2 2 2 2 2 5 8" xfId="35041" xr:uid="{00000000-0005-0000-0000-00001E0C0000}"/>
    <cellStyle name="Normal 2 2 2 2 2 2 2 5 9" xfId="43427" xr:uid="{00000000-0005-0000-0000-00001F0C0000}"/>
    <cellStyle name="Normal 2 2 2 2 2 2 2 6" xfId="1989" xr:uid="{00000000-0005-0000-0000-0000200C0000}"/>
    <cellStyle name="Normal 2 2 2 2 2 2 2 6 2" xfId="4706" xr:uid="{00000000-0005-0000-0000-0000210C0000}"/>
    <cellStyle name="Normal 2 2 2 2 2 2 2 6 2 2" xfId="16060" xr:uid="{00000000-0005-0000-0000-0000220C0000}"/>
    <cellStyle name="Normal 2 2 2 2 2 2 2 6 2 3" xfId="24446" xr:uid="{00000000-0005-0000-0000-0000230C0000}"/>
    <cellStyle name="Normal 2 2 2 2 2 2 2 6 2 4" xfId="32832" xr:uid="{00000000-0005-0000-0000-0000240C0000}"/>
    <cellStyle name="Normal 2 2 2 2 2 2 2 6 2 5" xfId="41218" xr:uid="{00000000-0005-0000-0000-0000250C0000}"/>
    <cellStyle name="Normal 2 2 2 2 2 2 2 6 2 6" xfId="49604" xr:uid="{00000000-0005-0000-0000-0000260C0000}"/>
    <cellStyle name="Normal 2 2 2 2 2 2 2 6 2 7" xfId="57990" xr:uid="{00000000-0005-0000-0000-0000270C0000}"/>
    <cellStyle name="Normal 2 2 2 2 2 2 2 6 3" xfId="7674" xr:uid="{00000000-0005-0000-0000-0000280C0000}"/>
    <cellStyle name="Normal 2 2 2 2 2 2 2 6 3 2" xfId="13350" xr:uid="{00000000-0005-0000-0000-0000290C0000}"/>
    <cellStyle name="Normal 2 2 2 2 2 2 2 6 3 3" xfId="21736" xr:uid="{00000000-0005-0000-0000-00002A0C0000}"/>
    <cellStyle name="Normal 2 2 2 2 2 2 2 6 3 4" xfId="30122" xr:uid="{00000000-0005-0000-0000-00002B0C0000}"/>
    <cellStyle name="Normal 2 2 2 2 2 2 2 6 3 5" xfId="38508" xr:uid="{00000000-0005-0000-0000-00002C0C0000}"/>
    <cellStyle name="Normal 2 2 2 2 2 2 2 6 3 6" xfId="46894" xr:uid="{00000000-0005-0000-0000-00002D0C0000}"/>
    <cellStyle name="Normal 2 2 2 2 2 2 2 6 3 7" xfId="55280" xr:uid="{00000000-0005-0000-0000-00002E0C0000}"/>
    <cellStyle name="Normal 2 2 2 2 2 2 2 6 4" xfId="10384" xr:uid="{00000000-0005-0000-0000-00002F0C0000}"/>
    <cellStyle name="Normal 2 2 2 2 2 2 2 6 5" xfId="18770" xr:uid="{00000000-0005-0000-0000-0000300C0000}"/>
    <cellStyle name="Normal 2 2 2 2 2 2 2 6 6" xfId="27156" xr:uid="{00000000-0005-0000-0000-0000310C0000}"/>
    <cellStyle name="Normal 2 2 2 2 2 2 2 6 7" xfId="35542" xr:uid="{00000000-0005-0000-0000-0000320C0000}"/>
    <cellStyle name="Normal 2 2 2 2 2 2 2 6 8" xfId="43928" xr:uid="{00000000-0005-0000-0000-0000330C0000}"/>
    <cellStyle name="Normal 2 2 2 2 2 2 2 6 9" xfId="52314" xr:uid="{00000000-0005-0000-0000-0000340C0000}"/>
    <cellStyle name="Normal 2 2 2 2 2 2 2 7" xfId="604" xr:uid="{00000000-0005-0000-0000-0000350C0000}"/>
    <cellStyle name="Normal 2 2 2 2 2 2 2 7 2" xfId="6328" xr:uid="{00000000-0005-0000-0000-0000360C0000}"/>
    <cellStyle name="Normal 2 2 2 2 2 2 2 7 3" xfId="12004" xr:uid="{00000000-0005-0000-0000-0000370C0000}"/>
    <cellStyle name="Normal 2 2 2 2 2 2 2 7 4" xfId="20390" xr:uid="{00000000-0005-0000-0000-0000380C0000}"/>
    <cellStyle name="Normal 2 2 2 2 2 2 2 7 5" xfId="28776" xr:uid="{00000000-0005-0000-0000-0000390C0000}"/>
    <cellStyle name="Normal 2 2 2 2 2 2 2 7 6" xfId="37162" xr:uid="{00000000-0005-0000-0000-00003A0C0000}"/>
    <cellStyle name="Normal 2 2 2 2 2 2 2 7 7" xfId="45548" xr:uid="{00000000-0005-0000-0000-00003B0C0000}"/>
    <cellStyle name="Normal 2 2 2 2 2 2 2 7 8" xfId="53934" xr:uid="{00000000-0005-0000-0000-00003C0C0000}"/>
    <cellStyle name="Normal 2 2 2 2 2 2 2 8" xfId="3360" xr:uid="{00000000-0005-0000-0000-00003D0C0000}"/>
    <cellStyle name="Normal 2 2 2 2 2 2 2 8 2" xfId="14714" xr:uid="{00000000-0005-0000-0000-00003E0C0000}"/>
    <cellStyle name="Normal 2 2 2 2 2 2 2 8 3" xfId="23100" xr:uid="{00000000-0005-0000-0000-00003F0C0000}"/>
    <cellStyle name="Normal 2 2 2 2 2 2 2 8 4" xfId="31486" xr:uid="{00000000-0005-0000-0000-0000400C0000}"/>
    <cellStyle name="Normal 2 2 2 2 2 2 2 8 5" xfId="39872" xr:uid="{00000000-0005-0000-0000-0000410C0000}"/>
    <cellStyle name="Normal 2 2 2 2 2 2 2 8 6" xfId="48258" xr:uid="{00000000-0005-0000-0000-0000420C0000}"/>
    <cellStyle name="Normal 2 2 2 2 2 2 2 8 7" xfId="56644" xr:uid="{00000000-0005-0000-0000-0000430C0000}"/>
    <cellStyle name="Normal 2 2 2 2 2 2 2 9" xfId="6296" xr:uid="{00000000-0005-0000-0000-0000440C0000}"/>
    <cellStyle name="Normal 2 2 2 2 2 2 2 9 2" xfId="11972" xr:uid="{00000000-0005-0000-0000-0000450C0000}"/>
    <cellStyle name="Normal 2 2 2 2 2 2 2 9 3" xfId="20358" xr:uid="{00000000-0005-0000-0000-0000460C0000}"/>
    <cellStyle name="Normal 2 2 2 2 2 2 2 9 4" xfId="28744" xr:uid="{00000000-0005-0000-0000-0000470C0000}"/>
    <cellStyle name="Normal 2 2 2 2 2 2 2 9 5" xfId="37130" xr:uid="{00000000-0005-0000-0000-0000480C0000}"/>
    <cellStyle name="Normal 2 2 2 2 2 2 2 9 6" xfId="45516" xr:uid="{00000000-0005-0000-0000-0000490C0000}"/>
    <cellStyle name="Normal 2 2 2 2 2 2 2 9 7" xfId="53902" xr:uid="{00000000-0005-0000-0000-00004A0C0000}"/>
    <cellStyle name="Normal 2 2 2 2 2 2 2_Sheet1" xfId="66" xr:uid="{00000000-0005-0000-0000-00004B0C0000}"/>
    <cellStyle name="Normal 2 2 2 2 2 2 3" xfId="67" xr:uid="{00000000-0005-0000-0000-00004C0C0000}"/>
    <cellStyle name="Normal 2 2 2 2 2 2 3 10" xfId="25812" xr:uid="{00000000-0005-0000-0000-00004D0C0000}"/>
    <cellStyle name="Normal 2 2 2 2 2 2 3 11" xfId="34198" xr:uid="{00000000-0005-0000-0000-00004E0C0000}"/>
    <cellStyle name="Normal 2 2 2 2 2 2 3 12" xfId="42584" xr:uid="{00000000-0005-0000-0000-00004F0C0000}"/>
    <cellStyle name="Normal 2 2 2 2 2 2 3 13" xfId="50970" xr:uid="{00000000-0005-0000-0000-0000500C0000}"/>
    <cellStyle name="Normal 2 2 2 2 2 2 3 14" xfId="59356" xr:uid="{00000000-0005-0000-0000-0000510C0000}"/>
    <cellStyle name="Normal 2 2 2 2 2 2 3 15" xfId="60723" xr:uid="{00000000-0005-0000-0000-0000520C0000}"/>
    <cellStyle name="Normal 2 2 2 2 2 2 3 2" xfId="886" xr:uid="{00000000-0005-0000-0000-0000530C0000}"/>
    <cellStyle name="Normal 2 2 2 2 2 2 3 2 10" xfId="51297" xr:uid="{00000000-0005-0000-0000-0000540C0000}"/>
    <cellStyle name="Normal 2 2 2 2 2 2 3 2 11" xfId="59683" xr:uid="{00000000-0005-0000-0000-0000550C0000}"/>
    <cellStyle name="Normal 2 2 2 2 2 2 3 2 12" xfId="61218" xr:uid="{00000000-0005-0000-0000-0000560C0000}"/>
    <cellStyle name="Normal 2 2 2 2 2 2 3 2 2" xfId="2837" xr:uid="{00000000-0005-0000-0000-0000570C0000}"/>
    <cellStyle name="Normal 2 2 2 2 2 2 3 2 2 2" xfId="5554" xr:uid="{00000000-0005-0000-0000-0000580C0000}"/>
    <cellStyle name="Normal 2 2 2 2 2 2 3 2 2 2 2" xfId="16908" xr:uid="{00000000-0005-0000-0000-0000590C0000}"/>
    <cellStyle name="Normal 2 2 2 2 2 2 3 2 2 2 3" xfId="25294" xr:uid="{00000000-0005-0000-0000-00005A0C0000}"/>
    <cellStyle name="Normal 2 2 2 2 2 2 3 2 2 2 4" xfId="33680" xr:uid="{00000000-0005-0000-0000-00005B0C0000}"/>
    <cellStyle name="Normal 2 2 2 2 2 2 3 2 2 2 5" xfId="42066" xr:uid="{00000000-0005-0000-0000-00005C0C0000}"/>
    <cellStyle name="Normal 2 2 2 2 2 2 3 2 2 2 6" xfId="50452" xr:uid="{00000000-0005-0000-0000-00005D0C0000}"/>
    <cellStyle name="Normal 2 2 2 2 2 2 3 2 2 2 7" xfId="58838" xr:uid="{00000000-0005-0000-0000-00005E0C0000}"/>
    <cellStyle name="Normal 2 2 2 2 2 2 3 2 2 3" xfId="8522" xr:uid="{00000000-0005-0000-0000-00005F0C0000}"/>
    <cellStyle name="Normal 2 2 2 2 2 2 3 2 2 3 2" xfId="14198" xr:uid="{00000000-0005-0000-0000-0000600C0000}"/>
    <cellStyle name="Normal 2 2 2 2 2 2 3 2 2 3 3" xfId="22584" xr:uid="{00000000-0005-0000-0000-0000610C0000}"/>
    <cellStyle name="Normal 2 2 2 2 2 2 3 2 2 3 4" xfId="30970" xr:uid="{00000000-0005-0000-0000-0000620C0000}"/>
    <cellStyle name="Normal 2 2 2 2 2 2 3 2 2 3 5" xfId="39356" xr:uid="{00000000-0005-0000-0000-0000630C0000}"/>
    <cellStyle name="Normal 2 2 2 2 2 2 3 2 2 3 6" xfId="47742" xr:uid="{00000000-0005-0000-0000-0000640C0000}"/>
    <cellStyle name="Normal 2 2 2 2 2 2 3 2 2 3 7" xfId="56128" xr:uid="{00000000-0005-0000-0000-0000650C0000}"/>
    <cellStyle name="Normal 2 2 2 2 2 2 3 2 2 4" xfId="11232" xr:uid="{00000000-0005-0000-0000-0000660C0000}"/>
    <cellStyle name="Normal 2 2 2 2 2 2 3 2 2 5" xfId="19618" xr:uid="{00000000-0005-0000-0000-0000670C0000}"/>
    <cellStyle name="Normal 2 2 2 2 2 2 3 2 2 6" xfId="28004" xr:uid="{00000000-0005-0000-0000-0000680C0000}"/>
    <cellStyle name="Normal 2 2 2 2 2 2 3 2 2 7" xfId="36390" xr:uid="{00000000-0005-0000-0000-0000690C0000}"/>
    <cellStyle name="Normal 2 2 2 2 2 2 3 2 2 8" xfId="44776" xr:uid="{00000000-0005-0000-0000-00006A0C0000}"/>
    <cellStyle name="Normal 2 2 2 2 2 2 3 2 2 9" xfId="53162" xr:uid="{00000000-0005-0000-0000-00006B0C0000}"/>
    <cellStyle name="Normal 2 2 2 2 2 2 3 2 3" xfId="3689" xr:uid="{00000000-0005-0000-0000-00006C0C0000}"/>
    <cellStyle name="Normal 2 2 2 2 2 2 3 2 3 2" xfId="15043" xr:uid="{00000000-0005-0000-0000-00006D0C0000}"/>
    <cellStyle name="Normal 2 2 2 2 2 2 3 2 3 3" xfId="23429" xr:uid="{00000000-0005-0000-0000-00006E0C0000}"/>
    <cellStyle name="Normal 2 2 2 2 2 2 3 2 3 4" xfId="31815" xr:uid="{00000000-0005-0000-0000-00006F0C0000}"/>
    <cellStyle name="Normal 2 2 2 2 2 2 3 2 3 5" xfId="40201" xr:uid="{00000000-0005-0000-0000-0000700C0000}"/>
    <cellStyle name="Normal 2 2 2 2 2 2 3 2 3 6" xfId="48587" xr:uid="{00000000-0005-0000-0000-0000710C0000}"/>
    <cellStyle name="Normal 2 2 2 2 2 2 3 2 3 7" xfId="56973" xr:uid="{00000000-0005-0000-0000-0000720C0000}"/>
    <cellStyle name="Normal 2 2 2 2 2 2 3 2 4" xfId="6657" xr:uid="{00000000-0005-0000-0000-0000730C0000}"/>
    <cellStyle name="Normal 2 2 2 2 2 2 3 2 4 2" xfId="12333" xr:uid="{00000000-0005-0000-0000-0000740C0000}"/>
    <cellStyle name="Normal 2 2 2 2 2 2 3 2 4 3" xfId="20719" xr:uid="{00000000-0005-0000-0000-0000750C0000}"/>
    <cellStyle name="Normal 2 2 2 2 2 2 3 2 4 4" xfId="29105" xr:uid="{00000000-0005-0000-0000-0000760C0000}"/>
    <cellStyle name="Normal 2 2 2 2 2 2 3 2 4 5" xfId="37491" xr:uid="{00000000-0005-0000-0000-0000770C0000}"/>
    <cellStyle name="Normal 2 2 2 2 2 2 3 2 4 6" xfId="45877" xr:uid="{00000000-0005-0000-0000-0000780C0000}"/>
    <cellStyle name="Normal 2 2 2 2 2 2 3 2 4 7" xfId="54263" xr:uid="{00000000-0005-0000-0000-0000790C0000}"/>
    <cellStyle name="Normal 2 2 2 2 2 2 3 2 5" xfId="9367" xr:uid="{00000000-0005-0000-0000-00007A0C0000}"/>
    <cellStyle name="Normal 2 2 2 2 2 2 3 2 6" xfId="17753" xr:uid="{00000000-0005-0000-0000-00007B0C0000}"/>
    <cellStyle name="Normal 2 2 2 2 2 2 3 2 7" xfId="26139" xr:uid="{00000000-0005-0000-0000-00007C0C0000}"/>
    <cellStyle name="Normal 2 2 2 2 2 2 3 2 8" xfId="34525" xr:uid="{00000000-0005-0000-0000-00007D0C0000}"/>
    <cellStyle name="Normal 2 2 2 2 2 2 3 2 9" xfId="42911" xr:uid="{00000000-0005-0000-0000-00007E0C0000}"/>
    <cellStyle name="Normal 2 2 2 2 2 2 3 3" xfId="1490" xr:uid="{00000000-0005-0000-0000-00007F0C0000}"/>
    <cellStyle name="Normal 2 2 2 2 2 2 3 3 10" xfId="51815" xr:uid="{00000000-0005-0000-0000-0000800C0000}"/>
    <cellStyle name="Normal 2 2 2 2 2 2 3 3 11" xfId="60201" xr:uid="{00000000-0005-0000-0000-0000810C0000}"/>
    <cellStyle name="Normal 2 2 2 2 2 2 3 3 2" xfId="2510" xr:uid="{00000000-0005-0000-0000-0000820C0000}"/>
    <cellStyle name="Normal 2 2 2 2 2 2 3 3 2 2" xfId="5227" xr:uid="{00000000-0005-0000-0000-0000830C0000}"/>
    <cellStyle name="Normal 2 2 2 2 2 2 3 3 2 2 2" xfId="16581" xr:uid="{00000000-0005-0000-0000-0000840C0000}"/>
    <cellStyle name="Normal 2 2 2 2 2 2 3 3 2 2 3" xfId="24967" xr:uid="{00000000-0005-0000-0000-0000850C0000}"/>
    <cellStyle name="Normal 2 2 2 2 2 2 3 3 2 2 4" xfId="33353" xr:uid="{00000000-0005-0000-0000-0000860C0000}"/>
    <cellStyle name="Normal 2 2 2 2 2 2 3 3 2 2 5" xfId="41739" xr:uid="{00000000-0005-0000-0000-0000870C0000}"/>
    <cellStyle name="Normal 2 2 2 2 2 2 3 3 2 2 6" xfId="50125" xr:uid="{00000000-0005-0000-0000-0000880C0000}"/>
    <cellStyle name="Normal 2 2 2 2 2 2 3 3 2 2 7" xfId="58511" xr:uid="{00000000-0005-0000-0000-0000890C0000}"/>
    <cellStyle name="Normal 2 2 2 2 2 2 3 3 2 3" xfId="8195" xr:uid="{00000000-0005-0000-0000-00008A0C0000}"/>
    <cellStyle name="Normal 2 2 2 2 2 2 3 3 2 3 2" xfId="13871" xr:uid="{00000000-0005-0000-0000-00008B0C0000}"/>
    <cellStyle name="Normal 2 2 2 2 2 2 3 3 2 3 3" xfId="22257" xr:uid="{00000000-0005-0000-0000-00008C0C0000}"/>
    <cellStyle name="Normal 2 2 2 2 2 2 3 3 2 3 4" xfId="30643" xr:uid="{00000000-0005-0000-0000-00008D0C0000}"/>
    <cellStyle name="Normal 2 2 2 2 2 2 3 3 2 3 5" xfId="39029" xr:uid="{00000000-0005-0000-0000-00008E0C0000}"/>
    <cellStyle name="Normal 2 2 2 2 2 2 3 3 2 3 6" xfId="47415" xr:uid="{00000000-0005-0000-0000-00008F0C0000}"/>
    <cellStyle name="Normal 2 2 2 2 2 2 3 3 2 3 7" xfId="55801" xr:uid="{00000000-0005-0000-0000-0000900C0000}"/>
    <cellStyle name="Normal 2 2 2 2 2 2 3 3 2 4" xfId="10905" xr:uid="{00000000-0005-0000-0000-0000910C0000}"/>
    <cellStyle name="Normal 2 2 2 2 2 2 3 3 2 5" xfId="19291" xr:uid="{00000000-0005-0000-0000-0000920C0000}"/>
    <cellStyle name="Normal 2 2 2 2 2 2 3 3 2 6" xfId="27677" xr:uid="{00000000-0005-0000-0000-0000930C0000}"/>
    <cellStyle name="Normal 2 2 2 2 2 2 3 3 2 7" xfId="36063" xr:uid="{00000000-0005-0000-0000-0000940C0000}"/>
    <cellStyle name="Normal 2 2 2 2 2 2 3 3 2 8" xfId="44449" xr:uid="{00000000-0005-0000-0000-0000950C0000}"/>
    <cellStyle name="Normal 2 2 2 2 2 2 3 3 2 9" xfId="52835" xr:uid="{00000000-0005-0000-0000-0000960C0000}"/>
    <cellStyle name="Normal 2 2 2 2 2 2 3 3 3" xfId="4207" xr:uid="{00000000-0005-0000-0000-0000970C0000}"/>
    <cellStyle name="Normal 2 2 2 2 2 2 3 3 3 2" xfId="15561" xr:uid="{00000000-0005-0000-0000-0000980C0000}"/>
    <cellStyle name="Normal 2 2 2 2 2 2 3 3 3 3" xfId="23947" xr:uid="{00000000-0005-0000-0000-0000990C0000}"/>
    <cellStyle name="Normal 2 2 2 2 2 2 3 3 3 4" xfId="32333" xr:uid="{00000000-0005-0000-0000-00009A0C0000}"/>
    <cellStyle name="Normal 2 2 2 2 2 2 3 3 3 5" xfId="40719" xr:uid="{00000000-0005-0000-0000-00009B0C0000}"/>
    <cellStyle name="Normal 2 2 2 2 2 2 3 3 3 6" xfId="49105" xr:uid="{00000000-0005-0000-0000-00009C0C0000}"/>
    <cellStyle name="Normal 2 2 2 2 2 2 3 3 3 7" xfId="57491" xr:uid="{00000000-0005-0000-0000-00009D0C0000}"/>
    <cellStyle name="Normal 2 2 2 2 2 2 3 3 4" xfId="7175" xr:uid="{00000000-0005-0000-0000-00009E0C0000}"/>
    <cellStyle name="Normal 2 2 2 2 2 2 3 3 4 2" xfId="12851" xr:uid="{00000000-0005-0000-0000-00009F0C0000}"/>
    <cellStyle name="Normal 2 2 2 2 2 2 3 3 4 3" xfId="21237" xr:uid="{00000000-0005-0000-0000-0000A00C0000}"/>
    <cellStyle name="Normal 2 2 2 2 2 2 3 3 4 4" xfId="29623" xr:uid="{00000000-0005-0000-0000-0000A10C0000}"/>
    <cellStyle name="Normal 2 2 2 2 2 2 3 3 4 5" xfId="38009" xr:uid="{00000000-0005-0000-0000-0000A20C0000}"/>
    <cellStyle name="Normal 2 2 2 2 2 2 3 3 4 6" xfId="46395" xr:uid="{00000000-0005-0000-0000-0000A30C0000}"/>
    <cellStyle name="Normal 2 2 2 2 2 2 3 3 4 7" xfId="54781" xr:uid="{00000000-0005-0000-0000-0000A40C0000}"/>
    <cellStyle name="Normal 2 2 2 2 2 2 3 3 5" xfId="9885" xr:uid="{00000000-0005-0000-0000-0000A50C0000}"/>
    <cellStyle name="Normal 2 2 2 2 2 2 3 3 6" xfId="18271" xr:uid="{00000000-0005-0000-0000-0000A60C0000}"/>
    <cellStyle name="Normal 2 2 2 2 2 2 3 3 7" xfId="26657" xr:uid="{00000000-0005-0000-0000-0000A70C0000}"/>
    <cellStyle name="Normal 2 2 2 2 2 2 3 3 8" xfId="35043" xr:uid="{00000000-0005-0000-0000-0000A80C0000}"/>
    <cellStyle name="Normal 2 2 2 2 2 2 3 3 9" xfId="43429" xr:uid="{00000000-0005-0000-0000-0000A90C0000}"/>
    <cellStyle name="Normal 2 2 2 2 2 2 3 4" xfId="1992" xr:uid="{00000000-0005-0000-0000-0000AA0C0000}"/>
    <cellStyle name="Normal 2 2 2 2 2 2 3 4 2" xfId="4709" xr:uid="{00000000-0005-0000-0000-0000AB0C0000}"/>
    <cellStyle name="Normal 2 2 2 2 2 2 3 4 2 2" xfId="16063" xr:uid="{00000000-0005-0000-0000-0000AC0C0000}"/>
    <cellStyle name="Normal 2 2 2 2 2 2 3 4 2 3" xfId="24449" xr:uid="{00000000-0005-0000-0000-0000AD0C0000}"/>
    <cellStyle name="Normal 2 2 2 2 2 2 3 4 2 4" xfId="32835" xr:uid="{00000000-0005-0000-0000-0000AE0C0000}"/>
    <cellStyle name="Normal 2 2 2 2 2 2 3 4 2 5" xfId="41221" xr:uid="{00000000-0005-0000-0000-0000AF0C0000}"/>
    <cellStyle name="Normal 2 2 2 2 2 2 3 4 2 6" xfId="49607" xr:uid="{00000000-0005-0000-0000-0000B00C0000}"/>
    <cellStyle name="Normal 2 2 2 2 2 2 3 4 2 7" xfId="57993" xr:uid="{00000000-0005-0000-0000-0000B10C0000}"/>
    <cellStyle name="Normal 2 2 2 2 2 2 3 4 3" xfId="7677" xr:uid="{00000000-0005-0000-0000-0000B20C0000}"/>
    <cellStyle name="Normal 2 2 2 2 2 2 3 4 3 2" xfId="13353" xr:uid="{00000000-0005-0000-0000-0000B30C0000}"/>
    <cellStyle name="Normal 2 2 2 2 2 2 3 4 3 3" xfId="21739" xr:uid="{00000000-0005-0000-0000-0000B40C0000}"/>
    <cellStyle name="Normal 2 2 2 2 2 2 3 4 3 4" xfId="30125" xr:uid="{00000000-0005-0000-0000-0000B50C0000}"/>
    <cellStyle name="Normal 2 2 2 2 2 2 3 4 3 5" xfId="38511" xr:uid="{00000000-0005-0000-0000-0000B60C0000}"/>
    <cellStyle name="Normal 2 2 2 2 2 2 3 4 3 6" xfId="46897" xr:uid="{00000000-0005-0000-0000-0000B70C0000}"/>
    <cellStyle name="Normal 2 2 2 2 2 2 3 4 3 7" xfId="55283" xr:uid="{00000000-0005-0000-0000-0000B80C0000}"/>
    <cellStyle name="Normal 2 2 2 2 2 2 3 4 4" xfId="10387" xr:uid="{00000000-0005-0000-0000-0000B90C0000}"/>
    <cellStyle name="Normal 2 2 2 2 2 2 3 4 5" xfId="18773" xr:uid="{00000000-0005-0000-0000-0000BA0C0000}"/>
    <cellStyle name="Normal 2 2 2 2 2 2 3 4 6" xfId="27159" xr:uid="{00000000-0005-0000-0000-0000BB0C0000}"/>
    <cellStyle name="Normal 2 2 2 2 2 2 3 4 7" xfId="35545" xr:uid="{00000000-0005-0000-0000-0000BC0C0000}"/>
    <cellStyle name="Normal 2 2 2 2 2 2 3 4 8" xfId="43931" xr:uid="{00000000-0005-0000-0000-0000BD0C0000}"/>
    <cellStyle name="Normal 2 2 2 2 2 2 3 4 9" xfId="52317" xr:uid="{00000000-0005-0000-0000-0000BE0C0000}"/>
    <cellStyle name="Normal 2 2 2 2 2 2 3 5" xfId="605" xr:uid="{00000000-0005-0000-0000-0000BF0C0000}"/>
    <cellStyle name="Normal 2 2 2 2 2 2 3 5 2" xfId="6330" xr:uid="{00000000-0005-0000-0000-0000C00C0000}"/>
    <cellStyle name="Normal 2 2 2 2 2 2 3 5 3" xfId="12006" xr:uid="{00000000-0005-0000-0000-0000C10C0000}"/>
    <cellStyle name="Normal 2 2 2 2 2 2 3 5 4" xfId="20392" xr:uid="{00000000-0005-0000-0000-0000C20C0000}"/>
    <cellStyle name="Normal 2 2 2 2 2 2 3 5 5" xfId="28778" xr:uid="{00000000-0005-0000-0000-0000C30C0000}"/>
    <cellStyle name="Normal 2 2 2 2 2 2 3 5 6" xfId="37164" xr:uid="{00000000-0005-0000-0000-0000C40C0000}"/>
    <cellStyle name="Normal 2 2 2 2 2 2 3 5 7" xfId="45550" xr:uid="{00000000-0005-0000-0000-0000C50C0000}"/>
    <cellStyle name="Normal 2 2 2 2 2 2 3 5 8" xfId="53936" xr:uid="{00000000-0005-0000-0000-0000C60C0000}"/>
    <cellStyle name="Normal 2 2 2 2 2 2 3 6" xfId="3362" xr:uid="{00000000-0005-0000-0000-0000C70C0000}"/>
    <cellStyle name="Normal 2 2 2 2 2 2 3 6 2" xfId="14716" xr:uid="{00000000-0005-0000-0000-0000C80C0000}"/>
    <cellStyle name="Normal 2 2 2 2 2 2 3 6 3" xfId="23102" xr:uid="{00000000-0005-0000-0000-0000C90C0000}"/>
    <cellStyle name="Normal 2 2 2 2 2 2 3 6 4" xfId="31488" xr:uid="{00000000-0005-0000-0000-0000CA0C0000}"/>
    <cellStyle name="Normal 2 2 2 2 2 2 3 6 5" xfId="39874" xr:uid="{00000000-0005-0000-0000-0000CB0C0000}"/>
    <cellStyle name="Normal 2 2 2 2 2 2 3 6 6" xfId="48260" xr:uid="{00000000-0005-0000-0000-0000CC0C0000}"/>
    <cellStyle name="Normal 2 2 2 2 2 2 3 6 7" xfId="56646" xr:uid="{00000000-0005-0000-0000-0000CD0C0000}"/>
    <cellStyle name="Normal 2 2 2 2 2 2 3 7" xfId="6224" xr:uid="{00000000-0005-0000-0000-0000CE0C0000}"/>
    <cellStyle name="Normal 2 2 2 2 2 2 3 7 2" xfId="11900" xr:uid="{00000000-0005-0000-0000-0000CF0C0000}"/>
    <cellStyle name="Normal 2 2 2 2 2 2 3 7 3" xfId="20286" xr:uid="{00000000-0005-0000-0000-0000D00C0000}"/>
    <cellStyle name="Normal 2 2 2 2 2 2 3 7 4" xfId="28672" xr:uid="{00000000-0005-0000-0000-0000D10C0000}"/>
    <cellStyle name="Normal 2 2 2 2 2 2 3 7 5" xfId="37058" xr:uid="{00000000-0005-0000-0000-0000D20C0000}"/>
    <cellStyle name="Normal 2 2 2 2 2 2 3 7 6" xfId="45444" xr:uid="{00000000-0005-0000-0000-0000D30C0000}"/>
    <cellStyle name="Normal 2 2 2 2 2 2 3 7 7" xfId="53830" xr:uid="{00000000-0005-0000-0000-0000D40C0000}"/>
    <cellStyle name="Normal 2 2 2 2 2 2 3 8" xfId="9040" xr:uid="{00000000-0005-0000-0000-0000D50C0000}"/>
    <cellStyle name="Normal 2 2 2 2 2 2 3 9" xfId="17426" xr:uid="{00000000-0005-0000-0000-0000D60C0000}"/>
    <cellStyle name="Normal 2 2 2 2 2 2 4" xfId="887" xr:uid="{00000000-0005-0000-0000-0000D70C0000}"/>
    <cellStyle name="Normal 2 2 2 2 2 2 4 10" xfId="42912" xr:uid="{00000000-0005-0000-0000-0000D80C0000}"/>
    <cellStyle name="Normal 2 2 2 2 2 2 4 11" xfId="51298" xr:uid="{00000000-0005-0000-0000-0000D90C0000}"/>
    <cellStyle name="Normal 2 2 2 2 2 2 4 12" xfId="59684" xr:uid="{00000000-0005-0000-0000-0000DA0C0000}"/>
    <cellStyle name="Normal 2 2 2 2 2 2 4 13" xfId="61215" xr:uid="{00000000-0005-0000-0000-0000DB0C0000}"/>
    <cellStyle name="Normal 2 2 2 2 2 2 4 2" xfId="1809" xr:uid="{00000000-0005-0000-0000-0000DC0C0000}"/>
    <cellStyle name="Normal 2 2 2 2 2 2 4 2 10" xfId="52134" xr:uid="{00000000-0005-0000-0000-0000DD0C0000}"/>
    <cellStyle name="Normal 2 2 2 2 2 2 4 2 11" xfId="60520" xr:uid="{00000000-0005-0000-0000-0000DE0C0000}"/>
    <cellStyle name="Normal 2 2 2 2 2 2 4 2 2" xfId="2838" xr:uid="{00000000-0005-0000-0000-0000DF0C0000}"/>
    <cellStyle name="Normal 2 2 2 2 2 2 4 2 2 2" xfId="5555" xr:uid="{00000000-0005-0000-0000-0000E00C0000}"/>
    <cellStyle name="Normal 2 2 2 2 2 2 4 2 2 2 2" xfId="16909" xr:uid="{00000000-0005-0000-0000-0000E10C0000}"/>
    <cellStyle name="Normal 2 2 2 2 2 2 4 2 2 2 3" xfId="25295" xr:uid="{00000000-0005-0000-0000-0000E20C0000}"/>
    <cellStyle name="Normal 2 2 2 2 2 2 4 2 2 2 4" xfId="33681" xr:uid="{00000000-0005-0000-0000-0000E30C0000}"/>
    <cellStyle name="Normal 2 2 2 2 2 2 4 2 2 2 5" xfId="42067" xr:uid="{00000000-0005-0000-0000-0000E40C0000}"/>
    <cellStyle name="Normal 2 2 2 2 2 2 4 2 2 2 6" xfId="50453" xr:uid="{00000000-0005-0000-0000-0000E50C0000}"/>
    <cellStyle name="Normal 2 2 2 2 2 2 4 2 2 2 7" xfId="58839" xr:uid="{00000000-0005-0000-0000-0000E60C0000}"/>
    <cellStyle name="Normal 2 2 2 2 2 2 4 2 2 3" xfId="8523" xr:uid="{00000000-0005-0000-0000-0000E70C0000}"/>
    <cellStyle name="Normal 2 2 2 2 2 2 4 2 2 3 2" xfId="14199" xr:uid="{00000000-0005-0000-0000-0000E80C0000}"/>
    <cellStyle name="Normal 2 2 2 2 2 2 4 2 2 3 3" xfId="22585" xr:uid="{00000000-0005-0000-0000-0000E90C0000}"/>
    <cellStyle name="Normal 2 2 2 2 2 2 4 2 2 3 4" xfId="30971" xr:uid="{00000000-0005-0000-0000-0000EA0C0000}"/>
    <cellStyle name="Normal 2 2 2 2 2 2 4 2 2 3 5" xfId="39357" xr:uid="{00000000-0005-0000-0000-0000EB0C0000}"/>
    <cellStyle name="Normal 2 2 2 2 2 2 4 2 2 3 6" xfId="47743" xr:uid="{00000000-0005-0000-0000-0000EC0C0000}"/>
    <cellStyle name="Normal 2 2 2 2 2 2 4 2 2 3 7" xfId="56129" xr:uid="{00000000-0005-0000-0000-0000ED0C0000}"/>
    <cellStyle name="Normal 2 2 2 2 2 2 4 2 2 4" xfId="11233" xr:uid="{00000000-0005-0000-0000-0000EE0C0000}"/>
    <cellStyle name="Normal 2 2 2 2 2 2 4 2 2 5" xfId="19619" xr:uid="{00000000-0005-0000-0000-0000EF0C0000}"/>
    <cellStyle name="Normal 2 2 2 2 2 2 4 2 2 6" xfId="28005" xr:uid="{00000000-0005-0000-0000-0000F00C0000}"/>
    <cellStyle name="Normal 2 2 2 2 2 2 4 2 2 7" xfId="36391" xr:uid="{00000000-0005-0000-0000-0000F10C0000}"/>
    <cellStyle name="Normal 2 2 2 2 2 2 4 2 2 8" xfId="44777" xr:uid="{00000000-0005-0000-0000-0000F20C0000}"/>
    <cellStyle name="Normal 2 2 2 2 2 2 4 2 2 9" xfId="53163" xr:uid="{00000000-0005-0000-0000-0000F30C0000}"/>
    <cellStyle name="Normal 2 2 2 2 2 2 4 2 3" xfId="4526" xr:uid="{00000000-0005-0000-0000-0000F40C0000}"/>
    <cellStyle name="Normal 2 2 2 2 2 2 4 2 3 2" xfId="15880" xr:uid="{00000000-0005-0000-0000-0000F50C0000}"/>
    <cellStyle name="Normal 2 2 2 2 2 2 4 2 3 3" xfId="24266" xr:uid="{00000000-0005-0000-0000-0000F60C0000}"/>
    <cellStyle name="Normal 2 2 2 2 2 2 4 2 3 4" xfId="32652" xr:uid="{00000000-0005-0000-0000-0000F70C0000}"/>
    <cellStyle name="Normal 2 2 2 2 2 2 4 2 3 5" xfId="41038" xr:uid="{00000000-0005-0000-0000-0000F80C0000}"/>
    <cellStyle name="Normal 2 2 2 2 2 2 4 2 3 6" xfId="49424" xr:uid="{00000000-0005-0000-0000-0000F90C0000}"/>
    <cellStyle name="Normal 2 2 2 2 2 2 4 2 3 7" xfId="57810" xr:uid="{00000000-0005-0000-0000-0000FA0C0000}"/>
    <cellStyle name="Normal 2 2 2 2 2 2 4 2 4" xfId="7494" xr:uid="{00000000-0005-0000-0000-0000FB0C0000}"/>
    <cellStyle name="Normal 2 2 2 2 2 2 4 2 4 2" xfId="13170" xr:uid="{00000000-0005-0000-0000-0000FC0C0000}"/>
    <cellStyle name="Normal 2 2 2 2 2 2 4 2 4 3" xfId="21556" xr:uid="{00000000-0005-0000-0000-0000FD0C0000}"/>
    <cellStyle name="Normal 2 2 2 2 2 2 4 2 4 4" xfId="29942" xr:uid="{00000000-0005-0000-0000-0000FE0C0000}"/>
    <cellStyle name="Normal 2 2 2 2 2 2 4 2 4 5" xfId="38328" xr:uid="{00000000-0005-0000-0000-0000FF0C0000}"/>
    <cellStyle name="Normal 2 2 2 2 2 2 4 2 4 6" xfId="46714" xr:uid="{00000000-0005-0000-0000-0000000D0000}"/>
    <cellStyle name="Normal 2 2 2 2 2 2 4 2 4 7" xfId="55100" xr:uid="{00000000-0005-0000-0000-0000010D0000}"/>
    <cellStyle name="Normal 2 2 2 2 2 2 4 2 5" xfId="10204" xr:uid="{00000000-0005-0000-0000-0000020D0000}"/>
    <cellStyle name="Normal 2 2 2 2 2 2 4 2 6" xfId="18590" xr:uid="{00000000-0005-0000-0000-0000030D0000}"/>
    <cellStyle name="Normal 2 2 2 2 2 2 4 2 7" xfId="26976" xr:uid="{00000000-0005-0000-0000-0000040D0000}"/>
    <cellStyle name="Normal 2 2 2 2 2 2 4 2 8" xfId="35362" xr:uid="{00000000-0005-0000-0000-0000050D0000}"/>
    <cellStyle name="Normal 2 2 2 2 2 2 4 2 9" xfId="43748" xr:uid="{00000000-0005-0000-0000-0000060D0000}"/>
    <cellStyle name="Normal 2 2 2 2 2 2 4 3" xfId="1993" xr:uid="{00000000-0005-0000-0000-0000070D0000}"/>
    <cellStyle name="Normal 2 2 2 2 2 2 4 3 2" xfId="4710" xr:uid="{00000000-0005-0000-0000-0000080D0000}"/>
    <cellStyle name="Normal 2 2 2 2 2 2 4 3 2 2" xfId="16064" xr:uid="{00000000-0005-0000-0000-0000090D0000}"/>
    <cellStyle name="Normal 2 2 2 2 2 2 4 3 2 3" xfId="24450" xr:uid="{00000000-0005-0000-0000-00000A0D0000}"/>
    <cellStyle name="Normal 2 2 2 2 2 2 4 3 2 4" xfId="32836" xr:uid="{00000000-0005-0000-0000-00000B0D0000}"/>
    <cellStyle name="Normal 2 2 2 2 2 2 4 3 2 5" xfId="41222" xr:uid="{00000000-0005-0000-0000-00000C0D0000}"/>
    <cellStyle name="Normal 2 2 2 2 2 2 4 3 2 6" xfId="49608" xr:uid="{00000000-0005-0000-0000-00000D0D0000}"/>
    <cellStyle name="Normal 2 2 2 2 2 2 4 3 2 7" xfId="57994" xr:uid="{00000000-0005-0000-0000-00000E0D0000}"/>
    <cellStyle name="Normal 2 2 2 2 2 2 4 3 3" xfId="7678" xr:uid="{00000000-0005-0000-0000-00000F0D0000}"/>
    <cellStyle name="Normal 2 2 2 2 2 2 4 3 3 2" xfId="13354" xr:uid="{00000000-0005-0000-0000-0000100D0000}"/>
    <cellStyle name="Normal 2 2 2 2 2 2 4 3 3 3" xfId="21740" xr:uid="{00000000-0005-0000-0000-0000110D0000}"/>
    <cellStyle name="Normal 2 2 2 2 2 2 4 3 3 4" xfId="30126" xr:uid="{00000000-0005-0000-0000-0000120D0000}"/>
    <cellStyle name="Normal 2 2 2 2 2 2 4 3 3 5" xfId="38512" xr:uid="{00000000-0005-0000-0000-0000130D0000}"/>
    <cellStyle name="Normal 2 2 2 2 2 2 4 3 3 6" xfId="46898" xr:uid="{00000000-0005-0000-0000-0000140D0000}"/>
    <cellStyle name="Normal 2 2 2 2 2 2 4 3 3 7" xfId="55284" xr:uid="{00000000-0005-0000-0000-0000150D0000}"/>
    <cellStyle name="Normal 2 2 2 2 2 2 4 3 4" xfId="10388" xr:uid="{00000000-0005-0000-0000-0000160D0000}"/>
    <cellStyle name="Normal 2 2 2 2 2 2 4 3 5" xfId="18774" xr:uid="{00000000-0005-0000-0000-0000170D0000}"/>
    <cellStyle name="Normal 2 2 2 2 2 2 4 3 6" xfId="27160" xr:uid="{00000000-0005-0000-0000-0000180D0000}"/>
    <cellStyle name="Normal 2 2 2 2 2 2 4 3 7" xfId="35546" xr:uid="{00000000-0005-0000-0000-0000190D0000}"/>
    <cellStyle name="Normal 2 2 2 2 2 2 4 3 8" xfId="43932" xr:uid="{00000000-0005-0000-0000-00001A0D0000}"/>
    <cellStyle name="Normal 2 2 2 2 2 2 4 3 9" xfId="52318" xr:uid="{00000000-0005-0000-0000-00001B0D0000}"/>
    <cellStyle name="Normal 2 2 2 2 2 2 4 4" xfId="3690" xr:uid="{00000000-0005-0000-0000-00001C0D0000}"/>
    <cellStyle name="Normal 2 2 2 2 2 2 4 4 2" xfId="15044" xr:uid="{00000000-0005-0000-0000-00001D0D0000}"/>
    <cellStyle name="Normal 2 2 2 2 2 2 4 4 3" xfId="23430" xr:uid="{00000000-0005-0000-0000-00001E0D0000}"/>
    <cellStyle name="Normal 2 2 2 2 2 2 4 4 4" xfId="31816" xr:uid="{00000000-0005-0000-0000-00001F0D0000}"/>
    <cellStyle name="Normal 2 2 2 2 2 2 4 4 5" xfId="40202" xr:uid="{00000000-0005-0000-0000-0000200D0000}"/>
    <cellStyle name="Normal 2 2 2 2 2 2 4 4 6" xfId="48588" xr:uid="{00000000-0005-0000-0000-0000210D0000}"/>
    <cellStyle name="Normal 2 2 2 2 2 2 4 4 7" xfId="56974" xr:uid="{00000000-0005-0000-0000-0000220D0000}"/>
    <cellStyle name="Normal 2 2 2 2 2 2 4 5" xfId="6658" xr:uid="{00000000-0005-0000-0000-0000230D0000}"/>
    <cellStyle name="Normal 2 2 2 2 2 2 4 5 2" xfId="12334" xr:uid="{00000000-0005-0000-0000-0000240D0000}"/>
    <cellStyle name="Normal 2 2 2 2 2 2 4 5 3" xfId="20720" xr:uid="{00000000-0005-0000-0000-0000250D0000}"/>
    <cellStyle name="Normal 2 2 2 2 2 2 4 5 4" xfId="29106" xr:uid="{00000000-0005-0000-0000-0000260D0000}"/>
    <cellStyle name="Normal 2 2 2 2 2 2 4 5 5" xfId="37492" xr:uid="{00000000-0005-0000-0000-0000270D0000}"/>
    <cellStyle name="Normal 2 2 2 2 2 2 4 5 6" xfId="45878" xr:uid="{00000000-0005-0000-0000-0000280D0000}"/>
    <cellStyle name="Normal 2 2 2 2 2 2 4 5 7" xfId="54264" xr:uid="{00000000-0005-0000-0000-0000290D0000}"/>
    <cellStyle name="Normal 2 2 2 2 2 2 4 6" xfId="9368" xr:uid="{00000000-0005-0000-0000-00002A0D0000}"/>
    <cellStyle name="Normal 2 2 2 2 2 2 4 7" xfId="17754" xr:uid="{00000000-0005-0000-0000-00002B0D0000}"/>
    <cellStyle name="Normal 2 2 2 2 2 2 4 8" xfId="26140" xr:uid="{00000000-0005-0000-0000-00002C0D0000}"/>
    <cellStyle name="Normal 2 2 2 2 2 2 4 9" xfId="34526" xr:uid="{00000000-0005-0000-0000-00002D0D0000}"/>
    <cellStyle name="Normal 2 2 2 2 2 2 5" xfId="882" xr:uid="{00000000-0005-0000-0000-00002E0D0000}"/>
    <cellStyle name="Normal 2 2 2 2 2 2 5 10" xfId="51293" xr:uid="{00000000-0005-0000-0000-00002F0D0000}"/>
    <cellStyle name="Normal 2 2 2 2 2 2 5 11" xfId="59679" xr:uid="{00000000-0005-0000-0000-0000300D0000}"/>
    <cellStyle name="Normal 2 2 2 2 2 2 5 2" xfId="2833" xr:uid="{00000000-0005-0000-0000-0000310D0000}"/>
    <cellStyle name="Normal 2 2 2 2 2 2 5 2 2" xfId="5550" xr:uid="{00000000-0005-0000-0000-0000320D0000}"/>
    <cellStyle name="Normal 2 2 2 2 2 2 5 2 2 2" xfId="16904" xr:uid="{00000000-0005-0000-0000-0000330D0000}"/>
    <cellStyle name="Normal 2 2 2 2 2 2 5 2 2 3" xfId="25290" xr:uid="{00000000-0005-0000-0000-0000340D0000}"/>
    <cellStyle name="Normal 2 2 2 2 2 2 5 2 2 4" xfId="33676" xr:uid="{00000000-0005-0000-0000-0000350D0000}"/>
    <cellStyle name="Normal 2 2 2 2 2 2 5 2 2 5" xfId="42062" xr:uid="{00000000-0005-0000-0000-0000360D0000}"/>
    <cellStyle name="Normal 2 2 2 2 2 2 5 2 2 6" xfId="50448" xr:uid="{00000000-0005-0000-0000-0000370D0000}"/>
    <cellStyle name="Normal 2 2 2 2 2 2 5 2 2 7" xfId="58834" xr:uid="{00000000-0005-0000-0000-0000380D0000}"/>
    <cellStyle name="Normal 2 2 2 2 2 2 5 2 3" xfId="8518" xr:uid="{00000000-0005-0000-0000-0000390D0000}"/>
    <cellStyle name="Normal 2 2 2 2 2 2 5 2 3 2" xfId="14194" xr:uid="{00000000-0005-0000-0000-00003A0D0000}"/>
    <cellStyle name="Normal 2 2 2 2 2 2 5 2 3 3" xfId="22580" xr:uid="{00000000-0005-0000-0000-00003B0D0000}"/>
    <cellStyle name="Normal 2 2 2 2 2 2 5 2 3 4" xfId="30966" xr:uid="{00000000-0005-0000-0000-00003C0D0000}"/>
    <cellStyle name="Normal 2 2 2 2 2 2 5 2 3 5" xfId="39352" xr:uid="{00000000-0005-0000-0000-00003D0D0000}"/>
    <cellStyle name="Normal 2 2 2 2 2 2 5 2 3 6" xfId="47738" xr:uid="{00000000-0005-0000-0000-00003E0D0000}"/>
    <cellStyle name="Normal 2 2 2 2 2 2 5 2 3 7" xfId="56124" xr:uid="{00000000-0005-0000-0000-00003F0D0000}"/>
    <cellStyle name="Normal 2 2 2 2 2 2 5 2 4" xfId="11228" xr:uid="{00000000-0005-0000-0000-0000400D0000}"/>
    <cellStyle name="Normal 2 2 2 2 2 2 5 2 5" xfId="19614" xr:uid="{00000000-0005-0000-0000-0000410D0000}"/>
    <cellStyle name="Normal 2 2 2 2 2 2 5 2 6" xfId="28000" xr:uid="{00000000-0005-0000-0000-0000420D0000}"/>
    <cellStyle name="Normal 2 2 2 2 2 2 5 2 7" xfId="36386" xr:uid="{00000000-0005-0000-0000-0000430D0000}"/>
    <cellStyle name="Normal 2 2 2 2 2 2 5 2 8" xfId="44772" xr:uid="{00000000-0005-0000-0000-0000440D0000}"/>
    <cellStyle name="Normal 2 2 2 2 2 2 5 2 9" xfId="53158" xr:uid="{00000000-0005-0000-0000-0000450D0000}"/>
    <cellStyle name="Normal 2 2 2 2 2 2 5 3" xfId="3685" xr:uid="{00000000-0005-0000-0000-0000460D0000}"/>
    <cellStyle name="Normal 2 2 2 2 2 2 5 3 2" xfId="15039" xr:uid="{00000000-0005-0000-0000-0000470D0000}"/>
    <cellStyle name="Normal 2 2 2 2 2 2 5 3 3" xfId="23425" xr:uid="{00000000-0005-0000-0000-0000480D0000}"/>
    <cellStyle name="Normal 2 2 2 2 2 2 5 3 4" xfId="31811" xr:uid="{00000000-0005-0000-0000-0000490D0000}"/>
    <cellStyle name="Normal 2 2 2 2 2 2 5 3 5" xfId="40197" xr:uid="{00000000-0005-0000-0000-00004A0D0000}"/>
    <cellStyle name="Normal 2 2 2 2 2 2 5 3 6" xfId="48583" xr:uid="{00000000-0005-0000-0000-00004B0D0000}"/>
    <cellStyle name="Normal 2 2 2 2 2 2 5 3 7" xfId="56969" xr:uid="{00000000-0005-0000-0000-00004C0D0000}"/>
    <cellStyle name="Normal 2 2 2 2 2 2 5 4" xfId="6653" xr:uid="{00000000-0005-0000-0000-00004D0D0000}"/>
    <cellStyle name="Normal 2 2 2 2 2 2 5 4 2" xfId="12329" xr:uid="{00000000-0005-0000-0000-00004E0D0000}"/>
    <cellStyle name="Normal 2 2 2 2 2 2 5 4 3" xfId="20715" xr:uid="{00000000-0005-0000-0000-00004F0D0000}"/>
    <cellStyle name="Normal 2 2 2 2 2 2 5 4 4" xfId="29101" xr:uid="{00000000-0005-0000-0000-0000500D0000}"/>
    <cellStyle name="Normal 2 2 2 2 2 2 5 4 5" xfId="37487" xr:uid="{00000000-0005-0000-0000-0000510D0000}"/>
    <cellStyle name="Normal 2 2 2 2 2 2 5 4 6" xfId="45873" xr:uid="{00000000-0005-0000-0000-0000520D0000}"/>
    <cellStyle name="Normal 2 2 2 2 2 2 5 4 7" xfId="54259" xr:uid="{00000000-0005-0000-0000-0000530D0000}"/>
    <cellStyle name="Normal 2 2 2 2 2 2 5 5" xfId="9363" xr:uid="{00000000-0005-0000-0000-0000540D0000}"/>
    <cellStyle name="Normal 2 2 2 2 2 2 5 6" xfId="17749" xr:uid="{00000000-0005-0000-0000-0000550D0000}"/>
    <cellStyle name="Normal 2 2 2 2 2 2 5 7" xfId="26135" xr:uid="{00000000-0005-0000-0000-0000560D0000}"/>
    <cellStyle name="Normal 2 2 2 2 2 2 5 8" xfId="34521" xr:uid="{00000000-0005-0000-0000-0000570D0000}"/>
    <cellStyle name="Normal 2 2 2 2 2 2 5 9" xfId="42907" xr:uid="{00000000-0005-0000-0000-0000580D0000}"/>
    <cellStyle name="Normal 2 2 2 2 2 2 6" xfId="1487" xr:uid="{00000000-0005-0000-0000-0000590D0000}"/>
    <cellStyle name="Normal 2 2 2 2 2 2 6 10" xfId="51812" xr:uid="{00000000-0005-0000-0000-00005A0D0000}"/>
    <cellStyle name="Normal 2 2 2 2 2 2 6 11" xfId="60198" xr:uid="{00000000-0005-0000-0000-00005B0D0000}"/>
    <cellStyle name="Normal 2 2 2 2 2 2 6 2" xfId="2507" xr:uid="{00000000-0005-0000-0000-00005C0D0000}"/>
    <cellStyle name="Normal 2 2 2 2 2 2 6 2 2" xfId="5224" xr:uid="{00000000-0005-0000-0000-00005D0D0000}"/>
    <cellStyle name="Normal 2 2 2 2 2 2 6 2 2 2" xfId="16578" xr:uid="{00000000-0005-0000-0000-00005E0D0000}"/>
    <cellStyle name="Normal 2 2 2 2 2 2 6 2 2 3" xfId="24964" xr:uid="{00000000-0005-0000-0000-00005F0D0000}"/>
    <cellStyle name="Normal 2 2 2 2 2 2 6 2 2 4" xfId="33350" xr:uid="{00000000-0005-0000-0000-0000600D0000}"/>
    <cellStyle name="Normal 2 2 2 2 2 2 6 2 2 5" xfId="41736" xr:uid="{00000000-0005-0000-0000-0000610D0000}"/>
    <cellStyle name="Normal 2 2 2 2 2 2 6 2 2 6" xfId="50122" xr:uid="{00000000-0005-0000-0000-0000620D0000}"/>
    <cellStyle name="Normal 2 2 2 2 2 2 6 2 2 7" xfId="58508" xr:uid="{00000000-0005-0000-0000-0000630D0000}"/>
    <cellStyle name="Normal 2 2 2 2 2 2 6 2 3" xfId="8192" xr:uid="{00000000-0005-0000-0000-0000640D0000}"/>
    <cellStyle name="Normal 2 2 2 2 2 2 6 2 3 2" xfId="13868" xr:uid="{00000000-0005-0000-0000-0000650D0000}"/>
    <cellStyle name="Normal 2 2 2 2 2 2 6 2 3 3" xfId="22254" xr:uid="{00000000-0005-0000-0000-0000660D0000}"/>
    <cellStyle name="Normal 2 2 2 2 2 2 6 2 3 4" xfId="30640" xr:uid="{00000000-0005-0000-0000-0000670D0000}"/>
    <cellStyle name="Normal 2 2 2 2 2 2 6 2 3 5" xfId="39026" xr:uid="{00000000-0005-0000-0000-0000680D0000}"/>
    <cellStyle name="Normal 2 2 2 2 2 2 6 2 3 6" xfId="47412" xr:uid="{00000000-0005-0000-0000-0000690D0000}"/>
    <cellStyle name="Normal 2 2 2 2 2 2 6 2 3 7" xfId="55798" xr:uid="{00000000-0005-0000-0000-00006A0D0000}"/>
    <cellStyle name="Normal 2 2 2 2 2 2 6 2 4" xfId="10902" xr:uid="{00000000-0005-0000-0000-00006B0D0000}"/>
    <cellStyle name="Normal 2 2 2 2 2 2 6 2 5" xfId="19288" xr:uid="{00000000-0005-0000-0000-00006C0D0000}"/>
    <cellStyle name="Normal 2 2 2 2 2 2 6 2 6" xfId="27674" xr:uid="{00000000-0005-0000-0000-00006D0D0000}"/>
    <cellStyle name="Normal 2 2 2 2 2 2 6 2 7" xfId="36060" xr:uid="{00000000-0005-0000-0000-00006E0D0000}"/>
    <cellStyle name="Normal 2 2 2 2 2 2 6 2 8" xfId="44446" xr:uid="{00000000-0005-0000-0000-00006F0D0000}"/>
    <cellStyle name="Normal 2 2 2 2 2 2 6 2 9" xfId="52832" xr:uid="{00000000-0005-0000-0000-0000700D0000}"/>
    <cellStyle name="Normal 2 2 2 2 2 2 6 3" xfId="4204" xr:uid="{00000000-0005-0000-0000-0000710D0000}"/>
    <cellStyle name="Normal 2 2 2 2 2 2 6 3 2" xfId="15558" xr:uid="{00000000-0005-0000-0000-0000720D0000}"/>
    <cellStyle name="Normal 2 2 2 2 2 2 6 3 3" xfId="23944" xr:uid="{00000000-0005-0000-0000-0000730D0000}"/>
    <cellStyle name="Normal 2 2 2 2 2 2 6 3 4" xfId="32330" xr:uid="{00000000-0005-0000-0000-0000740D0000}"/>
    <cellStyle name="Normal 2 2 2 2 2 2 6 3 5" xfId="40716" xr:uid="{00000000-0005-0000-0000-0000750D0000}"/>
    <cellStyle name="Normal 2 2 2 2 2 2 6 3 6" xfId="49102" xr:uid="{00000000-0005-0000-0000-0000760D0000}"/>
    <cellStyle name="Normal 2 2 2 2 2 2 6 3 7" xfId="57488" xr:uid="{00000000-0005-0000-0000-0000770D0000}"/>
    <cellStyle name="Normal 2 2 2 2 2 2 6 4" xfId="7172" xr:uid="{00000000-0005-0000-0000-0000780D0000}"/>
    <cellStyle name="Normal 2 2 2 2 2 2 6 4 2" xfId="12848" xr:uid="{00000000-0005-0000-0000-0000790D0000}"/>
    <cellStyle name="Normal 2 2 2 2 2 2 6 4 3" xfId="21234" xr:uid="{00000000-0005-0000-0000-00007A0D0000}"/>
    <cellStyle name="Normal 2 2 2 2 2 2 6 4 4" xfId="29620" xr:uid="{00000000-0005-0000-0000-00007B0D0000}"/>
    <cellStyle name="Normal 2 2 2 2 2 2 6 4 5" xfId="38006" xr:uid="{00000000-0005-0000-0000-00007C0D0000}"/>
    <cellStyle name="Normal 2 2 2 2 2 2 6 4 6" xfId="46392" xr:uid="{00000000-0005-0000-0000-00007D0D0000}"/>
    <cellStyle name="Normal 2 2 2 2 2 2 6 4 7" xfId="54778" xr:uid="{00000000-0005-0000-0000-00007E0D0000}"/>
    <cellStyle name="Normal 2 2 2 2 2 2 6 5" xfId="9882" xr:uid="{00000000-0005-0000-0000-00007F0D0000}"/>
    <cellStyle name="Normal 2 2 2 2 2 2 6 6" xfId="18268" xr:uid="{00000000-0005-0000-0000-0000800D0000}"/>
    <cellStyle name="Normal 2 2 2 2 2 2 6 7" xfId="26654" xr:uid="{00000000-0005-0000-0000-0000810D0000}"/>
    <cellStyle name="Normal 2 2 2 2 2 2 6 8" xfId="35040" xr:uid="{00000000-0005-0000-0000-0000820D0000}"/>
    <cellStyle name="Normal 2 2 2 2 2 2 6 9" xfId="43426" xr:uid="{00000000-0005-0000-0000-0000830D0000}"/>
    <cellStyle name="Normal 2 2 2 2 2 2 7" xfId="1988" xr:uid="{00000000-0005-0000-0000-0000840D0000}"/>
    <cellStyle name="Normal 2 2 2 2 2 2 7 2" xfId="4705" xr:uid="{00000000-0005-0000-0000-0000850D0000}"/>
    <cellStyle name="Normal 2 2 2 2 2 2 7 2 2" xfId="16059" xr:uid="{00000000-0005-0000-0000-0000860D0000}"/>
    <cellStyle name="Normal 2 2 2 2 2 2 7 2 3" xfId="24445" xr:uid="{00000000-0005-0000-0000-0000870D0000}"/>
    <cellStyle name="Normal 2 2 2 2 2 2 7 2 4" xfId="32831" xr:uid="{00000000-0005-0000-0000-0000880D0000}"/>
    <cellStyle name="Normal 2 2 2 2 2 2 7 2 5" xfId="41217" xr:uid="{00000000-0005-0000-0000-0000890D0000}"/>
    <cellStyle name="Normal 2 2 2 2 2 2 7 2 6" xfId="49603" xr:uid="{00000000-0005-0000-0000-00008A0D0000}"/>
    <cellStyle name="Normal 2 2 2 2 2 2 7 2 7" xfId="57989" xr:uid="{00000000-0005-0000-0000-00008B0D0000}"/>
    <cellStyle name="Normal 2 2 2 2 2 2 7 3" xfId="7673" xr:uid="{00000000-0005-0000-0000-00008C0D0000}"/>
    <cellStyle name="Normal 2 2 2 2 2 2 7 3 2" xfId="13349" xr:uid="{00000000-0005-0000-0000-00008D0D0000}"/>
    <cellStyle name="Normal 2 2 2 2 2 2 7 3 3" xfId="21735" xr:uid="{00000000-0005-0000-0000-00008E0D0000}"/>
    <cellStyle name="Normal 2 2 2 2 2 2 7 3 4" xfId="30121" xr:uid="{00000000-0005-0000-0000-00008F0D0000}"/>
    <cellStyle name="Normal 2 2 2 2 2 2 7 3 5" xfId="38507" xr:uid="{00000000-0005-0000-0000-0000900D0000}"/>
    <cellStyle name="Normal 2 2 2 2 2 2 7 3 6" xfId="46893" xr:uid="{00000000-0005-0000-0000-0000910D0000}"/>
    <cellStyle name="Normal 2 2 2 2 2 2 7 3 7" xfId="55279" xr:uid="{00000000-0005-0000-0000-0000920D0000}"/>
    <cellStyle name="Normal 2 2 2 2 2 2 7 4" xfId="10383" xr:uid="{00000000-0005-0000-0000-0000930D0000}"/>
    <cellStyle name="Normal 2 2 2 2 2 2 7 5" xfId="18769" xr:uid="{00000000-0005-0000-0000-0000940D0000}"/>
    <cellStyle name="Normal 2 2 2 2 2 2 7 6" xfId="27155" xr:uid="{00000000-0005-0000-0000-0000950D0000}"/>
    <cellStyle name="Normal 2 2 2 2 2 2 7 7" xfId="35541" xr:uid="{00000000-0005-0000-0000-0000960D0000}"/>
    <cellStyle name="Normal 2 2 2 2 2 2 7 8" xfId="43927" xr:uid="{00000000-0005-0000-0000-0000970D0000}"/>
    <cellStyle name="Normal 2 2 2 2 2 2 7 9" xfId="52313" xr:uid="{00000000-0005-0000-0000-0000980D0000}"/>
    <cellStyle name="Normal 2 2 2 2 2 2 8" xfId="603" xr:uid="{00000000-0005-0000-0000-0000990D0000}"/>
    <cellStyle name="Normal 2 2 2 2 2 2 8 2" xfId="6327" xr:uid="{00000000-0005-0000-0000-00009A0D0000}"/>
    <cellStyle name="Normal 2 2 2 2 2 2 8 3" xfId="12003" xr:uid="{00000000-0005-0000-0000-00009B0D0000}"/>
    <cellStyle name="Normal 2 2 2 2 2 2 8 4" xfId="20389" xr:uid="{00000000-0005-0000-0000-00009C0D0000}"/>
    <cellStyle name="Normal 2 2 2 2 2 2 8 5" xfId="28775" xr:uid="{00000000-0005-0000-0000-00009D0D0000}"/>
    <cellStyle name="Normal 2 2 2 2 2 2 8 6" xfId="37161" xr:uid="{00000000-0005-0000-0000-00009E0D0000}"/>
    <cellStyle name="Normal 2 2 2 2 2 2 8 7" xfId="45547" xr:uid="{00000000-0005-0000-0000-00009F0D0000}"/>
    <cellStyle name="Normal 2 2 2 2 2 2 8 8" xfId="53933" xr:uid="{00000000-0005-0000-0000-0000A00D0000}"/>
    <cellStyle name="Normal 2 2 2 2 2 2 9" xfId="3359" xr:uid="{00000000-0005-0000-0000-0000A10D0000}"/>
    <cellStyle name="Normal 2 2 2 2 2 2 9 2" xfId="14713" xr:uid="{00000000-0005-0000-0000-0000A20D0000}"/>
    <cellStyle name="Normal 2 2 2 2 2 2 9 3" xfId="23099" xr:uid="{00000000-0005-0000-0000-0000A30D0000}"/>
    <cellStyle name="Normal 2 2 2 2 2 2 9 4" xfId="31485" xr:uid="{00000000-0005-0000-0000-0000A40D0000}"/>
    <cellStyle name="Normal 2 2 2 2 2 2 9 5" xfId="39871" xr:uid="{00000000-0005-0000-0000-0000A50D0000}"/>
    <cellStyle name="Normal 2 2 2 2 2 2 9 6" xfId="48257" xr:uid="{00000000-0005-0000-0000-0000A60D0000}"/>
    <cellStyle name="Normal 2 2 2 2 2 2 9 7" xfId="56643" xr:uid="{00000000-0005-0000-0000-0000A70D0000}"/>
    <cellStyle name="Normal 2 2 2 2 2 2_Sheet1" xfId="68" xr:uid="{00000000-0005-0000-0000-0000A80D0000}"/>
    <cellStyle name="Normal 2 2 2 2 2 20" xfId="60719" xr:uid="{00000000-0005-0000-0000-0000A90D0000}"/>
    <cellStyle name="Normal 2 2 2 2 2 3" xfId="69" xr:uid="{00000000-0005-0000-0000-0000AA0D0000}"/>
    <cellStyle name="Normal 2 2 2 2 2 3 10" xfId="9041" xr:uid="{00000000-0005-0000-0000-0000AB0D0000}"/>
    <cellStyle name="Normal 2 2 2 2 2 3 11" xfId="17427" xr:uid="{00000000-0005-0000-0000-0000AC0D0000}"/>
    <cellStyle name="Normal 2 2 2 2 2 3 12" xfId="25813" xr:uid="{00000000-0005-0000-0000-0000AD0D0000}"/>
    <cellStyle name="Normal 2 2 2 2 2 3 13" xfId="34199" xr:uid="{00000000-0005-0000-0000-0000AE0D0000}"/>
    <cellStyle name="Normal 2 2 2 2 2 3 14" xfId="42585" xr:uid="{00000000-0005-0000-0000-0000AF0D0000}"/>
    <cellStyle name="Normal 2 2 2 2 2 3 15" xfId="50971" xr:uid="{00000000-0005-0000-0000-0000B00D0000}"/>
    <cellStyle name="Normal 2 2 2 2 2 3 16" xfId="59357" xr:uid="{00000000-0005-0000-0000-0000B10D0000}"/>
    <cellStyle name="Normal 2 2 2 2 2 3 17" xfId="60724" xr:uid="{00000000-0005-0000-0000-0000B20D0000}"/>
    <cellStyle name="Normal 2 2 2 2 2 3 2" xfId="70" xr:uid="{00000000-0005-0000-0000-0000B30D0000}"/>
    <cellStyle name="Normal 2 2 2 2 2 3 2 10" xfId="34200" xr:uid="{00000000-0005-0000-0000-0000B40D0000}"/>
    <cellStyle name="Normal 2 2 2 2 2 3 2 11" xfId="42586" xr:uid="{00000000-0005-0000-0000-0000B50D0000}"/>
    <cellStyle name="Normal 2 2 2 2 2 3 2 12" xfId="50972" xr:uid="{00000000-0005-0000-0000-0000B60D0000}"/>
    <cellStyle name="Normal 2 2 2 2 2 3 2 13" xfId="59358" xr:uid="{00000000-0005-0000-0000-0000B70D0000}"/>
    <cellStyle name="Normal 2 2 2 2 2 3 2 14" xfId="60725" xr:uid="{00000000-0005-0000-0000-0000B80D0000}"/>
    <cellStyle name="Normal 2 2 2 2 2 3 2 2" xfId="889" xr:uid="{00000000-0005-0000-0000-0000B90D0000}"/>
    <cellStyle name="Normal 2 2 2 2 2 3 2 2 10" xfId="51300" xr:uid="{00000000-0005-0000-0000-0000BA0D0000}"/>
    <cellStyle name="Normal 2 2 2 2 2 3 2 2 11" xfId="59686" xr:uid="{00000000-0005-0000-0000-0000BB0D0000}"/>
    <cellStyle name="Normal 2 2 2 2 2 3 2 2 12" xfId="61220" xr:uid="{00000000-0005-0000-0000-0000BC0D0000}"/>
    <cellStyle name="Normal 2 2 2 2 2 3 2 2 2" xfId="2840" xr:uid="{00000000-0005-0000-0000-0000BD0D0000}"/>
    <cellStyle name="Normal 2 2 2 2 2 3 2 2 2 2" xfId="5557" xr:uid="{00000000-0005-0000-0000-0000BE0D0000}"/>
    <cellStyle name="Normal 2 2 2 2 2 3 2 2 2 2 2" xfId="16911" xr:uid="{00000000-0005-0000-0000-0000BF0D0000}"/>
    <cellStyle name="Normal 2 2 2 2 2 3 2 2 2 2 3" xfId="25297" xr:uid="{00000000-0005-0000-0000-0000C00D0000}"/>
    <cellStyle name="Normal 2 2 2 2 2 3 2 2 2 2 4" xfId="33683" xr:uid="{00000000-0005-0000-0000-0000C10D0000}"/>
    <cellStyle name="Normal 2 2 2 2 2 3 2 2 2 2 5" xfId="42069" xr:uid="{00000000-0005-0000-0000-0000C20D0000}"/>
    <cellStyle name="Normal 2 2 2 2 2 3 2 2 2 2 6" xfId="50455" xr:uid="{00000000-0005-0000-0000-0000C30D0000}"/>
    <cellStyle name="Normal 2 2 2 2 2 3 2 2 2 2 7" xfId="58841" xr:uid="{00000000-0005-0000-0000-0000C40D0000}"/>
    <cellStyle name="Normal 2 2 2 2 2 3 2 2 2 3" xfId="8525" xr:uid="{00000000-0005-0000-0000-0000C50D0000}"/>
    <cellStyle name="Normal 2 2 2 2 2 3 2 2 2 3 2" xfId="14201" xr:uid="{00000000-0005-0000-0000-0000C60D0000}"/>
    <cellStyle name="Normal 2 2 2 2 2 3 2 2 2 3 3" xfId="22587" xr:uid="{00000000-0005-0000-0000-0000C70D0000}"/>
    <cellStyle name="Normal 2 2 2 2 2 3 2 2 2 3 4" xfId="30973" xr:uid="{00000000-0005-0000-0000-0000C80D0000}"/>
    <cellStyle name="Normal 2 2 2 2 2 3 2 2 2 3 5" xfId="39359" xr:uid="{00000000-0005-0000-0000-0000C90D0000}"/>
    <cellStyle name="Normal 2 2 2 2 2 3 2 2 2 3 6" xfId="47745" xr:uid="{00000000-0005-0000-0000-0000CA0D0000}"/>
    <cellStyle name="Normal 2 2 2 2 2 3 2 2 2 3 7" xfId="56131" xr:uid="{00000000-0005-0000-0000-0000CB0D0000}"/>
    <cellStyle name="Normal 2 2 2 2 2 3 2 2 2 4" xfId="11235" xr:uid="{00000000-0005-0000-0000-0000CC0D0000}"/>
    <cellStyle name="Normal 2 2 2 2 2 3 2 2 2 5" xfId="19621" xr:uid="{00000000-0005-0000-0000-0000CD0D0000}"/>
    <cellStyle name="Normal 2 2 2 2 2 3 2 2 2 6" xfId="28007" xr:uid="{00000000-0005-0000-0000-0000CE0D0000}"/>
    <cellStyle name="Normal 2 2 2 2 2 3 2 2 2 7" xfId="36393" xr:uid="{00000000-0005-0000-0000-0000CF0D0000}"/>
    <cellStyle name="Normal 2 2 2 2 2 3 2 2 2 8" xfId="44779" xr:uid="{00000000-0005-0000-0000-0000D00D0000}"/>
    <cellStyle name="Normal 2 2 2 2 2 3 2 2 2 9" xfId="53165" xr:uid="{00000000-0005-0000-0000-0000D10D0000}"/>
    <cellStyle name="Normal 2 2 2 2 2 3 2 2 3" xfId="3692" xr:uid="{00000000-0005-0000-0000-0000D20D0000}"/>
    <cellStyle name="Normal 2 2 2 2 2 3 2 2 3 2" xfId="15046" xr:uid="{00000000-0005-0000-0000-0000D30D0000}"/>
    <cellStyle name="Normal 2 2 2 2 2 3 2 2 3 3" xfId="23432" xr:uid="{00000000-0005-0000-0000-0000D40D0000}"/>
    <cellStyle name="Normal 2 2 2 2 2 3 2 2 3 4" xfId="31818" xr:uid="{00000000-0005-0000-0000-0000D50D0000}"/>
    <cellStyle name="Normal 2 2 2 2 2 3 2 2 3 5" xfId="40204" xr:uid="{00000000-0005-0000-0000-0000D60D0000}"/>
    <cellStyle name="Normal 2 2 2 2 2 3 2 2 3 6" xfId="48590" xr:uid="{00000000-0005-0000-0000-0000D70D0000}"/>
    <cellStyle name="Normal 2 2 2 2 2 3 2 2 3 7" xfId="56976" xr:uid="{00000000-0005-0000-0000-0000D80D0000}"/>
    <cellStyle name="Normal 2 2 2 2 2 3 2 2 4" xfId="6660" xr:uid="{00000000-0005-0000-0000-0000D90D0000}"/>
    <cellStyle name="Normal 2 2 2 2 2 3 2 2 4 2" xfId="12336" xr:uid="{00000000-0005-0000-0000-0000DA0D0000}"/>
    <cellStyle name="Normal 2 2 2 2 2 3 2 2 4 3" xfId="20722" xr:uid="{00000000-0005-0000-0000-0000DB0D0000}"/>
    <cellStyle name="Normal 2 2 2 2 2 3 2 2 4 4" xfId="29108" xr:uid="{00000000-0005-0000-0000-0000DC0D0000}"/>
    <cellStyle name="Normal 2 2 2 2 2 3 2 2 4 5" xfId="37494" xr:uid="{00000000-0005-0000-0000-0000DD0D0000}"/>
    <cellStyle name="Normal 2 2 2 2 2 3 2 2 4 6" xfId="45880" xr:uid="{00000000-0005-0000-0000-0000DE0D0000}"/>
    <cellStyle name="Normal 2 2 2 2 2 3 2 2 4 7" xfId="54266" xr:uid="{00000000-0005-0000-0000-0000DF0D0000}"/>
    <cellStyle name="Normal 2 2 2 2 2 3 2 2 5" xfId="9370" xr:uid="{00000000-0005-0000-0000-0000E00D0000}"/>
    <cellStyle name="Normal 2 2 2 2 2 3 2 2 6" xfId="17756" xr:uid="{00000000-0005-0000-0000-0000E10D0000}"/>
    <cellStyle name="Normal 2 2 2 2 2 3 2 2 7" xfId="26142" xr:uid="{00000000-0005-0000-0000-0000E20D0000}"/>
    <cellStyle name="Normal 2 2 2 2 2 3 2 2 8" xfId="34528" xr:uid="{00000000-0005-0000-0000-0000E30D0000}"/>
    <cellStyle name="Normal 2 2 2 2 2 3 2 2 9" xfId="42914" xr:uid="{00000000-0005-0000-0000-0000E40D0000}"/>
    <cellStyle name="Normal 2 2 2 2 2 3 2 3" xfId="1492" xr:uid="{00000000-0005-0000-0000-0000E50D0000}"/>
    <cellStyle name="Normal 2 2 2 2 2 3 2 3 10" xfId="51817" xr:uid="{00000000-0005-0000-0000-0000E60D0000}"/>
    <cellStyle name="Normal 2 2 2 2 2 3 2 3 11" xfId="60203" xr:uid="{00000000-0005-0000-0000-0000E70D0000}"/>
    <cellStyle name="Normal 2 2 2 2 2 3 2 3 2" xfId="2512" xr:uid="{00000000-0005-0000-0000-0000E80D0000}"/>
    <cellStyle name="Normal 2 2 2 2 2 3 2 3 2 2" xfId="5229" xr:uid="{00000000-0005-0000-0000-0000E90D0000}"/>
    <cellStyle name="Normal 2 2 2 2 2 3 2 3 2 2 2" xfId="16583" xr:uid="{00000000-0005-0000-0000-0000EA0D0000}"/>
    <cellStyle name="Normal 2 2 2 2 2 3 2 3 2 2 3" xfId="24969" xr:uid="{00000000-0005-0000-0000-0000EB0D0000}"/>
    <cellStyle name="Normal 2 2 2 2 2 3 2 3 2 2 4" xfId="33355" xr:uid="{00000000-0005-0000-0000-0000EC0D0000}"/>
    <cellStyle name="Normal 2 2 2 2 2 3 2 3 2 2 5" xfId="41741" xr:uid="{00000000-0005-0000-0000-0000ED0D0000}"/>
    <cellStyle name="Normal 2 2 2 2 2 3 2 3 2 2 6" xfId="50127" xr:uid="{00000000-0005-0000-0000-0000EE0D0000}"/>
    <cellStyle name="Normal 2 2 2 2 2 3 2 3 2 2 7" xfId="58513" xr:uid="{00000000-0005-0000-0000-0000EF0D0000}"/>
    <cellStyle name="Normal 2 2 2 2 2 3 2 3 2 3" xfId="8197" xr:uid="{00000000-0005-0000-0000-0000F00D0000}"/>
    <cellStyle name="Normal 2 2 2 2 2 3 2 3 2 3 2" xfId="13873" xr:uid="{00000000-0005-0000-0000-0000F10D0000}"/>
    <cellStyle name="Normal 2 2 2 2 2 3 2 3 2 3 3" xfId="22259" xr:uid="{00000000-0005-0000-0000-0000F20D0000}"/>
    <cellStyle name="Normal 2 2 2 2 2 3 2 3 2 3 4" xfId="30645" xr:uid="{00000000-0005-0000-0000-0000F30D0000}"/>
    <cellStyle name="Normal 2 2 2 2 2 3 2 3 2 3 5" xfId="39031" xr:uid="{00000000-0005-0000-0000-0000F40D0000}"/>
    <cellStyle name="Normal 2 2 2 2 2 3 2 3 2 3 6" xfId="47417" xr:uid="{00000000-0005-0000-0000-0000F50D0000}"/>
    <cellStyle name="Normal 2 2 2 2 2 3 2 3 2 3 7" xfId="55803" xr:uid="{00000000-0005-0000-0000-0000F60D0000}"/>
    <cellStyle name="Normal 2 2 2 2 2 3 2 3 2 4" xfId="10907" xr:uid="{00000000-0005-0000-0000-0000F70D0000}"/>
    <cellStyle name="Normal 2 2 2 2 2 3 2 3 2 5" xfId="19293" xr:uid="{00000000-0005-0000-0000-0000F80D0000}"/>
    <cellStyle name="Normal 2 2 2 2 2 3 2 3 2 6" xfId="27679" xr:uid="{00000000-0005-0000-0000-0000F90D0000}"/>
    <cellStyle name="Normal 2 2 2 2 2 3 2 3 2 7" xfId="36065" xr:uid="{00000000-0005-0000-0000-0000FA0D0000}"/>
    <cellStyle name="Normal 2 2 2 2 2 3 2 3 2 8" xfId="44451" xr:uid="{00000000-0005-0000-0000-0000FB0D0000}"/>
    <cellStyle name="Normal 2 2 2 2 2 3 2 3 2 9" xfId="52837" xr:uid="{00000000-0005-0000-0000-0000FC0D0000}"/>
    <cellStyle name="Normal 2 2 2 2 2 3 2 3 3" xfId="4209" xr:uid="{00000000-0005-0000-0000-0000FD0D0000}"/>
    <cellStyle name="Normal 2 2 2 2 2 3 2 3 3 2" xfId="15563" xr:uid="{00000000-0005-0000-0000-0000FE0D0000}"/>
    <cellStyle name="Normal 2 2 2 2 2 3 2 3 3 3" xfId="23949" xr:uid="{00000000-0005-0000-0000-0000FF0D0000}"/>
    <cellStyle name="Normal 2 2 2 2 2 3 2 3 3 4" xfId="32335" xr:uid="{00000000-0005-0000-0000-0000000E0000}"/>
    <cellStyle name="Normal 2 2 2 2 2 3 2 3 3 5" xfId="40721" xr:uid="{00000000-0005-0000-0000-0000010E0000}"/>
    <cellStyle name="Normal 2 2 2 2 2 3 2 3 3 6" xfId="49107" xr:uid="{00000000-0005-0000-0000-0000020E0000}"/>
    <cellStyle name="Normal 2 2 2 2 2 3 2 3 3 7" xfId="57493" xr:uid="{00000000-0005-0000-0000-0000030E0000}"/>
    <cellStyle name="Normal 2 2 2 2 2 3 2 3 4" xfId="7177" xr:uid="{00000000-0005-0000-0000-0000040E0000}"/>
    <cellStyle name="Normal 2 2 2 2 2 3 2 3 4 2" xfId="12853" xr:uid="{00000000-0005-0000-0000-0000050E0000}"/>
    <cellStyle name="Normal 2 2 2 2 2 3 2 3 4 3" xfId="21239" xr:uid="{00000000-0005-0000-0000-0000060E0000}"/>
    <cellStyle name="Normal 2 2 2 2 2 3 2 3 4 4" xfId="29625" xr:uid="{00000000-0005-0000-0000-0000070E0000}"/>
    <cellStyle name="Normal 2 2 2 2 2 3 2 3 4 5" xfId="38011" xr:uid="{00000000-0005-0000-0000-0000080E0000}"/>
    <cellStyle name="Normal 2 2 2 2 2 3 2 3 4 6" xfId="46397" xr:uid="{00000000-0005-0000-0000-0000090E0000}"/>
    <cellStyle name="Normal 2 2 2 2 2 3 2 3 4 7" xfId="54783" xr:uid="{00000000-0005-0000-0000-00000A0E0000}"/>
    <cellStyle name="Normal 2 2 2 2 2 3 2 3 5" xfId="9887" xr:uid="{00000000-0005-0000-0000-00000B0E0000}"/>
    <cellStyle name="Normal 2 2 2 2 2 3 2 3 6" xfId="18273" xr:uid="{00000000-0005-0000-0000-00000C0E0000}"/>
    <cellStyle name="Normal 2 2 2 2 2 3 2 3 7" xfId="26659" xr:uid="{00000000-0005-0000-0000-00000D0E0000}"/>
    <cellStyle name="Normal 2 2 2 2 2 3 2 3 8" xfId="35045" xr:uid="{00000000-0005-0000-0000-00000E0E0000}"/>
    <cellStyle name="Normal 2 2 2 2 2 3 2 3 9" xfId="43431" xr:uid="{00000000-0005-0000-0000-00000F0E0000}"/>
    <cellStyle name="Normal 2 2 2 2 2 3 2 4" xfId="1995" xr:uid="{00000000-0005-0000-0000-0000100E0000}"/>
    <cellStyle name="Normal 2 2 2 2 2 3 2 4 2" xfId="4712" xr:uid="{00000000-0005-0000-0000-0000110E0000}"/>
    <cellStyle name="Normal 2 2 2 2 2 3 2 4 2 2" xfId="16066" xr:uid="{00000000-0005-0000-0000-0000120E0000}"/>
    <cellStyle name="Normal 2 2 2 2 2 3 2 4 2 3" xfId="24452" xr:uid="{00000000-0005-0000-0000-0000130E0000}"/>
    <cellStyle name="Normal 2 2 2 2 2 3 2 4 2 4" xfId="32838" xr:uid="{00000000-0005-0000-0000-0000140E0000}"/>
    <cellStyle name="Normal 2 2 2 2 2 3 2 4 2 5" xfId="41224" xr:uid="{00000000-0005-0000-0000-0000150E0000}"/>
    <cellStyle name="Normal 2 2 2 2 2 3 2 4 2 6" xfId="49610" xr:uid="{00000000-0005-0000-0000-0000160E0000}"/>
    <cellStyle name="Normal 2 2 2 2 2 3 2 4 2 7" xfId="57996" xr:uid="{00000000-0005-0000-0000-0000170E0000}"/>
    <cellStyle name="Normal 2 2 2 2 2 3 2 4 3" xfId="7680" xr:uid="{00000000-0005-0000-0000-0000180E0000}"/>
    <cellStyle name="Normal 2 2 2 2 2 3 2 4 3 2" xfId="13356" xr:uid="{00000000-0005-0000-0000-0000190E0000}"/>
    <cellStyle name="Normal 2 2 2 2 2 3 2 4 3 3" xfId="21742" xr:uid="{00000000-0005-0000-0000-00001A0E0000}"/>
    <cellStyle name="Normal 2 2 2 2 2 3 2 4 3 4" xfId="30128" xr:uid="{00000000-0005-0000-0000-00001B0E0000}"/>
    <cellStyle name="Normal 2 2 2 2 2 3 2 4 3 5" xfId="38514" xr:uid="{00000000-0005-0000-0000-00001C0E0000}"/>
    <cellStyle name="Normal 2 2 2 2 2 3 2 4 3 6" xfId="46900" xr:uid="{00000000-0005-0000-0000-00001D0E0000}"/>
    <cellStyle name="Normal 2 2 2 2 2 3 2 4 3 7" xfId="55286" xr:uid="{00000000-0005-0000-0000-00001E0E0000}"/>
    <cellStyle name="Normal 2 2 2 2 2 3 2 4 4" xfId="10390" xr:uid="{00000000-0005-0000-0000-00001F0E0000}"/>
    <cellStyle name="Normal 2 2 2 2 2 3 2 4 5" xfId="18776" xr:uid="{00000000-0005-0000-0000-0000200E0000}"/>
    <cellStyle name="Normal 2 2 2 2 2 3 2 4 6" xfId="27162" xr:uid="{00000000-0005-0000-0000-0000210E0000}"/>
    <cellStyle name="Normal 2 2 2 2 2 3 2 4 7" xfId="35548" xr:uid="{00000000-0005-0000-0000-0000220E0000}"/>
    <cellStyle name="Normal 2 2 2 2 2 3 2 4 8" xfId="43934" xr:uid="{00000000-0005-0000-0000-0000230E0000}"/>
    <cellStyle name="Normal 2 2 2 2 2 3 2 4 9" xfId="52320" xr:uid="{00000000-0005-0000-0000-0000240E0000}"/>
    <cellStyle name="Normal 2 2 2 2 2 3 2 5" xfId="3364" xr:uid="{00000000-0005-0000-0000-0000250E0000}"/>
    <cellStyle name="Normal 2 2 2 2 2 3 2 5 2" xfId="14718" xr:uid="{00000000-0005-0000-0000-0000260E0000}"/>
    <cellStyle name="Normal 2 2 2 2 2 3 2 5 3" xfId="23104" xr:uid="{00000000-0005-0000-0000-0000270E0000}"/>
    <cellStyle name="Normal 2 2 2 2 2 3 2 5 4" xfId="31490" xr:uid="{00000000-0005-0000-0000-0000280E0000}"/>
    <cellStyle name="Normal 2 2 2 2 2 3 2 5 5" xfId="39876" xr:uid="{00000000-0005-0000-0000-0000290E0000}"/>
    <cellStyle name="Normal 2 2 2 2 2 3 2 5 6" xfId="48262" xr:uid="{00000000-0005-0000-0000-00002A0E0000}"/>
    <cellStyle name="Normal 2 2 2 2 2 3 2 5 7" xfId="56648" xr:uid="{00000000-0005-0000-0000-00002B0E0000}"/>
    <cellStyle name="Normal 2 2 2 2 2 3 2 6" xfId="6332" xr:uid="{00000000-0005-0000-0000-00002C0E0000}"/>
    <cellStyle name="Normal 2 2 2 2 2 3 2 6 2" xfId="12008" xr:uid="{00000000-0005-0000-0000-00002D0E0000}"/>
    <cellStyle name="Normal 2 2 2 2 2 3 2 6 3" xfId="20394" xr:uid="{00000000-0005-0000-0000-00002E0E0000}"/>
    <cellStyle name="Normal 2 2 2 2 2 3 2 6 4" xfId="28780" xr:uid="{00000000-0005-0000-0000-00002F0E0000}"/>
    <cellStyle name="Normal 2 2 2 2 2 3 2 6 5" xfId="37166" xr:uid="{00000000-0005-0000-0000-0000300E0000}"/>
    <cellStyle name="Normal 2 2 2 2 2 3 2 6 6" xfId="45552" xr:uid="{00000000-0005-0000-0000-0000310E0000}"/>
    <cellStyle name="Normal 2 2 2 2 2 3 2 6 7" xfId="53938" xr:uid="{00000000-0005-0000-0000-0000320E0000}"/>
    <cellStyle name="Normal 2 2 2 2 2 3 2 7" xfId="9042" xr:uid="{00000000-0005-0000-0000-0000330E0000}"/>
    <cellStyle name="Normal 2 2 2 2 2 3 2 8" xfId="17428" xr:uid="{00000000-0005-0000-0000-0000340E0000}"/>
    <cellStyle name="Normal 2 2 2 2 2 3 2 9" xfId="25814" xr:uid="{00000000-0005-0000-0000-0000350E0000}"/>
    <cellStyle name="Normal 2 2 2 2 2 3 3" xfId="890" xr:uid="{00000000-0005-0000-0000-0000360E0000}"/>
    <cellStyle name="Normal 2 2 2 2 2 3 3 10" xfId="42915" xr:uid="{00000000-0005-0000-0000-0000370E0000}"/>
    <cellStyle name="Normal 2 2 2 2 2 3 3 11" xfId="51301" xr:uid="{00000000-0005-0000-0000-0000380E0000}"/>
    <cellStyle name="Normal 2 2 2 2 2 3 3 12" xfId="59687" xr:uid="{00000000-0005-0000-0000-0000390E0000}"/>
    <cellStyle name="Normal 2 2 2 2 2 3 3 13" xfId="61219" xr:uid="{00000000-0005-0000-0000-00003A0E0000}"/>
    <cellStyle name="Normal 2 2 2 2 2 3 3 2" xfId="1810" xr:uid="{00000000-0005-0000-0000-00003B0E0000}"/>
    <cellStyle name="Normal 2 2 2 2 2 3 3 2 10" xfId="52135" xr:uid="{00000000-0005-0000-0000-00003C0E0000}"/>
    <cellStyle name="Normal 2 2 2 2 2 3 3 2 11" xfId="60521" xr:uid="{00000000-0005-0000-0000-00003D0E0000}"/>
    <cellStyle name="Normal 2 2 2 2 2 3 3 2 2" xfId="2841" xr:uid="{00000000-0005-0000-0000-00003E0E0000}"/>
    <cellStyle name="Normal 2 2 2 2 2 3 3 2 2 2" xfId="5558" xr:uid="{00000000-0005-0000-0000-00003F0E0000}"/>
    <cellStyle name="Normal 2 2 2 2 2 3 3 2 2 2 2" xfId="16912" xr:uid="{00000000-0005-0000-0000-0000400E0000}"/>
    <cellStyle name="Normal 2 2 2 2 2 3 3 2 2 2 3" xfId="25298" xr:uid="{00000000-0005-0000-0000-0000410E0000}"/>
    <cellStyle name="Normal 2 2 2 2 2 3 3 2 2 2 4" xfId="33684" xr:uid="{00000000-0005-0000-0000-0000420E0000}"/>
    <cellStyle name="Normal 2 2 2 2 2 3 3 2 2 2 5" xfId="42070" xr:uid="{00000000-0005-0000-0000-0000430E0000}"/>
    <cellStyle name="Normal 2 2 2 2 2 3 3 2 2 2 6" xfId="50456" xr:uid="{00000000-0005-0000-0000-0000440E0000}"/>
    <cellStyle name="Normal 2 2 2 2 2 3 3 2 2 2 7" xfId="58842" xr:uid="{00000000-0005-0000-0000-0000450E0000}"/>
    <cellStyle name="Normal 2 2 2 2 2 3 3 2 2 3" xfId="8526" xr:uid="{00000000-0005-0000-0000-0000460E0000}"/>
    <cellStyle name="Normal 2 2 2 2 2 3 3 2 2 3 2" xfId="14202" xr:uid="{00000000-0005-0000-0000-0000470E0000}"/>
    <cellStyle name="Normal 2 2 2 2 2 3 3 2 2 3 3" xfId="22588" xr:uid="{00000000-0005-0000-0000-0000480E0000}"/>
    <cellStyle name="Normal 2 2 2 2 2 3 3 2 2 3 4" xfId="30974" xr:uid="{00000000-0005-0000-0000-0000490E0000}"/>
    <cellStyle name="Normal 2 2 2 2 2 3 3 2 2 3 5" xfId="39360" xr:uid="{00000000-0005-0000-0000-00004A0E0000}"/>
    <cellStyle name="Normal 2 2 2 2 2 3 3 2 2 3 6" xfId="47746" xr:uid="{00000000-0005-0000-0000-00004B0E0000}"/>
    <cellStyle name="Normal 2 2 2 2 2 3 3 2 2 3 7" xfId="56132" xr:uid="{00000000-0005-0000-0000-00004C0E0000}"/>
    <cellStyle name="Normal 2 2 2 2 2 3 3 2 2 4" xfId="11236" xr:uid="{00000000-0005-0000-0000-00004D0E0000}"/>
    <cellStyle name="Normal 2 2 2 2 2 3 3 2 2 5" xfId="19622" xr:uid="{00000000-0005-0000-0000-00004E0E0000}"/>
    <cellStyle name="Normal 2 2 2 2 2 3 3 2 2 6" xfId="28008" xr:uid="{00000000-0005-0000-0000-00004F0E0000}"/>
    <cellStyle name="Normal 2 2 2 2 2 3 3 2 2 7" xfId="36394" xr:uid="{00000000-0005-0000-0000-0000500E0000}"/>
    <cellStyle name="Normal 2 2 2 2 2 3 3 2 2 8" xfId="44780" xr:uid="{00000000-0005-0000-0000-0000510E0000}"/>
    <cellStyle name="Normal 2 2 2 2 2 3 3 2 2 9" xfId="53166" xr:uid="{00000000-0005-0000-0000-0000520E0000}"/>
    <cellStyle name="Normal 2 2 2 2 2 3 3 2 3" xfId="4527" xr:uid="{00000000-0005-0000-0000-0000530E0000}"/>
    <cellStyle name="Normal 2 2 2 2 2 3 3 2 3 2" xfId="15881" xr:uid="{00000000-0005-0000-0000-0000540E0000}"/>
    <cellStyle name="Normal 2 2 2 2 2 3 3 2 3 3" xfId="24267" xr:uid="{00000000-0005-0000-0000-0000550E0000}"/>
    <cellStyle name="Normal 2 2 2 2 2 3 3 2 3 4" xfId="32653" xr:uid="{00000000-0005-0000-0000-0000560E0000}"/>
    <cellStyle name="Normal 2 2 2 2 2 3 3 2 3 5" xfId="41039" xr:uid="{00000000-0005-0000-0000-0000570E0000}"/>
    <cellStyle name="Normal 2 2 2 2 2 3 3 2 3 6" xfId="49425" xr:uid="{00000000-0005-0000-0000-0000580E0000}"/>
    <cellStyle name="Normal 2 2 2 2 2 3 3 2 3 7" xfId="57811" xr:uid="{00000000-0005-0000-0000-0000590E0000}"/>
    <cellStyle name="Normal 2 2 2 2 2 3 3 2 4" xfId="7495" xr:uid="{00000000-0005-0000-0000-00005A0E0000}"/>
    <cellStyle name="Normal 2 2 2 2 2 3 3 2 4 2" xfId="13171" xr:uid="{00000000-0005-0000-0000-00005B0E0000}"/>
    <cellStyle name="Normal 2 2 2 2 2 3 3 2 4 3" xfId="21557" xr:uid="{00000000-0005-0000-0000-00005C0E0000}"/>
    <cellStyle name="Normal 2 2 2 2 2 3 3 2 4 4" xfId="29943" xr:uid="{00000000-0005-0000-0000-00005D0E0000}"/>
    <cellStyle name="Normal 2 2 2 2 2 3 3 2 4 5" xfId="38329" xr:uid="{00000000-0005-0000-0000-00005E0E0000}"/>
    <cellStyle name="Normal 2 2 2 2 2 3 3 2 4 6" xfId="46715" xr:uid="{00000000-0005-0000-0000-00005F0E0000}"/>
    <cellStyle name="Normal 2 2 2 2 2 3 3 2 4 7" xfId="55101" xr:uid="{00000000-0005-0000-0000-0000600E0000}"/>
    <cellStyle name="Normal 2 2 2 2 2 3 3 2 5" xfId="10205" xr:uid="{00000000-0005-0000-0000-0000610E0000}"/>
    <cellStyle name="Normal 2 2 2 2 2 3 3 2 6" xfId="18591" xr:uid="{00000000-0005-0000-0000-0000620E0000}"/>
    <cellStyle name="Normal 2 2 2 2 2 3 3 2 7" xfId="26977" xr:uid="{00000000-0005-0000-0000-0000630E0000}"/>
    <cellStyle name="Normal 2 2 2 2 2 3 3 2 8" xfId="35363" xr:uid="{00000000-0005-0000-0000-0000640E0000}"/>
    <cellStyle name="Normal 2 2 2 2 2 3 3 2 9" xfId="43749" xr:uid="{00000000-0005-0000-0000-0000650E0000}"/>
    <cellStyle name="Normal 2 2 2 2 2 3 3 3" xfId="1996" xr:uid="{00000000-0005-0000-0000-0000660E0000}"/>
    <cellStyle name="Normal 2 2 2 2 2 3 3 3 2" xfId="4713" xr:uid="{00000000-0005-0000-0000-0000670E0000}"/>
    <cellStyle name="Normal 2 2 2 2 2 3 3 3 2 2" xfId="16067" xr:uid="{00000000-0005-0000-0000-0000680E0000}"/>
    <cellStyle name="Normal 2 2 2 2 2 3 3 3 2 3" xfId="24453" xr:uid="{00000000-0005-0000-0000-0000690E0000}"/>
    <cellStyle name="Normal 2 2 2 2 2 3 3 3 2 4" xfId="32839" xr:uid="{00000000-0005-0000-0000-00006A0E0000}"/>
    <cellStyle name="Normal 2 2 2 2 2 3 3 3 2 5" xfId="41225" xr:uid="{00000000-0005-0000-0000-00006B0E0000}"/>
    <cellStyle name="Normal 2 2 2 2 2 3 3 3 2 6" xfId="49611" xr:uid="{00000000-0005-0000-0000-00006C0E0000}"/>
    <cellStyle name="Normal 2 2 2 2 2 3 3 3 2 7" xfId="57997" xr:uid="{00000000-0005-0000-0000-00006D0E0000}"/>
    <cellStyle name="Normal 2 2 2 2 2 3 3 3 3" xfId="7681" xr:uid="{00000000-0005-0000-0000-00006E0E0000}"/>
    <cellStyle name="Normal 2 2 2 2 2 3 3 3 3 2" xfId="13357" xr:uid="{00000000-0005-0000-0000-00006F0E0000}"/>
    <cellStyle name="Normal 2 2 2 2 2 3 3 3 3 3" xfId="21743" xr:uid="{00000000-0005-0000-0000-0000700E0000}"/>
    <cellStyle name="Normal 2 2 2 2 2 3 3 3 3 4" xfId="30129" xr:uid="{00000000-0005-0000-0000-0000710E0000}"/>
    <cellStyle name="Normal 2 2 2 2 2 3 3 3 3 5" xfId="38515" xr:uid="{00000000-0005-0000-0000-0000720E0000}"/>
    <cellStyle name="Normal 2 2 2 2 2 3 3 3 3 6" xfId="46901" xr:uid="{00000000-0005-0000-0000-0000730E0000}"/>
    <cellStyle name="Normal 2 2 2 2 2 3 3 3 3 7" xfId="55287" xr:uid="{00000000-0005-0000-0000-0000740E0000}"/>
    <cellStyle name="Normal 2 2 2 2 2 3 3 3 4" xfId="10391" xr:uid="{00000000-0005-0000-0000-0000750E0000}"/>
    <cellStyle name="Normal 2 2 2 2 2 3 3 3 5" xfId="18777" xr:uid="{00000000-0005-0000-0000-0000760E0000}"/>
    <cellStyle name="Normal 2 2 2 2 2 3 3 3 6" xfId="27163" xr:uid="{00000000-0005-0000-0000-0000770E0000}"/>
    <cellStyle name="Normal 2 2 2 2 2 3 3 3 7" xfId="35549" xr:uid="{00000000-0005-0000-0000-0000780E0000}"/>
    <cellStyle name="Normal 2 2 2 2 2 3 3 3 8" xfId="43935" xr:uid="{00000000-0005-0000-0000-0000790E0000}"/>
    <cellStyle name="Normal 2 2 2 2 2 3 3 3 9" xfId="52321" xr:uid="{00000000-0005-0000-0000-00007A0E0000}"/>
    <cellStyle name="Normal 2 2 2 2 2 3 3 4" xfId="3693" xr:uid="{00000000-0005-0000-0000-00007B0E0000}"/>
    <cellStyle name="Normal 2 2 2 2 2 3 3 4 2" xfId="15047" xr:uid="{00000000-0005-0000-0000-00007C0E0000}"/>
    <cellStyle name="Normal 2 2 2 2 2 3 3 4 3" xfId="23433" xr:uid="{00000000-0005-0000-0000-00007D0E0000}"/>
    <cellStyle name="Normal 2 2 2 2 2 3 3 4 4" xfId="31819" xr:uid="{00000000-0005-0000-0000-00007E0E0000}"/>
    <cellStyle name="Normal 2 2 2 2 2 3 3 4 5" xfId="40205" xr:uid="{00000000-0005-0000-0000-00007F0E0000}"/>
    <cellStyle name="Normal 2 2 2 2 2 3 3 4 6" xfId="48591" xr:uid="{00000000-0005-0000-0000-0000800E0000}"/>
    <cellStyle name="Normal 2 2 2 2 2 3 3 4 7" xfId="56977" xr:uid="{00000000-0005-0000-0000-0000810E0000}"/>
    <cellStyle name="Normal 2 2 2 2 2 3 3 5" xfId="6661" xr:uid="{00000000-0005-0000-0000-0000820E0000}"/>
    <cellStyle name="Normal 2 2 2 2 2 3 3 5 2" xfId="12337" xr:uid="{00000000-0005-0000-0000-0000830E0000}"/>
    <cellStyle name="Normal 2 2 2 2 2 3 3 5 3" xfId="20723" xr:uid="{00000000-0005-0000-0000-0000840E0000}"/>
    <cellStyle name="Normal 2 2 2 2 2 3 3 5 4" xfId="29109" xr:uid="{00000000-0005-0000-0000-0000850E0000}"/>
    <cellStyle name="Normal 2 2 2 2 2 3 3 5 5" xfId="37495" xr:uid="{00000000-0005-0000-0000-0000860E0000}"/>
    <cellStyle name="Normal 2 2 2 2 2 3 3 5 6" xfId="45881" xr:uid="{00000000-0005-0000-0000-0000870E0000}"/>
    <cellStyle name="Normal 2 2 2 2 2 3 3 5 7" xfId="54267" xr:uid="{00000000-0005-0000-0000-0000880E0000}"/>
    <cellStyle name="Normal 2 2 2 2 2 3 3 6" xfId="9371" xr:uid="{00000000-0005-0000-0000-0000890E0000}"/>
    <cellStyle name="Normal 2 2 2 2 2 3 3 7" xfId="17757" xr:uid="{00000000-0005-0000-0000-00008A0E0000}"/>
    <cellStyle name="Normal 2 2 2 2 2 3 3 8" xfId="26143" xr:uid="{00000000-0005-0000-0000-00008B0E0000}"/>
    <cellStyle name="Normal 2 2 2 2 2 3 3 9" xfId="34529" xr:uid="{00000000-0005-0000-0000-00008C0E0000}"/>
    <cellStyle name="Normal 2 2 2 2 2 3 4" xfId="888" xr:uid="{00000000-0005-0000-0000-00008D0E0000}"/>
    <cellStyle name="Normal 2 2 2 2 2 3 4 10" xfId="51299" xr:uid="{00000000-0005-0000-0000-00008E0E0000}"/>
    <cellStyle name="Normal 2 2 2 2 2 3 4 11" xfId="59685" xr:uid="{00000000-0005-0000-0000-00008F0E0000}"/>
    <cellStyle name="Normal 2 2 2 2 2 3 4 2" xfId="2839" xr:uid="{00000000-0005-0000-0000-0000900E0000}"/>
    <cellStyle name="Normal 2 2 2 2 2 3 4 2 2" xfId="5556" xr:uid="{00000000-0005-0000-0000-0000910E0000}"/>
    <cellStyle name="Normal 2 2 2 2 2 3 4 2 2 2" xfId="16910" xr:uid="{00000000-0005-0000-0000-0000920E0000}"/>
    <cellStyle name="Normal 2 2 2 2 2 3 4 2 2 3" xfId="25296" xr:uid="{00000000-0005-0000-0000-0000930E0000}"/>
    <cellStyle name="Normal 2 2 2 2 2 3 4 2 2 4" xfId="33682" xr:uid="{00000000-0005-0000-0000-0000940E0000}"/>
    <cellStyle name="Normal 2 2 2 2 2 3 4 2 2 5" xfId="42068" xr:uid="{00000000-0005-0000-0000-0000950E0000}"/>
    <cellStyle name="Normal 2 2 2 2 2 3 4 2 2 6" xfId="50454" xr:uid="{00000000-0005-0000-0000-0000960E0000}"/>
    <cellStyle name="Normal 2 2 2 2 2 3 4 2 2 7" xfId="58840" xr:uid="{00000000-0005-0000-0000-0000970E0000}"/>
    <cellStyle name="Normal 2 2 2 2 2 3 4 2 3" xfId="8524" xr:uid="{00000000-0005-0000-0000-0000980E0000}"/>
    <cellStyle name="Normal 2 2 2 2 2 3 4 2 3 2" xfId="14200" xr:uid="{00000000-0005-0000-0000-0000990E0000}"/>
    <cellStyle name="Normal 2 2 2 2 2 3 4 2 3 3" xfId="22586" xr:uid="{00000000-0005-0000-0000-00009A0E0000}"/>
    <cellStyle name="Normal 2 2 2 2 2 3 4 2 3 4" xfId="30972" xr:uid="{00000000-0005-0000-0000-00009B0E0000}"/>
    <cellStyle name="Normal 2 2 2 2 2 3 4 2 3 5" xfId="39358" xr:uid="{00000000-0005-0000-0000-00009C0E0000}"/>
    <cellStyle name="Normal 2 2 2 2 2 3 4 2 3 6" xfId="47744" xr:uid="{00000000-0005-0000-0000-00009D0E0000}"/>
    <cellStyle name="Normal 2 2 2 2 2 3 4 2 3 7" xfId="56130" xr:uid="{00000000-0005-0000-0000-00009E0E0000}"/>
    <cellStyle name="Normal 2 2 2 2 2 3 4 2 4" xfId="11234" xr:uid="{00000000-0005-0000-0000-00009F0E0000}"/>
    <cellStyle name="Normal 2 2 2 2 2 3 4 2 5" xfId="19620" xr:uid="{00000000-0005-0000-0000-0000A00E0000}"/>
    <cellStyle name="Normal 2 2 2 2 2 3 4 2 6" xfId="28006" xr:uid="{00000000-0005-0000-0000-0000A10E0000}"/>
    <cellStyle name="Normal 2 2 2 2 2 3 4 2 7" xfId="36392" xr:uid="{00000000-0005-0000-0000-0000A20E0000}"/>
    <cellStyle name="Normal 2 2 2 2 2 3 4 2 8" xfId="44778" xr:uid="{00000000-0005-0000-0000-0000A30E0000}"/>
    <cellStyle name="Normal 2 2 2 2 2 3 4 2 9" xfId="53164" xr:uid="{00000000-0005-0000-0000-0000A40E0000}"/>
    <cellStyle name="Normal 2 2 2 2 2 3 4 3" xfId="3691" xr:uid="{00000000-0005-0000-0000-0000A50E0000}"/>
    <cellStyle name="Normal 2 2 2 2 2 3 4 3 2" xfId="15045" xr:uid="{00000000-0005-0000-0000-0000A60E0000}"/>
    <cellStyle name="Normal 2 2 2 2 2 3 4 3 3" xfId="23431" xr:uid="{00000000-0005-0000-0000-0000A70E0000}"/>
    <cellStyle name="Normal 2 2 2 2 2 3 4 3 4" xfId="31817" xr:uid="{00000000-0005-0000-0000-0000A80E0000}"/>
    <cellStyle name="Normal 2 2 2 2 2 3 4 3 5" xfId="40203" xr:uid="{00000000-0005-0000-0000-0000A90E0000}"/>
    <cellStyle name="Normal 2 2 2 2 2 3 4 3 6" xfId="48589" xr:uid="{00000000-0005-0000-0000-0000AA0E0000}"/>
    <cellStyle name="Normal 2 2 2 2 2 3 4 3 7" xfId="56975" xr:uid="{00000000-0005-0000-0000-0000AB0E0000}"/>
    <cellStyle name="Normal 2 2 2 2 2 3 4 4" xfId="6659" xr:uid="{00000000-0005-0000-0000-0000AC0E0000}"/>
    <cellStyle name="Normal 2 2 2 2 2 3 4 4 2" xfId="12335" xr:uid="{00000000-0005-0000-0000-0000AD0E0000}"/>
    <cellStyle name="Normal 2 2 2 2 2 3 4 4 3" xfId="20721" xr:uid="{00000000-0005-0000-0000-0000AE0E0000}"/>
    <cellStyle name="Normal 2 2 2 2 2 3 4 4 4" xfId="29107" xr:uid="{00000000-0005-0000-0000-0000AF0E0000}"/>
    <cellStyle name="Normal 2 2 2 2 2 3 4 4 5" xfId="37493" xr:uid="{00000000-0005-0000-0000-0000B00E0000}"/>
    <cellStyle name="Normal 2 2 2 2 2 3 4 4 6" xfId="45879" xr:uid="{00000000-0005-0000-0000-0000B10E0000}"/>
    <cellStyle name="Normal 2 2 2 2 2 3 4 4 7" xfId="54265" xr:uid="{00000000-0005-0000-0000-0000B20E0000}"/>
    <cellStyle name="Normal 2 2 2 2 2 3 4 5" xfId="9369" xr:uid="{00000000-0005-0000-0000-0000B30E0000}"/>
    <cellStyle name="Normal 2 2 2 2 2 3 4 6" xfId="17755" xr:uid="{00000000-0005-0000-0000-0000B40E0000}"/>
    <cellStyle name="Normal 2 2 2 2 2 3 4 7" xfId="26141" xr:uid="{00000000-0005-0000-0000-0000B50E0000}"/>
    <cellStyle name="Normal 2 2 2 2 2 3 4 8" xfId="34527" xr:uid="{00000000-0005-0000-0000-0000B60E0000}"/>
    <cellStyle name="Normal 2 2 2 2 2 3 4 9" xfId="42913" xr:uid="{00000000-0005-0000-0000-0000B70E0000}"/>
    <cellStyle name="Normal 2 2 2 2 2 3 5" xfId="1491" xr:uid="{00000000-0005-0000-0000-0000B80E0000}"/>
    <cellStyle name="Normal 2 2 2 2 2 3 5 10" xfId="51816" xr:uid="{00000000-0005-0000-0000-0000B90E0000}"/>
    <cellStyle name="Normal 2 2 2 2 2 3 5 11" xfId="60202" xr:uid="{00000000-0005-0000-0000-0000BA0E0000}"/>
    <cellStyle name="Normal 2 2 2 2 2 3 5 2" xfId="2511" xr:uid="{00000000-0005-0000-0000-0000BB0E0000}"/>
    <cellStyle name="Normal 2 2 2 2 2 3 5 2 2" xfId="5228" xr:uid="{00000000-0005-0000-0000-0000BC0E0000}"/>
    <cellStyle name="Normal 2 2 2 2 2 3 5 2 2 2" xfId="16582" xr:uid="{00000000-0005-0000-0000-0000BD0E0000}"/>
    <cellStyle name="Normal 2 2 2 2 2 3 5 2 2 3" xfId="24968" xr:uid="{00000000-0005-0000-0000-0000BE0E0000}"/>
    <cellStyle name="Normal 2 2 2 2 2 3 5 2 2 4" xfId="33354" xr:uid="{00000000-0005-0000-0000-0000BF0E0000}"/>
    <cellStyle name="Normal 2 2 2 2 2 3 5 2 2 5" xfId="41740" xr:uid="{00000000-0005-0000-0000-0000C00E0000}"/>
    <cellStyle name="Normal 2 2 2 2 2 3 5 2 2 6" xfId="50126" xr:uid="{00000000-0005-0000-0000-0000C10E0000}"/>
    <cellStyle name="Normal 2 2 2 2 2 3 5 2 2 7" xfId="58512" xr:uid="{00000000-0005-0000-0000-0000C20E0000}"/>
    <cellStyle name="Normal 2 2 2 2 2 3 5 2 3" xfId="8196" xr:uid="{00000000-0005-0000-0000-0000C30E0000}"/>
    <cellStyle name="Normal 2 2 2 2 2 3 5 2 3 2" xfId="13872" xr:uid="{00000000-0005-0000-0000-0000C40E0000}"/>
    <cellStyle name="Normal 2 2 2 2 2 3 5 2 3 3" xfId="22258" xr:uid="{00000000-0005-0000-0000-0000C50E0000}"/>
    <cellStyle name="Normal 2 2 2 2 2 3 5 2 3 4" xfId="30644" xr:uid="{00000000-0005-0000-0000-0000C60E0000}"/>
    <cellStyle name="Normal 2 2 2 2 2 3 5 2 3 5" xfId="39030" xr:uid="{00000000-0005-0000-0000-0000C70E0000}"/>
    <cellStyle name="Normal 2 2 2 2 2 3 5 2 3 6" xfId="47416" xr:uid="{00000000-0005-0000-0000-0000C80E0000}"/>
    <cellStyle name="Normal 2 2 2 2 2 3 5 2 3 7" xfId="55802" xr:uid="{00000000-0005-0000-0000-0000C90E0000}"/>
    <cellStyle name="Normal 2 2 2 2 2 3 5 2 4" xfId="10906" xr:uid="{00000000-0005-0000-0000-0000CA0E0000}"/>
    <cellStyle name="Normal 2 2 2 2 2 3 5 2 5" xfId="19292" xr:uid="{00000000-0005-0000-0000-0000CB0E0000}"/>
    <cellStyle name="Normal 2 2 2 2 2 3 5 2 6" xfId="27678" xr:uid="{00000000-0005-0000-0000-0000CC0E0000}"/>
    <cellStyle name="Normal 2 2 2 2 2 3 5 2 7" xfId="36064" xr:uid="{00000000-0005-0000-0000-0000CD0E0000}"/>
    <cellStyle name="Normal 2 2 2 2 2 3 5 2 8" xfId="44450" xr:uid="{00000000-0005-0000-0000-0000CE0E0000}"/>
    <cellStyle name="Normal 2 2 2 2 2 3 5 2 9" xfId="52836" xr:uid="{00000000-0005-0000-0000-0000CF0E0000}"/>
    <cellStyle name="Normal 2 2 2 2 2 3 5 3" xfId="4208" xr:uid="{00000000-0005-0000-0000-0000D00E0000}"/>
    <cellStyle name="Normal 2 2 2 2 2 3 5 3 2" xfId="15562" xr:uid="{00000000-0005-0000-0000-0000D10E0000}"/>
    <cellStyle name="Normal 2 2 2 2 2 3 5 3 3" xfId="23948" xr:uid="{00000000-0005-0000-0000-0000D20E0000}"/>
    <cellStyle name="Normal 2 2 2 2 2 3 5 3 4" xfId="32334" xr:uid="{00000000-0005-0000-0000-0000D30E0000}"/>
    <cellStyle name="Normal 2 2 2 2 2 3 5 3 5" xfId="40720" xr:uid="{00000000-0005-0000-0000-0000D40E0000}"/>
    <cellStyle name="Normal 2 2 2 2 2 3 5 3 6" xfId="49106" xr:uid="{00000000-0005-0000-0000-0000D50E0000}"/>
    <cellStyle name="Normal 2 2 2 2 2 3 5 3 7" xfId="57492" xr:uid="{00000000-0005-0000-0000-0000D60E0000}"/>
    <cellStyle name="Normal 2 2 2 2 2 3 5 4" xfId="7176" xr:uid="{00000000-0005-0000-0000-0000D70E0000}"/>
    <cellStyle name="Normal 2 2 2 2 2 3 5 4 2" xfId="12852" xr:uid="{00000000-0005-0000-0000-0000D80E0000}"/>
    <cellStyle name="Normal 2 2 2 2 2 3 5 4 3" xfId="21238" xr:uid="{00000000-0005-0000-0000-0000D90E0000}"/>
    <cellStyle name="Normal 2 2 2 2 2 3 5 4 4" xfId="29624" xr:uid="{00000000-0005-0000-0000-0000DA0E0000}"/>
    <cellStyle name="Normal 2 2 2 2 2 3 5 4 5" xfId="38010" xr:uid="{00000000-0005-0000-0000-0000DB0E0000}"/>
    <cellStyle name="Normal 2 2 2 2 2 3 5 4 6" xfId="46396" xr:uid="{00000000-0005-0000-0000-0000DC0E0000}"/>
    <cellStyle name="Normal 2 2 2 2 2 3 5 4 7" xfId="54782" xr:uid="{00000000-0005-0000-0000-0000DD0E0000}"/>
    <cellStyle name="Normal 2 2 2 2 2 3 5 5" xfId="9886" xr:uid="{00000000-0005-0000-0000-0000DE0E0000}"/>
    <cellStyle name="Normal 2 2 2 2 2 3 5 6" xfId="18272" xr:uid="{00000000-0005-0000-0000-0000DF0E0000}"/>
    <cellStyle name="Normal 2 2 2 2 2 3 5 7" xfId="26658" xr:uid="{00000000-0005-0000-0000-0000E00E0000}"/>
    <cellStyle name="Normal 2 2 2 2 2 3 5 8" xfId="35044" xr:uid="{00000000-0005-0000-0000-0000E10E0000}"/>
    <cellStyle name="Normal 2 2 2 2 2 3 5 9" xfId="43430" xr:uid="{00000000-0005-0000-0000-0000E20E0000}"/>
    <cellStyle name="Normal 2 2 2 2 2 3 6" xfId="1994" xr:uid="{00000000-0005-0000-0000-0000E30E0000}"/>
    <cellStyle name="Normal 2 2 2 2 2 3 6 2" xfId="4711" xr:uid="{00000000-0005-0000-0000-0000E40E0000}"/>
    <cellStyle name="Normal 2 2 2 2 2 3 6 2 2" xfId="16065" xr:uid="{00000000-0005-0000-0000-0000E50E0000}"/>
    <cellStyle name="Normal 2 2 2 2 2 3 6 2 3" xfId="24451" xr:uid="{00000000-0005-0000-0000-0000E60E0000}"/>
    <cellStyle name="Normal 2 2 2 2 2 3 6 2 4" xfId="32837" xr:uid="{00000000-0005-0000-0000-0000E70E0000}"/>
    <cellStyle name="Normal 2 2 2 2 2 3 6 2 5" xfId="41223" xr:uid="{00000000-0005-0000-0000-0000E80E0000}"/>
    <cellStyle name="Normal 2 2 2 2 2 3 6 2 6" xfId="49609" xr:uid="{00000000-0005-0000-0000-0000E90E0000}"/>
    <cellStyle name="Normal 2 2 2 2 2 3 6 2 7" xfId="57995" xr:uid="{00000000-0005-0000-0000-0000EA0E0000}"/>
    <cellStyle name="Normal 2 2 2 2 2 3 6 3" xfId="7679" xr:uid="{00000000-0005-0000-0000-0000EB0E0000}"/>
    <cellStyle name="Normal 2 2 2 2 2 3 6 3 2" xfId="13355" xr:uid="{00000000-0005-0000-0000-0000EC0E0000}"/>
    <cellStyle name="Normal 2 2 2 2 2 3 6 3 3" xfId="21741" xr:uid="{00000000-0005-0000-0000-0000ED0E0000}"/>
    <cellStyle name="Normal 2 2 2 2 2 3 6 3 4" xfId="30127" xr:uid="{00000000-0005-0000-0000-0000EE0E0000}"/>
    <cellStyle name="Normal 2 2 2 2 2 3 6 3 5" xfId="38513" xr:uid="{00000000-0005-0000-0000-0000EF0E0000}"/>
    <cellStyle name="Normal 2 2 2 2 2 3 6 3 6" xfId="46899" xr:uid="{00000000-0005-0000-0000-0000F00E0000}"/>
    <cellStyle name="Normal 2 2 2 2 2 3 6 3 7" xfId="55285" xr:uid="{00000000-0005-0000-0000-0000F10E0000}"/>
    <cellStyle name="Normal 2 2 2 2 2 3 6 4" xfId="10389" xr:uid="{00000000-0005-0000-0000-0000F20E0000}"/>
    <cellStyle name="Normal 2 2 2 2 2 3 6 5" xfId="18775" xr:uid="{00000000-0005-0000-0000-0000F30E0000}"/>
    <cellStyle name="Normal 2 2 2 2 2 3 6 6" xfId="27161" xr:uid="{00000000-0005-0000-0000-0000F40E0000}"/>
    <cellStyle name="Normal 2 2 2 2 2 3 6 7" xfId="35547" xr:uid="{00000000-0005-0000-0000-0000F50E0000}"/>
    <cellStyle name="Normal 2 2 2 2 2 3 6 8" xfId="43933" xr:uid="{00000000-0005-0000-0000-0000F60E0000}"/>
    <cellStyle name="Normal 2 2 2 2 2 3 6 9" xfId="52319" xr:uid="{00000000-0005-0000-0000-0000F70E0000}"/>
    <cellStyle name="Normal 2 2 2 2 2 3 7" xfId="606" xr:uid="{00000000-0005-0000-0000-0000F80E0000}"/>
    <cellStyle name="Normal 2 2 2 2 2 3 7 2" xfId="6331" xr:uid="{00000000-0005-0000-0000-0000F90E0000}"/>
    <cellStyle name="Normal 2 2 2 2 2 3 7 3" xfId="12007" xr:uid="{00000000-0005-0000-0000-0000FA0E0000}"/>
    <cellStyle name="Normal 2 2 2 2 2 3 7 4" xfId="20393" xr:uid="{00000000-0005-0000-0000-0000FB0E0000}"/>
    <cellStyle name="Normal 2 2 2 2 2 3 7 5" xfId="28779" xr:uid="{00000000-0005-0000-0000-0000FC0E0000}"/>
    <cellStyle name="Normal 2 2 2 2 2 3 7 6" xfId="37165" xr:uid="{00000000-0005-0000-0000-0000FD0E0000}"/>
    <cellStyle name="Normal 2 2 2 2 2 3 7 7" xfId="45551" xr:uid="{00000000-0005-0000-0000-0000FE0E0000}"/>
    <cellStyle name="Normal 2 2 2 2 2 3 7 8" xfId="53937" xr:uid="{00000000-0005-0000-0000-0000FF0E0000}"/>
    <cellStyle name="Normal 2 2 2 2 2 3 8" xfId="3363" xr:uid="{00000000-0005-0000-0000-0000000F0000}"/>
    <cellStyle name="Normal 2 2 2 2 2 3 8 2" xfId="14717" xr:uid="{00000000-0005-0000-0000-0000010F0000}"/>
    <cellStyle name="Normal 2 2 2 2 2 3 8 3" xfId="23103" xr:uid="{00000000-0005-0000-0000-0000020F0000}"/>
    <cellStyle name="Normal 2 2 2 2 2 3 8 4" xfId="31489" xr:uid="{00000000-0005-0000-0000-0000030F0000}"/>
    <cellStyle name="Normal 2 2 2 2 2 3 8 5" xfId="39875" xr:uid="{00000000-0005-0000-0000-0000040F0000}"/>
    <cellStyle name="Normal 2 2 2 2 2 3 8 6" xfId="48261" xr:uid="{00000000-0005-0000-0000-0000050F0000}"/>
    <cellStyle name="Normal 2 2 2 2 2 3 8 7" xfId="56647" xr:uid="{00000000-0005-0000-0000-0000060F0000}"/>
    <cellStyle name="Normal 2 2 2 2 2 3 9" xfId="6184" xr:uid="{00000000-0005-0000-0000-0000070F0000}"/>
    <cellStyle name="Normal 2 2 2 2 2 3 9 2" xfId="11860" xr:uid="{00000000-0005-0000-0000-0000080F0000}"/>
    <cellStyle name="Normal 2 2 2 2 2 3 9 3" xfId="20246" xr:uid="{00000000-0005-0000-0000-0000090F0000}"/>
    <cellStyle name="Normal 2 2 2 2 2 3 9 4" xfId="28632" xr:uid="{00000000-0005-0000-0000-00000A0F0000}"/>
    <cellStyle name="Normal 2 2 2 2 2 3 9 5" xfId="37018" xr:uid="{00000000-0005-0000-0000-00000B0F0000}"/>
    <cellStyle name="Normal 2 2 2 2 2 3 9 6" xfId="45404" xr:uid="{00000000-0005-0000-0000-00000C0F0000}"/>
    <cellStyle name="Normal 2 2 2 2 2 3 9 7" xfId="53790" xr:uid="{00000000-0005-0000-0000-00000D0F0000}"/>
    <cellStyle name="Normal 2 2 2 2 2 3_Sheet1" xfId="71" xr:uid="{00000000-0005-0000-0000-00000E0F0000}"/>
    <cellStyle name="Normal 2 2 2 2 2 4" xfId="72" xr:uid="{00000000-0005-0000-0000-00000F0F0000}"/>
    <cellStyle name="Normal 2 2 2 2 2 4 10" xfId="9043" xr:uid="{00000000-0005-0000-0000-0000100F0000}"/>
    <cellStyle name="Normal 2 2 2 2 2 4 11" xfId="17429" xr:uid="{00000000-0005-0000-0000-0000110F0000}"/>
    <cellStyle name="Normal 2 2 2 2 2 4 12" xfId="25815" xr:uid="{00000000-0005-0000-0000-0000120F0000}"/>
    <cellStyle name="Normal 2 2 2 2 2 4 13" xfId="34201" xr:uid="{00000000-0005-0000-0000-0000130F0000}"/>
    <cellStyle name="Normal 2 2 2 2 2 4 14" xfId="42587" xr:uid="{00000000-0005-0000-0000-0000140F0000}"/>
    <cellStyle name="Normal 2 2 2 2 2 4 15" xfId="50973" xr:uid="{00000000-0005-0000-0000-0000150F0000}"/>
    <cellStyle name="Normal 2 2 2 2 2 4 16" xfId="59359" xr:uid="{00000000-0005-0000-0000-0000160F0000}"/>
    <cellStyle name="Normal 2 2 2 2 2 4 17" xfId="60726" xr:uid="{00000000-0005-0000-0000-0000170F0000}"/>
    <cellStyle name="Normal 2 2 2 2 2 4 2" xfId="73" xr:uid="{00000000-0005-0000-0000-0000180F0000}"/>
    <cellStyle name="Normal 2 2 2 2 2 4 2 10" xfId="34202" xr:uid="{00000000-0005-0000-0000-0000190F0000}"/>
    <cellStyle name="Normal 2 2 2 2 2 4 2 11" xfId="42588" xr:uid="{00000000-0005-0000-0000-00001A0F0000}"/>
    <cellStyle name="Normal 2 2 2 2 2 4 2 12" xfId="50974" xr:uid="{00000000-0005-0000-0000-00001B0F0000}"/>
    <cellStyle name="Normal 2 2 2 2 2 4 2 13" xfId="59360" xr:uid="{00000000-0005-0000-0000-00001C0F0000}"/>
    <cellStyle name="Normal 2 2 2 2 2 4 2 14" xfId="60727" xr:uid="{00000000-0005-0000-0000-00001D0F0000}"/>
    <cellStyle name="Normal 2 2 2 2 2 4 2 2" xfId="892" xr:uid="{00000000-0005-0000-0000-00001E0F0000}"/>
    <cellStyle name="Normal 2 2 2 2 2 4 2 2 10" xfId="51303" xr:uid="{00000000-0005-0000-0000-00001F0F0000}"/>
    <cellStyle name="Normal 2 2 2 2 2 4 2 2 11" xfId="59689" xr:uid="{00000000-0005-0000-0000-0000200F0000}"/>
    <cellStyle name="Normal 2 2 2 2 2 4 2 2 12" xfId="61222" xr:uid="{00000000-0005-0000-0000-0000210F0000}"/>
    <cellStyle name="Normal 2 2 2 2 2 4 2 2 2" xfId="2843" xr:uid="{00000000-0005-0000-0000-0000220F0000}"/>
    <cellStyle name="Normal 2 2 2 2 2 4 2 2 2 2" xfId="5560" xr:uid="{00000000-0005-0000-0000-0000230F0000}"/>
    <cellStyle name="Normal 2 2 2 2 2 4 2 2 2 2 2" xfId="16914" xr:uid="{00000000-0005-0000-0000-0000240F0000}"/>
    <cellStyle name="Normal 2 2 2 2 2 4 2 2 2 2 3" xfId="25300" xr:uid="{00000000-0005-0000-0000-0000250F0000}"/>
    <cellStyle name="Normal 2 2 2 2 2 4 2 2 2 2 4" xfId="33686" xr:uid="{00000000-0005-0000-0000-0000260F0000}"/>
    <cellStyle name="Normal 2 2 2 2 2 4 2 2 2 2 5" xfId="42072" xr:uid="{00000000-0005-0000-0000-0000270F0000}"/>
    <cellStyle name="Normal 2 2 2 2 2 4 2 2 2 2 6" xfId="50458" xr:uid="{00000000-0005-0000-0000-0000280F0000}"/>
    <cellStyle name="Normal 2 2 2 2 2 4 2 2 2 2 7" xfId="58844" xr:uid="{00000000-0005-0000-0000-0000290F0000}"/>
    <cellStyle name="Normal 2 2 2 2 2 4 2 2 2 3" xfId="8528" xr:uid="{00000000-0005-0000-0000-00002A0F0000}"/>
    <cellStyle name="Normal 2 2 2 2 2 4 2 2 2 3 2" xfId="14204" xr:uid="{00000000-0005-0000-0000-00002B0F0000}"/>
    <cellStyle name="Normal 2 2 2 2 2 4 2 2 2 3 3" xfId="22590" xr:uid="{00000000-0005-0000-0000-00002C0F0000}"/>
    <cellStyle name="Normal 2 2 2 2 2 4 2 2 2 3 4" xfId="30976" xr:uid="{00000000-0005-0000-0000-00002D0F0000}"/>
    <cellStyle name="Normal 2 2 2 2 2 4 2 2 2 3 5" xfId="39362" xr:uid="{00000000-0005-0000-0000-00002E0F0000}"/>
    <cellStyle name="Normal 2 2 2 2 2 4 2 2 2 3 6" xfId="47748" xr:uid="{00000000-0005-0000-0000-00002F0F0000}"/>
    <cellStyle name="Normal 2 2 2 2 2 4 2 2 2 3 7" xfId="56134" xr:uid="{00000000-0005-0000-0000-0000300F0000}"/>
    <cellStyle name="Normal 2 2 2 2 2 4 2 2 2 4" xfId="11238" xr:uid="{00000000-0005-0000-0000-0000310F0000}"/>
    <cellStyle name="Normal 2 2 2 2 2 4 2 2 2 5" xfId="19624" xr:uid="{00000000-0005-0000-0000-0000320F0000}"/>
    <cellStyle name="Normal 2 2 2 2 2 4 2 2 2 6" xfId="28010" xr:uid="{00000000-0005-0000-0000-0000330F0000}"/>
    <cellStyle name="Normal 2 2 2 2 2 4 2 2 2 7" xfId="36396" xr:uid="{00000000-0005-0000-0000-0000340F0000}"/>
    <cellStyle name="Normal 2 2 2 2 2 4 2 2 2 8" xfId="44782" xr:uid="{00000000-0005-0000-0000-0000350F0000}"/>
    <cellStyle name="Normal 2 2 2 2 2 4 2 2 2 9" xfId="53168" xr:uid="{00000000-0005-0000-0000-0000360F0000}"/>
    <cellStyle name="Normal 2 2 2 2 2 4 2 2 3" xfId="3695" xr:uid="{00000000-0005-0000-0000-0000370F0000}"/>
    <cellStyle name="Normal 2 2 2 2 2 4 2 2 3 2" xfId="15049" xr:uid="{00000000-0005-0000-0000-0000380F0000}"/>
    <cellStyle name="Normal 2 2 2 2 2 4 2 2 3 3" xfId="23435" xr:uid="{00000000-0005-0000-0000-0000390F0000}"/>
    <cellStyle name="Normal 2 2 2 2 2 4 2 2 3 4" xfId="31821" xr:uid="{00000000-0005-0000-0000-00003A0F0000}"/>
    <cellStyle name="Normal 2 2 2 2 2 4 2 2 3 5" xfId="40207" xr:uid="{00000000-0005-0000-0000-00003B0F0000}"/>
    <cellStyle name="Normal 2 2 2 2 2 4 2 2 3 6" xfId="48593" xr:uid="{00000000-0005-0000-0000-00003C0F0000}"/>
    <cellStyle name="Normal 2 2 2 2 2 4 2 2 3 7" xfId="56979" xr:uid="{00000000-0005-0000-0000-00003D0F0000}"/>
    <cellStyle name="Normal 2 2 2 2 2 4 2 2 4" xfId="6663" xr:uid="{00000000-0005-0000-0000-00003E0F0000}"/>
    <cellStyle name="Normal 2 2 2 2 2 4 2 2 4 2" xfId="12339" xr:uid="{00000000-0005-0000-0000-00003F0F0000}"/>
    <cellStyle name="Normal 2 2 2 2 2 4 2 2 4 3" xfId="20725" xr:uid="{00000000-0005-0000-0000-0000400F0000}"/>
    <cellStyle name="Normal 2 2 2 2 2 4 2 2 4 4" xfId="29111" xr:uid="{00000000-0005-0000-0000-0000410F0000}"/>
    <cellStyle name="Normal 2 2 2 2 2 4 2 2 4 5" xfId="37497" xr:uid="{00000000-0005-0000-0000-0000420F0000}"/>
    <cellStyle name="Normal 2 2 2 2 2 4 2 2 4 6" xfId="45883" xr:uid="{00000000-0005-0000-0000-0000430F0000}"/>
    <cellStyle name="Normal 2 2 2 2 2 4 2 2 4 7" xfId="54269" xr:uid="{00000000-0005-0000-0000-0000440F0000}"/>
    <cellStyle name="Normal 2 2 2 2 2 4 2 2 5" xfId="9373" xr:uid="{00000000-0005-0000-0000-0000450F0000}"/>
    <cellStyle name="Normal 2 2 2 2 2 4 2 2 6" xfId="17759" xr:uid="{00000000-0005-0000-0000-0000460F0000}"/>
    <cellStyle name="Normal 2 2 2 2 2 4 2 2 7" xfId="26145" xr:uid="{00000000-0005-0000-0000-0000470F0000}"/>
    <cellStyle name="Normal 2 2 2 2 2 4 2 2 8" xfId="34531" xr:uid="{00000000-0005-0000-0000-0000480F0000}"/>
    <cellStyle name="Normal 2 2 2 2 2 4 2 2 9" xfId="42917" xr:uid="{00000000-0005-0000-0000-0000490F0000}"/>
    <cellStyle name="Normal 2 2 2 2 2 4 2 3" xfId="1494" xr:uid="{00000000-0005-0000-0000-00004A0F0000}"/>
    <cellStyle name="Normal 2 2 2 2 2 4 2 3 10" xfId="51819" xr:uid="{00000000-0005-0000-0000-00004B0F0000}"/>
    <cellStyle name="Normal 2 2 2 2 2 4 2 3 11" xfId="60205" xr:uid="{00000000-0005-0000-0000-00004C0F0000}"/>
    <cellStyle name="Normal 2 2 2 2 2 4 2 3 2" xfId="2514" xr:uid="{00000000-0005-0000-0000-00004D0F0000}"/>
    <cellStyle name="Normal 2 2 2 2 2 4 2 3 2 2" xfId="5231" xr:uid="{00000000-0005-0000-0000-00004E0F0000}"/>
    <cellStyle name="Normal 2 2 2 2 2 4 2 3 2 2 2" xfId="16585" xr:uid="{00000000-0005-0000-0000-00004F0F0000}"/>
    <cellStyle name="Normal 2 2 2 2 2 4 2 3 2 2 3" xfId="24971" xr:uid="{00000000-0005-0000-0000-0000500F0000}"/>
    <cellStyle name="Normal 2 2 2 2 2 4 2 3 2 2 4" xfId="33357" xr:uid="{00000000-0005-0000-0000-0000510F0000}"/>
    <cellStyle name="Normal 2 2 2 2 2 4 2 3 2 2 5" xfId="41743" xr:uid="{00000000-0005-0000-0000-0000520F0000}"/>
    <cellStyle name="Normal 2 2 2 2 2 4 2 3 2 2 6" xfId="50129" xr:uid="{00000000-0005-0000-0000-0000530F0000}"/>
    <cellStyle name="Normal 2 2 2 2 2 4 2 3 2 2 7" xfId="58515" xr:uid="{00000000-0005-0000-0000-0000540F0000}"/>
    <cellStyle name="Normal 2 2 2 2 2 4 2 3 2 3" xfId="8199" xr:uid="{00000000-0005-0000-0000-0000550F0000}"/>
    <cellStyle name="Normal 2 2 2 2 2 4 2 3 2 3 2" xfId="13875" xr:uid="{00000000-0005-0000-0000-0000560F0000}"/>
    <cellStyle name="Normal 2 2 2 2 2 4 2 3 2 3 3" xfId="22261" xr:uid="{00000000-0005-0000-0000-0000570F0000}"/>
    <cellStyle name="Normal 2 2 2 2 2 4 2 3 2 3 4" xfId="30647" xr:uid="{00000000-0005-0000-0000-0000580F0000}"/>
    <cellStyle name="Normal 2 2 2 2 2 4 2 3 2 3 5" xfId="39033" xr:uid="{00000000-0005-0000-0000-0000590F0000}"/>
    <cellStyle name="Normal 2 2 2 2 2 4 2 3 2 3 6" xfId="47419" xr:uid="{00000000-0005-0000-0000-00005A0F0000}"/>
    <cellStyle name="Normal 2 2 2 2 2 4 2 3 2 3 7" xfId="55805" xr:uid="{00000000-0005-0000-0000-00005B0F0000}"/>
    <cellStyle name="Normal 2 2 2 2 2 4 2 3 2 4" xfId="10909" xr:uid="{00000000-0005-0000-0000-00005C0F0000}"/>
    <cellStyle name="Normal 2 2 2 2 2 4 2 3 2 5" xfId="19295" xr:uid="{00000000-0005-0000-0000-00005D0F0000}"/>
    <cellStyle name="Normal 2 2 2 2 2 4 2 3 2 6" xfId="27681" xr:uid="{00000000-0005-0000-0000-00005E0F0000}"/>
    <cellStyle name="Normal 2 2 2 2 2 4 2 3 2 7" xfId="36067" xr:uid="{00000000-0005-0000-0000-00005F0F0000}"/>
    <cellStyle name="Normal 2 2 2 2 2 4 2 3 2 8" xfId="44453" xr:uid="{00000000-0005-0000-0000-0000600F0000}"/>
    <cellStyle name="Normal 2 2 2 2 2 4 2 3 2 9" xfId="52839" xr:uid="{00000000-0005-0000-0000-0000610F0000}"/>
    <cellStyle name="Normal 2 2 2 2 2 4 2 3 3" xfId="4211" xr:uid="{00000000-0005-0000-0000-0000620F0000}"/>
    <cellStyle name="Normal 2 2 2 2 2 4 2 3 3 2" xfId="15565" xr:uid="{00000000-0005-0000-0000-0000630F0000}"/>
    <cellStyle name="Normal 2 2 2 2 2 4 2 3 3 3" xfId="23951" xr:uid="{00000000-0005-0000-0000-0000640F0000}"/>
    <cellStyle name="Normal 2 2 2 2 2 4 2 3 3 4" xfId="32337" xr:uid="{00000000-0005-0000-0000-0000650F0000}"/>
    <cellStyle name="Normal 2 2 2 2 2 4 2 3 3 5" xfId="40723" xr:uid="{00000000-0005-0000-0000-0000660F0000}"/>
    <cellStyle name="Normal 2 2 2 2 2 4 2 3 3 6" xfId="49109" xr:uid="{00000000-0005-0000-0000-0000670F0000}"/>
    <cellStyle name="Normal 2 2 2 2 2 4 2 3 3 7" xfId="57495" xr:uid="{00000000-0005-0000-0000-0000680F0000}"/>
    <cellStyle name="Normal 2 2 2 2 2 4 2 3 4" xfId="7179" xr:uid="{00000000-0005-0000-0000-0000690F0000}"/>
    <cellStyle name="Normal 2 2 2 2 2 4 2 3 4 2" xfId="12855" xr:uid="{00000000-0005-0000-0000-00006A0F0000}"/>
    <cellStyle name="Normal 2 2 2 2 2 4 2 3 4 3" xfId="21241" xr:uid="{00000000-0005-0000-0000-00006B0F0000}"/>
    <cellStyle name="Normal 2 2 2 2 2 4 2 3 4 4" xfId="29627" xr:uid="{00000000-0005-0000-0000-00006C0F0000}"/>
    <cellStyle name="Normal 2 2 2 2 2 4 2 3 4 5" xfId="38013" xr:uid="{00000000-0005-0000-0000-00006D0F0000}"/>
    <cellStyle name="Normal 2 2 2 2 2 4 2 3 4 6" xfId="46399" xr:uid="{00000000-0005-0000-0000-00006E0F0000}"/>
    <cellStyle name="Normal 2 2 2 2 2 4 2 3 4 7" xfId="54785" xr:uid="{00000000-0005-0000-0000-00006F0F0000}"/>
    <cellStyle name="Normal 2 2 2 2 2 4 2 3 5" xfId="9889" xr:uid="{00000000-0005-0000-0000-0000700F0000}"/>
    <cellStyle name="Normal 2 2 2 2 2 4 2 3 6" xfId="18275" xr:uid="{00000000-0005-0000-0000-0000710F0000}"/>
    <cellStyle name="Normal 2 2 2 2 2 4 2 3 7" xfId="26661" xr:uid="{00000000-0005-0000-0000-0000720F0000}"/>
    <cellStyle name="Normal 2 2 2 2 2 4 2 3 8" xfId="35047" xr:uid="{00000000-0005-0000-0000-0000730F0000}"/>
    <cellStyle name="Normal 2 2 2 2 2 4 2 3 9" xfId="43433" xr:uid="{00000000-0005-0000-0000-0000740F0000}"/>
    <cellStyle name="Normal 2 2 2 2 2 4 2 4" xfId="1998" xr:uid="{00000000-0005-0000-0000-0000750F0000}"/>
    <cellStyle name="Normal 2 2 2 2 2 4 2 4 2" xfId="4715" xr:uid="{00000000-0005-0000-0000-0000760F0000}"/>
    <cellStyle name="Normal 2 2 2 2 2 4 2 4 2 2" xfId="16069" xr:uid="{00000000-0005-0000-0000-0000770F0000}"/>
    <cellStyle name="Normal 2 2 2 2 2 4 2 4 2 3" xfId="24455" xr:uid="{00000000-0005-0000-0000-0000780F0000}"/>
    <cellStyle name="Normal 2 2 2 2 2 4 2 4 2 4" xfId="32841" xr:uid="{00000000-0005-0000-0000-0000790F0000}"/>
    <cellStyle name="Normal 2 2 2 2 2 4 2 4 2 5" xfId="41227" xr:uid="{00000000-0005-0000-0000-00007A0F0000}"/>
    <cellStyle name="Normal 2 2 2 2 2 4 2 4 2 6" xfId="49613" xr:uid="{00000000-0005-0000-0000-00007B0F0000}"/>
    <cellStyle name="Normal 2 2 2 2 2 4 2 4 2 7" xfId="57999" xr:uid="{00000000-0005-0000-0000-00007C0F0000}"/>
    <cellStyle name="Normal 2 2 2 2 2 4 2 4 3" xfId="7683" xr:uid="{00000000-0005-0000-0000-00007D0F0000}"/>
    <cellStyle name="Normal 2 2 2 2 2 4 2 4 3 2" xfId="13359" xr:uid="{00000000-0005-0000-0000-00007E0F0000}"/>
    <cellStyle name="Normal 2 2 2 2 2 4 2 4 3 3" xfId="21745" xr:uid="{00000000-0005-0000-0000-00007F0F0000}"/>
    <cellStyle name="Normal 2 2 2 2 2 4 2 4 3 4" xfId="30131" xr:uid="{00000000-0005-0000-0000-0000800F0000}"/>
    <cellStyle name="Normal 2 2 2 2 2 4 2 4 3 5" xfId="38517" xr:uid="{00000000-0005-0000-0000-0000810F0000}"/>
    <cellStyle name="Normal 2 2 2 2 2 4 2 4 3 6" xfId="46903" xr:uid="{00000000-0005-0000-0000-0000820F0000}"/>
    <cellStyle name="Normal 2 2 2 2 2 4 2 4 3 7" xfId="55289" xr:uid="{00000000-0005-0000-0000-0000830F0000}"/>
    <cellStyle name="Normal 2 2 2 2 2 4 2 4 4" xfId="10393" xr:uid="{00000000-0005-0000-0000-0000840F0000}"/>
    <cellStyle name="Normal 2 2 2 2 2 4 2 4 5" xfId="18779" xr:uid="{00000000-0005-0000-0000-0000850F0000}"/>
    <cellStyle name="Normal 2 2 2 2 2 4 2 4 6" xfId="27165" xr:uid="{00000000-0005-0000-0000-0000860F0000}"/>
    <cellStyle name="Normal 2 2 2 2 2 4 2 4 7" xfId="35551" xr:uid="{00000000-0005-0000-0000-0000870F0000}"/>
    <cellStyle name="Normal 2 2 2 2 2 4 2 4 8" xfId="43937" xr:uid="{00000000-0005-0000-0000-0000880F0000}"/>
    <cellStyle name="Normal 2 2 2 2 2 4 2 4 9" xfId="52323" xr:uid="{00000000-0005-0000-0000-0000890F0000}"/>
    <cellStyle name="Normal 2 2 2 2 2 4 2 5" xfId="3366" xr:uid="{00000000-0005-0000-0000-00008A0F0000}"/>
    <cellStyle name="Normal 2 2 2 2 2 4 2 5 2" xfId="14720" xr:uid="{00000000-0005-0000-0000-00008B0F0000}"/>
    <cellStyle name="Normal 2 2 2 2 2 4 2 5 3" xfId="23106" xr:uid="{00000000-0005-0000-0000-00008C0F0000}"/>
    <cellStyle name="Normal 2 2 2 2 2 4 2 5 4" xfId="31492" xr:uid="{00000000-0005-0000-0000-00008D0F0000}"/>
    <cellStyle name="Normal 2 2 2 2 2 4 2 5 5" xfId="39878" xr:uid="{00000000-0005-0000-0000-00008E0F0000}"/>
    <cellStyle name="Normal 2 2 2 2 2 4 2 5 6" xfId="48264" xr:uid="{00000000-0005-0000-0000-00008F0F0000}"/>
    <cellStyle name="Normal 2 2 2 2 2 4 2 5 7" xfId="56650" xr:uid="{00000000-0005-0000-0000-0000900F0000}"/>
    <cellStyle name="Normal 2 2 2 2 2 4 2 6" xfId="6334" xr:uid="{00000000-0005-0000-0000-0000910F0000}"/>
    <cellStyle name="Normal 2 2 2 2 2 4 2 6 2" xfId="12010" xr:uid="{00000000-0005-0000-0000-0000920F0000}"/>
    <cellStyle name="Normal 2 2 2 2 2 4 2 6 3" xfId="20396" xr:uid="{00000000-0005-0000-0000-0000930F0000}"/>
    <cellStyle name="Normal 2 2 2 2 2 4 2 6 4" xfId="28782" xr:uid="{00000000-0005-0000-0000-0000940F0000}"/>
    <cellStyle name="Normal 2 2 2 2 2 4 2 6 5" xfId="37168" xr:uid="{00000000-0005-0000-0000-0000950F0000}"/>
    <cellStyle name="Normal 2 2 2 2 2 4 2 6 6" xfId="45554" xr:uid="{00000000-0005-0000-0000-0000960F0000}"/>
    <cellStyle name="Normal 2 2 2 2 2 4 2 6 7" xfId="53940" xr:uid="{00000000-0005-0000-0000-0000970F0000}"/>
    <cellStyle name="Normal 2 2 2 2 2 4 2 7" xfId="9044" xr:uid="{00000000-0005-0000-0000-0000980F0000}"/>
    <cellStyle name="Normal 2 2 2 2 2 4 2 8" xfId="17430" xr:uid="{00000000-0005-0000-0000-0000990F0000}"/>
    <cellStyle name="Normal 2 2 2 2 2 4 2 9" xfId="25816" xr:uid="{00000000-0005-0000-0000-00009A0F0000}"/>
    <cellStyle name="Normal 2 2 2 2 2 4 3" xfId="893" xr:uid="{00000000-0005-0000-0000-00009B0F0000}"/>
    <cellStyle name="Normal 2 2 2 2 2 4 3 10" xfId="42918" xr:uid="{00000000-0005-0000-0000-00009C0F0000}"/>
    <cellStyle name="Normal 2 2 2 2 2 4 3 11" xfId="51304" xr:uid="{00000000-0005-0000-0000-00009D0F0000}"/>
    <cellStyle name="Normal 2 2 2 2 2 4 3 12" xfId="59690" xr:uid="{00000000-0005-0000-0000-00009E0F0000}"/>
    <cellStyle name="Normal 2 2 2 2 2 4 3 13" xfId="61221" xr:uid="{00000000-0005-0000-0000-00009F0F0000}"/>
    <cellStyle name="Normal 2 2 2 2 2 4 3 2" xfId="1811" xr:uid="{00000000-0005-0000-0000-0000A00F0000}"/>
    <cellStyle name="Normal 2 2 2 2 2 4 3 2 10" xfId="52136" xr:uid="{00000000-0005-0000-0000-0000A10F0000}"/>
    <cellStyle name="Normal 2 2 2 2 2 4 3 2 11" xfId="60522" xr:uid="{00000000-0005-0000-0000-0000A20F0000}"/>
    <cellStyle name="Normal 2 2 2 2 2 4 3 2 2" xfId="2844" xr:uid="{00000000-0005-0000-0000-0000A30F0000}"/>
    <cellStyle name="Normal 2 2 2 2 2 4 3 2 2 2" xfId="5561" xr:uid="{00000000-0005-0000-0000-0000A40F0000}"/>
    <cellStyle name="Normal 2 2 2 2 2 4 3 2 2 2 2" xfId="16915" xr:uid="{00000000-0005-0000-0000-0000A50F0000}"/>
    <cellStyle name="Normal 2 2 2 2 2 4 3 2 2 2 3" xfId="25301" xr:uid="{00000000-0005-0000-0000-0000A60F0000}"/>
    <cellStyle name="Normal 2 2 2 2 2 4 3 2 2 2 4" xfId="33687" xr:uid="{00000000-0005-0000-0000-0000A70F0000}"/>
    <cellStyle name="Normal 2 2 2 2 2 4 3 2 2 2 5" xfId="42073" xr:uid="{00000000-0005-0000-0000-0000A80F0000}"/>
    <cellStyle name="Normal 2 2 2 2 2 4 3 2 2 2 6" xfId="50459" xr:uid="{00000000-0005-0000-0000-0000A90F0000}"/>
    <cellStyle name="Normal 2 2 2 2 2 4 3 2 2 2 7" xfId="58845" xr:uid="{00000000-0005-0000-0000-0000AA0F0000}"/>
    <cellStyle name="Normal 2 2 2 2 2 4 3 2 2 3" xfId="8529" xr:uid="{00000000-0005-0000-0000-0000AB0F0000}"/>
    <cellStyle name="Normal 2 2 2 2 2 4 3 2 2 3 2" xfId="14205" xr:uid="{00000000-0005-0000-0000-0000AC0F0000}"/>
    <cellStyle name="Normal 2 2 2 2 2 4 3 2 2 3 3" xfId="22591" xr:uid="{00000000-0005-0000-0000-0000AD0F0000}"/>
    <cellStyle name="Normal 2 2 2 2 2 4 3 2 2 3 4" xfId="30977" xr:uid="{00000000-0005-0000-0000-0000AE0F0000}"/>
    <cellStyle name="Normal 2 2 2 2 2 4 3 2 2 3 5" xfId="39363" xr:uid="{00000000-0005-0000-0000-0000AF0F0000}"/>
    <cellStyle name="Normal 2 2 2 2 2 4 3 2 2 3 6" xfId="47749" xr:uid="{00000000-0005-0000-0000-0000B00F0000}"/>
    <cellStyle name="Normal 2 2 2 2 2 4 3 2 2 3 7" xfId="56135" xr:uid="{00000000-0005-0000-0000-0000B10F0000}"/>
    <cellStyle name="Normal 2 2 2 2 2 4 3 2 2 4" xfId="11239" xr:uid="{00000000-0005-0000-0000-0000B20F0000}"/>
    <cellStyle name="Normal 2 2 2 2 2 4 3 2 2 5" xfId="19625" xr:uid="{00000000-0005-0000-0000-0000B30F0000}"/>
    <cellStyle name="Normal 2 2 2 2 2 4 3 2 2 6" xfId="28011" xr:uid="{00000000-0005-0000-0000-0000B40F0000}"/>
    <cellStyle name="Normal 2 2 2 2 2 4 3 2 2 7" xfId="36397" xr:uid="{00000000-0005-0000-0000-0000B50F0000}"/>
    <cellStyle name="Normal 2 2 2 2 2 4 3 2 2 8" xfId="44783" xr:uid="{00000000-0005-0000-0000-0000B60F0000}"/>
    <cellStyle name="Normal 2 2 2 2 2 4 3 2 2 9" xfId="53169" xr:uid="{00000000-0005-0000-0000-0000B70F0000}"/>
    <cellStyle name="Normal 2 2 2 2 2 4 3 2 3" xfId="4528" xr:uid="{00000000-0005-0000-0000-0000B80F0000}"/>
    <cellStyle name="Normal 2 2 2 2 2 4 3 2 3 2" xfId="15882" xr:uid="{00000000-0005-0000-0000-0000B90F0000}"/>
    <cellStyle name="Normal 2 2 2 2 2 4 3 2 3 3" xfId="24268" xr:uid="{00000000-0005-0000-0000-0000BA0F0000}"/>
    <cellStyle name="Normal 2 2 2 2 2 4 3 2 3 4" xfId="32654" xr:uid="{00000000-0005-0000-0000-0000BB0F0000}"/>
    <cellStyle name="Normal 2 2 2 2 2 4 3 2 3 5" xfId="41040" xr:uid="{00000000-0005-0000-0000-0000BC0F0000}"/>
    <cellStyle name="Normal 2 2 2 2 2 4 3 2 3 6" xfId="49426" xr:uid="{00000000-0005-0000-0000-0000BD0F0000}"/>
    <cellStyle name="Normal 2 2 2 2 2 4 3 2 3 7" xfId="57812" xr:uid="{00000000-0005-0000-0000-0000BE0F0000}"/>
    <cellStyle name="Normal 2 2 2 2 2 4 3 2 4" xfId="7496" xr:uid="{00000000-0005-0000-0000-0000BF0F0000}"/>
    <cellStyle name="Normal 2 2 2 2 2 4 3 2 4 2" xfId="13172" xr:uid="{00000000-0005-0000-0000-0000C00F0000}"/>
    <cellStyle name="Normal 2 2 2 2 2 4 3 2 4 3" xfId="21558" xr:uid="{00000000-0005-0000-0000-0000C10F0000}"/>
    <cellStyle name="Normal 2 2 2 2 2 4 3 2 4 4" xfId="29944" xr:uid="{00000000-0005-0000-0000-0000C20F0000}"/>
    <cellStyle name="Normal 2 2 2 2 2 4 3 2 4 5" xfId="38330" xr:uid="{00000000-0005-0000-0000-0000C30F0000}"/>
    <cellStyle name="Normal 2 2 2 2 2 4 3 2 4 6" xfId="46716" xr:uid="{00000000-0005-0000-0000-0000C40F0000}"/>
    <cellStyle name="Normal 2 2 2 2 2 4 3 2 4 7" xfId="55102" xr:uid="{00000000-0005-0000-0000-0000C50F0000}"/>
    <cellStyle name="Normal 2 2 2 2 2 4 3 2 5" xfId="10206" xr:uid="{00000000-0005-0000-0000-0000C60F0000}"/>
    <cellStyle name="Normal 2 2 2 2 2 4 3 2 6" xfId="18592" xr:uid="{00000000-0005-0000-0000-0000C70F0000}"/>
    <cellStyle name="Normal 2 2 2 2 2 4 3 2 7" xfId="26978" xr:uid="{00000000-0005-0000-0000-0000C80F0000}"/>
    <cellStyle name="Normal 2 2 2 2 2 4 3 2 8" xfId="35364" xr:uid="{00000000-0005-0000-0000-0000C90F0000}"/>
    <cellStyle name="Normal 2 2 2 2 2 4 3 2 9" xfId="43750" xr:uid="{00000000-0005-0000-0000-0000CA0F0000}"/>
    <cellStyle name="Normal 2 2 2 2 2 4 3 3" xfId="1999" xr:uid="{00000000-0005-0000-0000-0000CB0F0000}"/>
    <cellStyle name="Normal 2 2 2 2 2 4 3 3 2" xfId="4716" xr:uid="{00000000-0005-0000-0000-0000CC0F0000}"/>
    <cellStyle name="Normal 2 2 2 2 2 4 3 3 2 2" xfId="16070" xr:uid="{00000000-0005-0000-0000-0000CD0F0000}"/>
    <cellStyle name="Normal 2 2 2 2 2 4 3 3 2 3" xfId="24456" xr:uid="{00000000-0005-0000-0000-0000CE0F0000}"/>
    <cellStyle name="Normal 2 2 2 2 2 4 3 3 2 4" xfId="32842" xr:uid="{00000000-0005-0000-0000-0000CF0F0000}"/>
    <cellStyle name="Normal 2 2 2 2 2 4 3 3 2 5" xfId="41228" xr:uid="{00000000-0005-0000-0000-0000D00F0000}"/>
    <cellStyle name="Normal 2 2 2 2 2 4 3 3 2 6" xfId="49614" xr:uid="{00000000-0005-0000-0000-0000D10F0000}"/>
    <cellStyle name="Normal 2 2 2 2 2 4 3 3 2 7" xfId="58000" xr:uid="{00000000-0005-0000-0000-0000D20F0000}"/>
    <cellStyle name="Normal 2 2 2 2 2 4 3 3 3" xfId="7684" xr:uid="{00000000-0005-0000-0000-0000D30F0000}"/>
    <cellStyle name="Normal 2 2 2 2 2 4 3 3 3 2" xfId="13360" xr:uid="{00000000-0005-0000-0000-0000D40F0000}"/>
    <cellStyle name="Normal 2 2 2 2 2 4 3 3 3 3" xfId="21746" xr:uid="{00000000-0005-0000-0000-0000D50F0000}"/>
    <cellStyle name="Normal 2 2 2 2 2 4 3 3 3 4" xfId="30132" xr:uid="{00000000-0005-0000-0000-0000D60F0000}"/>
    <cellStyle name="Normal 2 2 2 2 2 4 3 3 3 5" xfId="38518" xr:uid="{00000000-0005-0000-0000-0000D70F0000}"/>
    <cellStyle name="Normal 2 2 2 2 2 4 3 3 3 6" xfId="46904" xr:uid="{00000000-0005-0000-0000-0000D80F0000}"/>
    <cellStyle name="Normal 2 2 2 2 2 4 3 3 3 7" xfId="55290" xr:uid="{00000000-0005-0000-0000-0000D90F0000}"/>
    <cellStyle name="Normal 2 2 2 2 2 4 3 3 4" xfId="10394" xr:uid="{00000000-0005-0000-0000-0000DA0F0000}"/>
    <cellStyle name="Normal 2 2 2 2 2 4 3 3 5" xfId="18780" xr:uid="{00000000-0005-0000-0000-0000DB0F0000}"/>
    <cellStyle name="Normal 2 2 2 2 2 4 3 3 6" xfId="27166" xr:uid="{00000000-0005-0000-0000-0000DC0F0000}"/>
    <cellStyle name="Normal 2 2 2 2 2 4 3 3 7" xfId="35552" xr:uid="{00000000-0005-0000-0000-0000DD0F0000}"/>
    <cellStyle name="Normal 2 2 2 2 2 4 3 3 8" xfId="43938" xr:uid="{00000000-0005-0000-0000-0000DE0F0000}"/>
    <cellStyle name="Normal 2 2 2 2 2 4 3 3 9" xfId="52324" xr:uid="{00000000-0005-0000-0000-0000DF0F0000}"/>
    <cellStyle name="Normal 2 2 2 2 2 4 3 4" xfId="3696" xr:uid="{00000000-0005-0000-0000-0000E00F0000}"/>
    <cellStyle name="Normal 2 2 2 2 2 4 3 4 2" xfId="15050" xr:uid="{00000000-0005-0000-0000-0000E10F0000}"/>
    <cellStyle name="Normal 2 2 2 2 2 4 3 4 3" xfId="23436" xr:uid="{00000000-0005-0000-0000-0000E20F0000}"/>
    <cellStyle name="Normal 2 2 2 2 2 4 3 4 4" xfId="31822" xr:uid="{00000000-0005-0000-0000-0000E30F0000}"/>
    <cellStyle name="Normal 2 2 2 2 2 4 3 4 5" xfId="40208" xr:uid="{00000000-0005-0000-0000-0000E40F0000}"/>
    <cellStyle name="Normal 2 2 2 2 2 4 3 4 6" xfId="48594" xr:uid="{00000000-0005-0000-0000-0000E50F0000}"/>
    <cellStyle name="Normal 2 2 2 2 2 4 3 4 7" xfId="56980" xr:uid="{00000000-0005-0000-0000-0000E60F0000}"/>
    <cellStyle name="Normal 2 2 2 2 2 4 3 5" xfId="6664" xr:uid="{00000000-0005-0000-0000-0000E70F0000}"/>
    <cellStyle name="Normal 2 2 2 2 2 4 3 5 2" xfId="12340" xr:uid="{00000000-0005-0000-0000-0000E80F0000}"/>
    <cellStyle name="Normal 2 2 2 2 2 4 3 5 3" xfId="20726" xr:uid="{00000000-0005-0000-0000-0000E90F0000}"/>
    <cellStyle name="Normal 2 2 2 2 2 4 3 5 4" xfId="29112" xr:uid="{00000000-0005-0000-0000-0000EA0F0000}"/>
    <cellStyle name="Normal 2 2 2 2 2 4 3 5 5" xfId="37498" xr:uid="{00000000-0005-0000-0000-0000EB0F0000}"/>
    <cellStyle name="Normal 2 2 2 2 2 4 3 5 6" xfId="45884" xr:uid="{00000000-0005-0000-0000-0000EC0F0000}"/>
    <cellStyle name="Normal 2 2 2 2 2 4 3 5 7" xfId="54270" xr:uid="{00000000-0005-0000-0000-0000ED0F0000}"/>
    <cellStyle name="Normal 2 2 2 2 2 4 3 6" xfId="9374" xr:uid="{00000000-0005-0000-0000-0000EE0F0000}"/>
    <cellStyle name="Normal 2 2 2 2 2 4 3 7" xfId="17760" xr:uid="{00000000-0005-0000-0000-0000EF0F0000}"/>
    <cellStyle name="Normal 2 2 2 2 2 4 3 8" xfId="26146" xr:uid="{00000000-0005-0000-0000-0000F00F0000}"/>
    <cellStyle name="Normal 2 2 2 2 2 4 3 9" xfId="34532" xr:uid="{00000000-0005-0000-0000-0000F10F0000}"/>
    <cellStyle name="Normal 2 2 2 2 2 4 4" xfId="891" xr:uid="{00000000-0005-0000-0000-0000F20F0000}"/>
    <cellStyle name="Normal 2 2 2 2 2 4 4 10" xfId="51302" xr:uid="{00000000-0005-0000-0000-0000F30F0000}"/>
    <cellStyle name="Normal 2 2 2 2 2 4 4 11" xfId="59688" xr:uid="{00000000-0005-0000-0000-0000F40F0000}"/>
    <cellStyle name="Normal 2 2 2 2 2 4 4 2" xfId="2842" xr:uid="{00000000-0005-0000-0000-0000F50F0000}"/>
    <cellStyle name="Normal 2 2 2 2 2 4 4 2 2" xfId="5559" xr:uid="{00000000-0005-0000-0000-0000F60F0000}"/>
    <cellStyle name="Normal 2 2 2 2 2 4 4 2 2 2" xfId="16913" xr:uid="{00000000-0005-0000-0000-0000F70F0000}"/>
    <cellStyle name="Normal 2 2 2 2 2 4 4 2 2 3" xfId="25299" xr:uid="{00000000-0005-0000-0000-0000F80F0000}"/>
    <cellStyle name="Normal 2 2 2 2 2 4 4 2 2 4" xfId="33685" xr:uid="{00000000-0005-0000-0000-0000F90F0000}"/>
    <cellStyle name="Normal 2 2 2 2 2 4 4 2 2 5" xfId="42071" xr:uid="{00000000-0005-0000-0000-0000FA0F0000}"/>
    <cellStyle name="Normal 2 2 2 2 2 4 4 2 2 6" xfId="50457" xr:uid="{00000000-0005-0000-0000-0000FB0F0000}"/>
    <cellStyle name="Normal 2 2 2 2 2 4 4 2 2 7" xfId="58843" xr:uid="{00000000-0005-0000-0000-0000FC0F0000}"/>
    <cellStyle name="Normal 2 2 2 2 2 4 4 2 3" xfId="8527" xr:uid="{00000000-0005-0000-0000-0000FD0F0000}"/>
    <cellStyle name="Normal 2 2 2 2 2 4 4 2 3 2" xfId="14203" xr:uid="{00000000-0005-0000-0000-0000FE0F0000}"/>
    <cellStyle name="Normal 2 2 2 2 2 4 4 2 3 3" xfId="22589" xr:uid="{00000000-0005-0000-0000-0000FF0F0000}"/>
    <cellStyle name="Normal 2 2 2 2 2 4 4 2 3 4" xfId="30975" xr:uid="{00000000-0005-0000-0000-000000100000}"/>
    <cellStyle name="Normal 2 2 2 2 2 4 4 2 3 5" xfId="39361" xr:uid="{00000000-0005-0000-0000-000001100000}"/>
    <cellStyle name="Normal 2 2 2 2 2 4 4 2 3 6" xfId="47747" xr:uid="{00000000-0005-0000-0000-000002100000}"/>
    <cellStyle name="Normal 2 2 2 2 2 4 4 2 3 7" xfId="56133" xr:uid="{00000000-0005-0000-0000-000003100000}"/>
    <cellStyle name="Normal 2 2 2 2 2 4 4 2 4" xfId="11237" xr:uid="{00000000-0005-0000-0000-000004100000}"/>
    <cellStyle name="Normal 2 2 2 2 2 4 4 2 5" xfId="19623" xr:uid="{00000000-0005-0000-0000-000005100000}"/>
    <cellStyle name="Normal 2 2 2 2 2 4 4 2 6" xfId="28009" xr:uid="{00000000-0005-0000-0000-000006100000}"/>
    <cellStyle name="Normal 2 2 2 2 2 4 4 2 7" xfId="36395" xr:uid="{00000000-0005-0000-0000-000007100000}"/>
    <cellStyle name="Normal 2 2 2 2 2 4 4 2 8" xfId="44781" xr:uid="{00000000-0005-0000-0000-000008100000}"/>
    <cellStyle name="Normal 2 2 2 2 2 4 4 2 9" xfId="53167" xr:uid="{00000000-0005-0000-0000-000009100000}"/>
    <cellStyle name="Normal 2 2 2 2 2 4 4 3" xfId="3694" xr:uid="{00000000-0005-0000-0000-00000A100000}"/>
    <cellStyle name="Normal 2 2 2 2 2 4 4 3 2" xfId="15048" xr:uid="{00000000-0005-0000-0000-00000B100000}"/>
    <cellStyle name="Normal 2 2 2 2 2 4 4 3 3" xfId="23434" xr:uid="{00000000-0005-0000-0000-00000C100000}"/>
    <cellStyle name="Normal 2 2 2 2 2 4 4 3 4" xfId="31820" xr:uid="{00000000-0005-0000-0000-00000D100000}"/>
    <cellStyle name="Normal 2 2 2 2 2 4 4 3 5" xfId="40206" xr:uid="{00000000-0005-0000-0000-00000E100000}"/>
    <cellStyle name="Normal 2 2 2 2 2 4 4 3 6" xfId="48592" xr:uid="{00000000-0005-0000-0000-00000F100000}"/>
    <cellStyle name="Normal 2 2 2 2 2 4 4 3 7" xfId="56978" xr:uid="{00000000-0005-0000-0000-000010100000}"/>
    <cellStyle name="Normal 2 2 2 2 2 4 4 4" xfId="6662" xr:uid="{00000000-0005-0000-0000-000011100000}"/>
    <cellStyle name="Normal 2 2 2 2 2 4 4 4 2" xfId="12338" xr:uid="{00000000-0005-0000-0000-000012100000}"/>
    <cellStyle name="Normal 2 2 2 2 2 4 4 4 3" xfId="20724" xr:uid="{00000000-0005-0000-0000-000013100000}"/>
    <cellStyle name="Normal 2 2 2 2 2 4 4 4 4" xfId="29110" xr:uid="{00000000-0005-0000-0000-000014100000}"/>
    <cellStyle name="Normal 2 2 2 2 2 4 4 4 5" xfId="37496" xr:uid="{00000000-0005-0000-0000-000015100000}"/>
    <cellStyle name="Normal 2 2 2 2 2 4 4 4 6" xfId="45882" xr:uid="{00000000-0005-0000-0000-000016100000}"/>
    <cellStyle name="Normal 2 2 2 2 2 4 4 4 7" xfId="54268" xr:uid="{00000000-0005-0000-0000-000017100000}"/>
    <cellStyle name="Normal 2 2 2 2 2 4 4 5" xfId="9372" xr:uid="{00000000-0005-0000-0000-000018100000}"/>
    <cellStyle name="Normal 2 2 2 2 2 4 4 6" xfId="17758" xr:uid="{00000000-0005-0000-0000-000019100000}"/>
    <cellStyle name="Normal 2 2 2 2 2 4 4 7" xfId="26144" xr:uid="{00000000-0005-0000-0000-00001A100000}"/>
    <cellStyle name="Normal 2 2 2 2 2 4 4 8" xfId="34530" xr:uid="{00000000-0005-0000-0000-00001B100000}"/>
    <cellStyle name="Normal 2 2 2 2 2 4 4 9" xfId="42916" xr:uid="{00000000-0005-0000-0000-00001C100000}"/>
    <cellStyle name="Normal 2 2 2 2 2 4 5" xfId="1493" xr:uid="{00000000-0005-0000-0000-00001D100000}"/>
    <cellStyle name="Normal 2 2 2 2 2 4 5 10" xfId="51818" xr:uid="{00000000-0005-0000-0000-00001E100000}"/>
    <cellStyle name="Normal 2 2 2 2 2 4 5 11" xfId="60204" xr:uid="{00000000-0005-0000-0000-00001F100000}"/>
    <cellStyle name="Normal 2 2 2 2 2 4 5 2" xfId="2513" xr:uid="{00000000-0005-0000-0000-000020100000}"/>
    <cellStyle name="Normal 2 2 2 2 2 4 5 2 2" xfId="5230" xr:uid="{00000000-0005-0000-0000-000021100000}"/>
    <cellStyle name="Normal 2 2 2 2 2 4 5 2 2 2" xfId="16584" xr:uid="{00000000-0005-0000-0000-000022100000}"/>
    <cellStyle name="Normal 2 2 2 2 2 4 5 2 2 3" xfId="24970" xr:uid="{00000000-0005-0000-0000-000023100000}"/>
    <cellStyle name="Normal 2 2 2 2 2 4 5 2 2 4" xfId="33356" xr:uid="{00000000-0005-0000-0000-000024100000}"/>
    <cellStyle name="Normal 2 2 2 2 2 4 5 2 2 5" xfId="41742" xr:uid="{00000000-0005-0000-0000-000025100000}"/>
    <cellStyle name="Normal 2 2 2 2 2 4 5 2 2 6" xfId="50128" xr:uid="{00000000-0005-0000-0000-000026100000}"/>
    <cellStyle name="Normal 2 2 2 2 2 4 5 2 2 7" xfId="58514" xr:uid="{00000000-0005-0000-0000-000027100000}"/>
    <cellStyle name="Normal 2 2 2 2 2 4 5 2 3" xfId="8198" xr:uid="{00000000-0005-0000-0000-000028100000}"/>
    <cellStyle name="Normal 2 2 2 2 2 4 5 2 3 2" xfId="13874" xr:uid="{00000000-0005-0000-0000-000029100000}"/>
    <cellStyle name="Normal 2 2 2 2 2 4 5 2 3 3" xfId="22260" xr:uid="{00000000-0005-0000-0000-00002A100000}"/>
    <cellStyle name="Normal 2 2 2 2 2 4 5 2 3 4" xfId="30646" xr:uid="{00000000-0005-0000-0000-00002B100000}"/>
    <cellStyle name="Normal 2 2 2 2 2 4 5 2 3 5" xfId="39032" xr:uid="{00000000-0005-0000-0000-00002C100000}"/>
    <cellStyle name="Normal 2 2 2 2 2 4 5 2 3 6" xfId="47418" xr:uid="{00000000-0005-0000-0000-00002D100000}"/>
    <cellStyle name="Normal 2 2 2 2 2 4 5 2 3 7" xfId="55804" xr:uid="{00000000-0005-0000-0000-00002E100000}"/>
    <cellStyle name="Normal 2 2 2 2 2 4 5 2 4" xfId="10908" xr:uid="{00000000-0005-0000-0000-00002F100000}"/>
    <cellStyle name="Normal 2 2 2 2 2 4 5 2 5" xfId="19294" xr:uid="{00000000-0005-0000-0000-000030100000}"/>
    <cellStyle name="Normal 2 2 2 2 2 4 5 2 6" xfId="27680" xr:uid="{00000000-0005-0000-0000-000031100000}"/>
    <cellStyle name="Normal 2 2 2 2 2 4 5 2 7" xfId="36066" xr:uid="{00000000-0005-0000-0000-000032100000}"/>
    <cellStyle name="Normal 2 2 2 2 2 4 5 2 8" xfId="44452" xr:uid="{00000000-0005-0000-0000-000033100000}"/>
    <cellStyle name="Normal 2 2 2 2 2 4 5 2 9" xfId="52838" xr:uid="{00000000-0005-0000-0000-000034100000}"/>
    <cellStyle name="Normal 2 2 2 2 2 4 5 3" xfId="4210" xr:uid="{00000000-0005-0000-0000-000035100000}"/>
    <cellStyle name="Normal 2 2 2 2 2 4 5 3 2" xfId="15564" xr:uid="{00000000-0005-0000-0000-000036100000}"/>
    <cellStyle name="Normal 2 2 2 2 2 4 5 3 3" xfId="23950" xr:uid="{00000000-0005-0000-0000-000037100000}"/>
    <cellStyle name="Normal 2 2 2 2 2 4 5 3 4" xfId="32336" xr:uid="{00000000-0005-0000-0000-000038100000}"/>
    <cellStyle name="Normal 2 2 2 2 2 4 5 3 5" xfId="40722" xr:uid="{00000000-0005-0000-0000-000039100000}"/>
    <cellStyle name="Normal 2 2 2 2 2 4 5 3 6" xfId="49108" xr:uid="{00000000-0005-0000-0000-00003A100000}"/>
    <cellStyle name="Normal 2 2 2 2 2 4 5 3 7" xfId="57494" xr:uid="{00000000-0005-0000-0000-00003B100000}"/>
    <cellStyle name="Normal 2 2 2 2 2 4 5 4" xfId="7178" xr:uid="{00000000-0005-0000-0000-00003C100000}"/>
    <cellStyle name="Normal 2 2 2 2 2 4 5 4 2" xfId="12854" xr:uid="{00000000-0005-0000-0000-00003D100000}"/>
    <cellStyle name="Normal 2 2 2 2 2 4 5 4 3" xfId="21240" xr:uid="{00000000-0005-0000-0000-00003E100000}"/>
    <cellStyle name="Normal 2 2 2 2 2 4 5 4 4" xfId="29626" xr:uid="{00000000-0005-0000-0000-00003F100000}"/>
    <cellStyle name="Normal 2 2 2 2 2 4 5 4 5" xfId="38012" xr:uid="{00000000-0005-0000-0000-000040100000}"/>
    <cellStyle name="Normal 2 2 2 2 2 4 5 4 6" xfId="46398" xr:uid="{00000000-0005-0000-0000-000041100000}"/>
    <cellStyle name="Normal 2 2 2 2 2 4 5 4 7" xfId="54784" xr:uid="{00000000-0005-0000-0000-000042100000}"/>
    <cellStyle name="Normal 2 2 2 2 2 4 5 5" xfId="9888" xr:uid="{00000000-0005-0000-0000-000043100000}"/>
    <cellStyle name="Normal 2 2 2 2 2 4 5 6" xfId="18274" xr:uid="{00000000-0005-0000-0000-000044100000}"/>
    <cellStyle name="Normal 2 2 2 2 2 4 5 7" xfId="26660" xr:uid="{00000000-0005-0000-0000-000045100000}"/>
    <cellStyle name="Normal 2 2 2 2 2 4 5 8" xfId="35046" xr:uid="{00000000-0005-0000-0000-000046100000}"/>
    <cellStyle name="Normal 2 2 2 2 2 4 5 9" xfId="43432" xr:uid="{00000000-0005-0000-0000-000047100000}"/>
    <cellStyle name="Normal 2 2 2 2 2 4 6" xfId="1997" xr:uid="{00000000-0005-0000-0000-000048100000}"/>
    <cellStyle name="Normal 2 2 2 2 2 4 6 2" xfId="4714" xr:uid="{00000000-0005-0000-0000-000049100000}"/>
    <cellStyle name="Normal 2 2 2 2 2 4 6 2 2" xfId="16068" xr:uid="{00000000-0005-0000-0000-00004A100000}"/>
    <cellStyle name="Normal 2 2 2 2 2 4 6 2 3" xfId="24454" xr:uid="{00000000-0005-0000-0000-00004B100000}"/>
    <cellStyle name="Normal 2 2 2 2 2 4 6 2 4" xfId="32840" xr:uid="{00000000-0005-0000-0000-00004C100000}"/>
    <cellStyle name="Normal 2 2 2 2 2 4 6 2 5" xfId="41226" xr:uid="{00000000-0005-0000-0000-00004D100000}"/>
    <cellStyle name="Normal 2 2 2 2 2 4 6 2 6" xfId="49612" xr:uid="{00000000-0005-0000-0000-00004E100000}"/>
    <cellStyle name="Normal 2 2 2 2 2 4 6 2 7" xfId="57998" xr:uid="{00000000-0005-0000-0000-00004F100000}"/>
    <cellStyle name="Normal 2 2 2 2 2 4 6 3" xfId="7682" xr:uid="{00000000-0005-0000-0000-000050100000}"/>
    <cellStyle name="Normal 2 2 2 2 2 4 6 3 2" xfId="13358" xr:uid="{00000000-0005-0000-0000-000051100000}"/>
    <cellStyle name="Normal 2 2 2 2 2 4 6 3 3" xfId="21744" xr:uid="{00000000-0005-0000-0000-000052100000}"/>
    <cellStyle name="Normal 2 2 2 2 2 4 6 3 4" xfId="30130" xr:uid="{00000000-0005-0000-0000-000053100000}"/>
    <cellStyle name="Normal 2 2 2 2 2 4 6 3 5" xfId="38516" xr:uid="{00000000-0005-0000-0000-000054100000}"/>
    <cellStyle name="Normal 2 2 2 2 2 4 6 3 6" xfId="46902" xr:uid="{00000000-0005-0000-0000-000055100000}"/>
    <cellStyle name="Normal 2 2 2 2 2 4 6 3 7" xfId="55288" xr:uid="{00000000-0005-0000-0000-000056100000}"/>
    <cellStyle name="Normal 2 2 2 2 2 4 6 4" xfId="10392" xr:uid="{00000000-0005-0000-0000-000057100000}"/>
    <cellStyle name="Normal 2 2 2 2 2 4 6 5" xfId="18778" xr:uid="{00000000-0005-0000-0000-000058100000}"/>
    <cellStyle name="Normal 2 2 2 2 2 4 6 6" xfId="27164" xr:uid="{00000000-0005-0000-0000-000059100000}"/>
    <cellStyle name="Normal 2 2 2 2 2 4 6 7" xfId="35550" xr:uid="{00000000-0005-0000-0000-00005A100000}"/>
    <cellStyle name="Normal 2 2 2 2 2 4 6 8" xfId="43936" xr:uid="{00000000-0005-0000-0000-00005B100000}"/>
    <cellStyle name="Normal 2 2 2 2 2 4 6 9" xfId="52322" xr:uid="{00000000-0005-0000-0000-00005C100000}"/>
    <cellStyle name="Normal 2 2 2 2 2 4 7" xfId="607" xr:uid="{00000000-0005-0000-0000-00005D100000}"/>
    <cellStyle name="Normal 2 2 2 2 2 4 7 2" xfId="6333" xr:uid="{00000000-0005-0000-0000-00005E100000}"/>
    <cellStyle name="Normal 2 2 2 2 2 4 7 3" xfId="12009" xr:uid="{00000000-0005-0000-0000-00005F100000}"/>
    <cellStyle name="Normal 2 2 2 2 2 4 7 4" xfId="20395" xr:uid="{00000000-0005-0000-0000-000060100000}"/>
    <cellStyle name="Normal 2 2 2 2 2 4 7 5" xfId="28781" xr:uid="{00000000-0005-0000-0000-000061100000}"/>
    <cellStyle name="Normal 2 2 2 2 2 4 7 6" xfId="37167" xr:uid="{00000000-0005-0000-0000-000062100000}"/>
    <cellStyle name="Normal 2 2 2 2 2 4 7 7" xfId="45553" xr:uid="{00000000-0005-0000-0000-000063100000}"/>
    <cellStyle name="Normal 2 2 2 2 2 4 7 8" xfId="53939" xr:uid="{00000000-0005-0000-0000-000064100000}"/>
    <cellStyle name="Normal 2 2 2 2 2 4 8" xfId="3365" xr:uid="{00000000-0005-0000-0000-000065100000}"/>
    <cellStyle name="Normal 2 2 2 2 2 4 8 2" xfId="14719" xr:uid="{00000000-0005-0000-0000-000066100000}"/>
    <cellStyle name="Normal 2 2 2 2 2 4 8 3" xfId="23105" xr:uid="{00000000-0005-0000-0000-000067100000}"/>
    <cellStyle name="Normal 2 2 2 2 2 4 8 4" xfId="31491" xr:uid="{00000000-0005-0000-0000-000068100000}"/>
    <cellStyle name="Normal 2 2 2 2 2 4 8 5" xfId="39877" xr:uid="{00000000-0005-0000-0000-000069100000}"/>
    <cellStyle name="Normal 2 2 2 2 2 4 8 6" xfId="48263" xr:uid="{00000000-0005-0000-0000-00006A100000}"/>
    <cellStyle name="Normal 2 2 2 2 2 4 8 7" xfId="56649" xr:uid="{00000000-0005-0000-0000-00006B100000}"/>
    <cellStyle name="Normal 2 2 2 2 2 4 9" xfId="6256" xr:uid="{00000000-0005-0000-0000-00006C100000}"/>
    <cellStyle name="Normal 2 2 2 2 2 4 9 2" xfId="11932" xr:uid="{00000000-0005-0000-0000-00006D100000}"/>
    <cellStyle name="Normal 2 2 2 2 2 4 9 3" xfId="20318" xr:uid="{00000000-0005-0000-0000-00006E100000}"/>
    <cellStyle name="Normal 2 2 2 2 2 4 9 4" xfId="28704" xr:uid="{00000000-0005-0000-0000-00006F100000}"/>
    <cellStyle name="Normal 2 2 2 2 2 4 9 5" xfId="37090" xr:uid="{00000000-0005-0000-0000-000070100000}"/>
    <cellStyle name="Normal 2 2 2 2 2 4 9 6" xfId="45476" xr:uid="{00000000-0005-0000-0000-000071100000}"/>
    <cellStyle name="Normal 2 2 2 2 2 4 9 7" xfId="53862" xr:uid="{00000000-0005-0000-0000-000072100000}"/>
    <cellStyle name="Normal 2 2 2 2 2 4_Sheet1" xfId="74" xr:uid="{00000000-0005-0000-0000-000073100000}"/>
    <cellStyle name="Normal 2 2 2 2 2 5" xfId="75" xr:uid="{00000000-0005-0000-0000-000074100000}"/>
    <cellStyle name="Normal 2 2 2 2 2 5 10" xfId="25817" xr:uid="{00000000-0005-0000-0000-000075100000}"/>
    <cellStyle name="Normal 2 2 2 2 2 5 11" xfId="34203" xr:uid="{00000000-0005-0000-0000-000076100000}"/>
    <cellStyle name="Normal 2 2 2 2 2 5 12" xfId="42589" xr:uid="{00000000-0005-0000-0000-000077100000}"/>
    <cellStyle name="Normal 2 2 2 2 2 5 13" xfId="50975" xr:uid="{00000000-0005-0000-0000-000078100000}"/>
    <cellStyle name="Normal 2 2 2 2 2 5 14" xfId="59361" xr:uid="{00000000-0005-0000-0000-000079100000}"/>
    <cellStyle name="Normal 2 2 2 2 2 5 15" xfId="60728" xr:uid="{00000000-0005-0000-0000-00007A100000}"/>
    <cellStyle name="Normal 2 2 2 2 2 5 2" xfId="894" xr:uid="{00000000-0005-0000-0000-00007B100000}"/>
    <cellStyle name="Normal 2 2 2 2 2 5 2 10" xfId="51305" xr:uid="{00000000-0005-0000-0000-00007C100000}"/>
    <cellStyle name="Normal 2 2 2 2 2 5 2 11" xfId="59691" xr:uid="{00000000-0005-0000-0000-00007D100000}"/>
    <cellStyle name="Normal 2 2 2 2 2 5 2 12" xfId="61223" xr:uid="{00000000-0005-0000-0000-00007E100000}"/>
    <cellStyle name="Normal 2 2 2 2 2 5 2 2" xfId="2845" xr:uid="{00000000-0005-0000-0000-00007F100000}"/>
    <cellStyle name="Normal 2 2 2 2 2 5 2 2 2" xfId="5562" xr:uid="{00000000-0005-0000-0000-000080100000}"/>
    <cellStyle name="Normal 2 2 2 2 2 5 2 2 2 2" xfId="16916" xr:uid="{00000000-0005-0000-0000-000081100000}"/>
    <cellStyle name="Normal 2 2 2 2 2 5 2 2 2 3" xfId="25302" xr:uid="{00000000-0005-0000-0000-000082100000}"/>
    <cellStyle name="Normal 2 2 2 2 2 5 2 2 2 4" xfId="33688" xr:uid="{00000000-0005-0000-0000-000083100000}"/>
    <cellStyle name="Normal 2 2 2 2 2 5 2 2 2 5" xfId="42074" xr:uid="{00000000-0005-0000-0000-000084100000}"/>
    <cellStyle name="Normal 2 2 2 2 2 5 2 2 2 6" xfId="50460" xr:uid="{00000000-0005-0000-0000-000085100000}"/>
    <cellStyle name="Normal 2 2 2 2 2 5 2 2 2 7" xfId="58846" xr:uid="{00000000-0005-0000-0000-000086100000}"/>
    <cellStyle name="Normal 2 2 2 2 2 5 2 2 3" xfId="8530" xr:uid="{00000000-0005-0000-0000-000087100000}"/>
    <cellStyle name="Normal 2 2 2 2 2 5 2 2 3 2" xfId="14206" xr:uid="{00000000-0005-0000-0000-000088100000}"/>
    <cellStyle name="Normal 2 2 2 2 2 5 2 2 3 3" xfId="22592" xr:uid="{00000000-0005-0000-0000-000089100000}"/>
    <cellStyle name="Normal 2 2 2 2 2 5 2 2 3 4" xfId="30978" xr:uid="{00000000-0005-0000-0000-00008A100000}"/>
    <cellStyle name="Normal 2 2 2 2 2 5 2 2 3 5" xfId="39364" xr:uid="{00000000-0005-0000-0000-00008B100000}"/>
    <cellStyle name="Normal 2 2 2 2 2 5 2 2 3 6" xfId="47750" xr:uid="{00000000-0005-0000-0000-00008C100000}"/>
    <cellStyle name="Normal 2 2 2 2 2 5 2 2 3 7" xfId="56136" xr:uid="{00000000-0005-0000-0000-00008D100000}"/>
    <cellStyle name="Normal 2 2 2 2 2 5 2 2 4" xfId="11240" xr:uid="{00000000-0005-0000-0000-00008E100000}"/>
    <cellStyle name="Normal 2 2 2 2 2 5 2 2 5" xfId="19626" xr:uid="{00000000-0005-0000-0000-00008F100000}"/>
    <cellStyle name="Normal 2 2 2 2 2 5 2 2 6" xfId="28012" xr:uid="{00000000-0005-0000-0000-000090100000}"/>
    <cellStyle name="Normal 2 2 2 2 2 5 2 2 7" xfId="36398" xr:uid="{00000000-0005-0000-0000-000091100000}"/>
    <cellStyle name="Normal 2 2 2 2 2 5 2 2 8" xfId="44784" xr:uid="{00000000-0005-0000-0000-000092100000}"/>
    <cellStyle name="Normal 2 2 2 2 2 5 2 2 9" xfId="53170" xr:uid="{00000000-0005-0000-0000-000093100000}"/>
    <cellStyle name="Normal 2 2 2 2 2 5 2 3" xfId="3697" xr:uid="{00000000-0005-0000-0000-000094100000}"/>
    <cellStyle name="Normal 2 2 2 2 2 5 2 3 2" xfId="15051" xr:uid="{00000000-0005-0000-0000-000095100000}"/>
    <cellStyle name="Normal 2 2 2 2 2 5 2 3 3" xfId="23437" xr:uid="{00000000-0005-0000-0000-000096100000}"/>
    <cellStyle name="Normal 2 2 2 2 2 5 2 3 4" xfId="31823" xr:uid="{00000000-0005-0000-0000-000097100000}"/>
    <cellStyle name="Normal 2 2 2 2 2 5 2 3 5" xfId="40209" xr:uid="{00000000-0005-0000-0000-000098100000}"/>
    <cellStyle name="Normal 2 2 2 2 2 5 2 3 6" xfId="48595" xr:uid="{00000000-0005-0000-0000-000099100000}"/>
    <cellStyle name="Normal 2 2 2 2 2 5 2 3 7" xfId="56981" xr:uid="{00000000-0005-0000-0000-00009A100000}"/>
    <cellStyle name="Normal 2 2 2 2 2 5 2 4" xfId="6665" xr:uid="{00000000-0005-0000-0000-00009B100000}"/>
    <cellStyle name="Normal 2 2 2 2 2 5 2 4 2" xfId="12341" xr:uid="{00000000-0005-0000-0000-00009C100000}"/>
    <cellStyle name="Normal 2 2 2 2 2 5 2 4 3" xfId="20727" xr:uid="{00000000-0005-0000-0000-00009D100000}"/>
    <cellStyle name="Normal 2 2 2 2 2 5 2 4 4" xfId="29113" xr:uid="{00000000-0005-0000-0000-00009E100000}"/>
    <cellStyle name="Normal 2 2 2 2 2 5 2 4 5" xfId="37499" xr:uid="{00000000-0005-0000-0000-00009F100000}"/>
    <cellStyle name="Normal 2 2 2 2 2 5 2 4 6" xfId="45885" xr:uid="{00000000-0005-0000-0000-0000A0100000}"/>
    <cellStyle name="Normal 2 2 2 2 2 5 2 4 7" xfId="54271" xr:uid="{00000000-0005-0000-0000-0000A1100000}"/>
    <cellStyle name="Normal 2 2 2 2 2 5 2 5" xfId="9375" xr:uid="{00000000-0005-0000-0000-0000A2100000}"/>
    <cellStyle name="Normal 2 2 2 2 2 5 2 6" xfId="17761" xr:uid="{00000000-0005-0000-0000-0000A3100000}"/>
    <cellStyle name="Normal 2 2 2 2 2 5 2 7" xfId="26147" xr:uid="{00000000-0005-0000-0000-0000A4100000}"/>
    <cellStyle name="Normal 2 2 2 2 2 5 2 8" xfId="34533" xr:uid="{00000000-0005-0000-0000-0000A5100000}"/>
    <cellStyle name="Normal 2 2 2 2 2 5 2 9" xfId="42919" xr:uid="{00000000-0005-0000-0000-0000A6100000}"/>
    <cellStyle name="Normal 2 2 2 2 2 5 3" xfId="1495" xr:uid="{00000000-0005-0000-0000-0000A7100000}"/>
    <cellStyle name="Normal 2 2 2 2 2 5 3 10" xfId="51820" xr:uid="{00000000-0005-0000-0000-0000A8100000}"/>
    <cellStyle name="Normal 2 2 2 2 2 5 3 11" xfId="60206" xr:uid="{00000000-0005-0000-0000-0000A9100000}"/>
    <cellStyle name="Normal 2 2 2 2 2 5 3 2" xfId="2515" xr:uid="{00000000-0005-0000-0000-0000AA100000}"/>
    <cellStyle name="Normal 2 2 2 2 2 5 3 2 2" xfId="5232" xr:uid="{00000000-0005-0000-0000-0000AB100000}"/>
    <cellStyle name="Normal 2 2 2 2 2 5 3 2 2 2" xfId="16586" xr:uid="{00000000-0005-0000-0000-0000AC100000}"/>
    <cellStyle name="Normal 2 2 2 2 2 5 3 2 2 3" xfId="24972" xr:uid="{00000000-0005-0000-0000-0000AD100000}"/>
    <cellStyle name="Normal 2 2 2 2 2 5 3 2 2 4" xfId="33358" xr:uid="{00000000-0005-0000-0000-0000AE100000}"/>
    <cellStyle name="Normal 2 2 2 2 2 5 3 2 2 5" xfId="41744" xr:uid="{00000000-0005-0000-0000-0000AF100000}"/>
    <cellStyle name="Normal 2 2 2 2 2 5 3 2 2 6" xfId="50130" xr:uid="{00000000-0005-0000-0000-0000B0100000}"/>
    <cellStyle name="Normal 2 2 2 2 2 5 3 2 2 7" xfId="58516" xr:uid="{00000000-0005-0000-0000-0000B1100000}"/>
    <cellStyle name="Normal 2 2 2 2 2 5 3 2 3" xfId="8200" xr:uid="{00000000-0005-0000-0000-0000B2100000}"/>
    <cellStyle name="Normal 2 2 2 2 2 5 3 2 3 2" xfId="13876" xr:uid="{00000000-0005-0000-0000-0000B3100000}"/>
    <cellStyle name="Normal 2 2 2 2 2 5 3 2 3 3" xfId="22262" xr:uid="{00000000-0005-0000-0000-0000B4100000}"/>
    <cellStyle name="Normal 2 2 2 2 2 5 3 2 3 4" xfId="30648" xr:uid="{00000000-0005-0000-0000-0000B5100000}"/>
    <cellStyle name="Normal 2 2 2 2 2 5 3 2 3 5" xfId="39034" xr:uid="{00000000-0005-0000-0000-0000B6100000}"/>
    <cellStyle name="Normal 2 2 2 2 2 5 3 2 3 6" xfId="47420" xr:uid="{00000000-0005-0000-0000-0000B7100000}"/>
    <cellStyle name="Normal 2 2 2 2 2 5 3 2 3 7" xfId="55806" xr:uid="{00000000-0005-0000-0000-0000B8100000}"/>
    <cellStyle name="Normal 2 2 2 2 2 5 3 2 4" xfId="10910" xr:uid="{00000000-0005-0000-0000-0000B9100000}"/>
    <cellStyle name="Normal 2 2 2 2 2 5 3 2 5" xfId="19296" xr:uid="{00000000-0005-0000-0000-0000BA100000}"/>
    <cellStyle name="Normal 2 2 2 2 2 5 3 2 6" xfId="27682" xr:uid="{00000000-0005-0000-0000-0000BB100000}"/>
    <cellStyle name="Normal 2 2 2 2 2 5 3 2 7" xfId="36068" xr:uid="{00000000-0005-0000-0000-0000BC100000}"/>
    <cellStyle name="Normal 2 2 2 2 2 5 3 2 8" xfId="44454" xr:uid="{00000000-0005-0000-0000-0000BD100000}"/>
    <cellStyle name="Normal 2 2 2 2 2 5 3 2 9" xfId="52840" xr:uid="{00000000-0005-0000-0000-0000BE100000}"/>
    <cellStyle name="Normal 2 2 2 2 2 5 3 3" xfId="4212" xr:uid="{00000000-0005-0000-0000-0000BF100000}"/>
    <cellStyle name="Normal 2 2 2 2 2 5 3 3 2" xfId="15566" xr:uid="{00000000-0005-0000-0000-0000C0100000}"/>
    <cellStyle name="Normal 2 2 2 2 2 5 3 3 3" xfId="23952" xr:uid="{00000000-0005-0000-0000-0000C1100000}"/>
    <cellStyle name="Normal 2 2 2 2 2 5 3 3 4" xfId="32338" xr:uid="{00000000-0005-0000-0000-0000C2100000}"/>
    <cellStyle name="Normal 2 2 2 2 2 5 3 3 5" xfId="40724" xr:uid="{00000000-0005-0000-0000-0000C3100000}"/>
    <cellStyle name="Normal 2 2 2 2 2 5 3 3 6" xfId="49110" xr:uid="{00000000-0005-0000-0000-0000C4100000}"/>
    <cellStyle name="Normal 2 2 2 2 2 5 3 3 7" xfId="57496" xr:uid="{00000000-0005-0000-0000-0000C5100000}"/>
    <cellStyle name="Normal 2 2 2 2 2 5 3 4" xfId="7180" xr:uid="{00000000-0005-0000-0000-0000C6100000}"/>
    <cellStyle name="Normal 2 2 2 2 2 5 3 4 2" xfId="12856" xr:uid="{00000000-0005-0000-0000-0000C7100000}"/>
    <cellStyle name="Normal 2 2 2 2 2 5 3 4 3" xfId="21242" xr:uid="{00000000-0005-0000-0000-0000C8100000}"/>
    <cellStyle name="Normal 2 2 2 2 2 5 3 4 4" xfId="29628" xr:uid="{00000000-0005-0000-0000-0000C9100000}"/>
    <cellStyle name="Normal 2 2 2 2 2 5 3 4 5" xfId="38014" xr:uid="{00000000-0005-0000-0000-0000CA100000}"/>
    <cellStyle name="Normal 2 2 2 2 2 5 3 4 6" xfId="46400" xr:uid="{00000000-0005-0000-0000-0000CB100000}"/>
    <cellStyle name="Normal 2 2 2 2 2 5 3 4 7" xfId="54786" xr:uid="{00000000-0005-0000-0000-0000CC100000}"/>
    <cellStyle name="Normal 2 2 2 2 2 5 3 5" xfId="9890" xr:uid="{00000000-0005-0000-0000-0000CD100000}"/>
    <cellStyle name="Normal 2 2 2 2 2 5 3 6" xfId="18276" xr:uid="{00000000-0005-0000-0000-0000CE100000}"/>
    <cellStyle name="Normal 2 2 2 2 2 5 3 7" xfId="26662" xr:uid="{00000000-0005-0000-0000-0000CF100000}"/>
    <cellStyle name="Normal 2 2 2 2 2 5 3 8" xfId="35048" xr:uid="{00000000-0005-0000-0000-0000D0100000}"/>
    <cellStyle name="Normal 2 2 2 2 2 5 3 9" xfId="43434" xr:uid="{00000000-0005-0000-0000-0000D1100000}"/>
    <cellStyle name="Normal 2 2 2 2 2 5 4" xfId="2000" xr:uid="{00000000-0005-0000-0000-0000D2100000}"/>
    <cellStyle name="Normal 2 2 2 2 2 5 4 2" xfId="4717" xr:uid="{00000000-0005-0000-0000-0000D3100000}"/>
    <cellStyle name="Normal 2 2 2 2 2 5 4 2 2" xfId="16071" xr:uid="{00000000-0005-0000-0000-0000D4100000}"/>
    <cellStyle name="Normal 2 2 2 2 2 5 4 2 3" xfId="24457" xr:uid="{00000000-0005-0000-0000-0000D5100000}"/>
    <cellStyle name="Normal 2 2 2 2 2 5 4 2 4" xfId="32843" xr:uid="{00000000-0005-0000-0000-0000D6100000}"/>
    <cellStyle name="Normal 2 2 2 2 2 5 4 2 5" xfId="41229" xr:uid="{00000000-0005-0000-0000-0000D7100000}"/>
    <cellStyle name="Normal 2 2 2 2 2 5 4 2 6" xfId="49615" xr:uid="{00000000-0005-0000-0000-0000D8100000}"/>
    <cellStyle name="Normal 2 2 2 2 2 5 4 2 7" xfId="58001" xr:uid="{00000000-0005-0000-0000-0000D9100000}"/>
    <cellStyle name="Normal 2 2 2 2 2 5 4 3" xfId="7685" xr:uid="{00000000-0005-0000-0000-0000DA100000}"/>
    <cellStyle name="Normal 2 2 2 2 2 5 4 3 2" xfId="13361" xr:uid="{00000000-0005-0000-0000-0000DB100000}"/>
    <cellStyle name="Normal 2 2 2 2 2 5 4 3 3" xfId="21747" xr:uid="{00000000-0005-0000-0000-0000DC100000}"/>
    <cellStyle name="Normal 2 2 2 2 2 5 4 3 4" xfId="30133" xr:uid="{00000000-0005-0000-0000-0000DD100000}"/>
    <cellStyle name="Normal 2 2 2 2 2 5 4 3 5" xfId="38519" xr:uid="{00000000-0005-0000-0000-0000DE100000}"/>
    <cellStyle name="Normal 2 2 2 2 2 5 4 3 6" xfId="46905" xr:uid="{00000000-0005-0000-0000-0000DF100000}"/>
    <cellStyle name="Normal 2 2 2 2 2 5 4 3 7" xfId="55291" xr:uid="{00000000-0005-0000-0000-0000E0100000}"/>
    <cellStyle name="Normal 2 2 2 2 2 5 4 4" xfId="10395" xr:uid="{00000000-0005-0000-0000-0000E1100000}"/>
    <cellStyle name="Normal 2 2 2 2 2 5 4 5" xfId="18781" xr:uid="{00000000-0005-0000-0000-0000E2100000}"/>
    <cellStyle name="Normal 2 2 2 2 2 5 4 6" xfId="27167" xr:uid="{00000000-0005-0000-0000-0000E3100000}"/>
    <cellStyle name="Normal 2 2 2 2 2 5 4 7" xfId="35553" xr:uid="{00000000-0005-0000-0000-0000E4100000}"/>
    <cellStyle name="Normal 2 2 2 2 2 5 4 8" xfId="43939" xr:uid="{00000000-0005-0000-0000-0000E5100000}"/>
    <cellStyle name="Normal 2 2 2 2 2 5 4 9" xfId="52325" xr:uid="{00000000-0005-0000-0000-0000E6100000}"/>
    <cellStyle name="Normal 2 2 2 2 2 5 5" xfId="608" xr:uid="{00000000-0005-0000-0000-0000E7100000}"/>
    <cellStyle name="Normal 2 2 2 2 2 5 5 2" xfId="6335" xr:uid="{00000000-0005-0000-0000-0000E8100000}"/>
    <cellStyle name="Normal 2 2 2 2 2 5 5 3" xfId="12011" xr:uid="{00000000-0005-0000-0000-0000E9100000}"/>
    <cellStyle name="Normal 2 2 2 2 2 5 5 4" xfId="20397" xr:uid="{00000000-0005-0000-0000-0000EA100000}"/>
    <cellStyle name="Normal 2 2 2 2 2 5 5 5" xfId="28783" xr:uid="{00000000-0005-0000-0000-0000EB100000}"/>
    <cellStyle name="Normal 2 2 2 2 2 5 5 6" xfId="37169" xr:uid="{00000000-0005-0000-0000-0000EC100000}"/>
    <cellStyle name="Normal 2 2 2 2 2 5 5 7" xfId="45555" xr:uid="{00000000-0005-0000-0000-0000ED100000}"/>
    <cellStyle name="Normal 2 2 2 2 2 5 5 8" xfId="53941" xr:uid="{00000000-0005-0000-0000-0000EE100000}"/>
    <cellStyle name="Normal 2 2 2 2 2 5 6" xfId="3367" xr:uid="{00000000-0005-0000-0000-0000EF100000}"/>
    <cellStyle name="Normal 2 2 2 2 2 5 6 2" xfId="14721" xr:uid="{00000000-0005-0000-0000-0000F0100000}"/>
    <cellStyle name="Normal 2 2 2 2 2 5 6 3" xfId="23107" xr:uid="{00000000-0005-0000-0000-0000F1100000}"/>
    <cellStyle name="Normal 2 2 2 2 2 5 6 4" xfId="31493" xr:uid="{00000000-0005-0000-0000-0000F2100000}"/>
    <cellStyle name="Normal 2 2 2 2 2 5 6 5" xfId="39879" xr:uid="{00000000-0005-0000-0000-0000F3100000}"/>
    <cellStyle name="Normal 2 2 2 2 2 5 6 6" xfId="48265" xr:uid="{00000000-0005-0000-0000-0000F4100000}"/>
    <cellStyle name="Normal 2 2 2 2 2 5 6 7" xfId="56651" xr:uid="{00000000-0005-0000-0000-0000F5100000}"/>
    <cellStyle name="Normal 2 2 2 2 2 5 7" xfId="6152" xr:uid="{00000000-0005-0000-0000-0000F6100000}"/>
    <cellStyle name="Normal 2 2 2 2 2 5 7 2" xfId="11828" xr:uid="{00000000-0005-0000-0000-0000F7100000}"/>
    <cellStyle name="Normal 2 2 2 2 2 5 7 3" xfId="20214" xr:uid="{00000000-0005-0000-0000-0000F8100000}"/>
    <cellStyle name="Normal 2 2 2 2 2 5 7 4" xfId="28600" xr:uid="{00000000-0005-0000-0000-0000F9100000}"/>
    <cellStyle name="Normal 2 2 2 2 2 5 7 5" xfId="36986" xr:uid="{00000000-0005-0000-0000-0000FA100000}"/>
    <cellStyle name="Normal 2 2 2 2 2 5 7 6" xfId="45372" xr:uid="{00000000-0005-0000-0000-0000FB100000}"/>
    <cellStyle name="Normal 2 2 2 2 2 5 7 7" xfId="53758" xr:uid="{00000000-0005-0000-0000-0000FC100000}"/>
    <cellStyle name="Normal 2 2 2 2 2 5 8" xfId="9045" xr:uid="{00000000-0005-0000-0000-0000FD100000}"/>
    <cellStyle name="Normal 2 2 2 2 2 5 9" xfId="17431" xr:uid="{00000000-0005-0000-0000-0000FE100000}"/>
    <cellStyle name="Normal 2 2 2 2 2 6" xfId="895" xr:uid="{00000000-0005-0000-0000-0000FF100000}"/>
    <cellStyle name="Normal 2 2 2 2 2 6 10" xfId="42920" xr:uid="{00000000-0005-0000-0000-000000110000}"/>
    <cellStyle name="Normal 2 2 2 2 2 6 11" xfId="51306" xr:uid="{00000000-0005-0000-0000-000001110000}"/>
    <cellStyle name="Normal 2 2 2 2 2 6 12" xfId="59692" xr:uid="{00000000-0005-0000-0000-000002110000}"/>
    <cellStyle name="Normal 2 2 2 2 2 6 13" xfId="61077" xr:uid="{00000000-0005-0000-0000-000003110000}"/>
    <cellStyle name="Normal 2 2 2 2 2 6 2" xfId="1812" xr:uid="{00000000-0005-0000-0000-000004110000}"/>
    <cellStyle name="Normal 2 2 2 2 2 6 2 10" xfId="52137" xr:uid="{00000000-0005-0000-0000-000005110000}"/>
    <cellStyle name="Normal 2 2 2 2 2 6 2 11" xfId="60523" xr:uid="{00000000-0005-0000-0000-000006110000}"/>
    <cellStyle name="Normal 2 2 2 2 2 6 2 2" xfId="2846" xr:uid="{00000000-0005-0000-0000-000007110000}"/>
    <cellStyle name="Normal 2 2 2 2 2 6 2 2 2" xfId="5563" xr:uid="{00000000-0005-0000-0000-000008110000}"/>
    <cellStyle name="Normal 2 2 2 2 2 6 2 2 2 2" xfId="16917" xr:uid="{00000000-0005-0000-0000-000009110000}"/>
    <cellStyle name="Normal 2 2 2 2 2 6 2 2 2 3" xfId="25303" xr:uid="{00000000-0005-0000-0000-00000A110000}"/>
    <cellStyle name="Normal 2 2 2 2 2 6 2 2 2 4" xfId="33689" xr:uid="{00000000-0005-0000-0000-00000B110000}"/>
    <cellStyle name="Normal 2 2 2 2 2 6 2 2 2 5" xfId="42075" xr:uid="{00000000-0005-0000-0000-00000C110000}"/>
    <cellStyle name="Normal 2 2 2 2 2 6 2 2 2 6" xfId="50461" xr:uid="{00000000-0005-0000-0000-00000D110000}"/>
    <cellStyle name="Normal 2 2 2 2 2 6 2 2 2 7" xfId="58847" xr:uid="{00000000-0005-0000-0000-00000E110000}"/>
    <cellStyle name="Normal 2 2 2 2 2 6 2 2 3" xfId="8531" xr:uid="{00000000-0005-0000-0000-00000F110000}"/>
    <cellStyle name="Normal 2 2 2 2 2 6 2 2 3 2" xfId="14207" xr:uid="{00000000-0005-0000-0000-000010110000}"/>
    <cellStyle name="Normal 2 2 2 2 2 6 2 2 3 3" xfId="22593" xr:uid="{00000000-0005-0000-0000-000011110000}"/>
    <cellStyle name="Normal 2 2 2 2 2 6 2 2 3 4" xfId="30979" xr:uid="{00000000-0005-0000-0000-000012110000}"/>
    <cellStyle name="Normal 2 2 2 2 2 6 2 2 3 5" xfId="39365" xr:uid="{00000000-0005-0000-0000-000013110000}"/>
    <cellStyle name="Normal 2 2 2 2 2 6 2 2 3 6" xfId="47751" xr:uid="{00000000-0005-0000-0000-000014110000}"/>
    <cellStyle name="Normal 2 2 2 2 2 6 2 2 3 7" xfId="56137" xr:uid="{00000000-0005-0000-0000-000015110000}"/>
    <cellStyle name="Normal 2 2 2 2 2 6 2 2 4" xfId="11241" xr:uid="{00000000-0005-0000-0000-000016110000}"/>
    <cellStyle name="Normal 2 2 2 2 2 6 2 2 5" xfId="19627" xr:uid="{00000000-0005-0000-0000-000017110000}"/>
    <cellStyle name="Normal 2 2 2 2 2 6 2 2 6" xfId="28013" xr:uid="{00000000-0005-0000-0000-000018110000}"/>
    <cellStyle name="Normal 2 2 2 2 2 6 2 2 7" xfId="36399" xr:uid="{00000000-0005-0000-0000-000019110000}"/>
    <cellStyle name="Normal 2 2 2 2 2 6 2 2 8" xfId="44785" xr:uid="{00000000-0005-0000-0000-00001A110000}"/>
    <cellStyle name="Normal 2 2 2 2 2 6 2 2 9" xfId="53171" xr:uid="{00000000-0005-0000-0000-00001B110000}"/>
    <cellStyle name="Normal 2 2 2 2 2 6 2 3" xfId="4529" xr:uid="{00000000-0005-0000-0000-00001C110000}"/>
    <cellStyle name="Normal 2 2 2 2 2 6 2 3 2" xfId="15883" xr:uid="{00000000-0005-0000-0000-00001D110000}"/>
    <cellStyle name="Normal 2 2 2 2 2 6 2 3 3" xfId="24269" xr:uid="{00000000-0005-0000-0000-00001E110000}"/>
    <cellStyle name="Normal 2 2 2 2 2 6 2 3 4" xfId="32655" xr:uid="{00000000-0005-0000-0000-00001F110000}"/>
    <cellStyle name="Normal 2 2 2 2 2 6 2 3 5" xfId="41041" xr:uid="{00000000-0005-0000-0000-000020110000}"/>
    <cellStyle name="Normal 2 2 2 2 2 6 2 3 6" xfId="49427" xr:uid="{00000000-0005-0000-0000-000021110000}"/>
    <cellStyle name="Normal 2 2 2 2 2 6 2 3 7" xfId="57813" xr:uid="{00000000-0005-0000-0000-000022110000}"/>
    <cellStyle name="Normal 2 2 2 2 2 6 2 4" xfId="7497" xr:uid="{00000000-0005-0000-0000-000023110000}"/>
    <cellStyle name="Normal 2 2 2 2 2 6 2 4 2" xfId="13173" xr:uid="{00000000-0005-0000-0000-000024110000}"/>
    <cellStyle name="Normal 2 2 2 2 2 6 2 4 3" xfId="21559" xr:uid="{00000000-0005-0000-0000-000025110000}"/>
    <cellStyle name="Normal 2 2 2 2 2 6 2 4 4" xfId="29945" xr:uid="{00000000-0005-0000-0000-000026110000}"/>
    <cellStyle name="Normal 2 2 2 2 2 6 2 4 5" xfId="38331" xr:uid="{00000000-0005-0000-0000-000027110000}"/>
    <cellStyle name="Normal 2 2 2 2 2 6 2 4 6" xfId="46717" xr:uid="{00000000-0005-0000-0000-000028110000}"/>
    <cellStyle name="Normal 2 2 2 2 2 6 2 4 7" xfId="55103" xr:uid="{00000000-0005-0000-0000-000029110000}"/>
    <cellStyle name="Normal 2 2 2 2 2 6 2 5" xfId="10207" xr:uid="{00000000-0005-0000-0000-00002A110000}"/>
    <cellStyle name="Normal 2 2 2 2 2 6 2 6" xfId="18593" xr:uid="{00000000-0005-0000-0000-00002B110000}"/>
    <cellStyle name="Normal 2 2 2 2 2 6 2 7" xfId="26979" xr:uid="{00000000-0005-0000-0000-00002C110000}"/>
    <cellStyle name="Normal 2 2 2 2 2 6 2 8" xfId="35365" xr:uid="{00000000-0005-0000-0000-00002D110000}"/>
    <cellStyle name="Normal 2 2 2 2 2 6 2 9" xfId="43751" xr:uid="{00000000-0005-0000-0000-00002E110000}"/>
    <cellStyle name="Normal 2 2 2 2 2 6 3" xfId="2001" xr:uid="{00000000-0005-0000-0000-00002F110000}"/>
    <cellStyle name="Normal 2 2 2 2 2 6 3 2" xfId="4718" xr:uid="{00000000-0005-0000-0000-000030110000}"/>
    <cellStyle name="Normal 2 2 2 2 2 6 3 2 2" xfId="16072" xr:uid="{00000000-0005-0000-0000-000031110000}"/>
    <cellStyle name="Normal 2 2 2 2 2 6 3 2 3" xfId="24458" xr:uid="{00000000-0005-0000-0000-000032110000}"/>
    <cellStyle name="Normal 2 2 2 2 2 6 3 2 4" xfId="32844" xr:uid="{00000000-0005-0000-0000-000033110000}"/>
    <cellStyle name="Normal 2 2 2 2 2 6 3 2 5" xfId="41230" xr:uid="{00000000-0005-0000-0000-000034110000}"/>
    <cellStyle name="Normal 2 2 2 2 2 6 3 2 6" xfId="49616" xr:uid="{00000000-0005-0000-0000-000035110000}"/>
    <cellStyle name="Normal 2 2 2 2 2 6 3 2 7" xfId="58002" xr:uid="{00000000-0005-0000-0000-000036110000}"/>
    <cellStyle name="Normal 2 2 2 2 2 6 3 3" xfId="7686" xr:uid="{00000000-0005-0000-0000-000037110000}"/>
    <cellStyle name="Normal 2 2 2 2 2 6 3 3 2" xfId="13362" xr:uid="{00000000-0005-0000-0000-000038110000}"/>
    <cellStyle name="Normal 2 2 2 2 2 6 3 3 3" xfId="21748" xr:uid="{00000000-0005-0000-0000-000039110000}"/>
    <cellStyle name="Normal 2 2 2 2 2 6 3 3 4" xfId="30134" xr:uid="{00000000-0005-0000-0000-00003A110000}"/>
    <cellStyle name="Normal 2 2 2 2 2 6 3 3 5" xfId="38520" xr:uid="{00000000-0005-0000-0000-00003B110000}"/>
    <cellStyle name="Normal 2 2 2 2 2 6 3 3 6" xfId="46906" xr:uid="{00000000-0005-0000-0000-00003C110000}"/>
    <cellStyle name="Normal 2 2 2 2 2 6 3 3 7" xfId="55292" xr:uid="{00000000-0005-0000-0000-00003D110000}"/>
    <cellStyle name="Normal 2 2 2 2 2 6 3 4" xfId="10396" xr:uid="{00000000-0005-0000-0000-00003E110000}"/>
    <cellStyle name="Normal 2 2 2 2 2 6 3 5" xfId="18782" xr:uid="{00000000-0005-0000-0000-00003F110000}"/>
    <cellStyle name="Normal 2 2 2 2 2 6 3 6" xfId="27168" xr:uid="{00000000-0005-0000-0000-000040110000}"/>
    <cellStyle name="Normal 2 2 2 2 2 6 3 7" xfId="35554" xr:uid="{00000000-0005-0000-0000-000041110000}"/>
    <cellStyle name="Normal 2 2 2 2 2 6 3 8" xfId="43940" xr:uid="{00000000-0005-0000-0000-000042110000}"/>
    <cellStyle name="Normal 2 2 2 2 2 6 3 9" xfId="52326" xr:uid="{00000000-0005-0000-0000-000043110000}"/>
    <cellStyle name="Normal 2 2 2 2 2 6 4" xfId="3698" xr:uid="{00000000-0005-0000-0000-000044110000}"/>
    <cellStyle name="Normal 2 2 2 2 2 6 4 2" xfId="15052" xr:uid="{00000000-0005-0000-0000-000045110000}"/>
    <cellStyle name="Normal 2 2 2 2 2 6 4 3" xfId="23438" xr:uid="{00000000-0005-0000-0000-000046110000}"/>
    <cellStyle name="Normal 2 2 2 2 2 6 4 4" xfId="31824" xr:uid="{00000000-0005-0000-0000-000047110000}"/>
    <cellStyle name="Normal 2 2 2 2 2 6 4 5" xfId="40210" xr:uid="{00000000-0005-0000-0000-000048110000}"/>
    <cellStyle name="Normal 2 2 2 2 2 6 4 6" xfId="48596" xr:uid="{00000000-0005-0000-0000-000049110000}"/>
    <cellStyle name="Normal 2 2 2 2 2 6 4 7" xfId="56982" xr:uid="{00000000-0005-0000-0000-00004A110000}"/>
    <cellStyle name="Normal 2 2 2 2 2 6 5" xfId="6666" xr:uid="{00000000-0005-0000-0000-00004B110000}"/>
    <cellStyle name="Normal 2 2 2 2 2 6 5 2" xfId="12342" xr:uid="{00000000-0005-0000-0000-00004C110000}"/>
    <cellStyle name="Normal 2 2 2 2 2 6 5 3" xfId="20728" xr:uid="{00000000-0005-0000-0000-00004D110000}"/>
    <cellStyle name="Normal 2 2 2 2 2 6 5 4" xfId="29114" xr:uid="{00000000-0005-0000-0000-00004E110000}"/>
    <cellStyle name="Normal 2 2 2 2 2 6 5 5" xfId="37500" xr:uid="{00000000-0005-0000-0000-00004F110000}"/>
    <cellStyle name="Normal 2 2 2 2 2 6 5 6" xfId="45886" xr:uid="{00000000-0005-0000-0000-000050110000}"/>
    <cellStyle name="Normal 2 2 2 2 2 6 5 7" xfId="54272" xr:uid="{00000000-0005-0000-0000-000051110000}"/>
    <cellStyle name="Normal 2 2 2 2 2 6 6" xfId="9376" xr:uid="{00000000-0005-0000-0000-000052110000}"/>
    <cellStyle name="Normal 2 2 2 2 2 6 7" xfId="17762" xr:uid="{00000000-0005-0000-0000-000053110000}"/>
    <cellStyle name="Normal 2 2 2 2 2 6 8" xfId="26148" xr:uid="{00000000-0005-0000-0000-000054110000}"/>
    <cellStyle name="Normal 2 2 2 2 2 6 9" xfId="34534" xr:uid="{00000000-0005-0000-0000-000055110000}"/>
    <cellStyle name="Normal 2 2 2 2 2 7" xfId="881" xr:uid="{00000000-0005-0000-0000-000056110000}"/>
    <cellStyle name="Normal 2 2 2 2 2 7 10" xfId="51292" xr:uid="{00000000-0005-0000-0000-000057110000}"/>
    <cellStyle name="Normal 2 2 2 2 2 7 11" xfId="59678" xr:uid="{00000000-0005-0000-0000-000058110000}"/>
    <cellStyle name="Normal 2 2 2 2 2 7 12" xfId="61214" xr:uid="{00000000-0005-0000-0000-000059110000}"/>
    <cellStyle name="Normal 2 2 2 2 2 7 2" xfId="2832" xr:uid="{00000000-0005-0000-0000-00005A110000}"/>
    <cellStyle name="Normal 2 2 2 2 2 7 2 2" xfId="5549" xr:uid="{00000000-0005-0000-0000-00005B110000}"/>
    <cellStyle name="Normal 2 2 2 2 2 7 2 2 2" xfId="16903" xr:uid="{00000000-0005-0000-0000-00005C110000}"/>
    <cellStyle name="Normal 2 2 2 2 2 7 2 2 3" xfId="25289" xr:uid="{00000000-0005-0000-0000-00005D110000}"/>
    <cellStyle name="Normal 2 2 2 2 2 7 2 2 4" xfId="33675" xr:uid="{00000000-0005-0000-0000-00005E110000}"/>
    <cellStyle name="Normal 2 2 2 2 2 7 2 2 5" xfId="42061" xr:uid="{00000000-0005-0000-0000-00005F110000}"/>
    <cellStyle name="Normal 2 2 2 2 2 7 2 2 6" xfId="50447" xr:uid="{00000000-0005-0000-0000-000060110000}"/>
    <cellStyle name="Normal 2 2 2 2 2 7 2 2 7" xfId="58833" xr:uid="{00000000-0005-0000-0000-000061110000}"/>
    <cellStyle name="Normal 2 2 2 2 2 7 2 3" xfId="8517" xr:uid="{00000000-0005-0000-0000-000062110000}"/>
    <cellStyle name="Normal 2 2 2 2 2 7 2 3 2" xfId="14193" xr:uid="{00000000-0005-0000-0000-000063110000}"/>
    <cellStyle name="Normal 2 2 2 2 2 7 2 3 3" xfId="22579" xr:uid="{00000000-0005-0000-0000-000064110000}"/>
    <cellStyle name="Normal 2 2 2 2 2 7 2 3 4" xfId="30965" xr:uid="{00000000-0005-0000-0000-000065110000}"/>
    <cellStyle name="Normal 2 2 2 2 2 7 2 3 5" xfId="39351" xr:uid="{00000000-0005-0000-0000-000066110000}"/>
    <cellStyle name="Normal 2 2 2 2 2 7 2 3 6" xfId="47737" xr:uid="{00000000-0005-0000-0000-000067110000}"/>
    <cellStyle name="Normal 2 2 2 2 2 7 2 3 7" xfId="56123" xr:uid="{00000000-0005-0000-0000-000068110000}"/>
    <cellStyle name="Normal 2 2 2 2 2 7 2 4" xfId="11227" xr:uid="{00000000-0005-0000-0000-000069110000}"/>
    <cellStyle name="Normal 2 2 2 2 2 7 2 5" xfId="19613" xr:uid="{00000000-0005-0000-0000-00006A110000}"/>
    <cellStyle name="Normal 2 2 2 2 2 7 2 6" xfId="27999" xr:uid="{00000000-0005-0000-0000-00006B110000}"/>
    <cellStyle name="Normal 2 2 2 2 2 7 2 7" xfId="36385" xr:uid="{00000000-0005-0000-0000-00006C110000}"/>
    <cellStyle name="Normal 2 2 2 2 2 7 2 8" xfId="44771" xr:uid="{00000000-0005-0000-0000-00006D110000}"/>
    <cellStyle name="Normal 2 2 2 2 2 7 2 9" xfId="53157" xr:uid="{00000000-0005-0000-0000-00006E110000}"/>
    <cellStyle name="Normal 2 2 2 2 2 7 3" xfId="3684" xr:uid="{00000000-0005-0000-0000-00006F110000}"/>
    <cellStyle name="Normal 2 2 2 2 2 7 3 2" xfId="15038" xr:uid="{00000000-0005-0000-0000-000070110000}"/>
    <cellStyle name="Normal 2 2 2 2 2 7 3 3" xfId="23424" xr:uid="{00000000-0005-0000-0000-000071110000}"/>
    <cellStyle name="Normal 2 2 2 2 2 7 3 4" xfId="31810" xr:uid="{00000000-0005-0000-0000-000072110000}"/>
    <cellStyle name="Normal 2 2 2 2 2 7 3 5" xfId="40196" xr:uid="{00000000-0005-0000-0000-000073110000}"/>
    <cellStyle name="Normal 2 2 2 2 2 7 3 6" xfId="48582" xr:uid="{00000000-0005-0000-0000-000074110000}"/>
    <cellStyle name="Normal 2 2 2 2 2 7 3 7" xfId="56968" xr:uid="{00000000-0005-0000-0000-000075110000}"/>
    <cellStyle name="Normal 2 2 2 2 2 7 4" xfId="6652" xr:uid="{00000000-0005-0000-0000-000076110000}"/>
    <cellStyle name="Normal 2 2 2 2 2 7 4 2" xfId="12328" xr:uid="{00000000-0005-0000-0000-000077110000}"/>
    <cellStyle name="Normal 2 2 2 2 2 7 4 3" xfId="20714" xr:uid="{00000000-0005-0000-0000-000078110000}"/>
    <cellStyle name="Normal 2 2 2 2 2 7 4 4" xfId="29100" xr:uid="{00000000-0005-0000-0000-000079110000}"/>
    <cellStyle name="Normal 2 2 2 2 2 7 4 5" xfId="37486" xr:uid="{00000000-0005-0000-0000-00007A110000}"/>
    <cellStyle name="Normal 2 2 2 2 2 7 4 6" xfId="45872" xr:uid="{00000000-0005-0000-0000-00007B110000}"/>
    <cellStyle name="Normal 2 2 2 2 2 7 4 7" xfId="54258" xr:uid="{00000000-0005-0000-0000-00007C110000}"/>
    <cellStyle name="Normal 2 2 2 2 2 7 5" xfId="9362" xr:uid="{00000000-0005-0000-0000-00007D110000}"/>
    <cellStyle name="Normal 2 2 2 2 2 7 6" xfId="17748" xr:uid="{00000000-0005-0000-0000-00007E110000}"/>
    <cellStyle name="Normal 2 2 2 2 2 7 7" xfId="26134" xr:uid="{00000000-0005-0000-0000-00007F110000}"/>
    <cellStyle name="Normal 2 2 2 2 2 7 8" xfId="34520" xr:uid="{00000000-0005-0000-0000-000080110000}"/>
    <cellStyle name="Normal 2 2 2 2 2 7 9" xfId="42906" xr:uid="{00000000-0005-0000-0000-000081110000}"/>
    <cellStyle name="Normal 2 2 2 2 2 8" xfId="1486" xr:uid="{00000000-0005-0000-0000-000082110000}"/>
    <cellStyle name="Normal 2 2 2 2 2 8 10" xfId="51811" xr:uid="{00000000-0005-0000-0000-000083110000}"/>
    <cellStyle name="Normal 2 2 2 2 2 8 11" xfId="60197" xr:uid="{00000000-0005-0000-0000-000084110000}"/>
    <cellStyle name="Normal 2 2 2 2 2 8 2" xfId="2506" xr:uid="{00000000-0005-0000-0000-000085110000}"/>
    <cellStyle name="Normal 2 2 2 2 2 8 2 2" xfId="5223" xr:uid="{00000000-0005-0000-0000-000086110000}"/>
    <cellStyle name="Normal 2 2 2 2 2 8 2 2 2" xfId="16577" xr:uid="{00000000-0005-0000-0000-000087110000}"/>
    <cellStyle name="Normal 2 2 2 2 2 8 2 2 3" xfId="24963" xr:uid="{00000000-0005-0000-0000-000088110000}"/>
    <cellStyle name="Normal 2 2 2 2 2 8 2 2 4" xfId="33349" xr:uid="{00000000-0005-0000-0000-000089110000}"/>
    <cellStyle name="Normal 2 2 2 2 2 8 2 2 5" xfId="41735" xr:uid="{00000000-0005-0000-0000-00008A110000}"/>
    <cellStyle name="Normal 2 2 2 2 2 8 2 2 6" xfId="50121" xr:uid="{00000000-0005-0000-0000-00008B110000}"/>
    <cellStyle name="Normal 2 2 2 2 2 8 2 2 7" xfId="58507" xr:uid="{00000000-0005-0000-0000-00008C110000}"/>
    <cellStyle name="Normal 2 2 2 2 2 8 2 3" xfId="8191" xr:uid="{00000000-0005-0000-0000-00008D110000}"/>
    <cellStyle name="Normal 2 2 2 2 2 8 2 3 2" xfId="13867" xr:uid="{00000000-0005-0000-0000-00008E110000}"/>
    <cellStyle name="Normal 2 2 2 2 2 8 2 3 3" xfId="22253" xr:uid="{00000000-0005-0000-0000-00008F110000}"/>
    <cellStyle name="Normal 2 2 2 2 2 8 2 3 4" xfId="30639" xr:uid="{00000000-0005-0000-0000-000090110000}"/>
    <cellStyle name="Normal 2 2 2 2 2 8 2 3 5" xfId="39025" xr:uid="{00000000-0005-0000-0000-000091110000}"/>
    <cellStyle name="Normal 2 2 2 2 2 8 2 3 6" xfId="47411" xr:uid="{00000000-0005-0000-0000-000092110000}"/>
    <cellStyle name="Normal 2 2 2 2 2 8 2 3 7" xfId="55797" xr:uid="{00000000-0005-0000-0000-000093110000}"/>
    <cellStyle name="Normal 2 2 2 2 2 8 2 4" xfId="10901" xr:uid="{00000000-0005-0000-0000-000094110000}"/>
    <cellStyle name="Normal 2 2 2 2 2 8 2 5" xfId="19287" xr:uid="{00000000-0005-0000-0000-000095110000}"/>
    <cellStyle name="Normal 2 2 2 2 2 8 2 6" xfId="27673" xr:uid="{00000000-0005-0000-0000-000096110000}"/>
    <cellStyle name="Normal 2 2 2 2 2 8 2 7" xfId="36059" xr:uid="{00000000-0005-0000-0000-000097110000}"/>
    <cellStyle name="Normal 2 2 2 2 2 8 2 8" xfId="44445" xr:uid="{00000000-0005-0000-0000-000098110000}"/>
    <cellStyle name="Normal 2 2 2 2 2 8 2 9" xfId="52831" xr:uid="{00000000-0005-0000-0000-000099110000}"/>
    <cellStyle name="Normal 2 2 2 2 2 8 3" xfId="4203" xr:uid="{00000000-0005-0000-0000-00009A110000}"/>
    <cellStyle name="Normal 2 2 2 2 2 8 3 2" xfId="15557" xr:uid="{00000000-0005-0000-0000-00009B110000}"/>
    <cellStyle name="Normal 2 2 2 2 2 8 3 3" xfId="23943" xr:uid="{00000000-0005-0000-0000-00009C110000}"/>
    <cellStyle name="Normal 2 2 2 2 2 8 3 4" xfId="32329" xr:uid="{00000000-0005-0000-0000-00009D110000}"/>
    <cellStyle name="Normal 2 2 2 2 2 8 3 5" xfId="40715" xr:uid="{00000000-0005-0000-0000-00009E110000}"/>
    <cellStyle name="Normal 2 2 2 2 2 8 3 6" xfId="49101" xr:uid="{00000000-0005-0000-0000-00009F110000}"/>
    <cellStyle name="Normal 2 2 2 2 2 8 3 7" xfId="57487" xr:uid="{00000000-0005-0000-0000-0000A0110000}"/>
    <cellStyle name="Normal 2 2 2 2 2 8 4" xfId="7171" xr:uid="{00000000-0005-0000-0000-0000A1110000}"/>
    <cellStyle name="Normal 2 2 2 2 2 8 4 2" xfId="12847" xr:uid="{00000000-0005-0000-0000-0000A2110000}"/>
    <cellStyle name="Normal 2 2 2 2 2 8 4 3" xfId="21233" xr:uid="{00000000-0005-0000-0000-0000A3110000}"/>
    <cellStyle name="Normal 2 2 2 2 2 8 4 4" xfId="29619" xr:uid="{00000000-0005-0000-0000-0000A4110000}"/>
    <cellStyle name="Normal 2 2 2 2 2 8 4 5" xfId="38005" xr:uid="{00000000-0005-0000-0000-0000A5110000}"/>
    <cellStyle name="Normal 2 2 2 2 2 8 4 6" xfId="46391" xr:uid="{00000000-0005-0000-0000-0000A6110000}"/>
    <cellStyle name="Normal 2 2 2 2 2 8 4 7" xfId="54777" xr:uid="{00000000-0005-0000-0000-0000A7110000}"/>
    <cellStyle name="Normal 2 2 2 2 2 8 5" xfId="9881" xr:uid="{00000000-0005-0000-0000-0000A8110000}"/>
    <cellStyle name="Normal 2 2 2 2 2 8 6" xfId="18267" xr:uid="{00000000-0005-0000-0000-0000A9110000}"/>
    <cellStyle name="Normal 2 2 2 2 2 8 7" xfId="26653" xr:uid="{00000000-0005-0000-0000-0000AA110000}"/>
    <cellStyle name="Normal 2 2 2 2 2 8 8" xfId="35039" xr:uid="{00000000-0005-0000-0000-0000AB110000}"/>
    <cellStyle name="Normal 2 2 2 2 2 8 9" xfId="43425" xr:uid="{00000000-0005-0000-0000-0000AC110000}"/>
    <cellStyle name="Normal 2 2 2 2 2 9" xfId="1987" xr:uid="{00000000-0005-0000-0000-0000AD110000}"/>
    <cellStyle name="Normal 2 2 2 2 2 9 2" xfId="4704" xr:uid="{00000000-0005-0000-0000-0000AE110000}"/>
    <cellStyle name="Normal 2 2 2 2 2 9 2 2" xfId="16058" xr:uid="{00000000-0005-0000-0000-0000AF110000}"/>
    <cellStyle name="Normal 2 2 2 2 2 9 2 3" xfId="24444" xr:uid="{00000000-0005-0000-0000-0000B0110000}"/>
    <cellStyle name="Normal 2 2 2 2 2 9 2 4" xfId="32830" xr:uid="{00000000-0005-0000-0000-0000B1110000}"/>
    <cellStyle name="Normal 2 2 2 2 2 9 2 5" xfId="41216" xr:uid="{00000000-0005-0000-0000-0000B2110000}"/>
    <cellStyle name="Normal 2 2 2 2 2 9 2 6" xfId="49602" xr:uid="{00000000-0005-0000-0000-0000B3110000}"/>
    <cellStyle name="Normal 2 2 2 2 2 9 2 7" xfId="57988" xr:uid="{00000000-0005-0000-0000-0000B4110000}"/>
    <cellStyle name="Normal 2 2 2 2 2 9 3" xfId="7672" xr:uid="{00000000-0005-0000-0000-0000B5110000}"/>
    <cellStyle name="Normal 2 2 2 2 2 9 3 2" xfId="13348" xr:uid="{00000000-0005-0000-0000-0000B6110000}"/>
    <cellStyle name="Normal 2 2 2 2 2 9 3 3" xfId="21734" xr:uid="{00000000-0005-0000-0000-0000B7110000}"/>
    <cellStyle name="Normal 2 2 2 2 2 9 3 4" xfId="30120" xr:uid="{00000000-0005-0000-0000-0000B8110000}"/>
    <cellStyle name="Normal 2 2 2 2 2 9 3 5" xfId="38506" xr:uid="{00000000-0005-0000-0000-0000B9110000}"/>
    <cellStyle name="Normal 2 2 2 2 2 9 3 6" xfId="46892" xr:uid="{00000000-0005-0000-0000-0000BA110000}"/>
    <cellStyle name="Normal 2 2 2 2 2 9 3 7" xfId="55278" xr:uid="{00000000-0005-0000-0000-0000BB110000}"/>
    <cellStyle name="Normal 2 2 2 2 2 9 4" xfId="10382" xr:uid="{00000000-0005-0000-0000-0000BC110000}"/>
    <cellStyle name="Normal 2 2 2 2 2 9 5" xfId="18768" xr:uid="{00000000-0005-0000-0000-0000BD110000}"/>
    <cellStyle name="Normal 2 2 2 2 2 9 6" xfId="27154" xr:uid="{00000000-0005-0000-0000-0000BE110000}"/>
    <cellStyle name="Normal 2 2 2 2 2 9 7" xfId="35540" xr:uid="{00000000-0005-0000-0000-0000BF110000}"/>
    <cellStyle name="Normal 2 2 2 2 2 9 8" xfId="43926" xr:uid="{00000000-0005-0000-0000-0000C0110000}"/>
    <cellStyle name="Normal 2 2 2 2 2 9 9" xfId="52312" xr:uid="{00000000-0005-0000-0000-0000C1110000}"/>
    <cellStyle name="Normal 2 2 2 2 2_Sheet1" xfId="76" xr:uid="{00000000-0005-0000-0000-0000C2110000}"/>
    <cellStyle name="Normal 2 2 2 2 20" xfId="50965" xr:uid="{00000000-0005-0000-0000-0000C3110000}"/>
    <cellStyle name="Normal 2 2 2 2 21" xfId="59351" xr:uid="{00000000-0005-0000-0000-0000C4110000}"/>
    <cellStyle name="Normal 2 2 2 2 22" xfId="60718" xr:uid="{00000000-0005-0000-0000-0000C5110000}"/>
    <cellStyle name="Normal 2 2 2 2 3" xfId="77" xr:uid="{00000000-0005-0000-0000-0000C6110000}"/>
    <cellStyle name="Normal 2 2 2 2 3 10" xfId="6096" xr:uid="{00000000-0005-0000-0000-0000C7110000}"/>
    <cellStyle name="Normal 2 2 2 2 3 10 2" xfId="11772" xr:uid="{00000000-0005-0000-0000-0000C8110000}"/>
    <cellStyle name="Normal 2 2 2 2 3 10 3" xfId="20158" xr:uid="{00000000-0005-0000-0000-0000C9110000}"/>
    <cellStyle name="Normal 2 2 2 2 3 10 4" xfId="28544" xr:uid="{00000000-0005-0000-0000-0000CA110000}"/>
    <cellStyle name="Normal 2 2 2 2 3 10 5" xfId="36930" xr:uid="{00000000-0005-0000-0000-0000CB110000}"/>
    <cellStyle name="Normal 2 2 2 2 3 10 6" xfId="45316" xr:uid="{00000000-0005-0000-0000-0000CC110000}"/>
    <cellStyle name="Normal 2 2 2 2 3 10 7" xfId="53702" xr:uid="{00000000-0005-0000-0000-0000CD110000}"/>
    <cellStyle name="Normal 2 2 2 2 3 11" xfId="9046" xr:uid="{00000000-0005-0000-0000-0000CE110000}"/>
    <cellStyle name="Normal 2 2 2 2 3 12" xfId="17432" xr:uid="{00000000-0005-0000-0000-0000CF110000}"/>
    <cellStyle name="Normal 2 2 2 2 3 13" xfId="25818" xr:uid="{00000000-0005-0000-0000-0000D0110000}"/>
    <cellStyle name="Normal 2 2 2 2 3 14" xfId="34204" xr:uid="{00000000-0005-0000-0000-0000D1110000}"/>
    <cellStyle name="Normal 2 2 2 2 3 15" xfId="42590" xr:uid="{00000000-0005-0000-0000-0000D2110000}"/>
    <cellStyle name="Normal 2 2 2 2 3 16" xfId="50976" xr:uid="{00000000-0005-0000-0000-0000D3110000}"/>
    <cellStyle name="Normal 2 2 2 2 3 17" xfId="59362" xr:uid="{00000000-0005-0000-0000-0000D4110000}"/>
    <cellStyle name="Normal 2 2 2 2 3 18" xfId="60729" xr:uid="{00000000-0005-0000-0000-0000D5110000}"/>
    <cellStyle name="Normal 2 2 2 2 3 2" xfId="78" xr:uid="{00000000-0005-0000-0000-0000D6110000}"/>
    <cellStyle name="Normal 2 2 2 2 3 2 10" xfId="9047" xr:uid="{00000000-0005-0000-0000-0000D7110000}"/>
    <cellStyle name="Normal 2 2 2 2 3 2 11" xfId="17433" xr:uid="{00000000-0005-0000-0000-0000D8110000}"/>
    <cellStyle name="Normal 2 2 2 2 3 2 12" xfId="25819" xr:uid="{00000000-0005-0000-0000-0000D9110000}"/>
    <cellStyle name="Normal 2 2 2 2 3 2 13" xfId="34205" xr:uid="{00000000-0005-0000-0000-0000DA110000}"/>
    <cellStyle name="Normal 2 2 2 2 3 2 14" xfId="42591" xr:uid="{00000000-0005-0000-0000-0000DB110000}"/>
    <cellStyle name="Normal 2 2 2 2 3 2 15" xfId="50977" xr:uid="{00000000-0005-0000-0000-0000DC110000}"/>
    <cellStyle name="Normal 2 2 2 2 3 2 16" xfId="59363" xr:uid="{00000000-0005-0000-0000-0000DD110000}"/>
    <cellStyle name="Normal 2 2 2 2 3 2 17" xfId="60730" xr:uid="{00000000-0005-0000-0000-0000DE110000}"/>
    <cellStyle name="Normal 2 2 2 2 3 2 2" xfId="79" xr:uid="{00000000-0005-0000-0000-0000DF110000}"/>
    <cellStyle name="Normal 2 2 2 2 3 2 2 10" xfId="34206" xr:uid="{00000000-0005-0000-0000-0000E0110000}"/>
    <cellStyle name="Normal 2 2 2 2 3 2 2 11" xfId="42592" xr:uid="{00000000-0005-0000-0000-0000E1110000}"/>
    <cellStyle name="Normal 2 2 2 2 3 2 2 12" xfId="50978" xr:uid="{00000000-0005-0000-0000-0000E2110000}"/>
    <cellStyle name="Normal 2 2 2 2 3 2 2 13" xfId="59364" xr:uid="{00000000-0005-0000-0000-0000E3110000}"/>
    <cellStyle name="Normal 2 2 2 2 3 2 2 14" xfId="60731" xr:uid="{00000000-0005-0000-0000-0000E4110000}"/>
    <cellStyle name="Normal 2 2 2 2 3 2 2 2" xfId="898" xr:uid="{00000000-0005-0000-0000-0000E5110000}"/>
    <cellStyle name="Normal 2 2 2 2 3 2 2 2 10" xfId="51309" xr:uid="{00000000-0005-0000-0000-0000E6110000}"/>
    <cellStyle name="Normal 2 2 2 2 3 2 2 2 11" xfId="59695" xr:uid="{00000000-0005-0000-0000-0000E7110000}"/>
    <cellStyle name="Normal 2 2 2 2 3 2 2 2 12" xfId="61226" xr:uid="{00000000-0005-0000-0000-0000E8110000}"/>
    <cellStyle name="Normal 2 2 2 2 3 2 2 2 2" xfId="2849" xr:uid="{00000000-0005-0000-0000-0000E9110000}"/>
    <cellStyle name="Normal 2 2 2 2 3 2 2 2 2 2" xfId="5566" xr:uid="{00000000-0005-0000-0000-0000EA110000}"/>
    <cellStyle name="Normal 2 2 2 2 3 2 2 2 2 2 2" xfId="16920" xr:uid="{00000000-0005-0000-0000-0000EB110000}"/>
    <cellStyle name="Normal 2 2 2 2 3 2 2 2 2 2 3" xfId="25306" xr:uid="{00000000-0005-0000-0000-0000EC110000}"/>
    <cellStyle name="Normal 2 2 2 2 3 2 2 2 2 2 4" xfId="33692" xr:uid="{00000000-0005-0000-0000-0000ED110000}"/>
    <cellStyle name="Normal 2 2 2 2 3 2 2 2 2 2 5" xfId="42078" xr:uid="{00000000-0005-0000-0000-0000EE110000}"/>
    <cellStyle name="Normal 2 2 2 2 3 2 2 2 2 2 6" xfId="50464" xr:uid="{00000000-0005-0000-0000-0000EF110000}"/>
    <cellStyle name="Normal 2 2 2 2 3 2 2 2 2 2 7" xfId="58850" xr:uid="{00000000-0005-0000-0000-0000F0110000}"/>
    <cellStyle name="Normal 2 2 2 2 3 2 2 2 2 3" xfId="8534" xr:uid="{00000000-0005-0000-0000-0000F1110000}"/>
    <cellStyle name="Normal 2 2 2 2 3 2 2 2 2 3 2" xfId="14210" xr:uid="{00000000-0005-0000-0000-0000F2110000}"/>
    <cellStyle name="Normal 2 2 2 2 3 2 2 2 2 3 3" xfId="22596" xr:uid="{00000000-0005-0000-0000-0000F3110000}"/>
    <cellStyle name="Normal 2 2 2 2 3 2 2 2 2 3 4" xfId="30982" xr:uid="{00000000-0005-0000-0000-0000F4110000}"/>
    <cellStyle name="Normal 2 2 2 2 3 2 2 2 2 3 5" xfId="39368" xr:uid="{00000000-0005-0000-0000-0000F5110000}"/>
    <cellStyle name="Normal 2 2 2 2 3 2 2 2 2 3 6" xfId="47754" xr:uid="{00000000-0005-0000-0000-0000F6110000}"/>
    <cellStyle name="Normal 2 2 2 2 3 2 2 2 2 3 7" xfId="56140" xr:uid="{00000000-0005-0000-0000-0000F7110000}"/>
    <cellStyle name="Normal 2 2 2 2 3 2 2 2 2 4" xfId="11244" xr:uid="{00000000-0005-0000-0000-0000F8110000}"/>
    <cellStyle name="Normal 2 2 2 2 3 2 2 2 2 5" xfId="19630" xr:uid="{00000000-0005-0000-0000-0000F9110000}"/>
    <cellStyle name="Normal 2 2 2 2 3 2 2 2 2 6" xfId="28016" xr:uid="{00000000-0005-0000-0000-0000FA110000}"/>
    <cellStyle name="Normal 2 2 2 2 3 2 2 2 2 7" xfId="36402" xr:uid="{00000000-0005-0000-0000-0000FB110000}"/>
    <cellStyle name="Normal 2 2 2 2 3 2 2 2 2 8" xfId="44788" xr:uid="{00000000-0005-0000-0000-0000FC110000}"/>
    <cellStyle name="Normal 2 2 2 2 3 2 2 2 2 9" xfId="53174" xr:uid="{00000000-0005-0000-0000-0000FD110000}"/>
    <cellStyle name="Normal 2 2 2 2 3 2 2 2 3" xfId="3701" xr:uid="{00000000-0005-0000-0000-0000FE110000}"/>
    <cellStyle name="Normal 2 2 2 2 3 2 2 2 3 2" xfId="15055" xr:uid="{00000000-0005-0000-0000-0000FF110000}"/>
    <cellStyle name="Normal 2 2 2 2 3 2 2 2 3 3" xfId="23441" xr:uid="{00000000-0005-0000-0000-000000120000}"/>
    <cellStyle name="Normal 2 2 2 2 3 2 2 2 3 4" xfId="31827" xr:uid="{00000000-0005-0000-0000-000001120000}"/>
    <cellStyle name="Normal 2 2 2 2 3 2 2 2 3 5" xfId="40213" xr:uid="{00000000-0005-0000-0000-000002120000}"/>
    <cellStyle name="Normal 2 2 2 2 3 2 2 2 3 6" xfId="48599" xr:uid="{00000000-0005-0000-0000-000003120000}"/>
    <cellStyle name="Normal 2 2 2 2 3 2 2 2 3 7" xfId="56985" xr:uid="{00000000-0005-0000-0000-000004120000}"/>
    <cellStyle name="Normal 2 2 2 2 3 2 2 2 4" xfId="6669" xr:uid="{00000000-0005-0000-0000-000005120000}"/>
    <cellStyle name="Normal 2 2 2 2 3 2 2 2 4 2" xfId="12345" xr:uid="{00000000-0005-0000-0000-000006120000}"/>
    <cellStyle name="Normal 2 2 2 2 3 2 2 2 4 3" xfId="20731" xr:uid="{00000000-0005-0000-0000-000007120000}"/>
    <cellStyle name="Normal 2 2 2 2 3 2 2 2 4 4" xfId="29117" xr:uid="{00000000-0005-0000-0000-000008120000}"/>
    <cellStyle name="Normal 2 2 2 2 3 2 2 2 4 5" xfId="37503" xr:uid="{00000000-0005-0000-0000-000009120000}"/>
    <cellStyle name="Normal 2 2 2 2 3 2 2 2 4 6" xfId="45889" xr:uid="{00000000-0005-0000-0000-00000A120000}"/>
    <cellStyle name="Normal 2 2 2 2 3 2 2 2 4 7" xfId="54275" xr:uid="{00000000-0005-0000-0000-00000B120000}"/>
    <cellStyle name="Normal 2 2 2 2 3 2 2 2 5" xfId="9379" xr:uid="{00000000-0005-0000-0000-00000C120000}"/>
    <cellStyle name="Normal 2 2 2 2 3 2 2 2 6" xfId="17765" xr:uid="{00000000-0005-0000-0000-00000D120000}"/>
    <cellStyle name="Normal 2 2 2 2 3 2 2 2 7" xfId="26151" xr:uid="{00000000-0005-0000-0000-00000E120000}"/>
    <cellStyle name="Normal 2 2 2 2 3 2 2 2 8" xfId="34537" xr:uid="{00000000-0005-0000-0000-00000F120000}"/>
    <cellStyle name="Normal 2 2 2 2 3 2 2 2 9" xfId="42923" xr:uid="{00000000-0005-0000-0000-000010120000}"/>
    <cellStyle name="Normal 2 2 2 2 3 2 2 3" xfId="1498" xr:uid="{00000000-0005-0000-0000-000011120000}"/>
    <cellStyle name="Normal 2 2 2 2 3 2 2 3 10" xfId="51823" xr:uid="{00000000-0005-0000-0000-000012120000}"/>
    <cellStyle name="Normal 2 2 2 2 3 2 2 3 11" xfId="60209" xr:uid="{00000000-0005-0000-0000-000013120000}"/>
    <cellStyle name="Normal 2 2 2 2 3 2 2 3 2" xfId="2518" xr:uid="{00000000-0005-0000-0000-000014120000}"/>
    <cellStyle name="Normal 2 2 2 2 3 2 2 3 2 2" xfId="5235" xr:uid="{00000000-0005-0000-0000-000015120000}"/>
    <cellStyle name="Normal 2 2 2 2 3 2 2 3 2 2 2" xfId="16589" xr:uid="{00000000-0005-0000-0000-000016120000}"/>
    <cellStyle name="Normal 2 2 2 2 3 2 2 3 2 2 3" xfId="24975" xr:uid="{00000000-0005-0000-0000-000017120000}"/>
    <cellStyle name="Normal 2 2 2 2 3 2 2 3 2 2 4" xfId="33361" xr:uid="{00000000-0005-0000-0000-000018120000}"/>
    <cellStyle name="Normal 2 2 2 2 3 2 2 3 2 2 5" xfId="41747" xr:uid="{00000000-0005-0000-0000-000019120000}"/>
    <cellStyle name="Normal 2 2 2 2 3 2 2 3 2 2 6" xfId="50133" xr:uid="{00000000-0005-0000-0000-00001A120000}"/>
    <cellStyle name="Normal 2 2 2 2 3 2 2 3 2 2 7" xfId="58519" xr:uid="{00000000-0005-0000-0000-00001B120000}"/>
    <cellStyle name="Normal 2 2 2 2 3 2 2 3 2 3" xfId="8203" xr:uid="{00000000-0005-0000-0000-00001C120000}"/>
    <cellStyle name="Normal 2 2 2 2 3 2 2 3 2 3 2" xfId="13879" xr:uid="{00000000-0005-0000-0000-00001D120000}"/>
    <cellStyle name="Normal 2 2 2 2 3 2 2 3 2 3 3" xfId="22265" xr:uid="{00000000-0005-0000-0000-00001E120000}"/>
    <cellStyle name="Normal 2 2 2 2 3 2 2 3 2 3 4" xfId="30651" xr:uid="{00000000-0005-0000-0000-00001F120000}"/>
    <cellStyle name="Normal 2 2 2 2 3 2 2 3 2 3 5" xfId="39037" xr:uid="{00000000-0005-0000-0000-000020120000}"/>
    <cellStyle name="Normal 2 2 2 2 3 2 2 3 2 3 6" xfId="47423" xr:uid="{00000000-0005-0000-0000-000021120000}"/>
    <cellStyle name="Normal 2 2 2 2 3 2 2 3 2 3 7" xfId="55809" xr:uid="{00000000-0005-0000-0000-000022120000}"/>
    <cellStyle name="Normal 2 2 2 2 3 2 2 3 2 4" xfId="10913" xr:uid="{00000000-0005-0000-0000-000023120000}"/>
    <cellStyle name="Normal 2 2 2 2 3 2 2 3 2 5" xfId="19299" xr:uid="{00000000-0005-0000-0000-000024120000}"/>
    <cellStyle name="Normal 2 2 2 2 3 2 2 3 2 6" xfId="27685" xr:uid="{00000000-0005-0000-0000-000025120000}"/>
    <cellStyle name="Normal 2 2 2 2 3 2 2 3 2 7" xfId="36071" xr:uid="{00000000-0005-0000-0000-000026120000}"/>
    <cellStyle name="Normal 2 2 2 2 3 2 2 3 2 8" xfId="44457" xr:uid="{00000000-0005-0000-0000-000027120000}"/>
    <cellStyle name="Normal 2 2 2 2 3 2 2 3 2 9" xfId="52843" xr:uid="{00000000-0005-0000-0000-000028120000}"/>
    <cellStyle name="Normal 2 2 2 2 3 2 2 3 3" xfId="4215" xr:uid="{00000000-0005-0000-0000-000029120000}"/>
    <cellStyle name="Normal 2 2 2 2 3 2 2 3 3 2" xfId="15569" xr:uid="{00000000-0005-0000-0000-00002A120000}"/>
    <cellStyle name="Normal 2 2 2 2 3 2 2 3 3 3" xfId="23955" xr:uid="{00000000-0005-0000-0000-00002B120000}"/>
    <cellStyle name="Normal 2 2 2 2 3 2 2 3 3 4" xfId="32341" xr:uid="{00000000-0005-0000-0000-00002C120000}"/>
    <cellStyle name="Normal 2 2 2 2 3 2 2 3 3 5" xfId="40727" xr:uid="{00000000-0005-0000-0000-00002D120000}"/>
    <cellStyle name="Normal 2 2 2 2 3 2 2 3 3 6" xfId="49113" xr:uid="{00000000-0005-0000-0000-00002E120000}"/>
    <cellStyle name="Normal 2 2 2 2 3 2 2 3 3 7" xfId="57499" xr:uid="{00000000-0005-0000-0000-00002F120000}"/>
    <cellStyle name="Normal 2 2 2 2 3 2 2 3 4" xfId="7183" xr:uid="{00000000-0005-0000-0000-000030120000}"/>
    <cellStyle name="Normal 2 2 2 2 3 2 2 3 4 2" xfId="12859" xr:uid="{00000000-0005-0000-0000-000031120000}"/>
    <cellStyle name="Normal 2 2 2 2 3 2 2 3 4 3" xfId="21245" xr:uid="{00000000-0005-0000-0000-000032120000}"/>
    <cellStyle name="Normal 2 2 2 2 3 2 2 3 4 4" xfId="29631" xr:uid="{00000000-0005-0000-0000-000033120000}"/>
    <cellStyle name="Normal 2 2 2 2 3 2 2 3 4 5" xfId="38017" xr:uid="{00000000-0005-0000-0000-000034120000}"/>
    <cellStyle name="Normal 2 2 2 2 3 2 2 3 4 6" xfId="46403" xr:uid="{00000000-0005-0000-0000-000035120000}"/>
    <cellStyle name="Normal 2 2 2 2 3 2 2 3 4 7" xfId="54789" xr:uid="{00000000-0005-0000-0000-000036120000}"/>
    <cellStyle name="Normal 2 2 2 2 3 2 2 3 5" xfId="9893" xr:uid="{00000000-0005-0000-0000-000037120000}"/>
    <cellStyle name="Normal 2 2 2 2 3 2 2 3 6" xfId="18279" xr:uid="{00000000-0005-0000-0000-000038120000}"/>
    <cellStyle name="Normal 2 2 2 2 3 2 2 3 7" xfId="26665" xr:uid="{00000000-0005-0000-0000-000039120000}"/>
    <cellStyle name="Normal 2 2 2 2 3 2 2 3 8" xfId="35051" xr:uid="{00000000-0005-0000-0000-00003A120000}"/>
    <cellStyle name="Normal 2 2 2 2 3 2 2 3 9" xfId="43437" xr:uid="{00000000-0005-0000-0000-00003B120000}"/>
    <cellStyle name="Normal 2 2 2 2 3 2 2 4" xfId="2004" xr:uid="{00000000-0005-0000-0000-00003C120000}"/>
    <cellStyle name="Normal 2 2 2 2 3 2 2 4 2" xfId="4721" xr:uid="{00000000-0005-0000-0000-00003D120000}"/>
    <cellStyle name="Normal 2 2 2 2 3 2 2 4 2 2" xfId="16075" xr:uid="{00000000-0005-0000-0000-00003E120000}"/>
    <cellStyle name="Normal 2 2 2 2 3 2 2 4 2 3" xfId="24461" xr:uid="{00000000-0005-0000-0000-00003F120000}"/>
    <cellStyle name="Normal 2 2 2 2 3 2 2 4 2 4" xfId="32847" xr:uid="{00000000-0005-0000-0000-000040120000}"/>
    <cellStyle name="Normal 2 2 2 2 3 2 2 4 2 5" xfId="41233" xr:uid="{00000000-0005-0000-0000-000041120000}"/>
    <cellStyle name="Normal 2 2 2 2 3 2 2 4 2 6" xfId="49619" xr:uid="{00000000-0005-0000-0000-000042120000}"/>
    <cellStyle name="Normal 2 2 2 2 3 2 2 4 2 7" xfId="58005" xr:uid="{00000000-0005-0000-0000-000043120000}"/>
    <cellStyle name="Normal 2 2 2 2 3 2 2 4 3" xfId="7689" xr:uid="{00000000-0005-0000-0000-000044120000}"/>
    <cellStyle name="Normal 2 2 2 2 3 2 2 4 3 2" xfId="13365" xr:uid="{00000000-0005-0000-0000-000045120000}"/>
    <cellStyle name="Normal 2 2 2 2 3 2 2 4 3 3" xfId="21751" xr:uid="{00000000-0005-0000-0000-000046120000}"/>
    <cellStyle name="Normal 2 2 2 2 3 2 2 4 3 4" xfId="30137" xr:uid="{00000000-0005-0000-0000-000047120000}"/>
    <cellStyle name="Normal 2 2 2 2 3 2 2 4 3 5" xfId="38523" xr:uid="{00000000-0005-0000-0000-000048120000}"/>
    <cellStyle name="Normal 2 2 2 2 3 2 2 4 3 6" xfId="46909" xr:uid="{00000000-0005-0000-0000-000049120000}"/>
    <cellStyle name="Normal 2 2 2 2 3 2 2 4 3 7" xfId="55295" xr:uid="{00000000-0005-0000-0000-00004A120000}"/>
    <cellStyle name="Normal 2 2 2 2 3 2 2 4 4" xfId="10399" xr:uid="{00000000-0005-0000-0000-00004B120000}"/>
    <cellStyle name="Normal 2 2 2 2 3 2 2 4 5" xfId="18785" xr:uid="{00000000-0005-0000-0000-00004C120000}"/>
    <cellStyle name="Normal 2 2 2 2 3 2 2 4 6" xfId="27171" xr:uid="{00000000-0005-0000-0000-00004D120000}"/>
    <cellStyle name="Normal 2 2 2 2 3 2 2 4 7" xfId="35557" xr:uid="{00000000-0005-0000-0000-00004E120000}"/>
    <cellStyle name="Normal 2 2 2 2 3 2 2 4 8" xfId="43943" xr:uid="{00000000-0005-0000-0000-00004F120000}"/>
    <cellStyle name="Normal 2 2 2 2 3 2 2 4 9" xfId="52329" xr:uid="{00000000-0005-0000-0000-000050120000}"/>
    <cellStyle name="Normal 2 2 2 2 3 2 2 5" xfId="3370" xr:uid="{00000000-0005-0000-0000-000051120000}"/>
    <cellStyle name="Normal 2 2 2 2 3 2 2 5 2" xfId="14724" xr:uid="{00000000-0005-0000-0000-000052120000}"/>
    <cellStyle name="Normal 2 2 2 2 3 2 2 5 3" xfId="23110" xr:uid="{00000000-0005-0000-0000-000053120000}"/>
    <cellStyle name="Normal 2 2 2 2 3 2 2 5 4" xfId="31496" xr:uid="{00000000-0005-0000-0000-000054120000}"/>
    <cellStyle name="Normal 2 2 2 2 3 2 2 5 5" xfId="39882" xr:uid="{00000000-0005-0000-0000-000055120000}"/>
    <cellStyle name="Normal 2 2 2 2 3 2 2 5 6" xfId="48268" xr:uid="{00000000-0005-0000-0000-000056120000}"/>
    <cellStyle name="Normal 2 2 2 2 3 2 2 5 7" xfId="56654" xr:uid="{00000000-0005-0000-0000-000057120000}"/>
    <cellStyle name="Normal 2 2 2 2 3 2 2 6" xfId="6338" xr:uid="{00000000-0005-0000-0000-000058120000}"/>
    <cellStyle name="Normal 2 2 2 2 3 2 2 6 2" xfId="12014" xr:uid="{00000000-0005-0000-0000-000059120000}"/>
    <cellStyle name="Normal 2 2 2 2 3 2 2 6 3" xfId="20400" xr:uid="{00000000-0005-0000-0000-00005A120000}"/>
    <cellStyle name="Normal 2 2 2 2 3 2 2 6 4" xfId="28786" xr:uid="{00000000-0005-0000-0000-00005B120000}"/>
    <cellStyle name="Normal 2 2 2 2 3 2 2 6 5" xfId="37172" xr:uid="{00000000-0005-0000-0000-00005C120000}"/>
    <cellStyle name="Normal 2 2 2 2 3 2 2 6 6" xfId="45558" xr:uid="{00000000-0005-0000-0000-00005D120000}"/>
    <cellStyle name="Normal 2 2 2 2 3 2 2 6 7" xfId="53944" xr:uid="{00000000-0005-0000-0000-00005E120000}"/>
    <cellStyle name="Normal 2 2 2 2 3 2 2 7" xfId="9048" xr:uid="{00000000-0005-0000-0000-00005F120000}"/>
    <cellStyle name="Normal 2 2 2 2 3 2 2 8" xfId="17434" xr:uid="{00000000-0005-0000-0000-000060120000}"/>
    <cellStyle name="Normal 2 2 2 2 3 2 2 9" xfId="25820" xr:uid="{00000000-0005-0000-0000-000061120000}"/>
    <cellStyle name="Normal 2 2 2 2 3 2 3" xfId="899" xr:uid="{00000000-0005-0000-0000-000062120000}"/>
    <cellStyle name="Normal 2 2 2 2 3 2 3 10" xfId="42924" xr:uid="{00000000-0005-0000-0000-000063120000}"/>
    <cellStyle name="Normal 2 2 2 2 3 2 3 11" xfId="51310" xr:uid="{00000000-0005-0000-0000-000064120000}"/>
    <cellStyle name="Normal 2 2 2 2 3 2 3 12" xfId="59696" xr:uid="{00000000-0005-0000-0000-000065120000}"/>
    <cellStyle name="Normal 2 2 2 2 3 2 3 13" xfId="61225" xr:uid="{00000000-0005-0000-0000-000066120000}"/>
    <cellStyle name="Normal 2 2 2 2 3 2 3 2" xfId="1813" xr:uid="{00000000-0005-0000-0000-000067120000}"/>
    <cellStyle name="Normal 2 2 2 2 3 2 3 2 10" xfId="52138" xr:uid="{00000000-0005-0000-0000-000068120000}"/>
    <cellStyle name="Normal 2 2 2 2 3 2 3 2 11" xfId="60524" xr:uid="{00000000-0005-0000-0000-000069120000}"/>
    <cellStyle name="Normal 2 2 2 2 3 2 3 2 2" xfId="2850" xr:uid="{00000000-0005-0000-0000-00006A120000}"/>
    <cellStyle name="Normal 2 2 2 2 3 2 3 2 2 2" xfId="5567" xr:uid="{00000000-0005-0000-0000-00006B120000}"/>
    <cellStyle name="Normal 2 2 2 2 3 2 3 2 2 2 2" xfId="16921" xr:uid="{00000000-0005-0000-0000-00006C120000}"/>
    <cellStyle name="Normal 2 2 2 2 3 2 3 2 2 2 3" xfId="25307" xr:uid="{00000000-0005-0000-0000-00006D120000}"/>
    <cellStyle name="Normal 2 2 2 2 3 2 3 2 2 2 4" xfId="33693" xr:uid="{00000000-0005-0000-0000-00006E120000}"/>
    <cellStyle name="Normal 2 2 2 2 3 2 3 2 2 2 5" xfId="42079" xr:uid="{00000000-0005-0000-0000-00006F120000}"/>
    <cellStyle name="Normal 2 2 2 2 3 2 3 2 2 2 6" xfId="50465" xr:uid="{00000000-0005-0000-0000-000070120000}"/>
    <cellStyle name="Normal 2 2 2 2 3 2 3 2 2 2 7" xfId="58851" xr:uid="{00000000-0005-0000-0000-000071120000}"/>
    <cellStyle name="Normal 2 2 2 2 3 2 3 2 2 3" xfId="8535" xr:uid="{00000000-0005-0000-0000-000072120000}"/>
    <cellStyle name="Normal 2 2 2 2 3 2 3 2 2 3 2" xfId="14211" xr:uid="{00000000-0005-0000-0000-000073120000}"/>
    <cellStyle name="Normal 2 2 2 2 3 2 3 2 2 3 3" xfId="22597" xr:uid="{00000000-0005-0000-0000-000074120000}"/>
    <cellStyle name="Normal 2 2 2 2 3 2 3 2 2 3 4" xfId="30983" xr:uid="{00000000-0005-0000-0000-000075120000}"/>
    <cellStyle name="Normal 2 2 2 2 3 2 3 2 2 3 5" xfId="39369" xr:uid="{00000000-0005-0000-0000-000076120000}"/>
    <cellStyle name="Normal 2 2 2 2 3 2 3 2 2 3 6" xfId="47755" xr:uid="{00000000-0005-0000-0000-000077120000}"/>
    <cellStyle name="Normal 2 2 2 2 3 2 3 2 2 3 7" xfId="56141" xr:uid="{00000000-0005-0000-0000-000078120000}"/>
    <cellStyle name="Normal 2 2 2 2 3 2 3 2 2 4" xfId="11245" xr:uid="{00000000-0005-0000-0000-000079120000}"/>
    <cellStyle name="Normal 2 2 2 2 3 2 3 2 2 5" xfId="19631" xr:uid="{00000000-0005-0000-0000-00007A120000}"/>
    <cellStyle name="Normal 2 2 2 2 3 2 3 2 2 6" xfId="28017" xr:uid="{00000000-0005-0000-0000-00007B120000}"/>
    <cellStyle name="Normal 2 2 2 2 3 2 3 2 2 7" xfId="36403" xr:uid="{00000000-0005-0000-0000-00007C120000}"/>
    <cellStyle name="Normal 2 2 2 2 3 2 3 2 2 8" xfId="44789" xr:uid="{00000000-0005-0000-0000-00007D120000}"/>
    <cellStyle name="Normal 2 2 2 2 3 2 3 2 2 9" xfId="53175" xr:uid="{00000000-0005-0000-0000-00007E120000}"/>
    <cellStyle name="Normal 2 2 2 2 3 2 3 2 3" xfId="4530" xr:uid="{00000000-0005-0000-0000-00007F120000}"/>
    <cellStyle name="Normal 2 2 2 2 3 2 3 2 3 2" xfId="15884" xr:uid="{00000000-0005-0000-0000-000080120000}"/>
    <cellStyle name="Normal 2 2 2 2 3 2 3 2 3 3" xfId="24270" xr:uid="{00000000-0005-0000-0000-000081120000}"/>
    <cellStyle name="Normal 2 2 2 2 3 2 3 2 3 4" xfId="32656" xr:uid="{00000000-0005-0000-0000-000082120000}"/>
    <cellStyle name="Normal 2 2 2 2 3 2 3 2 3 5" xfId="41042" xr:uid="{00000000-0005-0000-0000-000083120000}"/>
    <cellStyle name="Normal 2 2 2 2 3 2 3 2 3 6" xfId="49428" xr:uid="{00000000-0005-0000-0000-000084120000}"/>
    <cellStyle name="Normal 2 2 2 2 3 2 3 2 3 7" xfId="57814" xr:uid="{00000000-0005-0000-0000-000085120000}"/>
    <cellStyle name="Normal 2 2 2 2 3 2 3 2 4" xfId="7498" xr:uid="{00000000-0005-0000-0000-000086120000}"/>
    <cellStyle name="Normal 2 2 2 2 3 2 3 2 4 2" xfId="13174" xr:uid="{00000000-0005-0000-0000-000087120000}"/>
    <cellStyle name="Normal 2 2 2 2 3 2 3 2 4 3" xfId="21560" xr:uid="{00000000-0005-0000-0000-000088120000}"/>
    <cellStyle name="Normal 2 2 2 2 3 2 3 2 4 4" xfId="29946" xr:uid="{00000000-0005-0000-0000-000089120000}"/>
    <cellStyle name="Normal 2 2 2 2 3 2 3 2 4 5" xfId="38332" xr:uid="{00000000-0005-0000-0000-00008A120000}"/>
    <cellStyle name="Normal 2 2 2 2 3 2 3 2 4 6" xfId="46718" xr:uid="{00000000-0005-0000-0000-00008B120000}"/>
    <cellStyle name="Normal 2 2 2 2 3 2 3 2 4 7" xfId="55104" xr:uid="{00000000-0005-0000-0000-00008C120000}"/>
    <cellStyle name="Normal 2 2 2 2 3 2 3 2 5" xfId="10208" xr:uid="{00000000-0005-0000-0000-00008D120000}"/>
    <cellStyle name="Normal 2 2 2 2 3 2 3 2 6" xfId="18594" xr:uid="{00000000-0005-0000-0000-00008E120000}"/>
    <cellStyle name="Normal 2 2 2 2 3 2 3 2 7" xfId="26980" xr:uid="{00000000-0005-0000-0000-00008F120000}"/>
    <cellStyle name="Normal 2 2 2 2 3 2 3 2 8" xfId="35366" xr:uid="{00000000-0005-0000-0000-000090120000}"/>
    <cellStyle name="Normal 2 2 2 2 3 2 3 2 9" xfId="43752" xr:uid="{00000000-0005-0000-0000-000091120000}"/>
    <cellStyle name="Normal 2 2 2 2 3 2 3 3" xfId="2005" xr:uid="{00000000-0005-0000-0000-000092120000}"/>
    <cellStyle name="Normal 2 2 2 2 3 2 3 3 2" xfId="4722" xr:uid="{00000000-0005-0000-0000-000093120000}"/>
    <cellStyle name="Normal 2 2 2 2 3 2 3 3 2 2" xfId="16076" xr:uid="{00000000-0005-0000-0000-000094120000}"/>
    <cellStyle name="Normal 2 2 2 2 3 2 3 3 2 3" xfId="24462" xr:uid="{00000000-0005-0000-0000-000095120000}"/>
    <cellStyle name="Normal 2 2 2 2 3 2 3 3 2 4" xfId="32848" xr:uid="{00000000-0005-0000-0000-000096120000}"/>
    <cellStyle name="Normal 2 2 2 2 3 2 3 3 2 5" xfId="41234" xr:uid="{00000000-0005-0000-0000-000097120000}"/>
    <cellStyle name="Normal 2 2 2 2 3 2 3 3 2 6" xfId="49620" xr:uid="{00000000-0005-0000-0000-000098120000}"/>
    <cellStyle name="Normal 2 2 2 2 3 2 3 3 2 7" xfId="58006" xr:uid="{00000000-0005-0000-0000-000099120000}"/>
    <cellStyle name="Normal 2 2 2 2 3 2 3 3 3" xfId="7690" xr:uid="{00000000-0005-0000-0000-00009A120000}"/>
    <cellStyle name="Normal 2 2 2 2 3 2 3 3 3 2" xfId="13366" xr:uid="{00000000-0005-0000-0000-00009B120000}"/>
    <cellStyle name="Normal 2 2 2 2 3 2 3 3 3 3" xfId="21752" xr:uid="{00000000-0005-0000-0000-00009C120000}"/>
    <cellStyle name="Normal 2 2 2 2 3 2 3 3 3 4" xfId="30138" xr:uid="{00000000-0005-0000-0000-00009D120000}"/>
    <cellStyle name="Normal 2 2 2 2 3 2 3 3 3 5" xfId="38524" xr:uid="{00000000-0005-0000-0000-00009E120000}"/>
    <cellStyle name="Normal 2 2 2 2 3 2 3 3 3 6" xfId="46910" xr:uid="{00000000-0005-0000-0000-00009F120000}"/>
    <cellStyle name="Normal 2 2 2 2 3 2 3 3 3 7" xfId="55296" xr:uid="{00000000-0005-0000-0000-0000A0120000}"/>
    <cellStyle name="Normal 2 2 2 2 3 2 3 3 4" xfId="10400" xr:uid="{00000000-0005-0000-0000-0000A1120000}"/>
    <cellStyle name="Normal 2 2 2 2 3 2 3 3 5" xfId="18786" xr:uid="{00000000-0005-0000-0000-0000A2120000}"/>
    <cellStyle name="Normal 2 2 2 2 3 2 3 3 6" xfId="27172" xr:uid="{00000000-0005-0000-0000-0000A3120000}"/>
    <cellStyle name="Normal 2 2 2 2 3 2 3 3 7" xfId="35558" xr:uid="{00000000-0005-0000-0000-0000A4120000}"/>
    <cellStyle name="Normal 2 2 2 2 3 2 3 3 8" xfId="43944" xr:uid="{00000000-0005-0000-0000-0000A5120000}"/>
    <cellStyle name="Normal 2 2 2 2 3 2 3 3 9" xfId="52330" xr:uid="{00000000-0005-0000-0000-0000A6120000}"/>
    <cellStyle name="Normal 2 2 2 2 3 2 3 4" xfId="3702" xr:uid="{00000000-0005-0000-0000-0000A7120000}"/>
    <cellStyle name="Normal 2 2 2 2 3 2 3 4 2" xfId="15056" xr:uid="{00000000-0005-0000-0000-0000A8120000}"/>
    <cellStyle name="Normal 2 2 2 2 3 2 3 4 3" xfId="23442" xr:uid="{00000000-0005-0000-0000-0000A9120000}"/>
    <cellStyle name="Normal 2 2 2 2 3 2 3 4 4" xfId="31828" xr:uid="{00000000-0005-0000-0000-0000AA120000}"/>
    <cellStyle name="Normal 2 2 2 2 3 2 3 4 5" xfId="40214" xr:uid="{00000000-0005-0000-0000-0000AB120000}"/>
    <cellStyle name="Normal 2 2 2 2 3 2 3 4 6" xfId="48600" xr:uid="{00000000-0005-0000-0000-0000AC120000}"/>
    <cellStyle name="Normal 2 2 2 2 3 2 3 4 7" xfId="56986" xr:uid="{00000000-0005-0000-0000-0000AD120000}"/>
    <cellStyle name="Normal 2 2 2 2 3 2 3 5" xfId="6670" xr:uid="{00000000-0005-0000-0000-0000AE120000}"/>
    <cellStyle name="Normal 2 2 2 2 3 2 3 5 2" xfId="12346" xr:uid="{00000000-0005-0000-0000-0000AF120000}"/>
    <cellStyle name="Normal 2 2 2 2 3 2 3 5 3" xfId="20732" xr:uid="{00000000-0005-0000-0000-0000B0120000}"/>
    <cellStyle name="Normal 2 2 2 2 3 2 3 5 4" xfId="29118" xr:uid="{00000000-0005-0000-0000-0000B1120000}"/>
    <cellStyle name="Normal 2 2 2 2 3 2 3 5 5" xfId="37504" xr:uid="{00000000-0005-0000-0000-0000B2120000}"/>
    <cellStyle name="Normal 2 2 2 2 3 2 3 5 6" xfId="45890" xr:uid="{00000000-0005-0000-0000-0000B3120000}"/>
    <cellStyle name="Normal 2 2 2 2 3 2 3 5 7" xfId="54276" xr:uid="{00000000-0005-0000-0000-0000B4120000}"/>
    <cellStyle name="Normal 2 2 2 2 3 2 3 6" xfId="9380" xr:uid="{00000000-0005-0000-0000-0000B5120000}"/>
    <cellStyle name="Normal 2 2 2 2 3 2 3 7" xfId="17766" xr:uid="{00000000-0005-0000-0000-0000B6120000}"/>
    <cellStyle name="Normal 2 2 2 2 3 2 3 8" xfId="26152" xr:uid="{00000000-0005-0000-0000-0000B7120000}"/>
    <cellStyle name="Normal 2 2 2 2 3 2 3 9" xfId="34538" xr:uid="{00000000-0005-0000-0000-0000B8120000}"/>
    <cellStyle name="Normal 2 2 2 2 3 2 4" xfId="897" xr:uid="{00000000-0005-0000-0000-0000B9120000}"/>
    <cellStyle name="Normal 2 2 2 2 3 2 4 10" xfId="51308" xr:uid="{00000000-0005-0000-0000-0000BA120000}"/>
    <cellStyle name="Normal 2 2 2 2 3 2 4 11" xfId="59694" xr:uid="{00000000-0005-0000-0000-0000BB120000}"/>
    <cellStyle name="Normal 2 2 2 2 3 2 4 2" xfId="2848" xr:uid="{00000000-0005-0000-0000-0000BC120000}"/>
    <cellStyle name="Normal 2 2 2 2 3 2 4 2 2" xfId="5565" xr:uid="{00000000-0005-0000-0000-0000BD120000}"/>
    <cellStyle name="Normal 2 2 2 2 3 2 4 2 2 2" xfId="16919" xr:uid="{00000000-0005-0000-0000-0000BE120000}"/>
    <cellStyle name="Normal 2 2 2 2 3 2 4 2 2 3" xfId="25305" xr:uid="{00000000-0005-0000-0000-0000BF120000}"/>
    <cellStyle name="Normal 2 2 2 2 3 2 4 2 2 4" xfId="33691" xr:uid="{00000000-0005-0000-0000-0000C0120000}"/>
    <cellStyle name="Normal 2 2 2 2 3 2 4 2 2 5" xfId="42077" xr:uid="{00000000-0005-0000-0000-0000C1120000}"/>
    <cellStyle name="Normal 2 2 2 2 3 2 4 2 2 6" xfId="50463" xr:uid="{00000000-0005-0000-0000-0000C2120000}"/>
    <cellStyle name="Normal 2 2 2 2 3 2 4 2 2 7" xfId="58849" xr:uid="{00000000-0005-0000-0000-0000C3120000}"/>
    <cellStyle name="Normal 2 2 2 2 3 2 4 2 3" xfId="8533" xr:uid="{00000000-0005-0000-0000-0000C4120000}"/>
    <cellStyle name="Normal 2 2 2 2 3 2 4 2 3 2" xfId="14209" xr:uid="{00000000-0005-0000-0000-0000C5120000}"/>
    <cellStyle name="Normal 2 2 2 2 3 2 4 2 3 3" xfId="22595" xr:uid="{00000000-0005-0000-0000-0000C6120000}"/>
    <cellStyle name="Normal 2 2 2 2 3 2 4 2 3 4" xfId="30981" xr:uid="{00000000-0005-0000-0000-0000C7120000}"/>
    <cellStyle name="Normal 2 2 2 2 3 2 4 2 3 5" xfId="39367" xr:uid="{00000000-0005-0000-0000-0000C8120000}"/>
    <cellStyle name="Normal 2 2 2 2 3 2 4 2 3 6" xfId="47753" xr:uid="{00000000-0005-0000-0000-0000C9120000}"/>
    <cellStyle name="Normal 2 2 2 2 3 2 4 2 3 7" xfId="56139" xr:uid="{00000000-0005-0000-0000-0000CA120000}"/>
    <cellStyle name="Normal 2 2 2 2 3 2 4 2 4" xfId="11243" xr:uid="{00000000-0005-0000-0000-0000CB120000}"/>
    <cellStyle name="Normal 2 2 2 2 3 2 4 2 5" xfId="19629" xr:uid="{00000000-0005-0000-0000-0000CC120000}"/>
    <cellStyle name="Normal 2 2 2 2 3 2 4 2 6" xfId="28015" xr:uid="{00000000-0005-0000-0000-0000CD120000}"/>
    <cellStyle name="Normal 2 2 2 2 3 2 4 2 7" xfId="36401" xr:uid="{00000000-0005-0000-0000-0000CE120000}"/>
    <cellStyle name="Normal 2 2 2 2 3 2 4 2 8" xfId="44787" xr:uid="{00000000-0005-0000-0000-0000CF120000}"/>
    <cellStyle name="Normal 2 2 2 2 3 2 4 2 9" xfId="53173" xr:uid="{00000000-0005-0000-0000-0000D0120000}"/>
    <cellStyle name="Normal 2 2 2 2 3 2 4 3" xfId="3700" xr:uid="{00000000-0005-0000-0000-0000D1120000}"/>
    <cellStyle name="Normal 2 2 2 2 3 2 4 3 2" xfId="15054" xr:uid="{00000000-0005-0000-0000-0000D2120000}"/>
    <cellStyle name="Normal 2 2 2 2 3 2 4 3 3" xfId="23440" xr:uid="{00000000-0005-0000-0000-0000D3120000}"/>
    <cellStyle name="Normal 2 2 2 2 3 2 4 3 4" xfId="31826" xr:uid="{00000000-0005-0000-0000-0000D4120000}"/>
    <cellStyle name="Normal 2 2 2 2 3 2 4 3 5" xfId="40212" xr:uid="{00000000-0005-0000-0000-0000D5120000}"/>
    <cellStyle name="Normal 2 2 2 2 3 2 4 3 6" xfId="48598" xr:uid="{00000000-0005-0000-0000-0000D6120000}"/>
    <cellStyle name="Normal 2 2 2 2 3 2 4 3 7" xfId="56984" xr:uid="{00000000-0005-0000-0000-0000D7120000}"/>
    <cellStyle name="Normal 2 2 2 2 3 2 4 4" xfId="6668" xr:uid="{00000000-0005-0000-0000-0000D8120000}"/>
    <cellStyle name="Normal 2 2 2 2 3 2 4 4 2" xfId="12344" xr:uid="{00000000-0005-0000-0000-0000D9120000}"/>
    <cellStyle name="Normal 2 2 2 2 3 2 4 4 3" xfId="20730" xr:uid="{00000000-0005-0000-0000-0000DA120000}"/>
    <cellStyle name="Normal 2 2 2 2 3 2 4 4 4" xfId="29116" xr:uid="{00000000-0005-0000-0000-0000DB120000}"/>
    <cellStyle name="Normal 2 2 2 2 3 2 4 4 5" xfId="37502" xr:uid="{00000000-0005-0000-0000-0000DC120000}"/>
    <cellStyle name="Normal 2 2 2 2 3 2 4 4 6" xfId="45888" xr:uid="{00000000-0005-0000-0000-0000DD120000}"/>
    <cellStyle name="Normal 2 2 2 2 3 2 4 4 7" xfId="54274" xr:uid="{00000000-0005-0000-0000-0000DE120000}"/>
    <cellStyle name="Normal 2 2 2 2 3 2 4 5" xfId="9378" xr:uid="{00000000-0005-0000-0000-0000DF120000}"/>
    <cellStyle name="Normal 2 2 2 2 3 2 4 6" xfId="17764" xr:uid="{00000000-0005-0000-0000-0000E0120000}"/>
    <cellStyle name="Normal 2 2 2 2 3 2 4 7" xfId="26150" xr:uid="{00000000-0005-0000-0000-0000E1120000}"/>
    <cellStyle name="Normal 2 2 2 2 3 2 4 8" xfId="34536" xr:uid="{00000000-0005-0000-0000-0000E2120000}"/>
    <cellStyle name="Normal 2 2 2 2 3 2 4 9" xfId="42922" xr:uid="{00000000-0005-0000-0000-0000E3120000}"/>
    <cellStyle name="Normal 2 2 2 2 3 2 5" xfId="1497" xr:uid="{00000000-0005-0000-0000-0000E4120000}"/>
    <cellStyle name="Normal 2 2 2 2 3 2 5 10" xfId="51822" xr:uid="{00000000-0005-0000-0000-0000E5120000}"/>
    <cellStyle name="Normal 2 2 2 2 3 2 5 11" xfId="60208" xr:uid="{00000000-0005-0000-0000-0000E6120000}"/>
    <cellStyle name="Normal 2 2 2 2 3 2 5 2" xfId="2517" xr:uid="{00000000-0005-0000-0000-0000E7120000}"/>
    <cellStyle name="Normal 2 2 2 2 3 2 5 2 2" xfId="5234" xr:uid="{00000000-0005-0000-0000-0000E8120000}"/>
    <cellStyle name="Normal 2 2 2 2 3 2 5 2 2 2" xfId="16588" xr:uid="{00000000-0005-0000-0000-0000E9120000}"/>
    <cellStyle name="Normal 2 2 2 2 3 2 5 2 2 3" xfId="24974" xr:uid="{00000000-0005-0000-0000-0000EA120000}"/>
    <cellStyle name="Normal 2 2 2 2 3 2 5 2 2 4" xfId="33360" xr:uid="{00000000-0005-0000-0000-0000EB120000}"/>
    <cellStyle name="Normal 2 2 2 2 3 2 5 2 2 5" xfId="41746" xr:uid="{00000000-0005-0000-0000-0000EC120000}"/>
    <cellStyle name="Normal 2 2 2 2 3 2 5 2 2 6" xfId="50132" xr:uid="{00000000-0005-0000-0000-0000ED120000}"/>
    <cellStyle name="Normal 2 2 2 2 3 2 5 2 2 7" xfId="58518" xr:uid="{00000000-0005-0000-0000-0000EE120000}"/>
    <cellStyle name="Normal 2 2 2 2 3 2 5 2 3" xfId="8202" xr:uid="{00000000-0005-0000-0000-0000EF120000}"/>
    <cellStyle name="Normal 2 2 2 2 3 2 5 2 3 2" xfId="13878" xr:uid="{00000000-0005-0000-0000-0000F0120000}"/>
    <cellStyle name="Normal 2 2 2 2 3 2 5 2 3 3" xfId="22264" xr:uid="{00000000-0005-0000-0000-0000F1120000}"/>
    <cellStyle name="Normal 2 2 2 2 3 2 5 2 3 4" xfId="30650" xr:uid="{00000000-0005-0000-0000-0000F2120000}"/>
    <cellStyle name="Normal 2 2 2 2 3 2 5 2 3 5" xfId="39036" xr:uid="{00000000-0005-0000-0000-0000F3120000}"/>
    <cellStyle name="Normal 2 2 2 2 3 2 5 2 3 6" xfId="47422" xr:uid="{00000000-0005-0000-0000-0000F4120000}"/>
    <cellStyle name="Normal 2 2 2 2 3 2 5 2 3 7" xfId="55808" xr:uid="{00000000-0005-0000-0000-0000F5120000}"/>
    <cellStyle name="Normal 2 2 2 2 3 2 5 2 4" xfId="10912" xr:uid="{00000000-0005-0000-0000-0000F6120000}"/>
    <cellStyle name="Normal 2 2 2 2 3 2 5 2 5" xfId="19298" xr:uid="{00000000-0005-0000-0000-0000F7120000}"/>
    <cellStyle name="Normal 2 2 2 2 3 2 5 2 6" xfId="27684" xr:uid="{00000000-0005-0000-0000-0000F8120000}"/>
    <cellStyle name="Normal 2 2 2 2 3 2 5 2 7" xfId="36070" xr:uid="{00000000-0005-0000-0000-0000F9120000}"/>
    <cellStyle name="Normal 2 2 2 2 3 2 5 2 8" xfId="44456" xr:uid="{00000000-0005-0000-0000-0000FA120000}"/>
    <cellStyle name="Normal 2 2 2 2 3 2 5 2 9" xfId="52842" xr:uid="{00000000-0005-0000-0000-0000FB120000}"/>
    <cellStyle name="Normal 2 2 2 2 3 2 5 3" xfId="4214" xr:uid="{00000000-0005-0000-0000-0000FC120000}"/>
    <cellStyle name="Normal 2 2 2 2 3 2 5 3 2" xfId="15568" xr:uid="{00000000-0005-0000-0000-0000FD120000}"/>
    <cellStyle name="Normal 2 2 2 2 3 2 5 3 3" xfId="23954" xr:uid="{00000000-0005-0000-0000-0000FE120000}"/>
    <cellStyle name="Normal 2 2 2 2 3 2 5 3 4" xfId="32340" xr:uid="{00000000-0005-0000-0000-0000FF120000}"/>
    <cellStyle name="Normal 2 2 2 2 3 2 5 3 5" xfId="40726" xr:uid="{00000000-0005-0000-0000-000000130000}"/>
    <cellStyle name="Normal 2 2 2 2 3 2 5 3 6" xfId="49112" xr:uid="{00000000-0005-0000-0000-000001130000}"/>
    <cellStyle name="Normal 2 2 2 2 3 2 5 3 7" xfId="57498" xr:uid="{00000000-0005-0000-0000-000002130000}"/>
    <cellStyle name="Normal 2 2 2 2 3 2 5 4" xfId="7182" xr:uid="{00000000-0005-0000-0000-000003130000}"/>
    <cellStyle name="Normal 2 2 2 2 3 2 5 4 2" xfId="12858" xr:uid="{00000000-0005-0000-0000-000004130000}"/>
    <cellStyle name="Normal 2 2 2 2 3 2 5 4 3" xfId="21244" xr:uid="{00000000-0005-0000-0000-000005130000}"/>
    <cellStyle name="Normal 2 2 2 2 3 2 5 4 4" xfId="29630" xr:uid="{00000000-0005-0000-0000-000006130000}"/>
    <cellStyle name="Normal 2 2 2 2 3 2 5 4 5" xfId="38016" xr:uid="{00000000-0005-0000-0000-000007130000}"/>
    <cellStyle name="Normal 2 2 2 2 3 2 5 4 6" xfId="46402" xr:uid="{00000000-0005-0000-0000-000008130000}"/>
    <cellStyle name="Normal 2 2 2 2 3 2 5 4 7" xfId="54788" xr:uid="{00000000-0005-0000-0000-000009130000}"/>
    <cellStyle name="Normal 2 2 2 2 3 2 5 5" xfId="9892" xr:uid="{00000000-0005-0000-0000-00000A130000}"/>
    <cellStyle name="Normal 2 2 2 2 3 2 5 6" xfId="18278" xr:uid="{00000000-0005-0000-0000-00000B130000}"/>
    <cellStyle name="Normal 2 2 2 2 3 2 5 7" xfId="26664" xr:uid="{00000000-0005-0000-0000-00000C130000}"/>
    <cellStyle name="Normal 2 2 2 2 3 2 5 8" xfId="35050" xr:uid="{00000000-0005-0000-0000-00000D130000}"/>
    <cellStyle name="Normal 2 2 2 2 3 2 5 9" xfId="43436" xr:uid="{00000000-0005-0000-0000-00000E130000}"/>
    <cellStyle name="Normal 2 2 2 2 3 2 6" xfId="2003" xr:uid="{00000000-0005-0000-0000-00000F130000}"/>
    <cellStyle name="Normal 2 2 2 2 3 2 6 2" xfId="4720" xr:uid="{00000000-0005-0000-0000-000010130000}"/>
    <cellStyle name="Normal 2 2 2 2 3 2 6 2 2" xfId="16074" xr:uid="{00000000-0005-0000-0000-000011130000}"/>
    <cellStyle name="Normal 2 2 2 2 3 2 6 2 3" xfId="24460" xr:uid="{00000000-0005-0000-0000-000012130000}"/>
    <cellStyle name="Normal 2 2 2 2 3 2 6 2 4" xfId="32846" xr:uid="{00000000-0005-0000-0000-000013130000}"/>
    <cellStyle name="Normal 2 2 2 2 3 2 6 2 5" xfId="41232" xr:uid="{00000000-0005-0000-0000-000014130000}"/>
    <cellStyle name="Normal 2 2 2 2 3 2 6 2 6" xfId="49618" xr:uid="{00000000-0005-0000-0000-000015130000}"/>
    <cellStyle name="Normal 2 2 2 2 3 2 6 2 7" xfId="58004" xr:uid="{00000000-0005-0000-0000-000016130000}"/>
    <cellStyle name="Normal 2 2 2 2 3 2 6 3" xfId="7688" xr:uid="{00000000-0005-0000-0000-000017130000}"/>
    <cellStyle name="Normal 2 2 2 2 3 2 6 3 2" xfId="13364" xr:uid="{00000000-0005-0000-0000-000018130000}"/>
    <cellStyle name="Normal 2 2 2 2 3 2 6 3 3" xfId="21750" xr:uid="{00000000-0005-0000-0000-000019130000}"/>
    <cellStyle name="Normal 2 2 2 2 3 2 6 3 4" xfId="30136" xr:uid="{00000000-0005-0000-0000-00001A130000}"/>
    <cellStyle name="Normal 2 2 2 2 3 2 6 3 5" xfId="38522" xr:uid="{00000000-0005-0000-0000-00001B130000}"/>
    <cellStyle name="Normal 2 2 2 2 3 2 6 3 6" xfId="46908" xr:uid="{00000000-0005-0000-0000-00001C130000}"/>
    <cellStyle name="Normal 2 2 2 2 3 2 6 3 7" xfId="55294" xr:uid="{00000000-0005-0000-0000-00001D130000}"/>
    <cellStyle name="Normal 2 2 2 2 3 2 6 4" xfId="10398" xr:uid="{00000000-0005-0000-0000-00001E130000}"/>
    <cellStyle name="Normal 2 2 2 2 3 2 6 5" xfId="18784" xr:uid="{00000000-0005-0000-0000-00001F130000}"/>
    <cellStyle name="Normal 2 2 2 2 3 2 6 6" xfId="27170" xr:uid="{00000000-0005-0000-0000-000020130000}"/>
    <cellStyle name="Normal 2 2 2 2 3 2 6 7" xfId="35556" xr:uid="{00000000-0005-0000-0000-000021130000}"/>
    <cellStyle name="Normal 2 2 2 2 3 2 6 8" xfId="43942" xr:uid="{00000000-0005-0000-0000-000022130000}"/>
    <cellStyle name="Normal 2 2 2 2 3 2 6 9" xfId="52328" xr:uid="{00000000-0005-0000-0000-000023130000}"/>
    <cellStyle name="Normal 2 2 2 2 3 2 7" xfId="610" xr:uid="{00000000-0005-0000-0000-000024130000}"/>
    <cellStyle name="Normal 2 2 2 2 3 2 7 2" xfId="6337" xr:uid="{00000000-0005-0000-0000-000025130000}"/>
    <cellStyle name="Normal 2 2 2 2 3 2 7 3" xfId="12013" xr:uid="{00000000-0005-0000-0000-000026130000}"/>
    <cellStyle name="Normal 2 2 2 2 3 2 7 4" xfId="20399" xr:uid="{00000000-0005-0000-0000-000027130000}"/>
    <cellStyle name="Normal 2 2 2 2 3 2 7 5" xfId="28785" xr:uid="{00000000-0005-0000-0000-000028130000}"/>
    <cellStyle name="Normal 2 2 2 2 3 2 7 6" xfId="37171" xr:uid="{00000000-0005-0000-0000-000029130000}"/>
    <cellStyle name="Normal 2 2 2 2 3 2 7 7" xfId="45557" xr:uid="{00000000-0005-0000-0000-00002A130000}"/>
    <cellStyle name="Normal 2 2 2 2 3 2 7 8" xfId="53943" xr:uid="{00000000-0005-0000-0000-00002B130000}"/>
    <cellStyle name="Normal 2 2 2 2 3 2 8" xfId="3369" xr:uid="{00000000-0005-0000-0000-00002C130000}"/>
    <cellStyle name="Normal 2 2 2 2 3 2 8 2" xfId="14723" xr:uid="{00000000-0005-0000-0000-00002D130000}"/>
    <cellStyle name="Normal 2 2 2 2 3 2 8 3" xfId="23109" xr:uid="{00000000-0005-0000-0000-00002E130000}"/>
    <cellStyle name="Normal 2 2 2 2 3 2 8 4" xfId="31495" xr:uid="{00000000-0005-0000-0000-00002F130000}"/>
    <cellStyle name="Normal 2 2 2 2 3 2 8 5" xfId="39881" xr:uid="{00000000-0005-0000-0000-000030130000}"/>
    <cellStyle name="Normal 2 2 2 2 3 2 8 6" xfId="48267" xr:uid="{00000000-0005-0000-0000-000031130000}"/>
    <cellStyle name="Normal 2 2 2 2 3 2 8 7" xfId="56653" xr:uid="{00000000-0005-0000-0000-000032130000}"/>
    <cellStyle name="Normal 2 2 2 2 3 2 9" xfId="6280" xr:uid="{00000000-0005-0000-0000-000033130000}"/>
    <cellStyle name="Normal 2 2 2 2 3 2 9 2" xfId="11956" xr:uid="{00000000-0005-0000-0000-000034130000}"/>
    <cellStyle name="Normal 2 2 2 2 3 2 9 3" xfId="20342" xr:uid="{00000000-0005-0000-0000-000035130000}"/>
    <cellStyle name="Normal 2 2 2 2 3 2 9 4" xfId="28728" xr:uid="{00000000-0005-0000-0000-000036130000}"/>
    <cellStyle name="Normal 2 2 2 2 3 2 9 5" xfId="37114" xr:uid="{00000000-0005-0000-0000-000037130000}"/>
    <cellStyle name="Normal 2 2 2 2 3 2 9 6" xfId="45500" xr:uid="{00000000-0005-0000-0000-000038130000}"/>
    <cellStyle name="Normal 2 2 2 2 3 2 9 7" xfId="53886" xr:uid="{00000000-0005-0000-0000-000039130000}"/>
    <cellStyle name="Normal 2 2 2 2 3 2_Sheet1" xfId="80" xr:uid="{00000000-0005-0000-0000-00003A130000}"/>
    <cellStyle name="Normal 2 2 2 2 3 3" xfId="81" xr:uid="{00000000-0005-0000-0000-00003B130000}"/>
    <cellStyle name="Normal 2 2 2 2 3 3 10" xfId="25821" xr:uid="{00000000-0005-0000-0000-00003C130000}"/>
    <cellStyle name="Normal 2 2 2 2 3 3 11" xfId="34207" xr:uid="{00000000-0005-0000-0000-00003D130000}"/>
    <cellStyle name="Normal 2 2 2 2 3 3 12" xfId="42593" xr:uid="{00000000-0005-0000-0000-00003E130000}"/>
    <cellStyle name="Normal 2 2 2 2 3 3 13" xfId="50979" xr:uid="{00000000-0005-0000-0000-00003F130000}"/>
    <cellStyle name="Normal 2 2 2 2 3 3 14" xfId="59365" xr:uid="{00000000-0005-0000-0000-000040130000}"/>
    <cellStyle name="Normal 2 2 2 2 3 3 15" xfId="60732" xr:uid="{00000000-0005-0000-0000-000041130000}"/>
    <cellStyle name="Normal 2 2 2 2 3 3 2" xfId="900" xr:uid="{00000000-0005-0000-0000-000042130000}"/>
    <cellStyle name="Normal 2 2 2 2 3 3 2 10" xfId="51311" xr:uid="{00000000-0005-0000-0000-000043130000}"/>
    <cellStyle name="Normal 2 2 2 2 3 3 2 11" xfId="59697" xr:uid="{00000000-0005-0000-0000-000044130000}"/>
    <cellStyle name="Normal 2 2 2 2 3 3 2 12" xfId="61227" xr:uid="{00000000-0005-0000-0000-000045130000}"/>
    <cellStyle name="Normal 2 2 2 2 3 3 2 2" xfId="2851" xr:uid="{00000000-0005-0000-0000-000046130000}"/>
    <cellStyle name="Normal 2 2 2 2 3 3 2 2 2" xfId="5568" xr:uid="{00000000-0005-0000-0000-000047130000}"/>
    <cellStyle name="Normal 2 2 2 2 3 3 2 2 2 2" xfId="16922" xr:uid="{00000000-0005-0000-0000-000048130000}"/>
    <cellStyle name="Normal 2 2 2 2 3 3 2 2 2 3" xfId="25308" xr:uid="{00000000-0005-0000-0000-000049130000}"/>
    <cellStyle name="Normal 2 2 2 2 3 3 2 2 2 4" xfId="33694" xr:uid="{00000000-0005-0000-0000-00004A130000}"/>
    <cellStyle name="Normal 2 2 2 2 3 3 2 2 2 5" xfId="42080" xr:uid="{00000000-0005-0000-0000-00004B130000}"/>
    <cellStyle name="Normal 2 2 2 2 3 3 2 2 2 6" xfId="50466" xr:uid="{00000000-0005-0000-0000-00004C130000}"/>
    <cellStyle name="Normal 2 2 2 2 3 3 2 2 2 7" xfId="58852" xr:uid="{00000000-0005-0000-0000-00004D130000}"/>
    <cellStyle name="Normal 2 2 2 2 3 3 2 2 3" xfId="8536" xr:uid="{00000000-0005-0000-0000-00004E130000}"/>
    <cellStyle name="Normal 2 2 2 2 3 3 2 2 3 2" xfId="14212" xr:uid="{00000000-0005-0000-0000-00004F130000}"/>
    <cellStyle name="Normal 2 2 2 2 3 3 2 2 3 3" xfId="22598" xr:uid="{00000000-0005-0000-0000-000050130000}"/>
    <cellStyle name="Normal 2 2 2 2 3 3 2 2 3 4" xfId="30984" xr:uid="{00000000-0005-0000-0000-000051130000}"/>
    <cellStyle name="Normal 2 2 2 2 3 3 2 2 3 5" xfId="39370" xr:uid="{00000000-0005-0000-0000-000052130000}"/>
    <cellStyle name="Normal 2 2 2 2 3 3 2 2 3 6" xfId="47756" xr:uid="{00000000-0005-0000-0000-000053130000}"/>
    <cellStyle name="Normal 2 2 2 2 3 3 2 2 3 7" xfId="56142" xr:uid="{00000000-0005-0000-0000-000054130000}"/>
    <cellStyle name="Normal 2 2 2 2 3 3 2 2 4" xfId="11246" xr:uid="{00000000-0005-0000-0000-000055130000}"/>
    <cellStyle name="Normal 2 2 2 2 3 3 2 2 5" xfId="19632" xr:uid="{00000000-0005-0000-0000-000056130000}"/>
    <cellStyle name="Normal 2 2 2 2 3 3 2 2 6" xfId="28018" xr:uid="{00000000-0005-0000-0000-000057130000}"/>
    <cellStyle name="Normal 2 2 2 2 3 3 2 2 7" xfId="36404" xr:uid="{00000000-0005-0000-0000-000058130000}"/>
    <cellStyle name="Normal 2 2 2 2 3 3 2 2 8" xfId="44790" xr:uid="{00000000-0005-0000-0000-000059130000}"/>
    <cellStyle name="Normal 2 2 2 2 3 3 2 2 9" xfId="53176" xr:uid="{00000000-0005-0000-0000-00005A130000}"/>
    <cellStyle name="Normal 2 2 2 2 3 3 2 3" xfId="3703" xr:uid="{00000000-0005-0000-0000-00005B130000}"/>
    <cellStyle name="Normal 2 2 2 2 3 3 2 3 2" xfId="15057" xr:uid="{00000000-0005-0000-0000-00005C130000}"/>
    <cellStyle name="Normal 2 2 2 2 3 3 2 3 3" xfId="23443" xr:uid="{00000000-0005-0000-0000-00005D130000}"/>
    <cellStyle name="Normal 2 2 2 2 3 3 2 3 4" xfId="31829" xr:uid="{00000000-0005-0000-0000-00005E130000}"/>
    <cellStyle name="Normal 2 2 2 2 3 3 2 3 5" xfId="40215" xr:uid="{00000000-0005-0000-0000-00005F130000}"/>
    <cellStyle name="Normal 2 2 2 2 3 3 2 3 6" xfId="48601" xr:uid="{00000000-0005-0000-0000-000060130000}"/>
    <cellStyle name="Normal 2 2 2 2 3 3 2 3 7" xfId="56987" xr:uid="{00000000-0005-0000-0000-000061130000}"/>
    <cellStyle name="Normal 2 2 2 2 3 3 2 4" xfId="6671" xr:uid="{00000000-0005-0000-0000-000062130000}"/>
    <cellStyle name="Normal 2 2 2 2 3 3 2 4 2" xfId="12347" xr:uid="{00000000-0005-0000-0000-000063130000}"/>
    <cellStyle name="Normal 2 2 2 2 3 3 2 4 3" xfId="20733" xr:uid="{00000000-0005-0000-0000-000064130000}"/>
    <cellStyle name="Normal 2 2 2 2 3 3 2 4 4" xfId="29119" xr:uid="{00000000-0005-0000-0000-000065130000}"/>
    <cellStyle name="Normal 2 2 2 2 3 3 2 4 5" xfId="37505" xr:uid="{00000000-0005-0000-0000-000066130000}"/>
    <cellStyle name="Normal 2 2 2 2 3 3 2 4 6" xfId="45891" xr:uid="{00000000-0005-0000-0000-000067130000}"/>
    <cellStyle name="Normal 2 2 2 2 3 3 2 4 7" xfId="54277" xr:uid="{00000000-0005-0000-0000-000068130000}"/>
    <cellStyle name="Normal 2 2 2 2 3 3 2 5" xfId="9381" xr:uid="{00000000-0005-0000-0000-000069130000}"/>
    <cellStyle name="Normal 2 2 2 2 3 3 2 6" xfId="17767" xr:uid="{00000000-0005-0000-0000-00006A130000}"/>
    <cellStyle name="Normal 2 2 2 2 3 3 2 7" xfId="26153" xr:uid="{00000000-0005-0000-0000-00006B130000}"/>
    <cellStyle name="Normal 2 2 2 2 3 3 2 8" xfId="34539" xr:uid="{00000000-0005-0000-0000-00006C130000}"/>
    <cellStyle name="Normal 2 2 2 2 3 3 2 9" xfId="42925" xr:uid="{00000000-0005-0000-0000-00006D130000}"/>
    <cellStyle name="Normal 2 2 2 2 3 3 3" xfId="1499" xr:uid="{00000000-0005-0000-0000-00006E130000}"/>
    <cellStyle name="Normal 2 2 2 2 3 3 3 10" xfId="51824" xr:uid="{00000000-0005-0000-0000-00006F130000}"/>
    <cellStyle name="Normal 2 2 2 2 3 3 3 11" xfId="60210" xr:uid="{00000000-0005-0000-0000-000070130000}"/>
    <cellStyle name="Normal 2 2 2 2 3 3 3 2" xfId="2519" xr:uid="{00000000-0005-0000-0000-000071130000}"/>
    <cellStyle name="Normal 2 2 2 2 3 3 3 2 2" xfId="5236" xr:uid="{00000000-0005-0000-0000-000072130000}"/>
    <cellStyle name="Normal 2 2 2 2 3 3 3 2 2 2" xfId="16590" xr:uid="{00000000-0005-0000-0000-000073130000}"/>
    <cellStyle name="Normal 2 2 2 2 3 3 3 2 2 3" xfId="24976" xr:uid="{00000000-0005-0000-0000-000074130000}"/>
    <cellStyle name="Normal 2 2 2 2 3 3 3 2 2 4" xfId="33362" xr:uid="{00000000-0005-0000-0000-000075130000}"/>
    <cellStyle name="Normal 2 2 2 2 3 3 3 2 2 5" xfId="41748" xr:uid="{00000000-0005-0000-0000-000076130000}"/>
    <cellStyle name="Normal 2 2 2 2 3 3 3 2 2 6" xfId="50134" xr:uid="{00000000-0005-0000-0000-000077130000}"/>
    <cellStyle name="Normal 2 2 2 2 3 3 3 2 2 7" xfId="58520" xr:uid="{00000000-0005-0000-0000-000078130000}"/>
    <cellStyle name="Normal 2 2 2 2 3 3 3 2 3" xfId="8204" xr:uid="{00000000-0005-0000-0000-000079130000}"/>
    <cellStyle name="Normal 2 2 2 2 3 3 3 2 3 2" xfId="13880" xr:uid="{00000000-0005-0000-0000-00007A130000}"/>
    <cellStyle name="Normal 2 2 2 2 3 3 3 2 3 3" xfId="22266" xr:uid="{00000000-0005-0000-0000-00007B130000}"/>
    <cellStyle name="Normal 2 2 2 2 3 3 3 2 3 4" xfId="30652" xr:uid="{00000000-0005-0000-0000-00007C130000}"/>
    <cellStyle name="Normal 2 2 2 2 3 3 3 2 3 5" xfId="39038" xr:uid="{00000000-0005-0000-0000-00007D130000}"/>
    <cellStyle name="Normal 2 2 2 2 3 3 3 2 3 6" xfId="47424" xr:uid="{00000000-0005-0000-0000-00007E130000}"/>
    <cellStyle name="Normal 2 2 2 2 3 3 3 2 3 7" xfId="55810" xr:uid="{00000000-0005-0000-0000-00007F130000}"/>
    <cellStyle name="Normal 2 2 2 2 3 3 3 2 4" xfId="10914" xr:uid="{00000000-0005-0000-0000-000080130000}"/>
    <cellStyle name="Normal 2 2 2 2 3 3 3 2 5" xfId="19300" xr:uid="{00000000-0005-0000-0000-000081130000}"/>
    <cellStyle name="Normal 2 2 2 2 3 3 3 2 6" xfId="27686" xr:uid="{00000000-0005-0000-0000-000082130000}"/>
    <cellStyle name="Normal 2 2 2 2 3 3 3 2 7" xfId="36072" xr:uid="{00000000-0005-0000-0000-000083130000}"/>
    <cellStyle name="Normal 2 2 2 2 3 3 3 2 8" xfId="44458" xr:uid="{00000000-0005-0000-0000-000084130000}"/>
    <cellStyle name="Normal 2 2 2 2 3 3 3 2 9" xfId="52844" xr:uid="{00000000-0005-0000-0000-000085130000}"/>
    <cellStyle name="Normal 2 2 2 2 3 3 3 3" xfId="4216" xr:uid="{00000000-0005-0000-0000-000086130000}"/>
    <cellStyle name="Normal 2 2 2 2 3 3 3 3 2" xfId="15570" xr:uid="{00000000-0005-0000-0000-000087130000}"/>
    <cellStyle name="Normal 2 2 2 2 3 3 3 3 3" xfId="23956" xr:uid="{00000000-0005-0000-0000-000088130000}"/>
    <cellStyle name="Normal 2 2 2 2 3 3 3 3 4" xfId="32342" xr:uid="{00000000-0005-0000-0000-000089130000}"/>
    <cellStyle name="Normal 2 2 2 2 3 3 3 3 5" xfId="40728" xr:uid="{00000000-0005-0000-0000-00008A130000}"/>
    <cellStyle name="Normal 2 2 2 2 3 3 3 3 6" xfId="49114" xr:uid="{00000000-0005-0000-0000-00008B130000}"/>
    <cellStyle name="Normal 2 2 2 2 3 3 3 3 7" xfId="57500" xr:uid="{00000000-0005-0000-0000-00008C130000}"/>
    <cellStyle name="Normal 2 2 2 2 3 3 3 4" xfId="7184" xr:uid="{00000000-0005-0000-0000-00008D130000}"/>
    <cellStyle name="Normal 2 2 2 2 3 3 3 4 2" xfId="12860" xr:uid="{00000000-0005-0000-0000-00008E130000}"/>
    <cellStyle name="Normal 2 2 2 2 3 3 3 4 3" xfId="21246" xr:uid="{00000000-0005-0000-0000-00008F130000}"/>
    <cellStyle name="Normal 2 2 2 2 3 3 3 4 4" xfId="29632" xr:uid="{00000000-0005-0000-0000-000090130000}"/>
    <cellStyle name="Normal 2 2 2 2 3 3 3 4 5" xfId="38018" xr:uid="{00000000-0005-0000-0000-000091130000}"/>
    <cellStyle name="Normal 2 2 2 2 3 3 3 4 6" xfId="46404" xr:uid="{00000000-0005-0000-0000-000092130000}"/>
    <cellStyle name="Normal 2 2 2 2 3 3 3 4 7" xfId="54790" xr:uid="{00000000-0005-0000-0000-000093130000}"/>
    <cellStyle name="Normal 2 2 2 2 3 3 3 5" xfId="9894" xr:uid="{00000000-0005-0000-0000-000094130000}"/>
    <cellStyle name="Normal 2 2 2 2 3 3 3 6" xfId="18280" xr:uid="{00000000-0005-0000-0000-000095130000}"/>
    <cellStyle name="Normal 2 2 2 2 3 3 3 7" xfId="26666" xr:uid="{00000000-0005-0000-0000-000096130000}"/>
    <cellStyle name="Normal 2 2 2 2 3 3 3 8" xfId="35052" xr:uid="{00000000-0005-0000-0000-000097130000}"/>
    <cellStyle name="Normal 2 2 2 2 3 3 3 9" xfId="43438" xr:uid="{00000000-0005-0000-0000-000098130000}"/>
    <cellStyle name="Normal 2 2 2 2 3 3 4" xfId="2006" xr:uid="{00000000-0005-0000-0000-000099130000}"/>
    <cellStyle name="Normal 2 2 2 2 3 3 4 2" xfId="4723" xr:uid="{00000000-0005-0000-0000-00009A130000}"/>
    <cellStyle name="Normal 2 2 2 2 3 3 4 2 2" xfId="16077" xr:uid="{00000000-0005-0000-0000-00009B130000}"/>
    <cellStyle name="Normal 2 2 2 2 3 3 4 2 3" xfId="24463" xr:uid="{00000000-0005-0000-0000-00009C130000}"/>
    <cellStyle name="Normal 2 2 2 2 3 3 4 2 4" xfId="32849" xr:uid="{00000000-0005-0000-0000-00009D130000}"/>
    <cellStyle name="Normal 2 2 2 2 3 3 4 2 5" xfId="41235" xr:uid="{00000000-0005-0000-0000-00009E130000}"/>
    <cellStyle name="Normal 2 2 2 2 3 3 4 2 6" xfId="49621" xr:uid="{00000000-0005-0000-0000-00009F130000}"/>
    <cellStyle name="Normal 2 2 2 2 3 3 4 2 7" xfId="58007" xr:uid="{00000000-0005-0000-0000-0000A0130000}"/>
    <cellStyle name="Normal 2 2 2 2 3 3 4 3" xfId="7691" xr:uid="{00000000-0005-0000-0000-0000A1130000}"/>
    <cellStyle name="Normal 2 2 2 2 3 3 4 3 2" xfId="13367" xr:uid="{00000000-0005-0000-0000-0000A2130000}"/>
    <cellStyle name="Normal 2 2 2 2 3 3 4 3 3" xfId="21753" xr:uid="{00000000-0005-0000-0000-0000A3130000}"/>
    <cellStyle name="Normal 2 2 2 2 3 3 4 3 4" xfId="30139" xr:uid="{00000000-0005-0000-0000-0000A4130000}"/>
    <cellStyle name="Normal 2 2 2 2 3 3 4 3 5" xfId="38525" xr:uid="{00000000-0005-0000-0000-0000A5130000}"/>
    <cellStyle name="Normal 2 2 2 2 3 3 4 3 6" xfId="46911" xr:uid="{00000000-0005-0000-0000-0000A6130000}"/>
    <cellStyle name="Normal 2 2 2 2 3 3 4 3 7" xfId="55297" xr:uid="{00000000-0005-0000-0000-0000A7130000}"/>
    <cellStyle name="Normal 2 2 2 2 3 3 4 4" xfId="10401" xr:uid="{00000000-0005-0000-0000-0000A8130000}"/>
    <cellStyle name="Normal 2 2 2 2 3 3 4 5" xfId="18787" xr:uid="{00000000-0005-0000-0000-0000A9130000}"/>
    <cellStyle name="Normal 2 2 2 2 3 3 4 6" xfId="27173" xr:uid="{00000000-0005-0000-0000-0000AA130000}"/>
    <cellStyle name="Normal 2 2 2 2 3 3 4 7" xfId="35559" xr:uid="{00000000-0005-0000-0000-0000AB130000}"/>
    <cellStyle name="Normal 2 2 2 2 3 3 4 8" xfId="43945" xr:uid="{00000000-0005-0000-0000-0000AC130000}"/>
    <cellStyle name="Normal 2 2 2 2 3 3 4 9" xfId="52331" xr:uid="{00000000-0005-0000-0000-0000AD130000}"/>
    <cellStyle name="Normal 2 2 2 2 3 3 5" xfId="611" xr:uid="{00000000-0005-0000-0000-0000AE130000}"/>
    <cellStyle name="Normal 2 2 2 2 3 3 5 2" xfId="6339" xr:uid="{00000000-0005-0000-0000-0000AF130000}"/>
    <cellStyle name="Normal 2 2 2 2 3 3 5 3" xfId="12015" xr:uid="{00000000-0005-0000-0000-0000B0130000}"/>
    <cellStyle name="Normal 2 2 2 2 3 3 5 4" xfId="20401" xr:uid="{00000000-0005-0000-0000-0000B1130000}"/>
    <cellStyle name="Normal 2 2 2 2 3 3 5 5" xfId="28787" xr:uid="{00000000-0005-0000-0000-0000B2130000}"/>
    <cellStyle name="Normal 2 2 2 2 3 3 5 6" xfId="37173" xr:uid="{00000000-0005-0000-0000-0000B3130000}"/>
    <cellStyle name="Normal 2 2 2 2 3 3 5 7" xfId="45559" xr:uid="{00000000-0005-0000-0000-0000B4130000}"/>
    <cellStyle name="Normal 2 2 2 2 3 3 5 8" xfId="53945" xr:uid="{00000000-0005-0000-0000-0000B5130000}"/>
    <cellStyle name="Normal 2 2 2 2 3 3 6" xfId="3371" xr:uid="{00000000-0005-0000-0000-0000B6130000}"/>
    <cellStyle name="Normal 2 2 2 2 3 3 6 2" xfId="14725" xr:uid="{00000000-0005-0000-0000-0000B7130000}"/>
    <cellStyle name="Normal 2 2 2 2 3 3 6 3" xfId="23111" xr:uid="{00000000-0005-0000-0000-0000B8130000}"/>
    <cellStyle name="Normal 2 2 2 2 3 3 6 4" xfId="31497" xr:uid="{00000000-0005-0000-0000-0000B9130000}"/>
    <cellStyle name="Normal 2 2 2 2 3 3 6 5" xfId="39883" xr:uid="{00000000-0005-0000-0000-0000BA130000}"/>
    <cellStyle name="Normal 2 2 2 2 3 3 6 6" xfId="48269" xr:uid="{00000000-0005-0000-0000-0000BB130000}"/>
    <cellStyle name="Normal 2 2 2 2 3 3 6 7" xfId="56655" xr:uid="{00000000-0005-0000-0000-0000BC130000}"/>
    <cellStyle name="Normal 2 2 2 2 3 3 7" xfId="6208" xr:uid="{00000000-0005-0000-0000-0000BD130000}"/>
    <cellStyle name="Normal 2 2 2 2 3 3 7 2" xfId="11884" xr:uid="{00000000-0005-0000-0000-0000BE130000}"/>
    <cellStyle name="Normal 2 2 2 2 3 3 7 3" xfId="20270" xr:uid="{00000000-0005-0000-0000-0000BF130000}"/>
    <cellStyle name="Normal 2 2 2 2 3 3 7 4" xfId="28656" xr:uid="{00000000-0005-0000-0000-0000C0130000}"/>
    <cellStyle name="Normal 2 2 2 2 3 3 7 5" xfId="37042" xr:uid="{00000000-0005-0000-0000-0000C1130000}"/>
    <cellStyle name="Normal 2 2 2 2 3 3 7 6" xfId="45428" xr:uid="{00000000-0005-0000-0000-0000C2130000}"/>
    <cellStyle name="Normal 2 2 2 2 3 3 7 7" xfId="53814" xr:uid="{00000000-0005-0000-0000-0000C3130000}"/>
    <cellStyle name="Normal 2 2 2 2 3 3 8" xfId="9049" xr:uid="{00000000-0005-0000-0000-0000C4130000}"/>
    <cellStyle name="Normal 2 2 2 2 3 3 9" xfId="17435" xr:uid="{00000000-0005-0000-0000-0000C5130000}"/>
    <cellStyle name="Normal 2 2 2 2 3 4" xfId="901" xr:uid="{00000000-0005-0000-0000-0000C6130000}"/>
    <cellStyle name="Normal 2 2 2 2 3 4 10" xfId="42926" xr:uid="{00000000-0005-0000-0000-0000C7130000}"/>
    <cellStyle name="Normal 2 2 2 2 3 4 11" xfId="51312" xr:uid="{00000000-0005-0000-0000-0000C8130000}"/>
    <cellStyle name="Normal 2 2 2 2 3 4 12" xfId="59698" xr:uid="{00000000-0005-0000-0000-0000C9130000}"/>
    <cellStyle name="Normal 2 2 2 2 3 4 13" xfId="61224" xr:uid="{00000000-0005-0000-0000-0000CA130000}"/>
    <cellStyle name="Normal 2 2 2 2 3 4 2" xfId="1814" xr:uid="{00000000-0005-0000-0000-0000CB130000}"/>
    <cellStyle name="Normal 2 2 2 2 3 4 2 10" xfId="52139" xr:uid="{00000000-0005-0000-0000-0000CC130000}"/>
    <cellStyle name="Normal 2 2 2 2 3 4 2 11" xfId="60525" xr:uid="{00000000-0005-0000-0000-0000CD130000}"/>
    <cellStyle name="Normal 2 2 2 2 3 4 2 2" xfId="2852" xr:uid="{00000000-0005-0000-0000-0000CE130000}"/>
    <cellStyle name="Normal 2 2 2 2 3 4 2 2 2" xfId="5569" xr:uid="{00000000-0005-0000-0000-0000CF130000}"/>
    <cellStyle name="Normal 2 2 2 2 3 4 2 2 2 2" xfId="16923" xr:uid="{00000000-0005-0000-0000-0000D0130000}"/>
    <cellStyle name="Normal 2 2 2 2 3 4 2 2 2 3" xfId="25309" xr:uid="{00000000-0005-0000-0000-0000D1130000}"/>
    <cellStyle name="Normal 2 2 2 2 3 4 2 2 2 4" xfId="33695" xr:uid="{00000000-0005-0000-0000-0000D2130000}"/>
    <cellStyle name="Normal 2 2 2 2 3 4 2 2 2 5" xfId="42081" xr:uid="{00000000-0005-0000-0000-0000D3130000}"/>
    <cellStyle name="Normal 2 2 2 2 3 4 2 2 2 6" xfId="50467" xr:uid="{00000000-0005-0000-0000-0000D4130000}"/>
    <cellStyle name="Normal 2 2 2 2 3 4 2 2 2 7" xfId="58853" xr:uid="{00000000-0005-0000-0000-0000D5130000}"/>
    <cellStyle name="Normal 2 2 2 2 3 4 2 2 3" xfId="8537" xr:uid="{00000000-0005-0000-0000-0000D6130000}"/>
    <cellStyle name="Normal 2 2 2 2 3 4 2 2 3 2" xfId="14213" xr:uid="{00000000-0005-0000-0000-0000D7130000}"/>
    <cellStyle name="Normal 2 2 2 2 3 4 2 2 3 3" xfId="22599" xr:uid="{00000000-0005-0000-0000-0000D8130000}"/>
    <cellStyle name="Normal 2 2 2 2 3 4 2 2 3 4" xfId="30985" xr:uid="{00000000-0005-0000-0000-0000D9130000}"/>
    <cellStyle name="Normal 2 2 2 2 3 4 2 2 3 5" xfId="39371" xr:uid="{00000000-0005-0000-0000-0000DA130000}"/>
    <cellStyle name="Normal 2 2 2 2 3 4 2 2 3 6" xfId="47757" xr:uid="{00000000-0005-0000-0000-0000DB130000}"/>
    <cellStyle name="Normal 2 2 2 2 3 4 2 2 3 7" xfId="56143" xr:uid="{00000000-0005-0000-0000-0000DC130000}"/>
    <cellStyle name="Normal 2 2 2 2 3 4 2 2 4" xfId="11247" xr:uid="{00000000-0005-0000-0000-0000DD130000}"/>
    <cellStyle name="Normal 2 2 2 2 3 4 2 2 5" xfId="19633" xr:uid="{00000000-0005-0000-0000-0000DE130000}"/>
    <cellStyle name="Normal 2 2 2 2 3 4 2 2 6" xfId="28019" xr:uid="{00000000-0005-0000-0000-0000DF130000}"/>
    <cellStyle name="Normal 2 2 2 2 3 4 2 2 7" xfId="36405" xr:uid="{00000000-0005-0000-0000-0000E0130000}"/>
    <cellStyle name="Normal 2 2 2 2 3 4 2 2 8" xfId="44791" xr:uid="{00000000-0005-0000-0000-0000E1130000}"/>
    <cellStyle name="Normal 2 2 2 2 3 4 2 2 9" xfId="53177" xr:uid="{00000000-0005-0000-0000-0000E2130000}"/>
    <cellStyle name="Normal 2 2 2 2 3 4 2 3" xfId="4531" xr:uid="{00000000-0005-0000-0000-0000E3130000}"/>
    <cellStyle name="Normal 2 2 2 2 3 4 2 3 2" xfId="15885" xr:uid="{00000000-0005-0000-0000-0000E4130000}"/>
    <cellStyle name="Normal 2 2 2 2 3 4 2 3 3" xfId="24271" xr:uid="{00000000-0005-0000-0000-0000E5130000}"/>
    <cellStyle name="Normal 2 2 2 2 3 4 2 3 4" xfId="32657" xr:uid="{00000000-0005-0000-0000-0000E6130000}"/>
    <cellStyle name="Normal 2 2 2 2 3 4 2 3 5" xfId="41043" xr:uid="{00000000-0005-0000-0000-0000E7130000}"/>
    <cellStyle name="Normal 2 2 2 2 3 4 2 3 6" xfId="49429" xr:uid="{00000000-0005-0000-0000-0000E8130000}"/>
    <cellStyle name="Normal 2 2 2 2 3 4 2 3 7" xfId="57815" xr:uid="{00000000-0005-0000-0000-0000E9130000}"/>
    <cellStyle name="Normal 2 2 2 2 3 4 2 4" xfId="7499" xr:uid="{00000000-0005-0000-0000-0000EA130000}"/>
    <cellStyle name="Normal 2 2 2 2 3 4 2 4 2" xfId="13175" xr:uid="{00000000-0005-0000-0000-0000EB130000}"/>
    <cellStyle name="Normal 2 2 2 2 3 4 2 4 3" xfId="21561" xr:uid="{00000000-0005-0000-0000-0000EC130000}"/>
    <cellStyle name="Normal 2 2 2 2 3 4 2 4 4" xfId="29947" xr:uid="{00000000-0005-0000-0000-0000ED130000}"/>
    <cellStyle name="Normal 2 2 2 2 3 4 2 4 5" xfId="38333" xr:uid="{00000000-0005-0000-0000-0000EE130000}"/>
    <cellStyle name="Normal 2 2 2 2 3 4 2 4 6" xfId="46719" xr:uid="{00000000-0005-0000-0000-0000EF130000}"/>
    <cellStyle name="Normal 2 2 2 2 3 4 2 4 7" xfId="55105" xr:uid="{00000000-0005-0000-0000-0000F0130000}"/>
    <cellStyle name="Normal 2 2 2 2 3 4 2 5" xfId="10209" xr:uid="{00000000-0005-0000-0000-0000F1130000}"/>
    <cellStyle name="Normal 2 2 2 2 3 4 2 6" xfId="18595" xr:uid="{00000000-0005-0000-0000-0000F2130000}"/>
    <cellStyle name="Normal 2 2 2 2 3 4 2 7" xfId="26981" xr:uid="{00000000-0005-0000-0000-0000F3130000}"/>
    <cellStyle name="Normal 2 2 2 2 3 4 2 8" xfId="35367" xr:uid="{00000000-0005-0000-0000-0000F4130000}"/>
    <cellStyle name="Normal 2 2 2 2 3 4 2 9" xfId="43753" xr:uid="{00000000-0005-0000-0000-0000F5130000}"/>
    <cellStyle name="Normal 2 2 2 2 3 4 3" xfId="2007" xr:uid="{00000000-0005-0000-0000-0000F6130000}"/>
    <cellStyle name="Normal 2 2 2 2 3 4 3 2" xfId="4724" xr:uid="{00000000-0005-0000-0000-0000F7130000}"/>
    <cellStyle name="Normal 2 2 2 2 3 4 3 2 2" xfId="16078" xr:uid="{00000000-0005-0000-0000-0000F8130000}"/>
    <cellStyle name="Normal 2 2 2 2 3 4 3 2 3" xfId="24464" xr:uid="{00000000-0005-0000-0000-0000F9130000}"/>
    <cellStyle name="Normal 2 2 2 2 3 4 3 2 4" xfId="32850" xr:uid="{00000000-0005-0000-0000-0000FA130000}"/>
    <cellStyle name="Normal 2 2 2 2 3 4 3 2 5" xfId="41236" xr:uid="{00000000-0005-0000-0000-0000FB130000}"/>
    <cellStyle name="Normal 2 2 2 2 3 4 3 2 6" xfId="49622" xr:uid="{00000000-0005-0000-0000-0000FC130000}"/>
    <cellStyle name="Normal 2 2 2 2 3 4 3 2 7" xfId="58008" xr:uid="{00000000-0005-0000-0000-0000FD130000}"/>
    <cellStyle name="Normal 2 2 2 2 3 4 3 3" xfId="7692" xr:uid="{00000000-0005-0000-0000-0000FE130000}"/>
    <cellStyle name="Normal 2 2 2 2 3 4 3 3 2" xfId="13368" xr:uid="{00000000-0005-0000-0000-0000FF130000}"/>
    <cellStyle name="Normal 2 2 2 2 3 4 3 3 3" xfId="21754" xr:uid="{00000000-0005-0000-0000-000000140000}"/>
    <cellStyle name="Normal 2 2 2 2 3 4 3 3 4" xfId="30140" xr:uid="{00000000-0005-0000-0000-000001140000}"/>
    <cellStyle name="Normal 2 2 2 2 3 4 3 3 5" xfId="38526" xr:uid="{00000000-0005-0000-0000-000002140000}"/>
    <cellStyle name="Normal 2 2 2 2 3 4 3 3 6" xfId="46912" xr:uid="{00000000-0005-0000-0000-000003140000}"/>
    <cellStyle name="Normal 2 2 2 2 3 4 3 3 7" xfId="55298" xr:uid="{00000000-0005-0000-0000-000004140000}"/>
    <cellStyle name="Normal 2 2 2 2 3 4 3 4" xfId="10402" xr:uid="{00000000-0005-0000-0000-000005140000}"/>
    <cellStyle name="Normal 2 2 2 2 3 4 3 5" xfId="18788" xr:uid="{00000000-0005-0000-0000-000006140000}"/>
    <cellStyle name="Normal 2 2 2 2 3 4 3 6" xfId="27174" xr:uid="{00000000-0005-0000-0000-000007140000}"/>
    <cellStyle name="Normal 2 2 2 2 3 4 3 7" xfId="35560" xr:uid="{00000000-0005-0000-0000-000008140000}"/>
    <cellStyle name="Normal 2 2 2 2 3 4 3 8" xfId="43946" xr:uid="{00000000-0005-0000-0000-000009140000}"/>
    <cellStyle name="Normal 2 2 2 2 3 4 3 9" xfId="52332" xr:uid="{00000000-0005-0000-0000-00000A140000}"/>
    <cellStyle name="Normal 2 2 2 2 3 4 4" xfId="3704" xr:uid="{00000000-0005-0000-0000-00000B140000}"/>
    <cellStyle name="Normal 2 2 2 2 3 4 4 2" xfId="15058" xr:uid="{00000000-0005-0000-0000-00000C140000}"/>
    <cellStyle name="Normal 2 2 2 2 3 4 4 3" xfId="23444" xr:uid="{00000000-0005-0000-0000-00000D140000}"/>
    <cellStyle name="Normal 2 2 2 2 3 4 4 4" xfId="31830" xr:uid="{00000000-0005-0000-0000-00000E140000}"/>
    <cellStyle name="Normal 2 2 2 2 3 4 4 5" xfId="40216" xr:uid="{00000000-0005-0000-0000-00000F140000}"/>
    <cellStyle name="Normal 2 2 2 2 3 4 4 6" xfId="48602" xr:uid="{00000000-0005-0000-0000-000010140000}"/>
    <cellStyle name="Normal 2 2 2 2 3 4 4 7" xfId="56988" xr:uid="{00000000-0005-0000-0000-000011140000}"/>
    <cellStyle name="Normal 2 2 2 2 3 4 5" xfId="6672" xr:uid="{00000000-0005-0000-0000-000012140000}"/>
    <cellStyle name="Normal 2 2 2 2 3 4 5 2" xfId="12348" xr:uid="{00000000-0005-0000-0000-000013140000}"/>
    <cellStyle name="Normal 2 2 2 2 3 4 5 3" xfId="20734" xr:uid="{00000000-0005-0000-0000-000014140000}"/>
    <cellStyle name="Normal 2 2 2 2 3 4 5 4" xfId="29120" xr:uid="{00000000-0005-0000-0000-000015140000}"/>
    <cellStyle name="Normal 2 2 2 2 3 4 5 5" xfId="37506" xr:uid="{00000000-0005-0000-0000-000016140000}"/>
    <cellStyle name="Normal 2 2 2 2 3 4 5 6" xfId="45892" xr:uid="{00000000-0005-0000-0000-000017140000}"/>
    <cellStyle name="Normal 2 2 2 2 3 4 5 7" xfId="54278" xr:uid="{00000000-0005-0000-0000-000018140000}"/>
    <cellStyle name="Normal 2 2 2 2 3 4 6" xfId="9382" xr:uid="{00000000-0005-0000-0000-000019140000}"/>
    <cellStyle name="Normal 2 2 2 2 3 4 7" xfId="17768" xr:uid="{00000000-0005-0000-0000-00001A140000}"/>
    <cellStyle name="Normal 2 2 2 2 3 4 8" xfId="26154" xr:uid="{00000000-0005-0000-0000-00001B140000}"/>
    <cellStyle name="Normal 2 2 2 2 3 4 9" xfId="34540" xr:uid="{00000000-0005-0000-0000-00001C140000}"/>
    <cellStyle name="Normal 2 2 2 2 3 5" xfId="896" xr:uid="{00000000-0005-0000-0000-00001D140000}"/>
    <cellStyle name="Normal 2 2 2 2 3 5 10" xfId="51307" xr:uid="{00000000-0005-0000-0000-00001E140000}"/>
    <cellStyle name="Normal 2 2 2 2 3 5 11" xfId="59693" xr:uid="{00000000-0005-0000-0000-00001F140000}"/>
    <cellStyle name="Normal 2 2 2 2 3 5 2" xfId="2847" xr:uid="{00000000-0005-0000-0000-000020140000}"/>
    <cellStyle name="Normal 2 2 2 2 3 5 2 2" xfId="5564" xr:uid="{00000000-0005-0000-0000-000021140000}"/>
    <cellStyle name="Normal 2 2 2 2 3 5 2 2 2" xfId="16918" xr:uid="{00000000-0005-0000-0000-000022140000}"/>
    <cellStyle name="Normal 2 2 2 2 3 5 2 2 3" xfId="25304" xr:uid="{00000000-0005-0000-0000-000023140000}"/>
    <cellStyle name="Normal 2 2 2 2 3 5 2 2 4" xfId="33690" xr:uid="{00000000-0005-0000-0000-000024140000}"/>
    <cellStyle name="Normal 2 2 2 2 3 5 2 2 5" xfId="42076" xr:uid="{00000000-0005-0000-0000-000025140000}"/>
    <cellStyle name="Normal 2 2 2 2 3 5 2 2 6" xfId="50462" xr:uid="{00000000-0005-0000-0000-000026140000}"/>
    <cellStyle name="Normal 2 2 2 2 3 5 2 2 7" xfId="58848" xr:uid="{00000000-0005-0000-0000-000027140000}"/>
    <cellStyle name="Normal 2 2 2 2 3 5 2 3" xfId="8532" xr:uid="{00000000-0005-0000-0000-000028140000}"/>
    <cellStyle name="Normal 2 2 2 2 3 5 2 3 2" xfId="14208" xr:uid="{00000000-0005-0000-0000-000029140000}"/>
    <cellStyle name="Normal 2 2 2 2 3 5 2 3 3" xfId="22594" xr:uid="{00000000-0005-0000-0000-00002A140000}"/>
    <cellStyle name="Normal 2 2 2 2 3 5 2 3 4" xfId="30980" xr:uid="{00000000-0005-0000-0000-00002B140000}"/>
    <cellStyle name="Normal 2 2 2 2 3 5 2 3 5" xfId="39366" xr:uid="{00000000-0005-0000-0000-00002C140000}"/>
    <cellStyle name="Normal 2 2 2 2 3 5 2 3 6" xfId="47752" xr:uid="{00000000-0005-0000-0000-00002D140000}"/>
    <cellStyle name="Normal 2 2 2 2 3 5 2 3 7" xfId="56138" xr:uid="{00000000-0005-0000-0000-00002E140000}"/>
    <cellStyle name="Normal 2 2 2 2 3 5 2 4" xfId="11242" xr:uid="{00000000-0005-0000-0000-00002F140000}"/>
    <cellStyle name="Normal 2 2 2 2 3 5 2 5" xfId="19628" xr:uid="{00000000-0005-0000-0000-000030140000}"/>
    <cellStyle name="Normal 2 2 2 2 3 5 2 6" xfId="28014" xr:uid="{00000000-0005-0000-0000-000031140000}"/>
    <cellStyle name="Normal 2 2 2 2 3 5 2 7" xfId="36400" xr:uid="{00000000-0005-0000-0000-000032140000}"/>
    <cellStyle name="Normal 2 2 2 2 3 5 2 8" xfId="44786" xr:uid="{00000000-0005-0000-0000-000033140000}"/>
    <cellStyle name="Normal 2 2 2 2 3 5 2 9" xfId="53172" xr:uid="{00000000-0005-0000-0000-000034140000}"/>
    <cellStyle name="Normal 2 2 2 2 3 5 3" xfId="3699" xr:uid="{00000000-0005-0000-0000-000035140000}"/>
    <cellStyle name="Normal 2 2 2 2 3 5 3 2" xfId="15053" xr:uid="{00000000-0005-0000-0000-000036140000}"/>
    <cellStyle name="Normal 2 2 2 2 3 5 3 3" xfId="23439" xr:uid="{00000000-0005-0000-0000-000037140000}"/>
    <cellStyle name="Normal 2 2 2 2 3 5 3 4" xfId="31825" xr:uid="{00000000-0005-0000-0000-000038140000}"/>
    <cellStyle name="Normal 2 2 2 2 3 5 3 5" xfId="40211" xr:uid="{00000000-0005-0000-0000-000039140000}"/>
    <cellStyle name="Normal 2 2 2 2 3 5 3 6" xfId="48597" xr:uid="{00000000-0005-0000-0000-00003A140000}"/>
    <cellStyle name="Normal 2 2 2 2 3 5 3 7" xfId="56983" xr:uid="{00000000-0005-0000-0000-00003B140000}"/>
    <cellStyle name="Normal 2 2 2 2 3 5 4" xfId="6667" xr:uid="{00000000-0005-0000-0000-00003C140000}"/>
    <cellStyle name="Normal 2 2 2 2 3 5 4 2" xfId="12343" xr:uid="{00000000-0005-0000-0000-00003D140000}"/>
    <cellStyle name="Normal 2 2 2 2 3 5 4 3" xfId="20729" xr:uid="{00000000-0005-0000-0000-00003E140000}"/>
    <cellStyle name="Normal 2 2 2 2 3 5 4 4" xfId="29115" xr:uid="{00000000-0005-0000-0000-00003F140000}"/>
    <cellStyle name="Normal 2 2 2 2 3 5 4 5" xfId="37501" xr:uid="{00000000-0005-0000-0000-000040140000}"/>
    <cellStyle name="Normal 2 2 2 2 3 5 4 6" xfId="45887" xr:uid="{00000000-0005-0000-0000-000041140000}"/>
    <cellStyle name="Normal 2 2 2 2 3 5 4 7" xfId="54273" xr:uid="{00000000-0005-0000-0000-000042140000}"/>
    <cellStyle name="Normal 2 2 2 2 3 5 5" xfId="9377" xr:uid="{00000000-0005-0000-0000-000043140000}"/>
    <cellStyle name="Normal 2 2 2 2 3 5 6" xfId="17763" xr:uid="{00000000-0005-0000-0000-000044140000}"/>
    <cellStyle name="Normal 2 2 2 2 3 5 7" xfId="26149" xr:uid="{00000000-0005-0000-0000-000045140000}"/>
    <cellStyle name="Normal 2 2 2 2 3 5 8" xfId="34535" xr:uid="{00000000-0005-0000-0000-000046140000}"/>
    <cellStyle name="Normal 2 2 2 2 3 5 9" xfId="42921" xr:uid="{00000000-0005-0000-0000-000047140000}"/>
    <cellStyle name="Normal 2 2 2 2 3 6" xfId="1496" xr:uid="{00000000-0005-0000-0000-000048140000}"/>
    <cellStyle name="Normal 2 2 2 2 3 6 10" xfId="51821" xr:uid="{00000000-0005-0000-0000-000049140000}"/>
    <cellStyle name="Normal 2 2 2 2 3 6 11" xfId="60207" xr:uid="{00000000-0005-0000-0000-00004A140000}"/>
    <cellStyle name="Normal 2 2 2 2 3 6 2" xfId="2516" xr:uid="{00000000-0005-0000-0000-00004B140000}"/>
    <cellStyle name="Normal 2 2 2 2 3 6 2 2" xfId="5233" xr:uid="{00000000-0005-0000-0000-00004C140000}"/>
    <cellStyle name="Normal 2 2 2 2 3 6 2 2 2" xfId="16587" xr:uid="{00000000-0005-0000-0000-00004D140000}"/>
    <cellStyle name="Normal 2 2 2 2 3 6 2 2 3" xfId="24973" xr:uid="{00000000-0005-0000-0000-00004E140000}"/>
    <cellStyle name="Normal 2 2 2 2 3 6 2 2 4" xfId="33359" xr:uid="{00000000-0005-0000-0000-00004F140000}"/>
    <cellStyle name="Normal 2 2 2 2 3 6 2 2 5" xfId="41745" xr:uid="{00000000-0005-0000-0000-000050140000}"/>
    <cellStyle name="Normal 2 2 2 2 3 6 2 2 6" xfId="50131" xr:uid="{00000000-0005-0000-0000-000051140000}"/>
    <cellStyle name="Normal 2 2 2 2 3 6 2 2 7" xfId="58517" xr:uid="{00000000-0005-0000-0000-000052140000}"/>
    <cellStyle name="Normal 2 2 2 2 3 6 2 3" xfId="8201" xr:uid="{00000000-0005-0000-0000-000053140000}"/>
    <cellStyle name="Normal 2 2 2 2 3 6 2 3 2" xfId="13877" xr:uid="{00000000-0005-0000-0000-000054140000}"/>
    <cellStyle name="Normal 2 2 2 2 3 6 2 3 3" xfId="22263" xr:uid="{00000000-0005-0000-0000-000055140000}"/>
    <cellStyle name="Normal 2 2 2 2 3 6 2 3 4" xfId="30649" xr:uid="{00000000-0005-0000-0000-000056140000}"/>
    <cellStyle name="Normal 2 2 2 2 3 6 2 3 5" xfId="39035" xr:uid="{00000000-0005-0000-0000-000057140000}"/>
    <cellStyle name="Normal 2 2 2 2 3 6 2 3 6" xfId="47421" xr:uid="{00000000-0005-0000-0000-000058140000}"/>
    <cellStyle name="Normal 2 2 2 2 3 6 2 3 7" xfId="55807" xr:uid="{00000000-0005-0000-0000-000059140000}"/>
    <cellStyle name="Normal 2 2 2 2 3 6 2 4" xfId="10911" xr:uid="{00000000-0005-0000-0000-00005A140000}"/>
    <cellStyle name="Normal 2 2 2 2 3 6 2 5" xfId="19297" xr:uid="{00000000-0005-0000-0000-00005B140000}"/>
    <cellStyle name="Normal 2 2 2 2 3 6 2 6" xfId="27683" xr:uid="{00000000-0005-0000-0000-00005C140000}"/>
    <cellStyle name="Normal 2 2 2 2 3 6 2 7" xfId="36069" xr:uid="{00000000-0005-0000-0000-00005D140000}"/>
    <cellStyle name="Normal 2 2 2 2 3 6 2 8" xfId="44455" xr:uid="{00000000-0005-0000-0000-00005E140000}"/>
    <cellStyle name="Normal 2 2 2 2 3 6 2 9" xfId="52841" xr:uid="{00000000-0005-0000-0000-00005F140000}"/>
    <cellStyle name="Normal 2 2 2 2 3 6 3" xfId="4213" xr:uid="{00000000-0005-0000-0000-000060140000}"/>
    <cellStyle name="Normal 2 2 2 2 3 6 3 2" xfId="15567" xr:uid="{00000000-0005-0000-0000-000061140000}"/>
    <cellStyle name="Normal 2 2 2 2 3 6 3 3" xfId="23953" xr:uid="{00000000-0005-0000-0000-000062140000}"/>
    <cellStyle name="Normal 2 2 2 2 3 6 3 4" xfId="32339" xr:uid="{00000000-0005-0000-0000-000063140000}"/>
    <cellStyle name="Normal 2 2 2 2 3 6 3 5" xfId="40725" xr:uid="{00000000-0005-0000-0000-000064140000}"/>
    <cellStyle name="Normal 2 2 2 2 3 6 3 6" xfId="49111" xr:uid="{00000000-0005-0000-0000-000065140000}"/>
    <cellStyle name="Normal 2 2 2 2 3 6 3 7" xfId="57497" xr:uid="{00000000-0005-0000-0000-000066140000}"/>
    <cellStyle name="Normal 2 2 2 2 3 6 4" xfId="7181" xr:uid="{00000000-0005-0000-0000-000067140000}"/>
    <cellStyle name="Normal 2 2 2 2 3 6 4 2" xfId="12857" xr:uid="{00000000-0005-0000-0000-000068140000}"/>
    <cellStyle name="Normal 2 2 2 2 3 6 4 3" xfId="21243" xr:uid="{00000000-0005-0000-0000-000069140000}"/>
    <cellStyle name="Normal 2 2 2 2 3 6 4 4" xfId="29629" xr:uid="{00000000-0005-0000-0000-00006A140000}"/>
    <cellStyle name="Normal 2 2 2 2 3 6 4 5" xfId="38015" xr:uid="{00000000-0005-0000-0000-00006B140000}"/>
    <cellStyle name="Normal 2 2 2 2 3 6 4 6" xfId="46401" xr:uid="{00000000-0005-0000-0000-00006C140000}"/>
    <cellStyle name="Normal 2 2 2 2 3 6 4 7" xfId="54787" xr:uid="{00000000-0005-0000-0000-00006D140000}"/>
    <cellStyle name="Normal 2 2 2 2 3 6 5" xfId="9891" xr:uid="{00000000-0005-0000-0000-00006E140000}"/>
    <cellStyle name="Normal 2 2 2 2 3 6 6" xfId="18277" xr:uid="{00000000-0005-0000-0000-00006F140000}"/>
    <cellStyle name="Normal 2 2 2 2 3 6 7" xfId="26663" xr:uid="{00000000-0005-0000-0000-000070140000}"/>
    <cellStyle name="Normal 2 2 2 2 3 6 8" xfId="35049" xr:uid="{00000000-0005-0000-0000-000071140000}"/>
    <cellStyle name="Normal 2 2 2 2 3 6 9" xfId="43435" xr:uid="{00000000-0005-0000-0000-000072140000}"/>
    <cellStyle name="Normal 2 2 2 2 3 7" xfId="2002" xr:uid="{00000000-0005-0000-0000-000073140000}"/>
    <cellStyle name="Normal 2 2 2 2 3 7 2" xfId="4719" xr:uid="{00000000-0005-0000-0000-000074140000}"/>
    <cellStyle name="Normal 2 2 2 2 3 7 2 2" xfId="16073" xr:uid="{00000000-0005-0000-0000-000075140000}"/>
    <cellStyle name="Normal 2 2 2 2 3 7 2 3" xfId="24459" xr:uid="{00000000-0005-0000-0000-000076140000}"/>
    <cellStyle name="Normal 2 2 2 2 3 7 2 4" xfId="32845" xr:uid="{00000000-0005-0000-0000-000077140000}"/>
    <cellStyle name="Normal 2 2 2 2 3 7 2 5" xfId="41231" xr:uid="{00000000-0005-0000-0000-000078140000}"/>
    <cellStyle name="Normal 2 2 2 2 3 7 2 6" xfId="49617" xr:uid="{00000000-0005-0000-0000-000079140000}"/>
    <cellStyle name="Normal 2 2 2 2 3 7 2 7" xfId="58003" xr:uid="{00000000-0005-0000-0000-00007A140000}"/>
    <cellStyle name="Normal 2 2 2 2 3 7 3" xfId="7687" xr:uid="{00000000-0005-0000-0000-00007B140000}"/>
    <cellStyle name="Normal 2 2 2 2 3 7 3 2" xfId="13363" xr:uid="{00000000-0005-0000-0000-00007C140000}"/>
    <cellStyle name="Normal 2 2 2 2 3 7 3 3" xfId="21749" xr:uid="{00000000-0005-0000-0000-00007D140000}"/>
    <cellStyle name="Normal 2 2 2 2 3 7 3 4" xfId="30135" xr:uid="{00000000-0005-0000-0000-00007E140000}"/>
    <cellStyle name="Normal 2 2 2 2 3 7 3 5" xfId="38521" xr:uid="{00000000-0005-0000-0000-00007F140000}"/>
    <cellStyle name="Normal 2 2 2 2 3 7 3 6" xfId="46907" xr:uid="{00000000-0005-0000-0000-000080140000}"/>
    <cellStyle name="Normal 2 2 2 2 3 7 3 7" xfId="55293" xr:uid="{00000000-0005-0000-0000-000081140000}"/>
    <cellStyle name="Normal 2 2 2 2 3 7 4" xfId="10397" xr:uid="{00000000-0005-0000-0000-000082140000}"/>
    <cellStyle name="Normal 2 2 2 2 3 7 5" xfId="18783" xr:uid="{00000000-0005-0000-0000-000083140000}"/>
    <cellStyle name="Normal 2 2 2 2 3 7 6" xfId="27169" xr:uid="{00000000-0005-0000-0000-000084140000}"/>
    <cellStyle name="Normal 2 2 2 2 3 7 7" xfId="35555" xr:uid="{00000000-0005-0000-0000-000085140000}"/>
    <cellStyle name="Normal 2 2 2 2 3 7 8" xfId="43941" xr:uid="{00000000-0005-0000-0000-000086140000}"/>
    <cellStyle name="Normal 2 2 2 2 3 7 9" xfId="52327" xr:uid="{00000000-0005-0000-0000-000087140000}"/>
    <cellStyle name="Normal 2 2 2 2 3 8" xfId="609" xr:uid="{00000000-0005-0000-0000-000088140000}"/>
    <cellStyle name="Normal 2 2 2 2 3 8 2" xfId="6336" xr:uid="{00000000-0005-0000-0000-000089140000}"/>
    <cellStyle name="Normal 2 2 2 2 3 8 3" xfId="12012" xr:uid="{00000000-0005-0000-0000-00008A140000}"/>
    <cellStyle name="Normal 2 2 2 2 3 8 4" xfId="20398" xr:uid="{00000000-0005-0000-0000-00008B140000}"/>
    <cellStyle name="Normal 2 2 2 2 3 8 5" xfId="28784" xr:uid="{00000000-0005-0000-0000-00008C140000}"/>
    <cellStyle name="Normal 2 2 2 2 3 8 6" xfId="37170" xr:uid="{00000000-0005-0000-0000-00008D140000}"/>
    <cellStyle name="Normal 2 2 2 2 3 8 7" xfId="45556" xr:uid="{00000000-0005-0000-0000-00008E140000}"/>
    <cellStyle name="Normal 2 2 2 2 3 8 8" xfId="53942" xr:uid="{00000000-0005-0000-0000-00008F140000}"/>
    <cellStyle name="Normal 2 2 2 2 3 9" xfId="3368" xr:uid="{00000000-0005-0000-0000-000090140000}"/>
    <cellStyle name="Normal 2 2 2 2 3 9 2" xfId="14722" xr:uid="{00000000-0005-0000-0000-000091140000}"/>
    <cellStyle name="Normal 2 2 2 2 3 9 3" xfId="23108" xr:uid="{00000000-0005-0000-0000-000092140000}"/>
    <cellStyle name="Normal 2 2 2 2 3 9 4" xfId="31494" xr:uid="{00000000-0005-0000-0000-000093140000}"/>
    <cellStyle name="Normal 2 2 2 2 3 9 5" xfId="39880" xr:uid="{00000000-0005-0000-0000-000094140000}"/>
    <cellStyle name="Normal 2 2 2 2 3 9 6" xfId="48266" xr:uid="{00000000-0005-0000-0000-000095140000}"/>
    <cellStyle name="Normal 2 2 2 2 3 9 7" xfId="56652" xr:uid="{00000000-0005-0000-0000-000096140000}"/>
    <cellStyle name="Normal 2 2 2 2 3_Sheet1" xfId="82" xr:uid="{00000000-0005-0000-0000-000097140000}"/>
    <cellStyle name="Normal 2 2 2 2 4" xfId="83" xr:uid="{00000000-0005-0000-0000-000098140000}"/>
    <cellStyle name="Normal 2 2 2 2 4 10" xfId="9050" xr:uid="{00000000-0005-0000-0000-000099140000}"/>
    <cellStyle name="Normal 2 2 2 2 4 11" xfId="17436" xr:uid="{00000000-0005-0000-0000-00009A140000}"/>
    <cellStyle name="Normal 2 2 2 2 4 12" xfId="25822" xr:uid="{00000000-0005-0000-0000-00009B140000}"/>
    <cellStyle name="Normal 2 2 2 2 4 13" xfId="34208" xr:uid="{00000000-0005-0000-0000-00009C140000}"/>
    <cellStyle name="Normal 2 2 2 2 4 14" xfId="42594" xr:uid="{00000000-0005-0000-0000-00009D140000}"/>
    <cellStyle name="Normal 2 2 2 2 4 15" xfId="50980" xr:uid="{00000000-0005-0000-0000-00009E140000}"/>
    <cellStyle name="Normal 2 2 2 2 4 16" xfId="59366" xr:uid="{00000000-0005-0000-0000-00009F140000}"/>
    <cellStyle name="Normal 2 2 2 2 4 17" xfId="60733" xr:uid="{00000000-0005-0000-0000-0000A0140000}"/>
    <cellStyle name="Normal 2 2 2 2 4 2" xfId="84" xr:uid="{00000000-0005-0000-0000-0000A1140000}"/>
    <cellStyle name="Normal 2 2 2 2 4 2 10" xfId="34209" xr:uid="{00000000-0005-0000-0000-0000A2140000}"/>
    <cellStyle name="Normal 2 2 2 2 4 2 11" xfId="42595" xr:uid="{00000000-0005-0000-0000-0000A3140000}"/>
    <cellStyle name="Normal 2 2 2 2 4 2 12" xfId="50981" xr:uid="{00000000-0005-0000-0000-0000A4140000}"/>
    <cellStyle name="Normal 2 2 2 2 4 2 13" xfId="59367" xr:uid="{00000000-0005-0000-0000-0000A5140000}"/>
    <cellStyle name="Normal 2 2 2 2 4 2 14" xfId="60734" xr:uid="{00000000-0005-0000-0000-0000A6140000}"/>
    <cellStyle name="Normal 2 2 2 2 4 2 2" xfId="903" xr:uid="{00000000-0005-0000-0000-0000A7140000}"/>
    <cellStyle name="Normal 2 2 2 2 4 2 2 10" xfId="51314" xr:uid="{00000000-0005-0000-0000-0000A8140000}"/>
    <cellStyle name="Normal 2 2 2 2 4 2 2 11" xfId="59700" xr:uid="{00000000-0005-0000-0000-0000A9140000}"/>
    <cellStyle name="Normal 2 2 2 2 4 2 2 12" xfId="61229" xr:uid="{00000000-0005-0000-0000-0000AA140000}"/>
    <cellStyle name="Normal 2 2 2 2 4 2 2 2" xfId="2854" xr:uid="{00000000-0005-0000-0000-0000AB140000}"/>
    <cellStyle name="Normal 2 2 2 2 4 2 2 2 2" xfId="5571" xr:uid="{00000000-0005-0000-0000-0000AC140000}"/>
    <cellStyle name="Normal 2 2 2 2 4 2 2 2 2 2" xfId="16925" xr:uid="{00000000-0005-0000-0000-0000AD140000}"/>
    <cellStyle name="Normal 2 2 2 2 4 2 2 2 2 3" xfId="25311" xr:uid="{00000000-0005-0000-0000-0000AE140000}"/>
    <cellStyle name="Normal 2 2 2 2 4 2 2 2 2 4" xfId="33697" xr:uid="{00000000-0005-0000-0000-0000AF140000}"/>
    <cellStyle name="Normal 2 2 2 2 4 2 2 2 2 5" xfId="42083" xr:uid="{00000000-0005-0000-0000-0000B0140000}"/>
    <cellStyle name="Normal 2 2 2 2 4 2 2 2 2 6" xfId="50469" xr:uid="{00000000-0005-0000-0000-0000B1140000}"/>
    <cellStyle name="Normal 2 2 2 2 4 2 2 2 2 7" xfId="58855" xr:uid="{00000000-0005-0000-0000-0000B2140000}"/>
    <cellStyle name="Normal 2 2 2 2 4 2 2 2 3" xfId="8539" xr:uid="{00000000-0005-0000-0000-0000B3140000}"/>
    <cellStyle name="Normal 2 2 2 2 4 2 2 2 3 2" xfId="14215" xr:uid="{00000000-0005-0000-0000-0000B4140000}"/>
    <cellStyle name="Normal 2 2 2 2 4 2 2 2 3 3" xfId="22601" xr:uid="{00000000-0005-0000-0000-0000B5140000}"/>
    <cellStyle name="Normal 2 2 2 2 4 2 2 2 3 4" xfId="30987" xr:uid="{00000000-0005-0000-0000-0000B6140000}"/>
    <cellStyle name="Normal 2 2 2 2 4 2 2 2 3 5" xfId="39373" xr:uid="{00000000-0005-0000-0000-0000B7140000}"/>
    <cellStyle name="Normal 2 2 2 2 4 2 2 2 3 6" xfId="47759" xr:uid="{00000000-0005-0000-0000-0000B8140000}"/>
    <cellStyle name="Normal 2 2 2 2 4 2 2 2 3 7" xfId="56145" xr:uid="{00000000-0005-0000-0000-0000B9140000}"/>
    <cellStyle name="Normal 2 2 2 2 4 2 2 2 4" xfId="11249" xr:uid="{00000000-0005-0000-0000-0000BA140000}"/>
    <cellStyle name="Normal 2 2 2 2 4 2 2 2 5" xfId="19635" xr:uid="{00000000-0005-0000-0000-0000BB140000}"/>
    <cellStyle name="Normal 2 2 2 2 4 2 2 2 6" xfId="28021" xr:uid="{00000000-0005-0000-0000-0000BC140000}"/>
    <cellStyle name="Normal 2 2 2 2 4 2 2 2 7" xfId="36407" xr:uid="{00000000-0005-0000-0000-0000BD140000}"/>
    <cellStyle name="Normal 2 2 2 2 4 2 2 2 8" xfId="44793" xr:uid="{00000000-0005-0000-0000-0000BE140000}"/>
    <cellStyle name="Normal 2 2 2 2 4 2 2 2 9" xfId="53179" xr:uid="{00000000-0005-0000-0000-0000BF140000}"/>
    <cellStyle name="Normal 2 2 2 2 4 2 2 3" xfId="3706" xr:uid="{00000000-0005-0000-0000-0000C0140000}"/>
    <cellStyle name="Normal 2 2 2 2 4 2 2 3 2" xfId="15060" xr:uid="{00000000-0005-0000-0000-0000C1140000}"/>
    <cellStyle name="Normal 2 2 2 2 4 2 2 3 3" xfId="23446" xr:uid="{00000000-0005-0000-0000-0000C2140000}"/>
    <cellStyle name="Normal 2 2 2 2 4 2 2 3 4" xfId="31832" xr:uid="{00000000-0005-0000-0000-0000C3140000}"/>
    <cellStyle name="Normal 2 2 2 2 4 2 2 3 5" xfId="40218" xr:uid="{00000000-0005-0000-0000-0000C4140000}"/>
    <cellStyle name="Normal 2 2 2 2 4 2 2 3 6" xfId="48604" xr:uid="{00000000-0005-0000-0000-0000C5140000}"/>
    <cellStyle name="Normal 2 2 2 2 4 2 2 3 7" xfId="56990" xr:uid="{00000000-0005-0000-0000-0000C6140000}"/>
    <cellStyle name="Normal 2 2 2 2 4 2 2 4" xfId="6674" xr:uid="{00000000-0005-0000-0000-0000C7140000}"/>
    <cellStyle name="Normal 2 2 2 2 4 2 2 4 2" xfId="12350" xr:uid="{00000000-0005-0000-0000-0000C8140000}"/>
    <cellStyle name="Normal 2 2 2 2 4 2 2 4 3" xfId="20736" xr:uid="{00000000-0005-0000-0000-0000C9140000}"/>
    <cellStyle name="Normal 2 2 2 2 4 2 2 4 4" xfId="29122" xr:uid="{00000000-0005-0000-0000-0000CA140000}"/>
    <cellStyle name="Normal 2 2 2 2 4 2 2 4 5" xfId="37508" xr:uid="{00000000-0005-0000-0000-0000CB140000}"/>
    <cellStyle name="Normal 2 2 2 2 4 2 2 4 6" xfId="45894" xr:uid="{00000000-0005-0000-0000-0000CC140000}"/>
    <cellStyle name="Normal 2 2 2 2 4 2 2 4 7" xfId="54280" xr:uid="{00000000-0005-0000-0000-0000CD140000}"/>
    <cellStyle name="Normal 2 2 2 2 4 2 2 5" xfId="9384" xr:uid="{00000000-0005-0000-0000-0000CE140000}"/>
    <cellStyle name="Normal 2 2 2 2 4 2 2 6" xfId="17770" xr:uid="{00000000-0005-0000-0000-0000CF140000}"/>
    <cellStyle name="Normal 2 2 2 2 4 2 2 7" xfId="26156" xr:uid="{00000000-0005-0000-0000-0000D0140000}"/>
    <cellStyle name="Normal 2 2 2 2 4 2 2 8" xfId="34542" xr:uid="{00000000-0005-0000-0000-0000D1140000}"/>
    <cellStyle name="Normal 2 2 2 2 4 2 2 9" xfId="42928" xr:uid="{00000000-0005-0000-0000-0000D2140000}"/>
    <cellStyle name="Normal 2 2 2 2 4 2 3" xfId="1501" xr:uid="{00000000-0005-0000-0000-0000D3140000}"/>
    <cellStyle name="Normal 2 2 2 2 4 2 3 10" xfId="51826" xr:uid="{00000000-0005-0000-0000-0000D4140000}"/>
    <cellStyle name="Normal 2 2 2 2 4 2 3 11" xfId="60212" xr:uid="{00000000-0005-0000-0000-0000D5140000}"/>
    <cellStyle name="Normal 2 2 2 2 4 2 3 2" xfId="2521" xr:uid="{00000000-0005-0000-0000-0000D6140000}"/>
    <cellStyle name="Normal 2 2 2 2 4 2 3 2 2" xfId="5238" xr:uid="{00000000-0005-0000-0000-0000D7140000}"/>
    <cellStyle name="Normal 2 2 2 2 4 2 3 2 2 2" xfId="16592" xr:uid="{00000000-0005-0000-0000-0000D8140000}"/>
    <cellStyle name="Normal 2 2 2 2 4 2 3 2 2 3" xfId="24978" xr:uid="{00000000-0005-0000-0000-0000D9140000}"/>
    <cellStyle name="Normal 2 2 2 2 4 2 3 2 2 4" xfId="33364" xr:uid="{00000000-0005-0000-0000-0000DA140000}"/>
    <cellStyle name="Normal 2 2 2 2 4 2 3 2 2 5" xfId="41750" xr:uid="{00000000-0005-0000-0000-0000DB140000}"/>
    <cellStyle name="Normal 2 2 2 2 4 2 3 2 2 6" xfId="50136" xr:uid="{00000000-0005-0000-0000-0000DC140000}"/>
    <cellStyle name="Normal 2 2 2 2 4 2 3 2 2 7" xfId="58522" xr:uid="{00000000-0005-0000-0000-0000DD140000}"/>
    <cellStyle name="Normal 2 2 2 2 4 2 3 2 3" xfId="8206" xr:uid="{00000000-0005-0000-0000-0000DE140000}"/>
    <cellStyle name="Normal 2 2 2 2 4 2 3 2 3 2" xfId="13882" xr:uid="{00000000-0005-0000-0000-0000DF140000}"/>
    <cellStyle name="Normal 2 2 2 2 4 2 3 2 3 3" xfId="22268" xr:uid="{00000000-0005-0000-0000-0000E0140000}"/>
    <cellStyle name="Normal 2 2 2 2 4 2 3 2 3 4" xfId="30654" xr:uid="{00000000-0005-0000-0000-0000E1140000}"/>
    <cellStyle name="Normal 2 2 2 2 4 2 3 2 3 5" xfId="39040" xr:uid="{00000000-0005-0000-0000-0000E2140000}"/>
    <cellStyle name="Normal 2 2 2 2 4 2 3 2 3 6" xfId="47426" xr:uid="{00000000-0005-0000-0000-0000E3140000}"/>
    <cellStyle name="Normal 2 2 2 2 4 2 3 2 3 7" xfId="55812" xr:uid="{00000000-0005-0000-0000-0000E4140000}"/>
    <cellStyle name="Normal 2 2 2 2 4 2 3 2 4" xfId="10916" xr:uid="{00000000-0005-0000-0000-0000E5140000}"/>
    <cellStyle name="Normal 2 2 2 2 4 2 3 2 5" xfId="19302" xr:uid="{00000000-0005-0000-0000-0000E6140000}"/>
    <cellStyle name="Normal 2 2 2 2 4 2 3 2 6" xfId="27688" xr:uid="{00000000-0005-0000-0000-0000E7140000}"/>
    <cellStyle name="Normal 2 2 2 2 4 2 3 2 7" xfId="36074" xr:uid="{00000000-0005-0000-0000-0000E8140000}"/>
    <cellStyle name="Normal 2 2 2 2 4 2 3 2 8" xfId="44460" xr:uid="{00000000-0005-0000-0000-0000E9140000}"/>
    <cellStyle name="Normal 2 2 2 2 4 2 3 2 9" xfId="52846" xr:uid="{00000000-0005-0000-0000-0000EA140000}"/>
    <cellStyle name="Normal 2 2 2 2 4 2 3 3" xfId="4218" xr:uid="{00000000-0005-0000-0000-0000EB140000}"/>
    <cellStyle name="Normal 2 2 2 2 4 2 3 3 2" xfId="15572" xr:uid="{00000000-0005-0000-0000-0000EC140000}"/>
    <cellStyle name="Normal 2 2 2 2 4 2 3 3 3" xfId="23958" xr:uid="{00000000-0005-0000-0000-0000ED140000}"/>
    <cellStyle name="Normal 2 2 2 2 4 2 3 3 4" xfId="32344" xr:uid="{00000000-0005-0000-0000-0000EE140000}"/>
    <cellStyle name="Normal 2 2 2 2 4 2 3 3 5" xfId="40730" xr:uid="{00000000-0005-0000-0000-0000EF140000}"/>
    <cellStyle name="Normal 2 2 2 2 4 2 3 3 6" xfId="49116" xr:uid="{00000000-0005-0000-0000-0000F0140000}"/>
    <cellStyle name="Normal 2 2 2 2 4 2 3 3 7" xfId="57502" xr:uid="{00000000-0005-0000-0000-0000F1140000}"/>
    <cellStyle name="Normal 2 2 2 2 4 2 3 4" xfId="7186" xr:uid="{00000000-0005-0000-0000-0000F2140000}"/>
    <cellStyle name="Normal 2 2 2 2 4 2 3 4 2" xfId="12862" xr:uid="{00000000-0005-0000-0000-0000F3140000}"/>
    <cellStyle name="Normal 2 2 2 2 4 2 3 4 3" xfId="21248" xr:uid="{00000000-0005-0000-0000-0000F4140000}"/>
    <cellStyle name="Normal 2 2 2 2 4 2 3 4 4" xfId="29634" xr:uid="{00000000-0005-0000-0000-0000F5140000}"/>
    <cellStyle name="Normal 2 2 2 2 4 2 3 4 5" xfId="38020" xr:uid="{00000000-0005-0000-0000-0000F6140000}"/>
    <cellStyle name="Normal 2 2 2 2 4 2 3 4 6" xfId="46406" xr:uid="{00000000-0005-0000-0000-0000F7140000}"/>
    <cellStyle name="Normal 2 2 2 2 4 2 3 4 7" xfId="54792" xr:uid="{00000000-0005-0000-0000-0000F8140000}"/>
    <cellStyle name="Normal 2 2 2 2 4 2 3 5" xfId="9896" xr:uid="{00000000-0005-0000-0000-0000F9140000}"/>
    <cellStyle name="Normal 2 2 2 2 4 2 3 6" xfId="18282" xr:uid="{00000000-0005-0000-0000-0000FA140000}"/>
    <cellStyle name="Normal 2 2 2 2 4 2 3 7" xfId="26668" xr:uid="{00000000-0005-0000-0000-0000FB140000}"/>
    <cellStyle name="Normal 2 2 2 2 4 2 3 8" xfId="35054" xr:uid="{00000000-0005-0000-0000-0000FC140000}"/>
    <cellStyle name="Normal 2 2 2 2 4 2 3 9" xfId="43440" xr:uid="{00000000-0005-0000-0000-0000FD140000}"/>
    <cellStyle name="Normal 2 2 2 2 4 2 4" xfId="2009" xr:uid="{00000000-0005-0000-0000-0000FE140000}"/>
    <cellStyle name="Normal 2 2 2 2 4 2 4 2" xfId="4726" xr:uid="{00000000-0005-0000-0000-0000FF140000}"/>
    <cellStyle name="Normal 2 2 2 2 4 2 4 2 2" xfId="16080" xr:uid="{00000000-0005-0000-0000-000000150000}"/>
    <cellStyle name="Normal 2 2 2 2 4 2 4 2 3" xfId="24466" xr:uid="{00000000-0005-0000-0000-000001150000}"/>
    <cellStyle name="Normal 2 2 2 2 4 2 4 2 4" xfId="32852" xr:uid="{00000000-0005-0000-0000-000002150000}"/>
    <cellStyle name="Normal 2 2 2 2 4 2 4 2 5" xfId="41238" xr:uid="{00000000-0005-0000-0000-000003150000}"/>
    <cellStyle name="Normal 2 2 2 2 4 2 4 2 6" xfId="49624" xr:uid="{00000000-0005-0000-0000-000004150000}"/>
    <cellStyle name="Normal 2 2 2 2 4 2 4 2 7" xfId="58010" xr:uid="{00000000-0005-0000-0000-000005150000}"/>
    <cellStyle name="Normal 2 2 2 2 4 2 4 3" xfId="7694" xr:uid="{00000000-0005-0000-0000-000006150000}"/>
    <cellStyle name="Normal 2 2 2 2 4 2 4 3 2" xfId="13370" xr:uid="{00000000-0005-0000-0000-000007150000}"/>
    <cellStyle name="Normal 2 2 2 2 4 2 4 3 3" xfId="21756" xr:uid="{00000000-0005-0000-0000-000008150000}"/>
    <cellStyle name="Normal 2 2 2 2 4 2 4 3 4" xfId="30142" xr:uid="{00000000-0005-0000-0000-000009150000}"/>
    <cellStyle name="Normal 2 2 2 2 4 2 4 3 5" xfId="38528" xr:uid="{00000000-0005-0000-0000-00000A150000}"/>
    <cellStyle name="Normal 2 2 2 2 4 2 4 3 6" xfId="46914" xr:uid="{00000000-0005-0000-0000-00000B150000}"/>
    <cellStyle name="Normal 2 2 2 2 4 2 4 3 7" xfId="55300" xr:uid="{00000000-0005-0000-0000-00000C150000}"/>
    <cellStyle name="Normal 2 2 2 2 4 2 4 4" xfId="10404" xr:uid="{00000000-0005-0000-0000-00000D150000}"/>
    <cellStyle name="Normal 2 2 2 2 4 2 4 5" xfId="18790" xr:uid="{00000000-0005-0000-0000-00000E150000}"/>
    <cellStyle name="Normal 2 2 2 2 4 2 4 6" xfId="27176" xr:uid="{00000000-0005-0000-0000-00000F150000}"/>
    <cellStyle name="Normal 2 2 2 2 4 2 4 7" xfId="35562" xr:uid="{00000000-0005-0000-0000-000010150000}"/>
    <cellStyle name="Normal 2 2 2 2 4 2 4 8" xfId="43948" xr:uid="{00000000-0005-0000-0000-000011150000}"/>
    <cellStyle name="Normal 2 2 2 2 4 2 4 9" xfId="52334" xr:uid="{00000000-0005-0000-0000-000012150000}"/>
    <cellStyle name="Normal 2 2 2 2 4 2 5" xfId="3373" xr:uid="{00000000-0005-0000-0000-000013150000}"/>
    <cellStyle name="Normal 2 2 2 2 4 2 5 2" xfId="14727" xr:uid="{00000000-0005-0000-0000-000014150000}"/>
    <cellStyle name="Normal 2 2 2 2 4 2 5 3" xfId="23113" xr:uid="{00000000-0005-0000-0000-000015150000}"/>
    <cellStyle name="Normal 2 2 2 2 4 2 5 4" xfId="31499" xr:uid="{00000000-0005-0000-0000-000016150000}"/>
    <cellStyle name="Normal 2 2 2 2 4 2 5 5" xfId="39885" xr:uid="{00000000-0005-0000-0000-000017150000}"/>
    <cellStyle name="Normal 2 2 2 2 4 2 5 6" xfId="48271" xr:uid="{00000000-0005-0000-0000-000018150000}"/>
    <cellStyle name="Normal 2 2 2 2 4 2 5 7" xfId="56657" xr:uid="{00000000-0005-0000-0000-000019150000}"/>
    <cellStyle name="Normal 2 2 2 2 4 2 6" xfId="6341" xr:uid="{00000000-0005-0000-0000-00001A150000}"/>
    <cellStyle name="Normal 2 2 2 2 4 2 6 2" xfId="12017" xr:uid="{00000000-0005-0000-0000-00001B150000}"/>
    <cellStyle name="Normal 2 2 2 2 4 2 6 3" xfId="20403" xr:uid="{00000000-0005-0000-0000-00001C150000}"/>
    <cellStyle name="Normal 2 2 2 2 4 2 6 4" xfId="28789" xr:uid="{00000000-0005-0000-0000-00001D150000}"/>
    <cellStyle name="Normal 2 2 2 2 4 2 6 5" xfId="37175" xr:uid="{00000000-0005-0000-0000-00001E150000}"/>
    <cellStyle name="Normal 2 2 2 2 4 2 6 6" xfId="45561" xr:uid="{00000000-0005-0000-0000-00001F150000}"/>
    <cellStyle name="Normal 2 2 2 2 4 2 6 7" xfId="53947" xr:uid="{00000000-0005-0000-0000-000020150000}"/>
    <cellStyle name="Normal 2 2 2 2 4 2 7" xfId="9051" xr:uid="{00000000-0005-0000-0000-000021150000}"/>
    <cellStyle name="Normal 2 2 2 2 4 2 8" xfId="17437" xr:uid="{00000000-0005-0000-0000-000022150000}"/>
    <cellStyle name="Normal 2 2 2 2 4 2 9" xfId="25823" xr:uid="{00000000-0005-0000-0000-000023150000}"/>
    <cellStyle name="Normal 2 2 2 2 4 3" xfId="904" xr:uid="{00000000-0005-0000-0000-000024150000}"/>
    <cellStyle name="Normal 2 2 2 2 4 3 10" xfId="42929" xr:uid="{00000000-0005-0000-0000-000025150000}"/>
    <cellStyle name="Normal 2 2 2 2 4 3 11" xfId="51315" xr:uid="{00000000-0005-0000-0000-000026150000}"/>
    <cellStyle name="Normal 2 2 2 2 4 3 12" xfId="59701" xr:uid="{00000000-0005-0000-0000-000027150000}"/>
    <cellStyle name="Normal 2 2 2 2 4 3 13" xfId="61228" xr:uid="{00000000-0005-0000-0000-000028150000}"/>
    <cellStyle name="Normal 2 2 2 2 4 3 2" xfId="1815" xr:uid="{00000000-0005-0000-0000-000029150000}"/>
    <cellStyle name="Normal 2 2 2 2 4 3 2 10" xfId="52140" xr:uid="{00000000-0005-0000-0000-00002A150000}"/>
    <cellStyle name="Normal 2 2 2 2 4 3 2 11" xfId="60526" xr:uid="{00000000-0005-0000-0000-00002B150000}"/>
    <cellStyle name="Normal 2 2 2 2 4 3 2 2" xfId="2855" xr:uid="{00000000-0005-0000-0000-00002C150000}"/>
    <cellStyle name="Normal 2 2 2 2 4 3 2 2 2" xfId="5572" xr:uid="{00000000-0005-0000-0000-00002D150000}"/>
    <cellStyle name="Normal 2 2 2 2 4 3 2 2 2 2" xfId="16926" xr:uid="{00000000-0005-0000-0000-00002E150000}"/>
    <cellStyle name="Normal 2 2 2 2 4 3 2 2 2 3" xfId="25312" xr:uid="{00000000-0005-0000-0000-00002F150000}"/>
    <cellStyle name="Normal 2 2 2 2 4 3 2 2 2 4" xfId="33698" xr:uid="{00000000-0005-0000-0000-000030150000}"/>
    <cellStyle name="Normal 2 2 2 2 4 3 2 2 2 5" xfId="42084" xr:uid="{00000000-0005-0000-0000-000031150000}"/>
    <cellStyle name="Normal 2 2 2 2 4 3 2 2 2 6" xfId="50470" xr:uid="{00000000-0005-0000-0000-000032150000}"/>
    <cellStyle name="Normal 2 2 2 2 4 3 2 2 2 7" xfId="58856" xr:uid="{00000000-0005-0000-0000-000033150000}"/>
    <cellStyle name="Normal 2 2 2 2 4 3 2 2 3" xfId="8540" xr:uid="{00000000-0005-0000-0000-000034150000}"/>
    <cellStyle name="Normal 2 2 2 2 4 3 2 2 3 2" xfId="14216" xr:uid="{00000000-0005-0000-0000-000035150000}"/>
    <cellStyle name="Normal 2 2 2 2 4 3 2 2 3 3" xfId="22602" xr:uid="{00000000-0005-0000-0000-000036150000}"/>
    <cellStyle name="Normal 2 2 2 2 4 3 2 2 3 4" xfId="30988" xr:uid="{00000000-0005-0000-0000-000037150000}"/>
    <cellStyle name="Normal 2 2 2 2 4 3 2 2 3 5" xfId="39374" xr:uid="{00000000-0005-0000-0000-000038150000}"/>
    <cellStyle name="Normal 2 2 2 2 4 3 2 2 3 6" xfId="47760" xr:uid="{00000000-0005-0000-0000-000039150000}"/>
    <cellStyle name="Normal 2 2 2 2 4 3 2 2 3 7" xfId="56146" xr:uid="{00000000-0005-0000-0000-00003A150000}"/>
    <cellStyle name="Normal 2 2 2 2 4 3 2 2 4" xfId="11250" xr:uid="{00000000-0005-0000-0000-00003B150000}"/>
    <cellStyle name="Normal 2 2 2 2 4 3 2 2 5" xfId="19636" xr:uid="{00000000-0005-0000-0000-00003C150000}"/>
    <cellStyle name="Normal 2 2 2 2 4 3 2 2 6" xfId="28022" xr:uid="{00000000-0005-0000-0000-00003D150000}"/>
    <cellStyle name="Normal 2 2 2 2 4 3 2 2 7" xfId="36408" xr:uid="{00000000-0005-0000-0000-00003E150000}"/>
    <cellStyle name="Normal 2 2 2 2 4 3 2 2 8" xfId="44794" xr:uid="{00000000-0005-0000-0000-00003F150000}"/>
    <cellStyle name="Normal 2 2 2 2 4 3 2 2 9" xfId="53180" xr:uid="{00000000-0005-0000-0000-000040150000}"/>
    <cellStyle name="Normal 2 2 2 2 4 3 2 3" xfId="4532" xr:uid="{00000000-0005-0000-0000-000041150000}"/>
    <cellStyle name="Normal 2 2 2 2 4 3 2 3 2" xfId="15886" xr:uid="{00000000-0005-0000-0000-000042150000}"/>
    <cellStyle name="Normal 2 2 2 2 4 3 2 3 3" xfId="24272" xr:uid="{00000000-0005-0000-0000-000043150000}"/>
    <cellStyle name="Normal 2 2 2 2 4 3 2 3 4" xfId="32658" xr:uid="{00000000-0005-0000-0000-000044150000}"/>
    <cellStyle name="Normal 2 2 2 2 4 3 2 3 5" xfId="41044" xr:uid="{00000000-0005-0000-0000-000045150000}"/>
    <cellStyle name="Normal 2 2 2 2 4 3 2 3 6" xfId="49430" xr:uid="{00000000-0005-0000-0000-000046150000}"/>
    <cellStyle name="Normal 2 2 2 2 4 3 2 3 7" xfId="57816" xr:uid="{00000000-0005-0000-0000-000047150000}"/>
    <cellStyle name="Normal 2 2 2 2 4 3 2 4" xfId="7500" xr:uid="{00000000-0005-0000-0000-000048150000}"/>
    <cellStyle name="Normal 2 2 2 2 4 3 2 4 2" xfId="13176" xr:uid="{00000000-0005-0000-0000-000049150000}"/>
    <cellStyle name="Normal 2 2 2 2 4 3 2 4 3" xfId="21562" xr:uid="{00000000-0005-0000-0000-00004A150000}"/>
    <cellStyle name="Normal 2 2 2 2 4 3 2 4 4" xfId="29948" xr:uid="{00000000-0005-0000-0000-00004B150000}"/>
    <cellStyle name="Normal 2 2 2 2 4 3 2 4 5" xfId="38334" xr:uid="{00000000-0005-0000-0000-00004C150000}"/>
    <cellStyle name="Normal 2 2 2 2 4 3 2 4 6" xfId="46720" xr:uid="{00000000-0005-0000-0000-00004D150000}"/>
    <cellStyle name="Normal 2 2 2 2 4 3 2 4 7" xfId="55106" xr:uid="{00000000-0005-0000-0000-00004E150000}"/>
    <cellStyle name="Normal 2 2 2 2 4 3 2 5" xfId="10210" xr:uid="{00000000-0005-0000-0000-00004F150000}"/>
    <cellStyle name="Normal 2 2 2 2 4 3 2 6" xfId="18596" xr:uid="{00000000-0005-0000-0000-000050150000}"/>
    <cellStyle name="Normal 2 2 2 2 4 3 2 7" xfId="26982" xr:uid="{00000000-0005-0000-0000-000051150000}"/>
    <cellStyle name="Normal 2 2 2 2 4 3 2 8" xfId="35368" xr:uid="{00000000-0005-0000-0000-000052150000}"/>
    <cellStyle name="Normal 2 2 2 2 4 3 2 9" xfId="43754" xr:uid="{00000000-0005-0000-0000-000053150000}"/>
    <cellStyle name="Normal 2 2 2 2 4 3 3" xfId="2010" xr:uid="{00000000-0005-0000-0000-000054150000}"/>
    <cellStyle name="Normal 2 2 2 2 4 3 3 2" xfId="4727" xr:uid="{00000000-0005-0000-0000-000055150000}"/>
    <cellStyle name="Normal 2 2 2 2 4 3 3 2 2" xfId="16081" xr:uid="{00000000-0005-0000-0000-000056150000}"/>
    <cellStyle name="Normal 2 2 2 2 4 3 3 2 3" xfId="24467" xr:uid="{00000000-0005-0000-0000-000057150000}"/>
    <cellStyle name="Normal 2 2 2 2 4 3 3 2 4" xfId="32853" xr:uid="{00000000-0005-0000-0000-000058150000}"/>
    <cellStyle name="Normal 2 2 2 2 4 3 3 2 5" xfId="41239" xr:uid="{00000000-0005-0000-0000-000059150000}"/>
    <cellStyle name="Normal 2 2 2 2 4 3 3 2 6" xfId="49625" xr:uid="{00000000-0005-0000-0000-00005A150000}"/>
    <cellStyle name="Normal 2 2 2 2 4 3 3 2 7" xfId="58011" xr:uid="{00000000-0005-0000-0000-00005B150000}"/>
    <cellStyle name="Normal 2 2 2 2 4 3 3 3" xfId="7695" xr:uid="{00000000-0005-0000-0000-00005C150000}"/>
    <cellStyle name="Normal 2 2 2 2 4 3 3 3 2" xfId="13371" xr:uid="{00000000-0005-0000-0000-00005D150000}"/>
    <cellStyle name="Normal 2 2 2 2 4 3 3 3 3" xfId="21757" xr:uid="{00000000-0005-0000-0000-00005E150000}"/>
    <cellStyle name="Normal 2 2 2 2 4 3 3 3 4" xfId="30143" xr:uid="{00000000-0005-0000-0000-00005F150000}"/>
    <cellStyle name="Normal 2 2 2 2 4 3 3 3 5" xfId="38529" xr:uid="{00000000-0005-0000-0000-000060150000}"/>
    <cellStyle name="Normal 2 2 2 2 4 3 3 3 6" xfId="46915" xr:uid="{00000000-0005-0000-0000-000061150000}"/>
    <cellStyle name="Normal 2 2 2 2 4 3 3 3 7" xfId="55301" xr:uid="{00000000-0005-0000-0000-000062150000}"/>
    <cellStyle name="Normal 2 2 2 2 4 3 3 4" xfId="10405" xr:uid="{00000000-0005-0000-0000-000063150000}"/>
    <cellStyle name="Normal 2 2 2 2 4 3 3 5" xfId="18791" xr:uid="{00000000-0005-0000-0000-000064150000}"/>
    <cellStyle name="Normal 2 2 2 2 4 3 3 6" xfId="27177" xr:uid="{00000000-0005-0000-0000-000065150000}"/>
    <cellStyle name="Normal 2 2 2 2 4 3 3 7" xfId="35563" xr:uid="{00000000-0005-0000-0000-000066150000}"/>
    <cellStyle name="Normal 2 2 2 2 4 3 3 8" xfId="43949" xr:uid="{00000000-0005-0000-0000-000067150000}"/>
    <cellStyle name="Normal 2 2 2 2 4 3 3 9" xfId="52335" xr:uid="{00000000-0005-0000-0000-000068150000}"/>
    <cellStyle name="Normal 2 2 2 2 4 3 4" xfId="3707" xr:uid="{00000000-0005-0000-0000-000069150000}"/>
    <cellStyle name="Normal 2 2 2 2 4 3 4 2" xfId="15061" xr:uid="{00000000-0005-0000-0000-00006A150000}"/>
    <cellStyle name="Normal 2 2 2 2 4 3 4 3" xfId="23447" xr:uid="{00000000-0005-0000-0000-00006B150000}"/>
    <cellStyle name="Normal 2 2 2 2 4 3 4 4" xfId="31833" xr:uid="{00000000-0005-0000-0000-00006C150000}"/>
    <cellStyle name="Normal 2 2 2 2 4 3 4 5" xfId="40219" xr:uid="{00000000-0005-0000-0000-00006D150000}"/>
    <cellStyle name="Normal 2 2 2 2 4 3 4 6" xfId="48605" xr:uid="{00000000-0005-0000-0000-00006E150000}"/>
    <cellStyle name="Normal 2 2 2 2 4 3 4 7" xfId="56991" xr:uid="{00000000-0005-0000-0000-00006F150000}"/>
    <cellStyle name="Normal 2 2 2 2 4 3 5" xfId="6675" xr:uid="{00000000-0005-0000-0000-000070150000}"/>
    <cellStyle name="Normal 2 2 2 2 4 3 5 2" xfId="12351" xr:uid="{00000000-0005-0000-0000-000071150000}"/>
    <cellStyle name="Normal 2 2 2 2 4 3 5 3" xfId="20737" xr:uid="{00000000-0005-0000-0000-000072150000}"/>
    <cellStyle name="Normal 2 2 2 2 4 3 5 4" xfId="29123" xr:uid="{00000000-0005-0000-0000-000073150000}"/>
    <cellStyle name="Normal 2 2 2 2 4 3 5 5" xfId="37509" xr:uid="{00000000-0005-0000-0000-000074150000}"/>
    <cellStyle name="Normal 2 2 2 2 4 3 5 6" xfId="45895" xr:uid="{00000000-0005-0000-0000-000075150000}"/>
    <cellStyle name="Normal 2 2 2 2 4 3 5 7" xfId="54281" xr:uid="{00000000-0005-0000-0000-000076150000}"/>
    <cellStyle name="Normal 2 2 2 2 4 3 6" xfId="9385" xr:uid="{00000000-0005-0000-0000-000077150000}"/>
    <cellStyle name="Normal 2 2 2 2 4 3 7" xfId="17771" xr:uid="{00000000-0005-0000-0000-000078150000}"/>
    <cellStyle name="Normal 2 2 2 2 4 3 8" xfId="26157" xr:uid="{00000000-0005-0000-0000-000079150000}"/>
    <cellStyle name="Normal 2 2 2 2 4 3 9" xfId="34543" xr:uid="{00000000-0005-0000-0000-00007A150000}"/>
    <cellStyle name="Normal 2 2 2 2 4 4" xfId="902" xr:uid="{00000000-0005-0000-0000-00007B150000}"/>
    <cellStyle name="Normal 2 2 2 2 4 4 10" xfId="51313" xr:uid="{00000000-0005-0000-0000-00007C150000}"/>
    <cellStyle name="Normal 2 2 2 2 4 4 11" xfId="59699" xr:uid="{00000000-0005-0000-0000-00007D150000}"/>
    <cellStyle name="Normal 2 2 2 2 4 4 2" xfId="2853" xr:uid="{00000000-0005-0000-0000-00007E150000}"/>
    <cellStyle name="Normal 2 2 2 2 4 4 2 2" xfId="5570" xr:uid="{00000000-0005-0000-0000-00007F150000}"/>
    <cellStyle name="Normal 2 2 2 2 4 4 2 2 2" xfId="16924" xr:uid="{00000000-0005-0000-0000-000080150000}"/>
    <cellStyle name="Normal 2 2 2 2 4 4 2 2 3" xfId="25310" xr:uid="{00000000-0005-0000-0000-000081150000}"/>
    <cellStyle name="Normal 2 2 2 2 4 4 2 2 4" xfId="33696" xr:uid="{00000000-0005-0000-0000-000082150000}"/>
    <cellStyle name="Normal 2 2 2 2 4 4 2 2 5" xfId="42082" xr:uid="{00000000-0005-0000-0000-000083150000}"/>
    <cellStyle name="Normal 2 2 2 2 4 4 2 2 6" xfId="50468" xr:uid="{00000000-0005-0000-0000-000084150000}"/>
    <cellStyle name="Normal 2 2 2 2 4 4 2 2 7" xfId="58854" xr:uid="{00000000-0005-0000-0000-000085150000}"/>
    <cellStyle name="Normal 2 2 2 2 4 4 2 3" xfId="8538" xr:uid="{00000000-0005-0000-0000-000086150000}"/>
    <cellStyle name="Normal 2 2 2 2 4 4 2 3 2" xfId="14214" xr:uid="{00000000-0005-0000-0000-000087150000}"/>
    <cellStyle name="Normal 2 2 2 2 4 4 2 3 3" xfId="22600" xr:uid="{00000000-0005-0000-0000-000088150000}"/>
    <cellStyle name="Normal 2 2 2 2 4 4 2 3 4" xfId="30986" xr:uid="{00000000-0005-0000-0000-000089150000}"/>
    <cellStyle name="Normal 2 2 2 2 4 4 2 3 5" xfId="39372" xr:uid="{00000000-0005-0000-0000-00008A150000}"/>
    <cellStyle name="Normal 2 2 2 2 4 4 2 3 6" xfId="47758" xr:uid="{00000000-0005-0000-0000-00008B150000}"/>
    <cellStyle name="Normal 2 2 2 2 4 4 2 3 7" xfId="56144" xr:uid="{00000000-0005-0000-0000-00008C150000}"/>
    <cellStyle name="Normal 2 2 2 2 4 4 2 4" xfId="11248" xr:uid="{00000000-0005-0000-0000-00008D150000}"/>
    <cellStyle name="Normal 2 2 2 2 4 4 2 5" xfId="19634" xr:uid="{00000000-0005-0000-0000-00008E150000}"/>
    <cellStyle name="Normal 2 2 2 2 4 4 2 6" xfId="28020" xr:uid="{00000000-0005-0000-0000-00008F150000}"/>
    <cellStyle name="Normal 2 2 2 2 4 4 2 7" xfId="36406" xr:uid="{00000000-0005-0000-0000-000090150000}"/>
    <cellStyle name="Normal 2 2 2 2 4 4 2 8" xfId="44792" xr:uid="{00000000-0005-0000-0000-000091150000}"/>
    <cellStyle name="Normal 2 2 2 2 4 4 2 9" xfId="53178" xr:uid="{00000000-0005-0000-0000-000092150000}"/>
    <cellStyle name="Normal 2 2 2 2 4 4 3" xfId="3705" xr:uid="{00000000-0005-0000-0000-000093150000}"/>
    <cellStyle name="Normal 2 2 2 2 4 4 3 2" xfId="15059" xr:uid="{00000000-0005-0000-0000-000094150000}"/>
    <cellStyle name="Normal 2 2 2 2 4 4 3 3" xfId="23445" xr:uid="{00000000-0005-0000-0000-000095150000}"/>
    <cellStyle name="Normal 2 2 2 2 4 4 3 4" xfId="31831" xr:uid="{00000000-0005-0000-0000-000096150000}"/>
    <cellStyle name="Normal 2 2 2 2 4 4 3 5" xfId="40217" xr:uid="{00000000-0005-0000-0000-000097150000}"/>
    <cellStyle name="Normal 2 2 2 2 4 4 3 6" xfId="48603" xr:uid="{00000000-0005-0000-0000-000098150000}"/>
    <cellStyle name="Normal 2 2 2 2 4 4 3 7" xfId="56989" xr:uid="{00000000-0005-0000-0000-000099150000}"/>
    <cellStyle name="Normal 2 2 2 2 4 4 4" xfId="6673" xr:uid="{00000000-0005-0000-0000-00009A150000}"/>
    <cellStyle name="Normal 2 2 2 2 4 4 4 2" xfId="12349" xr:uid="{00000000-0005-0000-0000-00009B150000}"/>
    <cellStyle name="Normal 2 2 2 2 4 4 4 3" xfId="20735" xr:uid="{00000000-0005-0000-0000-00009C150000}"/>
    <cellStyle name="Normal 2 2 2 2 4 4 4 4" xfId="29121" xr:uid="{00000000-0005-0000-0000-00009D150000}"/>
    <cellStyle name="Normal 2 2 2 2 4 4 4 5" xfId="37507" xr:uid="{00000000-0005-0000-0000-00009E150000}"/>
    <cellStyle name="Normal 2 2 2 2 4 4 4 6" xfId="45893" xr:uid="{00000000-0005-0000-0000-00009F150000}"/>
    <cellStyle name="Normal 2 2 2 2 4 4 4 7" xfId="54279" xr:uid="{00000000-0005-0000-0000-0000A0150000}"/>
    <cellStyle name="Normal 2 2 2 2 4 4 5" xfId="9383" xr:uid="{00000000-0005-0000-0000-0000A1150000}"/>
    <cellStyle name="Normal 2 2 2 2 4 4 6" xfId="17769" xr:uid="{00000000-0005-0000-0000-0000A2150000}"/>
    <cellStyle name="Normal 2 2 2 2 4 4 7" xfId="26155" xr:uid="{00000000-0005-0000-0000-0000A3150000}"/>
    <cellStyle name="Normal 2 2 2 2 4 4 8" xfId="34541" xr:uid="{00000000-0005-0000-0000-0000A4150000}"/>
    <cellStyle name="Normal 2 2 2 2 4 4 9" xfId="42927" xr:uid="{00000000-0005-0000-0000-0000A5150000}"/>
    <cellStyle name="Normal 2 2 2 2 4 5" xfId="1500" xr:uid="{00000000-0005-0000-0000-0000A6150000}"/>
    <cellStyle name="Normal 2 2 2 2 4 5 10" xfId="51825" xr:uid="{00000000-0005-0000-0000-0000A7150000}"/>
    <cellStyle name="Normal 2 2 2 2 4 5 11" xfId="60211" xr:uid="{00000000-0005-0000-0000-0000A8150000}"/>
    <cellStyle name="Normal 2 2 2 2 4 5 2" xfId="2520" xr:uid="{00000000-0005-0000-0000-0000A9150000}"/>
    <cellStyle name="Normal 2 2 2 2 4 5 2 2" xfId="5237" xr:uid="{00000000-0005-0000-0000-0000AA150000}"/>
    <cellStyle name="Normal 2 2 2 2 4 5 2 2 2" xfId="16591" xr:uid="{00000000-0005-0000-0000-0000AB150000}"/>
    <cellStyle name="Normal 2 2 2 2 4 5 2 2 3" xfId="24977" xr:uid="{00000000-0005-0000-0000-0000AC150000}"/>
    <cellStyle name="Normal 2 2 2 2 4 5 2 2 4" xfId="33363" xr:uid="{00000000-0005-0000-0000-0000AD150000}"/>
    <cellStyle name="Normal 2 2 2 2 4 5 2 2 5" xfId="41749" xr:uid="{00000000-0005-0000-0000-0000AE150000}"/>
    <cellStyle name="Normal 2 2 2 2 4 5 2 2 6" xfId="50135" xr:uid="{00000000-0005-0000-0000-0000AF150000}"/>
    <cellStyle name="Normal 2 2 2 2 4 5 2 2 7" xfId="58521" xr:uid="{00000000-0005-0000-0000-0000B0150000}"/>
    <cellStyle name="Normal 2 2 2 2 4 5 2 3" xfId="8205" xr:uid="{00000000-0005-0000-0000-0000B1150000}"/>
    <cellStyle name="Normal 2 2 2 2 4 5 2 3 2" xfId="13881" xr:uid="{00000000-0005-0000-0000-0000B2150000}"/>
    <cellStyle name="Normal 2 2 2 2 4 5 2 3 3" xfId="22267" xr:uid="{00000000-0005-0000-0000-0000B3150000}"/>
    <cellStyle name="Normal 2 2 2 2 4 5 2 3 4" xfId="30653" xr:uid="{00000000-0005-0000-0000-0000B4150000}"/>
    <cellStyle name="Normal 2 2 2 2 4 5 2 3 5" xfId="39039" xr:uid="{00000000-0005-0000-0000-0000B5150000}"/>
    <cellStyle name="Normal 2 2 2 2 4 5 2 3 6" xfId="47425" xr:uid="{00000000-0005-0000-0000-0000B6150000}"/>
    <cellStyle name="Normal 2 2 2 2 4 5 2 3 7" xfId="55811" xr:uid="{00000000-0005-0000-0000-0000B7150000}"/>
    <cellStyle name="Normal 2 2 2 2 4 5 2 4" xfId="10915" xr:uid="{00000000-0005-0000-0000-0000B8150000}"/>
    <cellStyle name="Normal 2 2 2 2 4 5 2 5" xfId="19301" xr:uid="{00000000-0005-0000-0000-0000B9150000}"/>
    <cellStyle name="Normal 2 2 2 2 4 5 2 6" xfId="27687" xr:uid="{00000000-0005-0000-0000-0000BA150000}"/>
    <cellStyle name="Normal 2 2 2 2 4 5 2 7" xfId="36073" xr:uid="{00000000-0005-0000-0000-0000BB150000}"/>
    <cellStyle name="Normal 2 2 2 2 4 5 2 8" xfId="44459" xr:uid="{00000000-0005-0000-0000-0000BC150000}"/>
    <cellStyle name="Normal 2 2 2 2 4 5 2 9" xfId="52845" xr:uid="{00000000-0005-0000-0000-0000BD150000}"/>
    <cellStyle name="Normal 2 2 2 2 4 5 3" xfId="4217" xr:uid="{00000000-0005-0000-0000-0000BE150000}"/>
    <cellStyle name="Normal 2 2 2 2 4 5 3 2" xfId="15571" xr:uid="{00000000-0005-0000-0000-0000BF150000}"/>
    <cellStyle name="Normal 2 2 2 2 4 5 3 3" xfId="23957" xr:uid="{00000000-0005-0000-0000-0000C0150000}"/>
    <cellStyle name="Normal 2 2 2 2 4 5 3 4" xfId="32343" xr:uid="{00000000-0005-0000-0000-0000C1150000}"/>
    <cellStyle name="Normal 2 2 2 2 4 5 3 5" xfId="40729" xr:uid="{00000000-0005-0000-0000-0000C2150000}"/>
    <cellStyle name="Normal 2 2 2 2 4 5 3 6" xfId="49115" xr:uid="{00000000-0005-0000-0000-0000C3150000}"/>
    <cellStyle name="Normal 2 2 2 2 4 5 3 7" xfId="57501" xr:uid="{00000000-0005-0000-0000-0000C4150000}"/>
    <cellStyle name="Normal 2 2 2 2 4 5 4" xfId="7185" xr:uid="{00000000-0005-0000-0000-0000C5150000}"/>
    <cellStyle name="Normal 2 2 2 2 4 5 4 2" xfId="12861" xr:uid="{00000000-0005-0000-0000-0000C6150000}"/>
    <cellStyle name="Normal 2 2 2 2 4 5 4 3" xfId="21247" xr:uid="{00000000-0005-0000-0000-0000C7150000}"/>
    <cellStyle name="Normal 2 2 2 2 4 5 4 4" xfId="29633" xr:uid="{00000000-0005-0000-0000-0000C8150000}"/>
    <cellStyle name="Normal 2 2 2 2 4 5 4 5" xfId="38019" xr:uid="{00000000-0005-0000-0000-0000C9150000}"/>
    <cellStyle name="Normal 2 2 2 2 4 5 4 6" xfId="46405" xr:uid="{00000000-0005-0000-0000-0000CA150000}"/>
    <cellStyle name="Normal 2 2 2 2 4 5 4 7" xfId="54791" xr:uid="{00000000-0005-0000-0000-0000CB150000}"/>
    <cellStyle name="Normal 2 2 2 2 4 5 5" xfId="9895" xr:uid="{00000000-0005-0000-0000-0000CC150000}"/>
    <cellStyle name="Normal 2 2 2 2 4 5 6" xfId="18281" xr:uid="{00000000-0005-0000-0000-0000CD150000}"/>
    <cellStyle name="Normal 2 2 2 2 4 5 7" xfId="26667" xr:uid="{00000000-0005-0000-0000-0000CE150000}"/>
    <cellStyle name="Normal 2 2 2 2 4 5 8" xfId="35053" xr:uid="{00000000-0005-0000-0000-0000CF150000}"/>
    <cellStyle name="Normal 2 2 2 2 4 5 9" xfId="43439" xr:uid="{00000000-0005-0000-0000-0000D0150000}"/>
    <cellStyle name="Normal 2 2 2 2 4 6" xfId="2008" xr:uid="{00000000-0005-0000-0000-0000D1150000}"/>
    <cellStyle name="Normal 2 2 2 2 4 6 2" xfId="4725" xr:uid="{00000000-0005-0000-0000-0000D2150000}"/>
    <cellStyle name="Normal 2 2 2 2 4 6 2 2" xfId="16079" xr:uid="{00000000-0005-0000-0000-0000D3150000}"/>
    <cellStyle name="Normal 2 2 2 2 4 6 2 3" xfId="24465" xr:uid="{00000000-0005-0000-0000-0000D4150000}"/>
    <cellStyle name="Normal 2 2 2 2 4 6 2 4" xfId="32851" xr:uid="{00000000-0005-0000-0000-0000D5150000}"/>
    <cellStyle name="Normal 2 2 2 2 4 6 2 5" xfId="41237" xr:uid="{00000000-0005-0000-0000-0000D6150000}"/>
    <cellStyle name="Normal 2 2 2 2 4 6 2 6" xfId="49623" xr:uid="{00000000-0005-0000-0000-0000D7150000}"/>
    <cellStyle name="Normal 2 2 2 2 4 6 2 7" xfId="58009" xr:uid="{00000000-0005-0000-0000-0000D8150000}"/>
    <cellStyle name="Normal 2 2 2 2 4 6 3" xfId="7693" xr:uid="{00000000-0005-0000-0000-0000D9150000}"/>
    <cellStyle name="Normal 2 2 2 2 4 6 3 2" xfId="13369" xr:uid="{00000000-0005-0000-0000-0000DA150000}"/>
    <cellStyle name="Normal 2 2 2 2 4 6 3 3" xfId="21755" xr:uid="{00000000-0005-0000-0000-0000DB150000}"/>
    <cellStyle name="Normal 2 2 2 2 4 6 3 4" xfId="30141" xr:uid="{00000000-0005-0000-0000-0000DC150000}"/>
    <cellStyle name="Normal 2 2 2 2 4 6 3 5" xfId="38527" xr:uid="{00000000-0005-0000-0000-0000DD150000}"/>
    <cellStyle name="Normal 2 2 2 2 4 6 3 6" xfId="46913" xr:uid="{00000000-0005-0000-0000-0000DE150000}"/>
    <cellStyle name="Normal 2 2 2 2 4 6 3 7" xfId="55299" xr:uid="{00000000-0005-0000-0000-0000DF150000}"/>
    <cellStyle name="Normal 2 2 2 2 4 6 4" xfId="10403" xr:uid="{00000000-0005-0000-0000-0000E0150000}"/>
    <cellStyle name="Normal 2 2 2 2 4 6 5" xfId="18789" xr:uid="{00000000-0005-0000-0000-0000E1150000}"/>
    <cellStyle name="Normal 2 2 2 2 4 6 6" xfId="27175" xr:uid="{00000000-0005-0000-0000-0000E2150000}"/>
    <cellStyle name="Normal 2 2 2 2 4 6 7" xfId="35561" xr:uid="{00000000-0005-0000-0000-0000E3150000}"/>
    <cellStyle name="Normal 2 2 2 2 4 6 8" xfId="43947" xr:uid="{00000000-0005-0000-0000-0000E4150000}"/>
    <cellStyle name="Normal 2 2 2 2 4 6 9" xfId="52333" xr:uid="{00000000-0005-0000-0000-0000E5150000}"/>
    <cellStyle name="Normal 2 2 2 2 4 7" xfId="612" xr:uid="{00000000-0005-0000-0000-0000E6150000}"/>
    <cellStyle name="Normal 2 2 2 2 4 7 2" xfId="6340" xr:uid="{00000000-0005-0000-0000-0000E7150000}"/>
    <cellStyle name="Normal 2 2 2 2 4 7 3" xfId="12016" xr:uid="{00000000-0005-0000-0000-0000E8150000}"/>
    <cellStyle name="Normal 2 2 2 2 4 7 4" xfId="20402" xr:uid="{00000000-0005-0000-0000-0000E9150000}"/>
    <cellStyle name="Normal 2 2 2 2 4 7 5" xfId="28788" xr:uid="{00000000-0005-0000-0000-0000EA150000}"/>
    <cellStyle name="Normal 2 2 2 2 4 7 6" xfId="37174" xr:uid="{00000000-0005-0000-0000-0000EB150000}"/>
    <cellStyle name="Normal 2 2 2 2 4 7 7" xfId="45560" xr:uid="{00000000-0005-0000-0000-0000EC150000}"/>
    <cellStyle name="Normal 2 2 2 2 4 7 8" xfId="53946" xr:uid="{00000000-0005-0000-0000-0000ED150000}"/>
    <cellStyle name="Normal 2 2 2 2 4 8" xfId="3372" xr:uid="{00000000-0005-0000-0000-0000EE150000}"/>
    <cellStyle name="Normal 2 2 2 2 4 8 2" xfId="14726" xr:uid="{00000000-0005-0000-0000-0000EF150000}"/>
    <cellStyle name="Normal 2 2 2 2 4 8 3" xfId="23112" xr:uid="{00000000-0005-0000-0000-0000F0150000}"/>
    <cellStyle name="Normal 2 2 2 2 4 8 4" xfId="31498" xr:uid="{00000000-0005-0000-0000-0000F1150000}"/>
    <cellStyle name="Normal 2 2 2 2 4 8 5" xfId="39884" xr:uid="{00000000-0005-0000-0000-0000F2150000}"/>
    <cellStyle name="Normal 2 2 2 2 4 8 6" xfId="48270" xr:uid="{00000000-0005-0000-0000-0000F3150000}"/>
    <cellStyle name="Normal 2 2 2 2 4 8 7" xfId="56656" xr:uid="{00000000-0005-0000-0000-0000F4150000}"/>
    <cellStyle name="Normal 2 2 2 2 4 9" xfId="6168" xr:uid="{00000000-0005-0000-0000-0000F5150000}"/>
    <cellStyle name="Normal 2 2 2 2 4 9 2" xfId="11844" xr:uid="{00000000-0005-0000-0000-0000F6150000}"/>
    <cellStyle name="Normal 2 2 2 2 4 9 3" xfId="20230" xr:uid="{00000000-0005-0000-0000-0000F7150000}"/>
    <cellStyle name="Normal 2 2 2 2 4 9 4" xfId="28616" xr:uid="{00000000-0005-0000-0000-0000F8150000}"/>
    <cellStyle name="Normal 2 2 2 2 4 9 5" xfId="37002" xr:uid="{00000000-0005-0000-0000-0000F9150000}"/>
    <cellStyle name="Normal 2 2 2 2 4 9 6" xfId="45388" xr:uid="{00000000-0005-0000-0000-0000FA150000}"/>
    <cellStyle name="Normal 2 2 2 2 4 9 7" xfId="53774" xr:uid="{00000000-0005-0000-0000-0000FB150000}"/>
    <cellStyle name="Normal 2 2 2 2 4_Sheet1" xfId="85" xr:uid="{00000000-0005-0000-0000-0000FC150000}"/>
    <cellStyle name="Normal 2 2 2 2 5" xfId="86" xr:uid="{00000000-0005-0000-0000-0000FD150000}"/>
    <cellStyle name="Normal 2 2 2 2 5 10" xfId="9052" xr:uid="{00000000-0005-0000-0000-0000FE150000}"/>
    <cellStyle name="Normal 2 2 2 2 5 11" xfId="17438" xr:uid="{00000000-0005-0000-0000-0000FF150000}"/>
    <cellStyle name="Normal 2 2 2 2 5 12" xfId="25824" xr:uid="{00000000-0005-0000-0000-000000160000}"/>
    <cellStyle name="Normal 2 2 2 2 5 13" xfId="34210" xr:uid="{00000000-0005-0000-0000-000001160000}"/>
    <cellStyle name="Normal 2 2 2 2 5 14" xfId="42596" xr:uid="{00000000-0005-0000-0000-000002160000}"/>
    <cellStyle name="Normal 2 2 2 2 5 15" xfId="50982" xr:uid="{00000000-0005-0000-0000-000003160000}"/>
    <cellStyle name="Normal 2 2 2 2 5 16" xfId="59368" xr:uid="{00000000-0005-0000-0000-000004160000}"/>
    <cellStyle name="Normal 2 2 2 2 5 17" xfId="60735" xr:uid="{00000000-0005-0000-0000-000005160000}"/>
    <cellStyle name="Normal 2 2 2 2 5 2" xfId="87" xr:uid="{00000000-0005-0000-0000-000006160000}"/>
    <cellStyle name="Normal 2 2 2 2 5 2 10" xfId="34211" xr:uid="{00000000-0005-0000-0000-000007160000}"/>
    <cellStyle name="Normal 2 2 2 2 5 2 11" xfId="42597" xr:uid="{00000000-0005-0000-0000-000008160000}"/>
    <cellStyle name="Normal 2 2 2 2 5 2 12" xfId="50983" xr:uid="{00000000-0005-0000-0000-000009160000}"/>
    <cellStyle name="Normal 2 2 2 2 5 2 13" xfId="59369" xr:uid="{00000000-0005-0000-0000-00000A160000}"/>
    <cellStyle name="Normal 2 2 2 2 5 2 14" xfId="60736" xr:uid="{00000000-0005-0000-0000-00000B160000}"/>
    <cellStyle name="Normal 2 2 2 2 5 2 2" xfId="906" xr:uid="{00000000-0005-0000-0000-00000C160000}"/>
    <cellStyle name="Normal 2 2 2 2 5 2 2 10" xfId="51317" xr:uid="{00000000-0005-0000-0000-00000D160000}"/>
    <cellStyle name="Normal 2 2 2 2 5 2 2 11" xfId="59703" xr:uid="{00000000-0005-0000-0000-00000E160000}"/>
    <cellStyle name="Normal 2 2 2 2 5 2 2 12" xfId="61231" xr:uid="{00000000-0005-0000-0000-00000F160000}"/>
    <cellStyle name="Normal 2 2 2 2 5 2 2 2" xfId="2857" xr:uid="{00000000-0005-0000-0000-000010160000}"/>
    <cellStyle name="Normal 2 2 2 2 5 2 2 2 2" xfId="5574" xr:uid="{00000000-0005-0000-0000-000011160000}"/>
    <cellStyle name="Normal 2 2 2 2 5 2 2 2 2 2" xfId="16928" xr:uid="{00000000-0005-0000-0000-000012160000}"/>
    <cellStyle name="Normal 2 2 2 2 5 2 2 2 2 3" xfId="25314" xr:uid="{00000000-0005-0000-0000-000013160000}"/>
    <cellStyle name="Normal 2 2 2 2 5 2 2 2 2 4" xfId="33700" xr:uid="{00000000-0005-0000-0000-000014160000}"/>
    <cellStyle name="Normal 2 2 2 2 5 2 2 2 2 5" xfId="42086" xr:uid="{00000000-0005-0000-0000-000015160000}"/>
    <cellStyle name="Normal 2 2 2 2 5 2 2 2 2 6" xfId="50472" xr:uid="{00000000-0005-0000-0000-000016160000}"/>
    <cellStyle name="Normal 2 2 2 2 5 2 2 2 2 7" xfId="58858" xr:uid="{00000000-0005-0000-0000-000017160000}"/>
    <cellStyle name="Normal 2 2 2 2 5 2 2 2 3" xfId="8542" xr:uid="{00000000-0005-0000-0000-000018160000}"/>
    <cellStyle name="Normal 2 2 2 2 5 2 2 2 3 2" xfId="14218" xr:uid="{00000000-0005-0000-0000-000019160000}"/>
    <cellStyle name="Normal 2 2 2 2 5 2 2 2 3 3" xfId="22604" xr:uid="{00000000-0005-0000-0000-00001A160000}"/>
    <cellStyle name="Normal 2 2 2 2 5 2 2 2 3 4" xfId="30990" xr:uid="{00000000-0005-0000-0000-00001B160000}"/>
    <cellStyle name="Normal 2 2 2 2 5 2 2 2 3 5" xfId="39376" xr:uid="{00000000-0005-0000-0000-00001C160000}"/>
    <cellStyle name="Normal 2 2 2 2 5 2 2 2 3 6" xfId="47762" xr:uid="{00000000-0005-0000-0000-00001D160000}"/>
    <cellStyle name="Normal 2 2 2 2 5 2 2 2 3 7" xfId="56148" xr:uid="{00000000-0005-0000-0000-00001E160000}"/>
    <cellStyle name="Normal 2 2 2 2 5 2 2 2 4" xfId="11252" xr:uid="{00000000-0005-0000-0000-00001F160000}"/>
    <cellStyle name="Normal 2 2 2 2 5 2 2 2 5" xfId="19638" xr:uid="{00000000-0005-0000-0000-000020160000}"/>
    <cellStyle name="Normal 2 2 2 2 5 2 2 2 6" xfId="28024" xr:uid="{00000000-0005-0000-0000-000021160000}"/>
    <cellStyle name="Normal 2 2 2 2 5 2 2 2 7" xfId="36410" xr:uid="{00000000-0005-0000-0000-000022160000}"/>
    <cellStyle name="Normal 2 2 2 2 5 2 2 2 8" xfId="44796" xr:uid="{00000000-0005-0000-0000-000023160000}"/>
    <cellStyle name="Normal 2 2 2 2 5 2 2 2 9" xfId="53182" xr:uid="{00000000-0005-0000-0000-000024160000}"/>
    <cellStyle name="Normal 2 2 2 2 5 2 2 3" xfId="3709" xr:uid="{00000000-0005-0000-0000-000025160000}"/>
    <cellStyle name="Normal 2 2 2 2 5 2 2 3 2" xfId="15063" xr:uid="{00000000-0005-0000-0000-000026160000}"/>
    <cellStyle name="Normal 2 2 2 2 5 2 2 3 3" xfId="23449" xr:uid="{00000000-0005-0000-0000-000027160000}"/>
    <cellStyle name="Normal 2 2 2 2 5 2 2 3 4" xfId="31835" xr:uid="{00000000-0005-0000-0000-000028160000}"/>
    <cellStyle name="Normal 2 2 2 2 5 2 2 3 5" xfId="40221" xr:uid="{00000000-0005-0000-0000-000029160000}"/>
    <cellStyle name="Normal 2 2 2 2 5 2 2 3 6" xfId="48607" xr:uid="{00000000-0005-0000-0000-00002A160000}"/>
    <cellStyle name="Normal 2 2 2 2 5 2 2 3 7" xfId="56993" xr:uid="{00000000-0005-0000-0000-00002B160000}"/>
    <cellStyle name="Normal 2 2 2 2 5 2 2 4" xfId="6677" xr:uid="{00000000-0005-0000-0000-00002C160000}"/>
    <cellStyle name="Normal 2 2 2 2 5 2 2 4 2" xfId="12353" xr:uid="{00000000-0005-0000-0000-00002D160000}"/>
    <cellStyle name="Normal 2 2 2 2 5 2 2 4 3" xfId="20739" xr:uid="{00000000-0005-0000-0000-00002E160000}"/>
    <cellStyle name="Normal 2 2 2 2 5 2 2 4 4" xfId="29125" xr:uid="{00000000-0005-0000-0000-00002F160000}"/>
    <cellStyle name="Normal 2 2 2 2 5 2 2 4 5" xfId="37511" xr:uid="{00000000-0005-0000-0000-000030160000}"/>
    <cellStyle name="Normal 2 2 2 2 5 2 2 4 6" xfId="45897" xr:uid="{00000000-0005-0000-0000-000031160000}"/>
    <cellStyle name="Normal 2 2 2 2 5 2 2 4 7" xfId="54283" xr:uid="{00000000-0005-0000-0000-000032160000}"/>
    <cellStyle name="Normal 2 2 2 2 5 2 2 5" xfId="9387" xr:uid="{00000000-0005-0000-0000-000033160000}"/>
    <cellStyle name="Normal 2 2 2 2 5 2 2 6" xfId="17773" xr:uid="{00000000-0005-0000-0000-000034160000}"/>
    <cellStyle name="Normal 2 2 2 2 5 2 2 7" xfId="26159" xr:uid="{00000000-0005-0000-0000-000035160000}"/>
    <cellStyle name="Normal 2 2 2 2 5 2 2 8" xfId="34545" xr:uid="{00000000-0005-0000-0000-000036160000}"/>
    <cellStyle name="Normal 2 2 2 2 5 2 2 9" xfId="42931" xr:uid="{00000000-0005-0000-0000-000037160000}"/>
    <cellStyle name="Normal 2 2 2 2 5 2 3" xfId="1503" xr:uid="{00000000-0005-0000-0000-000038160000}"/>
    <cellStyle name="Normal 2 2 2 2 5 2 3 10" xfId="51828" xr:uid="{00000000-0005-0000-0000-000039160000}"/>
    <cellStyle name="Normal 2 2 2 2 5 2 3 11" xfId="60214" xr:uid="{00000000-0005-0000-0000-00003A160000}"/>
    <cellStyle name="Normal 2 2 2 2 5 2 3 2" xfId="2523" xr:uid="{00000000-0005-0000-0000-00003B160000}"/>
    <cellStyle name="Normal 2 2 2 2 5 2 3 2 2" xfId="5240" xr:uid="{00000000-0005-0000-0000-00003C160000}"/>
    <cellStyle name="Normal 2 2 2 2 5 2 3 2 2 2" xfId="16594" xr:uid="{00000000-0005-0000-0000-00003D160000}"/>
    <cellStyle name="Normal 2 2 2 2 5 2 3 2 2 3" xfId="24980" xr:uid="{00000000-0005-0000-0000-00003E160000}"/>
    <cellStyle name="Normal 2 2 2 2 5 2 3 2 2 4" xfId="33366" xr:uid="{00000000-0005-0000-0000-00003F160000}"/>
    <cellStyle name="Normal 2 2 2 2 5 2 3 2 2 5" xfId="41752" xr:uid="{00000000-0005-0000-0000-000040160000}"/>
    <cellStyle name="Normal 2 2 2 2 5 2 3 2 2 6" xfId="50138" xr:uid="{00000000-0005-0000-0000-000041160000}"/>
    <cellStyle name="Normal 2 2 2 2 5 2 3 2 2 7" xfId="58524" xr:uid="{00000000-0005-0000-0000-000042160000}"/>
    <cellStyle name="Normal 2 2 2 2 5 2 3 2 3" xfId="8208" xr:uid="{00000000-0005-0000-0000-000043160000}"/>
    <cellStyle name="Normal 2 2 2 2 5 2 3 2 3 2" xfId="13884" xr:uid="{00000000-0005-0000-0000-000044160000}"/>
    <cellStyle name="Normal 2 2 2 2 5 2 3 2 3 3" xfId="22270" xr:uid="{00000000-0005-0000-0000-000045160000}"/>
    <cellStyle name="Normal 2 2 2 2 5 2 3 2 3 4" xfId="30656" xr:uid="{00000000-0005-0000-0000-000046160000}"/>
    <cellStyle name="Normal 2 2 2 2 5 2 3 2 3 5" xfId="39042" xr:uid="{00000000-0005-0000-0000-000047160000}"/>
    <cellStyle name="Normal 2 2 2 2 5 2 3 2 3 6" xfId="47428" xr:uid="{00000000-0005-0000-0000-000048160000}"/>
    <cellStyle name="Normal 2 2 2 2 5 2 3 2 3 7" xfId="55814" xr:uid="{00000000-0005-0000-0000-000049160000}"/>
    <cellStyle name="Normal 2 2 2 2 5 2 3 2 4" xfId="10918" xr:uid="{00000000-0005-0000-0000-00004A160000}"/>
    <cellStyle name="Normal 2 2 2 2 5 2 3 2 5" xfId="19304" xr:uid="{00000000-0005-0000-0000-00004B160000}"/>
    <cellStyle name="Normal 2 2 2 2 5 2 3 2 6" xfId="27690" xr:uid="{00000000-0005-0000-0000-00004C160000}"/>
    <cellStyle name="Normal 2 2 2 2 5 2 3 2 7" xfId="36076" xr:uid="{00000000-0005-0000-0000-00004D160000}"/>
    <cellStyle name="Normal 2 2 2 2 5 2 3 2 8" xfId="44462" xr:uid="{00000000-0005-0000-0000-00004E160000}"/>
    <cellStyle name="Normal 2 2 2 2 5 2 3 2 9" xfId="52848" xr:uid="{00000000-0005-0000-0000-00004F160000}"/>
    <cellStyle name="Normal 2 2 2 2 5 2 3 3" xfId="4220" xr:uid="{00000000-0005-0000-0000-000050160000}"/>
    <cellStyle name="Normal 2 2 2 2 5 2 3 3 2" xfId="15574" xr:uid="{00000000-0005-0000-0000-000051160000}"/>
    <cellStyle name="Normal 2 2 2 2 5 2 3 3 3" xfId="23960" xr:uid="{00000000-0005-0000-0000-000052160000}"/>
    <cellStyle name="Normal 2 2 2 2 5 2 3 3 4" xfId="32346" xr:uid="{00000000-0005-0000-0000-000053160000}"/>
    <cellStyle name="Normal 2 2 2 2 5 2 3 3 5" xfId="40732" xr:uid="{00000000-0005-0000-0000-000054160000}"/>
    <cellStyle name="Normal 2 2 2 2 5 2 3 3 6" xfId="49118" xr:uid="{00000000-0005-0000-0000-000055160000}"/>
    <cellStyle name="Normal 2 2 2 2 5 2 3 3 7" xfId="57504" xr:uid="{00000000-0005-0000-0000-000056160000}"/>
    <cellStyle name="Normal 2 2 2 2 5 2 3 4" xfId="7188" xr:uid="{00000000-0005-0000-0000-000057160000}"/>
    <cellStyle name="Normal 2 2 2 2 5 2 3 4 2" xfId="12864" xr:uid="{00000000-0005-0000-0000-000058160000}"/>
    <cellStyle name="Normal 2 2 2 2 5 2 3 4 3" xfId="21250" xr:uid="{00000000-0005-0000-0000-000059160000}"/>
    <cellStyle name="Normal 2 2 2 2 5 2 3 4 4" xfId="29636" xr:uid="{00000000-0005-0000-0000-00005A160000}"/>
    <cellStyle name="Normal 2 2 2 2 5 2 3 4 5" xfId="38022" xr:uid="{00000000-0005-0000-0000-00005B160000}"/>
    <cellStyle name="Normal 2 2 2 2 5 2 3 4 6" xfId="46408" xr:uid="{00000000-0005-0000-0000-00005C160000}"/>
    <cellStyle name="Normal 2 2 2 2 5 2 3 4 7" xfId="54794" xr:uid="{00000000-0005-0000-0000-00005D160000}"/>
    <cellStyle name="Normal 2 2 2 2 5 2 3 5" xfId="9898" xr:uid="{00000000-0005-0000-0000-00005E160000}"/>
    <cellStyle name="Normal 2 2 2 2 5 2 3 6" xfId="18284" xr:uid="{00000000-0005-0000-0000-00005F160000}"/>
    <cellStyle name="Normal 2 2 2 2 5 2 3 7" xfId="26670" xr:uid="{00000000-0005-0000-0000-000060160000}"/>
    <cellStyle name="Normal 2 2 2 2 5 2 3 8" xfId="35056" xr:uid="{00000000-0005-0000-0000-000061160000}"/>
    <cellStyle name="Normal 2 2 2 2 5 2 3 9" xfId="43442" xr:uid="{00000000-0005-0000-0000-000062160000}"/>
    <cellStyle name="Normal 2 2 2 2 5 2 4" xfId="2012" xr:uid="{00000000-0005-0000-0000-000063160000}"/>
    <cellStyle name="Normal 2 2 2 2 5 2 4 2" xfId="4729" xr:uid="{00000000-0005-0000-0000-000064160000}"/>
    <cellStyle name="Normal 2 2 2 2 5 2 4 2 2" xfId="16083" xr:uid="{00000000-0005-0000-0000-000065160000}"/>
    <cellStyle name="Normal 2 2 2 2 5 2 4 2 3" xfId="24469" xr:uid="{00000000-0005-0000-0000-000066160000}"/>
    <cellStyle name="Normal 2 2 2 2 5 2 4 2 4" xfId="32855" xr:uid="{00000000-0005-0000-0000-000067160000}"/>
    <cellStyle name="Normal 2 2 2 2 5 2 4 2 5" xfId="41241" xr:uid="{00000000-0005-0000-0000-000068160000}"/>
    <cellStyle name="Normal 2 2 2 2 5 2 4 2 6" xfId="49627" xr:uid="{00000000-0005-0000-0000-000069160000}"/>
    <cellStyle name="Normal 2 2 2 2 5 2 4 2 7" xfId="58013" xr:uid="{00000000-0005-0000-0000-00006A160000}"/>
    <cellStyle name="Normal 2 2 2 2 5 2 4 3" xfId="7697" xr:uid="{00000000-0005-0000-0000-00006B160000}"/>
    <cellStyle name="Normal 2 2 2 2 5 2 4 3 2" xfId="13373" xr:uid="{00000000-0005-0000-0000-00006C160000}"/>
    <cellStyle name="Normal 2 2 2 2 5 2 4 3 3" xfId="21759" xr:uid="{00000000-0005-0000-0000-00006D160000}"/>
    <cellStyle name="Normal 2 2 2 2 5 2 4 3 4" xfId="30145" xr:uid="{00000000-0005-0000-0000-00006E160000}"/>
    <cellStyle name="Normal 2 2 2 2 5 2 4 3 5" xfId="38531" xr:uid="{00000000-0005-0000-0000-00006F160000}"/>
    <cellStyle name="Normal 2 2 2 2 5 2 4 3 6" xfId="46917" xr:uid="{00000000-0005-0000-0000-000070160000}"/>
    <cellStyle name="Normal 2 2 2 2 5 2 4 3 7" xfId="55303" xr:uid="{00000000-0005-0000-0000-000071160000}"/>
    <cellStyle name="Normal 2 2 2 2 5 2 4 4" xfId="10407" xr:uid="{00000000-0005-0000-0000-000072160000}"/>
    <cellStyle name="Normal 2 2 2 2 5 2 4 5" xfId="18793" xr:uid="{00000000-0005-0000-0000-000073160000}"/>
    <cellStyle name="Normal 2 2 2 2 5 2 4 6" xfId="27179" xr:uid="{00000000-0005-0000-0000-000074160000}"/>
    <cellStyle name="Normal 2 2 2 2 5 2 4 7" xfId="35565" xr:uid="{00000000-0005-0000-0000-000075160000}"/>
    <cellStyle name="Normal 2 2 2 2 5 2 4 8" xfId="43951" xr:uid="{00000000-0005-0000-0000-000076160000}"/>
    <cellStyle name="Normal 2 2 2 2 5 2 4 9" xfId="52337" xr:uid="{00000000-0005-0000-0000-000077160000}"/>
    <cellStyle name="Normal 2 2 2 2 5 2 5" xfId="3375" xr:uid="{00000000-0005-0000-0000-000078160000}"/>
    <cellStyle name="Normal 2 2 2 2 5 2 5 2" xfId="14729" xr:uid="{00000000-0005-0000-0000-000079160000}"/>
    <cellStyle name="Normal 2 2 2 2 5 2 5 3" xfId="23115" xr:uid="{00000000-0005-0000-0000-00007A160000}"/>
    <cellStyle name="Normal 2 2 2 2 5 2 5 4" xfId="31501" xr:uid="{00000000-0005-0000-0000-00007B160000}"/>
    <cellStyle name="Normal 2 2 2 2 5 2 5 5" xfId="39887" xr:uid="{00000000-0005-0000-0000-00007C160000}"/>
    <cellStyle name="Normal 2 2 2 2 5 2 5 6" xfId="48273" xr:uid="{00000000-0005-0000-0000-00007D160000}"/>
    <cellStyle name="Normal 2 2 2 2 5 2 5 7" xfId="56659" xr:uid="{00000000-0005-0000-0000-00007E160000}"/>
    <cellStyle name="Normal 2 2 2 2 5 2 6" xfId="6343" xr:uid="{00000000-0005-0000-0000-00007F160000}"/>
    <cellStyle name="Normal 2 2 2 2 5 2 6 2" xfId="12019" xr:uid="{00000000-0005-0000-0000-000080160000}"/>
    <cellStyle name="Normal 2 2 2 2 5 2 6 3" xfId="20405" xr:uid="{00000000-0005-0000-0000-000081160000}"/>
    <cellStyle name="Normal 2 2 2 2 5 2 6 4" xfId="28791" xr:uid="{00000000-0005-0000-0000-000082160000}"/>
    <cellStyle name="Normal 2 2 2 2 5 2 6 5" xfId="37177" xr:uid="{00000000-0005-0000-0000-000083160000}"/>
    <cellStyle name="Normal 2 2 2 2 5 2 6 6" xfId="45563" xr:uid="{00000000-0005-0000-0000-000084160000}"/>
    <cellStyle name="Normal 2 2 2 2 5 2 6 7" xfId="53949" xr:uid="{00000000-0005-0000-0000-000085160000}"/>
    <cellStyle name="Normal 2 2 2 2 5 2 7" xfId="9053" xr:uid="{00000000-0005-0000-0000-000086160000}"/>
    <cellStyle name="Normal 2 2 2 2 5 2 8" xfId="17439" xr:uid="{00000000-0005-0000-0000-000087160000}"/>
    <cellStyle name="Normal 2 2 2 2 5 2 9" xfId="25825" xr:uid="{00000000-0005-0000-0000-000088160000}"/>
    <cellStyle name="Normal 2 2 2 2 5 3" xfId="907" xr:uid="{00000000-0005-0000-0000-000089160000}"/>
    <cellStyle name="Normal 2 2 2 2 5 3 10" xfId="42932" xr:uid="{00000000-0005-0000-0000-00008A160000}"/>
    <cellStyle name="Normal 2 2 2 2 5 3 11" xfId="51318" xr:uid="{00000000-0005-0000-0000-00008B160000}"/>
    <cellStyle name="Normal 2 2 2 2 5 3 12" xfId="59704" xr:uid="{00000000-0005-0000-0000-00008C160000}"/>
    <cellStyle name="Normal 2 2 2 2 5 3 13" xfId="61230" xr:uid="{00000000-0005-0000-0000-00008D160000}"/>
    <cellStyle name="Normal 2 2 2 2 5 3 2" xfId="1816" xr:uid="{00000000-0005-0000-0000-00008E160000}"/>
    <cellStyle name="Normal 2 2 2 2 5 3 2 10" xfId="52141" xr:uid="{00000000-0005-0000-0000-00008F160000}"/>
    <cellStyle name="Normal 2 2 2 2 5 3 2 11" xfId="60527" xr:uid="{00000000-0005-0000-0000-000090160000}"/>
    <cellStyle name="Normal 2 2 2 2 5 3 2 2" xfId="2858" xr:uid="{00000000-0005-0000-0000-000091160000}"/>
    <cellStyle name="Normal 2 2 2 2 5 3 2 2 2" xfId="5575" xr:uid="{00000000-0005-0000-0000-000092160000}"/>
    <cellStyle name="Normal 2 2 2 2 5 3 2 2 2 2" xfId="16929" xr:uid="{00000000-0005-0000-0000-000093160000}"/>
    <cellStyle name="Normal 2 2 2 2 5 3 2 2 2 3" xfId="25315" xr:uid="{00000000-0005-0000-0000-000094160000}"/>
    <cellStyle name="Normal 2 2 2 2 5 3 2 2 2 4" xfId="33701" xr:uid="{00000000-0005-0000-0000-000095160000}"/>
    <cellStyle name="Normal 2 2 2 2 5 3 2 2 2 5" xfId="42087" xr:uid="{00000000-0005-0000-0000-000096160000}"/>
    <cellStyle name="Normal 2 2 2 2 5 3 2 2 2 6" xfId="50473" xr:uid="{00000000-0005-0000-0000-000097160000}"/>
    <cellStyle name="Normal 2 2 2 2 5 3 2 2 2 7" xfId="58859" xr:uid="{00000000-0005-0000-0000-000098160000}"/>
    <cellStyle name="Normal 2 2 2 2 5 3 2 2 3" xfId="8543" xr:uid="{00000000-0005-0000-0000-000099160000}"/>
    <cellStyle name="Normal 2 2 2 2 5 3 2 2 3 2" xfId="14219" xr:uid="{00000000-0005-0000-0000-00009A160000}"/>
    <cellStyle name="Normal 2 2 2 2 5 3 2 2 3 3" xfId="22605" xr:uid="{00000000-0005-0000-0000-00009B160000}"/>
    <cellStyle name="Normal 2 2 2 2 5 3 2 2 3 4" xfId="30991" xr:uid="{00000000-0005-0000-0000-00009C160000}"/>
    <cellStyle name="Normal 2 2 2 2 5 3 2 2 3 5" xfId="39377" xr:uid="{00000000-0005-0000-0000-00009D160000}"/>
    <cellStyle name="Normal 2 2 2 2 5 3 2 2 3 6" xfId="47763" xr:uid="{00000000-0005-0000-0000-00009E160000}"/>
    <cellStyle name="Normal 2 2 2 2 5 3 2 2 3 7" xfId="56149" xr:uid="{00000000-0005-0000-0000-00009F160000}"/>
    <cellStyle name="Normal 2 2 2 2 5 3 2 2 4" xfId="11253" xr:uid="{00000000-0005-0000-0000-0000A0160000}"/>
    <cellStyle name="Normal 2 2 2 2 5 3 2 2 5" xfId="19639" xr:uid="{00000000-0005-0000-0000-0000A1160000}"/>
    <cellStyle name="Normal 2 2 2 2 5 3 2 2 6" xfId="28025" xr:uid="{00000000-0005-0000-0000-0000A2160000}"/>
    <cellStyle name="Normal 2 2 2 2 5 3 2 2 7" xfId="36411" xr:uid="{00000000-0005-0000-0000-0000A3160000}"/>
    <cellStyle name="Normal 2 2 2 2 5 3 2 2 8" xfId="44797" xr:uid="{00000000-0005-0000-0000-0000A4160000}"/>
    <cellStyle name="Normal 2 2 2 2 5 3 2 2 9" xfId="53183" xr:uid="{00000000-0005-0000-0000-0000A5160000}"/>
    <cellStyle name="Normal 2 2 2 2 5 3 2 3" xfId="4533" xr:uid="{00000000-0005-0000-0000-0000A6160000}"/>
    <cellStyle name="Normal 2 2 2 2 5 3 2 3 2" xfId="15887" xr:uid="{00000000-0005-0000-0000-0000A7160000}"/>
    <cellStyle name="Normal 2 2 2 2 5 3 2 3 3" xfId="24273" xr:uid="{00000000-0005-0000-0000-0000A8160000}"/>
    <cellStyle name="Normal 2 2 2 2 5 3 2 3 4" xfId="32659" xr:uid="{00000000-0005-0000-0000-0000A9160000}"/>
    <cellStyle name="Normal 2 2 2 2 5 3 2 3 5" xfId="41045" xr:uid="{00000000-0005-0000-0000-0000AA160000}"/>
    <cellStyle name="Normal 2 2 2 2 5 3 2 3 6" xfId="49431" xr:uid="{00000000-0005-0000-0000-0000AB160000}"/>
    <cellStyle name="Normal 2 2 2 2 5 3 2 3 7" xfId="57817" xr:uid="{00000000-0005-0000-0000-0000AC160000}"/>
    <cellStyle name="Normal 2 2 2 2 5 3 2 4" xfId="7501" xr:uid="{00000000-0005-0000-0000-0000AD160000}"/>
    <cellStyle name="Normal 2 2 2 2 5 3 2 4 2" xfId="13177" xr:uid="{00000000-0005-0000-0000-0000AE160000}"/>
    <cellStyle name="Normal 2 2 2 2 5 3 2 4 3" xfId="21563" xr:uid="{00000000-0005-0000-0000-0000AF160000}"/>
    <cellStyle name="Normal 2 2 2 2 5 3 2 4 4" xfId="29949" xr:uid="{00000000-0005-0000-0000-0000B0160000}"/>
    <cellStyle name="Normal 2 2 2 2 5 3 2 4 5" xfId="38335" xr:uid="{00000000-0005-0000-0000-0000B1160000}"/>
    <cellStyle name="Normal 2 2 2 2 5 3 2 4 6" xfId="46721" xr:uid="{00000000-0005-0000-0000-0000B2160000}"/>
    <cellStyle name="Normal 2 2 2 2 5 3 2 4 7" xfId="55107" xr:uid="{00000000-0005-0000-0000-0000B3160000}"/>
    <cellStyle name="Normal 2 2 2 2 5 3 2 5" xfId="10211" xr:uid="{00000000-0005-0000-0000-0000B4160000}"/>
    <cellStyle name="Normal 2 2 2 2 5 3 2 6" xfId="18597" xr:uid="{00000000-0005-0000-0000-0000B5160000}"/>
    <cellStyle name="Normal 2 2 2 2 5 3 2 7" xfId="26983" xr:uid="{00000000-0005-0000-0000-0000B6160000}"/>
    <cellStyle name="Normal 2 2 2 2 5 3 2 8" xfId="35369" xr:uid="{00000000-0005-0000-0000-0000B7160000}"/>
    <cellStyle name="Normal 2 2 2 2 5 3 2 9" xfId="43755" xr:uid="{00000000-0005-0000-0000-0000B8160000}"/>
    <cellStyle name="Normal 2 2 2 2 5 3 3" xfId="2013" xr:uid="{00000000-0005-0000-0000-0000B9160000}"/>
    <cellStyle name="Normal 2 2 2 2 5 3 3 2" xfId="4730" xr:uid="{00000000-0005-0000-0000-0000BA160000}"/>
    <cellStyle name="Normal 2 2 2 2 5 3 3 2 2" xfId="16084" xr:uid="{00000000-0005-0000-0000-0000BB160000}"/>
    <cellStyle name="Normal 2 2 2 2 5 3 3 2 3" xfId="24470" xr:uid="{00000000-0005-0000-0000-0000BC160000}"/>
    <cellStyle name="Normal 2 2 2 2 5 3 3 2 4" xfId="32856" xr:uid="{00000000-0005-0000-0000-0000BD160000}"/>
    <cellStyle name="Normal 2 2 2 2 5 3 3 2 5" xfId="41242" xr:uid="{00000000-0005-0000-0000-0000BE160000}"/>
    <cellStyle name="Normal 2 2 2 2 5 3 3 2 6" xfId="49628" xr:uid="{00000000-0005-0000-0000-0000BF160000}"/>
    <cellStyle name="Normal 2 2 2 2 5 3 3 2 7" xfId="58014" xr:uid="{00000000-0005-0000-0000-0000C0160000}"/>
    <cellStyle name="Normal 2 2 2 2 5 3 3 3" xfId="7698" xr:uid="{00000000-0005-0000-0000-0000C1160000}"/>
    <cellStyle name="Normal 2 2 2 2 5 3 3 3 2" xfId="13374" xr:uid="{00000000-0005-0000-0000-0000C2160000}"/>
    <cellStyle name="Normal 2 2 2 2 5 3 3 3 3" xfId="21760" xr:uid="{00000000-0005-0000-0000-0000C3160000}"/>
    <cellStyle name="Normal 2 2 2 2 5 3 3 3 4" xfId="30146" xr:uid="{00000000-0005-0000-0000-0000C4160000}"/>
    <cellStyle name="Normal 2 2 2 2 5 3 3 3 5" xfId="38532" xr:uid="{00000000-0005-0000-0000-0000C5160000}"/>
    <cellStyle name="Normal 2 2 2 2 5 3 3 3 6" xfId="46918" xr:uid="{00000000-0005-0000-0000-0000C6160000}"/>
    <cellStyle name="Normal 2 2 2 2 5 3 3 3 7" xfId="55304" xr:uid="{00000000-0005-0000-0000-0000C7160000}"/>
    <cellStyle name="Normal 2 2 2 2 5 3 3 4" xfId="10408" xr:uid="{00000000-0005-0000-0000-0000C8160000}"/>
    <cellStyle name="Normal 2 2 2 2 5 3 3 5" xfId="18794" xr:uid="{00000000-0005-0000-0000-0000C9160000}"/>
    <cellStyle name="Normal 2 2 2 2 5 3 3 6" xfId="27180" xr:uid="{00000000-0005-0000-0000-0000CA160000}"/>
    <cellStyle name="Normal 2 2 2 2 5 3 3 7" xfId="35566" xr:uid="{00000000-0005-0000-0000-0000CB160000}"/>
    <cellStyle name="Normal 2 2 2 2 5 3 3 8" xfId="43952" xr:uid="{00000000-0005-0000-0000-0000CC160000}"/>
    <cellStyle name="Normal 2 2 2 2 5 3 3 9" xfId="52338" xr:uid="{00000000-0005-0000-0000-0000CD160000}"/>
    <cellStyle name="Normal 2 2 2 2 5 3 4" xfId="3710" xr:uid="{00000000-0005-0000-0000-0000CE160000}"/>
    <cellStyle name="Normal 2 2 2 2 5 3 4 2" xfId="15064" xr:uid="{00000000-0005-0000-0000-0000CF160000}"/>
    <cellStyle name="Normal 2 2 2 2 5 3 4 3" xfId="23450" xr:uid="{00000000-0005-0000-0000-0000D0160000}"/>
    <cellStyle name="Normal 2 2 2 2 5 3 4 4" xfId="31836" xr:uid="{00000000-0005-0000-0000-0000D1160000}"/>
    <cellStyle name="Normal 2 2 2 2 5 3 4 5" xfId="40222" xr:uid="{00000000-0005-0000-0000-0000D2160000}"/>
    <cellStyle name="Normal 2 2 2 2 5 3 4 6" xfId="48608" xr:uid="{00000000-0005-0000-0000-0000D3160000}"/>
    <cellStyle name="Normal 2 2 2 2 5 3 4 7" xfId="56994" xr:uid="{00000000-0005-0000-0000-0000D4160000}"/>
    <cellStyle name="Normal 2 2 2 2 5 3 5" xfId="6678" xr:uid="{00000000-0005-0000-0000-0000D5160000}"/>
    <cellStyle name="Normal 2 2 2 2 5 3 5 2" xfId="12354" xr:uid="{00000000-0005-0000-0000-0000D6160000}"/>
    <cellStyle name="Normal 2 2 2 2 5 3 5 3" xfId="20740" xr:uid="{00000000-0005-0000-0000-0000D7160000}"/>
    <cellStyle name="Normal 2 2 2 2 5 3 5 4" xfId="29126" xr:uid="{00000000-0005-0000-0000-0000D8160000}"/>
    <cellStyle name="Normal 2 2 2 2 5 3 5 5" xfId="37512" xr:uid="{00000000-0005-0000-0000-0000D9160000}"/>
    <cellStyle name="Normal 2 2 2 2 5 3 5 6" xfId="45898" xr:uid="{00000000-0005-0000-0000-0000DA160000}"/>
    <cellStyle name="Normal 2 2 2 2 5 3 5 7" xfId="54284" xr:uid="{00000000-0005-0000-0000-0000DB160000}"/>
    <cellStyle name="Normal 2 2 2 2 5 3 6" xfId="9388" xr:uid="{00000000-0005-0000-0000-0000DC160000}"/>
    <cellStyle name="Normal 2 2 2 2 5 3 7" xfId="17774" xr:uid="{00000000-0005-0000-0000-0000DD160000}"/>
    <cellStyle name="Normal 2 2 2 2 5 3 8" xfId="26160" xr:uid="{00000000-0005-0000-0000-0000DE160000}"/>
    <cellStyle name="Normal 2 2 2 2 5 3 9" xfId="34546" xr:uid="{00000000-0005-0000-0000-0000DF160000}"/>
    <cellStyle name="Normal 2 2 2 2 5 4" xfId="905" xr:uid="{00000000-0005-0000-0000-0000E0160000}"/>
    <cellStyle name="Normal 2 2 2 2 5 4 10" xfId="51316" xr:uid="{00000000-0005-0000-0000-0000E1160000}"/>
    <cellStyle name="Normal 2 2 2 2 5 4 11" xfId="59702" xr:uid="{00000000-0005-0000-0000-0000E2160000}"/>
    <cellStyle name="Normal 2 2 2 2 5 4 2" xfId="2856" xr:uid="{00000000-0005-0000-0000-0000E3160000}"/>
    <cellStyle name="Normal 2 2 2 2 5 4 2 2" xfId="5573" xr:uid="{00000000-0005-0000-0000-0000E4160000}"/>
    <cellStyle name="Normal 2 2 2 2 5 4 2 2 2" xfId="16927" xr:uid="{00000000-0005-0000-0000-0000E5160000}"/>
    <cellStyle name="Normal 2 2 2 2 5 4 2 2 3" xfId="25313" xr:uid="{00000000-0005-0000-0000-0000E6160000}"/>
    <cellStyle name="Normal 2 2 2 2 5 4 2 2 4" xfId="33699" xr:uid="{00000000-0005-0000-0000-0000E7160000}"/>
    <cellStyle name="Normal 2 2 2 2 5 4 2 2 5" xfId="42085" xr:uid="{00000000-0005-0000-0000-0000E8160000}"/>
    <cellStyle name="Normal 2 2 2 2 5 4 2 2 6" xfId="50471" xr:uid="{00000000-0005-0000-0000-0000E9160000}"/>
    <cellStyle name="Normal 2 2 2 2 5 4 2 2 7" xfId="58857" xr:uid="{00000000-0005-0000-0000-0000EA160000}"/>
    <cellStyle name="Normal 2 2 2 2 5 4 2 3" xfId="8541" xr:uid="{00000000-0005-0000-0000-0000EB160000}"/>
    <cellStyle name="Normal 2 2 2 2 5 4 2 3 2" xfId="14217" xr:uid="{00000000-0005-0000-0000-0000EC160000}"/>
    <cellStyle name="Normal 2 2 2 2 5 4 2 3 3" xfId="22603" xr:uid="{00000000-0005-0000-0000-0000ED160000}"/>
    <cellStyle name="Normal 2 2 2 2 5 4 2 3 4" xfId="30989" xr:uid="{00000000-0005-0000-0000-0000EE160000}"/>
    <cellStyle name="Normal 2 2 2 2 5 4 2 3 5" xfId="39375" xr:uid="{00000000-0005-0000-0000-0000EF160000}"/>
    <cellStyle name="Normal 2 2 2 2 5 4 2 3 6" xfId="47761" xr:uid="{00000000-0005-0000-0000-0000F0160000}"/>
    <cellStyle name="Normal 2 2 2 2 5 4 2 3 7" xfId="56147" xr:uid="{00000000-0005-0000-0000-0000F1160000}"/>
    <cellStyle name="Normal 2 2 2 2 5 4 2 4" xfId="11251" xr:uid="{00000000-0005-0000-0000-0000F2160000}"/>
    <cellStyle name="Normal 2 2 2 2 5 4 2 5" xfId="19637" xr:uid="{00000000-0005-0000-0000-0000F3160000}"/>
    <cellStyle name="Normal 2 2 2 2 5 4 2 6" xfId="28023" xr:uid="{00000000-0005-0000-0000-0000F4160000}"/>
    <cellStyle name="Normal 2 2 2 2 5 4 2 7" xfId="36409" xr:uid="{00000000-0005-0000-0000-0000F5160000}"/>
    <cellStyle name="Normal 2 2 2 2 5 4 2 8" xfId="44795" xr:uid="{00000000-0005-0000-0000-0000F6160000}"/>
    <cellStyle name="Normal 2 2 2 2 5 4 2 9" xfId="53181" xr:uid="{00000000-0005-0000-0000-0000F7160000}"/>
    <cellStyle name="Normal 2 2 2 2 5 4 3" xfId="3708" xr:uid="{00000000-0005-0000-0000-0000F8160000}"/>
    <cellStyle name="Normal 2 2 2 2 5 4 3 2" xfId="15062" xr:uid="{00000000-0005-0000-0000-0000F9160000}"/>
    <cellStyle name="Normal 2 2 2 2 5 4 3 3" xfId="23448" xr:uid="{00000000-0005-0000-0000-0000FA160000}"/>
    <cellStyle name="Normal 2 2 2 2 5 4 3 4" xfId="31834" xr:uid="{00000000-0005-0000-0000-0000FB160000}"/>
    <cellStyle name="Normal 2 2 2 2 5 4 3 5" xfId="40220" xr:uid="{00000000-0005-0000-0000-0000FC160000}"/>
    <cellStyle name="Normal 2 2 2 2 5 4 3 6" xfId="48606" xr:uid="{00000000-0005-0000-0000-0000FD160000}"/>
    <cellStyle name="Normal 2 2 2 2 5 4 3 7" xfId="56992" xr:uid="{00000000-0005-0000-0000-0000FE160000}"/>
    <cellStyle name="Normal 2 2 2 2 5 4 4" xfId="6676" xr:uid="{00000000-0005-0000-0000-0000FF160000}"/>
    <cellStyle name="Normal 2 2 2 2 5 4 4 2" xfId="12352" xr:uid="{00000000-0005-0000-0000-000000170000}"/>
    <cellStyle name="Normal 2 2 2 2 5 4 4 3" xfId="20738" xr:uid="{00000000-0005-0000-0000-000001170000}"/>
    <cellStyle name="Normal 2 2 2 2 5 4 4 4" xfId="29124" xr:uid="{00000000-0005-0000-0000-000002170000}"/>
    <cellStyle name="Normal 2 2 2 2 5 4 4 5" xfId="37510" xr:uid="{00000000-0005-0000-0000-000003170000}"/>
    <cellStyle name="Normal 2 2 2 2 5 4 4 6" xfId="45896" xr:uid="{00000000-0005-0000-0000-000004170000}"/>
    <cellStyle name="Normal 2 2 2 2 5 4 4 7" xfId="54282" xr:uid="{00000000-0005-0000-0000-000005170000}"/>
    <cellStyle name="Normal 2 2 2 2 5 4 5" xfId="9386" xr:uid="{00000000-0005-0000-0000-000006170000}"/>
    <cellStyle name="Normal 2 2 2 2 5 4 6" xfId="17772" xr:uid="{00000000-0005-0000-0000-000007170000}"/>
    <cellStyle name="Normal 2 2 2 2 5 4 7" xfId="26158" xr:uid="{00000000-0005-0000-0000-000008170000}"/>
    <cellStyle name="Normal 2 2 2 2 5 4 8" xfId="34544" xr:uid="{00000000-0005-0000-0000-000009170000}"/>
    <cellStyle name="Normal 2 2 2 2 5 4 9" xfId="42930" xr:uid="{00000000-0005-0000-0000-00000A170000}"/>
    <cellStyle name="Normal 2 2 2 2 5 5" xfId="1502" xr:uid="{00000000-0005-0000-0000-00000B170000}"/>
    <cellStyle name="Normal 2 2 2 2 5 5 10" xfId="51827" xr:uid="{00000000-0005-0000-0000-00000C170000}"/>
    <cellStyle name="Normal 2 2 2 2 5 5 11" xfId="60213" xr:uid="{00000000-0005-0000-0000-00000D170000}"/>
    <cellStyle name="Normal 2 2 2 2 5 5 2" xfId="2522" xr:uid="{00000000-0005-0000-0000-00000E170000}"/>
    <cellStyle name="Normal 2 2 2 2 5 5 2 2" xfId="5239" xr:uid="{00000000-0005-0000-0000-00000F170000}"/>
    <cellStyle name="Normal 2 2 2 2 5 5 2 2 2" xfId="16593" xr:uid="{00000000-0005-0000-0000-000010170000}"/>
    <cellStyle name="Normal 2 2 2 2 5 5 2 2 3" xfId="24979" xr:uid="{00000000-0005-0000-0000-000011170000}"/>
    <cellStyle name="Normal 2 2 2 2 5 5 2 2 4" xfId="33365" xr:uid="{00000000-0005-0000-0000-000012170000}"/>
    <cellStyle name="Normal 2 2 2 2 5 5 2 2 5" xfId="41751" xr:uid="{00000000-0005-0000-0000-000013170000}"/>
    <cellStyle name="Normal 2 2 2 2 5 5 2 2 6" xfId="50137" xr:uid="{00000000-0005-0000-0000-000014170000}"/>
    <cellStyle name="Normal 2 2 2 2 5 5 2 2 7" xfId="58523" xr:uid="{00000000-0005-0000-0000-000015170000}"/>
    <cellStyle name="Normal 2 2 2 2 5 5 2 3" xfId="8207" xr:uid="{00000000-0005-0000-0000-000016170000}"/>
    <cellStyle name="Normal 2 2 2 2 5 5 2 3 2" xfId="13883" xr:uid="{00000000-0005-0000-0000-000017170000}"/>
    <cellStyle name="Normal 2 2 2 2 5 5 2 3 3" xfId="22269" xr:uid="{00000000-0005-0000-0000-000018170000}"/>
    <cellStyle name="Normal 2 2 2 2 5 5 2 3 4" xfId="30655" xr:uid="{00000000-0005-0000-0000-000019170000}"/>
    <cellStyle name="Normal 2 2 2 2 5 5 2 3 5" xfId="39041" xr:uid="{00000000-0005-0000-0000-00001A170000}"/>
    <cellStyle name="Normal 2 2 2 2 5 5 2 3 6" xfId="47427" xr:uid="{00000000-0005-0000-0000-00001B170000}"/>
    <cellStyle name="Normal 2 2 2 2 5 5 2 3 7" xfId="55813" xr:uid="{00000000-0005-0000-0000-00001C170000}"/>
    <cellStyle name="Normal 2 2 2 2 5 5 2 4" xfId="10917" xr:uid="{00000000-0005-0000-0000-00001D170000}"/>
    <cellStyle name="Normal 2 2 2 2 5 5 2 5" xfId="19303" xr:uid="{00000000-0005-0000-0000-00001E170000}"/>
    <cellStyle name="Normal 2 2 2 2 5 5 2 6" xfId="27689" xr:uid="{00000000-0005-0000-0000-00001F170000}"/>
    <cellStyle name="Normal 2 2 2 2 5 5 2 7" xfId="36075" xr:uid="{00000000-0005-0000-0000-000020170000}"/>
    <cellStyle name="Normal 2 2 2 2 5 5 2 8" xfId="44461" xr:uid="{00000000-0005-0000-0000-000021170000}"/>
    <cellStyle name="Normal 2 2 2 2 5 5 2 9" xfId="52847" xr:uid="{00000000-0005-0000-0000-000022170000}"/>
    <cellStyle name="Normal 2 2 2 2 5 5 3" xfId="4219" xr:uid="{00000000-0005-0000-0000-000023170000}"/>
    <cellStyle name="Normal 2 2 2 2 5 5 3 2" xfId="15573" xr:uid="{00000000-0005-0000-0000-000024170000}"/>
    <cellStyle name="Normal 2 2 2 2 5 5 3 3" xfId="23959" xr:uid="{00000000-0005-0000-0000-000025170000}"/>
    <cellStyle name="Normal 2 2 2 2 5 5 3 4" xfId="32345" xr:uid="{00000000-0005-0000-0000-000026170000}"/>
    <cellStyle name="Normal 2 2 2 2 5 5 3 5" xfId="40731" xr:uid="{00000000-0005-0000-0000-000027170000}"/>
    <cellStyle name="Normal 2 2 2 2 5 5 3 6" xfId="49117" xr:uid="{00000000-0005-0000-0000-000028170000}"/>
    <cellStyle name="Normal 2 2 2 2 5 5 3 7" xfId="57503" xr:uid="{00000000-0005-0000-0000-000029170000}"/>
    <cellStyle name="Normal 2 2 2 2 5 5 4" xfId="7187" xr:uid="{00000000-0005-0000-0000-00002A170000}"/>
    <cellStyle name="Normal 2 2 2 2 5 5 4 2" xfId="12863" xr:uid="{00000000-0005-0000-0000-00002B170000}"/>
    <cellStyle name="Normal 2 2 2 2 5 5 4 3" xfId="21249" xr:uid="{00000000-0005-0000-0000-00002C170000}"/>
    <cellStyle name="Normal 2 2 2 2 5 5 4 4" xfId="29635" xr:uid="{00000000-0005-0000-0000-00002D170000}"/>
    <cellStyle name="Normal 2 2 2 2 5 5 4 5" xfId="38021" xr:uid="{00000000-0005-0000-0000-00002E170000}"/>
    <cellStyle name="Normal 2 2 2 2 5 5 4 6" xfId="46407" xr:uid="{00000000-0005-0000-0000-00002F170000}"/>
    <cellStyle name="Normal 2 2 2 2 5 5 4 7" xfId="54793" xr:uid="{00000000-0005-0000-0000-000030170000}"/>
    <cellStyle name="Normal 2 2 2 2 5 5 5" xfId="9897" xr:uid="{00000000-0005-0000-0000-000031170000}"/>
    <cellStyle name="Normal 2 2 2 2 5 5 6" xfId="18283" xr:uid="{00000000-0005-0000-0000-000032170000}"/>
    <cellStyle name="Normal 2 2 2 2 5 5 7" xfId="26669" xr:uid="{00000000-0005-0000-0000-000033170000}"/>
    <cellStyle name="Normal 2 2 2 2 5 5 8" xfId="35055" xr:uid="{00000000-0005-0000-0000-000034170000}"/>
    <cellStyle name="Normal 2 2 2 2 5 5 9" xfId="43441" xr:uid="{00000000-0005-0000-0000-000035170000}"/>
    <cellStyle name="Normal 2 2 2 2 5 6" xfId="2011" xr:uid="{00000000-0005-0000-0000-000036170000}"/>
    <cellStyle name="Normal 2 2 2 2 5 6 2" xfId="4728" xr:uid="{00000000-0005-0000-0000-000037170000}"/>
    <cellStyle name="Normal 2 2 2 2 5 6 2 2" xfId="16082" xr:uid="{00000000-0005-0000-0000-000038170000}"/>
    <cellStyle name="Normal 2 2 2 2 5 6 2 3" xfId="24468" xr:uid="{00000000-0005-0000-0000-000039170000}"/>
    <cellStyle name="Normal 2 2 2 2 5 6 2 4" xfId="32854" xr:uid="{00000000-0005-0000-0000-00003A170000}"/>
    <cellStyle name="Normal 2 2 2 2 5 6 2 5" xfId="41240" xr:uid="{00000000-0005-0000-0000-00003B170000}"/>
    <cellStyle name="Normal 2 2 2 2 5 6 2 6" xfId="49626" xr:uid="{00000000-0005-0000-0000-00003C170000}"/>
    <cellStyle name="Normal 2 2 2 2 5 6 2 7" xfId="58012" xr:uid="{00000000-0005-0000-0000-00003D170000}"/>
    <cellStyle name="Normal 2 2 2 2 5 6 3" xfId="7696" xr:uid="{00000000-0005-0000-0000-00003E170000}"/>
    <cellStyle name="Normal 2 2 2 2 5 6 3 2" xfId="13372" xr:uid="{00000000-0005-0000-0000-00003F170000}"/>
    <cellStyle name="Normal 2 2 2 2 5 6 3 3" xfId="21758" xr:uid="{00000000-0005-0000-0000-000040170000}"/>
    <cellStyle name="Normal 2 2 2 2 5 6 3 4" xfId="30144" xr:uid="{00000000-0005-0000-0000-000041170000}"/>
    <cellStyle name="Normal 2 2 2 2 5 6 3 5" xfId="38530" xr:uid="{00000000-0005-0000-0000-000042170000}"/>
    <cellStyle name="Normal 2 2 2 2 5 6 3 6" xfId="46916" xr:uid="{00000000-0005-0000-0000-000043170000}"/>
    <cellStyle name="Normal 2 2 2 2 5 6 3 7" xfId="55302" xr:uid="{00000000-0005-0000-0000-000044170000}"/>
    <cellStyle name="Normal 2 2 2 2 5 6 4" xfId="10406" xr:uid="{00000000-0005-0000-0000-000045170000}"/>
    <cellStyle name="Normal 2 2 2 2 5 6 5" xfId="18792" xr:uid="{00000000-0005-0000-0000-000046170000}"/>
    <cellStyle name="Normal 2 2 2 2 5 6 6" xfId="27178" xr:uid="{00000000-0005-0000-0000-000047170000}"/>
    <cellStyle name="Normal 2 2 2 2 5 6 7" xfId="35564" xr:uid="{00000000-0005-0000-0000-000048170000}"/>
    <cellStyle name="Normal 2 2 2 2 5 6 8" xfId="43950" xr:uid="{00000000-0005-0000-0000-000049170000}"/>
    <cellStyle name="Normal 2 2 2 2 5 6 9" xfId="52336" xr:uid="{00000000-0005-0000-0000-00004A170000}"/>
    <cellStyle name="Normal 2 2 2 2 5 7" xfId="613" xr:uid="{00000000-0005-0000-0000-00004B170000}"/>
    <cellStyle name="Normal 2 2 2 2 5 7 2" xfId="6342" xr:uid="{00000000-0005-0000-0000-00004C170000}"/>
    <cellStyle name="Normal 2 2 2 2 5 7 3" xfId="12018" xr:uid="{00000000-0005-0000-0000-00004D170000}"/>
    <cellStyle name="Normal 2 2 2 2 5 7 4" xfId="20404" xr:uid="{00000000-0005-0000-0000-00004E170000}"/>
    <cellStyle name="Normal 2 2 2 2 5 7 5" xfId="28790" xr:uid="{00000000-0005-0000-0000-00004F170000}"/>
    <cellStyle name="Normal 2 2 2 2 5 7 6" xfId="37176" xr:uid="{00000000-0005-0000-0000-000050170000}"/>
    <cellStyle name="Normal 2 2 2 2 5 7 7" xfId="45562" xr:uid="{00000000-0005-0000-0000-000051170000}"/>
    <cellStyle name="Normal 2 2 2 2 5 7 8" xfId="53948" xr:uid="{00000000-0005-0000-0000-000052170000}"/>
    <cellStyle name="Normal 2 2 2 2 5 8" xfId="3374" xr:uid="{00000000-0005-0000-0000-000053170000}"/>
    <cellStyle name="Normal 2 2 2 2 5 8 2" xfId="14728" xr:uid="{00000000-0005-0000-0000-000054170000}"/>
    <cellStyle name="Normal 2 2 2 2 5 8 3" xfId="23114" xr:uid="{00000000-0005-0000-0000-000055170000}"/>
    <cellStyle name="Normal 2 2 2 2 5 8 4" xfId="31500" xr:uid="{00000000-0005-0000-0000-000056170000}"/>
    <cellStyle name="Normal 2 2 2 2 5 8 5" xfId="39886" xr:uid="{00000000-0005-0000-0000-000057170000}"/>
    <cellStyle name="Normal 2 2 2 2 5 8 6" xfId="48272" xr:uid="{00000000-0005-0000-0000-000058170000}"/>
    <cellStyle name="Normal 2 2 2 2 5 8 7" xfId="56658" xr:uid="{00000000-0005-0000-0000-000059170000}"/>
    <cellStyle name="Normal 2 2 2 2 5 9" xfId="6240" xr:uid="{00000000-0005-0000-0000-00005A170000}"/>
    <cellStyle name="Normal 2 2 2 2 5 9 2" xfId="11916" xr:uid="{00000000-0005-0000-0000-00005B170000}"/>
    <cellStyle name="Normal 2 2 2 2 5 9 3" xfId="20302" xr:uid="{00000000-0005-0000-0000-00005C170000}"/>
    <cellStyle name="Normal 2 2 2 2 5 9 4" xfId="28688" xr:uid="{00000000-0005-0000-0000-00005D170000}"/>
    <cellStyle name="Normal 2 2 2 2 5 9 5" xfId="37074" xr:uid="{00000000-0005-0000-0000-00005E170000}"/>
    <cellStyle name="Normal 2 2 2 2 5 9 6" xfId="45460" xr:uid="{00000000-0005-0000-0000-00005F170000}"/>
    <cellStyle name="Normal 2 2 2 2 5 9 7" xfId="53846" xr:uid="{00000000-0005-0000-0000-000060170000}"/>
    <cellStyle name="Normal 2 2 2 2 5_Sheet1" xfId="88" xr:uid="{00000000-0005-0000-0000-000061170000}"/>
    <cellStyle name="Normal 2 2 2 2 6" xfId="89" xr:uid="{00000000-0005-0000-0000-000062170000}"/>
    <cellStyle name="Normal 2 2 2 2 6 10" xfId="25826" xr:uid="{00000000-0005-0000-0000-000063170000}"/>
    <cellStyle name="Normal 2 2 2 2 6 11" xfId="34212" xr:uid="{00000000-0005-0000-0000-000064170000}"/>
    <cellStyle name="Normal 2 2 2 2 6 12" xfId="42598" xr:uid="{00000000-0005-0000-0000-000065170000}"/>
    <cellStyle name="Normal 2 2 2 2 6 13" xfId="50984" xr:uid="{00000000-0005-0000-0000-000066170000}"/>
    <cellStyle name="Normal 2 2 2 2 6 14" xfId="59370" xr:uid="{00000000-0005-0000-0000-000067170000}"/>
    <cellStyle name="Normal 2 2 2 2 6 15" xfId="60737" xr:uid="{00000000-0005-0000-0000-000068170000}"/>
    <cellStyle name="Normal 2 2 2 2 6 2" xfId="908" xr:uid="{00000000-0005-0000-0000-000069170000}"/>
    <cellStyle name="Normal 2 2 2 2 6 2 10" xfId="51319" xr:uid="{00000000-0005-0000-0000-00006A170000}"/>
    <cellStyle name="Normal 2 2 2 2 6 2 11" xfId="59705" xr:uid="{00000000-0005-0000-0000-00006B170000}"/>
    <cellStyle name="Normal 2 2 2 2 6 2 12" xfId="61232" xr:uid="{00000000-0005-0000-0000-00006C170000}"/>
    <cellStyle name="Normal 2 2 2 2 6 2 2" xfId="2859" xr:uid="{00000000-0005-0000-0000-00006D170000}"/>
    <cellStyle name="Normal 2 2 2 2 6 2 2 2" xfId="5576" xr:uid="{00000000-0005-0000-0000-00006E170000}"/>
    <cellStyle name="Normal 2 2 2 2 6 2 2 2 2" xfId="16930" xr:uid="{00000000-0005-0000-0000-00006F170000}"/>
    <cellStyle name="Normal 2 2 2 2 6 2 2 2 3" xfId="25316" xr:uid="{00000000-0005-0000-0000-000070170000}"/>
    <cellStyle name="Normal 2 2 2 2 6 2 2 2 4" xfId="33702" xr:uid="{00000000-0005-0000-0000-000071170000}"/>
    <cellStyle name="Normal 2 2 2 2 6 2 2 2 5" xfId="42088" xr:uid="{00000000-0005-0000-0000-000072170000}"/>
    <cellStyle name="Normal 2 2 2 2 6 2 2 2 6" xfId="50474" xr:uid="{00000000-0005-0000-0000-000073170000}"/>
    <cellStyle name="Normal 2 2 2 2 6 2 2 2 7" xfId="58860" xr:uid="{00000000-0005-0000-0000-000074170000}"/>
    <cellStyle name="Normal 2 2 2 2 6 2 2 3" xfId="8544" xr:uid="{00000000-0005-0000-0000-000075170000}"/>
    <cellStyle name="Normal 2 2 2 2 6 2 2 3 2" xfId="14220" xr:uid="{00000000-0005-0000-0000-000076170000}"/>
    <cellStyle name="Normal 2 2 2 2 6 2 2 3 3" xfId="22606" xr:uid="{00000000-0005-0000-0000-000077170000}"/>
    <cellStyle name="Normal 2 2 2 2 6 2 2 3 4" xfId="30992" xr:uid="{00000000-0005-0000-0000-000078170000}"/>
    <cellStyle name="Normal 2 2 2 2 6 2 2 3 5" xfId="39378" xr:uid="{00000000-0005-0000-0000-000079170000}"/>
    <cellStyle name="Normal 2 2 2 2 6 2 2 3 6" xfId="47764" xr:uid="{00000000-0005-0000-0000-00007A170000}"/>
    <cellStyle name="Normal 2 2 2 2 6 2 2 3 7" xfId="56150" xr:uid="{00000000-0005-0000-0000-00007B170000}"/>
    <cellStyle name="Normal 2 2 2 2 6 2 2 4" xfId="11254" xr:uid="{00000000-0005-0000-0000-00007C170000}"/>
    <cellStyle name="Normal 2 2 2 2 6 2 2 5" xfId="19640" xr:uid="{00000000-0005-0000-0000-00007D170000}"/>
    <cellStyle name="Normal 2 2 2 2 6 2 2 6" xfId="28026" xr:uid="{00000000-0005-0000-0000-00007E170000}"/>
    <cellStyle name="Normal 2 2 2 2 6 2 2 7" xfId="36412" xr:uid="{00000000-0005-0000-0000-00007F170000}"/>
    <cellStyle name="Normal 2 2 2 2 6 2 2 8" xfId="44798" xr:uid="{00000000-0005-0000-0000-000080170000}"/>
    <cellStyle name="Normal 2 2 2 2 6 2 2 9" xfId="53184" xr:uid="{00000000-0005-0000-0000-000081170000}"/>
    <cellStyle name="Normal 2 2 2 2 6 2 3" xfId="3711" xr:uid="{00000000-0005-0000-0000-000082170000}"/>
    <cellStyle name="Normal 2 2 2 2 6 2 3 2" xfId="15065" xr:uid="{00000000-0005-0000-0000-000083170000}"/>
    <cellStyle name="Normal 2 2 2 2 6 2 3 3" xfId="23451" xr:uid="{00000000-0005-0000-0000-000084170000}"/>
    <cellStyle name="Normal 2 2 2 2 6 2 3 4" xfId="31837" xr:uid="{00000000-0005-0000-0000-000085170000}"/>
    <cellStyle name="Normal 2 2 2 2 6 2 3 5" xfId="40223" xr:uid="{00000000-0005-0000-0000-000086170000}"/>
    <cellStyle name="Normal 2 2 2 2 6 2 3 6" xfId="48609" xr:uid="{00000000-0005-0000-0000-000087170000}"/>
    <cellStyle name="Normal 2 2 2 2 6 2 3 7" xfId="56995" xr:uid="{00000000-0005-0000-0000-000088170000}"/>
    <cellStyle name="Normal 2 2 2 2 6 2 4" xfId="6679" xr:uid="{00000000-0005-0000-0000-000089170000}"/>
    <cellStyle name="Normal 2 2 2 2 6 2 4 2" xfId="12355" xr:uid="{00000000-0005-0000-0000-00008A170000}"/>
    <cellStyle name="Normal 2 2 2 2 6 2 4 3" xfId="20741" xr:uid="{00000000-0005-0000-0000-00008B170000}"/>
    <cellStyle name="Normal 2 2 2 2 6 2 4 4" xfId="29127" xr:uid="{00000000-0005-0000-0000-00008C170000}"/>
    <cellStyle name="Normal 2 2 2 2 6 2 4 5" xfId="37513" xr:uid="{00000000-0005-0000-0000-00008D170000}"/>
    <cellStyle name="Normal 2 2 2 2 6 2 4 6" xfId="45899" xr:uid="{00000000-0005-0000-0000-00008E170000}"/>
    <cellStyle name="Normal 2 2 2 2 6 2 4 7" xfId="54285" xr:uid="{00000000-0005-0000-0000-00008F170000}"/>
    <cellStyle name="Normal 2 2 2 2 6 2 5" xfId="9389" xr:uid="{00000000-0005-0000-0000-000090170000}"/>
    <cellStyle name="Normal 2 2 2 2 6 2 6" xfId="17775" xr:uid="{00000000-0005-0000-0000-000091170000}"/>
    <cellStyle name="Normal 2 2 2 2 6 2 7" xfId="26161" xr:uid="{00000000-0005-0000-0000-000092170000}"/>
    <cellStyle name="Normal 2 2 2 2 6 2 8" xfId="34547" xr:uid="{00000000-0005-0000-0000-000093170000}"/>
    <cellStyle name="Normal 2 2 2 2 6 2 9" xfId="42933" xr:uid="{00000000-0005-0000-0000-000094170000}"/>
    <cellStyle name="Normal 2 2 2 2 6 3" xfId="1504" xr:uid="{00000000-0005-0000-0000-000095170000}"/>
    <cellStyle name="Normal 2 2 2 2 6 3 10" xfId="51829" xr:uid="{00000000-0005-0000-0000-000096170000}"/>
    <cellStyle name="Normal 2 2 2 2 6 3 11" xfId="60215" xr:uid="{00000000-0005-0000-0000-000097170000}"/>
    <cellStyle name="Normal 2 2 2 2 6 3 2" xfId="2524" xr:uid="{00000000-0005-0000-0000-000098170000}"/>
    <cellStyle name="Normal 2 2 2 2 6 3 2 2" xfId="5241" xr:uid="{00000000-0005-0000-0000-000099170000}"/>
    <cellStyle name="Normal 2 2 2 2 6 3 2 2 2" xfId="16595" xr:uid="{00000000-0005-0000-0000-00009A170000}"/>
    <cellStyle name="Normal 2 2 2 2 6 3 2 2 3" xfId="24981" xr:uid="{00000000-0005-0000-0000-00009B170000}"/>
    <cellStyle name="Normal 2 2 2 2 6 3 2 2 4" xfId="33367" xr:uid="{00000000-0005-0000-0000-00009C170000}"/>
    <cellStyle name="Normal 2 2 2 2 6 3 2 2 5" xfId="41753" xr:uid="{00000000-0005-0000-0000-00009D170000}"/>
    <cellStyle name="Normal 2 2 2 2 6 3 2 2 6" xfId="50139" xr:uid="{00000000-0005-0000-0000-00009E170000}"/>
    <cellStyle name="Normal 2 2 2 2 6 3 2 2 7" xfId="58525" xr:uid="{00000000-0005-0000-0000-00009F170000}"/>
    <cellStyle name="Normal 2 2 2 2 6 3 2 3" xfId="8209" xr:uid="{00000000-0005-0000-0000-0000A0170000}"/>
    <cellStyle name="Normal 2 2 2 2 6 3 2 3 2" xfId="13885" xr:uid="{00000000-0005-0000-0000-0000A1170000}"/>
    <cellStyle name="Normal 2 2 2 2 6 3 2 3 3" xfId="22271" xr:uid="{00000000-0005-0000-0000-0000A2170000}"/>
    <cellStyle name="Normal 2 2 2 2 6 3 2 3 4" xfId="30657" xr:uid="{00000000-0005-0000-0000-0000A3170000}"/>
    <cellStyle name="Normal 2 2 2 2 6 3 2 3 5" xfId="39043" xr:uid="{00000000-0005-0000-0000-0000A4170000}"/>
    <cellStyle name="Normal 2 2 2 2 6 3 2 3 6" xfId="47429" xr:uid="{00000000-0005-0000-0000-0000A5170000}"/>
    <cellStyle name="Normal 2 2 2 2 6 3 2 3 7" xfId="55815" xr:uid="{00000000-0005-0000-0000-0000A6170000}"/>
    <cellStyle name="Normal 2 2 2 2 6 3 2 4" xfId="10919" xr:uid="{00000000-0005-0000-0000-0000A7170000}"/>
    <cellStyle name="Normal 2 2 2 2 6 3 2 5" xfId="19305" xr:uid="{00000000-0005-0000-0000-0000A8170000}"/>
    <cellStyle name="Normal 2 2 2 2 6 3 2 6" xfId="27691" xr:uid="{00000000-0005-0000-0000-0000A9170000}"/>
    <cellStyle name="Normal 2 2 2 2 6 3 2 7" xfId="36077" xr:uid="{00000000-0005-0000-0000-0000AA170000}"/>
    <cellStyle name="Normal 2 2 2 2 6 3 2 8" xfId="44463" xr:uid="{00000000-0005-0000-0000-0000AB170000}"/>
    <cellStyle name="Normal 2 2 2 2 6 3 2 9" xfId="52849" xr:uid="{00000000-0005-0000-0000-0000AC170000}"/>
    <cellStyle name="Normal 2 2 2 2 6 3 3" xfId="4221" xr:uid="{00000000-0005-0000-0000-0000AD170000}"/>
    <cellStyle name="Normal 2 2 2 2 6 3 3 2" xfId="15575" xr:uid="{00000000-0005-0000-0000-0000AE170000}"/>
    <cellStyle name="Normal 2 2 2 2 6 3 3 3" xfId="23961" xr:uid="{00000000-0005-0000-0000-0000AF170000}"/>
    <cellStyle name="Normal 2 2 2 2 6 3 3 4" xfId="32347" xr:uid="{00000000-0005-0000-0000-0000B0170000}"/>
    <cellStyle name="Normal 2 2 2 2 6 3 3 5" xfId="40733" xr:uid="{00000000-0005-0000-0000-0000B1170000}"/>
    <cellStyle name="Normal 2 2 2 2 6 3 3 6" xfId="49119" xr:uid="{00000000-0005-0000-0000-0000B2170000}"/>
    <cellStyle name="Normal 2 2 2 2 6 3 3 7" xfId="57505" xr:uid="{00000000-0005-0000-0000-0000B3170000}"/>
    <cellStyle name="Normal 2 2 2 2 6 3 4" xfId="7189" xr:uid="{00000000-0005-0000-0000-0000B4170000}"/>
    <cellStyle name="Normal 2 2 2 2 6 3 4 2" xfId="12865" xr:uid="{00000000-0005-0000-0000-0000B5170000}"/>
    <cellStyle name="Normal 2 2 2 2 6 3 4 3" xfId="21251" xr:uid="{00000000-0005-0000-0000-0000B6170000}"/>
    <cellStyle name="Normal 2 2 2 2 6 3 4 4" xfId="29637" xr:uid="{00000000-0005-0000-0000-0000B7170000}"/>
    <cellStyle name="Normal 2 2 2 2 6 3 4 5" xfId="38023" xr:uid="{00000000-0005-0000-0000-0000B8170000}"/>
    <cellStyle name="Normal 2 2 2 2 6 3 4 6" xfId="46409" xr:uid="{00000000-0005-0000-0000-0000B9170000}"/>
    <cellStyle name="Normal 2 2 2 2 6 3 4 7" xfId="54795" xr:uid="{00000000-0005-0000-0000-0000BA170000}"/>
    <cellStyle name="Normal 2 2 2 2 6 3 5" xfId="9899" xr:uid="{00000000-0005-0000-0000-0000BB170000}"/>
    <cellStyle name="Normal 2 2 2 2 6 3 6" xfId="18285" xr:uid="{00000000-0005-0000-0000-0000BC170000}"/>
    <cellStyle name="Normal 2 2 2 2 6 3 7" xfId="26671" xr:uid="{00000000-0005-0000-0000-0000BD170000}"/>
    <cellStyle name="Normal 2 2 2 2 6 3 8" xfId="35057" xr:uid="{00000000-0005-0000-0000-0000BE170000}"/>
    <cellStyle name="Normal 2 2 2 2 6 3 9" xfId="43443" xr:uid="{00000000-0005-0000-0000-0000BF170000}"/>
    <cellStyle name="Normal 2 2 2 2 6 4" xfId="2014" xr:uid="{00000000-0005-0000-0000-0000C0170000}"/>
    <cellStyle name="Normal 2 2 2 2 6 4 2" xfId="4731" xr:uid="{00000000-0005-0000-0000-0000C1170000}"/>
    <cellStyle name="Normal 2 2 2 2 6 4 2 2" xfId="16085" xr:uid="{00000000-0005-0000-0000-0000C2170000}"/>
    <cellStyle name="Normal 2 2 2 2 6 4 2 3" xfId="24471" xr:uid="{00000000-0005-0000-0000-0000C3170000}"/>
    <cellStyle name="Normal 2 2 2 2 6 4 2 4" xfId="32857" xr:uid="{00000000-0005-0000-0000-0000C4170000}"/>
    <cellStyle name="Normal 2 2 2 2 6 4 2 5" xfId="41243" xr:uid="{00000000-0005-0000-0000-0000C5170000}"/>
    <cellStyle name="Normal 2 2 2 2 6 4 2 6" xfId="49629" xr:uid="{00000000-0005-0000-0000-0000C6170000}"/>
    <cellStyle name="Normal 2 2 2 2 6 4 2 7" xfId="58015" xr:uid="{00000000-0005-0000-0000-0000C7170000}"/>
    <cellStyle name="Normal 2 2 2 2 6 4 3" xfId="7699" xr:uid="{00000000-0005-0000-0000-0000C8170000}"/>
    <cellStyle name="Normal 2 2 2 2 6 4 3 2" xfId="13375" xr:uid="{00000000-0005-0000-0000-0000C9170000}"/>
    <cellStyle name="Normal 2 2 2 2 6 4 3 3" xfId="21761" xr:uid="{00000000-0005-0000-0000-0000CA170000}"/>
    <cellStyle name="Normal 2 2 2 2 6 4 3 4" xfId="30147" xr:uid="{00000000-0005-0000-0000-0000CB170000}"/>
    <cellStyle name="Normal 2 2 2 2 6 4 3 5" xfId="38533" xr:uid="{00000000-0005-0000-0000-0000CC170000}"/>
    <cellStyle name="Normal 2 2 2 2 6 4 3 6" xfId="46919" xr:uid="{00000000-0005-0000-0000-0000CD170000}"/>
    <cellStyle name="Normal 2 2 2 2 6 4 3 7" xfId="55305" xr:uid="{00000000-0005-0000-0000-0000CE170000}"/>
    <cellStyle name="Normal 2 2 2 2 6 4 4" xfId="10409" xr:uid="{00000000-0005-0000-0000-0000CF170000}"/>
    <cellStyle name="Normal 2 2 2 2 6 4 5" xfId="18795" xr:uid="{00000000-0005-0000-0000-0000D0170000}"/>
    <cellStyle name="Normal 2 2 2 2 6 4 6" xfId="27181" xr:uid="{00000000-0005-0000-0000-0000D1170000}"/>
    <cellStyle name="Normal 2 2 2 2 6 4 7" xfId="35567" xr:uid="{00000000-0005-0000-0000-0000D2170000}"/>
    <cellStyle name="Normal 2 2 2 2 6 4 8" xfId="43953" xr:uid="{00000000-0005-0000-0000-0000D3170000}"/>
    <cellStyle name="Normal 2 2 2 2 6 4 9" xfId="52339" xr:uid="{00000000-0005-0000-0000-0000D4170000}"/>
    <cellStyle name="Normal 2 2 2 2 6 5" xfId="614" xr:uid="{00000000-0005-0000-0000-0000D5170000}"/>
    <cellStyle name="Normal 2 2 2 2 6 5 2" xfId="6344" xr:uid="{00000000-0005-0000-0000-0000D6170000}"/>
    <cellStyle name="Normal 2 2 2 2 6 5 3" xfId="12020" xr:uid="{00000000-0005-0000-0000-0000D7170000}"/>
    <cellStyle name="Normal 2 2 2 2 6 5 4" xfId="20406" xr:uid="{00000000-0005-0000-0000-0000D8170000}"/>
    <cellStyle name="Normal 2 2 2 2 6 5 5" xfId="28792" xr:uid="{00000000-0005-0000-0000-0000D9170000}"/>
    <cellStyle name="Normal 2 2 2 2 6 5 6" xfId="37178" xr:uid="{00000000-0005-0000-0000-0000DA170000}"/>
    <cellStyle name="Normal 2 2 2 2 6 5 7" xfId="45564" xr:uid="{00000000-0005-0000-0000-0000DB170000}"/>
    <cellStyle name="Normal 2 2 2 2 6 5 8" xfId="53950" xr:uid="{00000000-0005-0000-0000-0000DC170000}"/>
    <cellStyle name="Normal 2 2 2 2 6 6" xfId="3376" xr:uid="{00000000-0005-0000-0000-0000DD170000}"/>
    <cellStyle name="Normal 2 2 2 2 6 6 2" xfId="14730" xr:uid="{00000000-0005-0000-0000-0000DE170000}"/>
    <cellStyle name="Normal 2 2 2 2 6 6 3" xfId="23116" xr:uid="{00000000-0005-0000-0000-0000DF170000}"/>
    <cellStyle name="Normal 2 2 2 2 6 6 4" xfId="31502" xr:uid="{00000000-0005-0000-0000-0000E0170000}"/>
    <cellStyle name="Normal 2 2 2 2 6 6 5" xfId="39888" xr:uid="{00000000-0005-0000-0000-0000E1170000}"/>
    <cellStyle name="Normal 2 2 2 2 6 6 6" xfId="48274" xr:uid="{00000000-0005-0000-0000-0000E2170000}"/>
    <cellStyle name="Normal 2 2 2 2 6 6 7" xfId="56660" xr:uid="{00000000-0005-0000-0000-0000E3170000}"/>
    <cellStyle name="Normal 2 2 2 2 6 7" xfId="6136" xr:uid="{00000000-0005-0000-0000-0000E4170000}"/>
    <cellStyle name="Normal 2 2 2 2 6 7 2" xfId="11812" xr:uid="{00000000-0005-0000-0000-0000E5170000}"/>
    <cellStyle name="Normal 2 2 2 2 6 7 3" xfId="20198" xr:uid="{00000000-0005-0000-0000-0000E6170000}"/>
    <cellStyle name="Normal 2 2 2 2 6 7 4" xfId="28584" xr:uid="{00000000-0005-0000-0000-0000E7170000}"/>
    <cellStyle name="Normal 2 2 2 2 6 7 5" xfId="36970" xr:uid="{00000000-0005-0000-0000-0000E8170000}"/>
    <cellStyle name="Normal 2 2 2 2 6 7 6" xfId="45356" xr:uid="{00000000-0005-0000-0000-0000E9170000}"/>
    <cellStyle name="Normal 2 2 2 2 6 7 7" xfId="53742" xr:uid="{00000000-0005-0000-0000-0000EA170000}"/>
    <cellStyle name="Normal 2 2 2 2 6 8" xfId="9054" xr:uid="{00000000-0005-0000-0000-0000EB170000}"/>
    <cellStyle name="Normal 2 2 2 2 6 9" xfId="17440" xr:uid="{00000000-0005-0000-0000-0000EC170000}"/>
    <cellStyle name="Normal 2 2 2 2 7" xfId="909" xr:uid="{00000000-0005-0000-0000-0000ED170000}"/>
    <cellStyle name="Normal 2 2 2 2 7 10" xfId="42934" xr:uid="{00000000-0005-0000-0000-0000EE170000}"/>
    <cellStyle name="Normal 2 2 2 2 7 11" xfId="51320" xr:uid="{00000000-0005-0000-0000-0000EF170000}"/>
    <cellStyle name="Normal 2 2 2 2 7 12" xfId="59706" xr:uid="{00000000-0005-0000-0000-0000F0170000}"/>
    <cellStyle name="Normal 2 2 2 2 7 13" xfId="61061" xr:uid="{00000000-0005-0000-0000-0000F1170000}"/>
    <cellStyle name="Normal 2 2 2 2 7 2" xfId="1817" xr:uid="{00000000-0005-0000-0000-0000F2170000}"/>
    <cellStyle name="Normal 2 2 2 2 7 2 10" xfId="52142" xr:uid="{00000000-0005-0000-0000-0000F3170000}"/>
    <cellStyle name="Normal 2 2 2 2 7 2 11" xfId="60528" xr:uid="{00000000-0005-0000-0000-0000F4170000}"/>
    <cellStyle name="Normal 2 2 2 2 7 2 2" xfId="2860" xr:uid="{00000000-0005-0000-0000-0000F5170000}"/>
    <cellStyle name="Normal 2 2 2 2 7 2 2 2" xfId="5577" xr:uid="{00000000-0005-0000-0000-0000F6170000}"/>
    <cellStyle name="Normal 2 2 2 2 7 2 2 2 2" xfId="16931" xr:uid="{00000000-0005-0000-0000-0000F7170000}"/>
    <cellStyle name="Normal 2 2 2 2 7 2 2 2 3" xfId="25317" xr:uid="{00000000-0005-0000-0000-0000F8170000}"/>
    <cellStyle name="Normal 2 2 2 2 7 2 2 2 4" xfId="33703" xr:uid="{00000000-0005-0000-0000-0000F9170000}"/>
    <cellStyle name="Normal 2 2 2 2 7 2 2 2 5" xfId="42089" xr:uid="{00000000-0005-0000-0000-0000FA170000}"/>
    <cellStyle name="Normal 2 2 2 2 7 2 2 2 6" xfId="50475" xr:uid="{00000000-0005-0000-0000-0000FB170000}"/>
    <cellStyle name="Normal 2 2 2 2 7 2 2 2 7" xfId="58861" xr:uid="{00000000-0005-0000-0000-0000FC170000}"/>
    <cellStyle name="Normal 2 2 2 2 7 2 2 3" xfId="8545" xr:uid="{00000000-0005-0000-0000-0000FD170000}"/>
    <cellStyle name="Normal 2 2 2 2 7 2 2 3 2" xfId="14221" xr:uid="{00000000-0005-0000-0000-0000FE170000}"/>
    <cellStyle name="Normal 2 2 2 2 7 2 2 3 3" xfId="22607" xr:uid="{00000000-0005-0000-0000-0000FF170000}"/>
    <cellStyle name="Normal 2 2 2 2 7 2 2 3 4" xfId="30993" xr:uid="{00000000-0005-0000-0000-000000180000}"/>
    <cellStyle name="Normal 2 2 2 2 7 2 2 3 5" xfId="39379" xr:uid="{00000000-0005-0000-0000-000001180000}"/>
    <cellStyle name="Normal 2 2 2 2 7 2 2 3 6" xfId="47765" xr:uid="{00000000-0005-0000-0000-000002180000}"/>
    <cellStyle name="Normal 2 2 2 2 7 2 2 3 7" xfId="56151" xr:uid="{00000000-0005-0000-0000-000003180000}"/>
    <cellStyle name="Normal 2 2 2 2 7 2 2 4" xfId="11255" xr:uid="{00000000-0005-0000-0000-000004180000}"/>
    <cellStyle name="Normal 2 2 2 2 7 2 2 5" xfId="19641" xr:uid="{00000000-0005-0000-0000-000005180000}"/>
    <cellStyle name="Normal 2 2 2 2 7 2 2 6" xfId="28027" xr:uid="{00000000-0005-0000-0000-000006180000}"/>
    <cellStyle name="Normal 2 2 2 2 7 2 2 7" xfId="36413" xr:uid="{00000000-0005-0000-0000-000007180000}"/>
    <cellStyle name="Normal 2 2 2 2 7 2 2 8" xfId="44799" xr:uid="{00000000-0005-0000-0000-000008180000}"/>
    <cellStyle name="Normal 2 2 2 2 7 2 2 9" xfId="53185" xr:uid="{00000000-0005-0000-0000-000009180000}"/>
    <cellStyle name="Normal 2 2 2 2 7 2 3" xfId="4534" xr:uid="{00000000-0005-0000-0000-00000A180000}"/>
    <cellStyle name="Normal 2 2 2 2 7 2 3 2" xfId="15888" xr:uid="{00000000-0005-0000-0000-00000B180000}"/>
    <cellStyle name="Normal 2 2 2 2 7 2 3 3" xfId="24274" xr:uid="{00000000-0005-0000-0000-00000C180000}"/>
    <cellStyle name="Normal 2 2 2 2 7 2 3 4" xfId="32660" xr:uid="{00000000-0005-0000-0000-00000D180000}"/>
    <cellStyle name="Normal 2 2 2 2 7 2 3 5" xfId="41046" xr:uid="{00000000-0005-0000-0000-00000E180000}"/>
    <cellStyle name="Normal 2 2 2 2 7 2 3 6" xfId="49432" xr:uid="{00000000-0005-0000-0000-00000F180000}"/>
    <cellStyle name="Normal 2 2 2 2 7 2 3 7" xfId="57818" xr:uid="{00000000-0005-0000-0000-000010180000}"/>
    <cellStyle name="Normal 2 2 2 2 7 2 4" xfId="7502" xr:uid="{00000000-0005-0000-0000-000011180000}"/>
    <cellStyle name="Normal 2 2 2 2 7 2 4 2" xfId="13178" xr:uid="{00000000-0005-0000-0000-000012180000}"/>
    <cellStyle name="Normal 2 2 2 2 7 2 4 3" xfId="21564" xr:uid="{00000000-0005-0000-0000-000013180000}"/>
    <cellStyle name="Normal 2 2 2 2 7 2 4 4" xfId="29950" xr:uid="{00000000-0005-0000-0000-000014180000}"/>
    <cellStyle name="Normal 2 2 2 2 7 2 4 5" xfId="38336" xr:uid="{00000000-0005-0000-0000-000015180000}"/>
    <cellStyle name="Normal 2 2 2 2 7 2 4 6" xfId="46722" xr:uid="{00000000-0005-0000-0000-000016180000}"/>
    <cellStyle name="Normal 2 2 2 2 7 2 4 7" xfId="55108" xr:uid="{00000000-0005-0000-0000-000017180000}"/>
    <cellStyle name="Normal 2 2 2 2 7 2 5" xfId="10212" xr:uid="{00000000-0005-0000-0000-000018180000}"/>
    <cellStyle name="Normal 2 2 2 2 7 2 6" xfId="18598" xr:uid="{00000000-0005-0000-0000-000019180000}"/>
    <cellStyle name="Normal 2 2 2 2 7 2 7" xfId="26984" xr:uid="{00000000-0005-0000-0000-00001A180000}"/>
    <cellStyle name="Normal 2 2 2 2 7 2 8" xfId="35370" xr:uid="{00000000-0005-0000-0000-00001B180000}"/>
    <cellStyle name="Normal 2 2 2 2 7 2 9" xfId="43756" xr:uid="{00000000-0005-0000-0000-00001C180000}"/>
    <cellStyle name="Normal 2 2 2 2 7 3" xfId="2015" xr:uid="{00000000-0005-0000-0000-00001D180000}"/>
    <cellStyle name="Normal 2 2 2 2 7 3 2" xfId="4732" xr:uid="{00000000-0005-0000-0000-00001E180000}"/>
    <cellStyle name="Normal 2 2 2 2 7 3 2 2" xfId="16086" xr:uid="{00000000-0005-0000-0000-00001F180000}"/>
    <cellStyle name="Normal 2 2 2 2 7 3 2 3" xfId="24472" xr:uid="{00000000-0005-0000-0000-000020180000}"/>
    <cellStyle name="Normal 2 2 2 2 7 3 2 4" xfId="32858" xr:uid="{00000000-0005-0000-0000-000021180000}"/>
    <cellStyle name="Normal 2 2 2 2 7 3 2 5" xfId="41244" xr:uid="{00000000-0005-0000-0000-000022180000}"/>
    <cellStyle name="Normal 2 2 2 2 7 3 2 6" xfId="49630" xr:uid="{00000000-0005-0000-0000-000023180000}"/>
    <cellStyle name="Normal 2 2 2 2 7 3 2 7" xfId="58016" xr:uid="{00000000-0005-0000-0000-000024180000}"/>
    <cellStyle name="Normal 2 2 2 2 7 3 3" xfId="7700" xr:uid="{00000000-0005-0000-0000-000025180000}"/>
    <cellStyle name="Normal 2 2 2 2 7 3 3 2" xfId="13376" xr:uid="{00000000-0005-0000-0000-000026180000}"/>
    <cellStyle name="Normal 2 2 2 2 7 3 3 3" xfId="21762" xr:uid="{00000000-0005-0000-0000-000027180000}"/>
    <cellStyle name="Normal 2 2 2 2 7 3 3 4" xfId="30148" xr:uid="{00000000-0005-0000-0000-000028180000}"/>
    <cellStyle name="Normal 2 2 2 2 7 3 3 5" xfId="38534" xr:uid="{00000000-0005-0000-0000-000029180000}"/>
    <cellStyle name="Normal 2 2 2 2 7 3 3 6" xfId="46920" xr:uid="{00000000-0005-0000-0000-00002A180000}"/>
    <cellStyle name="Normal 2 2 2 2 7 3 3 7" xfId="55306" xr:uid="{00000000-0005-0000-0000-00002B180000}"/>
    <cellStyle name="Normal 2 2 2 2 7 3 4" xfId="10410" xr:uid="{00000000-0005-0000-0000-00002C180000}"/>
    <cellStyle name="Normal 2 2 2 2 7 3 5" xfId="18796" xr:uid="{00000000-0005-0000-0000-00002D180000}"/>
    <cellStyle name="Normal 2 2 2 2 7 3 6" xfId="27182" xr:uid="{00000000-0005-0000-0000-00002E180000}"/>
    <cellStyle name="Normal 2 2 2 2 7 3 7" xfId="35568" xr:uid="{00000000-0005-0000-0000-00002F180000}"/>
    <cellStyle name="Normal 2 2 2 2 7 3 8" xfId="43954" xr:uid="{00000000-0005-0000-0000-000030180000}"/>
    <cellStyle name="Normal 2 2 2 2 7 3 9" xfId="52340" xr:uid="{00000000-0005-0000-0000-000031180000}"/>
    <cellStyle name="Normal 2 2 2 2 7 4" xfId="3712" xr:uid="{00000000-0005-0000-0000-000032180000}"/>
    <cellStyle name="Normal 2 2 2 2 7 4 2" xfId="15066" xr:uid="{00000000-0005-0000-0000-000033180000}"/>
    <cellStyle name="Normal 2 2 2 2 7 4 3" xfId="23452" xr:uid="{00000000-0005-0000-0000-000034180000}"/>
    <cellStyle name="Normal 2 2 2 2 7 4 4" xfId="31838" xr:uid="{00000000-0005-0000-0000-000035180000}"/>
    <cellStyle name="Normal 2 2 2 2 7 4 5" xfId="40224" xr:uid="{00000000-0005-0000-0000-000036180000}"/>
    <cellStyle name="Normal 2 2 2 2 7 4 6" xfId="48610" xr:uid="{00000000-0005-0000-0000-000037180000}"/>
    <cellStyle name="Normal 2 2 2 2 7 4 7" xfId="56996" xr:uid="{00000000-0005-0000-0000-000038180000}"/>
    <cellStyle name="Normal 2 2 2 2 7 5" xfId="6680" xr:uid="{00000000-0005-0000-0000-000039180000}"/>
    <cellStyle name="Normal 2 2 2 2 7 5 2" xfId="12356" xr:uid="{00000000-0005-0000-0000-00003A180000}"/>
    <cellStyle name="Normal 2 2 2 2 7 5 3" xfId="20742" xr:uid="{00000000-0005-0000-0000-00003B180000}"/>
    <cellStyle name="Normal 2 2 2 2 7 5 4" xfId="29128" xr:uid="{00000000-0005-0000-0000-00003C180000}"/>
    <cellStyle name="Normal 2 2 2 2 7 5 5" xfId="37514" xr:uid="{00000000-0005-0000-0000-00003D180000}"/>
    <cellStyle name="Normal 2 2 2 2 7 5 6" xfId="45900" xr:uid="{00000000-0005-0000-0000-00003E180000}"/>
    <cellStyle name="Normal 2 2 2 2 7 5 7" xfId="54286" xr:uid="{00000000-0005-0000-0000-00003F180000}"/>
    <cellStyle name="Normal 2 2 2 2 7 6" xfId="9390" xr:uid="{00000000-0005-0000-0000-000040180000}"/>
    <cellStyle name="Normal 2 2 2 2 7 7" xfId="17776" xr:uid="{00000000-0005-0000-0000-000041180000}"/>
    <cellStyle name="Normal 2 2 2 2 7 8" xfId="26162" xr:uid="{00000000-0005-0000-0000-000042180000}"/>
    <cellStyle name="Normal 2 2 2 2 7 9" xfId="34548" xr:uid="{00000000-0005-0000-0000-000043180000}"/>
    <cellStyle name="Normal 2 2 2 2 8" xfId="910" xr:uid="{00000000-0005-0000-0000-000044180000}"/>
    <cellStyle name="Normal 2 2 2 2 8 10" xfId="42935" xr:uid="{00000000-0005-0000-0000-000045180000}"/>
    <cellStyle name="Normal 2 2 2 2 8 11" xfId="51321" xr:uid="{00000000-0005-0000-0000-000046180000}"/>
    <cellStyle name="Normal 2 2 2 2 8 12" xfId="59707" xr:uid="{00000000-0005-0000-0000-000047180000}"/>
    <cellStyle name="Normal 2 2 2 2 8 13" xfId="61213" xr:uid="{00000000-0005-0000-0000-000048180000}"/>
    <cellStyle name="Normal 2 2 2 2 8 2" xfId="1818" xr:uid="{00000000-0005-0000-0000-000049180000}"/>
    <cellStyle name="Normal 2 2 2 2 8 2 10" xfId="52143" xr:uid="{00000000-0005-0000-0000-00004A180000}"/>
    <cellStyle name="Normal 2 2 2 2 8 2 11" xfId="60529" xr:uid="{00000000-0005-0000-0000-00004B180000}"/>
    <cellStyle name="Normal 2 2 2 2 8 2 2" xfId="2861" xr:uid="{00000000-0005-0000-0000-00004C180000}"/>
    <cellStyle name="Normal 2 2 2 2 8 2 2 2" xfId="5578" xr:uid="{00000000-0005-0000-0000-00004D180000}"/>
    <cellStyle name="Normal 2 2 2 2 8 2 2 2 2" xfId="16932" xr:uid="{00000000-0005-0000-0000-00004E180000}"/>
    <cellStyle name="Normal 2 2 2 2 8 2 2 2 3" xfId="25318" xr:uid="{00000000-0005-0000-0000-00004F180000}"/>
    <cellStyle name="Normal 2 2 2 2 8 2 2 2 4" xfId="33704" xr:uid="{00000000-0005-0000-0000-000050180000}"/>
    <cellStyle name="Normal 2 2 2 2 8 2 2 2 5" xfId="42090" xr:uid="{00000000-0005-0000-0000-000051180000}"/>
    <cellStyle name="Normal 2 2 2 2 8 2 2 2 6" xfId="50476" xr:uid="{00000000-0005-0000-0000-000052180000}"/>
    <cellStyle name="Normal 2 2 2 2 8 2 2 2 7" xfId="58862" xr:uid="{00000000-0005-0000-0000-000053180000}"/>
    <cellStyle name="Normal 2 2 2 2 8 2 2 3" xfId="8546" xr:uid="{00000000-0005-0000-0000-000054180000}"/>
    <cellStyle name="Normal 2 2 2 2 8 2 2 3 2" xfId="14222" xr:uid="{00000000-0005-0000-0000-000055180000}"/>
    <cellStyle name="Normal 2 2 2 2 8 2 2 3 3" xfId="22608" xr:uid="{00000000-0005-0000-0000-000056180000}"/>
    <cellStyle name="Normal 2 2 2 2 8 2 2 3 4" xfId="30994" xr:uid="{00000000-0005-0000-0000-000057180000}"/>
    <cellStyle name="Normal 2 2 2 2 8 2 2 3 5" xfId="39380" xr:uid="{00000000-0005-0000-0000-000058180000}"/>
    <cellStyle name="Normal 2 2 2 2 8 2 2 3 6" xfId="47766" xr:uid="{00000000-0005-0000-0000-000059180000}"/>
    <cellStyle name="Normal 2 2 2 2 8 2 2 3 7" xfId="56152" xr:uid="{00000000-0005-0000-0000-00005A180000}"/>
    <cellStyle name="Normal 2 2 2 2 8 2 2 4" xfId="11256" xr:uid="{00000000-0005-0000-0000-00005B180000}"/>
    <cellStyle name="Normal 2 2 2 2 8 2 2 5" xfId="19642" xr:uid="{00000000-0005-0000-0000-00005C180000}"/>
    <cellStyle name="Normal 2 2 2 2 8 2 2 6" xfId="28028" xr:uid="{00000000-0005-0000-0000-00005D180000}"/>
    <cellStyle name="Normal 2 2 2 2 8 2 2 7" xfId="36414" xr:uid="{00000000-0005-0000-0000-00005E180000}"/>
    <cellStyle name="Normal 2 2 2 2 8 2 2 8" xfId="44800" xr:uid="{00000000-0005-0000-0000-00005F180000}"/>
    <cellStyle name="Normal 2 2 2 2 8 2 2 9" xfId="53186" xr:uid="{00000000-0005-0000-0000-000060180000}"/>
    <cellStyle name="Normal 2 2 2 2 8 2 3" xfId="4535" xr:uid="{00000000-0005-0000-0000-000061180000}"/>
    <cellStyle name="Normal 2 2 2 2 8 2 3 2" xfId="15889" xr:uid="{00000000-0005-0000-0000-000062180000}"/>
    <cellStyle name="Normal 2 2 2 2 8 2 3 3" xfId="24275" xr:uid="{00000000-0005-0000-0000-000063180000}"/>
    <cellStyle name="Normal 2 2 2 2 8 2 3 4" xfId="32661" xr:uid="{00000000-0005-0000-0000-000064180000}"/>
    <cellStyle name="Normal 2 2 2 2 8 2 3 5" xfId="41047" xr:uid="{00000000-0005-0000-0000-000065180000}"/>
    <cellStyle name="Normal 2 2 2 2 8 2 3 6" xfId="49433" xr:uid="{00000000-0005-0000-0000-000066180000}"/>
    <cellStyle name="Normal 2 2 2 2 8 2 3 7" xfId="57819" xr:uid="{00000000-0005-0000-0000-000067180000}"/>
    <cellStyle name="Normal 2 2 2 2 8 2 4" xfId="7503" xr:uid="{00000000-0005-0000-0000-000068180000}"/>
    <cellStyle name="Normal 2 2 2 2 8 2 4 2" xfId="13179" xr:uid="{00000000-0005-0000-0000-000069180000}"/>
    <cellStyle name="Normal 2 2 2 2 8 2 4 3" xfId="21565" xr:uid="{00000000-0005-0000-0000-00006A180000}"/>
    <cellStyle name="Normal 2 2 2 2 8 2 4 4" xfId="29951" xr:uid="{00000000-0005-0000-0000-00006B180000}"/>
    <cellStyle name="Normal 2 2 2 2 8 2 4 5" xfId="38337" xr:uid="{00000000-0005-0000-0000-00006C180000}"/>
    <cellStyle name="Normal 2 2 2 2 8 2 4 6" xfId="46723" xr:uid="{00000000-0005-0000-0000-00006D180000}"/>
    <cellStyle name="Normal 2 2 2 2 8 2 4 7" xfId="55109" xr:uid="{00000000-0005-0000-0000-00006E180000}"/>
    <cellStyle name="Normal 2 2 2 2 8 2 5" xfId="10213" xr:uid="{00000000-0005-0000-0000-00006F180000}"/>
    <cellStyle name="Normal 2 2 2 2 8 2 6" xfId="18599" xr:uid="{00000000-0005-0000-0000-000070180000}"/>
    <cellStyle name="Normal 2 2 2 2 8 2 7" xfId="26985" xr:uid="{00000000-0005-0000-0000-000071180000}"/>
    <cellStyle name="Normal 2 2 2 2 8 2 8" xfId="35371" xr:uid="{00000000-0005-0000-0000-000072180000}"/>
    <cellStyle name="Normal 2 2 2 2 8 2 9" xfId="43757" xr:uid="{00000000-0005-0000-0000-000073180000}"/>
    <cellStyle name="Normal 2 2 2 2 8 3" xfId="2016" xr:uid="{00000000-0005-0000-0000-000074180000}"/>
    <cellStyle name="Normal 2 2 2 2 8 3 2" xfId="4733" xr:uid="{00000000-0005-0000-0000-000075180000}"/>
    <cellStyle name="Normal 2 2 2 2 8 3 2 2" xfId="16087" xr:uid="{00000000-0005-0000-0000-000076180000}"/>
    <cellStyle name="Normal 2 2 2 2 8 3 2 3" xfId="24473" xr:uid="{00000000-0005-0000-0000-000077180000}"/>
    <cellStyle name="Normal 2 2 2 2 8 3 2 4" xfId="32859" xr:uid="{00000000-0005-0000-0000-000078180000}"/>
    <cellStyle name="Normal 2 2 2 2 8 3 2 5" xfId="41245" xr:uid="{00000000-0005-0000-0000-000079180000}"/>
    <cellStyle name="Normal 2 2 2 2 8 3 2 6" xfId="49631" xr:uid="{00000000-0005-0000-0000-00007A180000}"/>
    <cellStyle name="Normal 2 2 2 2 8 3 2 7" xfId="58017" xr:uid="{00000000-0005-0000-0000-00007B180000}"/>
    <cellStyle name="Normal 2 2 2 2 8 3 3" xfId="7701" xr:uid="{00000000-0005-0000-0000-00007C180000}"/>
    <cellStyle name="Normal 2 2 2 2 8 3 3 2" xfId="13377" xr:uid="{00000000-0005-0000-0000-00007D180000}"/>
    <cellStyle name="Normal 2 2 2 2 8 3 3 3" xfId="21763" xr:uid="{00000000-0005-0000-0000-00007E180000}"/>
    <cellStyle name="Normal 2 2 2 2 8 3 3 4" xfId="30149" xr:uid="{00000000-0005-0000-0000-00007F180000}"/>
    <cellStyle name="Normal 2 2 2 2 8 3 3 5" xfId="38535" xr:uid="{00000000-0005-0000-0000-000080180000}"/>
    <cellStyle name="Normal 2 2 2 2 8 3 3 6" xfId="46921" xr:uid="{00000000-0005-0000-0000-000081180000}"/>
    <cellStyle name="Normal 2 2 2 2 8 3 3 7" xfId="55307" xr:uid="{00000000-0005-0000-0000-000082180000}"/>
    <cellStyle name="Normal 2 2 2 2 8 3 4" xfId="10411" xr:uid="{00000000-0005-0000-0000-000083180000}"/>
    <cellStyle name="Normal 2 2 2 2 8 3 5" xfId="18797" xr:uid="{00000000-0005-0000-0000-000084180000}"/>
    <cellStyle name="Normal 2 2 2 2 8 3 6" xfId="27183" xr:uid="{00000000-0005-0000-0000-000085180000}"/>
    <cellStyle name="Normal 2 2 2 2 8 3 7" xfId="35569" xr:uid="{00000000-0005-0000-0000-000086180000}"/>
    <cellStyle name="Normal 2 2 2 2 8 3 8" xfId="43955" xr:uid="{00000000-0005-0000-0000-000087180000}"/>
    <cellStyle name="Normal 2 2 2 2 8 3 9" xfId="52341" xr:uid="{00000000-0005-0000-0000-000088180000}"/>
    <cellStyle name="Normal 2 2 2 2 8 4" xfId="3713" xr:uid="{00000000-0005-0000-0000-000089180000}"/>
    <cellStyle name="Normal 2 2 2 2 8 4 2" xfId="15067" xr:uid="{00000000-0005-0000-0000-00008A180000}"/>
    <cellStyle name="Normal 2 2 2 2 8 4 3" xfId="23453" xr:uid="{00000000-0005-0000-0000-00008B180000}"/>
    <cellStyle name="Normal 2 2 2 2 8 4 4" xfId="31839" xr:uid="{00000000-0005-0000-0000-00008C180000}"/>
    <cellStyle name="Normal 2 2 2 2 8 4 5" xfId="40225" xr:uid="{00000000-0005-0000-0000-00008D180000}"/>
    <cellStyle name="Normal 2 2 2 2 8 4 6" xfId="48611" xr:uid="{00000000-0005-0000-0000-00008E180000}"/>
    <cellStyle name="Normal 2 2 2 2 8 4 7" xfId="56997" xr:uid="{00000000-0005-0000-0000-00008F180000}"/>
    <cellStyle name="Normal 2 2 2 2 8 5" xfId="6681" xr:uid="{00000000-0005-0000-0000-000090180000}"/>
    <cellStyle name="Normal 2 2 2 2 8 5 2" xfId="12357" xr:uid="{00000000-0005-0000-0000-000091180000}"/>
    <cellStyle name="Normal 2 2 2 2 8 5 3" xfId="20743" xr:uid="{00000000-0005-0000-0000-000092180000}"/>
    <cellStyle name="Normal 2 2 2 2 8 5 4" xfId="29129" xr:uid="{00000000-0005-0000-0000-000093180000}"/>
    <cellStyle name="Normal 2 2 2 2 8 5 5" xfId="37515" xr:uid="{00000000-0005-0000-0000-000094180000}"/>
    <cellStyle name="Normal 2 2 2 2 8 5 6" xfId="45901" xr:uid="{00000000-0005-0000-0000-000095180000}"/>
    <cellStyle name="Normal 2 2 2 2 8 5 7" xfId="54287" xr:uid="{00000000-0005-0000-0000-000096180000}"/>
    <cellStyle name="Normal 2 2 2 2 8 6" xfId="9391" xr:uid="{00000000-0005-0000-0000-000097180000}"/>
    <cellStyle name="Normal 2 2 2 2 8 7" xfId="17777" xr:uid="{00000000-0005-0000-0000-000098180000}"/>
    <cellStyle name="Normal 2 2 2 2 8 8" xfId="26163" xr:uid="{00000000-0005-0000-0000-000099180000}"/>
    <cellStyle name="Normal 2 2 2 2 8 9" xfId="34549" xr:uid="{00000000-0005-0000-0000-00009A180000}"/>
    <cellStyle name="Normal 2 2 2 2 9" xfId="880" xr:uid="{00000000-0005-0000-0000-00009B180000}"/>
    <cellStyle name="Normal 2 2 2 2 9 10" xfId="51291" xr:uid="{00000000-0005-0000-0000-00009C180000}"/>
    <cellStyle name="Normal 2 2 2 2 9 11" xfId="59677" xr:uid="{00000000-0005-0000-0000-00009D180000}"/>
    <cellStyle name="Normal 2 2 2 2 9 2" xfId="2831" xr:uid="{00000000-0005-0000-0000-00009E180000}"/>
    <cellStyle name="Normal 2 2 2 2 9 2 2" xfId="5548" xr:uid="{00000000-0005-0000-0000-00009F180000}"/>
    <cellStyle name="Normal 2 2 2 2 9 2 2 2" xfId="16902" xr:uid="{00000000-0005-0000-0000-0000A0180000}"/>
    <cellStyle name="Normal 2 2 2 2 9 2 2 3" xfId="25288" xr:uid="{00000000-0005-0000-0000-0000A1180000}"/>
    <cellStyle name="Normal 2 2 2 2 9 2 2 4" xfId="33674" xr:uid="{00000000-0005-0000-0000-0000A2180000}"/>
    <cellStyle name="Normal 2 2 2 2 9 2 2 5" xfId="42060" xr:uid="{00000000-0005-0000-0000-0000A3180000}"/>
    <cellStyle name="Normal 2 2 2 2 9 2 2 6" xfId="50446" xr:uid="{00000000-0005-0000-0000-0000A4180000}"/>
    <cellStyle name="Normal 2 2 2 2 9 2 2 7" xfId="58832" xr:uid="{00000000-0005-0000-0000-0000A5180000}"/>
    <cellStyle name="Normal 2 2 2 2 9 2 3" xfId="8516" xr:uid="{00000000-0005-0000-0000-0000A6180000}"/>
    <cellStyle name="Normal 2 2 2 2 9 2 3 2" xfId="14192" xr:uid="{00000000-0005-0000-0000-0000A7180000}"/>
    <cellStyle name="Normal 2 2 2 2 9 2 3 3" xfId="22578" xr:uid="{00000000-0005-0000-0000-0000A8180000}"/>
    <cellStyle name="Normal 2 2 2 2 9 2 3 4" xfId="30964" xr:uid="{00000000-0005-0000-0000-0000A9180000}"/>
    <cellStyle name="Normal 2 2 2 2 9 2 3 5" xfId="39350" xr:uid="{00000000-0005-0000-0000-0000AA180000}"/>
    <cellStyle name="Normal 2 2 2 2 9 2 3 6" xfId="47736" xr:uid="{00000000-0005-0000-0000-0000AB180000}"/>
    <cellStyle name="Normal 2 2 2 2 9 2 3 7" xfId="56122" xr:uid="{00000000-0005-0000-0000-0000AC180000}"/>
    <cellStyle name="Normal 2 2 2 2 9 2 4" xfId="11226" xr:uid="{00000000-0005-0000-0000-0000AD180000}"/>
    <cellStyle name="Normal 2 2 2 2 9 2 5" xfId="19612" xr:uid="{00000000-0005-0000-0000-0000AE180000}"/>
    <cellStyle name="Normal 2 2 2 2 9 2 6" xfId="27998" xr:uid="{00000000-0005-0000-0000-0000AF180000}"/>
    <cellStyle name="Normal 2 2 2 2 9 2 7" xfId="36384" xr:uid="{00000000-0005-0000-0000-0000B0180000}"/>
    <cellStyle name="Normal 2 2 2 2 9 2 8" xfId="44770" xr:uid="{00000000-0005-0000-0000-0000B1180000}"/>
    <cellStyle name="Normal 2 2 2 2 9 2 9" xfId="53156" xr:uid="{00000000-0005-0000-0000-0000B2180000}"/>
    <cellStyle name="Normal 2 2 2 2 9 3" xfId="3683" xr:uid="{00000000-0005-0000-0000-0000B3180000}"/>
    <cellStyle name="Normal 2 2 2 2 9 3 2" xfId="15037" xr:uid="{00000000-0005-0000-0000-0000B4180000}"/>
    <cellStyle name="Normal 2 2 2 2 9 3 3" xfId="23423" xr:uid="{00000000-0005-0000-0000-0000B5180000}"/>
    <cellStyle name="Normal 2 2 2 2 9 3 4" xfId="31809" xr:uid="{00000000-0005-0000-0000-0000B6180000}"/>
    <cellStyle name="Normal 2 2 2 2 9 3 5" xfId="40195" xr:uid="{00000000-0005-0000-0000-0000B7180000}"/>
    <cellStyle name="Normal 2 2 2 2 9 3 6" xfId="48581" xr:uid="{00000000-0005-0000-0000-0000B8180000}"/>
    <cellStyle name="Normal 2 2 2 2 9 3 7" xfId="56967" xr:uid="{00000000-0005-0000-0000-0000B9180000}"/>
    <cellStyle name="Normal 2 2 2 2 9 4" xfId="6651" xr:uid="{00000000-0005-0000-0000-0000BA180000}"/>
    <cellStyle name="Normal 2 2 2 2 9 4 2" xfId="12327" xr:uid="{00000000-0005-0000-0000-0000BB180000}"/>
    <cellStyle name="Normal 2 2 2 2 9 4 3" xfId="20713" xr:uid="{00000000-0005-0000-0000-0000BC180000}"/>
    <cellStyle name="Normal 2 2 2 2 9 4 4" xfId="29099" xr:uid="{00000000-0005-0000-0000-0000BD180000}"/>
    <cellStyle name="Normal 2 2 2 2 9 4 5" xfId="37485" xr:uid="{00000000-0005-0000-0000-0000BE180000}"/>
    <cellStyle name="Normal 2 2 2 2 9 4 6" xfId="45871" xr:uid="{00000000-0005-0000-0000-0000BF180000}"/>
    <cellStyle name="Normal 2 2 2 2 9 4 7" xfId="54257" xr:uid="{00000000-0005-0000-0000-0000C0180000}"/>
    <cellStyle name="Normal 2 2 2 2 9 5" xfId="9361" xr:uid="{00000000-0005-0000-0000-0000C1180000}"/>
    <cellStyle name="Normal 2 2 2 2 9 6" xfId="17747" xr:uid="{00000000-0005-0000-0000-0000C2180000}"/>
    <cellStyle name="Normal 2 2 2 2 9 7" xfId="26133" xr:uid="{00000000-0005-0000-0000-0000C3180000}"/>
    <cellStyle name="Normal 2 2 2 2 9 8" xfId="34519" xr:uid="{00000000-0005-0000-0000-0000C4180000}"/>
    <cellStyle name="Normal 2 2 2 2 9 9" xfId="42905" xr:uid="{00000000-0005-0000-0000-0000C5180000}"/>
    <cellStyle name="Normal 2 2 2 2_Sheet1" xfId="90" xr:uid="{00000000-0005-0000-0000-0000C6180000}"/>
    <cellStyle name="Normal 2 2 2 20" xfId="34192" xr:uid="{00000000-0005-0000-0000-0000C7180000}"/>
    <cellStyle name="Normal 2 2 2 21" xfId="42578" xr:uid="{00000000-0005-0000-0000-0000C8180000}"/>
    <cellStyle name="Normal 2 2 2 22" xfId="50964" xr:uid="{00000000-0005-0000-0000-0000C9180000}"/>
    <cellStyle name="Normal 2 2 2 23" xfId="59350" xr:uid="{00000000-0005-0000-0000-0000CA180000}"/>
    <cellStyle name="Normal 2 2 2 24" xfId="60717" xr:uid="{00000000-0005-0000-0000-0000CB180000}"/>
    <cellStyle name="Normal 2 2 2 3" xfId="91" xr:uid="{00000000-0005-0000-0000-0000CC180000}"/>
    <cellStyle name="Normal 2 2 2 3 10" xfId="615" xr:uid="{00000000-0005-0000-0000-0000CD180000}"/>
    <cellStyle name="Normal 2 2 2 3 10 2" xfId="6345" xr:uid="{00000000-0005-0000-0000-0000CE180000}"/>
    <cellStyle name="Normal 2 2 2 3 10 3" xfId="12021" xr:uid="{00000000-0005-0000-0000-0000CF180000}"/>
    <cellStyle name="Normal 2 2 2 3 10 4" xfId="20407" xr:uid="{00000000-0005-0000-0000-0000D0180000}"/>
    <cellStyle name="Normal 2 2 2 3 10 5" xfId="28793" xr:uid="{00000000-0005-0000-0000-0000D1180000}"/>
    <cellStyle name="Normal 2 2 2 3 10 6" xfId="37179" xr:uid="{00000000-0005-0000-0000-0000D2180000}"/>
    <cellStyle name="Normal 2 2 2 3 10 7" xfId="45565" xr:uid="{00000000-0005-0000-0000-0000D3180000}"/>
    <cellStyle name="Normal 2 2 2 3 10 8" xfId="53951" xr:uid="{00000000-0005-0000-0000-0000D4180000}"/>
    <cellStyle name="Normal 2 2 2 3 11" xfId="3377" xr:uid="{00000000-0005-0000-0000-0000D5180000}"/>
    <cellStyle name="Normal 2 2 2 3 11 2" xfId="14731" xr:uid="{00000000-0005-0000-0000-0000D6180000}"/>
    <cellStyle name="Normal 2 2 2 3 11 3" xfId="23117" xr:uid="{00000000-0005-0000-0000-0000D7180000}"/>
    <cellStyle name="Normal 2 2 2 3 11 4" xfId="31503" xr:uid="{00000000-0005-0000-0000-0000D8180000}"/>
    <cellStyle name="Normal 2 2 2 3 11 5" xfId="39889" xr:uid="{00000000-0005-0000-0000-0000D9180000}"/>
    <cellStyle name="Normal 2 2 2 3 11 6" xfId="48275" xr:uid="{00000000-0005-0000-0000-0000DA180000}"/>
    <cellStyle name="Normal 2 2 2 3 11 7" xfId="56661" xr:uid="{00000000-0005-0000-0000-0000DB180000}"/>
    <cellStyle name="Normal 2 2 2 3 12" xfId="6064" xr:uid="{00000000-0005-0000-0000-0000DC180000}"/>
    <cellStyle name="Normal 2 2 2 3 12 2" xfId="11740" xr:uid="{00000000-0005-0000-0000-0000DD180000}"/>
    <cellStyle name="Normal 2 2 2 3 12 3" xfId="20126" xr:uid="{00000000-0005-0000-0000-0000DE180000}"/>
    <cellStyle name="Normal 2 2 2 3 12 4" xfId="28512" xr:uid="{00000000-0005-0000-0000-0000DF180000}"/>
    <cellStyle name="Normal 2 2 2 3 12 5" xfId="36898" xr:uid="{00000000-0005-0000-0000-0000E0180000}"/>
    <cellStyle name="Normal 2 2 2 3 12 6" xfId="45284" xr:uid="{00000000-0005-0000-0000-0000E1180000}"/>
    <cellStyle name="Normal 2 2 2 3 12 7" xfId="53670" xr:uid="{00000000-0005-0000-0000-0000E2180000}"/>
    <cellStyle name="Normal 2 2 2 3 13" xfId="9055" xr:uid="{00000000-0005-0000-0000-0000E3180000}"/>
    <cellStyle name="Normal 2 2 2 3 14" xfId="17441" xr:uid="{00000000-0005-0000-0000-0000E4180000}"/>
    <cellStyle name="Normal 2 2 2 3 15" xfId="25827" xr:uid="{00000000-0005-0000-0000-0000E5180000}"/>
    <cellStyle name="Normal 2 2 2 3 16" xfId="34213" xr:uid="{00000000-0005-0000-0000-0000E6180000}"/>
    <cellStyle name="Normal 2 2 2 3 17" xfId="42599" xr:uid="{00000000-0005-0000-0000-0000E7180000}"/>
    <cellStyle name="Normal 2 2 2 3 18" xfId="50985" xr:uid="{00000000-0005-0000-0000-0000E8180000}"/>
    <cellStyle name="Normal 2 2 2 3 19" xfId="59371" xr:uid="{00000000-0005-0000-0000-0000E9180000}"/>
    <cellStyle name="Normal 2 2 2 3 2" xfId="92" xr:uid="{00000000-0005-0000-0000-0000EA180000}"/>
    <cellStyle name="Normal 2 2 2 3 2 10" xfId="6088" xr:uid="{00000000-0005-0000-0000-0000EB180000}"/>
    <cellStyle name="Normal 2 2 2 3 2 10 2" xfId="11764" xr:uid="{00000000-0005-0000-0000-0000EC180000}"/>
    <cellStyle name="Normal 2 2 2 3 2 10 3" xfId="20150" xr:uid="{00000000-0005-0000-0000-0000ED180000}"/>
    <cellStyle name="Normal 2 2 2 3 2 10 4" xfId="28536" xr:uid="{00000000-0005-0000-0000-0000EE180000}"/>
    <cellStyle name="Normal 2 2 2 3 2 10 5" xfId="36922" xr:uid="{00000000-0005-0000-0000-0000EF180000}"/>
    <cellStyle name="Normal 2 2 2 3 2 10 6" xfId="45308" xr:uid="{00000000-0005-0000-0000-0000F0180000}"/>
    <cellStyle name="Normal 2 2 2 3 2 10 7" xfId="53694" xr:uid="{00000000-0005-0000-0000-0000F1180000}"/>
    <cellStyle name="Normal 2 2 2 3 2 11" xfId="9056" xr:uid="{00000000-0005-0000-0000-0000F2180000}"/>
    <cellStyle name="Normal 2 2 2 3 2 12" xfId="17442" xr:uid="{00000000-0005-0000-0000-0000F3180000}"/>
    <cellStyle name="Normal 2 2 2 3 2 13" xfId="25828" xr:uid="{00000000-0005-0000-0000-0000F4180000}"/>
    <cellStyle name="Normal 2 2 2 3 2 14" xfId="34214" xr:uid="{00000000-0005-0000-0000-0000F5180000}"/>
    <cellStyle name="Normal 2 2 2 3 2 15" xfId="42600" xr:uid="{00000000-0005-0000-0000-0000F6180000}"/>
    <cellStyle name="Normal 2 2 2 3 2 16" xfId="50986" xr:uid="{00000000-0005-0000-0000-0000F7180000}"/>
    <cellStyle name="Normal 2 2 2 3 2 17" xfId="59372" xr:uid="{00000000-0005-0000-0000-0000F8180000}"/>
    <cellStyle name="Normal 2 2 2 3 2 18" xfId="60739" xr:uid="{00000000-0005-0000-0000-0000F9180000}"/>
    <cellStyle name="Normal 2 2 2 3 2 2" xfId="93" xr:uid="{00000000-0005-0000-0000-0000FA180000}"/>
    <cellStyle name="Normal 2 2 2 3 2 2 10" xfId="9057" xr:uid="{00000000-0005-0000-0000-0000FB180000}"/>
    <cellStyle name="Normal 2 2 2 3 2 2 11" xfId="17443" xr:uid="{00000000-0005-0000-0000-0000FC180000}"/>
    <cellStyle name="Normal 2 2 2 3 2 2 12" xfId="25829" xr:uid="{00000000-0005-0000-0000-0000FD180000}"/>
    <cellStyle name="Normal 2 2 2 3 2 2 13" xfId="34215" xr:uid="{00000000-0005-0000-0000-0000FE180000}"/>
    <cellStyle name="Normal 2 2 2 3 2 2 14" xfId="42601" xr:uid="{00000000-0005-0000-0000-0000FF180000}"/>
    <cellStyle name="Normal 2 2 2 3 2 2 15" xfId="50987" xr:uid="{00000000-0005-0000-0000-000000190000}"/>
    <cellStyle name="Normal 2 2 2 3 2 2 16" xfId="59373" xr:uid="{00000000-0005-0000-0000-000001190000}"/>
    <cellStyle name="Normal 2 2 2 3 2 2 17" xfId="60740" xr:uid="{00000000-0005-0000-0000-000002190000}"/>
    <cellStyle name="Normal 2 2 2 3 2 2 2" xfId="94" xr:uid="{00000000-0005-0000-0000-000003190000}"/>
    <cellStyle name="Normal 2 2 2 3 2 2 2 10" xfId="34216" xr:uid="{00000000-0005-0000-0000-000004190000}"/>
    <cellStyle name="Normal 2 2 2 3 2 2 2 11" xfId="42602" xr:uid="{00000000-0005-0000-0000-000005190000}"/>
    <cellStyle name="Normal 2 2 2 3 2 2 2 12" xfId="50988" xr:uid="{00000000-0005-0000-0000-000006190000}"/>
    <cellStyle name="Normal 2 2 2 3 2 2 2 13" xfId="59374" xr:uid="{00000000-0005-0000-0000-000007190000}"/>
    <cellStyle name="Normal 2 2 2 3 2 2 2 14" xfId="60741" xr:uid="{00000000-0005-0000-0000-000008190000}"/>
    <cellStyle name="Normal 2 2 2 3 2 2 2 2" xfId="914" xr:uid="{00000000-0005-0000-0000-000009190000}"/>
    <cellStyle name="Normal 2 2 2 3 2 2 2 2 10" xfId="51325" xr:uid="{00000000-0005-0000-0000-00000A190000}"/>
    <cellStyle name="Normal 2 2 2 3 2 2 2 2 11" xfId="59711" xr:uid="{00000000-0005-0000-0000-00000B190000}"/>
    <cellStyle name="Normal 2 2 2 3 2 2 2 2 12" xfId="61236" xr:uid="{00000000-0005-0000-0000-00000C190000}"/>
    <cellStyle name="Normal 2 2 2 3 2 2 2 2 2" xfId="2865" xr:uid="{00000000-0005-0000-0000-00000D190000}"/>
    <cellStyle name="Normal 2 2 2 3 2 2 2 2 2 2" xfId="5582" xr:uid="{00000000-0005-0000-0000-00000E190000}"/>
    <cellStyle name="Normal 2 2 2 3 2 2 2 2 2 2 2" xfId="16936" xr:uid="{00000000-0005-0000-0000-00000F190000}"/>
    <cellStyle name="Normal 2 2 2 3 2 2 2 2 2 2 3" xfId="25322" xr:uid="{00000000-0005-0000-0000-000010190000}"/>
    <cellStyle name="Normal 2 2 2 3 2 2 2 2 2 2 4" xfId="33708" xr:uid="{00000000-0005-0000-0000-000011190000}"/>
    <cellStyle name="Normal 2 2 2 3 2 2 2 2 2 2 5" xfId="42094" xr:uid="{00000000-0005-0000-0000-000012190000}"/>
    <cellStyle name="Normal 2 2 2 3 2 2 2 2 2 2 6" xfId="50480" xr:uid="{00000000-0005-0000-0000-000013190000}"/>
    <cellStyle name="Normal 2 2 2 3 2 2 2 2 2 2 7" xfId="58866" xr:uid="{00000000-0005-0000-0000-000014190000}"/>
    <cellStyle name="Normal 2 2 2 3 2 2 2 2 2 3" xfId="8550" xr:uid="{00000000-0005-0000-0000-000015190000}"/>
    <cellStyle name="Normal 2 2 2 3 2 2 2 2 2 3 2" xfId="14226" xr:uid="{00000000-0005-0000-0000-000016190000}"/>
    <cellStyle name="Normal 2 2 2 3 2 2 2 2 2 3 3" xfId="22612" xr:uid="{00000000-0005-0000-0000-000017190000}"/>
    <cellStyle name="Normal 2 2 2 3 2 2 2 2 2 3 4" xfId="30998" xr:uid="{00000000-0005-0000-0000-000018190000}"/>
    <cellStyle name="Normal 2 2 2 3 2 2 2 2 2 3 5" xfId="39384" xr:uid="{00000000-0005-0000-0000-000019190000}"/>
    <cellStyle name="Normal 2 2 2 3 2 2 2 2 2 3 6" xfId="47770" xr:uid="{00000000-0005-0000-0000-00001A190000}"/>
    <cellStyle name="Normal 2 2 2 3 2 2 2 2 2 3 7" xfId="56156" xr:uid="{00000000-0005-0000-0000-00001B190000}"/>
    <cellStyle name="Normal 2 2 2 3 2 2 2 2 2 4" xfId="11260" xr:uid="{00000000-0005-0000-0000-00001C190000}"/>
    <cellStyle name="Normal 2 2 2 3 2 2 2 2 2 5" xfId="19646" xr:uid="{00000000-0005-0000-0000-00001D190000}"/>
    <cellStyle name="Normal 2 2 2 3 2 2 2 2 2 6" xfId="28032" xr:uid="{00000000-0005-0000-0000-00001E190000}"/>
    <cellStyle name="Normal 2 2 2 3 2 2 2 2 2 7" xfId="36418" xr:uid="{00000000-0005-0000-0000-00001F190000}"/>
    <cellStyle name="Normal 2 2 2 3 2 2 2 2 2 8" xfId="44804" xr:uid="{00000000-0005-0000-0000-000020190000}"/>
    <cellStyle name="Normal 2 2 2 3 2 2 2 2 2 9" xfId="53190" xr:uid="{00000000-0005-0000-0000-000021190000}"/>
    <cellStyle name="Normal 2 2 2 3 2 2 2 2 3" xfId="3717" xr:uid="{00000000-0005-0000-0000-000022190000}"/>
    <cellStyle name="Normal 2 2 2 3 2 2 2 2 3 2" xfId="15071" xr:uid="{00000000-0005-0000-0000-000023190000}"/>
    <cellStyle name="Normal 2 2 2 3 2 2 2 2 3 3" xfId="23457" xr:uid="{00000000-0005-0000-0000-000024190000}"/>
    <cellStyle name="Normal 2 2 2 3 2 2 2 2 3 4" xfId="31843" xr:uid="{00000000-0005-0000-0000-000025190000}"/>
    <cellStyle name="Normal 2 2 2 3 2 2 2 2 3 5" xfId="40229" xr:uid="{00000000-0005-0000-0000-000026190000}"/>
    <cellStyle name="Normal 2 2 2 3 2 2 2 2 3 6" xfId="48615" xr:uid="{00000000-0005-0000-0000-000027190000}"/>
    <cellStyle name="Normal 2 2 2 3 2 2 2 2 3 7" xfId="57001" xr:uid="{00000000-0005-0000-0000-000028190000}"/>
    <cellStyle name="Normal 2 2 2 3 2 2 2 2 4" xfId="6685" xr:uid="{00000000-0005-0000-0000-000029190000}"/>
    <cellStyle name="Normal 2 2 2 3 2 2 2 2 4 2" xfId="12361" xr:uid="{00000000-0005-0000-0000-00002A190000}"/>
    <cellStyle name="Normal 2 2 2 3 2 2 2 2 4 3" xfId="20747" xr:uid="{00000000-0005-0000-0000-00002B190000}"/>
    <cellStyle name="Normal 2 2 2 3 2 2 2 2 4 4" xfId="29133" xr:uid="{00000000-0005-0000-0000-00002C190000}"/>
    <cellStyle name="Normal 2 2 2 3 2 2 2 2 4 5" xfId="37519" xr:uid="{00000000-0005-0000-0000-00002D190000}"/>
    <cellStyle name="Normal 2 2 2 3 2 2 2 2 4 6" xfId="45905" xr:uid="{00000000-0005-0000-0000-00002E190000}"/>
    <cellStyle name="Normal 2 2 2 3 2 2 2 2 4 7" xfId="54291" xr:uid="{00000000-0005-0000-0000-00002F190000}"/>
    <cellStyle name="Normal 2 2 2 3 2 2 2 2 5" xfId="9395" xr:uid="{00000000-0005-0000-0000-000030190000}"/>
    <cellStyle name="Normal 2 2 2 3 2 2 2 2 6" xfId="17781" xr:uid="{00000000-0005-0000-0000-000031190000}"/>
    <cellStyle name="Normal 2 2 2 3 2 2 2 2 7" xfId="26167" xr:uid="{00000000-0005-0000-0000-000032190000}"/>
    <cellStyle name="Normal 2 2 2 3 2 2 2 2 8" xfId="34553" xr:uid="{00000000-0005-0000-0000-000033190000}"/>
    <cellStyle name="Normal 2 2 2 3 2 2 2 2 9" xfId="42939" xr:uid="{00000000-0005-0000-0000-000034190000}"/>
    <cellStyle name="Normal 2 2 2 3 2 2 2 3" xfId="1508" xr:uid="{00000000-0005-0000-0000-000035190000}"/>
    <cellStyle name="Normal 2 2 2 3 2 2 2 3 10" xfId="51833" xr:uid="{00000000-0005-0000-0000-000036190000}"/>
    <cellStyle name="Normal 2 2 2 3 2 2 2 3 11" xfId="60219" xr:uid="{00000000-0005-0000-0000-000037190000}"/>
    <cellStyle name="Normal 2 2 2 3 2 2 2 3 2" xfId="2528" xr:uid="{00000000-0005-0000-0000-000038190000}"/>
    <cellStyle name="Normal 2 2 2 3 2 2 2 3 2 2" xfId="5245" xr:uid="{00000000-0005-0000-0000-000039190000}"/>
    <cellStyle name="Normal 2 2 2 3 2 2 2 3 2 2 2" xfId="16599" xr:uid="{00000000-0005-0000-0000-00003A190000}"/>
    <cellStyle name="Normal 2 2 2 3 2 2 2 3 2 2 3" xfId="24985" xr:uid="{00000000-0005-0000-0000-00003B190000}"/>
    <cellStyle name="Normal 2 2 2 3 2 2 2 3 2 2 4" xfId="33371" xr:uid="{00000000-0005-0000-0000-00003C190000}"/>
    <cellStyle name="Normal 2 2 2 3 2 2 2 3 2 2 5" xfId="41757" xr:uid="{00000000-0005-0000-0000-00003D190000}"/>
    <cellStyle name="Normal 2 2 2 3 2 2 2 3 2 2 6" xfId="50143" xr:uid="{00000000-0005-0000-0000-00003E190000}"/>
    <cellStyle name="Normal 2 2 2 3 2 2 2 3 2 2 7" xfId="58529" xr:uid="{00000000-0005-0000-0000-00003F190000}"/>
    <cellStyle name="Normal 2 2 2 3 2 2 2 3 2 3" xfId="8213" xr:uid="{00000000-0005-0000-0000-000040190000}"/>
    <cellStyle name="Normal 2 2 2 3 2 2 2 3 2 3 2" xfId="13889" xr:uid="{00000000-0005-0000-0000-000041190000}"/>
    <cellStyle name="Normal 2 2 2 3 2 2 2 3 2 3 3" xfId="22275" xr:uid="{00000000-0005-0000-0000-000042190000}"/>
    <cellStyle name="Normal 2 2 2 3 2 2 2 3 2 3 4" xfId="30661" xr:uid="{00000000-0005-0000-0000-000043190000}"/>
    <cellStyle name="Normal 2 2 2 3 2 2 2 3 2 3 5" xfId="39047" xr:uid="{00000000-0005-0000-0000-000044190000}"/>
    <cellStyle name="Normal 2 2 2 3 2 2 2 3 2 3 6" xfId="47433" xr:uid="{00000000-0005-0000-0000-000045190000}"/>
    <cellStyle name="Normal 2 2 2 3 2 2 2 3 2 3 7" xfId="55819" xr:uid="{00000000-0005-0000-0000-000046190000}"/>
    <cellStyle name="Normal 2 2 2 3 2 2 2 3 2 4" xfId="10923" xr:uid="{00000000-0005-0000-0000-000047190000}"/>
    <cellStyle name="Normal 2 2 2 3 2 2 2 3 2 5" xfId="19309" xr:uid="{00000000-0005-0000-0000-000048190000}"/>
    <cellStyle name="Normal 2 2 2 3 2 2 2 3 2 6" xfId="27695" xr:uid="{00000000-0005-0000-0000-000049190000}"/>
    <cellStyle name="Normal 2 2 2 3 2 2 2 3 2 7" xfId="36081" xr:uid="{00000000-0005-0000-0000-00004A190000}"/>
    <cellStyle name="Normal 2 2 2 3 2 2 2 3 2 8" xfId="44467" xr:uid="{00000000-0005-0000-0000-00004B190000}"/>
    <cellStyle name="Normal 2 2 2 3 2 2 2 3 2 9" xfId="52853" xr:uid="{00000000-0005-0000-0000-00004C190000}"/>
    <cellStyle name="Normal 2 2 2 3 2 2 2 3 3" xfId="4225" xr:uid="{00000000-0005-0000-0000-00004D190000}"/>
    <cellStyle name="Normal 2 2 2 3 2 2 2 3 3 2" xfId="15579" xr:uid="{00000000-0005-0000-0000-00004E190000}"/>
    <cellStyle name="Normal 2 2 2 3 2 2 2 3 3 3" xfId="23965" xr:uid="{00000000-0005-0000-0000-00004F190000}"/>
    <cellStyle name="Normal 2 2 2 3 2 2 2 3 3 4" xfId="32351" xr:uid="{00000000-0005-0000-0000-000050190000}"/>
    <cellStyle name="Normal 2 2 2 3 2 2 2 3 3 5" xfId="40737" xr:uid="{00000000-0005-0000-0000-000051190000}"/>
    <cellStyle name="Normal 2 2 2 3 2 2 2 3 3 6" xfId="49123" xr:uid="{00000000-0005-0000-0000-000052190000}"/>
    <cellStyle name="Normal 2 2 2 3 2 2 2 3 3 7" xfId="57509" xr:uid="{00000000-0005-0000-0000-000053190000}"/>
    <cellStyle name="Normal 2 2 2 3 2 2 2 3 4" xfId="7193" xr:uid="{00000000-0005-0000-0000-000054190000}"/>
    <cellStyle name="Normal 2 2 2 3 2 2 2 3 4 2" xfId="12869" xr:uid="{00000000-0005-0000-0000-000055190000}"/>
    <cellStyle name="Normal 2 2 2 3 2 2 2 3 4 3" xfId="21255" xr:uid="{00000000-0005-0000-0000-000056190000}"/>
    <cellStyle name="Normal 2 2 2 3 2 2 2 3 4 4" xfId="29641" xr:uid="{00000000-0005-0000-0000-000057190000}"/>
    <cellStyle name="Normal 2 2 2 3 2 2 2 3 4 5" xfId="38027" xr:uid="{00000000-0005-0000-0000-000058190000}"/>
    <cellStyle name="Normal 2 2 2 3 2 2 2 3 4 6" xfId="46413" xr:uid="{00000000-0005-0000-0000-000059190000}"/>
    <cellStyle name="Normal 2 2 2 3 2 2 2 3 4 7" xfId="54799" xr:uid="{00000000-0005-0000-0000-00005A190000}"/>
    <cellStyle name="Normal 2 2 2 3 2 2 2 3 5" xfId="9903" xr:uid="{00000000-0005-0000-0000-00005B190000}"/>
    <cellStyle name="Normal 2 2 2 3 2 2 2 3 6" xfId="18289" xr:uid="{00000000-0005-0000-0000-00005C190000}"/>
    <cellStyle name="Normal 2 2 2 3 2 2 2 3 7" xfId="26675" xr:uid="{00000000-0005-0000-0000-00005D190000}"/>
    <cellStyle name="Normal 2 2 2 3 2 2 2 3 8" xfId="35061" xr:uid="{00000000-0005-0000-0000-00005E190000}"/>
    <cellStyle name="Normal 2 2 2 3 2 2 2 3 9" xfId="43447" xr:uid="{00000000-0005-0000-0000-00005F190000}"/>
    <cellStyle name="Normal 2 2 2 3 2 2 2 4" xfId="2020" xr:uid="{00000000-0005-0000-0000-000060190000}"/>
    <cellStyle name="Normal 2 2 2 3 2 2 2 4 2" xfId="4737" xr:uid="{00000000-0005-0000-0000-000061190000}"/>
    <cellStyle name="Normal 2 2 2 3 2 2 2 4 2 2" xfId="16091" xr:uid="{00000000-0005-0000-0000-000062190000}"/>
    <cellStyle name="Normal 2 2 2 3 2 2 2 4 2 3" xfId="24477" xr:uid="{00000000-0005-0000-0000-000063190000}"/>
    <cellStyle name="Normal 2 2 2 3 2 2 2 4 2 4" xfId="32863" xr:uid="{00000000-0005-0000-0000-000064190000}"/>
    <cellStyle name="Normal 2 2 2 3 2 2 2 4 2 5" xfId="41249" xr:uid="{00000000-0005-0000-0000-000065190000}"/>
    <cellStyle name="Normal 2 2 2 3 2 2 2 4 2 6" xfId="49635" xr:uid="{00000000-0005-0000-0000-000066190000}"/>
    <cellStyle name="Normal 2 2 2 3 2 2 2 4 2 7" xfId="58021" xr:uid="{00000000-0005-0000-0000-000067190000}"/>
    <cellStyle name="Normal 2 2 2 3 2 2 2 4 3" xfId="7705" xr:uid="{00000000-0005-0000-0000-000068190000}"/>
    <cellStyle name="Normal 2 2 2 3 2 2 2 4 3 2" xfId="13381" xr:uid="{00000000-0005-0000-0000-000069190000}"/>
    <cellStyle name="Normal 2 2 2 3 2 2 2 4 3 3" xfId="21767" xr:uid="{00000000-0005-0000-0000-00006A190000}"/>
    <cellStyle name="Normal 2 2 2 3 2 2 2 4 3 4" xfId="30153" xr:uid="{00000000-0005-0000-0000-00006B190000}"/>
    <cellStyle name="Normal 2 2 2 3 2 2 2 4 3 5" xfId="38539" xr:uid="{00000000-0005-0000-0000-00006C190000}"/>
    <cellStyle name="Normal 2 2 2 3 2 2 2 4 3 6" xfId="46925" xr:uid="{00000000-0005-0000-0000-00006D190000}"/>
    <cellStyle name="Normal 2 2 2 3 2 2 2 4 3 7" xfId="55311" xr:uid="{00000000-0005-0000-0000-00006E190000}"/>
    <cellStyle name="Normal 2 2 2 3 2 2 2 4 4" xfId="10415" xr:uid="{00000000-0005-0000-0000-00006F190000}"/>
    <cellStyle name="Normal 2 2 2 3 2 2 2 4 5" xfId="18801" xr:uid="{00000000-0005-0000-0000-000070190000}"/>
    <cellStyle name="Normal 2 2 2 3 2 2 2 4 6" xfId="27187" xr:uid="{00000000-0005-0000-0000-000071190000}"/>
    <cellStyle name="Normal 2 2 2 3 2 2 2 4 7" xfId="35573" xr:uid="{00000000-0005-0000-0000-000072190000}"/>
    <cellStyle name="Normal 2 2 2 3 2 2 2 4 8" xfId="43959" xr:uid="{00000000-0005-0000-0000-000073190000}"/>
    <cellStyle name="Normal 2 2 2 3 2 2 2 4 9" xfId="52345" xr:uid="{00000000-0005-0000-0000-000074190000}"/>
    <cellStyle name="Normal 2 2 2 3 2 2 2 5" xfId="3380" xr:uid="{00000000-0005-0000-0000-000075190000}"/>
    <cellStyle name="Normal 2 2 2 3 2 2 2 5 2" xfId="14734" xr:uid="{00000000-0005-0000-0000-000076190000}"/>
    <cellStyle name="Normal 2 2 2 3 2 2 2 5 3" xfId="23120" xr:uid="{00000000-0005-0000-0000-000077190000}"/>
    <cellStyle name="Normal 2 2 2 3 2 2 2 5 4" xfId="31506" xr:uid="{00000000-0005-0000-0000-000078190000}"/>
    <cellStyle name="Normal 2 2 2 3 2 2 2 5 5" xfId="39892" xr:uid="{00000000-0005-0000-0000-000079190000}"/>
    <cellStyle name="Normal 2 2 2 3 2 2 2 5 6" xfId="48278" xr:uid="{00000000-0005-0000-0000-00007A190000}"/>
    <cellStyle name="Normal 2 2 2 3 2 2 2 5 7" xfId="56664" xr:uid="{00000000-0005-0000-0000-00007B190000}"/>
    <cellStyle name="Normal 2 2 2 3 2 2 2 6" xfId="6348" xr:uid="{00000000-0005-0000-0000-00007C190000}"/>
    <cellStyle name="Normal 2 2 2 3 2 2 2 6 2" xfId="12024" xr:uid="{00000000-0005-0000-0000-00007D190000}"/>
    <cellStyle name="Normal 2 2 2 3 2 2 2 6 3" xfId="20410" xr:uid="{00000000-0005-0000-0000-00007E190000}"/>
    <cellStyle name="Normal 2 2 2 3 2 2 2 6 4" xfId="28796" xr:uid="{00000000-0005-0000-0000-00007F190000}"/>
    <cellStyle name="Normal 2 2 2 3 2 2 2 6 5" xfId="37182" xr:uid="{00000000-0005-0000-0000-000080190000}"/>
    <cellStyle name="Normal 2 2 2 3 2 2 2 6 6" xfId="45568" xr:uid="{00000000-0005-0000-0000-000081190000}"/>
    <cellStyle name="Normal 2 2 2 3 2 2 2 6 7" xfId="53954" xr:uid="{00000000-0005-0000-0000-000082190000}"/>
    <cellStyle name="Normal 2 2 2 3 2 2 2 7" xfId="9058" xr:uid="{00000000-0005-0000-0000-000083190000}"/>
    <cellStyle name="Normal 2 2 2 3 2 2 2 8" xfId="17444" xr:uid="{00000000-0005-0000-0000-000084190000}"/>
    <cellStyle name="Normal 2 2 2 3 2 2 2 9" xfId="25830" xr:uid="{00000000-0005-0000-0000-000085190000}"/>
    <cellStyle name="Normal 2 2 2 3 2 2 3" xfId="915" xr:uid="{00000000-0005-0000-0000-000086190000}"/>
    <cellStyle name="Normal 2 2 2 3 2 2 3 10" xfId="42940" xr:uid="{00000000-0005-0000-0000-000087190000}"/>
    <cellStyle name="Normal 2 2 2 3 2 2 3 11" xfId="51326" xr:uid="{00000000-0005-0000-0000-000088190000}"/>
    <cellStyle name="Normal 2 2 2 3 2 2 3 12" xfId="59712" xr:uid="{00000000-0005-0000-0000-000089190000}"/>
    <cellStyle name="Normal 2 2 2 3 2 2 3 13" xfId="61235" xr:uid="{00000000-0005-0000-0000-00008A190000}"/>
    <cellStyle name="Normal 2 2 2 3 2 2 3 2" xfId="1819" xr:uid="{00000000-0005-0000-0000-00008B190000}"/>
    <cellStyle name="Normal 2 2 2 3 2 2 3 2 10" xfId="52144" xr:uid="{00000000-0005-0000-0000-00008C190000}"/>
    <cellStyle name="Normal 2 2 2 3 2 2 3 2 11" xfId="60530" xr:uid="{00000000-0005-0000-0000-00008D190000}"/>
    <cellStyle name="Normal 2 2 2 3 2 2 3 2 2" xfId="2866" xr:uid="{00000000-0005-0000-0000-00008E190000}"/>
    <cellStyle name="Normal 2 2 2 3 2 2 3 2 2 2" xfId="5583" xr:uid="{00000000-0005-0000-0000-00008F190000}"/>
    <cellStyle name="Normal 2 2 2 3 2 2 3 2 2 2 2" xfId="16937" xr:uid="{00000000-0005-0000-0000-000090190000}"/>
    <cellStyle name="Normal 2 2 2 3 2 2 3 2 2 2 3" xfId="25323" xr:uid="{00000000-0005-0000-0000-000091190000}"/>
    <cellStyle name="Normal 2 2 2 3 2 2 3 2 2 2 4" xfId="33709" xr:uid="{00000000-0005-0000-0000-000092190000}"/>
    <cellStyle name="Normal 2 2 2 3 2 2 3 2 2 2 5" xfId="42095" xr:uid="{00000000-0005-0000-0000-000093190000}"/>
    <cellStyle name="Normal 2 2 2 3 2 2 3 2 2 2 6" xfId="50481" xr:uid="{00000000-0005-0000-0000-000094190000}"/>
    <cellStyle name="Normal 2 2 2 3 2 2 3 2 2 2 7" xfId="58867" xr:uid="{00000000-0005-0000-0000-000095190000}"/>
    <cellStyle name="Normal 2 2 2 3 2 2 3 2 2 3" xfId="8551" xr:uid="{00000000-0005-0000-0000-000096190000}"/>
    <cellStyle name="Normal 2 2 2 3 2 2 3 2 2 3 2" xfId="14227" xr:uid="{00000000-0005-0000-0000-000097190000}"/>
    <cellStyle name="Normal 2 2 2 3 2 2 3 2 2 3 3" xfId="22613" xr:uid="{00000000-0005-0000-0000-000098190000}"/>
    <cellStyle name="Normal 2 2 2 3 2 2 3 2 2 3 4" xfId="30999" xr:uid="{00000000-0005-0000-0000-000099190000}"/>
    <cellStyle name="Normal 2 2 2 3 2 2 3 2 2 3 5" xfId="39385" xr:uid="{00000000-0005-0000-0000-00009A190000}"/>
    <cellStyle name="Normal 2 2 2 3 2 2 3 2 2 3 6" xfId="47771" xr:uid="{00000000-0005-0000-0000-00009B190000}"/>
    <cellStyle name="Normal 2 2 2 3 2 2 3 2 2 3 7" xfId="56157" xr:uid="{00000000-0005-0000-0000-00009C190000}"/>
    <cellStyle name="Normal 2 2 2 3 2 2 3 2 2 4" xfId="11261" xr:uid="{00000000-0005-0000-0000-00009D190000}"/>
    <cellStyle name="Normal 2 2 2 3 2 2 3 2 2 5" xfId="19647" xr:uid="{00000000-0005-0000-0000-00009E190000}"/>
    <cellStyle name="Normal 2 2 2 3 2 2 3 2 2 6" xfId="28033" xr:uid="{00000000-0005-0000-0000-00009F190000}"/>
    <cellStyle name="Normal 2 2 2 3 2 2 3 2 2 7" xfId="36419" xr:uid="{00000000-0005-0000-0000-0000A0190000}"/>
    <cellStyle name="Normal 2 2 2 3 2 2 3 2 2 8" xfId="44805" xr:uid="{00000000-0005-0000-0000-0000A1190000}"/>
    <cellStyle name="Normal 2 2 2 3 2 2 3 2 2 9" xfId="53191" xr:uid="{00000000-0005-0000-0000-0000A2190000}"/>
    <cellStyle name="Normal 2 2 2 3 2 2 3 2 3" xfId="4536" xr:uid="{00000000-0005-0000-0000-0000A3190000}"/>
    <cellStyle name="Normal 2 2 2 3 2 2 3 2 3 2" xfId="15890" xr:uid="{00000000-0005-0000-0000-0000A4190000}"/>
    <cellStyle name="Normal 2 2 2 3 2 2 3 2 3 3" xfId="24276" xr:uid="{00000000-0005-0000-0000-0000A5190000}"/>
    <cellStyle name="Normal 2 2 2 3 2 2 3 2 3 4" xfId="32662" xr:uid="{00000000-0005-0000-0000-0000A6190000}"/>
    <cellStyle name="Normal 2 2 2 3 2 2 3 2 3 5" xfId="41048" xr:uid="{00000000-0005-0000-0000-0000A7190000}"/>
    <cellStyle name="Normal 2 2 2 3 2 2 3 2 3 6" xfId="49434" xr:uid="{00000000-0005-0000-0000-0000A8190000}"/>
    <cellStyle name="Normal 2 2 2 3 2 2 3 2 3 7" xfId="57820" xr:uid="{00000000-0005-0000-0000-0000A9190000}"/>
    <cellStyle name="Normal 2 2 2 3 2 2 3 2 4" xfId="7504" xr:uid="{00000000-0005-0000-0000-0000AA190000}"/>
    <cellStyle name="Normal 2 2 2 3 2 2 3 2 4 2" xfId="13180" xr:uid="{00000000-0005-0000-0000-0000AB190000}"/>
    <cellStyle name="Normal 2 2 2 3 2 2 3 2 4 3" xfId="21566" xr:uid="{00000000-0005-0000-0000-0000AC190000}"/>
    <cellStyle name="Normal 2 2 2 3 2 2 3 2 4 4" xfId="29952" xr:uid="{00000000-0005-0000-0000-0000AD190000}"/>
    <cellStyle name="Normal 2 2 2 3 2 2 3 2 4 5" xfId="38338" xr:uid="{00000000-0005-0000-0000-0000AE190000}"/>
    <cellStyle name="Normal 2 2 2 3 2 2 3 2 4 6" xfId="46724" xr:uid="{00000000-0005-0000-0000-0000AF190000}"/>
    <cellStyle name="Normal 2 2 2 3 2 2 3 2 4 7" xfId="55110" xr:uid="{00000000-0005-0000-0000-0000B0190000}"/>
    <cellStyle name="Normal 2 2 2 3 2 2 3 2 5" xfId="10214" xr:uid="{00000000-0005-0000-0000-0000B1190000}"/>
    <cellStyle name="Normal 2 2 2 3 2 2 3 2 6" xfId="18600" xr:uid="{00000000-0005-0000-0000-0000B2190000}"/>
    <cellStyle name="Normal 2 2 2 3 2 2 3 2 7" xfId="26986" xr:uid="{00000000-0005-0000-0000-0000B3190000}"/>
    <cellStyle name="Normal 2 2 2 3 2 2 3 2 8" xfId="35372" xr:uid="{00000000-0005-0000-0000-0000B4190000}"/>
    <cellStyle name="Normal 2 2 2 3 2 2 3 2 9" xfId="43758" xr:uid="{00000000-0005-0000-0000-0000B5190000}"/>
    <cellStyle name="Normal 2 2 2 3 2 2 3 3" xfId="2021" xr:uid="{00000000-0005-0000-0000-0000B6190000}"/>
    <cellStyle name="Normal 2 2 2 3 2 2 3 3 2" xfId="4738" xr:uid="{00000000-0005-0000-0000-0000B7190000}"/>
    <cellStyle name="Normal 2 2 2 3 2 2 3 3 2 2" xfId="16092" xr:uid="{00000000-0005-0000-0000-0000B8190000}"/>
    <cellStyle name="Normal 2 2 2 3 2 2 3 3 2 3" xfId="24478" xr:uid="{00000000-0005-0000-0000-0000B9190000}"/>
    <cellStyle name="Normal 2 2 2 3 2 2 3 3 2 4" xfId="32864" xr:uid="{00000000-0005-0000-0000-0000BA190000}"/>
    <cellStyle name="Normal 2 2 2 3 2 2 3 3 2 5" xfId="41250" xr:uid="{00000000-0005-0000-0000-0000BB190000}"/>
    <cellStyle name="Normal 2 2 2 3 2 2 3 3 2 6" xfId="49636" xr:uid="{00000000-0005-0000-0000-0000BC190000}"/>
    <cellStyle name="Normal 2 2 2 3 2 2 3 3 2 7" xfId="58022" xr:uid="{00000000-0005-0000-0000-0000BD190000}"/>
    <cellStyle name="Normal 2 2 2 3 2 2 3 3 3" xfId="7706" xr:uid="{00000000-0005-0000-0000-0000BE190000}"/>
    <cellStyle name="Normal 2 2 2 3 2 2 3 3 3 2" xfId="13382" xr:uid="{00000000-0005-0000-0000-0000BF190000}"/>
    <cellStyle name="Normal 2 2 2 3 2 2 3 3 3 3" xfId="21768" xr:uid="{00000000-0005-0000-0000-0000C0190000}"/>
    <cellStyle name="Normal 2 2 2 3 2 2 3 3 3 4" xfId="30154" xr:uid="{00000000-0005-0000-0000-0000C1190000}"/>
    <cellStyle name="Normal 2 2 2 3 2 2 3 3 3 5" xfId="38540" xr:uid="{00000000-0005-0000-0000-0000C2190000}"/>
    <cellStyle name="Normal 2 2 2 3 2 2 3 3 3 6" xfId="46926" xr:uid="{00000000-0005-0000-0000-0000C3190000}"/>
    <cellStyle name="Normal 2 2 2 3 2 2 3 3 3 7" xfId="55312" xr:uid="{00000000-0005-0000-0000-0000C4190000}"/>
    <cellStyle name="Normal 2 2 2 3 2 2 3 3 4" xfId="10416" xr:uid="{00000000-0005-0000-0000-0000C5190000}"/>
    <cellStyle name="Normal 2 2 2 3 2 2 3 3 5" xfId="18802" xr:uid="{00000000-0005-0000-0000-0000C6190000}"/>
    <cellStyle name="Normal 2 2 2 3 2 2 3 3 6" xfId="27188" xr:uid="{00000000-0005-0000-0000-0000C7190000}"/>
    <cellStyle name="Normal 2 2 2 3 2 2 3 3 7" xfId="35574" xr:uid="{00000000-0005-0000-0000-0000C8190000}"/>
    <cellStyle name="Normal 2 2 2 3 2 2 3 3 8" xfId="43960" xr:uid="{00000000-0005-0000-0000-0000C9190000}"/>
    <cellStyle name="Normal 2 2 2 3 2 2 3 3 9" xfId="52346" xr:uid="{00000000-0005-0000-0000-0000CA190000}"/>
    <cellStyle name="Normal 2 2 2 3 2 2 3 4" xfId="3718" xr:uid="{00000000-0005-0000-0000-0000CB190000}"/>
    <cellStyle name="Normal 2 2 2 3 2 2 3 4 2" xfId="15072" xr:uid="{00000000-0005-0000-0000-0000CC190000}"/>
    <cellStyle name="Normal 2 2 2 3 2 2 3 4 3" xfId="23458" xr:uid="{00000000-0005-0000-0000-0000CD190000}"/>
    <cellStyle name="Normal 2 2 2 3 2 2 3 4 4" xfId="31844" xr:uid="{00000000-0005-0000-0000-0000CE190000}"/>
    <cellStyle name="Normal 2 2 2 3 2 2 3 4 5" xfId="40230" xr:uid="{00000000-0005-0000-0000-0000CF190000}"/>
    <cellStyle name="Normal 2 2 2 3 2 2 3 4 6" xfId="48616" xr:uid="{00000000-0005-0000-0000-0000D0190000}"/>
    <cellStyle name="Normal 2 2 2 3 2 2 3 4 7" xfId="57002" xr:uid="{00000000-0005-0000-0000-0000D1190000}"/>
    <cellStyle name="Normal 2 2 2 3 2 2 3 5" xfId="6686" xr:uid="{00000000-0005-0000-0000-0000D2190000}"/>
    <cellStyle name="Normal 2 2 2 3 2 2 3 5 2" xfId="12362" xr:uid="{00000000-0005-0000-0000-0000D3190000}"/>
    <cellStyle name="Normal 2 2 2 3 2 2 3 5 3" xfId="20748" xr:uid="{00000000-0005-0000-0000-0000D4190000}"/>
    <cellStyle name="Normal 2 2 2 3 2 2 3 5 4" xfId="29134" xr:uid="{00000000-0005-0000-0000-0000D5190000}"/>
    <cellStyle name="Normal 2 2 2 3 2 2 3 5 5" xfId="37520" xr:uid="{00000000-0005-0000-0000-0000D6190000}"/>
    <cellStyle name="Normal 2 2 2 3 2 2 3 5 6" xfId="45906" xr:uid="{00000000-0005-0000-0000-0000D7190000}"/>
    <cellStyle name="Normal 2 2 2 3 2 2 3 5 7" xfId="54292" xr:uid="{00000000-0005-0000-0000-0000D8190000}"/>
    <cellStyle name="Normal 2 2 2 3 2 2 3 6" xfId="9396" xr:uid="{00000000-0005-0000-0000-0000D9190000}"/>
    <cellStyle name="Normal 2 2 2 3 2 2 3 7" xfId="17782" xr:uid="{00000000-0005-0000-0000-0000DA190000}"/>
    <cellStyle name="Normal 2 2 2 3 2 2 3 8" xfId="26168" xr:uid="{00000000-0005-0000-0000-0000DB190000}"/>
    <cellStyle name="Normal 2 2 2 3 2 2 3 9" xfId="34554" xr:uid="{00000000-0005-0000-0000-0000DC190000}"/>
    <cellStyle name="Normal 2 2 2 3 2 2 4" xfId="913" xr:uid="{00000000-0005-0000-0000-0000DD190000}"/>
    <cellStyle name="Normal 2 2 2 3 2 2 4 10" xfId="51324" xr:uid="{00000000-0005-0000-0000-0000DE190000}"/>
    <cellStyle name="Normal 2 2 2 3 2 2 4 11" xfId="59710" xr:uid="{00000000-0005-0000-0000-0000DF190000}"/>
    <cellStyle name="Normal 2 2 2 3 2 2 4 2" xfId="2864" xr:uid="{00000000-0005-0000-0000-0000E0190000}"/>
    <cellStyle name="Normal 2 2 2 3 2 2 4 2 2" xfId="5581" xr:uid="{00000000-0005-0000-0000-0000E1190000}"/>
    <cellStyle name="Normal 2 2 2 3 2 2 4 2 2 2" xfId="16935" xr:uid="{00000000-0005-0000-0000-0000E2190000}"/>
    <cellStyle name="Normal 2 2 2 3 2 2 4 2 2 3" xfId="25321" xr:uid="{00000000-0005-0000-0000-0000E3190000}"/>
    <cellStyle name="Normal 2 2 2 3 2 2 4 2 2 4" xfId="33707" xr:uid="{00000000-0005-0000-0000-0000E4190000}"/>
    <cellStyle name="Normal 2 2 2 3 2 2 4 2 2 5" xfId="42093" xr:uid="{00000000-0005-0000-0000-0000E5190000}"/>
    <cellStyle name="Normal 2 2 2 3 2 2 4 2 2 6" xfId="50479" xr:uid="{00000000-0005-0000-0000-0000E6190000}"/>
    <cellStyle name="Normal 2 2 2 3 2 2 4 2 2 7" xfId="58865" xr:uid="{00000000-0005-0000-0000-0000E7190000}"/>
    <cellStyle name="Normal 2 2 2 3 2 2 4 2 3" xfId="8549" xr:uid="{00000000-0005-0000-0000-0000E8190000}"/>
    <cellStyle name="Normal 2 2 2 3 2 2 4 2 3 2" xfId="14225" xr:uid="{00000000-0005-0000-0000-0000E9190000}"/>
    <cellStyle name="Normal 2 2 2 3 2 2 4 2 3 3" xfId="22611" xr:uid="{00000000-0005-0000-0000-0000EA190000}"/>
    <cellStyle name="Normal 2 2 2 3 2 2 4 2 3 4" xfId="30997" xr:uid="{00000000-0005-0000-0000-0000EB190000}"/>
    <cellStyle name="Normal 2 2 2 3 2 2 4 2 3 5" xfId="39383" xr:uid="{00000000-0005-0000-0000-0000EC190000}"/>
    <cellStyle name="Normal 2 2 2 3 2 2 4 2 3 6" xfId="47769" xr:uid="{00000000-0005-0000-0000-0000ED190000}"/>
    <cellStyle name="Normal 2 2 2 3 2 2 4 2 3 7" xfId="56155" xr:uid="{00000000-0005-0000-0000-0000EE190000}"/>
    <cellStyle name="Normal 2 2 2 3 2 2 4 2 4" xfId="11259" xr:uid="{00000000-0005-0000-0000-0000EF190000}"/>
    <cellStyle name="Normal 2 2 2 3 2 2 4 2 5" xfId="19645" xr:uid="{00000000-0005-0000-0000-0000F0190000}"/>
    <cellStyle name="Normal 2 2 2 3 2 2 4 2 6" xfId="28031" xr:uid="{00000000-0005-0000-0000-0000F1190000}"/>
    <cellStyle name="Normal 2 2 2 3 2 2 4 2 7" xfId="36417" xr:uid="{00000000-0005-0000-0000-0000F2190000}"/>
    <cellStyle name="Normal 2 2 2 3 2 2 4 2 8" xfId="44803" xr:uid="{00000000-0005-0000-0000-0000F3190000}"/>
    <cellStyle name="Normal 2 2 2 3 2 2 4 2 9" xfId="53189" xr:uid="{00000000-0005-0000-0000-0000F4190000}"/>
    <cellStyle name="Normal 2 2 2 3 2 2 4 3" xfId="3716" xr:uid="{00000000-0005-0000-0000-0000F5190000}"/>
    <cellStyle name="Normal 2 2 2 3 2 2 4 3 2" xfId="15070" xr:uid="{00000000-0005-0000-0000-0000F6190000}"/>
    <cellStyle name="Normal 2 2 2 3 2 2 4 3 3" xfId="23456" xr:uid="{00000000-0005-0000-0000-0000F7190000}"/>
    <cellStyle name="Normal 2 2 2 3 2 2 4 3 4" xfId="31842" xr:uid="{00000000-0005-0000-0000-0000F8190000}"/>
    <cellStyle name="Normal 2 2 2 3 2 2 4 3 5" xfId="40228" xr:uid="{00000000-0005-0000-0000-0000F9190000}"/>
    <cellStyle name="Normal 2 2 2 3 2 2 4 3 6" xfId="48614" xr:uid="{00000000-0005-0000-0000-0000FA190000}"/>
    <cellStyle name="Normal 2 2 2 3 2 2 4 3 7" xfId="57000" xr:uid="{00000000-0005-0000-0000-0000FB190000}"/>
    <cellStyle name="Normal 2 2 2 3 2 2 4 4" xfId="6684" xr:uid="{00000000-0005-0000-0000-0000FC190000}"/>
    <cellStyle name="Normal 2 2 2 3 2 2 4 4 2" xfId="12360" xr:uid="{00000000-0005-0000-0000-0000FD190000}"/>
    <cellStyle name="Normal 2 2 2 3 2 2 4 4 3" xfId="20746" xr:uid="{00000000-0005-0000-0000-0000FE190000}"/>
    <cellStyle name="Normal 2 2 2 3 2 2 4 4 4" xfId="29132" xr:uid="{00000000-0005-0000-0000-0000FF190000}"/>
    <cellStyle name="Normal 2 2 2 3 2 2 4 4 5" xfId="37518" xr:uid="{00000000-0005-0000-0000-0000001A0000}"/>
    <cellStyle name="Normal 2 2 2 3 2 2 4 4 6" xfId="45904" xr:uid="{00000000-0005-0000-0000-0000011A0000}"/>
    <cellStyle name="Normal 2 2 2 3 2 2 4 4 7" xfId="54290" xr:uid="{00000000-0005-0000-0000-0000021A0000}"/>
    <cellStyle name="Normal 2 2 2 3 2 2 4 5" xfId="9394" xr:uid="{00000000-0005-0000-0000-0000031A0000}"/>
    <cellStyle name="Normal 2 2 2 3 2 2 4 6" xfId="17780" xr:uid="{00000000-0005-0000-0000-0000041A0000}"/>
    <cellStyle name="Normal 2 2 2 3 2 2 4 7" xfId="26166" xr:uid="{00000000-0005-0000-0000-0000051A0000}"/>
    <cellStyle name="Normal 2 2 2 3 2 2 4 8" xfId="34552" xr:uid="{00000000-0005-0000-0000-0000061A0000}"/>
    <cellStyle name="Normal 2 2 2 3 2 2 4 9" xfId="42938" xr:uid="{00000000-0005-0000-0000-0000071A0000}"/>
    <cellStyle name="Normal 2 2 2 3 2 2 5" xfId="1507" xr:uid="{00000000-0005-0000-0000-0000081A0000}"/>
    <cellStyle name="Normal 2 2 2 3 2 2 5 10" xfId="51832" xr:uid="{00000000-0005-0000-0000-0000091A0000}"/>
    <cellStyle name="Normal 2 2 2 3 2 2 5 11" xfId="60218" xr:uid="{00000000-0005-0000-0000-00000A1A0000}"/>
    <cellStyle name="Normal 2 2 2 3 2 2 5 2" xfId="2527" xr:uid="{00000000-0005-0000-0000-00000B1A0000}"/>
    <cellStyle name="Normal 2 2 2 3 2 2 5 2 2" xfId="5244" xr:uid="{00000000-0005-0000-0000-00000C1A0000}"/>
    <cellStyle name="Normal 2 2 2 3 2 2 5 2 2 2" xfId="16598" xr:uid="{00000000-0005-0000-0000-00000D1A0000}"/>
    <cellStyle name="Normal 2 2 2 3 2 2 5 2 2 3" xfId="24984" xr:uid="{00000000-0005-0000-0000-00000E1A0000}"/>
    <cellStyle name="Normal 2 2 2 3 2 2 5 2 2 4" xfId="33370" xr:uid="{00000000-0005-0000-0000-00000F1A0000}"/>
    <cellStyle name="Normal 2 2 2 3 2 2 5 2 2 5" xfId="41756" xr:uid="{00000000-0005-0000-0000-0000101A0000}"/>
    <cellStyle name="Normal 2 2 2 3 2 2 5 2 2 6" xfId="50142" xr:uid="{00000000-0005-0000-0000-0000111A0000}"/>
    <cellStyle name="Normal 2 2 2 3 2 2 5 2 2 7" xfId="58528" xr:uid="{00000000-0005-0000-0000-0000121A0000}"/>
    <cellStyle name="Normal 2 2 2 3 2 2 5 2 3" xfId="8212" xr:uid="{00000000-0005-0000-0000-0000131A0000}"/>
    <cellStyle name="Normal 2 2 2 3 2 2 5 2 3 2" xfId="13888" xr:uid="{00000000-0005-0000-0000-0000141A0000}"/>
    <cellStyle name="Normal 2 2 2 3 2 2 5 2 3 3" xfId="22274" xr:uid="{00000000-0005-0000-0000-0000151A0000}"/>
    <cellStyle name="Normal 2 2 2 3 2 2 5 2 3 4" xfId="30660" xr:uid="{00000000-0005-0000-0000-0000161A0000}"/>
    <cellStyle name="Normal 2 2 2 3 2 2 5 2 3 5" xfId="39046" xr:uid="{00000000-0005-0000-0000-0000171A0000}"/>
    <cellStyle name="Normal 2 2 2 3 2 2 5 2 3 6" xfId="47432" xr:uid="{00000000-0005-0000-0000-0000181A0000}"/>
    <cellStyle name="Normal 2 2 2 3 2 2 5 2 3 7" xfId="55818" xr:uid="{00000000-0005-0000-0000-0000191A0000}"/>
    <cellStyle name="Normal 2 2 2 3 2 2 5 2 4" xfId="10922" xr:uid="{00000000-0005-0000-0000-00001A1A0000}"/>
    <cellStyle name="Normal 2 2 2 3 2 2 5 2 5" xfId="19308" xr:uid="{00000000-0005-0000-0000-00001B1A0000}"/>
    <cellStyle name="Normal 2 2 2 3 2 2 5 2 6" xfId="27694" xr:uid="{00000000-0005-0000-0000-00001C1A0000}"/>
    <cellStyle name="Normal 2 2 2 3 2 2 5 2 7" xfId="36080" xr:uid="{00000000-0005-0000-0000-00001D1A0000}"/>
    <cellStyle name="Normal 2 2 2 3 2 2 5 2 8" xfId="44466" xr:uid="{00000000-0005-0000-0000-00001E1A0000}"/>
    <cellStyle name="Normal 2 2 2 3 2 2 5 2 9" xfId="52852" xr:uid="{00000000-0005-0000-0000-00001F1A0000}"/>
    <cellStyle name="Normal 2 2 2 3 2 2 5 3" xfId="4224" xr:uid="{00000000-0005-0000-0000-0000201A0000}"/>
    <cellStyle name="Normal 2 2 2 3 2 2 5 3 2" xfId="15578" xr:uid="{00000000-0005-0000-0000-0000211A0000}"/>
    <cellStyle name="Normal 2 2 2 3 2 2 5 3 3" xfId="23964" xr:uid="{00000000-0005-0000-0000-0000221A0000}"/>
    <cellStyle name="Normal 2 2 2 3 2 2 5 3 4" xfId="32350" xr:uid="{00000000-0005-0000-0000-0000231A0000}"/>
    <cellStyle name="Normal 2 2 2 3 2 2 5 3 5" xfId="40736" xr:uid="{00000000-0005-0000-0000-0000241A0000}"/>
    <cellStyle name="Normal 2 2 2 3 2 2 5 3 6" xfId="49122" xr:uid="{00000000-0005-0000-0000-0000251A0000}"/>
    <cellStyle name="Normal 2 2 2 3 2 2 5 3 7" xfId="57508" xr:uid="{00000000-0005-0000-0000-0000261A0000}"/>
    <cellStyle name="Normal 2 2 2 3 2 2 5 4" xfId="7192" xr:uid="{00000000-0005-0000-0000-0000271A0000}"/>
    <cellStyle name="Normal 2 2 2 3 2 2 5 4 2" xfId="12868" xr:uid="{00000000-0005-0000-0000-0000281A0000}"/>
    <cellStyle name="Normal 2 2 2 3 2 2 5 4 3" xfId="21254" xr:uid="{00000000-0005-0000-0000-0000291A0000}"/>
    <cellStyle name="Normal 2 2 2 3 2 2 5 4 4" xfId="29640" xr:uid="{00000000-0005-0000-0000-00002A1A0000}"/>
    <cellStyle name="Normal 2 2 2 3 2 2 5 4 5" xfId="38026" xr:uid="{00000000-0005-0000-0000-00002B1A0000}"/>
    <cellStyle name="Normal 2 2 2 3 2 2 5 4 6" xfId="46412" xr:uid="{00000000-0005-0000-0000-00002C1A0000}"/>
    <cellStyle name="Normal 2 2 2 3 2 2 5 4 7" xfId="54798" xr:uid="{00000000-0005-0000-0000-00002D1A0000}"/>
    <cellStyle name="Normal 2 2 2 3 2 2 5 5" xfId="9902" xr:uid="{00000000-0005-0000-0000-00002E1A0000}"/>
    <cellStyle name="Normal 2 2 2 3 2 2 5 6" xfId="18288" xr:uid="{00000000-0005-0000-0000-00002F1A0000}"/>
    <cellStyle name="Normal 2 2 2 3 2 2 5 7" xfId="26674" xr:uid="{00000000-0005-0000-0000-0000301A0000}"/>
    <cellStyle name="Normal 2 2 2 3 2 2 5 8" xfId="35060" xr:uid="{00000000-0005-0000-0000-0000311A0000}"/>
    <cellStyle name="Normal 2 2 2 3 2 2 5 9" xfId="43446" xr:uid="{00000000-0005-0000-0000-0000321A0000}"/>
    <cellStyle name="Normal 2 2 2 3 2 2 6" xfId="2019" xr:uid="{00000000-0005-0000-0000-0000331A0000}"/>
    <cellStyle name="Normal 2 2 2 3 2 2 6 2" xfId="4736" xr:uid="{00000000-0005-0000-0000-0000341A0000}"/>
    <cellStyle name="Normal 2 2 2 3 2 2 6 2 2" xfId="16090" xr:uid="{00000000-0005-0000-0000-0000351A0000}"/>
    <cellStyle name="Normal 2 2 2 3 2 2 6 2 3" xfId="24476" xr:uid="{00000000-0005-0000-0000-0000361A0000}"/>
    <cellStyle name="Normal 2 2 2 3 2 2 6 2 4" xfId="32862" xr:uid="{00000000-0005-0000-0000-0000371A0000}"/>
    <cellStyle name="Normal 2 2 2 3 2 2 6 2 5" xfId="41248" xr:uid="{00000000-0005-0000-0000-0000381A0000}"/>
    <cellStyle name="Normal 2 2 2 3 2 2 6 2 6" xfId="49634" xr:uid="{00000000-0005-0000-0000-0000391A0000}"/>
    <cellStyle name="Normal 2 2 2 3 2 2 6 2 7" xfId="58020" xr:uid="{00000000-0005-0000-0000-00003A1A0000}"/>
    <cellStyle name="Normal 2 2 2 3 2 2 6 3" xfId="7704" xr:uid="{00000000-0005-0000-0000-00003B1A0000}"/>
    <cellStyle name="Normal 2 2 2 3 2 2 6 3 2" xfId="13380" xr:uid="{00000000-0005-0000-0000-00003C1A0000}"/>
    <cellStyle name="Normal 2 2 2 3 2 2 6 3 3" xfId="21766" xr:uid="{00000000-0005-0000-0000-00003D1A0000}"/>
    <cellStyle name="Normal 2 2 2 3 2 2 6 3 4" xfId="30152" xr:uid="{00000000-0005-0000-0000-00003E1A0000}"/>
    <cellStyle name="Normal 2 2 2 3 2 2 6 3 5" xfId="38538" xr:uid="{00000000-0005-0000-0000-00003F1A0000}"/>
    <cellStyle name="Normal 2 2 2 3 2 2 6 3 6" xfId="46924" xr:uid="{00000000-0005-0000-0000-0000401A0000}"/>
    <cellStyle name="Normal 2 2 2 3 2 2 6 3 7" xfId="55310" xr:uid="{00000000-0005-0000-0000-0000411A0000}"/>
    <cellStyle name="Normal 2 2 2 3 2 2 6 4" xfId="10414" xr:uid="{00000000-0005-0000-0000-0000421A0000}"/>
    <cellStyle name="Normal 2 2 2 3 2 2 6 5" xfId="18800" xr:uid="{00000000-0005-0000-0000-0000431A0000}"/>
    <cellStyle name="Normal 2 2 2 3 2 2 6 6" xfId="27186" xr:uid="{00000000-0005-0000-0000-0000441A0000}"/>
    <cellStyle name="Normal 2 2 2 3 2 2 6 7" xfId="35572" xr:uid="{00000000-0005-0000-0000-0000451A0000}"/>
    <cellStyle name="Normal 2 2 2 3 2 2 6 8" xfId="43958" xr:uid="{00000000-0005-0000-0000-0000461A0000}"/>
    <cellStyle name="Normal 2 2 2 3 2 2 6 9" xfId="52344" xr:uid="{00000000-0005-0000-0000-0000471A0000}"/>
    <cellStyle name="Normal 2 2 2 3 2 2 7" xfId="617" xr:uid="{00000000-0005-0000-0000-0000481A0000}"/>
    <cellStyle name="Normal 2 2 2 3 2 2 7 2" xfId="6347" xr:uid="{00000000-0005-0000-0000-0000491A0000}"/>
    <cellStyle name="Normal 2 2 2 3 2 2 7 3" xfId="12023" xr:uid="{00000000-0005-0000-0000-00004A1A0000}"/>
    <cellStyle name="Normal 2 2 2 3 2 2 7 4" xfId="20409" xr:uid="{00000000-0005-0000-0000-00004B1A0000}"/>
    <cellStyle name="Normal 2 2 2 3 2 2 7 5" xfId="28795" xr:uid="{00000000-0005-0000-0000-00004C1A0000}"/>
    <cellStyle name="Normal 2 2 2 3 2 2 7 6" xfId="37181" xr:uid="{00000000-0005-0000-0000-00004D1A0000}"/>
    <cellStyle name="Normal 2 2 2 3 2 2 7 7" xfId="45567" xr:uid="{00000000-0005-0000-0000-00004E1A0000}"/>
    <cellStyle name="Normal 2 2 2 3 2 2 7 8" xfId="53953" xr:uid="{00000000-0005-0000-0000-00004F1A0000}"/>
    <cellStyle name="Normal 2 2 2 3 2 2 8" xfId="3379" xr:uid="{00000000-0005-0000-0000-0000501A0000}"/>
    <cellStyle name="Normal 2 2 2 3 2 2 8 2" xfId="14733" xr:uid="{00000000-0005-0000-0000-0000511A0000}"/>
    <cellStyle name="Normal 2 2 2 3 2 2 8 3" xfId="23119" xr:uid="{00000000-0005-0000-0000-0000521A0000}"/>
    <cellStyle name="Normal 2 2 2 3 2 2 8 4" xfId="31505" xr:uid="{00000000-0005-0000-0000-0000531A0000}"/>
    <cellStyle name="Normal 2 2 2 3 2 2 8 5" xfId="39891" xr:uid="{00000000-0005-0000-0000-0000541A0000}"/>
    <cellStyle name="Normal 2 2 2 3 2 2 8 6" xfId="48277" xr:uid="{00000000-0005-0000-0000-0000551A0000}"/>
    <cellStyle name="Normal 2 2 2 3 2 2 8 7" xfId="56663" xr:uid="{00000000-0005-0000-0000-0000561A0000}"/>
    <cellStyle name="Normal 2 2 2 3 2 2 9" xfId="6272" xr:uid="{00000000-0005-0000-0000-0000571A0000}"/>
    <cellStyle name="Normal 2 2 2 3 2 2 9 2" xfId="11948" xr:uid="{00000000-0005-0000-0000-0000581A0000}"/>
    <cellStyle name="Normal 2 2 2 3 2 2 9 3" xfId="20334" xr:uid="{00000000-0005-0000-0000-0000591A0000}"/>
    <cellStyle name="Normal 2 2 2 3 2 2 9 4" xfId="28720" xr:uid="{00000000-0005-0000-0000-00005A1A0000}"/>
    <cellStyle name="Normal 2 2 2 3 2 2 9 5" xfId="37106" xr:uid="{00000000-0005-0000-0000-00005B1A0000}"/>
    <cellStyle name="Normal 2 2 2 3 2 2 9 6" xfId="45492" xr:uid="{00000000-0005-0000-0000-00005C1A0000}"/>
    <cellStyle name="Normal 2 2 2 3 2 2 9 7" xfId="53878" xr:uid="{00000000-0005-0000-0000-00005D1A0000}"/>
    <cellStyle name="Normal 2 2 2 3 2 2_Sheet1" xfId="95" xr:uid="{00000000-0005-0000-0000-00005E1A0000}"/>
    <cellStyle name="Normal 2 2 2 3 2 3" xfId="96" xr:uid="{00000000-0005-0000-0000-00005F1A0000}"/>
    <cellStyle name="Normal 2 2 2 3 2 3 10" xfId="25831" xr:uid="{00000000-0005-0000-0000-0000601A0000}"/>
    <cellStyle name="Normal 2 2 2 3 2 3 11" xfId="34217" xr:uid="{00000000-0005-0000-0000-0000611A0000}"/>
    <cellStyle name="Normal 2 2 2 3 2 3 12" xfId="42603" xr:uid="{00000000-0005-0000-0000-0000621A0000}"/>
    <cellStyle name="Normal 2 2 2 3 2 3 13" xfId="50989" xr:uid="{00000000-0005-0000-0000-0000631A0000}"/>
    <cellStyle name="Normal 2 2 2 3 2 3 14" xfId="59375" xr:uid="{00000000-0005-0000-0000-0000641A0000}"/>
    <cellStyle name="Normal 2 2 2 3 2 3 15" xfId="60742" xr:uid="{00000000-0005-0000-0000-0000651A0000}"/>
    <cellStyle name="Normal 2 2 2 3 2 3 2" xfId="916" xr:uid="{00000000-0005-0000-0000-0000661A0000}"/>
    <cellStyle name="Normal 2 2 2 3 2 3 2 10" xfId="51327" xr:uid="{00000000-0005-0000-0000-0000671A0000}"/>
    <cellStyle name="Normal 2 2 2 3 2 3 2 11" xfId="59713" xr:uid="{00000000-0005-0000-0000-0000681A0000}"/>
    <cellStyle name="Normal 2 2 2 3 2 3 2 12" xfId="61237" xr:uid="{00000000-0005-0000-0000-0000691A0000}"/>
    <cellStyle name="Normal 2 2 2 3 2 3 2 2" xfId="2867" xr:uid="{00000000-0005-0000-0000-00006A1A0000}"/>
    <cellStyle name="Normal 2 2 2 3 2 3 2 2 2" xfId="5584" xr:uid="{00000000-0005-0000-0000-00006B1A0000}"/>
    <cellStyle name="Normal 2 2 2 3 2 3 2 2 2 2" xfId="16938" xr:uid="{00000000-0005-0000-0000-00006C1A0000}"/>
    <cellStyle name="Normal 2 2 2 3 2 3 2 2 2 3" xfId="25324" xr:uid="{00000000-0005-0000-0000-00006D1A0000}"/>
    <cellStyle name="Normal 2 2 2 3 2 3 2 2 2 4" xfId="33710" xr:uid="{00000000-0005-0000-0000-00006E1A0000}"/>
    <cellStyle name="Normal 2 2 2 3 2 3 2 2 2 5" xfId="42096" xr:uid="{00000000-0005-0000-0000-00006F1A0000}"/>
    <cellStyle name="Normal 2 2 2 3 2 3 2 2 2 6" xfId="50482" xr:uid="{00000000-0005-0000-0000-0000701A0000}"/>
    <cellStyle name="Normal 2 2 2 3 2 3 2 2 2 7" xfId="58868" xr:uid="{00000000-0005-0000-0000-0000711A0000}"/>
    <cellStyle name="Normal 2 2 2 3 2 3 2 2 3" xfId="8552" xr:uid="{00000000-0005-0000-0000-0000721A0000}"/>
    <cellStyle name="Normal 2 2 2 3 2 3 2 2 3 2" xfId="14228" xr:uid="{00000000-0005-0000-0000-0000731A0000}"/>
    <cellStyle name="Normal 2 2 2 3 2 3 2 2 3 3" xfId="22614" xr:uid="{00000000-0005-0000-0000-0000741A0000}"/>
    <cellStyle name="Normal 2 2 2 3 2 3 2 2 3 4" xfId="31000" xr:uid="{00000000-0005-0000-0000-0000751A0000}"/>
    <cellStyle name="Normal 2 2 2 3 2 3 2 2 3 5" xfId="39386" xr:uid="{00000000-0005-0000-0000-0000761A0000}"/>
    <cellStyle name="Normal 2 2 2 3 2 3 2 2 3 6" xfId="47772" xr:uid="{00000000-0005-0000-0000-0000771A0000}"/>
    <cellStyle name="Normal 2 2 2 3 2 3 2 2 3 7" xfId="56158" xr:uid="{00000000-0005-0000-0000-0000781A0000}"/>
    <cellStyle name="Normal 2 2 2 3 2 3 2 2 4" xfId="11262" xr:uid="{00000000-0005-0000-0000-0000791A0000}"/>
    <cellStyle name="Normal 2 2 2 3 2 3 2 2 5" xfId="19648" xr:uid="{00000000-0005-0000-0000-00007A1A0000}"/>
    <cellStyle name="Normal 2 2 2 3 2 3 2 2 6" xfId="28034" xr:uid="{00000000-0005-0000-0000-00007B1A0000}"/>
    <cellStyle name="Normal 2 2 2 3 2 3 2 2 7" xfId="36420" xr:uid="{00000000-0005-0000-0000-00007C1A0000}"/>
    <cellStyle name="Normal 2 2 2 3 2 3 2 2 8" xfId="44806" xr:uid="{00000000-0005-0000-0000-00007D1A0000}"/>
    <cellStyle name="Normal 2 2 2 3 2 3 2 2 9" xfId="53192" xr:uid="{00000000-0005-0000-0000-00007E1A0000}"/>
    <cellStyle name="Normal 2 2 2 3 2 3 2 3" xfId="3719" xr:uid="{00000000-0005-0000-0000-00007F1A0000}"/>
    <cellStyle name="Normal 2 2 2 3 2 3 2 3 2" xfId="15073" xr:uid="{00000000-0005-0000-0000-0000801A0000}"/>
    <cellStyle name="Normal 2 2 2 3 2 3 2 3 3" xfId="23459" xr:uid="{00000000-0005-0000-0000-0000811A0000}"/>
    <cellStyle name="Normal 2 2 2 3 2 3 2 3 4" xfId="31845" xr:uid="{00000000-0005-0000-0000-0000821A0000}"/>
    <cellStyle name="Normal 2 2 2 3 2 3 2 3 5" xfId="40231" xr:uid="{00000000-0005-0000-0000-0000831A0000}"/>
    <cellStyle name="Normal 2 2 2 3 2 3 2 3 6" xfId="48617" xr:uid="{00000000-0005-0000-0000-0000841A0000}"/>
    <cellStyle name="Normal 2 2 2 3 2 3 2 3 7" xfId="57003" xr:uid="{00000000-0005-0000-0000-0000851A0000}"/>
    <cellStyle name="Normal 2 2 2 3 2 3 2 4" xfId="6687" xr:uid="{00000000-0005-0000-0000-0000861A0000}"/>
    <cellStyle name="Normal 2 2 2 3 2 3 2 4 2" xfId="12363" xr:uid="{00000000-0005-0000-0000-0000871A0000}"/>
    <cellStyle name="Normal 2 2 2 3 2 3 2 4 3" xfId="20749" xr:uid="{00000000-0005-0000-0000-0000881A0000}"/>
    <cellStyle name="Normal 2 2 2 3 2 3 2 4 4" xfId="29135" xr:uid="{00000000-0005-0000-0000-0000891A0000}"/>
    <cellStyle name="Normal 2 2 2 3 2 3 2 4 5" xfId="37521" xr:uid="{00000000-0005-0000-0000-00008A1A0000}"/>
    <cellStyle name="Normal 2 2 2 3 2 3 2 4 6" xfId="45907" xr:uid="{00000000-0005-0000-0000-00008B1A0000}"/>
    <cellStyle name="Normal 2 2 2 3 2 3 2 4 7" xfId="54293" xr:uid="{00000000-0005-0000-0000-00008C1A0000}"/>
    <cellStyle name="Normal 2 2 2 3 2 3 2 5" xfId="9397" xr:uid="{00000000-0005-0000-0000-00008D1A0000}"/>
    <cellStyle name="Normal 2 2 2 3 2 3 2 6" xfId="17783" xr:uid="{00000000-0005-0000-0000-00008E1A0000}"/>
    <cellStyle name="Normal 2 2 2 3 2 3 2 7" xfId="26169" xr:uid="{00000000-0005-0000-0000-00008F1A0000}"/>
    <cellStyle name="Normal 2 2 2 3 2 3 2 8" xfId="34555" xr:uid="{00000000-0005-0000-0000-0000901A0000}"/>
    <cellStyle name="Normal 2 2 2 3 2 3 2 9" xfId="42941" xr:uid="{00000000-0005-0000-0000-0000911A0000}"/>
    <cellStyle name="Normal 2 2 2 3 2 3 3" xfId="1509" xr:uid="{00000000-0005-0000-0000-0000921A0000}"/>
    <cellStyle name="Normal 2 2 2 3 2 3 3 10" xfId="51834" xr:uid="{00000000-0005-0000-0000-0000931A0000}"/>
    <cellStyle name="Normal 2 2 2 3 2 3 3 11" xfId="60220" xr:uid="{00000000-0005-0000-0000-0000941A0000}"/>
    <cellStyle name="Normal 2 2 2 3 2 3 3 2" xfId="2529" xr:uid="{00000000-0005-0000-0000-0000951A0000}"/>
    <cellStyle name="Normal 2 2 2 3 2 3 3 2 2" xfId="5246" xr:uid="{00000000-0005-0000-0000-0000961A0000}"/>
    <cellStyle name="Normal 2 2 2 3 2 3 3 2 2 2" xfId="16600" xr:uid="{00000000-0005-0000-0000-0000971A0000}"/>
    <cellStyle name="Normal 2 2 2 3 2 3 3 2 2 3" xfId="24986" xr:uid="{00000000-0005-0000-0000-0000981A0000}"/>
    <cellStyle name="Normal 2 2 2 3 2 3 3 2 2 4" xfId="33372" xr:uid="{00000000-0005-0000-0000-0000991A0000}"/>
    <cellStyle name="Normal 2 2 2 3 2 3 3 2 2 5" xfId="41758" xr:uid="{00000000-0005-0000-0000-00009A1A0000}"/>
    <cellStyle name="Normal 2 2 2 3 2 3 3 2 2 6" xfId="50144" xr:uid="{00000000-0005-0000-0000-00009B1A0000}"/>
    <cellStyle name="Normal 2 2 2 3 2 3 3 2 2 7" xfId="58530" xr:uid="{00000000-0005-0000-0000-00009C1A0000}"/>
    <cellStyle name="Normal 2 2 2 3 2 3 3 2 3" xfId="8214" xr:uid="{00000000-0005-0000-0000-00009D1A0000}"/>
    <cellStyle name="Normal 2 2 2 3 2 3 3 2 3 2" xfId="13890" xr:uid="{00000000-0005-0000-0000-00009E1A0000}"/>
    <cellStyle name="Normal 2 2 2 3 2 3 3 2 3 3" xfId="22276" xr:uid="{00000000-0005-0000-0000-00009F1A0000}"/>
    <cellStyle name="Normal 2 2 2 3 2 3 3 2 3 4" xfId="30662" xr:uid="{00000000-0005-0000-0000-0000A01A0000}"/>
    <cellStyle name="Normal 2 2 2 3 2 3 3 2 3 5" xfId="39048" xr:uid="{00000000-0005-0000-0000-0000A11A0000}"/>
    <cellStyle name="Normal 2 2 2 3 2 3 3 2 3 6" xfId="47434" xr:uid="{00000000-0005-0000-0000-0000A21A0000}"/>
    <cellStyle name="Normal 2 2 2 3 2 3 3 2 3 7" xfId="55820" xr:uid="{00000000-0005-0000-0000-0000A31A0000}"/>
    <cellStyle name="Normal 2 2 2 3 2 3 3 2 4" xfId="10924" xr:uid="{00000000-0005-0000-0000-0000A41A0000}"/>
    <cellStyle name="Normal 2 2 2 3 2 3 3 2 5" xfId="19310" xr:uid="{00000000-0005-0000-0000-0000A51A0000}"/>
    <cellStyle name="Normal 2 2 2 3 2 3 3 2 6" xfId="27696" xr:uid="{00000000-0005-0000-0000-0000A61A0000}"/>
    <cellStyle name="Normal 2 2 2 3 2 3 3 2 7" xfId="36082" xr:uid="{00000000-0005-0000-0000-0000A71A0000}"/>
    <cellStyle name="Normal 2 2 2 3 2 3 3 2 8" xfId="44468" xr:uid="{00000000-0005-0000-0000-0000A81A0000}"/>
    <cellStyle name="Normal 2 2 2 3 2 3 3 2 9" xfId="52854" xr:uid="{00000000-0005-0000-0000-0000A91A0000}"/>
    <cellStyle name="Normal 2 2 2 3 2 3 3 3" xfId="4226" xr:uid="{00000000-0005-0000-0000-0000AA1A0000}"/>
    <cellStyle name="Normal 2 2 2 3 2 3 3 3 2" xfId="15580" xr:uid="{00000000-0005-0000-0000-0000AB1A0000}"/>
    <cellStyle name="Normal 2 2 2 3 2 3 3 3 3" xfId="23966" xr:uid="{00000000-0005-0000-0000-0000AC1A0000}"/>
    <cellStyle name="Normal 2 2 2 3 2 3 3 3 4" xfId="32352" xr:uid="{00000000-0005-0000-0000-0000AD1A0000}"/>
    <cellStyle name="Normal 2 2 2 3 2 3 3 3 5" xfId="40738" xr:uid="{00000000-0005-0000-0000-0000AE1A0000}"/>
    <cellStyle name="Normal 2 2 2 3 2 3 3 3 6" xfId="49124" xr:uid="{00000000-0005-0000-0000-0000AF1A0000}"/>
    <cellStyle name="Normal 2 2 2 3 2 3 3 3 7" xfId="57510" xr:uid="{00000000-0005-0000-0000-0000B01A0000}"/>
    <cellStyle name="Normal 2 2 2 3 2 3 3 4" xfId="7194" xr:uid="{00000000-0005-0000-0000-0000B11A0000}"/>
    <cellStyle name="Normal 2 2 2 3 2 3 3 4 2" xfId="12870" xr:uid="{00000000-0005-0000-0000-0000B21A0000}"/>
    <cellStyle name="Normal 2 2 2 3 2 3 3 4 3" xfId="21256" xr:uid="{00000000-0005-0000-0000-0000B31A0000}"/>
    <cellStyle name="Normal 2 2 2 3 2 3 3 4 4" xfId="29642" xr:uid="{00000000-0005-0000-0000-0000B41A0000}"/>
    <cellStyle name="Normal 2 2 2 3 2 3 3 4 5" xfId="38028" xr:uid="{00000000-0005-0000-0000-0000B51A0000}"/>
    <cellStyle name="Normal 2 2 2 3 2 3 3 4 6" xfId="46414" xr:uid="{00000000-0005-0000-0000-0000B61A0000}"/>
    <cellStyle name="Normal 2 2 2 3 2 3 3 4 7" xfId="54800" xr:uid="{00000000-0005-0000-0000-0000B71A0000}"/>
    <cellStyle name="Normal 2 2 2 3 2 3 3 5" xfId="9904" xr:uid="{00000000-0005-0000-0000-0000B81A0000}"/>
    <cellStyle name="Normal 2 2 2 3 2 3 3 6" xfId="18290" xr:uid="{00000000-0005-0000-0000-0000B91A0000}"/>
    <cellStyle name="Normal 2 2 2 3 2 3 3 7" xfId="26676" xr:uid="{00000000-0005-0000-0000-0000BA1A0000}"/>
    <cellStyle name="Normal 2 2 2 3 2 3 3 8" xfId="35062" xr:uid="{00000000-0005-0000-0000-0000BB1A0000}"/>
    <cellStyle name="Normal 2 2 2 3 2 3 3 9" xfId="43448" xr:uid="{00000000-0005-0000-0000-0000BC1A0000}"/>
    <cellStyle name="Normal 2 2 2 3 2 3 4" xfId="2022" xr:uid="{00000000-0005-0000-0000-0000BD1A0000}"/>
    <cellStyle name="Normal 2 2 2 3 2 3 4 2" xfId="4739" xr:uid="{00000000-0005-0000-0000-0000BE1A0000}"/>
    <cellStyle name="Normal 2 2 2 3 2 3 4 2 2" xfId="16093" xr:uid="{00000000-0005-0000-0000-0000BF1A0000}"/>
    <cellStyle name="Normal 2 2 2 3 2 3 4 2 3" xfId="24479" xr:uid="{00000000-0005-0000-0000-0000C01A0000}"/>
    <cellStyle name="Normal 2 2 2 3 2 3 4 2 4" xfId="32865" xr:uid="{00000000-0005-0000-0000-0000C11A0000}"/>
    <cellStyle name="Normal 2 2 2 3 2 3 4 2 5" xfId="41251" xr:uid="{00000000-0005-0000-0000-0000C21A0000}"/>
    <cellStyle name="Normal 2 2 2 3 2 3 4 2 6" xfId="49637" xr:uid="{00000000-0005-0000-0000-0000C31A0000}"/>
    <cellStyle name="Normal 2 2 2 3 2 3 4 2 7" xfId="58023" xr:uid="{00000000-0005-0000-0000-0000C41A0000}"/>
    <cellStyle name="Normal 2 2 2 3 2 3 4 3" xfId="7707" xr:uid="{00000000-0005-0000-0000-0000C51A0000}"/>
    <cellStyle name="Normal 2 2 2 3 2 3 4 3 2" xfId="13383" xr:uid="{00000000-0005-0000-0000-0000C61A0000}"/>
    <cellStyle name="Normal 2 2 2 3 2 3 4 3 3" xfId="21769" xr:uid="{00000000-0005-0000-0000-0000C71A0000}"/>
    <cellStyle name="Normal 2 2 2 3 2 3 4 3 4" xfId="30155" xr:uid="{00000000-0005-0000-0000-0000C81A0000}"/>
    <cellStyle name="Normal 2 2 2 3 2 3 4 3 5" xfId="38541" xr:uid="{00000000-0005-0000-0000-0000C91A0000}"/>
    <cellStyle name="Normal 2 2 2 3 2 3 4 3 6" xfId="46927" xr:uid="{00000000-0005-0000-0000-0000CA1A0000}"/>
    <cellStyle name="Normal 2 2 2 3 2 3 4 3 7" xfId="55313" xr:uid="{00000000-0005-0000-0000-0000CB1A0000}"/>
    <cellStyle name="Normal 2 2 2 3 2 3 4 4" xfId="10417" xr:uid="{00000000-0005-0000-0000-0000CC1A0000}"/>
    <cellStyle name="Normal 2 2 2 3 2 3 4 5" xfId="18803" xr:uid="{00000000-0005-0000-0000-0000CD1A0000}"/>
    <cellStyle name="Normal 2 2 2 3 2 3 4 6" xfId="27189" xr:uid="{00000000-0005-0000-0000-0000CE1A0000}"/>
    <cellStyle name="Normal 2 2 2 3 2 3 4 7" xfId="35575" xr:uid="{00000000-0005-0000-0000-0000CF1A0000}"/>
    <cellStyle name="Normal 2 2 2 3 2 3 4 8" xfId="43961" xr:uid="{00000000-0005-0000-0000-0000D01A0000}"/>
    <cellStyle name="Normal 2 2 2 3 2 3 4 9" xfId="52347" xr:uid="{00000000-0005-0000-0000-0000D11A0000}"/>
    <cellStyle name="Normal 2 2 2 3 2 3 5" xfId="618" xr:uid="{00000000-0005-0000-0000-0000D21A0000}"/>
    <cellStyle name="Normal 2 2 2 3 2 3 5 2" xfId="6349" xr:uid="{00000000-0005-0000-0000-0000D31A0000}"/>
    <cellStyle name="Normal 2 2 2 3 2 3 5 3" xfId="12025" xr:uid="{00000000-0005-0000-0000-0000D41A0000}"/>
    <cellStyle name="Normal 2 2 2 3 2 3 5 4" xfId="20411" xr:uid="{00000000-0005-0000-0000-0000D51A0000}"/>
    <cellStyle name="Normal 2 2 2 3 2 3 5 5" xfId="28797" xr:uid="{00000000-0005-0000-0000-0000D61A0000}"/>
    <cellStyle name="Normal 2 2 2 3 2 3 5 6" xfId="37183" xr:uid="{00000000-0005-0000-0000-0000D71A0000}"/>
    <cellStyle name="Normal 2 2 2 3 2 3 5 7" xfId="45569" xr:uid="{00000000-0005-0000-0000-0000D81A0000}"/>
    <cellStyle name="Normal 2 2 2 3 2 3 5 8" xfId="53955" xr:uid="{00000000-0005-0000-0000-0000D91A0000}"/>
    <cellStyle name="Normal 2 2 2 3 2 3 6" xfId="3381" xr:uid="{00000000-0005-0000-0000-0000DA1A0000}"/>
    <cellStyle name="Normal 2 2 2 3 2 3 6 2" xfId="14735" xr:uid="{00000000-0005-0000-0000-0000DB1A0000}"/>
    <cellStyle name="Normal 2 2 2 3 2 3 6 3" xfId="23121" xr:uid="{00000000-0005-0000-0000-0000DC1A0000}"/>
    <cellStyle name="Normal 2 2 2 3 2 3 6 4" xfId="31507" xr:uid="{00000000-0005-0000-0000-0000DD1A0000}"/>
    <cellStyle name="Normal 2 2 2 3 2 3 6 5" xfId="39893" xr:uid="{00000000-0005-0000-0000-0000DE1A0000}"/>
    <cellStyle name="Normal 2 2 2 3 2 3 6 6" xfId="48279" xr:uid="{00000000-0005-0000-0000-0000DF1A0000}"/>
    <cellStyle name="Normal 2 2 2 3 2 3 6 7" xfId="56665" xr:uid="{00000000-0005-0000-0000-0000E01A0000}"/>
    <cellStyle name="Normal 2 2 2 3 2 3 7" xfId="6200" xr:uid="{00000000-0005-0000-0000-0000E11A0000}"/>
    <cellStyle name="Normal 2 2 2 3 2 3 7 2" xfId="11876" xr:uid="{00000000-0005-0000-0000-0000E21A0000}"/>
    <cellStyle name="Normal 2 2 2 3 2 3 7 3" xfId="20262" xr:uid="{00000000-0005-0000-0000-0000E31A0000}"/>
    <cellStyle name="Normal 2 2 2 3 2 3 7 4" xfId="28648" xr:uid="{00000000-0005-0000-0000-0000E41A0000}"/>
    <cellStyle name="Normal 2 2 2 3 2 3 7 5" xfId="37034" xr:uid="{00000000-0005-0000-0000-0000E51A0000}"/>
    <cellStyle name="Normal 2 2 2 3 2 3 7 6" xfId="45420" xr:uid="{00000000-0005-0000-0000-0000E61A0000}"/>
    <cellStyle name="Normal 2 2 2 3 2 3 7 7" xfId="53806" xr:uid="{00000000-0005-0000-0000-0000E71A0000}"/>
    <cellStyle name="Normal 2 2 2 3 2 3 8" xfId="9059" xr:uid="{00000000-0005-0000-0000-0000E81A0000}"/>
    <cellStyle name="Normal 2 2 2 3 2 3 9" xfId="17445" xr:uid="{00000000-0005-0000-0000-0000E91A0000}"/>
    <cellStyle name="Normal 2 2 2 3 2 4" xfId="917" xr:uid="{00000000-0005-0000-0000-0000EA1A0000}"/>
    <cellStyle name="Normal 2 2 2 3 2 4 10" xfId="42942" xr:uid="{00000000-0005-0000-0000-0000EB1A0000}"/>
    <cellStyle name="Normal 2 2 2 3 2 4 11" xfId="51328" xr:uid="{00000000-0005-0000-0000-0000EC1A0000}"/>
    <cellStyle name="Normal 2 2 2 3 2 4 12" xfId="59714" xr:uid="{00000000-0005-0000-0000-0000ED1A0000}"/>
    <cellStyle name="Normal 2 2 2 3 2 4 13" xfId="61234" xr:uid="{00000000-0005-0000-0000-0000EE1A0000}"/>
    <cellStyle name="Normal 2 2 2 3 2 4 2" xfId="1820" xr:uid="{00000000-0005-0000-0000-0000EF1A0000}"/>
    <cellStyle name="Normal 2 2 2 3 2 4 2 10" xfId="52145" xr:uid="{00000000-0005-0000-0000-0000F01A0000}"/>
    <cellStyle name="Normal 2 2 2 3 2 4 2 11" xfId="60531" xr:uid="{00000000-0005-0000-0000-0000F11A0000}"/>
    <cellStyle name="Normal 2 2 2 3 2 4 2 2" xfId="2868" xr:uid="{00000000-0005-0000-0000-0000F21A0000}"/>
    <cellStyle name="Normal 2 2 2 3 2 4 2 2 2" xfId="5585" xr:uid="{00000000-0005-0000-0000-0000F31A0000}"/>
    <cellStyle name="Normal 2 2 2 3 2 4 2 2 2 2" xfId="16939" xr:uid="{00000000-0005-0000-0000-0000F41A0000}"/>
    <cellStyle name="Normal 2 2 2 3 2 4 2 2 2 3" xfId="25325" xr:uid="{00000000-0005-0000-0000-0000F51A0000}"/>
    <cellStyle name="Normal 2 2 2 3 2 4 2 2 2 4" xfId="33711" xr:uid="{00000000-0005-0000-0000-0000F61A0000}"/>
    <cellStyle name="Normal 2 2 2 3 2 4 2 2 2 5" xfId="42097" xr:uid="{00000000-0005-0000-0000-0000F71A0000}"/>
    <cellStyle name="Normal 2 2 2 3 2 4 2 2 2 6" xfId="50483" xr:uid="{00000000-0005-0000-0000-0000F81A0000}"/>
    <cellStyle name="Normal 2 2 2 3 2 4 2 2 2 7" xfId="58869" xr:uid="{00000000-0005-0000-0000-0000F91A0000}"/>
    <cellStyle name="Normal 2 2 2 3 2 4 2 2 3" xfId="8553" xr:uid="{00000000-0005-0000-0000-0000FA1A0000}"/>
    <cellStyle name="Normal 2 2 2 3 2 4 2 2 3 2" xfId="14229" xr:uid="{00000000-0005-0000-0000-0000FB1A0000}"/>
    <cellStyle name="Normal 2 2 2 3 2 4 2 2 3 3" xfId="22615" xr:uid="{00000000-0005-0000-0000-0000FC1A0000}"/>
    <cellStyle name="Normal 2 2 2 3 2 4 2 2 3 4" xfId="31001" xr:uid="{00000000-0005-0000-0000-0000FD1A0000}"/>
    <cellStyle name="Normal 2 2 2 3 2 4 2 2 3 5" xfId="39387" xr:uid="{00000000-0005-0000-0000-0000FE1A0000}"/>
    <cellStyle name="Normal 2 2 2 3 2 4 2 2 3 6" xfId="47773" xr:uid="{00000000-0005-0000-0000-0000FF1A0000}"/>
    <cellStyle name="Normal 2 2 2 3 2 4 2 2 3 7" xfId="56159" xr:uid="{00000000-0005-0000-0000-0000001B0000}"/>
    <cellStyle name="Normal 2 2 2 3 2 4 2 2 4" xfId="11263" xr:uid="{00000000-0005-0000-0000-0000011B0000}"/>
    <cellStyle name="Normal 2 2 2 3 2 4 2 2 5" xfId="19649" xr:uid="{00000000-0005-0000-0000-0000021B0000}"/>
    <cellStyle name="Normal 2 2 2 3 2 4 2 2 6" xfId="28035" xr:uid="{00000000-0005-0000-0000-0000031B0000}"/>
    <cellStyle name="Normal 2 2 2 3 2 4 2 2 7" xfId="36421" xr:uid="{00000000-0005-0000-0000-0000041B0000}"/>
    <cellStyle name="Normal 2 2 2 3 2 4 2 2 8" xfId="44807" xr:uid="{00000000-0005-0000-0000-0000051B0000}"/>
    <cellStyle name="Normal 2 2 2 3 2 4 2 2 9" xfId="53193" xr:uid="{00000000-0005-0000-0000-0000061B0000}"/>
    <cellStyle name="Normal 2 2 2 3 2 4 2 3" xfId="4537" xr:uid="{00000000-0005-0000-0000-0000071B0000}"/>
    <cellStyle name="Normal 2 2 2 3 2 4 2 3 2" xfId="15891" xr:uid="{00000000-0005-0000-0000-0000081B0000}"/>
    <cellStyle name="Normal 2 2 2 3 2 4 2 3 3" xfId="24277" xr:uid="{00000000-0005-0000-0000-0000091B0000}"/>
    <cellStyle name="Normal 2 2 2 3 2 4 2 3 4" xfId="32663" xr:uid="{00000000-0005-0000-0000-00000A1B0000}"/>
    <cellStyle name="Normal 2 2 2 3 2 4 2 3 5" xfId="41049" xr:uid="{00000000-0005-0000-0000-00000B1B0000}"/>
    <cellStyle name="Normal 2 2 2 3 2 4 2 3 6" xfId="49435" xr:uid="{00000000-0005-0000-0000-00000C1B0000}"/>
    <cellStyle name="Normal 2 2 2 3 2 4 2 3 7" xfId="57821" xr:uid="{00000000-0005-0000-0000-00000D1B0000}"/>
    <cellStyle name="Normal 2 2 2 3 2 4 2 4" xfId="7505" xr:uid="{00000000-0005-0000-0000-00000E1B0000}"/>
    <cellStyle name="Normal 2 2 2 3 2 4 2 4 2" xfId="13181" xr:uid="{00000000-0005-0000-0000-00000F1B0000}"/>
    <cellStyle name="Normal 2 2 2 3 2 4 2 4 3" xfId="21567" xr:uid="{00000000-0005-0000-0000-0000101B0000}"/>
    <cellStyle name="Normal 2 2 2 3 2 4 2 4 4" xfId="29953" xr:uid="{00000000-0005-0000-0000-0000111B0000}"/>
    <cellStyle name="Normal 2 2 2 3 2 4 2 4 5" xfId="38339" xr:uid="{00000000-0005-0000-0000-0000121B0000}"/>
    <cellStyle name="Normal 2 2 2 3 2 4 2 4 6" xfId="46725" xr:uid="{00000000-0005-0000-0000-0000131B0000}"/>
    <cellStyle name="Normal 2 2 2 3 2 4 2 4 7" xfId="55111" xr:uid="{00000000-0005-0000-0000-0000141B0000}"/>
    <cellStyle name="Normal 2 2 2 3 2 4 2 5" xfId="10215" xr:uid="{00000000-0005-0000-0000-0000151B0000}"/>
    <cellStyle name="Normal 2 2 2 3 2 4 2 6" xfId="18601" xr:uid="{00000000-0005-0000-0000-0000161B0000}"/>
    <cellStyle name="Normal 2 2 2 3 2 4 2 7" xfId="26987" xr:uid="{00000000-0005-0000-0000-0000171B0000}"/>
    <cellStyle name="Normal 2 2 2 3 2 4 2 8" xfId="35373" xr:uid="{00000000-0005-0000-0000-0000181B0000}"/>
    <cellStyle name="Normal 2 2 2 3 2 4 2 9" xfId="43759" xr:uid="{00000000-0005-0000-0000-0000191B0000}"/>
    <cellStyle name="Normal 2 2 2 3 2 4 3" xfId="2023" xr:uid="{00000000-0005-0000-0000-00001A1B0000}"/>
    <cellStyle name="Normal 2 2 2 3 2 4 3 2" xfId="4740" xr:uid="{00000000-0005-0000-0000-00001B1B0000}"/>
    <cellStyle name="Normal 2 2 2 3 2 4 3 2 2" xfId="16094" xr:uid="{00000000-0005-0000-0000-00001C1B0000}"/>
    <cellStyle name="Normal 2 2 2 3 2 4 3 2 3" xfId="24480" xr:uid="{00000000-0005-0000-0000-00001D1B0000}"/>
    <cellStyle name="Normal 2 2 2 3 2 4 3 2 4" xfId="32866" xr:uid="{00000000-0005-0000-0000-00001E1B0000}"/>
    <cellStyle name="Normal 2 2 2 3 2 4 3 2 5" xfId="41252" xr:uid="{00000000-0005-0000-0000-00001F1B0000}"/>
    <cellStyle name="Normal 2 2 2 3 2 4 3 2 6" xfId="49638" xr:uid="{00000000-0005-0000-0000-0000201B0000}"/>
    <cellStyle name="Normal 2 2 2 3 2 4 3 2 7" xfId="58024" xr:uid="{00000000-0005-0000-0000-0000211B0000}"/>
    <cellStyle name="Normal 2 2 2 3 2 4 3 3" xfId="7708" xr:uid="{00000000-0005-0000-0000-0000221B0000}"/>
    <cellStyle name="Normal 2 2 2 3 2 4 3 3 2" xfId="13384" xr:uid="{00000000-0005-0000-0000-0000231B0000}"/>
    <cellStyle name="Normal 2 2 2 3 2 4 3 3 3" xfId="21770" xr:uid="{00000000-0005-0000-0000-0000241B0000}"/>
    <cellStyle name="Normal 2 2 2 3 2 4 3 3 4" xfId="30156" xr:uid="{00000000-0005-0000-0000-0000251B0000}"/>
    <cellStyle name="Normal 2 2 2 3 2 4 3 3 5" xfId="38542" xr:uid="{00000000-0005-0000-0000-0000261B0000}"/>
    <cellStyle name="Normal 2 2 2 3 2 4 3 3 6" xfId="46928" xr:uid="{00000000-0005-0000-0000-0000271B0000}"/>
    <cellStyle name="Normal 2 2 2 3 2 4 3 3 7" xfId="55314" xr:uid="{00000000-0005-0000-0000-0000281B0000}"/>
    <cellStyle name="Normal 2 2 2 3 2 4 3 4" xfId="10418" xr:uid="{00000000-0005-0000-0000-0000291B0000}"/>
    <cellStyle name="Normal 2 2 2 3 2 4 3 5" xfId="18804" xr:uid="{00000000-0005-0000-0000-00002A1B0000}"/>
    <cellStyle name="Normal 2 2 2 3 2 4 3 6" xfId="27190" xr:uid="{00000000-0005-0000-0000-00002B1B0000}"/>
    <cellStyle name="Normal 2 2 2 3 2 4 3 7" xfId="35576" xr:uid="{00000000-0005-0000-0000-00002C1B0000}"/>
    <cellStyle name="Normal 2 2 2 3 2 4 3 8" xfId="43962" xr:uid="{00000000-0005-0000-0000-00002D1B0000}"/>
    <cellStyle name="Normal 2 2 2 3 2 4 3 9" xfId="52348" xr:uid="{00000000-0005-0000-0000-00002E1B0000}"/>
    <cellStyle name="Normal 2 2 2 3 2 4 4" xfId="3720" xr:uid="{00000000-0005-0000-0000-00002F1B0000}"/>
    <cellStyle name="Normal 2 2 2 3 2 4 4 2" xfId="15074" xr:uid="{00000000-0005-0000-0000-0000301B0000}"/>
    <cellStyle name="Normal 2 2 2 3 2 4 4 3" xfId="23460" xr:uid="{00000000-0005-0000-0000-0000311B0000}"/>
    <cellStyle name="Normal 2 2 2 3 2 4 4 4" xfId="31846" xr:uid="{00000000-0005-0000-0000-0000321B0000}"/>
    <cellStyle name="Normal 2 2 2 3 2 4 4 5" xfId="40232" xr:uid="{00000000-0005-0000-0000-0000331B0000}"/>
    <cellStyle name="Normal 2 2 2 3 2 4 4 6" xfId="48618" xr:uid="{00000000-0005-0000-0000-0000341B0000}"/>
    <cellStyle name="Normal 2 2 2 3 2 4 4 7" xfId="57004" xr:uid="{00000000-0005-0000-0000-0000351B0000}"/>
    <cellStyle name="Normal 2 2 2 3 2 4 5" xfId="6688" xr:uid="{00000000-0005-0000-0000-0000361B0000}"/>
    <cellStyle name="Normal 2 2 2 3 2 4 5 2" xfId="12364" xr:uid="{00000000-0005-0000-0000-0000371B0000}"/>
    <cellStyle name="Normal 2 2 2 3 2 4 5 3" xfId="20750" xr:uid="{00000000-0005-0000-0000-0000381B0000}"/>
    <cellStyle name="Normal 2 2 2 3 2 4 5 4" xfId="29136" xr:uid="{00000000-0005-0000-0000-0000391B0000}"/>
    <cellStyle name="Normal 2 2 2 3 2 4 5 5" xfId="37522" xr:uid="{00000000-0005-0000-0000-00003A1B0000}"/>
    <cellStyle name="Normal 2 2 2 3 2 4 5 6" xfId="45908" xr:uid="{00000000-0005-0000-0000-00003B1B0000}"/>
    <cellStyle name="Normal 2 2 2 3 2 4 5 7" xfId="54294" xr:uid="{00000000-0005-0000-0000-00003C1B0000}"/>
    <cellStyle name="Normal 2 2 2 3 2 4 6" xfId="9398" xr:uid="{00000000-0005-0000-0000-00003D1B0000}"/>
    <cellStyle name="Normal 2 2 2 3 2 4 7" xfId="17784" xr:uid="{00000000-0005-0000-0000-00003E1B0000}"/>
    <cellStyle name="Normal 2 2 2 3 2 4 8" xfId="26170" xr:uid="{00000000-0005-0000-0000-00003F1B0000}"/>
    <cellStyle name="Normal 2 2 2 3 2 4 9" xfId="34556" xr:uid="{00000000-0005-0000-0000-0000401B0000}"/>
    <cellStyle name="Normal 2 2 2 3 2 5" xfId="912" xr:uid="{00000000-0005-0000-0000-0000411B0000}"/>
    <cellStyle name="Normal 2 2 2 3 2 5 10" xfId="51323" xr:uid="{00000000-0005-0000-0000-0000421B0000}"/>
    <cellStyle name="Normal 2 2 2 3 2 5 11" xfId="59709" xr:uid="{00000000-0005-0000-0000-0000431B0000}"/>
    <cellStyle name="Normal 2 2 2 3 2 5 2" xfId="2863" xr:uid="{00000000-0005-0000-0000-0000441B0000}"/>
    <cellStyle name="Normal 2 2 2 3 2 5 2 2" xfId="5580" xr:uid="{00000000-0005-0000-0000-0000451B0000}"/>
    <cellStyle name="Normal 2 2 2 3 2 5 2 2 2" xfId="16934" xr:uid="{00000000-0005-0000-0000-0000461B0000}"/>
    <cellStyle name="Normal 2 2 2 3 2 5 2 2 3" xfId="25320" xr:uid="{00000000-0005-0000-0000-0000471B0000}"/>
    <cellStyle name="Normal 2 2 2 3 2 5 2 2 4" xfId="33706" xr:uid="{00000000-0005-0000-0000-0000481B0000}"/>
    <cellStyle name="Normal 2 2 2 3 2 5 2 2 5" xfId="42092" xr:uid="{00000000-0005-0000-0000-0000491B0000}"/>
    <cellStyle name="Normal 2 2 2 3 2 5 2 2 6" xfId="50478" xr:uid="{00000000-0005-0000-0000-00004A1B0000}"/>
    <cellStyle name="Normal 2 2 2 3 2 5 2 2 7" xfId="58864" xr:uid="{00000000-0005-0000-0000-00004B1B0000}"/>
    <cellStyle name="Normal 2 2 2 3 2 5 2 3" xfId="8548" xr:uid="{00000000-0005-0000-0000-00004C1B0000}"/>
    <cellStyle name="Normal 2 2 2 3 2 5 2 3 2" xfId="14224" xr:uid="{00000000-0005-0000-0000-00004D1B0000}"/>
    <cellStyle name="Normal 2 2 2 3 2 5 2 3 3" xfId="22610" xr:uid="{00000000-0005-0000-0000-00004E1B0000}"/>
    <cellStyle name="Normal 2 2 2 3 2 5 2 3 4" xfId="30996" xr:uid="{00000000-0005-0000-0000-00004F1B0000}"/>
    <cellStyle name="Normal 2 2 2 3 2 5 2 3 5" xfId="39382" xr:uid="{00000000-0005-0000-0000-0000501B0000}"/>
    <cellStyle name="Normal 2 2 2 3 2 5 2 3 6" xfId="47768" xr:uid="{00000000-0005-0000-0000-0000511B0000}"/>
    <cellStyle name="Normal 2 2 2 3 2 5 2 3 7" xfId="56154" xr:uid="{00000000-0005-0000-0000-0000521B0000}"/>
    <cellStyle name="Normal 2 2 2 3 2 5 2 4" xfId="11258" xr:uid="{00000000-0005-0000-0000-0000531B0000}"/>
    <cellStyle name="Normal 2 2 2 3 2 5 2 5" xfId="19644" xr:uid="{00000000-0005-0000-0000-0000541B0000}"/>
    <cellStyle name="Normal 2 2 2 3 2 5 2 6" xfId="28030" xr:uid="{00000000-0005-0000-0000-0000551B0000}"/>
    <cellStyle name="Normal 2 2 2 3 2 5 2 7" xfId="36416" xr:uid="{00000000-0005-0000-0000-0000561B0000}"/>
    <cellStyle name="Normal 2 2 2 3 2 5 2 8" xfId="44802" xr:uid="{00000000-0005-0000-0000-0000571B0000}"/>
    <cellStyle name="Normal 2 2 2 3 2 5 2 9" xfId="53188" xr:uid="{00000000-0005-0000-0000-0000581B0000}"/>
    <cellStyle name="Normal 2 2 2 3 2 5 3" xfId="3715" xr:uid="{00000000-0005-0000-0000-0000591B0000}"/>
    <cellStyle name="Normal 2 2 2 3 2 5 3 2" xfId="15069" xr:uid="{00000000-0005-0000-0000-00005A1B0000}"/>
    <cellStyle name="Normal 2 2 2 3 2 5 3 3" xfId="23455" xr:uid="{00000000-0005-0000-0000-00005B1B0000}"/>
    <cellStyle name="Normal 2 2 2 3 2 5 3 4" xfId="31841" xr:uid="{00000000-0005-0000-0000-00005C1B0000}"/>
    <cellStyle name="Normal 2 2 2 3 2 5 3 5" xfId="40227" xr:uid="{00000000-0005-0000-0000-00005D1B0000}"/>
    <cellStyle name="Normal 2 2 2 3 2 5 3 6" xfId="48613" xr:uid="{00000000-0005-0000-0000-00005E1B0000}"/>
    <cellStyle name="Normal 2 2 2 3 2 5 3 7" xfId="56999" xr:uid="{00000000-0005-0000-0000-00005F1B0000}"/>
    <cellStyle name="Normal 2 2 2 3 2 5 4" xfId="6683" xr:uid="{00000000-0005-0000-0000-0000601B0000}"/>
    <cellStyle name="Normal 2 2 2 3 2 5 4 2" xfId="12359" xr:uid="{00000000-0005-0000-0000-0000611B0000}"/>
    <cellStyle name="Normal 2 2 2 3 2 5 4 3" xfId="20745" xr:uid="{00000000-0005-0000-0000-0000621B0000}"/>
    <cellStyle name="Normal 2 2 2 3 2 5 4 4" xfId="29131" xr:uid="{00000000-0005-0000-0000-0000631B0000}"/>
    <cellStyle name="Normal 2 2 2 3 2 5 4 5" xfId="37517" xr:uid="{00000000-0005-0000-0000-0000641B0000}"/>
    <cellStyle name="Normal 2 2 2 3 2 5 4 6" xfId="45903" xr:uid="{00000000-0005-0000-0000-0000651B0000}"/>
    <cellStyle name="Normal 2 2 2 3 2 5 4 7" xfId="54289" xr:uid="{00000000-0005-0000-0000-0000661B0000}"/>
    <cellStyle name="Normal 2 2 2 3 2 5 5" xfId="9393" xr:uid="{00000000-0005-0000-0000-0000671B0000}"/>
    <cellStyle name="Normal 2 2 2 3 2 5 6" xfId="17779" xr:uid="{00000000-0005-0000-0000-0000681B0000}"/>
    <cellStyle name="Normal 2 2 2 3 2 5 7" xfId="26165" xr:uid="{00000000-0005-0000-0000-0000691B0000}"/>
    <cellStyle name="Normal 2 2 2 3 2 5 8" xfId="34551" xr:uid="{00000000-0005-0000-0000-00006A1B0000}"/>
    <cellStyle name="Normal 2 2 2 3 2 5 9" xfId="42937" xr:uid="{00000000-0005-0000-0000-00006B1B0000}"/>
    <cellStyle name="Normal 2 2 2 3 2 6" xfId="1506" xr:uid="{00000000-0005-0000-0000-00006C1B0000}"/>
    <cellStyle name="Normal 2 2 2 3 2 6 10" xfId="51831" xr:uid="{00000000-0005-0000-0000-00006D1B0000}"/>
    <cellStyle name="Normal 2 2 2 3 2 6 11" xfId="60217" xr:uid="{00000000-0005-0000-0000-00006E1B0000}"/>
    <cellStyle name="Normal 2 2 2 3 2 6 2" xfId="2526" xr:uid="{00000000-0005-0000-0000-00006F1B0000}"/>
    <cellStyle name="Normal 2 2 2 3 2 6 2 2" xfId="5243" xr:uid="{00000000-0005-0000-0000-0000701B0000}"/>
    <cellStyle name="Normal 2 2 2 3 2 6 2 2 2" xfId="16597" xr:uid="{00000000-0005-0000-0000-0000711B0000}"/>
    <cellStyle name="Normal 2 2 2 3 2 6 2 2 3" xfId="24983" xr:uid="{00000000-0005-0000-0000-0000721B0000}"/>
    <cellStyle name="Normal 2 2 2 3 2 6 2 2 4" xfId="33369" xr:uid="{00000000-0005-0000-0000-0000731B0000}"/>
    <cellStyle name="Normal 2 2 2 3 2 6 2 2 5" xfId="41755" xr:uid="{00000000-0005-0000-0000-0000741B0000}"/>
    <cellStyle name="Normal 2 2 2 3 2 6 2 2 6" xfId="50141" xr:uid="{00000000-0005-0000-0000-0000751B0000}"/>
    <cellStyle name="Normal 2 2 2 3 2 6 2 2 7" xfId="58527" xr:uid="{00000000-0005-0000-0000-0000761B0000}"/>
    <cellStyle name="Normal 2 2 2 3 2 6 2 3" xfId="8211" xr:uid="{00000000-0005-0000-0000-0000771B0000}"/>
    <cellStyle name="Normal 2 2 2 3 2 6 2 3 2" xfId="13887" xr:uid="{00000000-0005-0000-0000-0000781B0000}"/>
    <cellStyle name="Normal 2 2 2 3 2 6 2 3 3" xfId="22273" xr:uid="{00000000-0005-0000-0000-0000791B0000}"/>
    <cellStyle name="Normal 2 2 2 3 2 6 2 3 4" xfId="30659" xr:uid="{00000000-0005-0000-0000-00007A1B0000}"/>
    <cellStyle name="Normal 2 2 2 3 2 6 2 3 5" xfId="39045" xr:uid="{00000000-0005-0000-0000-00007B1B0000}"/>
    <cellStyle name="Normal 2 2 2 3 2 6 2 3 6" xfId="47431" xr:uid="{00000000-0005-0000-0000-00007C1B0000}"/>
    <cellStyle name="Normal 2 2 2 3 2 6 2 3 7" xfId="55817" xr:uid="{00000000-0005-0000-0000-00007D1B0000}"/>
    <cellStyle name="Normal 2 2 2 3 2 6 2 4" xfId="10921" xr:uid="{00000000-0005-0000-0000-00007E1B0000}"/>
    <cellStyle name="Normal 2 2 2 3 2 6 2 5" xfId="19307" xr:uid="{00000000-0005-0000-0000-00007F1B0000}"/>
    <cellStyle name="Normal 2 2 2 3 2 6 2 6" xfId="27693" xr:uid="{00000000-0005-0000-0000-0000801B0000}"/>
    <cellStyle name="Normal 2 2 2 3 2 6 2 7" xfId="36079" xr:uid="{00000000-0005-0000-0000-0000811B0000}"/>
    <cellStyle name="Normal 2 2 2 3 2 6 2 8" xfId="44465" xr:uid="{00000000-0005-0000-0000-0000821B0000}"/>
    <cellStyle name="Normal 2 2 2 3 2 6 2 9" xfId="52851" xr:uid="{00000000-0005-0000-0000-0000831B0000}"/>
    <cellStyle name="Normal 2 2 2 3 2 6 3" xfId="4223" xr:uid="{00000000-0005-0000-0000-0000841B0000}"/>
    <cellStyle name="Normal 2 2 2 3 2 6 3 2" xfId="15577" xr:uid="{00000000-0005-0000-0000-0000851B0000}"/>
    <cellStyle name="Normal 2 2 2 3 2 6 3 3" xfId="23963" xr:uid="{00000000-0005-0000-0000-0000861B0000}"/>
    <cellStyle name="Normal 2 2 2 3 2 6 3 4" xfId="32349" xr:uid="{00000000-0005-0000-0000-0000871B0000}"/>
    <cellStyle name="Normal 2 2 2 3 2 6 3 5" xfId="40735" xr:uid="{00000000-0005-0000-0000-0000881B0000}"/>
    <cellStyle name="Normal 2 2 2 3 2 6 3 6" xfId="49121" xr:uid="{00000000-0005-0000-0000-0000891B0000}"/>
    <cellStyle name="Normal 2 2 2 3 2 6 3 7" xfId="57507" xr:uid="{00000000-0005-0000-0000-00008A1B0000}"/>
    <cellStyle name="Normal 2 2 2 3 2 6 4" xfId="7191" xr:uid="{00000000-0005-0000-0000-00008B1B0000}"/>
    <cellStyle name="Normal 2 2 2 3 2 6 4 2" xfId="12867" xr:uid="{00000000-0005-0000-0000-00008C1B0000}"/>
    <cellStyle name="Normal 2 2 2 3 2 6 4 3" xfId="21253" xr:uid="{00000000-0005-0000-0000-00008D1B0000}"/>
    <cellStyle name="Normal 2 2 2 3 2 6 4 4" xfId="29639" xr:uid="{00000000-0005-0000-0000-00008E1B0000}"/>
    <cellStyle name="Normal 2 2 2 3 2 6 4 5" xfId="38025" xr:uid="{00000000-0005-0000-0000-00008F1B0000}"/>
    <cellStyle name="Normal 2 2 2 3 2 6 4 6" xfId="46411" xr:uid="{00000000-0005-0000-0000-0000901B0000}"/>
    <cellStyle name="Normal 2 2 2 3 2 6 4 7" xfId="54797" xr:uid="{00000000-0005-0000-0000-0000911B0000}"/>
    <cellStyle name="Normal 2 2 2 3 2 6 5" xfId="9901" xr:uid="{00000000-0005-0000-0000-0000921B0000}"/>
    <cellStyle name="Normal 2 2 2 3 2 6 6" xfId="18287" xr:uid="{00000000-0005-0000-0000-0000931B0000}"/>
    <cellStyle name="Normal 2 2 2 3 2 6 7" xfId="26673" xr:uid="{00000000-0005-0000-0000-0000941B0000}"/>
    <cellStyle name="Normal 2 2 2 3 2 6 8" xfId="35059" xr:uid="{00000000-0005-0000-0000-0000951B0000}"/>
    <cellStyle name="Normal 2 2 2 3 2 6 9" xfId="43445" xr:uid="{00000000-0005-0000-0000-0000961B0000}"/>
    <cellStyle name="Normal 2 2 2 3 2 7" xfId="2018" xr:uid="{00000000-0005-0000-0000-0000971B0000}"/>
    <cellStyle name="Normal 2 2 2 3 2 7 2" xfId="4735" xr:uid="{00000000-0005-0000-0000-0000981B0000}"/>
    <cellStyle name="Normal 2 2 2 3 2 7 2 2" xfId="16089" xr:uid="{00000000-0005-0000-0000-0000991B0000}"/>
    <cellStyle name="Normal 2 2 2 3 2 7 2 3" xfId="24475" xr:uid="{00000000-0005-0000-0000-00009A1B0000}"/>
    <cellStyle name="Normal 2 2 2 3 2 7 2 4" xfId="32861" xr:uid="{00000000-0005-0000-0000-00009B1B0000}"/>
    <cellStyle name="Normal 2 2 2 3 2 7 2 5" xfId="41247" xr:uid="{00000000-0005-0000-0000-00009C1B0000}"/>
    <cellStyle name="Normal 2 2 2 3 2 7 2 6" xfId="49633" xr:uid="{00000000-0005-0000-0000-00009D1B0000}"/>
    <cellStyle name="Normal 2 2 2 3 2 7 2 7" xfId="58019" xr:uid="{00000000-0005-0000-0000-00009E1B0000}"/>
    <cellStyle name="Normal 2 2 2 3 2 7 3" xfId="7703" xr:uid="{00000000-0005-0000-0000-00009F1B0000}"/>
    <cellStyle name="Normal 2 2 2 3 2 7 3 2" xfId="13379" xr:uid="{00000000-0005-0000-0000-0000A01B0000}"/>
    <cellStyle name="Normal 2 2 2 3 2 7 3 3" xfId="21765" xr:uid="{00000000-0005-0000-0000-0000A11B0000}"/>
    <cellStyle name="Normal 2 2 2 3 2 7 3 4" xfId="30151" xr:uid="{00000000-0005-0000-0000-0000A21B0000}"/>
    <cellStyle name="Normal 2 2 2 3 2 7 3 5" xfId="38537" xr:uid="{00000000-0005-0000-0000-0000A31B0000}"/>
    <cellStyle name="Normal 2 2 2 3 2 7 3 6" xfId="46923" xr:uid="{00000000-0005-0000-0000-0000A41B0000}"/>
    <cellStyle name="Normal 2 2 2 3 2 7 3 7" xfId="55309" xr:uid="{00000000-0005-0000-0000-0000A51B0000}"/>
    <cellStyle name="Normal 2 2 2 3 2 7 4" xfId="10413" xr:uid="{00000000-0005-0000-0000-0000A61B0000}"/>
    <cellStyle name="Normal 2 2 2 3 2 7 5" xfId="18799" xr:uid="{00000000-0005-0000-0000-0000A71B0000}"/>
    <cellStyle name="Normal 2 2 2 3 2 7 6" xfId="27185" xr:uid="{00000000-0005-0000-0000-0000A81B0000}"/>
    <cellStyle name="Normal 2 2 2 3 2 7 7" xfId="35571" xr:uid="{00000000-0005-0000-0000-0000A91B0000}"/>
    <cellStyle name="Normal 2 2 2 3 2 7 8" xfId="43957" xr:uid="{00000000-0005-0000-0000-0000AA1B0000}"/>
    <cellStyle name="Normal 2 2 2 3 2 7 9" xfId="52343" xr:uid="{00000000-0005-0000-0000-0000AB1B0000}"/>
    <cellStyle name="Normal 2 2 2 3 2 8" xfId="616" xr:uid="{00000000-0005-0000-0000-0000AC1B0000}"/>
    <cellStyle name="Normal 2 2 2 3 2 8 2" xfId="6346" xr:uid="{00000000-0005-0000-0000-0000AD1B0000}"/>
    <cellStyle name="Normal 2 2 2 3 2 8 3" xfId="12022" xr:uid="{00000000-0005-0000-0000-0000AE1B0000}"/>
    <cellStyle name="Normal 2 2 2 3 2 8 4" xfId="20408" xr:uid="{00000000-0005-0000-0000-0000AF1B0000}"/>
    <cellStyle name="Normal 2 2 2 3 2 8 5" xfId="28794" xr:uid="{00000000-0005-0000-0000-0000B01B0000}"/>
    <cellStyle name="Normal 2 2 2 3 2 8 6" xfId="37180" xr:uid="{00000000-0005-0000-0000-0000B11B0000}"/>
    <cellStyle name="Normal 2 2 2 3 2 8 7" xfId="45566" xr:uid="{00000000-0005-0000-0000-0000B21B0000}"/>
    <cellStyle name="Normal 2 2 2 3 2 8 8" xfId="53952" xr:uid="{00000000-0005-0000-0000-0000B31B0000}"/>
    <cellStyle name="Normal 2 2 2 3 2 9" xfId="3378" xr:uid="{00000000-0005-0000-0000-0000B41B0000}"/>
    <cellStyle name="Normal 2 2 2 3 2 9 2" xfId="14732" xr:uid="{00000000-0005-0000-0000-0000B51B0000}"/>
    <cellStyle name="Normal 2 2 2 3 2 9 3" xfId="23118" xr:uid="{00000000-0005-0000-0000-0000B61B0000}"/>
    <cellStyle name="Normal 2 2 2 3 2 9 4" xfId="31504" xr:uid="{00000000-0005-0000-0000-0000B71B0000}"/>
    <cellStyle name="Normal 2 2 2 3 2 9 5" xfId="39890" xr:uid="{00000000-0005-0000-0000-0000B81B0000}"/>
    <cellStyle name="Normal 2 2 2 3 2 9 6" xfId="48276" xr:uid="{00000000-0005-0000-0000-0000B91B0000}"/>
    <cellStyle name="Normal 2 2 2 3 2 9 7" xfId="56662" xr:uid="{00000000-0005-0000-0000-0000BA1B0000}"/>
    <cellStyle name="Normal 2 2 2 3 2_Sheet1" xfId="97" xr:uid="{00000000-0005-0000-0000-0000BB1B0000}"/>
    <cellStyle name="Normal 2 2 2 3 20" xfId="60738" xr:uid="{00000000-0005-0000-0000-0000BC1B0000}"/>
    <cellStyle name="Normal 2 2 2 3 3" xfId="98" xr:uid="{00000000-0005-0000-0000-0000BD1B0000}"/>
    <cellStyle name="Normal 2 2 2 3 3 10" xfId="9060" xr:uid="{00000000-0005-0000-0000-0000BE1B0000}"/>
    <cellStyle name="Normal 2 2 2 3 3 11" xfId="17446" xr:uid="{00000000-0005-0000-0000-0000BF1B0000}"/>
    <cellStyle name="Normal 2 2 2 3 3 12" xfId="25832" xr:uid="{00000000-0005-0000-0000-0000C01B0000}"/>
    <cellStyle name="Normal 2 2 2 3 3 13" xfId="34218" xr:uid="{00000000-0005-0000-0000-0000C11B0000}"/>
    <cellStyle name="Normal 2 2 2 3 3 14" xfId="42604" xr:uid="{00000000-0005-0000-0000-0000C21B0000}"/>
    <cellStyle name="Normal 2 2 2 3 3 15" xfId="50990" xr:uid="{00000000-0005-0000-0000-0000C31B0000}"/>
    <cellStyle name="Normal 2 2 2 3 3 16" xfId="59376" xr:uid="{00000000-0005-0000-0000-0000C41B0000}"/>
    <cellStyle name="Normal 2 2 2 3 3 17" xfId="60743" xr:uid="{00000000-0005-0000-0000-0000C51B0000}"/>
    <cellStyle name="Normal 2 2 2 3 3 2" xfId="99" xr:uid="{00000000-0005-0000-0000-0000C61B0000}"/>
    <cellStyle name="Normal 2 2 2 3 3 2 10" xfId="34219" xr:uid="{00000000-0005-0000-0000-0000C71B0000}"/>
    <cellStyle name="Normal 2 2 2 3 3 2 11" xfId="42605" xr:uid="{00000000-0005-0000-0000-0000C81B0000}"/>
    <cellStyle name="Normal 2 2 2 3 3 2 12" xfId="50991" xr:uid="{00000000-0005-0000-0000-0000C91B0000}"/>
    <cellStyle name="Normal 2 2 2 3 3 2 13" xfId="59377" xr:uid="{00000000-0005-0000-0000-0000CA1B0000}"/>
    <cellStyle name="Normal 2 2 2 3 3 2 14" xfId="60744" xr:uid="{00000000-0005-0000-0000-0000CB1B0000}"/>
    <cellStyle name="Normal 2 2 2 3 3 2 2" xfId="919" xr:uid="{00000000-0005-0000-0000-0000CC1B0000}"/>
    <cellStyle name="Normal 2 2 2 3 3 2 2 10" xfId="51330" xr:uid="{00000000-0005-0000-0000-0000CD1B0000}"/>
    <cellStyle name="Normal 2 2 2 3 3 2 2 11" xfId="59716" xr:uid="{00000000-0005-0000-0000-0000CE1B0000}"/>
    <cellStyle name="Normal 2 2 2 3 3 2 2 12" xfId="61239" xr:uid="{00000000-0005-0000-0000-0000CF1B0000}"/>
    <cellStyle name="Normal 2 2 2 3 3 2 2 2" xfId="2870" xr:uid="{00000000-0005-0000-0000-0000D01B0000}"/>
    <cellStyle name="Normal 2 2 2 3 3 2 2 2 2" xfId="5587" xr:uid="{00000000-0005-0000-0000-0000D11B0000}"/>
    <cellStyle name="Normal 2 2 2 3 3 2 2 2 2 2" xfId="16941" xr:uid="{00000000-0005-0000-0000-0000D21B0000}"/>
    <cellStyle name="Normal 2 2 2 3 3 2 2 2 2 3" xfId="25327" xr:uid="{00000000-0005-0000-0000-0000D31B0000}"/>
    <cellStyle name="Normal 2 2 2 3 3 2 2 2 2 4" xfId="33713" xr:uid="{00000000-0005-0000-0000-0000D41B0000}"/>
    <cellStyle name="Normal 2 2 2 3 3 2 2 2 2 5" xfId="42099" xr:uid="{00000000-0005-0000-0000-0000D51B0000}"/>
    <cellStyle name="Normal 2 2 2 3 3 2 2 2 2 6" xfId="50485" xr:uid="{00000000-0005-0000-0000-0000D61B0000}"/>
    <cellStyle name="Normal 2 2 2 3 3 2 2 2 2 7" xfId="58871" xr:uid="{00000000-0005-0000-0000-0000D71B0000}"/>
    <cellStyle name="Normal 2 2 2 3 3 2 2 2 3" xfId="8555" xr:uid="{00000000-0005-0000-0000-0000D81B0000}"/>
    <cellStyle name="Normal 2 2 2 3 3 2 2 2 3 2" xfId="14231" xr:uid="{00000000-0005-0000-0000-0000D91B0000}"/>
    <cellStyle name="Normal 2 2 2 3 3 2 2 2 3 3" xfId="22617" xr:uid="{00000000-0005-0000-0000-0000DA1B0000}"/>
    <cellStyle name="Normal 2 2 2 3 3 2 2 2 3 4" xfId="31003" xr:uid="{00000000-0005-0000-0000-0000DB1B0000}"/>
    <cellStyle name="Normal 2 2 2 3 3 2 2 2 3 5" xfId="39389" xr:uid="{00000000-0005-0000-0000-0000DC1B0000}"/>
    <cellStyle name="Normal 2 2 2 3 3 2 2 2 3 6" xfId="47775" xr:uid="{00000000-0005-0000-0000-0000DD1B0000}"/>
    <cellStyle name="Normal 2 2 2 3 3 2 2 2 3 7" xfId="56161" xr:uid="{00000000-0005-0000-0000-0000DE1B0000}"/>
    <cellStyle name="Normal 2 2 2 3 3 2 2 2 4" xfId="11265" xr:uid="{00000000-0005-0000-0000-0000DF1B0000}"/>
    <cellStyle name="Normal 2 2 2 3 3 2 2 2 5" xfId="19651" xr:uid="{00000000-0005-0000-0000-0000E01B0000}"/>
    <cellStyle name="Normal 2 2 2 3 3 2 2 2 6" xfId="28037" xr:uid="{00000000-0005-0000-0000-0000E11B0000}"/>
    <cellStyle name="Normal 2 2 2 3 3 2 2 2 7" xfId="36423" xr:uid="{00000000-0005-0000-0000-0000E21B0000}"/>
    <cellStyle name="Normal 2 2 2 3 3 2 2 2 8" xfId="44809" xr:uid="{00000000-0005-0000-0000-0000E31B0000}"/>
    <cellStyle name="Normal 2 2 2 3 3 2 2 2 9" xfId="53195" xr:uid="{00000000-0005-0000-0000-0000E41B0000}"/>
    <cellStyle name="Normal 2 2 2 3 3 2 2 3" xfId="3722" xr:uid="{00000000-0005-0000-0000-0000E51B0000}"/>
    <cellStyle name="Normal 2 2 2 3 3 2 2 3 2" xfId="15076" xr:uid="{00000000-0005-0000-0000-0000E61B0000}"/>
    <cellStyle name="Normal 2 2 2 3 3 2 2 3 3" xfId="23462" xr:uid="{00000000-0005-0000-0000-0000E71B0000}"/>
    <cellStyle name="Normal 2 2 2 3 3 2 2 3 4" xfId="31848" xr:uid="{00000000-0005-0000-0000-0000E81B0000}"/>
    <cellStyle name="Normal 2 2 2 3 3 2 2 3 5" xfId="40234" xr:uid="{00000000-0005-0000-0000-0000E91B0000}"/>
    <cellStyle name="Normal 2 2 2 3 3 2 2 3 6" xfId="48620" xr:uid="{00000000-0005-0000-0000-0000EA1B0000}"/>
    <cellStyle name="Normal 2 2 2 3 3 2 2 3 7" xfId="57006" xr:uid="{00000000-0005-0000-0000-0000EB1B0000}"/>
    <cellStyle name="Normal 2 2 2 3 3 2 2 4" xfId="6690" xr:uid="{00000000-0005-0000-0000-0000EC1B0000}"/>
    <cellStyle name="Normal 2 2 2 3 3 2 2 4 2" xfId="12366" xr:uid="{00000000-0005-0000-0000-0000ED1B0000}"/>
    <cellStyle name="Normal 2 2 2 3 3 2 2 4 3" xfId="20752" xr:uid="{00000000-0005-0000-0000-0000EE1B0000}"/>
    <cellStyle name="Normal 2 2 2 3 3 2 2 4 4" xfId="29138" xr:uid="{00000000-0005-0000-0000-0000EF1B0000}"/>
    <cellStyle name="Normal 2 2 2 3 3 2 2 4 5" xfId="37524" xr:uid="{00000000-0005-0000-0000-0000F01B0000}"/>
    <cellStyle name="Normal 2 2 2 3 3 2 2 4 6" xfId="45910" xr:uid="{00000000-0005-0000-0000-0000F11B0000}"/>
    <cellStyle name="Normal 2 2 2 3 3 2 2 4 7" xfId="54296" xr:uid="{00000000-0005-0000-0000-0000F21B0000}"/>
    <cellStyle name="Normal 2 2 2 3 3 2 2 5" xfId="9400" xr:uid="{00000000-0005-0000-0000-0000F31B0000}"/>
    <cellStyle name="Normal 2 2 2 3 3 2 2 6" xfId="17786" xr:uid="{00000000-0005-0000-0000-0000F41B0000}"/>
    <cellStyle name="Normal 2 2 2 3 3 2 2 7" xfId="26172" xr:uid="{00000000-0005-0000-0000-0000F51B0000}"/>
    <cellStyle name="Normal 2 2 2 3 3 2 2 8" xfId="34558" xr:uid="{00000000-0005-0000-0000-0000F61B0000}"/>
    <cellStyle name="Normal 2 2 2 3 3 2 2 9" xfId="42944" xr:uid="{00000000-0005-0000-0000-0000F71B0000}"/>
    <cellStyle name="Normal 2 2 2 3 3 2 3" xfId="1511" xr:uid="{00000000-0005-0000-0000-0000F81B0000}"/>
    <cellStyle name="Normal 2 2 2 3 3 2 3 10" xfId="51836" xr:uid="{00000000-0005-0000-0000-0000F91B0000}"/>
    <cellStyle name="Normal 2 2 2 3 3 2 3 11" xfId="60222" xr:uid="{00000000-0005-0000-0000-0000FA1B0000}"/>
    <cellStyle name="Normal 2 2 2 3 3 2 3 2" xfId="2531" xr:uid="{00000000-0005-0000-0000-0000FB1B0000}"/>
    <cellStyle name="Normal 2 2 2 3 3 2 3 2 2" xfId="5248" xr:uid="{00000000-0005-0000-0000-0000FC1B0000}"/>
    <cellStyle name="Normal 2 2 2 3 3 2 3 2 2 2" xfId="16602" xr:uid="{00000000-0005-0000-0000-0000FD1B0000}"/>
    <cellStyle name="Normal 2 2 2 3 3 2 3 2 2 3" xfId="24988" xr:uid="{00000000-0005-0000-0000-0000FE1B0000}"/>
    <cellStyle name="Normal 2 2 2 3 3 2 3 2 2 4" xfId="33374" xr:uid="{00000000-0005-0000-0000-0000FF1B0000}"/>
    <cellStyle name="Normal 2 2 2 3 3 2 3 2 2 5" xfId="41760" xr:uid="{00000000-0005-0000-0000-0000001C0000}"/>
    <cellStyle name="Normal 2 2 2 3 3 2 3 2 2 6" xfId="50146" xr:uid="{00000000-0005-0000-0000-0000011C0000}"/>
    <cellStyle name="Normal 2 2 2 3 3 2 3 2 2 7" xfId="58532" xr:uid="{00000000-0005-0000-0000-0000021C0000}"/>
    <cellStyle name="Normal 2 2 2 3 3 2 3 2 3" xfId="8216" xr:uid="{00000000-0005-0000-0000-0000031C0000}"/>
    <cellStyle name="Normal 2 2 2 3 3 2 3 2 3 2" xfId="13892" xr:uid="{00000000-0005-0000-0000-0000041C0000}"/>
    <cellStyle name="Normal 2 2 2 3 3 2 3 2 3 3" xfId="22278" xr:uid="{00000000-0005-0000-0000-0000051C0000}"/>
    <cellStyle name="Normal 2 2 2 3 3 2 3 2 3 4" xfId="30664" xr:uid="{00000000-0005-0000-0000-0000061C0000}"/>
    <cellStyle name="Normal 2 2 2 3 3 2 3 2 3 5" xfId="39050" xr:uid="{00000000-0005-0000-0000-0000071C0000}"/>
    <cellStyle name="Normal 2 2 2 3 3 2 3 2 3 6" xfId="47436" xr:uid="{00000000-0005-0000-0000-0000081C0000}"/>
    <cellStyle name="Normal 2 2 2 3 3 2 3 2 3 7" xfId="55822" xr:uid="{00000000-0005-0000-0000-0000091C0000}"/>
    <cellStyle name="Normal 2 2 2 3 3 2 3 2 4" xfId="10926" xr:uid="{00000000-0005-0000-0000-00000A1C0000}"/>
    <cellStyle name="Normal 2 2 2 3 3 2 3 2 5" xfId="19312" xr:uid="{00000000-0005-0000-0000-00000B1C0000}"/>
    <cellStyle name="Normal 2 2 2 3 3 2 3 2 6" xfId="27698" xr:uid="{00000000-0005-0000-0000-00000C1C0000}"/>
    <cellStyle name="Normal 2 2 2 3 3 2 3 2 7" xfId="36084" xr:uid="{00000000-0005-0000-0000-00000D1C0000}"/>
    <cellStyle name="Normal 2 2 2 3 3 2 3 2 8" xfId="44470" xr:uid="{00000000-0005-0000-0000-00000E1C0000}"/>
    <cellStyle name="Normal 2 2 2 3 3 2 3 2 9" xfId="52856" xr:uid="{00000000-0005-0000-0000-00000F1C0000}"/>
    <cellStyle name="Normal 2 2 2 3 3 2 3 3" xfId="4228" xr:uid="{00000000-0005-0000-0000-0000101C0000}"/>
    <cellStyle name="Normal 2 2 2 3 3 2 3 3 2" xfId="15582" xr:uid="{00000000-0005-0000-0000-0000111C0000}"/>
    <cellStyle name="Normal 2 2 2 3 3 2 3 3 3" xfId="23968" xr:uid="{00000000-0005-0000-0000-0000121C0000}"/>
    <cellStyle name="Normal 2 2 2 3 3 2 3 3 4" xfId="32354" xr:uid="{00000000-0005-0000-0000-0000131C0000}"/>
    <cellStyle name="Normal 2 2 2 3 3 2 3 3 5" xfId="40740" xr:uid="{00000000-0005-0000-0000-0000141C0000}"/>
    <cellStyle name="Normal 2 2 2 3 3 2 3 3 6" xfId="49126" xr:uid="{00000000-0005-0000-0000-0000151C0000}"/>
    <cellStyle name="Normal 2 2 2 3 3 2 3 3 7" xfId="57512" xr:uid="{00000000-0005-0000-0000-0000161C0000}"/>
    <cellStyle name="Normal 2 2 2 3 3 2 3 4" xfId="7196" xr:uid="{00000000-0005-0000-0000-0000171C0000}"/>
    <cellStyle name="Normal 2 2 2 3 3 2 3 4 2" xfId="12872" xr:uid="{00000000-0005-0000-0000-0000181C0000}"/>
    <cellStyle name="Normal 2 2 2 3 3 2 3 4 3" xfId="21258" xr:uid="{00000000-0005-0000-0000-0000191C0000}"/>
    <cellStyle name="Normal 2 2 2 3 3 2 3 4 4" xfId="29644" xr:uid="{00000000-0005-0000-0000-00001A1C0000}"/>
    <cellStyle name="Normal 2 2 2 3 3 2 3 4 5" xfId="38030" xr:uid="{00000000-0005-0000-0000-00001B1C0000}"/>
    <cellStyle name="Normal 2 2 2 3 3 2 3 4 6" xfId="46416" xr:uid="{00000000-0005-0000-0000-00001C1C0000}"/>
    <cellStyle name="Normal 2 2 2 3 3 2 3 4 7" xfId="54802" xr:uid="{00000000-0005-0000-0000-00001D1C0000}"/>
    <cellStyle name="Normal 2 2 2 3 3 2 3 5" xfId="9906" xr:uid="{00000000-0005-0000-0000-00001E1C0000}"/>
    <cellStyle name="Normal 2 2 2 3 3 2 3 6" xfId="18292" xr:uid="{00000000-0005-0000-0000-00001F1C0000}"/>
    <cellStyle name="Normal 2 2 2 3 3 2 3 7" xfId="26678" xr:uid="{00000000-0005-0000-0000-0000201C0000}"/>
    <cellStyle name="Normal 2 2 2 3 3 2 3 8" xfId="35064" xr:uid="{00000000-0005-0000-0000-0000211C0000}"/>
    <cellStyle name="Normal 2 2 2 3 3 2 3 9" xfId="43450" xr:uid="{00000000-0005-0000-0000-0000221C0000}"/>
    <cellStyle name="Normal 2 2 2 3 3 2 4" xfId="2025" xr:uid="{00000000-0005-0000-0000-0000231C0000}"/>
    <cellStyle name="Normal 2 2 2 3 3 2 4 2" xfId="4742" xr:uid="{00000000-0005-0000-0000-0000241C0000}"/>
    <cellStyle name="Normal 2 2 2 3 3 2 4 2 2" xfId="16096" xr:uid="{00000000-0005-0000-0000-0000251C0000}"/>
    <cellStyle name="Normal 2 2 2 3 3 2 4 2 3" xfId="24482" xr:uid="{00000000-0005-0000-0000-0000261C0000}"/>
    <cellStyle name="Normal 2 2 2 3 3 2 4 2 4" xfId="32868" xr:uid="{00000000-0005-0000-0000-0000271C0000}"/>
    <cellStyle name="Normal 2 2 2 3 3 2 4 2 5" xfId="41254" xr:uid="{00000000-0005-0000-0000-0000281C0000}"/>
    <cellStyle name="Normal 2 2 2 3 3 2 4 2 6" xfId="49640" xr:uid="{00000000-0005-0000-0000-0000291C0000}"/>
    <cellStyle name="Normal 2 2 2 3 3 2 4 2 7" xfId="58026" xr:uid="{00000000-0005-0000-0000-00002A1C0000}"/>
    <cellStyle name="Normal 2 2 2 3 3 2 4 3" xfId="7710" xr:uid="{00000000-0005-0000-0000-00002B1C0000}"/>
    <cellStyle name="Normal 2 2 2 3 3 2 4 3 2" xfId="13386" xr:uid="{00000000-0005-0000-0000-00002C1C0000}"/>
    <cellStyle name="Normal 2 2 2 3 3 2 4 3 3" xfId="21772" xr:uid="{00000000-0005-0000-0000-00002D1C0000}"/>
    <cellStyle name="Normal 2 2 2 3 3 2 4 3 4" xfId="30158" xr:uid="{00000000-0005-0000-0000-00002E1C0000}"/>
    <cellStyle name="Normal 2 2 2 3 3 2 4 3 5" xfId="38544" xr:uid="{00000000-0005-0000-0000-00002F1C0000}"/>
    <cellStyle name="Normal 2 2 2 3 3 2 4 3 6" xfId="46930" xr:uid="{00000000-0005-0000-0000-0000301C0000}"/>
    <cellStyle name="Normal 2 2 2 3 3 2 4 3 7" xfId="55316" xr:uid="{00000000-0005-0000-0000-0000311C0000}"/>
    <cellStyle name="Normal 2 2 2 3 3 2 4 4" xfId="10420" xr:uid="{00000000-0005-0000-0000-0000321C0000}"/>
    <cellStyle name="Normal 2 2 2 3 3 2 4 5" xfId="18806" xr:uid="{00000000-0005-0000-0000-0000331C0000}"/>
    <cellStyle name="Normal 2 2 2 3 3 2 4 6" xfId="27192" xr:uid="{00000000-0005-0000-0000-0000341C0000}"/>
    <cellStyle name="Normal 2 2 2 3 3 2 4 7" xfId="35578" xr:uid="{00000000-0005-0000-0000-0000351C0000}"/>
    <cellStyle name="Normal 2 2 2 3 3 2 4 8" xfId="43964" xr:uid="{00000000-0005-0000-0000-0000361C0000}"/>
    <cellStyle name="Normal 2 2 2 3 3 2 4 9" xfId="52350" xr:uid="{00000000-0005-0000-0000-0000371C0000}"/>
    <cellStyle name="Normal 2 2 2 3 3 2 5" xfId="3383" xr:uid="{00000000-0005-0000-0000-0000381C0000}"/>
    <cellStyle name="Normal 2 2 2 3 3 2 5 2" xfId="14737" xr:uid="{00000000-0005-0000-0000-0000391C0000}"/>
    <cellStyle name="Normal 2 2 2 3 3 2 5 3" xfId="23123" xr:uid="{00000000-0005-0000-0000-00003A1C0000}"/>
    <cellStyle name="Normal 2 2 2 3 3 2 5 4" xfId="31509" xr:uid="{00000000-0005-0000-0000-00003B1C0000}"/>
    <cellStyle name="Normal 2 2 2 3 3 2 5 5" xfId="39895" xr:uid="{00000000-0005-0000-0000-00003C1C0000}"/>
    <cellStyle name="Normal 2 2 2 3 3 2 5 6" xfId="48281" xr:uid="{00000000-0005-0000-0000-00003D1C0000}"/>
    <cellStyle name="Normal 2 2 2 3 3 2 5 7" xfId="56667" xr:uid="{00000000-0005-0000-0000-00003E1C0000}"/>
    <cellStyle name="Normal 2 2 2 3 3 2 6" xfId="6351" xr:uid="{00000000-0005-0000-0000-00003F1C0000}"/>
    <cellStyle name="Normal 2 2 2 3 3 2 6 2" xfId="12027" xr:uid="{00000000-0005-0000-0000-0000401C0000}"/>
    <cellStyle name="Normal 2 2 2 3 3 2 6 3" xfId="20413" xr:uid="{00000000-0005-0000-0000-0000411C0000}"/>
    <cellStyle name="Normal 2 2 2 3 3 2 6 4" xfId="28799" xr:uid="{00000000-0005-0000-0000-0000421C0000}"/>
    <cellStyle name="Normal 2 2 2 3 3 2 6 5" xfId="37185" xr:uid="{00000000-0005-0000-0000-0000431C0000}"/>
    <cellStyle name="Normal 2 2 2 3 3 2 6 6" xfId="45571" xr:uid="{00000000-0005-0000-0000-0000441C0000}"/>
    <cellStyle name="Normal 2 2 2 3 3 2 6 7" xfId="53957" xr:uid="{00000000-0005-0000-0000-0000451C0000}"/>
    <cellStyle name="Normal 2 2 2 3 3 2 7" xfId="9061" xr:uid="{00000000-0005-0000-0000-0000461C0000}"/>
    <cellStyle name="Normal 2 2 2 3 3 2 8" xfId="17447" xr:uid="{00000000-0005-0000-0000-0000471C0000}"/>
    <cellStyle name="Normal 2 2 2 3 3 2 9" xfId="25833" xr:uid="{00000000-0005-0000-0000-0000481C0000}"/>
    <cellStyle name="Normal 2 2 2 3 3 3" xfId="920" xr:uid="{00000000-0005-0000-0000-0000491C0000}"/>
    <cellStyle name="Normal 2 2 2 3 3 3 10" xfId="42945" xr:uid="{00000000-0005-0000-0000-00004A1C0000}"/>
    <cellStyle name="Normal 2 2 2 3 3 3 11" xfId="51331" xr:uid="{00000000-0005-0000-0000-00004B1C0000}"/>
    <cellStyle name="Normal 2 2 2 3 3 3 12" xfId="59717" xr:uid="{00000000-0005-0000-0000-00004C1C0000}"/>
    <cellStyle name="Normal 2 2 2 3 3 3 13" xfId="61238" xr:uid="{00000000-0005-0000-0000-00004D1C0000}"/>
    <cellStyle name="Normal 2 2 2 3 3 3 2" xfId="1821" xr:uid="{00000000-0005-0000-0000-00004E1C0000}"/>
    <cellStyle name="Normal 2 2 2 3 3 3 2 10" xfId="52146" xr:uid="{00000000-0005-0000-0000-00004F1C0000}"/>
    <cellStyle name="Normal 2 2 2 3 3 3 2 11" xfId="60532" xr:uid="{00000000-0005-0000-0000-0000501C0000}"/>
    <cellStyle name="Normal 2 2 2 3 3 3 2 2" xfId="2871" xr:uid="{00000000-0005-0000-0000-0000511C0000}"/>
    <cellStyle name="Normal 2 2 2 3 3 3 2 2 2" xfId="5588" xr:uid="{00000000-0005-0000-0000-0000521C0000}"/>
    <cellStyle name="Normal 2 2 2 3 3 3 2 2 2 2" xfId="16942" xr:uid="{00000000-0005-0000-0000-0000531C0000}"/>
    <cellStyle name="Normal 2 2 2 3 3 3 2 2 2 3" xfId="25328" xr:uid="{00000000-0005-0000-0000-0000541C0000}"/>
    <cellStyle name="Normal 2 2 2 3 3 3 2 2 2 4" xfId="33714" xr:uid="{00000000-0005-0000-0000-0000551C0000}"/>
    <cellStyle name="Normal 2 2 2 3 3 3 2 2 2 5" xfId="42100" xr:uid="{00000000-0005-0000-0000-0000561C0000}"/>
    <cellStyle name="Normal 2 2 2 3 3 3 2 2 2 6" xfId="50486" xr:uid="{00000000-0005-0000-0000-0000571C0000}"/>
    <cellStyle name="Normal 2 2 2 3 3 3 2 2 2 7" xfId="58872" xr:uid="{00000000-0005-0000-0000-0000581C0000}"/>
    <cellStyle name="Normal 2 2 2 3 3 3 2 2 3" xfId="8556" xr:uid="{00000000-0005-0000-0000-0000591C0000}"/>
    <cellStyle name="Normal 2 2 2 3 3 3 2 2 3 2" xfId="14232" xr:uid="{00000000-0005-0000-0000-00005A1C0000}"/>
    <cellStyle name="Normal 2 2 2 3 3 3 2 2 3 3" xfId="22618" xr:uid="{00000000-0005-0000-0000-00005B1C0000}"/>
    <cellStyle name="Normal 2 2 2 3 3 3 2 2 3 4" xfId="31004" xr:uid="{00000000-0005-0000-0000-00005C1C0000}"/>
    <cellStyle name="Normal 2 2 2 3 3 3 2 2 3 5" xfId="39390" xr:uid="{00000000-0005-0000-0000-00005D1C0000}"/>
    <cellStyle name="Normal 2 2 2 3 3 3 2 2 3 6" xfId="47776" xr:uid="{00000000-0005-0000-0000-00005E1C0000}"/>
    <cellStyle name="Normal 2 2 2 3 3 3 2 2 3 7" xfId="56162" xr:uid="{00000000-0005-0000-0000-00005F1C0000}"/>
    <cellStyle name="Normal 2 2 2 3 3 3 2 2 4" xfId="11266" xr:uid="{00000000-0005-0000-0000-0000601C0000}"/>
    <cellStyle name="Normal 2 2 2 3 3 3 2 2 5" xfId="19652" xr:uid="{00000000-0005-0000-0000-0000611C0000}"/>
    <cellStyle name="Normal 2 2 2 3 3 3 2 2 6" xfId="28038" xr:uid="{00000000-0005-0000-0000-0000621C0000}"/>
    <cellStyle name="Normal 2 2 2 3 3 3 2 2 7" xfId="36424" xr:uid="{00000000-0005-0000-0000-0000631C0000}"/>
    <cellStyle name="Normal 2 2 2 3 3 3 2 2 8" xfId="44810" xr:uid="{00000000-0005-0000-0000-0000641C0000}"/>
    <cellStyle name="Normal 2 2 2 3 3 3 2 2 9" xfId="53196" xr:uid="{00000000-0005-0000-0000-0000651C0000}"/>
    <cellStyle name="Normal 2 2 2 3 3 3 2 3" xfId="4538" xr:uid="{00000000-0005-0000-0000-0000661C0000}"/>
    <cellStyle name="Normal 2 2 2 3 3 3 2 3 2" xfId="15892" xr:uid="{00000000-0005-0000-0000-0000671C0000}"/>
    <cellStyle name="Normal 2 2 2 3 3 3 2 3 3" xfId="24278" xr:uid="{00000000-0005-0000-0000-0000681C0000}"/>
    <cellStyle name="Normal 2 2 2 3 3 3 2 3 4" xfId="32664" xr:uid="{00000000-0005-0000-0000-0000691C0000}"/>
    <cellStyle name="Normal 2 2 2 3 3 3 2 3 5" xfId="41050" xr:uid="{00000000-0005-0000-0000-00006A1C0000}"/>
    <cellStyle name="Normal 2 2 2 3 3 3 2 3 6" xfId="49436" xr:uid="{00000000-0005-0000-0000-00006B1C0000}"/>
    <cellStyle name="Normal 2 2 2 3 3 3 2 3 7" xfId="57822" xr:uid="{00000000-0005-0000-0000-00006C1C0000}"/>
    <cellStyle name="Normal 2 2 2 3 3 3 2 4" xfId="7506" xr:uid="{00000000-0005-0000-0000-00006D1C0000}"/>
    <cellStyle name="Normal 2 2 2 3 3 3 2 4 2" xfId="13182" xr:uid="{00000000-0005-0000-0000-00006E1C0000}"/>
    <cellStyle name="Normal 2 2 2 3 3 3 2 4 3" xfId="21568" xr:uid="{00000000-0005-0000-0000-00006F1C0000}"/>
    <cellStyle name="Normal 2 2 2 3 3 3 2 4 4" xfId="29954" xr:uid="{00000000-0005-0000-0000-0000701C0000}"/>
    <cellStyle name="Normal 2 2 2 3 3 3 2 4 5" xfId="38340" xr:uid="{00000000-0005-0000-0000-0000711C0000}"/>
    <cellStyle name="Normal 2 2 2 3 3 3 2 4 6" xfId="46726" xr:uid="{00000000-0005-0000-0000-0000721C0000}"/>
    <cellStyle name="Normal 2 2 2 3 3 3 2 4 7" xfId="55112" xr:uid="{00000000-0005-0000-0000-0000731C0000}"/>
    <cellStyle name="Normal 2 2 2 3 3 3 2 5" xfId="10216" xr:uid="{00000000-0005-0000-0000-0000741C0000}"/>
    <cellStyle name="Normal 2 2 2 3 3 3 2 6" xfId="18602" xr:uid="{00000000-0005-0000-0000-0000751C0000}"/>
    <cellStyle name="Normal 2 2 2 3 3 3 2 7" xfId="26988" xr:uid="{00000000-0005-0000-0000-0000761C0000}"/>
    <cellStyle name="Normal 2 2 2 3 3 3 2 8" xfId="35374" xr:uid="{00000000-0005-0000-0000-0000771C0000}"/>
    <cellStyle name="Normal 2 2 2 3 3 3 2 9" xfId="43760" xr:uid="{00000000-0005-0000-0000-0000781C0000}"/>
    <cellStyle name="Normal 2 2 2 3 3 3 3" xfId="2026" xr:uid="{00000000-0005-0000-0000-0000791C0000}"/>
    <cellStyle name="Normal 2 2 2 3 3 3 3 2" xfId="4743" xr:uid="{00000000-0005-0000-0000-00007A1C0000}"/>
    <cellStyle name="Normal 2 2 2 3 3 3 3 2 2" xfId="16097" xr:uid="{00000000-0005-0000-0000-00007B1C0000}"/>
    <cellStyle name="Normal 2 2 2 3 3 3 3 2 3" xfId="24483" xr:uid="{00000000-0005-0000-0000-00007C1C0000}"/>
    <cellStyle name="Normal 2 2 2 3 3 3 3 2 4" xfId="32869" xr:uid="{00000000-0005-0000-0000-00007D1C0000}"/>
    <cellStyle name="Normal 2 2 2 3 3 3 3 2 5" xfId="41255" xr:uid="{00000000-0005-0000-0000-00007E1C0000}"/>
    <cellStyle name="Normal 2 2 2 3 3 3 3 2 6" xfId="49641" xr:uid="{00000000-0005-0000-0000-00007F1C0000}"/>
    <cellStyle name="Normal 2 2 2 3 3 3 3 2 7" xfId="58027" xr:uid="{00000000-0005-0000-0000-0000801C0000}"/>
    <cellStyle name="Normal 2 2 2 3 3 3 3 3" xfId="7711" xr:uid="{00000000-0005-0000-0000-0000811C0000}"/>
    <cellStyle name="Normal 2 2 2 3 3 3 3 3 2" xfId="13387" xr:uid="{00000000-0005-0000-0000-0000821C0000}"/>
    <cellStyle name="Normal 2 2 2 3 3 3 3 3 3" xfId="21773" xr:uid="{00000000-0005-0000-0000-0000831C0000}"/>
    <cellStyle name="Normal 2 2 2 3 3 3 3 3 4" xfId="30159" xr:uid="{00000000-0005-0000-0000-0000841C0000}"/>
    <cellStyle name="Normal 2 2 2 3 3 3 3 3 5" xfId="38545" xr:uid="{00000000-0005-0000-0000-0000851C0000}"/>
    <cellStyle name="Normal 2 2 2 3 3 3 3 3 6" xfId="46931" xr:uid="{00000000-0005-0000-0000-0000861C0000}"/>
    <cellStyle name="Normal 2 2 2 3 3 3 3 3 7" xfId="55317" xr:uid="{00000000-0005-0000-0000-0000871C0000}"/>
    <cellStyle name="Normal 2 2 2 3 3 3 3 4" xfId="10421" xr:uid="{00000000-0005-0000-0000-0000881C0000}"/>
    <cellStyle name="Normal 2 2 2 3 3 3 3 5" xfId="18807" xr:uid="{00000000-0005-0000-0000-0000891C0000}"/>
    <cellStyle name="Normal 2 2 2 3 3 3 3 6" xfId="27193" xr:uid="{00000000-0005-0000-0000-00008A1C0000}"/>
    <cellStyle name="Normal 2 2 2 3 3 3 3 7" xfId="35579" xr:uid="{00000000-0005-0000-0000-00008B1C0000}"/>
    <cellStyle name="Normal 2 2 2 3 3 3 3 8" xfId="43965" xr:uid="{00000000-0005-0000-0000-00008C1C0000}"/>
    <cellStyle name="Normal 2 2 2 3 3 3 3 9" xfId="52351" xr:uid="{00000000-0005-0000-0000-00008D1C0000}"/>
    <cellStyle name="Normal 2 2 2 3 3 3 4" xfId="3723" xr:uid="{00000000-0005-0000-0000-00008E1C0000}"/>
    <cellStyle name="Normal 2 2 2 3 3 3 4 2" xfId="15077" xr:uid="{00000000-0005-0000-0000-00008F1C0000}"/>
    <cellStyle name="Normal 2 2 2 3 3 3 4 3" xfId="23463" xr:uid="{00000000-0005-0000-0000-0000901C0000}"/>
    <cellStyle name="Normal 2 2 2 3 3 3 4 4" xfId="31849" xr:uid="{00000000-0005-0000-0000-0000911C0000}"/>
    <cellStyle name="Normal 2 2 2 3 3 3 4 5" xfId="40235" xr:uid="{00000000-0005-0000-0000-0000921C0000}"/>
    <cellStyle name="Normal 2 2 2 3 3 3 4 6" xfId="48621" xr:uid="{00000000-0005-0000-0000-0000931C0000}"/>
    <cellStyle name="Normal 2 2 2 3 3 3 4 7" xfId="57007" xr:uid="{00000000-0005-0000-0000-0000941C0000}"/>
    <cellStyle name="Normal 2 2 2 3 3 3 5" xfId="6691" xr:uid="{00000000-0005-0000-0000-0000951C0000}"/>
    <cellStyle name="Normal 2 2 2 3 3 3 5 2" xfId="12367" xr:uid="{00000000-0005-0000-0000-0000961C0000}"/>
    <cellStyle name="Normal 2 2 2 3 3 3 5 3" xfId="20753" xr:uid="{00000000-0005-0000-0000-0000971C0000}"/>
    <cellStyle name="Normal 2 2 2 3 3 3 5 4" xfId="29139" xr:uid="{00000000-0005-0000-0000-0000981C0000}"/>
    <cellStyle name="Normal 2 2 2 3 3 3 5 5" xfId="37525" xr:uid="{00000000-0005-0000-0000-0000991C0000}"/>
    <cellStyle name="Normal 2 2 2 3 3 3 5 6" xfId="45911" xr:uid="{00000000-0005-0000-0000-00009A1C0000}"/>
    <cellStyle name="Normal 2 2 2 3 3 3 5 7" xfId="54297" xr:uid="{00000000-0005-0000-0000-00009B1C0000}"/>
    <cellStyle name="Normal 2 2 2 3 3 3 6" xfId="9401" xr:uid="{00000000-0005-0000-0000-00009C1C0000}"/>
    <cellStyle name="Normal 2 2 2 3 3 3 7" xfId="17787" xr:uid="{00000000-0005-0000-0000-00009D1C0000}"/>
    <cellStyle name="Normal 2 2 2 3 3 3 8" xfId="26173" xr:uid="{00000000-0005-0000-0000-00009E1C0000}"/>
    <cellStyle name="Normal 2 2 2 3 3 3 9" xfId="34559" xr:uid="{00000000-0005-0000-0000-00009F1C0000}"/>
    <cellStyle name="Normal 2 2 2 3 3 4" xfId="918" xr:uid="{00000000-0005-0000-0000-0000A01C0000}"/>
    <cellStyle name="Normal 2 2 2 3 3 4 10" xfId="51329" xr:uid="{00000000-0005-0000-0000-0000A11C0000}"/>
    <cellStyle name="Normal 2 2 2 3 3 4 11" xfId="59715" xr:uid="{00000000-0005-0000-0000-0000A21C0000}"/>
    <cellStyle name="Normal 2 2 2 3 3 4 2" xfId="2869" xr:uid="{00000000-0005-0000-0000-0000A31C0000}"/>
    <cellStyle name="Normal 2 2 2 3 3 4 2 2" xfId="5586" xr:uid="{00000000-0005-0000-0000-0000A41C0000}"/>
    <cellStyle name="Normal 2 2 2 3 3 4 2 2 2" xfId="16940" xr:uid="{00000000-0005-0000-0000-0000A51C0000}"/>
    <cellStyle name="Normal 2 2 2 3 3 4 2 2 3" xfId="25326" xr:uid="{00000000-0005-0000-0000-0000A61C0000}"/>
    <cellStyle name="Normal 2 2 2 3 3 4 2 2 4" xfId="33712" xr:uid="{00000000-0005-0000-0000-0000A71C0000}"/>
    <cellStyle name="Normal 2 2 2 3 3 4 2 2 5" xfId="42098" xr:uid="{00000000-0005-0000-0000-0000A81C0000}"/>
    <cellStyle name="Normal 2 2 2 3 3 4 2 2 6" xfId="50484" xr:uid="{00000000-0005-0000-0000-0000A91C0000}"/>
    <cellStyle name="Normal 2 2 2 3 3 4 2 2 7" xfId="58870" xr:uid="{00000000-0005-0000-0000-0000AA1C0000}"/>
    <cellStyle name="Normal 2 2 2 3 3 4 2 3" xfId="8554" xr:uid="{00000000-0005-0000-0000-0000AB1C0000}"/>
    <cellStyle name="Normal 2 2 2 3 3 4 2 3 2" xfId="14230" xr:uid="{00000000-0005-0000-0000-0000AC1C0000}"/>
    <cellStyle name="Normal 2 2 2 3 3 4 2 3 3" xfId="22616" xr:uid="{00000000-0005-0000-0000-0000AD1C0000}"/>
    <cellStyle name="Normal 2 2 2 3 3 4 2 3 4" xfId="31002" xr:uid="{00000000-0005-0000-0000-0000AE1C0000}"/>
    <cellStyle name="Normal 2 2 2 3 3 4 2 3 5" xfId="39388" xr:uid="{00000000-0005-0000-0000-0000AF1C0000}"/>
    <cellStyle name="Normal 2 2 2 3 3 4 2 3 6" xfId="47774" xr:uid="{00000000-0005-0000-0000-0000B01C0000}"/>
    <cellStyle name="Normal 2 2 2 3 3 4 2 3 7" xfId="56160" xr:uid="{00000000-0005-0000-0000-0000B11C0000}"/>
    <cellStyle name="Normal 2 2 2 3 3 4 2 4" xfId="11264" xr:uid="{00000000-0005-0000-0000-0000B21C0000}"/>
    <cellStyle name="Normal 2 2 2 3 3 4 2 5" xfId="19650" xr:uid="{00000000-0005-0000-0000-0000B31C0000}"/>
    <cellStyle name="Normal 2 2 2 3 3 4 2 6" xfId="28036" xr:uid="{00000000-0005-0000-0000-0000B41C0000}"/>
    <cellStyle name="Normal 2 2 2 3 3 4 2 7" xfId="36422" xr:uid="{00000000-0005-0000-0000-0000B51C0000}"/>
    <cellStyle name="Normal 2 2 2 3 3 4 2 8" xfId="44808" xr:uid="{00000000-0005-0000-0000-0000B61C0000}"/>
    <cellStyle name="Normal 2 2 2 3 3 4 2 9" xfId="53194" xr:uid="{00000000-0005-0000-0000-0000B71C0000}"/>
    <cellStyle name="Normal 2 2 2 3 3 4 3" xfId="3721" xr:uid="{00000000-0005-0000-0000-0000B81C0000}"/>
    <cellStyle name="Normal 2 2 2 3 3 4 3 2" xfId="15075" xr:uid="{00000000-0005-0000-0000-0000B91C0000}"/>
    <cellStyle name="Normal 2 2 2 3 3 4 3 3" xfId="23461" xr:uid="{00000000-0005-0000-0000-0000BA1C0000}"/>
    <cellStyle name="Normal 2 2 2 3 3 4 3 4" xfId="31847" xr:uid="{00000000-0005-0000-0000-0000BB1C0000}"/>
    <cellStyle name="Normal 2 2 2 3 3 4 3 5" xfId="40233" xr:uid="{00000000-0005-0000-0000-0000BC1C0000}"/>
    <cellStyle name="Normal 2 2 2 3 3 4 3 6" xfId="48619" xr:uid="{00000000-0005-0000-0000-0000BD1C0000}"/>
    <cellStyle name="Normal 2 2 2 3 3 4 3 7" xfId="57005" xr:uid="{00000000-0005-0000-0000-0000BE1C0000}"/>
    <cellStyle name="Normal 2 2 2 3 3 4 4" xfId="6689" xr:uid="{00000000-0005-0000-0000-0000BF1C0000}"/>
    <cellStyle name="Normal 2 2 2 3 3 4 4 2" xfId="12365" xr:uid="{00000000-0005-0000-0000-0000C01C0000}"/>
    <cellStyle name="Normal 2 2 2 3 3 4 4 3" xfId="20751" xr:uid="{00000000-0005-0000-0000-0000C11C0000}"/>
    <cellStyle name="Normal 2 2 2 3 3 4 4 4" xfId="29137" xr:uid="{00000000-0005-0000-0000-0000C21C0000}"/>
    <cellStyle name="Normal 2 2 2 3 3 4 4 5" xfId="37523" xr:uid="{00000000-0005-0000-0000-0000C31C0000}"/>
    <cellStyle name="Normal 2 2 2 3 3 4 4 6" xfId="45909" xr:uid="{00000000-0005-0000-0000-0000C41C0000}"/>
    <cellStyle name="Normal 2 2 2 3 3 4 4 7" xfId="54295" xr:uid="{00000000-0005-0000-0000-0000C51C0000}"/>
    <cellStyle name="Normal 2 2 2 3 3 4 5" xfId="9399" xr:uid="{00000000-0005-0000-0000-0000C61C0000}"/>
    <cellStyle name="Normal 2 2 2 3 3 4 6" xfId="17785" xr:uid="{00000000-0005-0000-0000-0000C71C0000}"/>
    <cellStyle name="Normal 2 2 2 3 3 4 7" xfId="26171" xr:uid="{00000000-0005-0000-0000-0000C81C0000}"/>
    <cellStyle name="Normal 2 2 2 3 3 4 8" xfId="34557" xr:uid="{00000000-0005-0000-0000-0000C91C0000}"/>
    <cellStyle name="Normal 2 2 2 3 3 4 9" xfId="42943" xr:uid="{00000000-0005-0000-0000-0000CA1C0000}"/>
    <cellStyle name="Normal 2 2 2 3 3 5" xfId="1510" xr:uid="{00000000-0005-0000-0000-0000CB1C0000}"/>
    <cellStyle name="Normal 2 2 2 3 3 5 10" xfId="51835" xr:uid="{00000000-0005-0000-0000-0000CC1C0000}"/>
    <cellStyle name="Normal 2 2 2 3 3 5 11" xfId="60221" xr:uid="{00000000-0005-0000-0000-0000CD1C0000}"/>
    <cellStyle name="Normal 2 2 2 3 3 5 2" xfId="2530" xr:uid="{00000000-0005-0000-0000-0000CE1C0000}"/>
    <cellStyle name="Normal 2 2 2 3 3 5 2 2" xfId="5247" xr:uid="{00000000-0005-0000-0000-0000CF1C0000}"/>
    <cellStyle name="Normal 2 2 2 3 3 5 2 2 2" xfId="16601" xr:uid="{00000000-0005-0000-0000-0000D01C0000}"/>
    <cellStyle name="Normal 2 2 2 3 3 5 2 2 3" xfId="24987" xr:uid="{00000000-0005-0000-0000-0000D11C0000}"/>
    <cellStyle name="Normal 2 2 2 3 3 5 2 2 4" xfId="33373" xr:uid="{00000000-0005-0000-0000-0000D21C0000}"/>
    <cellStyle name="Normal 2 2 2 3 3 5 2 2 5" xfId="41759" xr:uid="{00000000-0005-0000-0000-0000D31C0000}"/>
    <cellStyle name="Normal 2 2 2 3 3 5 2 2 6" xfId="50145" xr:uid="{00000000-0005-0000-0000-0000D41C0000}"/>
    <cellStyle name="Normal 2 2 2 3 3 5 2 2 7" xfId="58531" xr:uid="{00000000-0005-0000-0000-0000D51C0000}"/>
    <cellStyle name="Normal 2 2 2 3 3 5 2 3" xfId="8215" xr:uid="{00000000-0005-0000-0000-0000D61C0000}"/>
    <cellStyle name="Normal 2 2 2 3 3 5 2 3 2" xfId="13891" xr:uid="{00000000-0005-0000-0000-0000D71C0000}"/>
    <cellStyle name="Normal 2 2 2 3 3 5 2 3 3" xfId="22277" xr:uid="{00000000-0005-0000-0000-0000D81C0000}"/>
    <cellStyle name="Normal 2 2 2 3 3 5 2 3 4" xfId="30663" xr:uid="{00000000-0005-0000-0000-0000D91C0000}"/>
    <cellStyle name="Normal 2 2 2 3 3 5 2 3 5" xfId="39049" xr:uid="{00000000-0005-0000-0000-0000DA1C0000}"/>
    <cellStyle name="Normal 2 2 2 3 3 5 2 3 6" xfId="47435" xr:uid="{00000000-0005-0000-0000-0000DB1C0000}"/>
    <cellStyle name="Normal 2 2 2 3 3 5 2 3 7" xfId="55821" xr:uid="{00000000-0005-0000-0000-0000DC1C0000}"/>
    <cellStyle name="Normal 2 2 2 3 3 5 2 4" xfId="10925" xr:uid="{00000000-0005-0000-0000-0000DD1C0000}"/>
    <cellStyle name="Normal 2 2 2 3 3 5 2 5" xfId="19311" xr:uid="{00000000-0005-0000-0000-0000DE1C0000}"/>
    <cellStyle name="Normal 2 2 2 3 3 5 2 6" xfId="27697" xr:uid="{00000000-0005-0000-0000-0000DF1C0000}"/>
    <cellStyle name="Normal 2 2 2 3 3 5 2 7" xfId="36083" xr:uid="{00000000-0005-0000-0000-0000E01C0000}"/>
    <cellStyle name="Normal 2 2 2 3 3 5 2 8" xfId="44469" xr:uid="{00000000-0005-0000-0000-0000E11C0000}"/>
    <cellStyle name="Normal 2 2 2 3 3 5 2 9" xfId="52855" xr:uid="{00000000-0005-0000-0000-0000E21C0000}"/>
    <cellStyle name="Normal 2 2 2 3 3 5 3" xfId="4227" xr:uid="{00000000-0005-0000-0000-0000E31C0000}"/>
    <cellStyle name="Normal 2 2 2 3 3 5 3 2" xfId="15581" xr:uid="{00000000-0005-0000-0000-0000E41C0000}"/>
    <cellStyle name="Normal 2 2 2 3 3 5 3 3" xfId="23967" xr:uid="{00000000-0005-0000-0000-0000E51C0000}"/>
    <cellStyle name="Normal 2 2 2 3 3 5 3 4" xfId="32353" xr:uid="{00000000-0005-0000-0000-0000E61C0000}"/>
    <cellStyle name="Normal 2 2 2 3 3 5 3 5" xfId="40739" xr:uid="{00000000-0005-0000-0000-0000E71C0000}"/>
    <cellStyle name="Normal 2 2 2 3 3 5 3 6" xfId="49125" xr:uid="{00000000-0005-0000-0000-0000E81C0000}"/>
    <cellStyle name="Normal 2 2 2 3 3 5 3 7" xfId="57511" xr:uid="{00000000-0005-0000-0000-0000E91C0000}"/>
    <cellStyle name="Normal 2 2 2 3 3 5 4" xfId="7195" xr:uid="{00000000-0005-0000-0000-0000EA1C0000}"/>
    <cellStyle name="Normal 2 2 2 3 3 5 4 2" xfId="12871" xr:uid="{00000000-0005-0000-0000-0000EB1C0000}"/>
    <cellStyle name="Normal 2 2 2 3 3 5 4 3" xfId="21257" xr:uid="{00000000-0005-0000-0000-0000EC1C0000}"/>
    <cellStyle name="Normal 2 2 2 3 3 5 4 4" xfId="29643" xr:uid="{00000000-0005-0000-0000-0000ED1C0000}"/>
    <cellStyle name="Normal 2 2 2 3 3 5 4 5" xfId="38029" xr:uid="{00000000-0005-0000-0000-0000EE1C0000}"/>
    <cellStyle name="Normal 2 2 2 3 3 5 4 6" xfId="46415" xr:uid="{00000000-0005-0000-0000-0000EF1C0000}"/>
    <cellStyle name="Normal 2 2 2 3 3 5 4 7" xfId="54801" xr:uid="{00000000-0005-0000-0000-0000F01C0000}"/>
    <cellStyle name="Normal 2 2 2 3 3 5 5" xfId="9905" xr:uid="{00000000-0005-0000-0000-0000F11C0000}"/>
    <cellStyle name="Normal 2 2 2 3 3 5 6" xfId="18291" xr:uid="{00000000-0005-0000-0000-0000F21C0000}"/>
    <cellStyle name="Normal 2 2 2 3 3 5 7" xfId="26677" xr:uid="{00000000-0005-0000-0000-0000F31C0000}"/>
    <cellStyle name="Normal 2 2 2 3 3 5 8" xfId="35063" xr:uid="{00000000-0005-0000-0000-0000F41C0000}"/>
    <cellStyle name="Normal 2 2 2 3 3 5 9" xfId="43449" xr:uid="{00000000-0005-0000-0000-0000F51C0000}"/>
    <cellStyle name="Normal 2 2 2 3 3 6" xfId="2024" xr:uid="{00000000-0005-0000-0000-0000F61C0000}"/>
    <cellStyle name="Normal 2 2 2 3 3 6 2" xfId="4741" xr:uid="{00000000-0005-0000-0000-0000F71C0000}"/>
    <cellStyle name="Normal 2 2 2 3 3 6 2 2" xfId="16095" xr:uid="{00000000-0005-0000-0000-0000F81C0000}"/>
    <cellStyle name="Normal 2 2 2 3 3 6 2 3" xfId="24481" xr:uid="{00000000-0005-0000-0000-0000F91C0000}"/>
    <cellStyle name="Normal 2 2 2 3 3 6 2 4" xfId="32867" xr:uid="{00000000-0005-0000-0000-0000FA1C0000}"/>
    <cellStyle name="Normal 2 2 2 3 3 6 2 5" xfId="41253" xr:uid="{00000000-0005-0000-0000-0000FB1C0000}"/>
    <cellStyle name="Normal 2 2 2 3 3 6 2 6" xfId="49639" xr:uid="{00000000-0005-0000-0000-0000FC1C0000}"/>
    <cellStyle name="Normal 2 2 2 3 3 6 2 7" xfId="58025" xr:uid="{00000000-0005-0000-0000-0000FD1C0000}"/>
    <cellStyle name="Normal 2 2 2 3 3 6 3" xfId="7709" xr:uid="{00000000-0005-0000-0000-0000FE1C0000}"/>
    <cellStyle name="Normal 2 2 2 3 3 6 3 2" xfId="13385" xr:uid="{00000000-0005-0000-0000-0000FF1C0000}"/>
    <cellStyle name="Normal 2 2 2 3 3 6 3 3" xfId="21771" xr:uid="{00000000-0005-0000-0000-0000001D0000}"/>
    <cellStyle name="Normal 2 2 2 3 3 6 3 4" xfId="30157" xr:uid="{00000000-0005-0000-0000-0000011D0000}"/>
    <cellStyle name="Normal 2 2 2 3 3 6 3 5" xfId="38543" xr:uid="{00000000-0005-0000-0000-0000021D0000}"/>
    <cellStyle name="Normal 2 2 2 3 3 6 3 6" xfId="46929" xr:uid="{00000000-0005-0000-0000-0000031D0000}"/>
    <cellStyle name="Normal 2 2 2 3 3 6 3 7" xfId="55315" xr:uid="{00000000-0005-0000-0000-0000041D0000}"/>
    <cellStyle name="Normal 2 2 2 3 3 6 4" xfId="10419" xr:uid="{00000000-0005-0000-0000-0000051D0000}"/>
    <cellStyle name="Normal 2 2 2 3 3 6 5" xfId="18805" xr:uid="{00000000-0005-0000-0000-0000061D0000}"/>
    <cellStyle name="Normal 2 2 2 3 3 6 6" xfId="27191" xr:uid="{00000000-0005-0000-0000-0000071D0000}"/>
    <cellStyle name="Normal 2 2 2 3 3 6 7" xfId="35577" xr:uid="{00000000-0005-0000-0000-0000081D0000}"/>
    <cellStyle name="Normal 2 2 2 3 3 6 8" xfId="43963" xr:uid="{00000000-0005-0000-0000-0000091D0000}"/>
    <cellStyle name="Normal 2 2 2 3 3 6 9" xfId="52349" xr:uid="{00000000-0005-0000-0000-00000A1D0000}"/>
    <cellStyle name="Normal 2 2 2 3 3 7" xfId="619" xr:uid="{00000000-0005-0000-0000-00000B1D0000}"/>
    <cellStyle name="Normal 2 2 2 3 3 7 2" xfId="6350" xr:uid="{00000000-0005-0000-0000-00000C1D0000}"/>
    <cellStyle name="Normal 2 2 2 3 3 7 3" xfId="12026" xr:uid="{00000000-0005-0000-0000-00000D1D0000}"/>
    <cellStyle name="Normal 2 2 2 3 3 7 4" xfId="20412" xr:uid="{00000000-0005-0000-0000-00000E1D0000}"/>
    <cellStyle name="Normal 2 2 2 3 3 7 5" xfId="28798" xr:uid="{00000000-0005-0000-0000-00000F1D0000}"/>
    <cellStyle name="Normal 2 2 2 3 3 7 6" xfId="37184" xr:uid="{00000000-0005-0000-0000-0000101D0000}"/>
    <cellStyle name="Normal 2 2 2 3 3 7 7" xfId="45570" xr:uid="{00000000-0005-0000-0000-0000111D0000}"/>
    <cellStyle name="Normal 2 2 2 3 3 7 8" xfId="53956" xr:uid="{00000000-0005-0000-0000-0000121D0000}"/>
    <cellStyle name="Normal 2 2 2 3 3 8" xfId="3382" xr:uid="{00000000-0005-0000-0000-0000131D0000}"/>
    <cellStyle name="Normal 2 2 2 3 3 8 2" xfId="14736" xr:uid="{00000000-0005-0000-0000-0000141D0000}"/>
    <cellStyle name="Normal 2 2 2 3 3 8 3" xfId="23122" xr:uid="{00000000-0005-0000-0000-0000151D0000}"/>
    <cellStyle name="Normal 2 2 2 3 3 8 4" xfId="31508" xr:uid="{00000000-0005-0000-0000-0000161D0000}"/>
    <cellStyle name="Normal 2 2 2 3 3 8 5" xfId="39894" xr:uid="{00000000-0005-0000-0000-0000171D0000}"/>
    <cellStyle name="Normal 2 2 2 3 3 8 6" xfId="48280" xr:uid="{00000000-0005-0000-0000-0000181D0000}"/>
    <cellStyle name="Normal 2 2 2 3 3 8 7" xfId="56666" xr:uid="{00000000-0005-0000-0000-0000191D0000}"/>
    <cellStyle name="Normal 2 2 2 3 3 9" xfId="6176" xr:uid="{00000000-0005-0000-0000-00001A1D0000}"/>
    <cellStyle name="Normal 2 2 2 3 3 9 2" xfId="11852" xr:uid="{00000000-0005-0000-0000-00001B1D0000}"/>
    <cellStyle name="Normal 2 2 2 3 3 9 3" xfId="20238" xr:uid="{00000000-0005-0000-0000-00001C1D0000}"/>
    <cellStyle name="Normal 2 2 2 3 3 9 4" xfId="28624" xr:uid="{00000000-0005-0000-0000-00001D1D0000}"/>
    <cellStyle name="Normal 2 2 2 3 3 9 5" xfId="37010" xr:uid="{00000000-0005-0000-0000-00001E1D0000}"/>
    <cellStyle name="Normal 2 2 2 3 3 9 6" xfId="45396" xr:uid="{00000000-0005-0000-0000-00001F1D0000}"/>
    <cellStyle name="Normal 2 2 2 3 3 9 7" xfId="53782" xr:uid="{00000000-0005-0000-0000-0000201D0000}"/>
    <cellStyle name="Normal 2 2 2 3 3_Sheet1" xfId="100" xr:uid="{00000000-0005-0000-0000-0000211D0000}"/>
    <cellStyle name="Normal 2 2 2 3 4" xfId="101" xr:uid="{00000000-0005-0000-0000-0000221D0000}"/>
    <cellStyle name="Normal 2 2 2 3 4 10" xfId="9062" xr:uid="{00000000-0005-0000-0000-0000231D0000}"/>
    <cellStyle name="Normal 2 2 2 3 4 11" xfId="17448" xr:uid="{00000000-0005-0000-0000-0000241D0000}"/>
    <cellStyle name="Normal 2 2 2 3 4 12" xfId="25834" xr:uid="{00000000-0005-0000-0000-0000251D0000}"/>
    <cellStyle name="Normal 2 2 2 3 4 13" xfId="34220" xr:uid="{00000000-0005-0000-0000-0000261D0000}"/>
    <cellStyle name="Normal 2 2 2 3 4 14" xfId="42606" xr:uid="{00000000-0005-0000-0000-0000271D0000}"/>
    <cellStyle name="Normal 2 2 2 3 4 15" xfId="50992" xr:uid="{00000000-0005-0000-0000-0000281D0000}"/>
    <cellStyle name="Normal 2 2 2 3 4 16" xfId="59378" xr:uid="{00000000-0005-0000-0000-0000291D0000}"/>
    <cellStyle name="Normal 2 2 2 3 4 17" xfId="60745" xr:uid="{00000000-0005-0000-0000-00002A1D0000}"/>
    <cellStyle name="Normal 2 2 2 3 4 2" xfId="102" xr:uid="{00000000-0005-0000-0000-00002B1D0000}"/>
    <cellStyle name="Normal 2 2 2 3 4 2 10" xfId="34221" xr:uid="{00000000-0005-0000-0000-00002C1D0000}"/>
    <cellStyle name="Normal 2 2 2 3 4 2 11" xfId="42607" xr:uid="{00000000-0005-0000-0000-00002D1D0000}"/>
    <cellStyle name="Normal 2 2 2 3 4 2 12" xfId="50993" xr:uid="{00000000-0005-0000-0000-00002E1D0000}"/>
    <cellStyle name="Normal 2 2 2 3 4 2 13" xfId="59379" xr:uid="{00000000-0005-0000-0000-00002F1D0000}"/>
    <cellStyle name="Normal 2 2 2 3 4 2 14" xfId="60746" xr:uid="{00000000-0005-0000-0000-0000301D0000}"/>
    <cellStyle name="Normal 2 2 2 3 4 2 2" xfId="922" xr:uid="{00000000-0005-0000-0000-0000311D0000}"/>
    <cellStyle name="Normal 2 2 2 3 4 2 2 10" xfId="51333" xr:uid="{00000000-0005-0000-0000-0000321D0000}"/>
    <cellStyle name="Normal 2 2 2 3 4 2 2 11" xfId="59719" xr:uid="{00000000-0005-0000-0000-0000331D0000}"/>
    <cellStyle name="Normal 2 2 2 3 4 2 2 12" xfId="61241" xr:uid="{00000000-0005-0000-0000-0000341D0000}"/>
    <cellStyle name="Normal 2 2 2 3 4 2 2 2" xfId="2873" xr:uid="{00000000-0005-0000-0000-0000351D0000}"/>
    <cellStyle name="Normal 2 2 2 3 4 2 2 2 2" xfId="5590" xr:uid="{00000000-0005-0000-0000-0000361D0000}"/>
    <cellStyle name="Normal 2 2 2 3 4 2 2 2 2 2" xfId="16944" xr:uid="{00000000-0005-0000-0000-0000371D0000}"/>
    <cellStyle name="Normal 2 2 2 3 4 2 2 2 2 3" xfId="25330" xr:uid="{00000000-0005-0000-0000-0000381D0000}"/>
    <cellStyle name="Normal 2 2 2 3 4 2 2 2 2 4" xfId="33716" xr:uid="{00000000-0005-0000-0000-0000391D0000}"/>
    <cellStyle name="Normal 2 2 2 3 4 2 2 2 2 5" xfId="42102" xr:uid="{00000000-0005-0000-0000-00003A1D0000}"/>
    <cellStyle name="Normal 2 2 2 3 4 2 2 2 2 6" xfId="50488" xr:uid="{00000000-0005-0000-0000-00003B1D0000}"/>
    <cellStyle name="Normal 2 2 2 3 4 2 2 2 2 7" xfId="58874" xr:uid="{00000000-0005-0000-0000-00003C1D0000}"/>
    <cellStyle name="Normal 2 2 2 3 4 2 2 2 3" xfId="8558" xr:uid="{00000000-0005-0000-0000-00003D1D0000}"/>
    <cellStyle name="Normal 2 2 2 3 4 2 2 2 3 2" xfId="14234" xr:uid="{00000000-0005-0000-0000-00003E1D0000}"/>
    <cellStyle name="Normal 2 2 2 3 4 2 2 2 3 3" xfId="22620" xr:uid="{00000000-0005-0000-0000-00003F1D0000}"/>
    <cellStyle name="Normal 2 2 2 3 4 2 2 2 3 4" xfId="31006" xr:uid="{00000000-0005-0000-0000-0000401D0000}"/>
    <cellStyle name="Normal 2 2 2 3 4 2 2 2 3 5" xfId="39392" xr:uid="{00000000-0005-0000-0000-0000411D0000}"/>
    <cellStyle name="Normal 2 2 2 3 4 2 2 2 3 6" xfId="47778" xr:uid="{00000000-0005-0000-0000-0000421D0000}"/>
    <cellStyle name="Normal 2 2 2 3 4 2 2 2 3 7" xfId="56164" xr:uid="{00000000-0005-0000-0000-0000431D0000}"/>
    <cellStyle name="Normal 2 2 2 3 4 2 2 2 4" xfId="11268" xr:uid="{00000000-0005-0000-0000-0000441D0000}"/>
    <cellStyle name="Normal 2 2 2 3 4 2 2 2 5" xfId="19654" xr:uid="{00000000-0005-0000-0000-0000451D0000}"/>
    <cellStyle name="Normal 2 2 2 3 4 2 2 2 6" xfId="28040" xr:uid="{00000000-0005-0000-0000-0000461D0000}"/>
    <cellStyle name="Normal 2 2 2 3 4 2 2 2 7" xfId="36426" xr:uid="{00000000-0005-0000-0000-0000471D0000}"/>
    <cellStyle name="Normal 2 2 2 3 4 2 2 2 8" xfId="44812" xr:uid="{00000000-0005-0000-0000-0000481D0000}"/>
    <cellStyle name="Normal 2 2 2 3 4 2 2 2 9" xfId="53198" xr:uid="{00000000-0005-0000-0000-0000491D0000}"/>
    <cellStyle name="Normal 2 2 2 3 4 2 2 3" xfId="3725" xr:uid="{00000000-0005-0000-0000-00004A1D0000}"/>
    <cellStyle name="Normal 2 2 2 3 4 2 2 3 2" xfId="15079" xr:uid="{00000000-0005-0000-0000-00004B1D0000}"/>
    <cellStyle name="Normal 2 2 2 3 4 2 2 3 3" xfId="23465" xr:uid="{00000000-0005-0000-0000-00004C1D0000}"/>
    <cellStyle name="Normal 2 2 2 3 4 2 2 3 4" xfId="31851" xr:uid="{00000000-0005-0000-0000-00004D1D0000}"/>
    <cellStyle name="Normal 2 2 2 3 4 2 2 3 5" xfId="40237" xr:uid="{00000000-0005-0000-0000-00004E1D0000}"/>
    <cellStyle name="Normal 2 2 2 3 4 2 2 3 6" xfId="48623" xr:uid="{00000000-0005-0000-0000-00004F1D0000}"/>
    <cellStyle name="Normal 2 2 2 3 4 2 2 3 7" xfId="57009" xr:uid="{00000000-0005-0000-0000-0000501D0000}"/>
    <cellStyle name="Normal 2 2 2 3 4 2 2 4" xfId="6693" xr:uid="{00000000-0005-0000-0000-0000511D0000}"/>
    <cellStyle name="Normal 2 2 2 3 4 2 2 4 2" xfId="12369" xr:uid="{00000000-0005-0000-0000-0000521D0000}"/>
    <cellStyle name="Normal 2 2 2 3 4 2 2 4 3" xfId="20755" xr:uid="{00000000-0005-0000-0000-0000531D0000}"/>
    <cellStyle name="Normal 2 2 2 3 4 2 2 4 4" xfId="29141" xr:uid="{00000000-0005-0000-0000-0000541D0000}"/>
    <cellStyle name="Normal 2 2 2 3 4 2 2 4 5" xfId="37527" xr:uid="{00000000-0005-0000-0000-0000551D0000}"/>
    <cellStyle name="Normal 2 2 2 3 4 2 2 4 6" xfId="45913" xr:uid="{00000000-0005-0000-0000-0000561D0000}"/>
    <cellStyle name="Normal 2 2 2 3 4 2 2 4 7" xfId="54299" xr:uid="{00000000-0005-0000-0000-0000571D0000}"/>
    <cellStyle name="Normal 2 2 2 3 4 2 2 5" xfId="9403" xr:uid="{00000000-0005-0000-0000-0000581D0000}"/>
    <cellStyle name="Normal 2 2 2 3 4 2 2 6" xfId="17789" xr:uid="{00000000-0005-0000-0000-0000591D0000}"/>
    <cellStyle name="Normal 2 2 2 3 4 2 2 7" xfId="26175" xr:uid="{00000000-0005-0000-0000-00005A1D0000}"/>
    <cellStyle name="Normal 2 2 2 3 4 2 2 8" xfId="34561" xr:uid="{00000000-0005-0000-0000-00005B1D0000}"/>
    <cellStyle name="Normal 2 2 2 3 4 2 2 9" xfId="42947" xr:uid="{00000000-0005-0000-0000-00005C1D0000}"/>
    <cellStyle name="Normal 2 2 2 3 4 2 3" xfId="1513" xr:uid="{00000000-0005-0000-0000-00005D1D0000}"/>
    <cellStyle name="Normal 2 2 2 3 4 2 3 10" xfId="51838" xr:uid="{00000000-0005-0000-0000-00005E1D0000}"/>
    <cellStyle name="Normal 2 2 2 3 4 2 3 11" xfId="60224" xr:uid="{00000000-0005-0000-0000-00005F1D0000}"/>
    <cellStyle name="Normal 2 2 2 3 4 2 3 2" xfId="2533" xr:uid="{00000000-0005-0000-0000-0000601D0000}"/>
    <cellStyle name="Normal 2 2 2 3 4 2 3 2 2" xfId="5250" xr:uid="{00000000-0005-0000-0000-0000611D0000}"/>
    <cellStyle name="Normal 2 2 2 3 4 2 3 2 2 2" xfId="16604" xr:uid="{00000000-0005-0000-0000-0000621D0000}"/>
    <cellStyle name="Normal 2 2 2 3 4 2 3 2 2 3" xfId="24990" xr:uid="{00000000-0005-0000-0000-0000631D0000}"/>
    <cellStyle name="Normal 2 2 2 3 4 2 3 2 2 4" xfId="33376" xr:uid="{00000000-0005-0000-0000-0000641D0000}"/>
    <cellStyle name="Normal 2 2 2 3 4 2 3 2 2 5" xfId="41762" xr:uid="{00000000-0005-0000-0000-0000651D0000}"/>
    <cellStyle name="Normal 2 2 2 3 4 2 3 2 2 6" xfId="50148" xr:uid="{00000000-0005-0000-0000-0000661D0000}"/>
    <cellStyle name="Normal 2 2 2 3 4 2 3 2 2 7" xfId="58534" xr:uid="{00000000-0005-0000-0000-0000671D0000}"/>
    <cellStyle name="Normal 2 2 2 3 4 2 3 2 3" xfId="8218" xr:uid="{00000000-0005-0000-0000-0000681D0000}"/>
    <cellStyle name="Normal 2 2 2 3 4 2 3 2 3 2" xfId="13894" xr:uid="{00000000-0005-0000-0000-0000691D0000}"/>
    <cellStyle name="Normal 2 2 2 3 4 2 3 2 3 3" xfId="22280" xr:uid="{00000000-0005-0000-0000-00006A1D0000}"/>
    <cellStyle name="Normal 2 2 2 3 4 2 3 2 3 4" xfId="30666" xr:uid="{00000000-0005-0000-0000-00006B1D0000}"/>
    <cellStyle name="Normal 2 2 2 3 4 2 3 2 3 5" xfId="39052" xr:uid="{00000000-0005-0000-0000-00006C1D0000}"/>
    <cellStyle name="Normal 2 2 2 3 4 2 3 2 3 6" xfId="47438" xr:uid="{00000000-0005-0000-0000-00006D1D0000}"/>
    <cellStyle name="Normal 2 2 2 3 4 2 3 2 3 7" xfId="55824" xr:uid="{00000000-0005-0000-0000-00006E1D0000}"/>
    <cellStyle name="Normal 2 2 2 3 4 2 3 2 4" xfId="10928" xr:uid="{00000000-0005-0000-0000-00006F1D0000}"/>
    <cellStyle name="Normal 2 2 2 3 4 2 3 2 5" xfId="19314" xr:uid="{00000000-0005-0000-0000-0000701D0000}"/>
    <cellStyle name="Normal 2 2 2 3 4 2 3 2 6" xfId="27700" xr:uid="{00000000-0005-0000-0000-0000711D0000}"/>
    <cellStyle name="Normal 2 2 2 3 4 2 3 2 7" xfId="36086" xr:uid="{00000000-0005-0000-0000-0000721D0000}"/>
    <cellStyle name="Normal 2 2 2 3 4 2 3 2 8" xfId="44472" xr:uid="{00000000-0005-0000-0000-0000731D0000}"/>
    <cellStyle name="Normal 2 2 2 3 4 2 3 2 9" xfId="52858" xr:uid="{00000000-0005-0000-0000-0000741D0000}"/>
    <cellStyle name="Normal 2 2 2 3 4 2 3 3" xfId="4230" xr:uid="{00000000-0005-0000-0000-0000751D0000}"/>
    <cellStyle name="Normal 2 2 2 3 4 2 3 3 2" xfId="15584" xr:uid="{00000000-0005-0000-0000-0000761D0000}"/>
    <cellStyle name="Normal 2 2 2 3 4 2 3 3 3" xfId="23970" xr:uid="{00000000-0005-0000-0000-0000771D0000}"/>
    <cellStyle name="Normal 2 2 2 3 4 2 3 3 4" xfId="32356" xr:uid="{00000000-0005-0000-0000-0000781D0000}"/>
    <cellStyle name="Normal 2 2 2 3 4 2 3 3 5" xfId="40742" xr:uid="{00000000-0005-0000-0000-0000791D0000}"/>
    <cellStyle name="Normal 2 2 2 3 4 2 3 3 6" xfId="49128" xr:uid="{00000000-0005-0000-0000-00007A1D0000}"/>
    <cellStyle name="Normal 2 2 2 3 4 2 3 3 7" xfId="57514" xr:uid="{00000000-0005-0000-0000-00007B1D0000}"/>
    <cellStyle name="Normal 2 2 2 3 4 2 3 4" xfId="7198" xr:uid="{00000000-0005-0000-0000-00007C1D0000}"/>
    <cellStyle name="Normal 2 2 2 3 4 2 3 4 2" xfId="12874" xr:uid="{00000000-0005-0000-0000-00007D1D0000}"/>
    <cellStyle name="Normal 2 2 2 3 4 2 3 4 3" xfId="21260" xr:uid="{00000000-0005-0000-0000-00007E1D0000}"/>
    <cellStyle name="Normal 2 2 2 3 4 2 3 4 4" xfId="29646" xr:uid="{00000000-0005-0000-0000-00007F1D0000}"/>
    <cellStyle name="Normal 2 2 2 3 4 2 3 4 5" xfId="38032" xr:uid="{00000000-0005-0000-0000-0000801D0000}"/>
    <cellStyle name="Normal 2 2 2 3 4 2 3 4 6" xfId="46418" xr:uid="{00000000-0005-0000-0000-0000811D0000}"/>
    <cellStyle name="Normal 2 2 2 3 4 2 3 4 7" xfId="54804" xr:uid="{00000000-0005-0000-0000-0000821D0000}"/>
    <cellStyle name="Normal 2 2 2 3 4 2 3 5" xfId="9908" xr:uid="{00000000-0005-0000-0000-0000831D0000}"/>
    <cellStyle name="Normal 2 2 2 3 4 2 3 6" xfId="18294" xr:uid="{00000000-0005-0000-0000-0000841D0000}"/>
    <cellStyle name="Normal 2 2 2 3 4 2 3 7" xfId="26680" xr:uid="{00000000-0005-0000-0000-0000851D0000}"/>
    <cellStyle name="Normal 2 2 2 3 4 2 3 8" xfId="35066" xr:uid="{00000000-0005-0000-0000-0000861D0000}"/>
    <cellStyle name="Normal 2 2 2 3 4 2 3 9" xfId="43452" xr:uid="{00000000-0005-0000-0000-0000871D0000}"/>
    <cellStyle name="Normal 2 2 2 3 4 2 4" xfId="2028" xr:uid="{00000000-0005-0000-0000-0000881D0000}"/>
    <cellStyle name="Normal 2 2 2 3 4 2 4 2" xfId="4745" xr:uid="{00000000-0005-0000-0000-0000891D0000}"/>
    <cellStyle name="Normal 2 2 2 3 4 2 4 2 2" xfId="16099" xr:uid="{00000000-0005-0000-0000-00008A1D0000}"/>
    <cellStyle name="Normal 2 2 2 3 4 2 4 2 3" xfId="24485" xr:uid="{00000000-0005-0000-0000-00008B1D0000}"/>
    <cellStyle name="Normal 2 2 2 3 4 2 4 2 4" xfId="32871" xr:uid="{00000000-0005-0000-0000-00008C1D0000}"/>
    <cellStyle name="Normal 2 2 2 3 4 2 4 2 5" xfId="41257" xr:uid="{00000000-0005-0000-0000-00008D1D0000}"/>
    <cellStyle name="Normal 2 2 2 3 4 2 4 2 6" xfId="49643" xr:uid="{00000000-0005-0000-0000-00008E1D0000}"/>
    <cellStyle name="Normal 2 2 2 3 4 2 4 2 7" xfId="58029" xr:uid="{00000000-0005-0000-0000-00008F1D0000}"/>
    <cellStyle name="Normal 2 2 2 3 4 2 4 3" xfId="7713" xr:uid="{00000000-0005-0000-0000-0000901D0000}"/>
    <cellStyle name="Normal 2 2 2 3 4 2 4 3 2" xfId="13389" xr:uid="{00000000-0005-0000-0000-0000911D0000}"/>
    <cellStyle name="Normal 2 2 2 3 4 2 4 3 3" xfId="21775" xr:uid="{00000000-0005-0000-0000-0000921D0000}"/>
    <cellStyle name="Normal 2 2 2 3 4 2 4 3 4" xfId="30161" xr:uid="{00000000-0005-0000-0000-0000931D0000}"/>
    <cellStyle name="Normal 2 2 2 3 4 2 4 3 5" xfId="38547" xr:uid="{00000000-0005-0000-0000-0000941D0000}"/>
    <cellStyle name="Normal 2 2 2 3 4 2 4 3 6" xfId="46933" xr:uid="{00000000-0005-0000-0000-0000951D0000}"/>
    <cellStyle name="Normal 2 2 2 3 4 2 4 3 7" xfId="55319" xr:uid="{00000000-0005-0000-0000-0000961D0000}"/>
    <cellStyle name="Normal 2 2 2 3 4 2 4 4" xfId="10423" xr:uid="{00000000-0005-0000-0000-0000971D0000}"/>
    <cellStyle name="Normal 2 2 2 3 4 2 4 5" xfId="18809" xr:uid="{00000000-0005-0000-0000-0000981D0000}"/>
    <cellStyle name="Normal 2 2 2 3 4 2 4 6" xfId="27195" xr:uid="{00000000-0005-0000-0000-0000991D0000}"/>
    <cellStyle name="Normal 2 2 2 3 4 2 4 7" xfId="35581" xr:uid="{00000000-0005-0000-0000-00009A1D0000}"/>
    <cellStyle name="Normal 2 2 2 3 4 2 4 8" xfId="43967" xr:uid="{00000000-0005-0000-0000-00009B1D0000}"/>
    <cellStyle name="Normal 2 2 2 3 4 2 4 9" xfId="52353" xr:uid="{00000000-0005-0000-0000-00009C1D0000}"/>
    <cellStyle name="Normal 2 2 2 3 4 2 5" xfId="3385" xr:uid="{00000000-0005-0000-0000-00009D1D0000}"/>
    <cellStyle name="Normal 2 2 2 3 4 2 5 2" xfId="14739" xr:uid="{00000000-0005-0000-0000-00009E1D0000}"/>
    <cellStyle name="Normal 2 2 2 3 4 2 5 3" xfId="23125" xr:uid="{00000000-0005-0000-0000-00009F1D0000}"/>
    <cellStyle name="Normal 2 2 2 3 4 2 5 4" xfId="31511" xr:uid="{00000000-0005-0000-0000-0000A01D0000}"/>
    <cellStyle name="Normal 2 2 2 3 4 2 5 5" xfId="39897" xr:uid="{00000000-0005-0000-0000-0000A11D0000}"/>
    <cellStyle name="Normal 2 2 2 3 4 2 5 6" xfId="48283" xr:uid="{00000000-0005-0000-0000-0000A21D0000}"/>
    <cellStyle name="Normal 2 2 2 3 4 2 5 7" xfId="56669" xr:uid="{00000000-0005-0000-0000-0000A31D0000}"/>
    <cellStyle name="Normal 2 2 2 3 4 2 6" xfId="6353" xr:uid="{00000000-0005-0000-0000-0000A41D0000}"/>
    <cellStyle name="Normal 2 2 2 3 4 2 6 2" xfId="12029" xr:uid="{00000000-0005-0000-0000-0000A51D0000}"/>
    <cellStyle name="Normal 2 2 2 3 4 2 6 3" xfId="20415" xr:uid="{00000000-0005-0000-0000-0000A61D0000}"/>
    <cellStyle name="Normal 2 2 2 3 4 2 6 4" xfId="28801" xr:uid="{00000000-0005-0000-0000-0000A71D0000}"/>
    <cellStyle name="Normal 2 2 2 3 4 2 6 5" xfId="37187" xr:uid="{00000000-0005-0000-0000-0000A81D0000}"/>
    <cellStyle name="Normal 2 2 2 3 4 2 6 6" xfId="45573" xr:uid="{00000000-0005-0000-0000-0000A91D0000}"/>
    <cellStyle name="Normal 2 2 2 3 4 2 6 7" xfId="53959" xr:uid="{00000000-0005-0000-0000-0000AA1D0000}"/>
    <cellStyle name="Normal 2 2 2 3 4 2 7" xfId="9063" xr:uid="{00000000-0005-0000-0000-0000AB1D0000}"/>
    <cellStyle name="Normal 2 2 2 3 4 2 8" xfId="17449" xr:uid="{00000000-0005-0000-0000-0000AC1D0000}"/>
    <cellStyle name="Normal 2 2 2 3 4 2 9" xfId="25835" xr:uid="{00000000-0005-0000-0000-0000AD1D0000}"/>
    <cellStyle name="Normal 2 2 2 3 4 3" xfId="923" xr:uid="{00000000-0005-0000-0000-0000AE1D0000}"/>
    <cellStyle name="Normal 2 2 2 3 4 3 10" xfId="42948" xr:uid="{00000000-0005-0000-0000-0000AF1D0000}"/>
    <cellStyle name="Normal 2 2 2 3 4 3 11" xfId="51334" xr:uid="{00000000-0005-0000-0000-0000B01D0000}"/>
    <cellStyle name="Normal 2 2 2 3 4 3 12" xfId="59720" xr:uid="{00000000-0005-0000-0000-0000B11D0000}"/>
    <cellStyle name="Normal 2 2 2 3 4 3 13" xfId="61240" xr:uid="{00000000-0005-0000-0000-0000B21D0000}"/>
    <cellStyle name="Normal 2 2 2 3 4 3 2" xfId="1822" xr:uid="{00000000-0005-0000-0000-0000B31D0000}"/>
    <cellStyle name="Normal 2 2 2 3 4 3 2 10" xfId="52147" xr:uid="{00000000-0005-0000-0000-0000B41D0000}"/>
    <cellStyle name="Normal 2 2 2 3 4 3 2 11" xfId="60533" xr:uid="{00000000-0005-0000-0000-0000B51D0000}"/>
    <cellStyle name="Normal 2 2 2 3 4 3 2 2" xfId="2874" xr:uid="{00000000-0005-0000-0000-0000B61D0000}"/>
    <cellStyle name="Normal 2 2 2 3 4 3 2 2 2" xfId="5591" xr:uid="{00000000-0005-0000-0000-0000B71D0000}"/>
    <cellStyle name="Normal 2 2 2 3 4 3 2 2 2 2" xfId="16945" xr:uid="{00000000-0005-0000-0000-0000B81D0000}"/>
    <cellStyle name="Normal 2 2 2 3 4 3 2 2 2 3" xfId="25331" xr:uid="{00000000-0005-0000-0000-0000B91D0000}"/>
    <cellStyle name="Normal 2 2 2 3 4 3 2 2 2 4" xfId="33717" xr:uid="{00000000-0005-0000-0000-0000BA1D0000}"/>
    <cellStyle name="Normal 2 2 2 3 4 3 2 2 2 5" xfId="42103" xr:uid="{00000000-0005-0000-0000-0000BB1D0000}"/>
    <cellStyle name="Normal 2 2 2 3 4 3 2 2 2 6" xfId="50489" xr:uid="{00000000-0005-0000-0000-0000BC1D0000}"/>
    <cellStyle name="Normal 2 2 2 3 4 3 2 2 2 7" xfId="58875" xr:uid="{00000000-0005-0000-0000-0000BD1D0000}"/>
    <cellStyle name="Normal 2 2 2 3 4 3 2 2 3" xfId="8559" xr:uid="{00000000-0005-0000-0000-0000BE1D0000}"/>
    <cellStyle name="Normal 2 2 2 3 4 3 2 2 3 2" xfId="14235" xr:uid="{00000000-0005-0000-0000-0000BF1D0000}"/>
    <cellStyle name="Normal 2 2 2 3 4 3 2 2 3 3" xfId="22621" xr:uid="{00000000-0005-0000-0000-0000C01D0000}"/>
    <cellStyle name="Normal 2 2 2 3 4 3 2 2 3 4" xfId="31007" xr:uid="{00000000-0005-0000-0000-0000C11D0000}"/>
    <cellStyle name="Normal 2 2 2 3 4 3 2 2 3 5" xfId="39393" xr:uid="{00000000-0005-0000-0000-0000C21D0000}"/>
    <cellStyle name="Normal 2 2 2 3 4 3 2 2 3 6" xfId="47779" xr:uid="{00000000-0005-0000-0000-0000C31D0000}"/>
    <cellStyle name="Normal 2 2 2 3 4 3 2 2 3 7" xfId="56165" xr:uid="{00000000-0005-0000-0000-0000C41D0000}"/>
    <cellStyle name="Normal 2 2 2 3 4 3 2 2 4" xfId="11269" xr:uid="{00000000-0005-0000-0000-0000C51D0000}"/>
    <cellStyle name="Normal 2 2 2 3 4 3 2 2 5" xfId="19655" xr:uid="{00000000-0005-0000-0000-0000C61D0000}"/>
    <cellStyle name="Normal 2 2 2 3 4 3 2 2 6" xfId="28041" xr:uid="{00000000-0005-0000-0000-0000C71D0000}"/>
    <cellStyle name="Normal 2 2 2 3 4 3 2 2 7" xfId="36427" xr:uid="{00000000-0005-0000-0000-0000C81D0000}"/>
    <cellStyle name="Normal 2 2 2 3 4 3 2 2 8" xfId="44813" xr:uid="{00000000-0005-0000-0000-0000C91D0000}"/>
    <cellStyle name="Normal 2 2 2 3 4 3 2 2 9" xfId="53199" xr:uid="{00000000-0005-0000-0000-0000CA1D0000}"/>
    <cellStyle name="Normal 2 2 2 3 4 3 2 3" xfId="4539" xr:uid="{00000000-0005-0000-0000-0000CB1D0000}"/>
    <cellStyle name="Normal 2 2 2 3 4 3 2 3 2" xfId="15893" xr:uid="{00000000-0005-0000-0000-0000CC1D0000}"/>
    <cellStyle name="Normal 2 2 2 3 4 3 2 3 3" xfId="24279" xr:uid="{00000000-0005-0000-0000-0000CD1D0000}"/>
    <cellStyle name="Normal 2 2 2 3 4 3 2 3 4" xfId="32665" xr:uid="{00000000-0005-0000-0000-0000CE1D0000}"/>
    <cellStyle name="Normal 2 2 2 3 4 3 2 3 5" xfId="41051" xr:uid="{00000000-0005-0000-0000-0000CF1D0000}"/>
    <cellStyle name="Normal 2 2 2 3 4 3 2 3 6" xfId="49437" xr:uid="{00000000-0005-0000-0000-0000D01D0000}"/>
    <cellStyle name="Normal 2 2 2 3 4 3 2 3 7" xfId="57823" xr:uid="{00000000-0005-0000-0000-0000D11D0000}"/>
    <cellStyle name="Normal 2 2 2 3 4 3 2 4" xfId="7507" xr:uid="{00000000-0005-0000-0000-0000D21D0000}"/>
    <cellStyle name="Normal 2 2 2 3 4 3 2 4 2" xfId="13183" xr:uid="{00000000-0005-0000-0000-0000D31D0000}"/>
    <cellStyle name="Normal 2 2 2 3 4 3 2 4 3" xfId="21569" xr:uid="{00000000-0005-0000-0000-0000D41D0000}"/>
    <cellStyle name="Normal 2 2 2 3 4 3 2 4 4" xfId="29955" xr:uid="{00000000-0005-0000-0000-0000D51D0000}"/>
    <cellStyle name="Normal 2 2 2 3 4 3 2 4 5" xfId="38341" xr:uid="{00000000-0005-0000-0000-0000D61D0000}"/>
    <cellStyle name="Normal 2 2 2 3 4 3 2 4 6" xfId="46727" xr:uid="{00000000-0005-0000-0000-0000D71D0000}"/>
    <cellStyle name="Normal 2 2 2 3 4 3 2 4 7" xfId="55113" xr:uid="{00000000-0005-0000-0000-0000D81D0000}"/>
    <cellStyle name="Normal 2 2 2 3 4 3 2 5" xfId="10217" xr:uid="{00000000-0005-0000-0000-0000D91D0000}"/>
    <cellStyle name="Normal 2 2 2 3 4 3 2 6" xfId="18603" xr:uid="{00000000-0005-0000-0000-0000DA1D0000}"/>
    <cellStyle name="Normal 2 2 2 3 4 3 2 7" xfId="26989" xr:uid="{00000000-0005-0000-0000-0000DB1D0000}"/>
    <cellStyle name="Normal 2 2 2 3 4 3 2 8" xfId="35375" xr:uid="{00000000-0005-0000-0000-0000DC1D0000}"/>
    <cellStyle name="Normal 2 2 2 3 4 3 2 9" xfId="43761" xr:uid="{00000000-0005-0000-0000-0000DD1D0000}"/>
    <cellStyle name="Normal 2 2 2 3 4 3 3" xfId="2029" xr:uid="{00000000-0005-0000-0000-0000DE1D0000}"/>
    <cellStyle name="Normal 2 2 2 3 4 3 3 2" xfId="4746" xr:uid="{00000000-0005-0000-0000-0000DF1D0000}"/>
    <cellStyle name="Normal 2 2 2 3 4 3 3 2 2" xfId="16100" xr:uid="{00000000-0005-0000-0000-0000E01D0000}"/>
    <cellStyle name="Normal 2 2 2 3 4 3 3 2 3" xfId="24486" xr:uid="{00000000-0005-0000-0000-0000E11D0000}"/>
    <cellStyle name="Normal 2 2 2 3 4 3 3 2 4" xfId="32872" xr:uid="{00000000-0005-0000-0000-0000E21D0000}"/>
    <cellStyle name="Normal 2 2 2 3 4 3 3 2 5" xfId="41258" xr:uid="{00000000-0005-0000-0000-0000E31D0000}"/>
    <cellStyle name="Normal 2 2 2 3 4 3 3 2 6" xfId="49644" xr:uid="{00000000-0005-0000-0000-0000E41D0000}"/>
    <cellStyle name="Normal 2 2 2 3 4 3 3 2 7" xfId="58030" xr:uid="{00000000-0005-0000-0000-0000E51D0000}"/>
    <cellStyle name="Normal 2 2 2 3 4 3 3 3" xfId="7714" xr:uid="{00000000-0005-0000-0000-0000E61D0000}"/>
    <cellStyle name="Normal 2 2 2 3 4 3 3 3 2" xfId="13390" xr:uid="{00000000-0005-0000-0000-0000E71D0000}"/>
    <cellStyle name="Normal 2 2 2 3 4 3 3 3 3" xfId="21776" xr:uid="{00000000-0005-0000-0000-0000E81D0000}"/>
    <cellStyle name="Normal 2 2 2 3 4 3 3 3 4" xfId="30162" xr:uid="{00000000-0005-0000-0000-0000E91D0000}"/>
    <cellStyle name="Normal 2 2 2 3 4 3 3 3 5" xfId="38548" xr:uid="{00000000-0005-0000-0000-0000EA1D0000}"/>
    <cellStyle name="Normal 2 2 2 3 4 3 3 3 6" xfId="46934" xr:uid="{00000000-0005-0000-0000-0000EB1D0000}"/>
    <cellStyle name="Normal 2 2 2 3 4 3 3 3 7" xfId="55320" xr:uid="{00000000-0005-0000-0000-0000EC1D0000}"/>
    <cellStyle name="Normal 2 2 2 3 4 3 3 4" xfId="10424" xr:uid="{00000000-0005-0000-0000-0000ED1D0000}"/>
    <cellStyle name="Normal 2 2 2 3 4 3 3 5" xfId="18810" xr:uid="{00000000-0005-0000-0000-0000EE1D0000}"/>
    <cellStyle name="Normal 2 2 2 3 4 3 3 6" xfId="27196" xr:uid="{00000000-0005-0000-0000-0000EF1D0000}"/>
    <cellStyle name="Normal 2 2 2 3 4 3 3 7" xfId="35582" xr:uid="{00000000-0005-0000-0000-0000F01D0000}"/>
    <cellStyle name="Normal 2 2 2 3 4 3 3 8" xfId="43968" xr:uid="{00000000-0005-0000-0000-0000F11D0000}"/>
    <cellStyle name="Normal 2 2 2 3 4 3 3 9" xfId="52354" xr:uid="{00000000-0005-0000-0000-0000F21D0000}"/>
    <cellStyle name="Normal 2 2 2 3 4 3 4" xfId="3726" xr:uid="{00000000-0005-0000-0000-0000F31D0000}"/>
    <cellStyle name="Normal 2 2 2 3 4 3 4 2" xfId="15080" xr:uid="{00000000-0005-0000-0000-0000F41D0000}"/>
    <cellStyle name="Normal 2 2 2 3 4 3 4 3" xfId="23466" xr:uid="{00000000-0005-0000-0000-0000F51D0000}"/>
    <cellStyle name="Normal 2 2 2 3 4 3 4 4" xfId="31852" xr:uid="{00000000-0005-0000-0000-0000F61D0000}"/>
    <cellStyle name="Normal 2 2 2 3 4 3 4 5" xfId="40238" xr:uid="{00000000-0005-0000-0000-0000F71D0000}"/>
    <cellStyle name="Normal 2 2 2 3 4 3 4 6" xfId="48624" xr:uid="{00000000-0005-0000-0000-0000F81D0000}"/>
    <cellStyle name="Normal 2 2 2 3 4 3 4 7" xfId="57010" xr:uid="{00000000-0005-0000-0000-0000F91D0000}"/>
    <cellStyle name="Normal 2 2 2 3 4 3 5" xfId="6694" xr:uid="{00000000-0005-0000-0000-0000FA1D0000}"/>
    <cellStyle name="Normal 2 2 2 3 4 3 5 2" xfId="12370" xr:uid="{00000000-0005-0000-0000-0000FB1D0000}"/>
    <cellStyle name="Normal 2 2 2 3 4 3 5 3" xfId="20756" xr:uid="{00000000-0005-0000-0000-0000FC1D0000}"/>
    <cellStyle name="Normal 2 2 2 3 4 3 5 4" xfId="29142" xr:uid="{00000000-0005-0000-0000-0000FD1D0000}"/>
    <cellStyle name="Normal 2 2 2 3 4 3 5 5" xfId="37528" xr:uid="{00000000-0005-0000-0000-0000FE1D0000}"/>
    <cellStyle name="Normal 2 2 2 3 4 3 5 6" xfId="45914" xr:uid="{00000000-0005-0000-0000-0000FF1D0000}"/>
    <cellStyle name="Normal 2 2 2 3 4 3 5 7" xfId="54300" xr:uid="{00000000-0005-0000-0000-0000001E0000}"/>
    <cellStyle name="Normal 2 2 2 3 4 3 6" xfId="9404" xr:uid="{00000000-0005-0000-0000-0000011E0000}"/>
    <cellStyle name="Normal 2 2 2 3 4 3 7" xfId="17790" xr:uid="{00000000-0005-0000-0000-0000021E0000}"/>
    <cellStyle name="Normal 2 2 2 3 4 3 8" xfId="26176" xr:uid="{00000000-0005-0000-0000-0000031E0000}"/>
    <cellStyle name="Normal 2 2 2 3 4 3 9" xfId="34562" xr:uid="{00000000-0005-0000-0000-0000041E0000}"/>
    <cellStyle name="Normal 2 2 2 3 4 4" xfId="921" xr:uid="{00000000-0005-0000-0000-0000051E0000}"/>
    <cellStyle name="Normal 2 2 2 3 4 4 10" xfId="51332" xr:uid="{00000000-0005-0000-0000-0000061E0000}"/>
    <cellStyle name="Normal 2 2 2 3 4 4 11" xfId="59718" xr:uid="{00000000-0005-0000-0000-0000071E0000}"/>
    <cellStyle name="Normal 2 2 2 3 4 4 2" xfId="2872" xr:uid="{00000000-0005-0000-0000-0000081E0000}"/>
    <cellStyle name="Normal 2 2 2 3 4 4 2 2" xfId="5589" xr:uid="{00000000-0005-0000-0000-0000091E0000}"/>
    <cellStyle name="Normal 2 2 2 3 4 4 2 2 2" xfId="16943" xr:uid="{00000000-0005-0000-0000-00000A1E0000}"/>
    <cellStyle name="Normal 2 2 2 3 4 4 2 2 3" xfId="25329" xr:uid="{00000000-0005-0000-0000-00000B1E0000}"/>
    <cellStyle name="Normal 2 2 2 3 4 4 2 2 4" xfId="33715" xr:uid="{00000000-0005-0000-0000-00000C1E0000}"/>
    <cellStyle name="Normal 2 2 2 3 4 4 2 2 5" xfId="42101" xr:uid="{00000000-0005-0000-0000-00000D1E0000}"/>
    <cellStyle name="Normal 2 2 2 3 4 4 2 2 6" xfId="50487" xr:uid="{00000000-0005-0000-0000-00000E1E0000}"/>
    <cellStyle name="Normal 2 2 2 3 4 4 2 2 7" xfId="58873" xr:uid="{00000000-0005-0000-0000-00000F1E0000}"/>
    <cellStyle name="Normal 2 2 2 3 4 4 2 3" xfId="8557" xr:uid="{00000000-0005-0000-0000-0000101E0000}"/>
    <cellStyle name="Normal 2 2 2 3 4 4 2 3 2" xfId="14233" xr:uid="{00000000-0005-0000-0000-0000111E0000}"/>
    <cellStyle name="Normal 2 2 2 3 4 4 2 3 3" xfId="22619" xr:uid="{00000000-0005-0000-0000-0000121E0000}"/>
    <cellStyle name="Normal 2 2 2 3 4 4 2 3 4" xfId="31005" xr:uid="{00000000-0005-0000-0000-0000131E0000}"/>
    <cellStyle name="Normal 2 2 2 3 4 4 2 3 5" xfId="39391" xr:uid="{00000000-0005-0000-0000-0000141E0000}"/>
    <cellStyle name="Normal 2 2 2 3 4 4 2 3 6" xfId="47777" xr:uid="{00000000-0005-0000-0000-0000151E0000}"/>
    <cellStyle name="Normal 2 2 2 3 4 4 2 3 7" xfId="56163" xr:uid="{00000000-0005-0000-0000-0000161E0000}"/>
    <cellStyle name="Normal 2 2 2 3 4 4 2 4" xfId="11267" xr:uid="{00000000-0005-0000-0000-0000171E0000}"/>
    <cellStyle name="Normal 2 2 2 3 4 4 2 5" xfId="19653" xr:uid="{00000000-0005-0000-0000-0000181E0000}"/>
    <cellStyle name="Normal 2 2 2 3 4 4 2 6" xfId="28039" xr:uid="{00000000-0005-0000-0000-0000191E0000}"/>
    <cellStyle name="Normal 2 2 2 3 4 4 2 7" xfId="36425" xr:uid="{00000000-0005-0000-0000-00001A1E0000}"/>
    <cellStyle name="Normal 2 2 2 3 4 4 2 8" xfId="44811" xr:uid="{00000000-0005-0000-0000-00001B1E0000}"/>
    <cellStyle name="Normal 2 2 2 3 4 4 2 9" xfId="53197" xr:uid="{00000000-0005-0000-0000-00001C1E0000}"/>
    <cellStyle name="Normal 2 2 2 3 4 4 3" xfId="3724" xr:uid="{00000000-0005-0000-0000-00001D1E0000}"/>
    <cellStyle name="Normal 2 2 2 3 4 4 3 2" xfId="15078" xr:uid="{00000000-0005-0000-0000-00001E1E0000}"/>
    <cellStyle name="Normal 2 2 2 3 4 4 3 3" xfId="23464" xr:uid="{00000000-0005-0000-0000-00001F1E0000}"/>
    <cellStyle name="Normal 2 2 2 3 4 4 3 4" xfId="31850" xr:uid="{00000000-0005-0000-0000-0000201E0000}"/>
    <cellStyle name="Normal 2 2 2 3 4 4 3 5" xfId="40236" xr:uid="{00000000-0005-0000-0000-0000211E0000}"/>
    <cellStyle name="Normal 2 2 2 3 4 4 3 6" xfId="48622" xr:uid="{00000000-0005-0000-0000-0000221E0000}"/>
    <cellStyle name="Normal 2 2 2 3 4 4 3 7" xfId="57008" xr:uid="{00000000-0005-0000-0000-0000231E0000}"/>
    <cellStyle name="Normal 2 2 2 3 4 4 4" xfId="6692" xr:uid="{00000000-0005-0000-0000-0000241E0000}"/>
    <cellStyle name="Normal 2 2 2 3 4 4 4 2" xfId="12368" xr:uid="{00000000-0005-0000-0000-0000251E0000}"/>
    <cellStyle name="Normal 2 2 2 3 4 4 4 3" xfId="20754" xr:uid="{00000000-0005-0000-0000-0000261E0000}"/>
    <cellStyle name="Normal 2 2 2 3 4 4 4 4" xfId="29140" xr:uid="{00000000-0005-0000-0000-0000271E0000}"/>
    <cellStyle name="Normal 2 2 2 3 4 4 4 5" xfId="37526" xr:uid="{00000000-0005-0000-0000-0000281E0000}"/>
    <cellStyle name="Normal 2 2 2 3 4 4 4 6" xfId="45912" xr:uid="{00000000-0005-0000-0000-0000291E0000}"/>
    <cellStyle name="Normal 2 2 2 3 4 4 4 7" xfId="54298" xr:uid="{00000000-0005-0000-0000-00002A1E0000}"/>
    <cellStyle name="Normal 2 2 2 3 4 4 5" xfId="9402" xr:uid="{00000000-0005-0000-0000-00002B1E0000}"/>
    <cellStyle name="Normal 2 2 2 3 4 4 6" xfId="17788" xr:uid="{00000000-0005-0000-0000-00002C1E0000}"/>
    <cellStyle name="Normal 2 2 2 3 4 4 7" xfId="26174" xr:uid="{00000000-0005-0000-0000-00002D1E0000}"/>
    <cellStyle name="Normal 2 2 2 3 4 4 8" xfId="34560" xr:uid="{00000000-0005-0000-0000-00002E1E0000}"/>
    <cellStyle name="Normal 2 2 2 3 4 4 9" xfId="42946" xr:uid="{00000000-0005-0000-0000-00002F1E0000}"/>
    <cellStyle name="Normal 2 2 2 3 4 5" xfId="1512" xr:uid="{00000000-0005-0000-0000-0000301E0000}"/>
    <cellStyle name="Normal 2 2 2 3 4 5 10" xfId="51837" xr:uid="{00000000-0005-0000-0000-0000311E0000}"/>
    <cellStyle name="Normal 2 2 2 3 4 5 11" xfId="60223" xr:uid="{00000000-0005-0000-0000-0000321E0000}"/>
    <cellStyle name="Normal 2 2 2 3 4 5 2" xfId="2532" xr:uid="{00000000-0005-0000-0000-0000331E0000}"/>
    <cellStyle name="Normal 2 2 2 3 4 5 2 2" xfId="5249" xr:uid="{00000000-0005-0000-0000-0000341E0000}"/>
    <cellStyle name="Normal 2 2 2 3 4 5 2 2 2" xfId="16603" xr:uid="{00000000-0005-0000-0000-0000351E0000}"/>
    <cellStyle name="Normal 2 2 2 3 4 5 2 2 3" xfId="24989" xr:uid="{00000000-0005-0000-0000-0000361E0000}"/>
    <cellStyle name="Normal 2 2 2 3 4 5 2 2 4" xfId="33375" xr:uid="{00000000-0005-0000-0000-0000371E0000}"/>
    <cellStyle name="Normal 2 2 2 3 4 5 2 2 5" xfId="41761" xr:uid="{00000000-0005-0000-0000-0000381E0000}"/>
    <cellStyle name="Normal 2 2 2 3 4 5 2 2 6" xfId="50147" xr:uid="{00000000-0005-0000-0000-0000391E0000}"/>
    <cellStyle name="Normal 2 2 2 3 4 5 2 2 7" xfId="58533" xr:uid="{00000000-0005-0000-0000-00003A1E0000}"/>
    <cellStyle name="Normal 2 2 2 3 4 5 2 3" xfId="8217" xr:uid="{00000000-0005-0000-0000-00003B1E0000}"/>
    <cellStyle name="Normal 2 2 2 3 4 5 2 3 2" xfId="13893" xr:uid="{00000000-0005-0000-0000-00003C1E0000}"/>
    <cellStyle name="Normal 2 2 2 3 4 5 2 3 3" xfId="22279" xr:uid="{00000000-0005-0000-0000-00003D1E0000}"/>
    <cellStyle name="Normal 2 2 2 3 4 5 2 3 4" xfId="30665" xr:uid="{00000000-0005-0000-0000-00003E1E0000}"/>
    <cellStyle name="Normal 2 2 2 3 4 5 2 3 5" xfId="39051" xr:uid="{00000000-0005-0000-0000-00003F1E0000}"/>
    <cellStyle name="Normal 2 2 2 3 4 5 2 3 6" xfId="47437" xr:uid="{00000000-0005-0000-0000-0000401E0000}"/>
    <cellStyle name="Normal 2 2 2 3 4 5 2 3 7" xfId="55823" xr:uid="{00000000-0005-0000-0000-0000411E0000}"/>
    <cellStyle name="Normal 2 2 2 3 4 5 2 4" xfId="10927" xr:uid="{00000000-0005-0000-0000-0000421E0000}"/>
    <cellStyle name="Normal 2 2 2 3 4 5 2 5" xfId="19313" xr:uid="{00000000-0005-0000-0000-0000431E0000}"/>
    <cellStyle name="Normal 2 2 2 3 4 5 2 6" xfId="27699" xr:uid="{00000000-0005-0000-0000-0000441E0000}"/>
    <cellStyle name="Normal 2 2 2 3 4 5 2 7" xfId="36085" xr:uid="{00000000-0005-0000-0000-0000451E0000}"/>
    <cellStyle name="Normal 2 2 2 3 4 5 2 8" xfId="44471" xr:uid="{00000000-0005-0000-0000-0000461E0000}"/>
    <cellStyle name="Normal 2 2 2 3 4 5 2 9" xfId="52857" xr:uid="{00000000-0005-0000-0000-0000471E0000}"/>
    <cellStyle name="Normal 2 2 2 3 4 5 3" xfId="4229" xr:uid="{00000000-0005-0000-0000-0000481E0000}"/>
    <cellStyle name="Normal 2 2 2 3 4 5 3 2" xfId="15583" xr:uid="{00000000-0005-0000-0000-0000491E0000}"/>
    <cellStyle name="Normal 2 2 2 3 4 5 3 3" xfId="23969" xr:uid="{00000000-0005-0000-0000-00004A1E0000}"/>
    <cellStyle name="Normal 2 2 2 3 4 5 3 4" xfId="32355" xr:uid="{00000000-0005-0000-0000-00004B1E0000}"/>
    <cellStyle name="Normal 2 2 2 3 4 5 3 5" xfId="40741" xr:uid="{00000000-0005-0000-0000-00004C1E0000}"/>
    <cellStyle name="Normal 2 2 2 3 4 5 3 6" xfId="49127" xr:uid="{00000000-0005-0000-0000-00004D1E0000}"/>
    <cellStyle name="Normal 2 2 2 3 4 5 3 7" xfId="57513" xr:uid="{00000000-0005-0000-0000-00004E1E0000}"/>
    <cellStyle name="Normal 2 2 2 3 4 5 4" xfId="7197" xr:uid="{00000000-0005-0000-0000-00004F1E0000}"/>
    <cellStyle name="Normal 2 2 2 3 4 5 4 2" xfId="12873" xr:uid="{00000000-0005-0000-0000-0000501E0000}"/>
    <cellStyle name="Normal 2 2 2 3 4 5 4 3" xfId="21259" xr:uid="{00000000-0005-0000-0000-0000511E0000}"/>
    <cellStyle name="Normal 2 2 2 3 4 5 4 4" xfId="29645" xr:uid="{00000000-0005-0000-0000-0000521E0000}"/>
    <cellStyle name="Normal 2 2 2 3 4 5 4 5" xfId="38031" xr:uid="{00000000-0005-0000-0000-0000531E0000}"/>
    <cellStyle name="Normal 2 2 2 3 4 5 4 6" xfId="46417" xr:uid="{00000000-0005-0000-0000-0000541E0000}"/>
    <cellStyle name="Normal 2 2 2 3 4 5 4 7" xfId="54803" xr:uid="{00000000-0005-0000-0000-0000551E0000}"/>
    <cellStyle name="Normal 2 2 2 3 4 5 5" xfId="9907" xr:uid="{00000000-0005-0000-0000-0000561E0000}"/>
    <cellStyle name="Normal 2 2 2 3 4 5 6" xfId="18293" xr:uid="{00000000-0005-0000-0000-0000571E0000}"/>
    <cellStyle name="Normal 2 2 2 3 4 5 7" xfId="26679" xr:uid="{00000000-0005-0000-0000-0000581E0000}"/>
    <cellStyle name="Normal 2 2 2 3 4 5 8" xfId="35065" xr:uid="{00000000-0005-0000-0000-0000591E0000}"/>
    <cellStyle name="Normal 2 2 2 3 4 5 9" xfId="43451" xr:uid="{00000000-0005-0000-0000-00005A1E0000}"/>
    <cellStyle name="Normal 2 2 2 3 4 6" xfId="2027" xr:uid="{00000000-0005-0000-0000-00005B1E0000}"/>
    <cellStyle name="Normal 2 2 2 3 4 6 2" xfId="4744" xr:uid="{00000000-0005-0000-0000-00005C1E0000}"/>
    <cellStyle name="Normal 2 2 2 3 4 6 2 2" xfId="16098" xr:uid="{00000000-0005-0000-0000-00005D1E0000}"/>
    <cellStyle name="Normal 2 2 2 3 4 6 2 3" xfId="24484" xr:uid="{00000000-0005-0000-0000-00005E1E0000}"/>
    <cellStyle name="Normal 2 2 2 3 4 6 2 4" xfId="32870" xr:uid="{00000000-0005-0000-0000-00005F1E0000}"/>
    <cellStyle name="Normal 2 2 2 3 4 6 2 5" xfId="41256" xr:uid="{00000000-0005-0000-0000-0000601E0000}"/>
    <cellStyle name="Normal 2 2 2 3 4 6 2 6" xfId="49642" xr:uid="{00000000-0005-0000-0000-0000611E0000}"/>
    <cellStyle name="Normal 2 2 2 3 4 6 2 7" xfId="58028" xr:uid="{00000000-0005-0000-0000-0000621E0000}"/>
    <cellStyle name="Normal 2 2 2 3 4 6 3" xfId="7712" xr:uid="{00000000-0005-0000-0000-0000631E0000}"/>
    <cellStyle name="Normal 2 2 2 3 4 6 3 2" xfId="13388" xr:uid="{00000000-0005-0000-0000-0000641E0000}"/>
    <cellStyle name="Normal 2 2 2 3 4 6 3 3" xfId="21774" xr:uid="{00000000-0005-0000-0000-0000651E0000}"/>
    <cellStyle name="Normal 2 2 2 3 4 6 3 4" xfId="30160" xr:uid="{00000000-0005-0000-0000-0000661E0000}"/>
    <cellStyle name="Normal 2 2 2 3 4 6 3 5" xfId="38546" xr:uid="{00000000-0005-0000-0000-0000671E0000}"/>
    <cellStyle name="Normal 2 2 2 3 4 6 3 6" xfId="46932" xr:uid="{00000000-0005-0000-0000-0000681E0000}"/>
    <cellStyle name="Normal 2 2 2 3 4 6 3 7" xfId="55318" xr:uid="{00000000-0005-0000-0000-0000691E0000}"/>
    <cellStyle name="Normal 2 2 2 3 4 6 4" xfId="10422" xr:uid="{00000000-0005-0000-0000-00006A1E0000}"/>
    <cellStyle name="Normal 2 2 2 3 4 6 5" xfId="18808" xr:uid="{00000000-0005-0000-0000-00006B1E0000}"/>
    <cellStyle name="Normal 2 2 2 3 4 6 6" xfId="27194" xr:uid="{00000000-0005-0000-0000-00006C1E0000}"/>
    <cellStyle name="Normal 2 2 2 3 4 6 7" xfId="35580" xr:uid="{00000000-0005-0000-0000-00006D1E0000}"/>
    <cellStyle name="Normal 2 2 2 3 4 6 8" xfId="43966" xr:uid="{00000000-0005-0000-0000-00006E1E0000}"/>
    <cellStyle name="Normal 2 2 2 3 4 6 9" xfId="52352" xr:uid="{00000000-0005-0000-0000-00006F1E0000}"/>
    <cellStyle name="Normal 2 2 2 3 4 7" xfId="620" xr:uid="{00000000-0005-0000-0000-0000701E0000}"/>
    <cellStyle name="Normal 2 2 2 3 4 7 2" xfId="6352" xr:uid="{00000000-0005-0000-0000-0000711E0000}"/>
    <cellStyle name="Normal 2 2 2 3 4 7 3" xfId="12028" xr:uid="{00000000-0005-0000-0000-0000721E0000}"/>
    <cellStyle name="Normal 2 2 2 3 4 7 4" xfId="20414" xr:uid="{00000000-0005-0000-0000-0000731E0000}"/>
    <cellStyle name="Normal 2 2 2 3 4 7 5" xfId="28800" xr:uid="{00000000-0005-0000-0000-0000741E0000}"/>
    <cellStyle name="Normal 2 2 2 3 4 7 6" xfId="37186" xr:uid="{00000000-0005-0000-0000-0000751E0000}"/>
    <cellStyle name="Normal 2 2 2 3 4 7 7" xfId="45572" xr:uid="{00000000-0005-0000-0000-0000761E0000}"/>
    <cellStyle name="Normal 2 2 2 3 4 7 8" xfId="53958" xr:uid="{00000000-0005-0000-0000-0000771E0000}"/>
    <cellStyle name="Normal 2 2 2 3 4 8" xfId="3384" xr:uid="{00000000-0005-0000-0000-0000781E0000}"/>
    <cellStyle name="Normal 2 2 2 3 4 8 2" xfId="14738" xr:uid="{00000000-0005-0000-0000-0000791E0000}"/>
    <cellStyle name="Normal 2 2 2 3 4 8 3" xfId="23124" xr:uid="{00000000-0005-0000-0000-00007A1E0000}"/>
    <cellStyle name="Normal 2 2 2 3 4 8 4" xfId="31510" xr:uid="{00000000-0005-0000-0000-00007B1E0000}"/>
    <cellStyle name="Normal 2 2 2 3 4 8 5" xfId="39896" xr:uid="{00000000-0005-0000-0000-00007C1E0000}"/>
    <cellStyle name="Normal 2 2 2 3 4 8 6" xfId="48282" xr:uid="{00000000-0005-0000-0000-00007D1E0000}"/>
    <cellStyle name="Normal 2 2 2 3 4 8 7" xfId="56668" xr:uid="{00000000-0005-0000-0000-00007E1E0000}"/>
    <cellStyle name="Normal 2 2 2 3 4 9" xfId="6248" xr:uid="{00000000-0005-0000-0000-00007F1E0000}"/>
    <cellStyle name="Normal 2 2 2 3 4 9 2" xfId="11924" xr:uid="{00000000-0005-0000-0000-0000801E0000}"/>
    <cellStyle name="Normal 2 2 2 3 4 9 3" xfId="20310" xr:uid="{00000000-0005-0000-0000-0000811E0000}"/>
    <cellStyle name="Normal 2 2 2 3 4 9 4" xfId="28696" xr:uid="{00000000-0005-0000-0000-0000821E0000}"/>
    <cellStyle name="Normal 2 2 2 3 4 9 5" xfId="37082" xr:uid="{00000000-0005-0000-0000-0000831E0000}"/>
    <cellStyle name="Normal 2 2 2 3 4 9 6" xfId="45468" xr:uid="{00000000-0005-0000-0000-0000841E0000}"/>
    <cellStyle name="Normal 2 2 2 3 4 9 7" xfId="53854" xr:uid="{00000000-0005-0000-0000-0000851E0000}"/>
    <cellStyle name="Normal 2 2 2 3 4_Sheet1" xfId="103" xr:uid="{00000000-0005-0000-0000-0000861E0000}"/>
    <cellStyle name="Normal 2 2 2 3 5" xfId="104" xr:uid="{00000000-0005-0000-0000-0000871E0000}"/>
    <cellStyle name="Normal 2 2 2 3 5 10" xfId="25836" xr:uid="{00000000-0005-0000-0000-0000881E0000}"/>
    <cellStyle name="Normal 2 2 2 3 5 11" xfId="34222" xr:uid="{00000000-0005-0000-0000-0000891E0000}"/>
    <cellStyle name="Normal 2 2 2 3 5 12" xfId="42608" xr:uid="{00000000-0005-0000-0000-00008A1E0000}"/>
    <cellStyle name="Normal 2 2 2 3 5 13" xfId="50994" xr:uid="{00000000-0005-0000-0000-00008B1E0000}"/>
    <cellStyle name="Normal 2 2 2 3 5 14" xfId="59380" xr:uid="{00000000-0005-0000-0000-00008C1E0000}"/>
    <cellStyle name="Normal 2 2 2 3 5 15" xfId="60747" xr:uid="{00000000-0005-0000-0000-00008D1E0000}"/>
    <cellStyle name="Normal 2 2 2 3 5 2" xfId="924" xr:uid="{00000000-0005-0000-0000-00008E1E0000}"/>
    <cellStyle name="Normal 2 2 2 3 5 2 10" xfId="51335" xr:uid="{00000000-0005-0000-0000-00008F1E0000}"/>
    <cellStyle name="Normal 2 2 2 3 5 2 11" xfId="59721" xr:uid="{00000000-0005-0000-0000-0000901E0000}"/>
    <cellStyle name="Normal 2 2 2 3 5 2 12" xfId="61242" xr:uid="{00000000-0005-0000-0000-0000911E0000}"/>
    <cellStyle name="Normal 2 2 2 3 5 2 2" xfId="2875" xr:uid="{00000000-0005-0000-0000-0000921E0000}"/>
    <cellStyle name="Normal 2 2 2 3 5 2 2 2" xfId="5592" xr:uid="{00000000-0005-0000-0000-0000931E0000}"/>
    <cellStyle name="Normal 2 2 2 3 5 2 2 2 2" xfId="16946" xr:uid="{00000000-0005-0000-0000-0000941E0000}"/>
    <cellStyle name="Normal 2 2 2 3 5 2 2 2 3" xfId="25332" xr:uid="{00000000-0005-0000-0000-0000951E0000}"/>
    <cellStyle name="Normal 2 2 2 3 5 2 2 2 4" xfId="33718" xr:uid="{00000000-0005-0000-0000-0000961E0000}"/>
    <cellStyle name="Normal 2 2 2 3 5 2 2 2 5" xfId="42104" xr:uid="{00000000-0005-0000-0000-0000971E0000}"/>
    <cellStyle name="Normal 2 2 2 3 5 2 2 2 6" xfId="50490" xr:uid="{00000000-0005-0000-0000-0000981E0000}"/>
    <cellStyle name="Normal 2 2 2 3 5 2 2 2 7" xfId="58876" xr:uid="{00000000-0005-0000-0000-0000991E0000}"/>
    <cellStyle name="Normal 2 2 2 3 5 2 2 3" xfId="8560" xr:uid="{00000000-0005-0000-0000-00009A1E0000}"/>
    <cellStyle name="Normal 2 2 2 3 5 2 2 3 2" xfId="14236" xr:uid="{00000000-0005-0000-0000-00009B1E0000}"/>
    <cellStyle name="Normal 2 2 2 3 5 2 2 3 3" xfId="22622" xr:uid="{00000000-0005-0000-0000-00009C1E0000}"/>
    <cellStyle name="Normal 2 2 2 3 5 2 2 3 4" xfId="31008" xr:uid="{00000000-0005-0000-0000-00009D1E0000}"/>
    <cellStyle name="Normal 2 2 2 3 5 2 2 3 5" xfId="39394" xr:uid="{00000000-0005-0000-0000-00009E1E0000}"/>
    <cellStyle name="Normal 2 2 2 3 5 2 2 3 6" xfId="47780" xr:uid="{00000000-0005-0000-0000-00009F1E0000}"/>
    <cellStyle name="Normal 2 2 2 3 5 2 2 3 7" xfId="56166" xr:uid="{00000000-0005-0000-0000-0000A01E0000}"/>
    <cellStyle name="Normal 2 2 2 3 5 2 2 4" xfId="11270" xr:uid="{00000000-0005-0000-0000-0000A11E0000}"/>
    <cellStyle name="Normal 2 2 2 3 5 2 2 5" xfId="19656" xr:uid="{00000000-0005-0000-0000-0000A21E0000}"/>
    <cellStyle name="Normal 2 2 2 3 5 2 2 6" xfId="28042" xr:uid="{00000000-0005-0000-0000-0000A31E0000}"/>
    <cellStyle name="Normal 2 2 2 3 5 2 2 7" xfId="36428" xr:uid="{00000000-0005-0000-0000-0000A41E0000}"/>
    <cellStyle name="Normal 2 2 2 3 5 2 2 8" xfId="44814" xr:uid="{00000000-0005-0000-0000-0000A51E0000}"/>
    <cellStyle name="Normal 2 2 2 3 5 2 2 9" xfId="53200" xr:uid="{00000000-0005-0000-0000-0000A61E0000}"/>
    <cellStyle name="Normal 2 2 2 3 5 2 3" xfId="3727" xr:uid="{00000000-0005-0000-0000-0000A71E0000}"/>
    <cellStyle name="Normal 2 2 2 3 5 2 3 2" xfId="15081" xr:uid="{00000000-0005-0000-0000-0000A81E0000}"/>
    <cellStyle name="Normal 2 2 2 3 5 2 3 3" xfId="23467" xr:uid="{00000000-0005-0000-0000-0000A91E0000}"/>
    <cellStyle name="Normal 2 2 2 3 5 2 3 4" xfId="31853" xr:uid="{00000000-0005-0000-0000-0000AA1E0000}"/>
    <cellStyle name="Normal 2 2 2 3 5 2 3 5" xfId="40239" xr:uid="{00000000-0005-0000-0000-0000AB1E0000}"/>
    <cellStyle name="Normal 2 2 2 3 5 2 3 6" xfId="48625" xr:uid="{00000000-0005-0000-0000-0000AC1E0000}"/>
    <cellStyle name="Normal 2 2 2 3 5 2 3 7" xfId="57011" xr:uid="{00000000-0005-0000-0000-0000AD1E0000}"/>
    <cellStyle name="Normal 2 2 2 3 5 2 4" xfId="6695" xr:uid="{00000000-0005-0000-0000-0000AE1E0000}"/>
    <cellStyle name="Normal 2 2 2 3 5 2 4 2" xfId="12371" xr:uid="{00000000-0005-0000-0000-0000AF1E0000}"/>
    <cellStyle name="Normal 2 2 2 3 5 2 4 3" xfId="20757" xr:uid="{00000000-0005-0000-0000-0000B01E0000}"/>
    <cellStyle name="Normal 2 2 2 3 5 2 4 4" xfId="29143" xr:uid="{00000000-0005-0000-0000-0000B11E0000}"/>
    <cellStyle name="Normal 2 2 2 3 5 2 4 5" xfId="37529" xr:uid="{00000000-0005-0000-0000-0000B21E0000}"/>
    <cellStyle name="Normal 2 2 2 3 5 2 4 6" xfId="45915" xr:uid="{00000000-0005-0000-0000-0000B31E0000}"/>
    <cellStyle name="Normal 2 2 2 3 5 2 4 7" xfId="54301" xr:uid="{00000000-0005-0000-0000-0000B41E0000}"/>
    <cellStyle name="Normal 2 2 2 3 5 2 5" xfId="9405" xr:uid="{00000000-0005-0000-0000-0000B51E0000}"/>
    <cellStyle name="Normal 2 2 2 3 5 2 6" xfId="17791" xr:uid="{00000000-0005-0000-0000-0000B61E0000}"/>
    <cellStyle name="Normal 2 2 2 3 5 2 7" xfId="26177" xr:uid="{00000000-0005-0000-0000-0000B71E0000}"/>
    <cellStyle name="Normal 2 2 2 3 5 2 8" xfId="34563" xr:uid="{00000000-0005-0000-0000-0000B81E0000}"/>
    <cellStyle name="Normal 2 2 2 3 5 2 9" xfId="42949" xr:uid="{00000000-0005-0000-0000-0000B91E0000}"/>
    <cellStyle name="Normal 2 2 2 3 5 3" xfId="1514" xr:uid="{00000000-0005-0000-0000-0000BA1E0000}"/>
    <cellStyle name="Normal 2 2 2 3 5 3 10" xfId="51839" xr:uid="{00000000-0005-0000-0000-0000BB1E0000}"/>
    <cellStyle name="Normal 2 2 2 3 5 3 11" xfId="60225" xr:uid="{00000000-0005-0000-0000-0000BC1E0000}"/>
    <cellStyle name="Normal 2 2 2 3 5 3 2" xfId="2534" xr:uid="{00000000-0005-0000-0000-0000BD1E0000}"/>
    <cellStyle name="Normal 2 2 2 3 5 3 2 2" xfId="5251" xr:uid="{00000000-0005-0000-0000-0000BE1E0000}"/>
    <cellStyle name="Normal 2 2 2 3 5 3 2 2 2" xfId="16605" xr:uid="{00000000-0005-0000-0000-0000BF1E0000}"/>
    <cellStyle name="Normal 2 2 2 3 5 3 2 2 3" xfId="24991" xr:uid="{00000000-0005-0000-0000-0000C01E0000}"/>
    <cellStyle name="Normal 2 2 2 3 5 3 2 2 4" xfId="33377" xr:uid="{00000000-0005-0000-0000-0000C11E0000}"/>
    <cellStyle name="Normal 2 2 2 3 5 3 2 2 5" xfId="41763" xr:uid="{00000000-0005-0000-0000-0000C21E0000}"/>
    <cellStyle name="Normal 2 2 2 3 5 3 2 2 6" xfId="50149" xr:uid="{00000000-0005-0000-0000-0000C31E0000}"/>
    <cellStyle name="Normal 2 2 2 3 5 3 2 2 7" xfId="58535" xr:uid="{00000000-0005-0000-0000-0000C41E0000}"/>
    <cellStyle name="Normal 2 2 2 3 5 3 2 3" xfId="8219" xr:uid="{00000000-0005-0000-0000-0000C51E0000}"/>
    <cellStyle name="Normal 2 2 2 3 5 3 2 3 2" xfId="13895" xr:uid="{00000000-0005-0000-0000-0000C61E0000}"/>
    <cellStyle name="Normal 2 2 2 3 5 3 2 3 3" xfId="22281" xr:uid="{00000000-0005-0000-0000-0000C71E0000}"/>
    <cellStyle name="Normal 2 2 2 3 5 3 2 3 4" xfId="30667" xr:uid="{00000000-0005-0000-0000-0000C81E0000}"/>
    <cellStyle name="Normal 2 2 2 3 5 3 2 3 5" xfId="39053" xr:uid="{00000000-0005-0000-0000-0000C91E0000}"/>
    <cellStyle name="Normal 2 2 2 3 5 3 2 3 6" xfId="47439" xr:uid="{00000000-0005-0000-0000-0000CA1E0000}"/>
    <cellStyle name="Normal 2 2 2 3 5 3 2 3 7" xfId="55825" xr:uid="{00000000-0005-0000-0000-0000CB1E0000}"/>
    <cellStyle name="Normal 2 2 2 3 5 3 2 4" xfId="10929" xr:uid="{00000000-0005-0000-0000-0000CC1E0000}"/>
    <cellStyle name="Normal 2 2 2 3 5 3 2 5" xfId="19315" xr:uid="{00000000-0005-0000-0000-0000CD1E0000}"/>
    <cellStyle name="Normal 2 2 2 3 5 3 2 6" xfId="27701" xr:uid="{00000000-0005-0000-0000-0000CE1E0000}"/>
    <cellStyle name="Normal 2 2 2 3 5 3 2 7" xfId="36087" xr:uid="{00000000-0005-0000-0000-0000CF1E0000}"/>
    <cellStyle name="Normal 2 2 2 3 5 3 2 8" xfId="44473" xr:uid="{00000000-0005-0000-0000-0000D01E0000}"/>
    <cellStyle name="Normal 2 2 2 3 5 3 2 9" xfId="52859" xr:uid="{00000000-0005-0000-0000-0000D11E0000}"/>
    <cellStyle name="Normal 2 2 2 3 5 3 3" xfId="4231" xr:uid="{00000000-0005-0000-0000-0000D21E0000}"/>
    <cellStyle name="Normal 2 2 2 3 5 3 3 2" xfId="15585" xr:uid="{00000000-0005-0000-0000-0000D31E0000}"/>
    <cellStyle name="Normal 2 2 2 3 5 3 3 3" xfId="23971" xr:uid="{00000000-0005-0000-0000-0000D41E0000}"/>
    <cellStyle name="Normal 2 2 2 3 5 3 3 4" xfId="32357" xr:uid="{00000000-0005-0000-0000-0000D51E0000}"/>
    <cellStyle name="Normal 2 2 2 3 5 3 3 5" xfId="40743" xr:uid="{00000000-0005-0000-0000-0000D61E0000}"/>
    <cellStyle name="Normal 2 2 2 3 5 3 3 6" xfId="49129" xr:uid="{00000000-0005-0000-0000-0000D71E0000}"/>
    <cellStyle name="Normal 2 2 2 3 5 3 3 7" xfId="57515" xr:uid="{00000000-0005-0000-0000-0000D81E0000}"/>
    <cellStyle name="Normal 2 2 2 3 5 3 4" xfId="7199" xr:uid="{00000000-0005-0000-0000-0000D91E0000}"/>
    <cellStyle name="Normal 2 2 2 3 5 3 4 2" xfId="12875" xr:uid="{00000000-0005-0000-0000-0000DA1E0000}"/>
    <cellStyle name="Normal 2 2 2 3 5 3 4 3" xfId="21261" xr:uid="{00000000-0005-0000-0000-0000DB1E0000}"/>
    <cellStyle name="Normal 2 2 2 3 5 3 4 4" xfId="29647" xr:uid="{00000000-0005-0000-0000-0000DC1E0000}"/>
    <cellStyle name="Normal 2 2 2 3 5 3 4 5" xfId="38033" xr:uid="{00000000-0005-0000-0000-0000DD1E0000}"/>
    <cellStyle name="Normal 2 2 2 3 5 3 4 6" xfId="46419" xr:uid="{00000000-0005-0000-0000-0000DE1E0000}"/>
    <cellStyle name="Normal 2 2 2 3 5 3 4 7" xfId="54805" xr:uid="{00000000-0005-0000-0000-0000DF1E0000}"/>
    <cellStyle name="Normal 2 2 2 3 5 3 5" xfId="9909" xr:uid="{00000000-0005-0000-0000-0000E01E0000}"/>
    <cellStyle name="Normal 2 2 2 3 5 3 6" xfId="18295" xr:uid="{00000000-0005-0000-0000-0000E11E0000}"/>
    <cellStyle name="Normal 2 2 2 3 5 3 7" xfId="26681" xr:uid="{00000000-0005-0000-0000-0000E21E0000}"/>
    <cellStyle name="Normal 2 2 2 3 5 3 8" xfId="35067" xr:uid="{00000000-0005-0000-0000-0000E31E0000}"/>
    <cellStyle name="Normal 2 2 2 3 5 3 9" xfId="43453" xr:uid="{00000000-0005-0000-0000-0000E41E0000}"/>
    <cellStyle name="Normal 2 2 2 3 5 4" xfId="2030" xr:uid="{00000000-0005-0000-0000-0000E51E0000}"/>
    <cellStyle name="Normal 2 2 2 3 5 4 2" xfId="4747" xr:uid="{00000000-0005-0000-0000-0000E61E0000}"/>
    <cellStyle name="Normal 2 2 2 3 5 4 2 2" xfId="16101" xr:uid="{00000000-0005-0000-0000-0000E71E0000}"/>
    <cellStyle name="Normal 2 2 2 3 5 4 2 3" xfId="24487" xr:uid="{00000000-0005-0000-0000-0000E81E0000}"/>
    <cellStyle name="Normal 2 2 2 3 5 4 2 4" xfId="32873" xr:uid="{00000000-0005-0000-0000-0000E91E0000}"/>
    <cellStyle name="Normal 2 2 2 3 5 4 2 5" xfId="41259" xr:uid="{00000000-0005-0000-0000-0000EA1E0000}"/>
    <cellStyle name="Normal 2 2 2 3 5 4 2 6" xfId="49645" xr:uid="{00000000-0005-0000-0000-0000EB1E0000}"/>
    <cellStyle name="Normal 2 2 2 3 5 4 2 7" xfId="58031" xr:uid="{00000000-0005-0000-0000-0000EC1E0000}"/>
    <cellStyle name="Normal 2 2 2 3 5 4 3" xfId="7715" xr:uid="{00000000-0005-0000-0000-0000ED1E0000}"/>
    <cellStyle name="Normal 2 2 2 3 5 4 3 2" xfId="13391" xr:uid="{00000000-0005-0000-0000-0000EE1E0000}"/>
    <cellStyle name="Normal 2 2 2 3 5 4 3 3" xfId="21777" xr:uid="{00000000-0005-0000-0000-0000EF1E0000}"/>
    <cellStyle name="Normal 2 2 2 3 5 4 3 4" xfId="30163" xr:uid="{00000000-0005-0000-0000-0000F01E0000}"/>
    <cellStyle name="Normal 2 2 2 3 5 4 3 5" xfId="38549" xr:uid="{00000000-0005-0000-0000-0000F11E0000}"/>
    <cellStyle name="Normal 2 2 2 3 5 4 3 6" xfId="46935" xr:uid="{00000000-0005-0000-0000-0000F21E0000}"/>
    <cellStyle name="Normal 2 2 2 3 5 4 3 7" xfId="55321" xr:uid="{00000000-0005-0000-0000-0000F31E0000}"/>
    <cellStyle name="Normal 2 2 2 3 5 4 4" xfId="10425" xr:uid="{00000000-0005-0000-0000-0000F41E0000}"/>
    <cellStyle name="Normal 2 2 2 3 5 4 5" xfId="18811" xr:uid="{00000000-0005-0000-0000-0000F51E0000}"/>
    <cellStyle name="Normal 2 2 2 3 5 4 6" xfId="27197" xr:uid="{00000000-0005-0000-0000-0000F61E0000}"/>
    <cellStyle name="Normal 2 2 2 3 5 4 7" xfId="35583" xr:uid="{00000000-0005-0000-0000-0000F71E0000}"/>
    <cellStyle name="Normal 2 2 2 3 5 4 8" xfId="43969" xr:uid="{00000000-0005-0000-0000-0000F81E0000}"/>
    <cellStyle name="Normal 2 2 2 3 5 4 9" xfId="52355" xr:uid="{00000000-0005-0000-0000-0000F91E0000}"/>
    <cellStyle name="Normal 2 2 2 3 5 5" xfId="621" xr:uid="{00000000-0005-0000-0000-0000FA1E0000}"/>
    <cellStyle name="Normal 2 2 2 3 5 5 2" xfId="6354" xr:uid="{00000000-0005-0000-0000-0000FB1E0000}"/>
    <cellStyle name="Normal 2 2 2 3 5 5 3" xfId="12030" xr:uid="{00000000-0005-0000-0000-0000FC1E0000}"/>
    <cellStyle name="Normal 2 2 2 3 5 5 4" xfId="20416" xr:uid="{00000000-0005-0000-0000-0000FD1E0000}"/>
    <cellStyle name="Normal 2 2 2 3 5 5 5" xfId="28802" xr:uid="{00000000-0005-0000-0000-0000FE1E0000}"/>
    <cellStyle name="Normal 2 2 2 3 5 5 6" xfId="37188" xr:uid="{00000000-0005-0000-0000-0000FF1E0000}"/>
    <cellStyle name="Normal 2 2 2 3 5 5 7" xfId="45574" xr:uid="{00000000-0005-0000-0000-0000001F0000}"/>
    <cellStyle name="Normal 2 2 2 3 5 5 8" xfId="53960" xr:uid="{00000000-0005-0000-0000-0000011F0000}"/>
    <cellStyle name="Normal 2 2 2 3 5 6" xfId="3386" xr:uid="{00000000-0005-0000-0000-0000021F0000}"/>
    <cellStyle name="Normal 2 2 2 3 5 6 2" xfId="14740" xr:uid="{00000000-0005-0000-0000-0000031F0000}"/>
    <cellStyle name="Normal 2 2 2 3 5 6 3" xfId="23126" xr:uid="{00000000-0005-0000-0000-0000041F0000}"/>
    <cellStyle name="Normal 2 2 2 3 5 6 4" xfId="31512" xr:uid="{00000000-0005-0000-0000-0000051F0000}"/>
    <cellStyle name="Normal 2 2 2 3 5 6 5" xfId="39898" xr:uid="{00000000-0005-0000-0000-0000061F0000}"/>
    <cellStyle name="Normal 2 2 2 3 5 6 6" xfId="48284" xr:uid="{00000000-0005-0000-0000-0000071F0000}"/>
    <cellStyle name="Normal 2 2 2 3 5 6 7" xfId="56670" xr:uid="{00000000-0005-0000-0000-0000081F0000}"/>
    <cellStyle name="Normal 2 2 2 3 5 7" xfId="6128" xr:uid="{00000000-0005-0000-0000-0000091F0000}"/>
    <cellStyle name="Normal 2 2 2 3 5 7 2" xfId="11804" xr:uid="{00000000-0005-0000-0000-00000A1F0000}"/>
    <cellStyle name="Normal 2 2 2 3 5 7 3" xfId="20190" xr:uid="{00000000-0005-0000-0000-00000B1F0000}"/>
    <cellStyle name="Normal 2 2 2 3 5 7 4" xfId="28576" xr:uid="{00000000-0005-0000-0000-00000C1F0000}"/>
    <cellStyle name="Normal 2 2 2 3 5 7 5" xfId="36962" xr:uid="{00000000-0005-0000-0000-00000D1F0000}"/>
    <cellStyle name="Normal 2 2 2 3 5 7 6" xfId="45348" xr:uid="{00000000-0005-0000-0000-00000E1F0000}"/>
    <cellStyle name="Normal 2 2 2 3 5 7 7" xfId="53734" xr:uid="{00000000-0005-0000-0000-00000F1F0000}"/>
    <cellStyle name="Normal 2 2 2 3 5 8" xfId="9064" xr:uid="{00000000-0005-0000-0000-0000101F0000}"/>
    <cellStyle name="Normal 2 2 2 3 5 9" xfId="17450" xr:uid="{00000000-0005-0000-0000-0000111F0000}"/>
    <cellStyle name="Normal 2 2 2 3 6" xfId="925" xr:uid="{00000000-0005-0000-0000-0000121F0000}"/>
    <cellStyle name="Normal 2 2 2 3 6 10" xfId="42950" xr:uid="{00000000-0005-0000-0000-0000131F0000}"/>
    <cellStyle name="Normal 2 2 2 3 6 11" xfId="51336" xr:uid="{00000000-0005-0000-0000-0000141F0000}"/>
    <cellStyle name="Normal 2 2 2 3 6 12" xfId="59722" xr:uid="{00000000-0005-0000-0000-0000151F0000}"/>
    <cellStyle name="Normal 2 2 2 3 6 13" xfId="61053" xr:uid="{00000000-0005-0000-0000-0000161F0000}"/>
    <cellStyle name="Normal 2 2 2 3 6 2" xfId="1823" xr:uid="{00000000-0005-0000-0000-0000171F0000}"/>
    <cellStyle name="Normal 2 2 2 3 6 2 10" xfId="52148" xr:uid="{00000000-0005-0000-0000-0000181F0000}"/>
    <cellStyle name="Normal 2 2 2 3 6 2 11" xfId="60534" xr:uid="{00000000-0005-0000-0000-0000191F0000}"/>
    <cellStyle name="Normal 2 2 2 3 6 2 2" xfId="2876" xr:uid="{00000000-0005-0000-0000-00001A1F0000}"/>
    <cellStyle name="Normal 2 2 2 3 6 2 2 2" xfId="5593" xr:uid="{00000000-0005-0000-0000-00001B1F0000}"/>
    <cellStyle name="Normal 2 2 2 3 6 2 2 2 2" xfId="16947" xr:uid="{00000000-0005-0000-0000-00001C1F0000}"/>
    <cellStyle name="Normal 2 2 2 3 6 2 2 2 3" xfId="25333" xr:uid="{00000000-0005-0000-0000-00001D1F0000}"/>
    <cellStyle name="Normal 2 2 2 3 6 2 2 2 4" xfId="33719" xr:uid="{00000000-0005-0000-0000-00001E1F0000}"/>
    <cellStyle name="Normal 2 2 2 3 6 2 2 2 5" xfId="42105" xr:uid="{00000000-0005-0000-0000-00001F1F0000}"/>
    <cellStyle name="Normal 2 2 2 3 6 2 2 2 6" xfId="50491" xr:uid="{00000000-0005-0000-0000-0000201F0000}"/>
    <cellStyle name="Normal 2 2 2 3 6 2 2 2 7" xfId="58877" xr:uid="{00000000-0005-0000-0000-0000211F0000}"/>
    <cellStyle name="Normal 2 2 2 3 6 2 2 3" xfId="8561" xr:uid="{00000000-0005-0000-0000-0000221F0000}"/>
    <cellStyle name="Normal 2 2 2 3 6 2 2 3 2" xfId="14237" xr:uid="{00000000-0005-0000-0000-0000231F0000}"/>
    <cellStyle name="Normal 2 2 2 3 6 2 2 3 3" xfId="22623" xr:uid="{00000000-0005-0000-0000-0000241F0000}"/>
    <cellStyle name="Normal 2 2 2 3 6 2 2 3 4" xfId="31009" xr:uid="{00000000-0005-0000-0000-0000251F0000}"/>
    <cellStyle name="Normal 2 2 2 3 6 2 2 3 5" xfId="39395" xr:uid="{00000000-0005-0000-0000-0000261F0000}"/>
    <cellStyle name="Normal 2 2 2 3 6 2 2 3 6" xfId="47781" xr:uid="{00000000-0005-0000-0000-0000271F0000}"/>
    <cellStyle name="Normal 2 2 2 3 6 2 2 3 7" xfId="56167" xr:uid="{00000000-0005-0000-0000-0000281F0000}"/>
    <cellStyle name="Normal 2 2 2 3 6 2 2 4" xfId="11271" xr:uid="{00000000-0005-0000-0000-0000291F0000}"/>
    <cellStyle name="Normal 2 2 2 3 6 2 2 5" xfId="19657" xr:uid="{00000000-0005-0000-0000-00002A1F0000}"/>
    <cellStyle name="Normal 2 2 2 3 6 2 2 6" xfId="28043" xr:uid="{00000000-0005-0000-0000-00002B1F0000}"/>
    <cellStyle name="Normal 2 2 2 3 6 2 2 7" xfId="36429" xr:uid="{00000000-0005-0000-0000-00002C1F0000}"/>
    <cellStyle name="Normal 2 2 2 3 6 2 2 8" xfId="44815" xr:uid="{00000000-0005-0000-0000-00002D1F0000}"/>
    <cellStyle name="Normal 2 2 2 3 6 2 2 9" xfId="53201" xr:uid="{00000000-0005-0000-0000-00002E1F0000}"/>
    <cellStyle name="Normal 2 2 2 3 6 2 3" xfId="4540" xr:uid="{00000000-0005-0000-0000-00002F1F0000}"/>
    <cellStyle name="Normal 2 2 2 3 6 2 3 2" xfId="15894" xr:uid="{00000000-0005-0000-0000-0000301F0000}"/>
    <cellStyle name="Normal 2 2 2 3 6 2 3 3" xfId="24280" xr:uid="{00000000-0005-0000-0000-0000311F0000}"/>
    <cellStyle name="Normal 2 2 2 3 6 2 3 4" xfId="32666" xr:uid="{00000000-0005-0000-0000-0000321F0000}"/>
    <cellStyle name="Normal 2 2 2 3 6 2 3 5" xfId="41052" xr:uid="{00000000-0005-0000-0000-0000331F0000}"/>
    <cellStyle name="Normal 2 2 2 3 6 2 3 6" xfId="49438" xr:uid="{00000000-0005-0000-0000-0000341F0000}"/>
    <cellStyle name="Normal 2 2 2 3 6 2 3 7" xfId="57824" xr:uid="{00000000-0005-0000-0000-0000351F0000}"/>
    <cellStyle name="Normal 2 2 2 3 6 2 4" xfId="7508" xr:uid="{00000000-0005-0000-0000-0000361F0000}"/>
    <cellStyle name="Normal 2 2 2 3 6 2 4 2" xfId="13184" xr:uid="{00000000-0005-0000-0000-0000371F0000}"/>
    <cellStyle name="Normal 2 2 2 3 6 2 4 3" xfId="21570" xr:uid="{00000000-0005-0000-0000-0000381F0000}"/>
    <cellStyle name="Normal 2 2 2 3 6 2 4 4" xfId="29956" xr:uid="{00000000-0005-0000-0000-0000391F0000}"/>
    <cellStyle name="Normal 2 2 2 3 6 2 4 5" xfId="38342" xr:uid="{00000000-0005-0000-0000-00003A1F0000}"/>
    <cellStyle name="Normal 2 2 2 3 6 2 4 6" xfId="46728" xr:uid="{00000000-0005-0000-0000-00003B1F0000}"/>
    <cellStyle name="Normal 2 2 2 3 6 2 4 7" xfId="55114" xr:uid="{00000000-0005-0000-0000-00003C1F0000}"/>
    <cellStyle name="Normal 2 2 2 3 6 2 5" xfId="10218" xr:uid="{00000000-0005-0000-0000-00003D1F0000}"/>
    <cellStyle name="Normal 2 2 2 3 6 2 6" xfId="18604" xr:uid="{00000000-0005-0000-0000-00003E1F0000}"/>
    <cellStyle name="Normal 2 2 2 3 6 2 7" xfId="26990" xr:uid="{00000000-0005-0000-0000-00003F1F0000}"/>
    <cellStyle name="Normal 2 2 2 3 6 2 8" xfId="35376" xr:uid="{00000000-0005-0000-0000-0000401F0000}"/>
    <cellStyle name="Normal 2 2 2 3 6 2 9" xfId="43762" xr:uid="{00000000-0005-0000-0000-0000411F0000}"/>
    <cellStyle name="Normal 2 2 2 3 6 3" xfId="2031" xr:uid="{00000000-0005-0000-0000-0000421F0000}"/>
    <cellStyle name="Normal 2 2 2 3 6 3 2" xfId="4748" xr:uid="{00000000-0005-0000-0000-0000431F0000}"/>
    <cellStyle name="Normal 2 2 2 3 6 3 2 2" xfId="16102" xr:uid="{00000000-0005-0000-0000-0000441F0000}"/>
    <cellStyle name="Normal 2 2 2 3 6 3 2 3" xfId="24488" xr:uid="{00000000-0005-0000-0000-0000451F0000}"/>
    <cellStyle name="Normal 2 2 2 3 6 3 2 4" xfId="32874" xr:uid="{00000000-0005-0000-0000-0000461F0000}"/>
    <cellStyle name="Normal 2 2 2 3 6 3 2 5" xfId="41260" xr:uid="{00000000-0005-0000-0000-0000471F0000}"/>
    <cellStyle name="Normal 2 2 2 3 6 3 2 6" xfId="49646" xr:uid="{00000000-0005-0000-0000-0000481F0000}"/>
    <cellStyle name="Normal 2 2 2 3 6 3 2 7" xfId="58032" xr:uid="{00000000-0005-0000-0000-0000491F0000}"/>
    <cellStyle name="Normal 2 2 2 3 6 3 3" xfId="7716" xr:uid="{00000000-0005-0000-0000-00004A1F0000}"/>
    <cellStyle name="Normal 2 2 2 3 6 3 3 2" xfId="13392" xr:uid="{00000000-0005-0000-0000-00004B1F0000}"/>
    <cellStyle name="Normal 2 2 2 3 6 3 3 3" xfId="21778" xr:uid="{00000000-0005-0000-0000-00004C1F0000}"/>
    <cellStyle name="Normal 2 2 2 3 6 3 3 4" xfId="30164" xr:uid="{00000000-0005-0000-0000-00004D1F0000}"/>
    <cellStyle name="Normal 2 2 2 3 6 3 3 5" xfId="38550" xr:uid="{00000000-0005-0000-0000-00004E1F0000}"/>
    <cellStyle name="Normal 2 2 2 3 6 3 3 6" xfId="46936" xr:uid="{00000000-0005-0000-0000-00004F1F0000}"/>
    <cellStyle name="Normal 2 2 2 3 6 3 3 7" xfId="55322" xr:uid="{00000000-0005-0000-0000-0000501F0000}"/>
    <cellStyle name="Normal 2 2 2 3 6 3 4" xfId="10426" xr:uid="{00000000-0005-0000-0000-0000511F0000}"/>
    <cellStyle name="Normal 2 2 2 3 6 3 5" xfId="18812" xr:uid="{00000000-0005-0000-0000-0000521F0000}"/>
    <cellStyle name="Normal 2 2 2 3 6 3 6" xfId="27198" xr:uid="{00000000-0005-0000-0000-0000531F0000}"/>
    <cellStyle name="Normal 2 2 2 3 6 3 7" xfId="35584" xr:uid="{00000000-0005-0000-0000-0000541F0000}"/>
    <cellStyle name="Normal 2 2 2 3 6 3 8" xfId="43970" xr:uid="{00000000-0005-0000-0000-0000551F0000}"/>
    <cellStyle name="Normal 2 2 2 3 6 3 9" xfId="52356" xr:uid="{00000000-0005-0000-0000-0000561F0000}"/>
    <cellStyle name="Normal 2 2 2 3 6 4" xfId="3728" xr:uid="{00000000-0005-0000-0000-0000571F0000}"/>
    <cellStyle name="Normal 2 2 2 3 6 4 2" xfId="15082" xr:uid="{00000000-0005-0000-0000-0000581F0000}"/>
    <cellStyle name="Normal 2 2 2 3 6 4 3" xfId="23468" xr:uid="{00000000-0005-0000-0000-0000591F0000}"/>
    <cellStyle name="Normal 2 2 2 3 6 4 4" xfId="31854" xr:uid="{00000000-0005-0000-0000-00005A1F0000}"/>
    <cellStyle name="Normal 2 2 2 3 6 4 5" xfId="40240" xr:uid="{00000000-0005-0000-0000-00005B1F0000}"/>
    <cellStyle name="Normal 2 2 2 3 6 4 6" xfId="48626" xr:uid="{00000000-0005-0000-0000-00005C1F0000}"/>
    <cellStyle name="Normal 2 2 2 3 6 4 7" xfId="57012" xr:uid="{00000000-0005-0000-0000-00005D1F0000}"/>
    <cellStyle name="Normal 2 2 2 3 6 5" xfId="6696" xr:uid="{00000000-0005-0000-0000-00005E1F0000}"/>
    <cellStyle name="Normal 2 2 2 3 6 5 2" xfId="12372" xr:uid="{00000000-0005-0000-0000-00005F1F0000}"/>
    <cellStyle name="Normal 2 2 2 3 6 5 3" xfId="20758" xr:uid="{00000000-0005-0000-0000-0000601F0000}"/>
    <cellStyle name="Normal 2 2 2 3 6 5 4" xfId="29144" xr:uid="{00000000-0005-0000-0000-0000611F0000}"/>
    <cellStyle name="Normal 2 2 2 3 6 5 5" xfId="37530" xr:uid="{00000000-0005-0000-0000-0000621F0000}"/>
    <cellStyle name="Normal 2 2 2 3 6 5 6" xfId="45916" xr:uid="{00000000-0005-0000-0000-0000631F0000}"/>
    <cellStyle name="Normal 2 2 2 3 6 5 7" xfId="54302" xr:uid="{00000000-0005-0000-0000-0000641F0000}"/>
    <cellStyle name="Normal 2 2 2 3 6 6" xfId="9406" xr:uid="{00000000-0005-0000-0000-0000651F0000}"/>
    <cellStyle name="Normal 2 2 2 3 6 7" xfId="17792" xr:uid="{00000000-0005-0000-0000-0000661F0000}"/>
    <cellStyle name="Normal 2 2 2 3 6 8" xfId="26178" xr:uid="{00000000-0005-0000-0000-0000671F0000}"/>
    <cellStyle name="Normal 2 2 2 3 6 9" xfId="34564" xr:uid="{00000000-0005-0000-0000-0000681F0000}"/>
    <cellStyle name="Normal 2 2 2 3 7" xfId="911" xr:uid="{00000000-0005-0000-0000-0000691F0000}"/>
    <cellStyle name="Normal 2 2 2 3 7 10" xfId="51322" xr:uid="{00000000-0005-0000-0000-00006A1F0000}"/>
    <cellStyle name="Normal 2 2 2 3 7 11" xfId="59708" xr:uid="{00000000-0005-0000-0000-00006B1F0000}"/>
    <cellStyle name="Normal 2 2 2 3 7 12" xfId="61233" xr:uid="{00000000-0005-0000-0000-00006C1F0000}"/>
    <cellStyle name="Normal 2 2 2 3 7 2" xfId="2862" xr:uid="{00000000-0005-0000-0000-00006D1F0000}"/>
    <cellStyle name="Normal 2 2 2 3 7 2 2" xfId="5579" xr:uid="{00000000-0005-0000-0000-00006E1F0000}"/>
    <cellStyle name="Normal 2 2 2 3 7 2 2 2" xfId="16933" xr:uid="{00000000-0005-0000-0000-00006F1F0000}"/>
    <cellStyle name="Normal 2 2 2 3 7 2 2 3" xfId="25319" xr:uid="{00000000-0005-0000-0000-0000701F0000}"/>
    <cellStyle name="Normal 2 2 2 3 7 2 2 4" xfId="33705" xr:uid="{00000000-0005-0000-0000-0000711F0000}"/>
    <cellStyle name="Normal 2 2 2 3 7 2 2 5" xfId="42091" xr:uid="{00000000-0005-0000-0000-0000721F0000}"/>
    <cellStyle name="Normal 2 2 2 3 7 2 2 6" xfId="50477" xr:uid="{00000000-0005-0000-0000-0000731F0000}"/>
    <cellStyle name="Normal 2 2 2 3 7 2 2 7" xfId="58863" xr:uid="{00000000-0005-0000-0000-0000741F0000}"/>
    <cellStyle name="Normal 2 2 2 3 7 2 3" xfId="8547" xr:uid="{00000000-0005-0000-0000-0000751F0000}"/>
    <cellStyle name="Normal 2 2 2 3 7 2 3 2" xfId="14223" xr:uid="{00000000-0005-0000-0000-0000761F0000}"/>
    <cellStyle name="Normal 2 2 2 3 7 2 3 3" xfId="22609" xr:uid="{00000000-0005-0000-0000-0000771F0000}"/>
    <cellStyle name="Normal 2 2 2 3 7 2 3 4" xfId="30995" xr:uid="{00000000-0005-0000-0000-0000781F0000}"/>
    <cellStyle name="Normal 2 2 2 3 7 2 3 5" xfId="39381" xr:uid="{00000000-0005-0000-0000-0000791F0000}"/>
    <cellStyle name="Normal 2 2 2 3 7 2 3 6" xfId="47767" xr:uid="{00000000-0005-0000-0000-00007A1F0000}"/>
    <cellStyle name="Normal 2 2 2 3 7 2 3 7" xfId="56153" xr:uid="{00000000-0005-0000-0000-00007B1F0000}"/>
    <cellStyle name="Normal 2 2 2 3 7 2 4" xfId="11257" xr:uid="{00000000-0005-0000-0000-00007C1F0000}"/>
    <cellStyle name="Normal 2 2 2 3 7 2 5" xfId="19643" xr:uid="{00000000-0005-0000-0000-00007D1F0000}"/>
    <cellStyle name="Normal 2 2 2 3 7 2 6" xfId="28029" xr:uid="{00000000-0005-0000-0000-00007E1F0000}"/>
    <cellStyle name="Normal 2 2 2 3 7 2 7" xfId="36415" xr:uid="{00000000-0005-0000-0000-00007F1F0000}"/>
    <cellStyle name="Normal 2 2 2 3 7 2 8" xfId="44801" xr:uid="{00000000-0005-0000-0000-0000801F0000}"/>
    <cellStyle name="Normal 2 2 2 3 7 2 9" xfId="53187" xr:uid="{00000000-0005-0000-0000-0000811F0000}"/>
    <cellStyle name="Normal 2 2 2 3 7 3" xfId="3714" xr:uid="{00000000-0005-0000-0000-0000821F0000}"/>
    <cellStyle name="Normal 2 2 2 3 7 3 2" xfId="15068" xr:uid="{00000000-0005-0000-0000-0000831F0000}"/>
    <cellStyle name="Normal 2 2 2 3 7 3 3" xfId="23454" xr:uid="{00000000-0005-0000-0000-0000841F0000}"/>
    <cellStyle name="Normal 2 2 2 3 7 3 4" xfId="31840" xr:uid="{00000000-0005-0000-0000-0000851F0000}"/>
    <cellStyle name="Normal 2 2 2 3 7 3 5" xfId="40226" xr:uid="{00000000-0005-0000-0000-0000861F0000}"/>
    <cellStyle name="Normal 2 2 2 3 7 3 6" xfId="48612" xr:uid="{00000000-0005-0000-0000-0000871F0000}"/>
    <cellStyle name="Normal 2 2 2 3 7 3 7" xfId="56998" xr:uid="{00000000-0005-0000-0000-0000881F0000}"/>
    <cellStyle name="Normal 2 2 2 3 7 4" xfId="6682" xr:uid="{00000000-0005-0000-0000-0000891F0000}"/>
    <cellStyle name="Normal 2 2 2 3 7 4 2" xfId="12358" xr:uid="{00000000-0005-0000-0000-00008A1F0000}"/>
    <cellStyle name="Normal 2 2 2 3 7 4 3" xfId="20744" xr:uid="{00000000-0005-0000-0000-00008B1F0000}"/>
    <cellStyle name="Normal 2 2 2 3 7 4 4" xfId="29130" xr:uid="{00000000-0005-0000-0000-00008C1F0000}"/>
    <cellStyle name="Normal 2 2 2 3 7 4 5" xfId="37516" xr:uid="{00000000-0005-0000-0000-00008D1F0000}"/>
    <cellStyle name="Normal 2 2 2 3 7 4 6" xfId="45902" xr:uid="{00000000-0005-0000-0000-00008E1F0000}"/>
    <cellStyle name="Normal 2 2 2 3 7 4 7" xfId="54288" xr:uid="{00000000-0005-0000-0000-00008F1F0000}"/>
    <cellStyle name="Normal 2 2 2 3 7 5" xfId="9392" xr:uid="{00000000-0005-0000-0000-0000901F0000}"/>
    <cellStyle name="Normal 2 2 2 3 7 6" xfId="17778" xr:uid="{00000000-0005-0000-0000-0000911F0000}"/>
    <cellStyle name="Normal 2 2 2 3 7 7" xfId="26164" xr:uid="{00000000-0005-0000-0000-0000921F0000}"/>
    <cellStyle name="Normal 2 2 2 3 7 8" xfId="34550" xr:uid="{00000000-0005-0000-0000-0000931F0000}"/>
    <cellStyle name="Normal 2 2 2 3 7 9" xfId="42936" xr:uid="{00000000-0005-0000-0000-0000941F0000}"/>
    <cellStyle name="Normal 2 2 2 3 8" xfId="1505" xr:uid="{00000000-0005-0000-0000-0000951F0000}"/>
    <cellStyle name="Normal 2 2 2 3 8 10" xfId="51830" xr:uid="{00000000-0005-0000-0000-0000961F0000}"/>
    <cellStyle name="Normal 2 2 2 3 8 11" xfId="60216" xr:uid="{00000000-0005-0000-0000-0000971F0000}"/>
    <cellStyle name="Normal 2 2 2 3 8 2" xfId="2525" xr:uid="{00000000-0005-0000-0000-0000981F0000}"/>
    <cellStyle name="Normal 2 2 2 3 8 2 2" xfId="5242" xr:uid="{00000000-0005-0000-0000-0000991F0000}"/>
    <cellStyle name="Normal 2 2 2 3 8 2 2 2" xfId="16596" xr:uid="{00000000-0005-0000-0000-00009A1F0000}"/>
    <cellStyle name="Normal 2 2 2 3 8 2 2 3" xfId="24982" xr:uid="{00000000-0005-0000-0000-00009B1F0000}"/>
    <cellStyle name="Normal 2 2 2 3 8 2 2 4" xfId="33368" xr:uid="{00000000-0005-0000-0000-00009C1F0000}"/>
    <cellStyle name="Normal 2 2 2 3 8 2 2 5" xfId="41754" xr:uid="{00000000-0005-0000-0000-00009D1F0000}"/>
    <cellStyle name="Normal 2 2 2 3 8 2 2 6" xfId="50140" xr:uid="{00000000-0005-0000-0000-00009E1F0000}"/>
    <cellStyle name="Normal 2 2 2 3 8 2 2 7" xfId="58526" xr:uid="{00000000-0005-0000-0000-00009F1F0000}"/>
    <cellStyle name="Normal 2 2 2 3 8 2 3" xfId="8210" xr:uid="{00000000-0005-0000-0000-0000A01F0000}"/>
    <cellStyle name="Normal 2 2 2 3 8 2 3 2" xfId="13886" xr:uid="{00000000-0005-0000-0000-0000A11F0000}"/>
    <cellStyle name="Normal 2 2 2 3 8 2 3 3" xfId="22272" xr:uid="{00000000-0005-0000-0000-0000A21F0000}"/>
    <cellStyle name="Normal 2 2 2 3 8 2 3 4" xfId="30658" xr:uid="{00000000-0005-0000-0000-0000A31F0000}"/>
    <cellStyle name="Normal 2 2 2 3 8 2 3 5" xfId="39044" xr:uid="{00000000-0005-0000-0000-0000A41F0000}"/>
    <cellStyle name="Normal 2 2 2 3 8 2 3 6" xfId="47430" xr:uid="{00000000-0005-0000-0000-0000A51F0000}"/>
    <cellStyle name="Normal 2 2 2 3 8 2 3 7" xfId="55816" xr:uid="{00000000-0005-0000-0000-0000A61F0000}"/>
    <cellStyle name="Normal 2 2 2 3 8 2 4" xfId="10920" xr:uid="{00000000-0005-0000-0000-0000A71F0000}"/>
    <cellStyle name="Normal 2 2 2 3 8 2 5" xfId="19306" xr:uid="{00000000-0005-0000-0000-0000A81F0000}"/>
    <cellStyle name="Normal 2 2 2 3 8 2 6" xfId="27692" xr:uid="{00000000-0005-0000-0000-0000A91F0000}"/>
    <cellStyle name="Normal 2 2 2 3 8 2 7" xfId="36078" xr:uid="{00000000-0005-0000-0000-0000AA1F0000}"/>
    <cellStyle name="Normal 2 2 2 3 8 2 8" xfId="44464" xr:uid="{00000000-0005-0000-0000-0000AB1F0000}"/>
    <cellStyle name="Normal 2 2 2 3 8 2 9" xfId="52850" xr:uid="{00000000-0005-0000-0000-0000AC1F0000}"/>
    <cellStyle name="Normal 2 2 2 3 8 3" xfId="4222" xr:uid="{00000000-0005-0000-0000-0000AD1F0000}"/>
    <cellStyle name="Normal 2 2 2 3 8 3 2" xfId="15576" xr:uid="{00000000-0005-0000-0000-0000AE1F0000}"/>
    <cellStyle name="Normal 2 2 2 3 8 3 3" xfId="23962" xr:uid="{00000000-0005-0000-0000-0000AF1F0000}"/>
    <cellStyle name="Normal 2 2 2 3 8 3 4" xfId="32348" xr:uid="{00000000-0005-0000-0000-0000B01F0000}"/>
    <cellStyle name="Normal 2 2 2 3 8 3 5" xfId="40734" xr:uid="{00000000-0005-0000-0000-0000B11F0000}"/>
    <cellStyle name="Normal 2 2 2 3 8 3 6" xfId="49120" xr:uid="{00000000-0005-0000-0000-0000B21F0000}"/>
    <cellStyle name="Normal 2 2 2 3 8 3 7" xfId="57506" xr:uid="{00000000-0005-0000-0000-0000B31F0000}"/>
    <cellStyle name="Normal 2 2 2 3 8 4" xfId="7190" xr:uid="{00000000-0005-0000-0000-0000B41F0000}"/>
    <cellStyle name="Normal 2 2 2 3 8 4 2" xfId="12866" xr:uid="{00000000-0005-0000-0000-0000B51F0000}"/>
    <cellStyle name="Normal 2 2 2 3 8 4 3" xfId="21252" xr:uid="{00000000-0005-0000-0000-0000B61F0000}"/>
    <cellStyle name="Normal 2 2 2 3 8 4 4" xfId="29638" xr:uid="{00000000-0005-0000-0000-0000B71F0000}"/>
    <cellStyle name="Normal 2 2 2 3 8 4 5" xfId="38024" xr:uid="{00000000-0005-0000-0000-0000B81F0000}"/>
    <cellStyle name="Normal 2 2 2 3 8 4 6" xfId="46410" xr:uid="{00000000-0005-0000-0000-0000B91F0000}"/>
    <cellStyle name="Normal 2 2 2 3 8 4 7" xfId="54796" xr:uid="{00000000-0005-0000-0000-0000BA1F0000}"/>
    <cellStyle name="Normal 2 2 2 3 8 5" xfId="9900" xr:uid="{00000000-0005-0000-0000-0000BB1F0000}"/>
    <cellStyle name="Normal 2 2 2 3 8 6" xfId="18286" xr:uid="{00000000-0005-0000-0000-0000BC1F0000}"/>
    <cellStyle name="Normal 2 2 2 3 8 7" xfId="26672" xr:uid="{00000000-0005-0000-0000-0000BD1F0000}"/>
    <cellStyle name="Normal 2 2 2 3 8 8" xfId="35058" xr:uid="{00000000-0005-0000-0000-0000BE1F0000}"/>
    <cellStyle name="Normal 2 2 2 3 8 9" xfId="43444" xr:uid="{00000000-0005-0000-0000-0000BF1F0000}"/>
    <cellStyle name="Normal 2 2 2 3 9" xfId="2017" xr:uid="{00000000-0005-0000-0000-0000C01F0000}"/>
    <cellStyle name="Normal 2 2 2 3 9 2" xfId="4734" xr:uid="{00000000-0005-0000-0000-0000C11F0000}"/>
    <cellStyle name="Normal 2 2 2 3 9 2 2" xfId="16088" xr:uid="{00000000-0005-0000-0000-0000C21F0000}"/>
    <cellStyle name="Normal 2 2 2 3 9 2 3" xfId="24474" xr:uid="{00000000-0005-0000-0000-0000C31F0000}"/>
    <cellStyle name="Normal 2 2 2 3 9 2 4" xfId="32860" xr:uid="{00000000-0005-0000-0000-0000C41F0000}"/>
    <cellStyle name="Normal 2 2 2 3 9 2 5" xfId="41246" xr:uid="{00000000-0005-0000-0000-0000C51F0000}"/>
    <cellStyle name="Normal 2 2 2 3 9 2 6" xfId="49632" xr:uid="{00000000-0005-0000-0000-0000C61F0000}"/>
    <cellStyle name="Normal 2 2 2 3 9 2 7" xfId="58018" xr:uid="{00000000-0005-0000-0000-0000C71F0000}"/>
    <cellStyle name="Normal 2 2 2 3 9 3" xfId="7702" xr:uid="{00000000-0005-0000-0000-0000C81F0000}"/>
    <cellStyle name="Normal 2 2 2 3 9 3 2" xfId="13378" xr:uid="{00000000-0005-0000-0000-0000C91F0000}"/>
    <cellStyle name="Normal 2 2 2 3 9 3 3" xfId="21764" xr:uid="{00000000-0005-0000-0000-0000CA1F0000}"/>
    <cellStyle name="Normal 2 2 2 3 9 3 4" xfId="30150" xr:uid="{00000000-0005-0000-0000-0000CB1F0000}"/>
    <cellStyle name="Normal 2 2 2 3 9 3 5" xfId="38536" xr:uid="{00000000-0005-0000-0000-0000CC1F0000}"/>
    <cellStyle name="Normal 2 2 2 3 9 3 6" xfId="46922" xr:uid="{00000000-0005-0000-0000-0000CD1F0000}"/>
    <cellStyle name="Normal 2 2 2 3 9 3 7" xfId="55308" xr:uid="{00000000-0005-0000-0000-0000CE1F0000}"/>
    <cellStyle name="Normal 2 2 2 3 9 4" xfId="10412" xr:uid="{00000000-0005-0000-0000-0000CF1F0000}"/>
    <cellStyle name="Normal 2 2 2 3 9 5" xfId="18798" xr:uid="{00000000-0005-0000-0000-0000D01F0000}"/>
    <cellStyle name="Normal 2 2 2 3 9 6" xfId="27184" xr:uid="{00000000-0005-0000-0000-0000D11F0000}"/>
    <cellStyle name="Normal 2 2 2 3 9 7" xfId="35570" xr:uid="{00000000-0005-0000-0000-0000D21F0000}"/>
    <cellStyle name="Normal 2 2 2 3 9 8" xfId="43956" xr:uid="{00000000-0005-0000-0000-0000D31F0000}"/>
    <cellStyle name="Normal 2 2 2 3 9 9" xfId="52342" xr:uid="{00000000-0005-0000-0000-0000D41F0000}"/>
    <cellStyle name="Normal 2 2 2 3_Sheet1" xfId="105" xr:uid="{00000000-0005-0000-0000-0000D51F0000}"/>
    <cellStyle name="Normal 2 2 2 4" xfId="106" xr:uid="{00000000-0005-0000-0000-0000D61F0000}"/>
    <cellStyle name="Normal 2 2 2 4 10" xfId="3387" xr:uid="{00000000-0005-0000-0000-0000D71F0000}"/>
    <cellStyle name="Normal 2 2 2 4 10 2" xfId="14741" xr:uid="{00000000-0005-0000-0000-0000D81F0000}"/>
    <cellStyle name="Normal 2 2 2 4 10 3" xfId="23127" xr:uid="{00000000-0005-0000-0000-0000D91F0000}"/>
    <cellStyle name="Normal 2 2 2 4 10 4" xfId="31513" xr:uid="{00000000-0005-0000-0000-0000DA1F0000}"/>
    <cellStyle name="Normal 2 2 2 4 10 5" xfId="39899" xr:uid="{00000000-0005-0000-0000-0000DB1F0000}"/>
    <cellStyle name="Normal 2 2 2 4 10 6" xfId="48285" xr:uid="{00000000-0005-0000-0000-0000DC1F0000}"/>
    <cellStyle name="Normal 2 2 2 4 10 7" xfId="56671" xr:uid="{00000000-0005-0000-0000-0000DD1F0000}"/>
    <cellStyle name="Normal 2 2 2 4 11" xfId="6104" xr:uid="{00000000-0005-0000-0000-0000DE1F0000}"/>
    <cellStyle name="Normal 2 2 2 4 11 2" xfId="11780" xr:uid="{00000000-0005-0000-0000-0000DF1F0000}"/>
    <cellStyle name="Normal 2 2 2 4 11 3" xfId="20166" xr:uid="{00000000-0005-0000-0000-0000E01F0000}"/>
    <cellStyle name="Normal 2 2 2 4 11 4" xfId="28552" xr:uid="{00000000-0005-0000-0000-0000E11F0000}"/>
    <cellStyle name="Normal 2 2 2 4 11 5" xfId="36938" xr:uid="{00000000-0005-0000-0000-0000E21F0000}"/>
    <cellStyle name="Normal 2 2 2 4 11 6" xfId="45324" xr:uid="{00000000-0005-0000-0000-0000E31F0000}"/>
    <cellStyle name="Normal 2 2 2 4 11 7" xfId="53710" xr:uid="{00000000-0005-0000-0000-0000E41F0000}"/>
    <cellStyle name="Normal 2 2 2 4 12" xfId="9065" xr:uid="{00000000-0005-0000-0000-0000E51F0000}"/>
    <cellStyle name="Normal 2 2 2 4 13" xfId="17451" xr:uid="{00000000-0005-0000-0000-0000E61F0000}"/>
    <cellStyle name="Normal 2 2 2 4 14" xfId="25837" xr:uid="{00000000-0005-0000-0000-0000E71F0000}"/>
    <cellStyle name="Normal 2 2 2 4 15" xfId="34223" xr:uid="{00000000-0005-0000-0000-0000E81F0000}"/>
    <cellStyle name="Normal 2 2 2 4 16" xfId="42609" xr:uid="{00000000-0005-0000-0000-0000E91F0000}"/>
    <cellStyle name="Normal 2 2 2 4 17" xfId="50995" xr:uid="{00000000-0005-0000-0000-0000EA1F0000}"/>
    <cellStyle name="Normal 2 2 2 4 18" xfId="59381" xr:uid="{00000000-0005-0000-0000-0000EB1F0000}"/>
    <cellStyle name="Normal 2 2 2 4 19" xfId="60748" xr:uid="{00000000-0005-0000-0000-0000EC1F0000}"/>
    <cellStyle name="Normal 2 2 2 4 2" xfId="107" xr:uid="{00000000-0005-0000-0000-0000ED1F0000}"/>
    <cellStyle name="Normal 2 2 2 4 2 10" xfId="9066" xr:uid="{00000000-0005-0000-0000-0000EE1F0000}"/>
    <cellStyle name="Normal 2 2 2 4 2 11" xfId="17452" xr:uid="{00000000-0005-0000-0000-0000EF1F0000}"/>
    <cellStyle name="Normal 2 2 2 4 2 12" xfId="25838" xr:uid="{00000000-0005-0000-0000-0000F01F0000}"/>
    <cellStyle name="Normal 2 2 2 4 2 13" xfId="34224" xr:uid="{00000000-0005-0000-0000-0000F11F0000}"/>
    <cellStyle name="Normal 2 2 2 4 2 14" xfId="42610" xr:uid="{00000000-0005-0000-0000-0000F21F0000}"/>
    <cellStyle name="Normal 2 2 2 4 2 15" xfId="50996" xr:uid="{00000000-0005-0000-0000-0000F31F0000}"/>
    <cellStyle name="Normal 2 2 2 4 2 16" xfId="59382" xr:uid="{00000000-0005-0000-0000-0000F41F0000}"/>
    <cellStyle name="Normal 2 2 2 4 2 17" xfId="60749" xr:uid="{00000000-0005-0000-0000-0000F51F0000}"/>
    <cellStyle name="Normal 2 2 2 4 2 2" xfId="108" xr:uid="{00000000-0005-0000-0000-0000F61F0000}"/>
    <cellStyle name="Normal 2 2 2 4 2 2 10" xfId="34225" xr:uid="{00000000-0005-0000-0000-0000F71F0000}"/>
    <cellStyle name="Normal 2 2 2 4 2 2 11" xfId="42611" xr:uid="{00000000-0005-0000-0000-0000F81F0000}"/>
    <cellStyle name="Normal 2 2 2 4 2 2 12" xfId="50997" xr:uid="{00000000-0005-0000-0000-0000F91F0000}"/>
    <cellStyle name="Normal 2 2 2 4 2 2 13" xfId="59383" xr:uid="{00000000-0005-0000-0000-0000FA1F0000}"/>
    <cellStyle name="Normal 2 2 2 4 2 2 14" xfId="60750" xr:uid="{00000000-0005-0000-0000-0000FB1F0000}"/>
    <cellStyle name="Normal 2 2 2 4 2 2 2" xfId="928" xr:uid="{00000000-0005-0000-0000-0000FC1F0000}"/>
    <cellStyle name="Normal 2 2 2 4 2 2 2 10" xfId="51339" xr:uid="{00000000-0005-0000-0000-0000FD1F0000}"/>
    <cellStyle name="Normal 2 2 2 4 2 2 2 11" xfId="59725" xr:uid="{00000000-0005-0000-0000-0000FE1F0000}"/>
    <cellStyle name="Normal 2 2 2 4 2 2 2 12" xfId="61245" xr:uid="{00000000-0005-0000-0000-0000FF1F0000}"/>
    <cellStyle name="Normal 2 2 2 4 2 2 2 2" xfId="2879" xr:uid="{00000000-0005-0000-0000-000000200000}"/>
    <cellStyle name="Normal 2 2 2 4 2 2 2 2 2" xfId="5596" xr:uid="{00000000-0005-0000-0000-000001200000}"/>
    <cellStyle name="Normal 2 2 2 4 2 2 2 2 2 2" xfId="16950" xr:uid="{00000000-0005-0000-0000-000002200000}"/>
    <cellStyle name="Normal 2 2 2 4 2 2 2 2 2 3" xfId="25336" xr:uid="{00000000-0005-0000-0000-000003200000}"/>
    <cellStyle name="Normal 2 2 2 4 2 2 2 2 2 4" xfId="33722" xr:uid="{00000000-0005-0000-0000-000004200000}"/>
    <cellStyle name="Normal 2 2 2 4 2 2 2 2 2 5" xfId="42108" xr:uid="{00000000-0005-0000-0000-000005200000}"/>
    <cellStyle name="Normal 2 2 2 4 2 2 2 2 2 6" xfId="50494" xr:uid="{00000000-0005-0000-0000-000006200000}"/>
    <cellStyle name="Normal 2 2 2 4 2 2 2 2 2 7" xfId="58880" xr:uid="{00000000-0005-0000-0000-000007200000}"/>
    <cellStyle name="Normal 2 2 2 4 2 2 2 2 3" xfId="8564" xr:uid="{00000000-0005-0000-0000-000008200000}"/>
    <cellStyle name="Normal 2 2 2 4 2 2 2 2 3 2" xfId="14240" xr:uid="{00000000-0005-0000-0000-000009200000}"/>
    <cellStyle name="Normal 2 2 2 4 2 2 2 2 3 3" xfId="22626" xr:uid="{00000000-0005-0000-0000-00000A200000}"/>
    <cellStyle name="Normal 2 2 2 4 2 2 2 2 3 4" xfId="31012" xr:uid="{00000000-0005-0000-0000-00000B200000}"/>
    <cellStyle name="Normal 2 2 2 4 2 2 2 2 3 5" xfId="39398" xr:uid="{00000000-0005-0000-0000-00000C200000}"/>
    <cellStyle name="Normal 2 2 2 4 2 2 2 2 3 6" xfId="47784" xr:uid="{00000000-0005-0000-0000-00000D200000}"/>
    <cellStyle name="Normal 2 2 2 4 2 2 2 2 3 7" xfId="56170" xr:uid="{00000000-0005-0000-0000-00000E200000}"/>
    <cellStyle name="Normal 2 2 2 4 2 2 2 2 4" xfId="11274" xr:uid="{00000000-0005-0000-0000-00000F200000}"/>
    <cellStyle name="Normal 2 2 2 4 2 2 2 2 5" xfId="19660" xr:uid="{00000000-0005-0000-0000-000010200000}"/>
    <cellStyle name="Normal 2 2 2 4 2 2 2 2 6" xfId="28046" xr:uid="{00000000-0005-0000-0000-000011200000}"/>
    <cellStyle name="Normal 2 2 2 4 2 2 2 2 7" xfId="36432" xr:uid="{00000000-0005-0000-0000-000012200000}"/>
    <cellStyle name="Normal 2 2 2 4 2 2 2 2 8" xfId="44818" xr:uid="{00000000-0005-0000-0000-000013200000}"/>
    <cellStyle name="Normal 2 2 2 4 2 2 2 2 9" xfId="53204" xr:uid="{00000000-0005-0000-0000-000014200000}"/>
    <cellStyle name="Normal 2 2 2 4 2 2 2 3" xfId="3731" xr:uid="{00000000-0005-0000-0000-000015200000}"/>
    <cellStyle name="Normal 2 2 2 4 2 2 2 3 2" xfId="15085" xr:uid="{00000000-0005-0000-0000-000016200000}"/>
    <cellStyle name="Normal 2 2 2 4 2 2 2 3 3" xfId="23471" xr:uid="{00000000-0005-0000-0000-000017200000}"/>
    <cellStyle name="Normal 2 2 2 4 2 2 2 3 4" xfId="31857" xr:uid="{00000000-0005-0000-0000-000018200000}"/>
    <cellStyle name="Normal 2 2 2 4 2 2 2 3 5" xfId="40243" xr:uid="{00000000-0005-0000-0000-000019200000}"/>
    <cellStyle name="Normal 2 2 2 4 2 2 2 3 6" xfId="48629" xr:uid="{00000000-0005-0000-0000-00001A200000}"/>
    <cellStyle name="Normal 2 2 2 4 2 2 2 3 7" xfId="57015" xr:uid="{00000000-0005-0000-0000-00001B200000}"/>
    <cellStyle name="Normal 2 2 2 4 2 2 2 4" xfId="6699" xr:uid="{00000000-0005-0000-0000-00001C200000}"/>
    <cellStyle name="Normal 2 2 2 4 2 2 2 4 2" xfId="12375" xr:uid="{00000000-0005-0000-0000-00001D200000}"/>
    <cellStyle name="Normal 2 2 2 4 2 2 2 4 3" xfId="20761" xr:uid="{00000000-0005-0000-0000-00001E200000}"/>
    <cellStyle name="Normal 2 2 2 4 2 2 2 4 4" xfId="29147" xr:uid="{00000000-0005-0000-0000-00001F200000}"/>
    <cellStyle name="Normal 2 2 2 4 2 2 2 4 5" xfId="37533" xr:uid="{00000000-0005-0000-0000-000020200000}"/>
    <cellStyle name="Normal 2 2 2 4 2 2 2 4 6" xfId="45919" xr:uid="{00000000-0005-0000-0000-000021200000}"/>
    <cellStyle name="Normal 2 2 2 4 2 2 2 4 7" xfId="54305" xr:uid="{00000000-0005-0000-0000-000022200000}"/>
    <cellStyle name="Normal 2 2 2 4 2 2 2 5" xfId="9409" xr:uid="{00000000-0005-0000-0000-000023200000}"/>
    <cellStyle name="Normal 2 2 2 4 2 2 2 6" xfId="17795" xr:uid="{00000000-0005-0000-0000-000024200000}"/>
    <cellStyle name="Normal 2 2 2 4 2 2 2 7" xfId="26181" xr:uid="{00000000-0005-0000-0000-000025200000}"/>
    <cellStyle name="Normal 2 2 2 4 2 2 2 8" xfId="34567" xr:uid="{00000000-0005-0000-0000-000026200000}"/>
    <cellStyle name="Normal 2 2 2 4 2 2 2 9" xfId="42953" xr:uid="{00000000-0005-0000-0000-000027200000}"/>
    <cellStyle name="Normal 2 2 2 4 2 2 3" xfId="1517" xr:uid="{00000000-0005-0000-0000-000028200000}"/>
    <cellStyle name="Normal 2 2 2 4 2 2 3 10" xfId="51842" xr:uid="{00000000-0005-0000-0000-000029200000}"/>
    <cellStyle name="Normal 2 2 2 4 2 2 3 11" xfId="60228" xr:uid="{00000000-0005-0000-0000-00002A200000}"/>
    <cellStyle name="Normal 2 2 2 4 2 2 3 2" xfId="2537" xr:uid="{00000000-0005-0000-0000-00002B200000}"/>
    <cellStyle name="Normal 2 2 2 4 2 2 3 2 2" xfId="5254" xr:uid="{00000000-0005-0000-0000-00002C200000}"/>
    <cellStyle name="Normal 2 2 2 4 2 2 3 2 2 2" xfId="16608" xr:uid="{00000000-0005-0000-0000-00002D200000}"/>
    <cellStyle name="Normal 2 2 2 4 2 2 3 2 2 3" xfId="24994" xr:uid="{00000000-0005-0000-0000-00002E200000}"/>
    <cellStyle name="Normal 2 2 2 4 2 2 3 2 2 4" xfId="33380" xr:uid="{00000000-0005-0000-0000-00002F200000}"/>
    <cellStyle name="Normal 2 2 2 4 2 2 3 2 2 5" xfId="41766" xr:uid="{00000000-0005-0000-0000-000030200000}"/>
    <cellStyle name="Normal 2 2 2 4 2 2 3 2 2 6" xfId="50152" xr:uid="{00000000-0005-0000-0000-000031200000}"/>
    <cellStyle name="Normal 2 2 2 4 2 2 3 2 2 7" xfId="58538" xr:uid="{00000000-0005-0000-0000-000032200000}"/>
    <cellStyle name="Normal 2 2 2 4 2 2 3 2 3" xfId="8222" xr:uid="{00000000-0005-0000-0000-000033200000}"/>
    <cellStyle name="Normal 2 2 2 4 2 2 3 2 3 2" xfId="13898" xr:uid="{00000000-0005-0000-0000-000034200000}"/>
    <cellStyle name="Normal 2 2 2 4 2 2 3 2 3 3" xfId="22284" xr:uid="{00000000-0005-0000-0000-000035200000}"/>
    <cellStyle name="Normal 2 2 2 4 2 2 3 2 3 4" xfId="30670" xr:uid="{00000000-0005-0000-0000-000036200000}"/>
    <cellStyle name="Normal 2 2 2 4 2 2 3 2 3 5" xfId="39056" xr:uid="{00000000-0005-0000-0000-000037200000}"/>
    <cellStyle name="Normal 2 2 2 4 2 2 3 2 3 6" xfId="47442" xr:uid="{00000000-0005-0000-0000-000038200000}"/>
    <cellStyle name="Normal 2 2 2 4 2 2 3 2 3 7" xfId="55828" xr:uid="{00000000-0005-0000-0000-000039200000}"/>
    <cellStyle name="Normal 2 2 2 4 2 2 3 2 4" xfId="10932" xr:uid="{00000000-0005-0000-0000-00003A200000}"/>
    <cellStyle name="Normal 2 2 2 4 2 2 3 2 5" xfId="19318" xr:uid="{00000000-0005-0000-0000-00003B200000}"/>
    <cellStyle name="Normal 2 2 2 4 2 2 3 2 6" xfId="27704" xr:uid="{00000000-0005-0000-0000-00003C200000}"/>
    <cellStyle name="Normal 2 2 2 4 2 2 3 2 7" xfId="36090" xr:uid="{00000000-0005-0000-0000-00003D200000}"/>
    <cellStyle name="Normal 2 2 2 4 2 2 3 2 8" xfId="44476" xr:uid="{00000000-0005-0000-0000-00003E200000}"/>
    <cellStyle name="Normal 2 2 2 4 2 2 3 2 9" xfId="52862" xr:uid="{00000000-0005-0000-0000-00003F200000}"/>
    <cellStyle name="Normal 2 2 2 4 2 2 3 3" xfId="4234" xr:uid="{00000000-0005-0000-0000-000040200000}"/>
    <cellStyle name="Normal 2 2 2 4 2 2 3 3 2" xfId="15588" xr:uid="{00000000-0005-0000-0000-000041200000}"/>
    <cellStyle name="Normal 2 2 2 4 2 2 3 3 3" xfId="23974" xr:uid="{00000000-0005-0000-0000-000042200000}"/>
    <cellStyle name="Normal 2 2 2 4 2 2 3 3 4" xfId="32360" xr:uid="{00000000-0005-0000-0000-000043200000}"/>
    <cellStyle name="Normal 2 2 2 4 2 2 3 3 5" xfId="40746" xr:uid="{00000000-0005-0000-0000-000044200000}"/>
    <cellStyle name="Normal 2 2 2 4 2 2 3 3 6" xfId="49132" xr:uid="{00000000-0005-0000-0000-000045200000}"/>
    <cellStyle name="Normal 2 2 2 4 2 2 3 3 7" xfId="57518" xr:uid="{00000000-0005-0000-0000-000046200000}"/>
    <cellStyle name="Normal 2 2 2 4 2 2 3 4" xfId="7202" xr:uid="{00000000-0005-0000-0000-000047200000}"/>
    <cellStyle name="Normal 2 2 2 4 2 2 3 4 2" xfId="12878" xr:uid="{00000000-0005-0000-0000-000048200000}"/>
    <cellStyle name="Normal 2 2 2 4 2 2 3 4 3" xfId="21264" xr:uid="{00000000-0005-0000-0000-000049200000}"/>
    <cellStyle name="Normal 2 2 2 4 2 2 3 4 4" xfId="29650" xr:uid="{00000000-0005-0000-0000-00004A200000}"/>
    <cellStyle name="Normal 2 2 2 4 2 2 3 4 5" xfId="38036" xr:uid="{00000000-0005-0000-0000-00004B200000}"/>
    <cellStyle name="Normal 2 2 2 4 2 2 3 4 6" xfId="46422" xr:uid="{00000000-0005-0000-0000-00004C200000}"/>
    <cellStyle name="Normal 2 2 2 4 2 2 3 4 7" xfId="54808" xr:uid="{00000000-0005-0000-0000-00004D200000}"/>
    <cellStyle name="Normal 2 2 2 4 2 2 3 5" xfId="9912" xr:uid="{00000000-0005-0000-0000-00004E200000}"/>
    <cellStyle name="Normal 2 2 2 4 2 2 3 6" xfId="18298" xr:uid="{00000000-0005-0000-0000-00004F200000}"/>
    <cellStyle name="Normal 2 2 2 4 2 2 3 7" xfId="26684" xr:uid="{00000000-0005-0000-0000-000050200000}"/>
    <cellStyle name="Normal 2 2 2 4 2 2 3 8" xfId="35070" xr:uid="{00000000-0005-0000-0000-000051200000}"/>
    <cellStyle name="Normal 2 2 2 4 2 2 3 9" xfId="43456" xr:uid="{00000000-0005-0000-0000-000052200000}"/>
    <cellStyle name="Normal 2 2 2 4 2 2 4" xfId="2034" xr:uid="{00000000-0005-0000-0000-000053200000}"/>
    <cellStyle name="Normal 2 2 2 4 2 2 4 2" xfId="4751" xr:uid="{00000000-0005-0000-0000-000054200000}"/>
    <cellStyle name="Normal 2 2 2 4 2 2 4 2 2" xfId="16105" xr:uid="{00000000-0005-0000-0000-000055200000}"/>
    <cellStyle name="Normal 2 2 2 4 2 2 4 2 3" xfId="24491" xr:uid="{00000000-0005-0000-0000-000056200000}"/>
    <cellStyle name="Normal 2 2 2 4 2 2 4 2 4" xfId="32877" xr:uid="{00000000-0005-0000-0000-000057200000}"/>
    <cellStyle name="Normal 2 2 2 4 2 2 4 2 5" xfId="41263" xr:uid="{00000000-0005-0000-0000-000058200000}"/>
    <cellStyle name="Normal 2 2 2 4 2 2 4 2 6" xfId="49649" xr:uid="{00000000-0005-0000-0000-000059200000}"/>
    <cellStyle name="Normal 2 2 2 4 2 2 4 2 7" xfId="58035" xr:uid="{00000000-0005-0000-0000-00005A200000}"/>
    <cellStyle name="Normal 2 2 2 4 2 2 4 3" xfId="7719" xr:uid="{00000000-0005-0000-0000-00005B200000}"/>
    <cellStyle name="Normal 2 2 2 4 2 2 4 3 2" xfId="13395" xr:uid="{00000000-0005-0000-0000-00005C200000}"/>
    <cellStyle name="Normal 2 2 2 4 2 2 4 3 3" xfId="21781" xr:uid="{00000000-0005-0000-0000-00005D200000}"/>
    <cellStyle name="Normal 2 2 2 4 2 2 4 3 4" xfId="30167" xr:uid="{00000000-0005-0000-0000-00005E200000}"/>
    <cellStyle name="Normal 2 2 2 4 2 2 4 3 5" xfId="38553" xr:uid="{00000000-0005-0000-0000-00005F200000}"/>
    <cellStyle name="Normal 2 2 2 4 2 2 4 3 6" xfId="46939" xr:uid="{00000000-0005-0000-0000-000060200000}"/>
    <cellStyle name="Normal 2 2 2 4 2 2 4 3 7" xfId="55325" xr:uid="{00000000-0005-0000-0000-000061200000}"/>
    <cellStyle name="Normal 2 2 2 4 2 2 4 4" xfId="10429" xr:uid="{00000000-0005-0000-0000-000062200000}"/>
    <cellStyle name="Normal 2 2 2 4 2 2 4 5" xfId="18815" xr:uid="{00000000-0005-0000-0000-000063200000}"/>
    <cellStyle name="Normal 2 2 2 4 2 2 4 6" xfId="27201" xr:uid="{00000000-0005-0000-0000-000064200000}"/>
    <cellStyle name="Normal 2 2 2 4 2 2 4 7" xfId="35587" xr:uid="{00000000-0005-0000-0000-000065200000}"/>
    <cellStyle name="Normal 2 2 2 4 2 2 4 8" xfId="43973" xr:uid="{00000000-0005-0000-0000-000066200000}"/>
    <cellStyle name="Normal 2 2 2 4 2 2 4 9" xfId="52359" xr:uid="{00000000-0005-0000-0000-000067200000}"/>
    <cellStyle name="Normal 2 2 2 4 2 2 5" xfId="3389" xr:uid="{00000000-0005-0000-0000-000068200000}"/>
    <cellStyle name="Normal 2 2 2 4 2 2 5 2" xfId="14743" xr:uid="{00000000-0005-0000-0000-000069200000}"/>
    <cellStyle name="Normal 2 2 2 4 2 2 5 3" xfId="23129" xr:uid="{00000000-0005-0000-0000-00006A200000}"/>
    <cellStyle name="Normal 2 2 2 4 2 2 5 4" xfId="31515" xr:uid="{00000000-0005-0000-0000-00006B200000}"/>
    <cellStyle name="Normal 2 2 2 4 2 2 5 5" xfId="39901" xr:uid="{00000000-0005-0000-0000-00006C200000}"/>
    <cellStyle name="Normal 2 2 2 4 2 2 5 6" xfId="48287" xr:uid="{00000000-0005-0000-0000-00006D200000}"/>
    <cellStyle name="Normal 2 2 2 4 2 2 5 7" xfId="56673" xr:uid="{00000000-0005-0000-0000-00006E200000}"/>
    <cellStyle name="Normal 2 2 2 4 2 2 6" xfId="6357" xr:uid="{00000000-0005-0000-0000-00006F200000}"/>
    <cellStyle name="Normal 2 2 2 4 2 2 6 2" xfId="12033" xr:uid="{00000000-0005-0000-0000-000070200000}"/>
    <cellStyle name="Normal 2 2 2 4 2 2 6 3" xfId="20419" xr:uid="{00000000-0005-0000-0000-000071200000}"/>
    <cellStyle name="Normal 2 2 2 4 2 2 6 4" xfId="28805" xr:uid="{00000000-0005-0000-0000-000072200000}"/>
    <cellStyle name="Normal 2 2 2 4 2 2 6 5" xfId="37191" xr:uid="{00000000-0005-0000-0000-000073200000}"/>
    <cellStyle name="Normal 2 2 2 4 2 2 6 6" xfId="45577" xr:uid="{00000000-0005-0000-0000-000074200000}"/>
    <cellStyle name="Normal 2 2 2 4 2 2 6 7" xfId="53963" xr:uid="{00000000-0005-0000-0000-000075200000}"/>
    <cellStyle name="Normal 2 2 2 4 2 2 7" xfId="9067" xr:uid="{00000000-0005-0000-0000-000076200000}"/>
    <cellStyle name="Normal 2 2 2 4 2 2 8" xfId="17453" xr:uid="{00000000-0005-0000-0000-000077200000}"/>
    <cellStyle name="Normal 2 2 2 4 2 2 9" xfId="25839" xr:uid="{00000000-0005-0000-0000-000078200000}"/>
    <cellStyle name="Normal 2 2 2 4 2 3" xfId="929" xr:uid="{00000000-0005-0000-0000-000079200000}"/>
    <cellStyle name="Normal 2 2 2 4 2 3 10" xfId="42954" xr:uid="{00000000-0005-0000-0000-00007A200000}"/>
    <cellStyle name="Normal 2 2 2 4 2 3 11" xfId="51340" xr:uid="{00000000-0005-0000-0000-00007B200000}"/>
    <cellStyle name="Normal 2 2 2 4 2 3 12" xfId="59726" xr:uid="{00000000-0005-0000-0000-00007C200000}"/>
    <cellStyle name="Normal 2 2 2 4 2 3 13" xfId="61244" xr:uid="{00000000-0005-0000-0000-00007D200000}"/>
    <cellStyle name="Normal 2 2 2 4 2 3 2" xfId="1824" xr:uid="{00000000-0005-0000-0000-00007E200000}"/>
    <cellStyle name="Normal 2 2 2 4 2 3 2 10" xfId="52149" xr:uid="{00000000-0005-0000-0000-00007F200000}"/>
    <cellStyle name="Normal 2 2 2 4 2 3 2 11" xfId="60535" xr:uid="{00000000-0005-0000-0000-000080200000}"/>
    <cellStyle name="Normal 2 2 2 4 2 3 2 2" xfId="2880" xr:uid="{00000000-0005-0000-0000-000081200000}"/>
    <cellStyle name="Normal 2 2 2 4 2 3 2 2 2" xfId="5597" xr:uid="{00000000-0005-0000-0000-000082200000}"/>
    <cellStyle name="Normal 2 2 2 4 2 3 2 2 2 2" xfId="16951" xr:uid="{00000000-0005-0000-0000-000083200000}"/>
    <cellStyle name="Normal 2 2 2 4 2 3 2 2 2 3" xfId="25337" xr:uid="{00000000-0005-0000-0000-000084200000}"/>
    <cellStyle name="Normal 2 2 2 4 2 3 2 2 2 4" xfId="33723" xr:uid="{00000000-0005-0000-0000-000085200000}"/>
    <cellStyle name="Normal 2 2 2 4 2 3 2 2 2 5" xfId="42109" xr:uid="{00000000-0005-0000-0000-000086200000}"/>
    <cellStyle name="Normal 2 2 2 4 2 3 2 2 2 6" xfId="50495" xr:uid="{00000000-0005-0000-0000-000087200000}"/>
    <cellStyle name="Normal 2 2 2 4 2 3 2 2 2 7" xfId="58881" xr:uid="{00000000-0005-0000-0000-000088200000}"/>
    <cellStyle name="Normal 2 2 2 4 2 3 2 2 3" xfId="8565" xr:uid="{00000000-0005-0000-0000-000089200000}"/>
    <cellStyle name="Normal 2 2 2 4 2 3 2 2 3 2" xfId="14241" xr:uid="{00000000-0005-0000-0000-00008A200000}"/>
    <cellStyle name="Normal 2 2 2 4 2 3 2 2 3 3" xfId="22627" xr:uid="{00000000-0005-0000-0000-00008B200000}"/>
    <cellStyle name="Normal 2 2 2 4 2 3 2 2 3 4" xfId="31013" xr:uid="{00000000-0005-0000-0000-00008C200000}"/>
    <cellStyle name="Normal 2 2 2 4 2 3 2 2 3 5" xfId="39399" xr:uid="{00000000-0005-0000-0000-00008D200000}"/>
    <cellStyle name="Normal 2 2 2 4 2 3 2 2 3 6" xfId="47785" xr:uid="{00000000-0005-0000-0000-00008E200000}"/>
    <cellStyle name="Normal 2 2 2 4 2 3 2 2 3 7" xfId="56171" xr:uid="{00000000-0005-0000-0000-00008F200000}"/>
    <cellStyle name="Normal 2 2 2 4 2 3 2 2 4" xfId="11275" xr:uid="{00000000-0005-0000-0000-000090200000}"/>
    <cellStyle name="Normal 2 2 2 4 2 3 2 2 5" xfId="19661" xr:uid="{00000000-0005-0000-0000-000091200000}"/>
    <cellStyle name="Normal 2 2 2 4 2 3 2 2 6" xfId="28047" xr:uid="{00000000-0005-0000-0000-000092200000}"/>
    <cellStyle name="Normal 2 2 2 4 2 3 2 2 7" xfId="36433" xr:uid="{00000000-0005-0000-0000-000093200000}"/>
    <cellStyle name="Normal 2 2 2 4 2 3 2 2 8" xfId="44819" xr:uid="{00000000-0005-0000-0000-000094200000}"/>
    <cellStyle name="Normal 2 2 2 4 2 3 2 2 9" xfId="53205" xr:uid="{00000000-0005-0000-0000-000095200000}"/>
    <cellStyle name="Normal 2 2 2 4 2 3 2 3" xfId="4541" xr:uid="{00000000-0005-0000-0000-000096200000}"/>
    <cellStyle name="Normal 2 2 2 4 2 3 2 3 2" xfId="15895" xr:uid="{00000000-0005-0000-0000-000097200000}"/>
    <cellStyle name="Normal 2 2 2 4 2 3 2 3 3" xfId="24281" xr:uid="{00000000-0005-0000-0000-000098200000}"/>
    <cellStyle name="Normal 2 2 2 4 2 3 2 3 4" xfId="32667" xr:uid="{00000000-0005-0000-0000-000099200000}"/>
    <cellStyle name="Normal 2 2 2 4 2 3 2 3 5" xfId="41053" xr:uid="{00000000-0005-0000-0000-00009A200000}"/>
    <cellStyle name="Normal 2 2 2 4 2 3 2 3 6" xfId="49439" xr:uid="{00000000-0005-0000-0000-00009B200000}"/>
    <cellStyle name="Normal 2 2 2 4 2 3 2 3 7" xfId="57825" xr:uid="{00000000-0005-0000-0000-00009C200000}"/>
    <cellStyle name="Normal 2 2 2 4 2 3 2 4" xfId="7509" xr:uid="{00000000-0005-0000-0000-00009D200000}"/>
    <cellStyle name="Normal 2 2 2 4 2 3 2 4 2" xfId="13185" xr:uid="{00000000-0005-0000-0000-00009E200000}"/>
    <cellStyle name="Normal 2 2 2 4 2 3 2 4 3" xfId="21571" xr:uid="{00000000-0005-0000-0000-00009F200000}"/>
    <cellStyle name="Normal 2 2 2 4 2 3 2 4 4" xfId="29957" xr:uid="{00000000-0005-0000-0000-0000A0200000}"/>
    <cellStyle name="Normal 2 2 2 4 2 3 2 4 5" xfId="38343" xr:uid="{00000000-0005-0000-0000-0000A1200000}"/>
    <cellStyle name="Normal 2 2 2 4 2 3 2 4 6" xfId="46729" xr:uid="{00000000-0005-0000-0000-0000A2200000}"/>
    <cellStyle name="Normal 2 2 2 4 2 3 2 4 7" xfId="55115" xr:uid="{00000000-0005-0000-0000-0000A3200000}"/>
    <cellStyle name="Normal 2 2 2 4 2 3 2 5" xfId="10219" xr:uid="{00000000-0005-0000-0000-0000A4200000}"/>
    <cellStyle name="Normal 2 2 2 4 2 3 2 6" xfId="18605" xr:uid="{00000000-0005-0000-0000-0000A5200000}"/>
    <cellStyle name="Normal 2 2 2 4 2 3 2 7" xfId="26991" xr:uid="{00000000-0005-0000-0000-0000A6200000}"/>
    <cellStyle name="Normal 2 2 2 4 2 3 2 8" xfId="35377" xr:uid="{00000000-0005-0000-0000-0000A7200000}"/>
    <cellStyle name="Normal 2 2 2 4 2 3 2 9" xfId="43763" xr:uid="{00000000-0005-0000-0000-0000A8200000}"/>
    <cellStyle name="Normal 2 2 2 4 2 3 3" xfId="2035" xr:uid="{00000000-0005-0000-0000-0000A9200000}"/>
    <cellStyle name="Normal 2 2 2 4 2 3 3 2" xfId="4752" xr:uid="{00000000-0005-0000-0000-0000AA200000}"/>
    <cellStyle name="Normal 2 2 2 4 2 3 3 2 2" xfId="16106" xr:uid="{00000000-0005-0000-0000-0000AB200000}"/>
    <cellStyle name="Normal 2 2 2 4 2 3 3 2 3" xfId="24492" xr:uid="{00000000-0005-0000-0000-0000AC200000}"/>
    <cellStyle name="Normal 2 2 2 4 2 3 3 2 4" xfId="32878" xr:uid="{00000000-0005-0000-0000-0000AD200000}"/>
    <cellStyle name="Normal 2 2 2 4 2 3 3 2 5" xfId="41264" xr:uid="{00000000-0005-0000-0000-0000AE200000}"/>
    <cellStyle name="Normal 2 2 2 4 2 3 3 2 6" xfId="49650" xr:uid="{00000000-0005-0000-0000-0000AF200000}"/>
    <cellStyle name="Normal 2 2 2 4 2 3 3 2 7" xfId="58036" xr:uid="{00000000-0005-0000-0000-0000B0200000}"/>
    <cellStyle name="Normal 2 2 2 4 2 3 3 3" xfId="7720" xr:uid="{00000000-0005-0000-0000-0000B1200000}"/>
    <cellStyle name="Normal 2 2 2 4 2 3 3 3 2" xfId="13396" xr:uid="{00000000-0005-0000-0000-0000B2200000}"/>
    <cellStyle name="Normal 2 2 2 4 2 3 3 3 3" xfId="21782" xr:uid="{00000000-0005-0000-0000-0000B3200000}"/>
    <cellStyle name="Normal 2 2 2 4 2 3 3 3 4" xfId="30168" xr:uid="{00000000-0005-0000-0000-0000B4200000}"/>
    <cellStyle name="Normal 2 2 2 4 2 3 3 3 5" xfId="38554" xr:uid="{00000000-0005-0000-0000-0000B5200000}"/>
    <cellStyle name="Normal 2 2 2 4 2 3 3 3 6" xfId="46940" xr:uid="{00000000-0005-0000-0000-0000B6200000}"/>
    <cellStyle name="Normal 2 2 2 4 2 3 3 3 7" xfId="55326" xr:uid="{00000000-0005-0000-0000-0000B7200000}"/>
    <cellStyle name="Normal 2 2 2 4 2 3 3 4" xfId="10430" xr:uid="{00000000-0005-0000-0000-0000B8200000}"/>
    <cellStyle name="Normal 2 2 2 4 2 3 3 5" xfId="18816" xr:uid="{00000000-0005-0000-0000-0000B9200000}"/>
    <cellStyle name="Normal 2 2 2 4 2 3 3 6" xfId="27202" xr:uid="{00000000-0005-0000-0000-0000BA200000}"/>
    <cellStyle name="Normal 2 2 2 4 2 3 3 7" xfId="35588" xr:uid="{00000000-0005-0000-0000-0000BB200000}"/>
    <cellStyle name="Normal 2 2 2 4 2 3 3 8" xfId="43974" xr:uid="{00000000-0005-0000-0000-0000BC200000}"/>
    <cellStyle name="Normal 2 2 2 4 2 3 3 9" xfId="52360" xr:uid="{00000000-0005-0000-0000-0000BD200000}"/>
    <cellStyle name="Normal 2 2 2 4 2 3 4" xfId="3732" xr:uid="{00000000-0005-0000-0000-0000BE200000}"/>
    <cellStyle name="Normal 2 2 2 4 2 3 4 2" xfId="15086" xr:uid="{00000000-0005-0000-0000-0000BF200000}"/>
    <cellStyle name="Normal 2 2 2 4 2 3 4 3" xfId="23472" xr:uid="{00000000-0005-0000-0000-0000C0200000}"/>
    <cellStyle name="Normal 2 2 2 4 2 3 4 4" xfId="31858" xr:uid="{00000000-0005-0000-0000-0000C1200000}"/>
    <cellStyle name="Normal 2 2 2 4 2 3 4 5" xfId="40244" xr:uid="{00000000-0005-0000-0000-0000C2200000}"/>
    <cellStyle name="Normal 2 2 2 4 2 3 4 6" xfId="48630" xr:uid="{00000000-0005-0000-0000-0000C3200000}"/>
    <cellStyle name="Normal 2 2 2 4 2 3 4 7" xfId="57016" xr:uid="{00000000-0005-0000-0000-0000C4200000}"/>
    <cellStyle name="Normal 2 2 2 4 2 3 5" xfId="6700" xr:uid="{00000000-0005-0000-0000-0000C5200000}"/>
    <cellStyle name="Normal 2 2 2 4 2 3 5 2" xfId="12376" xr:uid="{00000000-0005-0000-0000-0000C6200000}"/>
    <cellStyle name="Normal 2 2 2 4 2 3 5 3" xfId="20762" xr:uid="{00000000-0005-0000-0000-0000C7200000}"/>
    <cellStyle name="Normal 2 2 2 4 2 3 5 4" xfId="29148" xr:uid="{00000000-0005-0000-0000-0000C8200000}"/>
    <cellStyle name="Normal 2 2 2 4 2 3 5 5" xfId="37534" xr:uid="{00000000-0005-0000-0000-0000C9200000}"/>
    <cellStyle name="Normal 2 2 2 4 2 3 5 6" xfId="45920" xr:uid="{00000000-0005-0000-0000-0000CA200000}"/>
    <cellStyle name="Normal 2 2 2 4 2 3 5 7" xfId="54306" xr:uid="{00000000-0005-0000-0000-0000CB200000}"/>
    <cellStyle name="Normal 2 2 2 4 2 3 6" xfId="9410" xr:uid="{00000000-0005-0000-0000-0000CC200000}"/>
    <cellStyle name="Normal 2 2 2 4 2 3 7" xfId="17796" xr:uid="{00000000-0005-0000-0000-0000CD200000}"/>
    <cellStyle name="Normal 2 2 2 4 2 3 8" xfId="26182" xr:uid="{00000000-0005-0000-0000-0000CE200000}"/>
    <cellStyle name="Normal 2 2 2 4 2 3 9" xfId="34568" xr:uid="{00000000-0005-0000-0000-0000CF200000}"/>
    <cellStyle name="Normal 2 2 2 4 2 4" xfId="927" xr:uid="{00000000-0005-0000-0000-0000D0200000}"/>
    <cellStyle name="Normal 2 2 2 4 2 4 10" xfId="51338" xr:uid="{00000000-0005-0000-0000-0000D1200000}"/>
    <cellStyle name="Normal 2 2 2 4 2 4 11" xfId="59724" xr:uid="{00000000-0005-0000-0000-0000D2200000}"/>
    <cellStyle name="Normal 2 2 2 4 2 4 2" xfId="2878" xr:uid="{00000000-0005-0000-0000-0000D3200000}"/>
    <cellStyle name="Normal 2 2 2 4 2 4 2 2" xfId="5595" xr:uid="{00000000-0005-0000-0000-0000D4200000}"/>
    <cellStyle name="Normal 2 2 2 4 2 4 2 2 2" xfId="16949" xr:uid="{00000000-0005-0000-0000-0000D5200000}"/>
    <cellStyle name="Normal 2 2 2 4 2 4 2 2 3" xfId="25335" xr:uid="{00000000-0005-0000-0000-0000D6200000}"/>
    <cellStyle name="Normal 2 2 2 4 2 4 2 2 4" xfId="33721" xr:uid="{00000000-0005-0000-0000-0000D7200000}"/>
    <cellStyle name="Normal 2 2 2 4 2 4 2 2 5" xfId="42107" xr:uid="{00000000-0005-0000-0000-0000D8200000}"/>
    <cellStyle name="Normal 2 2 2 4 2 4 2 2 6" xfId="50493" xr:uid="{00000000-0005-0000-0000-0000D9200000}"/>
    <cellStyle name="Normal 2 2 2 4 2 4 2 2 7" xfId="58879" xr:uid="{00000000-0005-0000-0000-0000DA200000}"/>
    <cellStyle name="Normal 2 2 2 4 2 4 2 3" xfId="8563" xr:uid="{00000000-0005-0000-0000-0000DB200000}"/>
    <cellStyle name="Normal 2 2 2 4 2 4 2 3 2" xfId="14239" xr:uid="{00000000-0005-0000-0000-0000DC200000}"/>
    <cellStyle name="Normal 2 2 2 4 2 4 2 3 3" xfId="22625" xr:uid="{00000000-0005-0000-0000-0000DD200000}"/>
    <cellStyle name="Normal 2 2 2 4 2 4 2 3 4" xfId="31011" xr:uid="{00000000-0005-0000-0000-0000DE200000}"/>
    <cellStyle name="Normal 2 2 2 4 2 4 2 3 5" xfId="39397" xr:uid="{00000000-0005-0000-0000-0000DF200000}"/>
    <cellStyle name="Normal 2 2 2 4 2 4 2 3 6" xfId="47783" xr:uid="{00000000-0005-0000-0000-0000E0200000}"/>
    <cellStyle name="Normal 2 2 2 4 2 4 2 3 7" xfId="56169" xr:uid="{00000000-0005-0000-0000-0000E1200000}"/>
    <cellStyle name="Normal 2 2 2 4 2 4 2 4" xfId="11273" xr:uid="{00000000-0005-0000-0000-0000E2200000}"/>
    <cellStyle name="Normal 2 2 2 4 2 4 2 5" xfId="19659" xr:uid="{00000000-0005-0000-0000-0000E3200000}"/>
    <cellStyle name="Normal 2 2 2 4 2 4 2 6" xfId="28045" xr:uid="{00000000-0005-0000-0000-0000E4200000}"/>
    <cellStyle name="Normal 2 2 2 4 2 4 2 7" xfId="36431" xr:uid="{00000000-0005-0000-0000-0000E5200000}"/>
    <cellStyle name="Normal 2 2 2 4 2 4 2 8" xfId="44817" xr:uid="{00000000-0005-0000-0000-0000E6200000}"/>
    <cellStyle name="Normal 2 2 2 4 2 4 2 9" xfId="53203" xr:uid="{00000000-0005-0000-0000-0000E7200000}"/>
    <cellStyle name="Normal 2 2 2 4 2 4 3" xfId="3730" xr:uid="{00000000-0005-0000-0000-0000E8200000}"/>
    <cellStyle name="Normal 2 2 2 4 2 4 3 2" xfId="15084" xr:uid="{00000000-0005-0000-0000-0000E9200000}"/>
    <cellStyle name="Normal 2 2 2 4 2 4 3 3" xfId="23470" xr:uid="{00000000-0005-0000-0000-0000EA200000}"/>
    <cellStyle name="Normal 2 2 2 4 2 4 3 4" xfId="31856" xr:uid="{00000000-0005-0000-0000-0000EB200000}"/>
    <cellStyle name="Normal 2 2 2 4 2 4 3 5" xfId="40242" xr:uid="{00000000-0005-0000-0000-0000EC200000}"/>
    <cellStyle name="Normal 2 2 2 4 2 4 3 6" xfId="48628" xr:uid="{00000000-0005-0000-0000-0000ED200000}"/>
    <cellStyle name="Normal 2 2 2 4 2 4 3 7" xfId="57014" xr:uid="{00000000-0005-0000-0000-0000EE200000}"/>
    <cellStyle name="Normal 2 2 2 4 2 4 4" xfId="6698" xr:uid="{00000000-0005-0000-0000-0000EF200000}"/>
    <cellStyle name="Normal 2 2 2 4 2 4 4 2" xfId="12374" xr:uid="{00000000-0005-0000-0000-0000F0200000}"/>
    <cellStyle name="Normal 2 2 2 4 2 4 4 3" xfId="20760" xr:uid="{00000000-0005-0000-0000-0000F1200000}"/>
    <cellStyle name="Normal 2 2 2 4 2 4 4 4" xfId="29146" xr:uid="{00000000-0005-0000-0000-0000F2200000}"/>
    <cellStyle name="Normal 2 2 2 4 2 4 4 5" xfId="37532" xr:uid="{00000000-0005-0000-0000-0000F3200000}"/>
    <cellStyle name="Normal 2 2 2 4 2 4 4 6" xfId="45918" xr:uid="{00000000-0005-0000-0000-0000F4200000}"/>
    <cellStyle name="Normal 2 2 2 4 2 4 4 7" xfId="54304" xr:uid="{00000000-0005-0000-0000-0000F5200000}"/>
    <cellStyle name="Normal 2 2 2 4 2 4 5" xfId="9408" xr:uid="{00000000-0005-0000-0000-0000F6200000}"/>
    <cellStyle name="Normal 2 2 2 4 2 4 6" xfId="17794" xr:uid="{00000000-0005-0000-0000-0000F7200000}"/>
    <cellStyle name="Normal 2 2 2 4 2 4 7" xfId="26180" xr:uid="{00000000-0005-0000-0000-0000F8200000}"/>
    <cellStyle name="Normal 2 2 2 4 2 4 8" xfId="34566" xr:uid="{00000000-0005-0000-0000-0000F9200000}"/>
    <cellStyle name="Normal 2 2 2 4 2 4 9" xfId="42952" xr:uid="{00000000-0005-0000-0000-0000FA200000}"/>
    <cellStyle name="Normal 2 2 2 4 2 5" xfId="1516" xr:uid="{00000000-0005-0000-0000-0000FB200000}"/>
    <cellStyle name="Normal 2 2 2 4 2 5 10" xfId="51841" xr:uid="{00000000-0005-0000-0000-0000FC200000}"/>
    <cellStyle name="Normal 2 2 2 4 2 5 11" xfId="60227" xr:uid="{00000000-0005-0000-0000-0000FD200000}"/>
    <cellStyle name="Normal 2 2 2 4 2 5 2" xfId="2536" xr:uid="{00000000-0005-0000-0000-0000FE200000}"/>
    <cellStyle name="Normal 2 2 2 4 2 5 2 2" xfId="5253" xr:uid="{00000000-0005-0000-0000-0000FF200000}"/>
    <cellStyle name="Normal 2 2 2 4 2 5 2 2 2" xfId="16607" xr:uid="{00000000-0005-0000-0000-000000210000}"/>
    <cellStyle name="Normal 2 2 2 4 2 5 2 2 3" xfId="24993" xr:uid="{00000000-0005-0000-0000-000001210000}"/>
    <cellStyle name="Normal 2 2 2 4 2 5 2 2 4" xfId="33379" xr:uid="{00000000-0005-0000-0000-000002210000}"/>
    <cellStyle name="Normal 2 2 2 4 2 5 2 2 5" xfId="41765" xr:uid="{00000000-0005-0000-0000-000003210000}"/>
    <cellStyle name="Normal 2 2 2 4 2 5 2 2 6" xfId="50151" xr:uid="{00000000-0005-0000-0000-000004210000}"/>
    <cellStyle name="Normal 2 2 2 4 2 5 2 2 7" xfId="58537" xr:uid="{00000000-0005-0000-0000-000005210000}"/>
    <cellStyle name="Normal 2 2 2 4 2 5 2 3" xfId="8221" xr:uid="{00000000-0005-0000-0000-000006210000}"/>
    <cellStyle name="Normal 2 2 2 4 2 5 2 3 2" xfId="13897" xr:uid="{00000000-0005-0000-0000-000007210000}"/>
    <cellStyle name="Normal 2 2 2 4 2 5 2 3 3" xfId="22283" xr:uid="{00000000-0005-0000-0000-000008210000}"/>
    <cellStyle name="Normal 2 2 2 4 2 5 2 3 4" xfId="30669" xr:uid="{00000000-0005-0000-0000-000009210000}"/>
    <cellStyle name="Normal 2 2 2 4 2 5 2 3 5" xfId="39055" xr:uid="{00000000-0005-0000-0000-00000A210000}"/>
    <cellStyle name="Normal 2 2 2 4 2 5 2 3 6" xfId="47441" xr:uid="{00000000-0005-0000-0000-00000B210000}"/>
    <cellStyle name="Normal 2 2 2 4 2 5 2 3 7" xfId="55827" xr:uid="{00000000-0005-0000-0000-00000C210000}"/>
    <cellStyle name="Normal 2 2 2 4 2 5 2 4" xfId="10931" xr:uid="{00000000-0005-0000-0000-00000D210000}"/>
    <cellStyle name="Normal 2 2 2 4 2 5 2 5" xfId="19317" xr:uid="{00000000-0005-0000-0000-00000E210000}"/>
    <cellStyle name="Normal 2 2 2 4 2 5 2 6" xfId="27703" xr:uid="{00000000-0005-0000-0000-00000F210000}"/>
    <cellStyle name="Normal 2 2 2 4 2 5 2 7" xfId="36089" xr:uid="{00000000-0005-0000-0000-000010210000}"/>
    <cellStyle name="Normal 2 2 2 4 2 5 2 8" xfId="44475" xr:uid="{00000000-0005-0000-0000-000011210000}"/>
    <cellStyle name="Normal 2 2 2 4 2 5 2 9" xfId="52861" xr:uid="{00000000-0005-0000-0000-000012210000}"/>
    <cellStyle name="Normal 2 2 2 4 2 5 3" xfId="4233" xr:uid="{00000000-0005-0000-0000-000013210000}"/>
    <cellStyle name="Normal 2 2 2 4 2 5 3 2" xfId="15587" xr:uid="{00000000-0005-0000-0000-000014210000}"/>
    <cellStyle name="Normal 2 2 2 4 2 5 3 3" xfId="23973" xr:uid="{00000000-0005-0000-0000-000015210000}"/>
    <cellStyle name="Normal 2 2 2 4 2 5 3 4" xfId="32359" xr:uid="{00000000-0005-0000-0000-000016210000}"/>
    <cellStyle name="Normal 2 2 2 4 2 5 3 5" xfId="40745" xr:uid="{00000000-0005-0000-0000-000017210000}"/>
    <cellStyle name="Normal 2 2 2 4 2 5 3 6" xfId="49131" xr:uid="{00000000-0005-0000-0000-000018210000}"/>
    <cellStyle name="Normal 2 2 2 4 2 5 3 7" xfId="57517" xr:uid="{00000000-0005-0000-0000-000019210000}"/>
    <cellStyle name="Normal 2 2 2 4 2 5 4" xfId="7201" xr:uid="{00000000-0005-0000-0000-00001A210000}"/>
    <cellStyle name="Normal 2 2 2 4 2 5 4 2" xfId="12877" xr:uid="{00000000-0005-0000-0000-00001B210000}"/>
    <cellStyle name="Normal 2 2 2 4 2 5 4 3" xfId="21263" xr:uid="{00000000-0005-0000-0000-00001C210000}"/>
    <cellStyle name="Normal 2 2 2 4 2 5 4 4" xfId="29649" xr:uid="{00000000-0005-0000-0000-00001D210000}"/>
    <cellStyle name="Normal 2 2 2 4 2 5 4 5" xfId="38035" xr:uid="{00000000-0005-0000-0000-00001E210000}"/>
    <cellStyle name="Normal 2 2 2 4 2 5 4 6" xfId="46421" xr:uid="{00000000-0005-0000-0000-00001F210000}"/>
    <cellStyle name="Normal 2 2 2 4 2 5 4 7" xfId="54807" xr:uid="{00000000-0005-0000-0000-000020210000}"/>
    <cellStyle name="Normal 2 2 2 4 2 5 5" xfId="9911" xr:uid="{00000000-0005-0000-0000-000021210000}"/>
    <cellStyle name="Normal 2 2 2 4 2 5 6" xfId="18297" xr:uid="{00000000-0005-0000-0000-000022210000}"/>
    <cellStyle name="Normal 2 2 2 4 2 5 7" xfId="26683" xr:uid="{00000000-0005-0000-0000-000023210000}"/>
    <cellStyle name="Normal 2 2 2 4 2 5 8" xfId="35069" xr:uid="{00000000-0005-0000-0000-000024210000}"/>
    <cellStyle name="Normal 2 2 2 4 2 5 9" xfId="43455" xr:uid="{00000000-0005-0000-0000-000025210000}"/>
    <cellStyle name="Normal 2 2 2 4 2 6" xfId="2033" xr:uid="{00000000-0005-0000-0000-000026210000}"/>
    <cellStyle name="Normal 2 2 2 4 2 6 2" xfId="4750" xr:uid="{00000000-0005-0000-0000-000027210000}"/>
    <cellStyle name="Normal 2 2 2 4 2 6 2 2" xfId="16104" xr:uid="{00000000-0005-0000-0000-000028210000}"/>
    <cellStyle name="Normal 2 2 2 4 2 6 2 3" xfId="24490" xr:uid="{00000000-0005-0000-0000-000029210000}"/>
    <cellStyle name="Normal 2 2 2 4 2 6 2 4" xfId="32876" xr:uid="{00000000-0005-0000-0000-00002A210000}"/>
    <cellStyle name="Normal 2 2 2 4 2 6 2 5" xfId="41262" xr:uid="{00000000-0005-0000-0000-00002B210000}"/>
    <cellStyle name="Normal 2 2 2 4 2 6 2 6" xfId="49648" xr:uid="{00000000-0005-0000-0000-00002C210000}"/>
    <cellStyle name="Normal 2 2 2 4 2 6 2 7" xfId="58034" xr:uid="{00000000-0005-0000-0000-00002D210000}"/>
    <cellStyle name="Normal 2 2 2 4 2 6 3" xfId="7718" xr:uid="{00000000-0005-0000-0000-00002E210000}"/>
    <cellStyle name="Normal 2 2 2 4 2 6 3 2" xfId="13394" xr:uid="{00000000-0005-0000-0000-00002F210000}"/>
    <cellStyle name="Normal 2 2 2 4 2 6 3 3" xfId="21780" xr:uid="{00000000-0005-0000-0000-000030210000}"/>
    <cellStyle name="Normal 2 2 2 4 2 6 3 4" xfId="30166" xr:uid="{00000000-0005-0000-0000-000031210000}"/>
    <cellStyle name="Normal 2 2 2 4 2 6 3 5" xfId="38552" xr:uid="{00000000-0005-0000-0000-000032210000}"/>
    <cellStyle name="Normal 2 2 2 4 2 6 3 6" xfId="46938" xr:uid="{00000000-0005-0000-0000-000033210000}"/>
    <cellStyle name="Normal 2 2 2 4 2 6 3 7" xfId="55324" xr:uid="{00000000-0005-0000-0000-000034210000}"/>
    <cellStyle name="Normal 2 2 2 4 2 6 4" xfId="10428" xr:uid="{00000000-0005-0000-0000-000035210000}"/>
    <cellStyle name="Normal 2 2 2 4 2 6 5" xfId="18814" xr:uid="{00000000-0005-0000-0000-000036210000}"/>
    <cellStyle name="Normal 2 2 2 4 2 6 6" xfId="27200" xr:uid="{00000000-0005-0000-0000-000037210000}"/>
    <cellStyle name="Normal 2 2 2 4 2 6 7" xfId="35586" xr:uid="{00000000-0005-0000-0000-000038210000}"/>
    <cellStyle name="Normal 2 2 2 4 2 6 8" xfId="43972" xr:uid="{00000000-0005-0000-0000-000039210000}"/>
    <cellStyle name="Normal 2 2 2 4 2 6 9" xfId="52358" xr:uid="{00000000-0005-0000-0000-00003A210000}"/>
    <cellStyle name="Normal 2 2 2 4 2 7" xfId="623" xr:uid="{00000000-0005-0000-0000-00003B210000}"/>
    <cellStyle name="Normal 2 2 2 4 2 7 2" xfId="6356" xr:uid="{00000000-0005-0000-0000-00003C210000}"/>
    <cellStyle name="Normal 2 2 2 4 2 7 3" xfId="12032" xr:uid="{00000000-0005-0000-0000-00003D210000}"/>
    <cellStyle name="Normal 2 2 2 4 2 7 4" xfId="20418" xr:uid="{00000000-0005-0000-0000-00003E210000}"/>
    <cellStyle name="Normal 2 2 2 4 2 7 5" xfId="28804" xr:uid="{00000000-0005-0000-0000-00003F210000}"/>
    <cellStyle name="Normal 2 2 2 4 2 7 6" xfId="37190" xr:uid="{00000000-0005-0000-0000-000040210000}"/>
    <cellStyle name="Normal 2 2 2 4 2 7 7" xfId="45576" xr:uid="{00000000-0005-0000-0000-000041210000}"/>
    <cellStyle name="Normal 2 2 2 4 2 7 8" xfId="53962" xr:uid="{00000000-0005-0000-0000-000042210000}"/>
    <cellStyle name="Normal 2 2 2 4 2 8" xfId="3388" xr:uid="{00000000-0005-0000-0000-000043210000}"/>
    <cellStyle name="Normal 2 2 2 4 2 8 2" xfId="14742" xr:uid="{00000000-0005-0000-0000-000044210000}"/>
    <cellStyle name="Normal 2 2 2 4 2 8 3" xfId="23128" xr:uid="{00000000-0005-0000-0000-000045210000}"/>
    <cellStyle name="Normal 2 2 2 4 2 8 4" xfId="31514" xr:uid="{00000000-0005-0000-0000-000046210000}"/>
    <cellStyle name="Normal 2 2 2 4 2 8 5" xfId="39900" xr:uid="{00000000-0005-0000-0000-000047210000}"/>
    <cellStyle name="Normal 2 2 2 4 2 8 6" xfId="48286" xr:uid="{00000000-0005-0000-0000-000048210000}"/>
    <cellStyle name="Normal 2 2 2 4 2 8 7" xfId="56672" xr:uid="{00000000-0005-0000-0000-000049210000}"/>
    <cellStyle name="Normal 2 2 2 4 2 9" xfId="6216" xr:uid="{00000000-0005-0000-0000-00004A210000}"/>
    <cellStyle name="Normal 2 2 2 4 2 9 2" xfId="11892" xr:uid="{00000000-0005-0000-0000-00004B210000}"/>
    <cellStyle name="Normal 2 2 2 4 2 9 3" xfId="20278" xr:uid="{00000000-0005-0000-0000-00004C210000}"/>
    <cellStyle name="Normal 2 2 2 4 2 9 4" xfId="28664" xr:uid="{00000000-0005-0000-0000-00004D210000}"/>
    <cellStyle name="Normal 2 2 2 4 2 9 5" xfId="37050" xr:uid="{00000000-0005-0000-0000-00004E210000}"/>
    <cellStyle name="Normal 2 2 2 4 2 9 6" xfId="45436" xr:uid="{00000000-0005-0000-0000-00004F210000}"/>
    <cellStyle name="Normal 2 2 2 4 2 9 7" xfId="53822" xr:uid="{00000000-0005-0000-0000-000050210000}"/>
    <cellStyle name="Normal 2 2 2 4 2_Sheet1" xfId="109" xr:uid="{00000000-0005-0000-0000-000051210000}"/>
    <cellStyle name="Normal 2 2 2 4 3" xfId="110" xr:uid="{00000000-0005-0000-0000-000052210000}"/>
    <cellStyle name="Normal 2 2 2 4 3 10" xfId="9068" xr:uid="{00000000-0005-0000-0000-000053210000}"/>
    <cellStyle name="Normal 2 2 2 4 3 11" xfId="17454" xr:uid="{00000000-0005-0000-0000-000054210000}"/>
    <cellStyle name="Normal 2 2 2 4 3 12" xfId="25840" xr:uid="{00000000-0005-0000-0000-000055210000}"/>
    <cellStyle name="Normal 2 2 2 4 3 13" xfId="34226" xr:uid="{00000000-0005-0000-0000-000056210000}"/>
    <cellStyle name="Normal 2 2 2 4 3 14" xfId="42612" xr:uid="{00000000-0005-0000-0000-000057210000}"/>
    <cellStyle name="Normal 2 2 2 4 3 15" xfId="50998" xr:uid="{00000000-0005-0000-0000-000058210000}"/>
    <cellStyle name="Normal 2 2 2 4 3 16" xfId="59384" xr:uid="{00000000-0005-0000-0000-000059210000}"/>
    <cellStyle name="Normal 2 2 2 4 3 17" xfId="60751" xr:uid="{00000000-0005-0000-0000-00005A210000}"/>
    <cellStyle name="Normal 2 2 2 4 3 2" xfId="111" xr:uid="{00000000-0005-0000-0000-00005B210000}"/>
    <cellStyle name="Normal 2 2 2 4 3 2 10" xfId="34227" xr:uid="{00000000-0005-0000-0000-00005C210000}"/>
    <cellStyle name="Normal 2 2 2 4 3 2 11" xfId="42613" xr:uid="{00000000-0005-0000-0000-00005D210000}"/>
    <cellStyle name="Normal 2 2 2 4 3 2 12" xfId="50999" xr:uid="{00000000-0005-0000-0000-00005E210000}"/>
    <cellStyle name="Normal 2 2 2 4 3 2 13" xfId="59385" xr:uid="{00000000-0005-0000-0000-00005F210000}"/>
    <cellStyle name="Normal 2 2 2 4 3 2 14" xfId="60752" xr:uid="{00000000-0005-0000-0000-000060210000}"/>
    <cellStyle name="Normal 2 2 2 4 3 2 2" xfId="931" xr:uid="{00000000-0005-0000-0000-000061210000}"/>
    <cellStyle name="Normal 2 2 2 4 3 2 2 10" xfId="51342" xr:uid="{00000000-0005-0000-0000-000062210000}"/>
    <cellStyle name="Normal 2 2 2 4 3 2 2 11" xfId="59728" xr:uid="{00000000-0005-0000-0000-000063210000}"/>
    <cellStyle name="Normal 2 2 2 4 3 2 2 12" xfId="61247" xr:uid="{00000000-0005-0000-0000-000064210000}"/>
    <cellStyle name="Normal 2 2 2 4 3 2 2 2" xfId="2882" xr:uid="{00000000-0005-0000-0000-000065210000}"/>
    <cellStyle name="Normal 2 2 2 4 3 2 2 2 2" xfId="5599" xr:uid="{00000000-0005-0000-0000-000066210000}"/>
    <cellStyle name="Normal 2 2 2 4 3 2 2 2 2 2" xfId="16953" xr:uid="{00000000-0005-0000-0000-000067210000}"/>
    <cellStyle name="Normal 2 2 2 4 3 2 2 2 2 3" xfId="25339" xr:uid="{00000000-0005-0000-0000-000068210000}"/>
    <cellStyle name="Normal 2 2 2 4 3 2 2 2 2 4" xfId="33725" xr:uid="{00000000-0005-0000-0000-000069210000}"/>
    <cellStyle name="Normal 2 2 2 4 3 2 2 2 2 5" xfId="42111" xr:uid="{00000000-0005-0000-0000-00006A210000}"/>
    <cellStyle name="Normal 2 2 2 4 3 2 2 2 2 6" xfId="50497" xr:uid="{00000000-0005-0000-0000-00006B210000}"/>
    <cellStyle name="Normal 2 2 2 4 3 2 2 2 2 7" xfId="58883" xr:uid="{00000000-0005-0000-0000-00006C210000}"/>
    <cellStyle name="Normal 2 2 2 4 3 2 2 2 3" xfId="8567" xr:uid="{00000000-0005-0000-0000-00006D210000}"/>
    <cellStyle name="Normal 2 2 2 4 3 2 2 2 3 2" xfId="14243" xr:uid="{00000000-0005-0000-0000-00006E210000}"/>
    <cellStyle name="Normal 2 2 2 4 3 2 2 2 3 3" xfId="22629" xr:uid="{00000000-0005-0000-0000-00006F210000}"/>
    <cellStyle name="Normal 2 2 2 4 3 2 2 2 3 4" xfId="31015" xr:uid="{00000000-0005-0000-0000-000070210000}"/>
    <cellStyle name="Normal 2 2 2 4 3 2 2 2 3 5" xfId="39401" xr:uid="{00000000-0005-0000-0000-000071210000}"/>
    <cellStyle name="Normal 2 2 2 4 3 2 2 2 3 6" xfId="47787" xr:uid="{00000000-0005-0000-0000-000072210000}"/>
    <cellStyle name="Normal 2 2 2 4 3 2 2 2 3 7" xfId="56173" xr:uid="{00000000-0005-0000-0000-000073210000}"/>
    <cellStyle name="Normal 2 2 2 4 3 2 2 2 4" xfId="11277" xr:uid="{00000000-0005-0000-0000-000074210000}"/>
    <cellStyle name="Normal 2 2 2 4 3 2 2 2 5" xfId="19663" xr:uid="{00000000-0005-0000-0000-000075210000}"/>
    <cellStyle name="Normal 2 2 2 4 3 2 2 2 6" xfId="28049" xr:uid="{00000000-0005-0000-0000-000076210000}"/>
    <cellStyle name="Normal 2 2 2 4 3 2 2 2 7" xfId="36435" xr:uid="{00000000-0005-0000-0000-000077210000}"/>
    <cellStyle name="Normal 2 2 2 4 3 2 2 2 8" xfId="44821" xr:uid="{00000000-0005-0000-0000-000078210000}"/>
    <cellStyle name="Normal 2 2 2 4 3 2 2 2 9" xfId="53207" xr:uid="{00000000-0005-0000-0000-000079210000}"/>
    <cellStyle name="Normal 2 2 2 4 3 2 2 3" xfId="3734" xr:uid="{00000000-0005-0000-0000-00007A210000}"/>
    <cellStyle name="Normal 2 2 2 4 3 2 2 3 2" xfId="15088" xr:uid="{00000000-0005-0000-0000-00007B210000}"/>
    <cellStyle name="Normal 2 2 2 4 3 2 2 3 3" xfId="23474" xr:uid="{00000000-0005-0000-0000-00007C210000}"/>
    <cellStyle name="Normal 2 2 2 4 3 2 2 3 4" xfId="31860" xr:uid="{00000000-0005-0000-0000-00007D210000}"/>
    <cellStyle name="Normal 2 2 2 4 3 2 2 3 5" xfId="40246" xr:uid="{00000000-0005-0000-0000-00007E210000}"/>
    <cellStyle name="Normal 2 2 2 4 3 2 2 3 6" xfId="48632" xr:uid="{00000000-0005-0000-0000-00007F210000}"/>
    <cellStyle name="Normal 2 2 2 4 3 2 2 3 7" xfId="57018" xr:uid="{00000000-0005-0000-0000-000080210000}"/>
    <cellStyle name="Normal 2 2 2 4 3 2 2 4" xfId="6702" xr:uid="{00000000-0005-0000-0000-000081210000}"/>
    <cellStyle name="Normal 2 2 2 4 3 2 2 4 2" xfId="12378" xr:uid="{00000000-0005-0000-0000-000082210000}"/>
    <cellStyle name="Normal 2 2 2 4 3 2 2 4 3" xfId="20764" xr:uid="{00000000-0005-0000-0000-000083210000}"/>
    <cellStyle name="Normal 2 2 2 4 3 2 2 4 4" xfId="29150" xr:uid="{00000000-0005-0000-0000-000084210000}"/>
    <cellStyle name="Normal 2 2 2 4 3 2 2 4 5" xfId="37536" xr:uid="{00000000-0005-0000-0000-000085210000}"/>
    <cellStyle name="Normal 2 2 2 4 3 2 2 4 6" xfId="45922" xr:uid="{00000000-0005-0000-0000-000086210000}"/>
    <cellStyle name="Normal 2 2 2 4 3 2 2 4 7" xfId="54308" xr:uid="{00000000-0005-0000-0000-000087210000}"/>
    <cellStyle name="Normal 2 2 2 4 3 2 2 5" xfId="9412" xr:uid="{00000000-0005-0000-0000-000088210000}"/>
    <cellStyle name="Normal 2 2 2 4 3 2 2 6" xfId="17798" xr:uid="{00000000-0005-0000-0000-000089210000}"/>
    <cellStyle name="Normal 2 2 2 4 3 2 2 7" xfId="26184" xr:uid="{00000000-0005-0000-0000-00008A210000}"/>
    <cellStyle name="Normal 2 2 2 4 3 2 2 8" xfId="34570" xr:uid="{00000000-0005-0000-0000-00008B210000}"/>
    <cellStyle name="Normal 2 2 2 4 3 2 2 9" xfId="42956" xr:uid="{00000000-0005-0000-0000-00008C210000}"/>
    <cellStyle name="Normal 2 2 2 4 3 2 3" xfId="1519" xr:uid="{00000000-0005-0000-0000-00008D210000}"/>
    <cellStyle name="Normal 2 2 2 4 3 2 3 10" xfId="51844" xr:uid="{00000000-0005-0000-0000-00008E210000}"/>
    <cellStyle name="Normal 2 2 2 4 3 2 3 11" xfId="60230" xr:uid="{00000000-0005-0000-0000-00008F210000}"/>
    <cellStyle name="Normal 2 2 2 4 3 2 3 2" xfId="2539" xr:uid="{00000000-0005-0000-0000-000090210000}"/>
    <cellStyle name="Normal 2 2 2 4 3 2 3 2 2" xfId="5256" xr:uid="{00000000-0005-0000-0000-000091210000}"/>
    <cellStyle name="Normal 2 2 2 4 3 2 3 2 2 2" xfId="16610" xr:uid="{00000000-0005-0000-0000-000092210000}"/>
    <cellStyle name="Normal 2 2 2 4 3 2 3 2 2 3" xfId="24996" xr:uid="{00000000-0005-0000-0000-000093210000}"/>
    <cellStyle name="Normal 2 2 2 4 3 2 3 2 2 4" xfId="33382" xr:uid="{00000000-0005-0000-0000-000094210000}"/>
    <cellStyle name="Normal 2 2 2 4 3 2 3 2 2 5" xfId="41768" xr:uid="{00000000-0005-0000-0000-000095210000}"/>
    <cellStyle name="Normal 2 2 2 4 3 2 3 2 2 6" xfId="50154" xr:uid="{00000000-0005-0000-0000-000096210000}"/>
    <cellStyle name="Normal 2 2 2 4 3 2 3 2 2 7" xfId="58540" xr:uid="{00000000-0005-0000-0000-000097210000}"/>
    <cellStyle name="Normal 2 2 2 4 3 2 3 2 3" xfId="8224" xr:uid="{00000000-0005-0000-0000-000098210000}"/>
    <cellStyle name="Normal 2 2 2 4 3 2 3 2 3 2" xfId="13900" xr:uid="{00000000-0005-0000-0000-000099210000}"/>
    <cellStyle name="Normal 2 2 2 4 3 2 3 2 3 3" xfId="22286" xr:uid="{00000000-0005-0000-0000-00009A210000}"/>
    <cellStyle name="Normal 2 2 2 4 3 2 3 2 3 4" xfId="30672" xr:uid="{00000000-0005-0000-0000-00009B210000}"/>
    <cellStyle name="Normal 2 2 2 4 3 2 3 2 3 5" xfId="39058" xr:uid="{00000000-0005-0000-0000-00009C210000}"/>
    <cellStyle name="Normal 2 2 2 4 3 2 3 2 3 6" xfId="47444" xr:uid="{00000000-0005-0000-0000-00009D210000}"/>
    <cellStyle name="Normal 2 2 2 4 3 2 3 2 3 7" xfId="55830" xr:uid="{00000000-0005-0000-0000-00009E210000}"/>
    <cellStyle name="Normal 2 2 2 4 3 2 3 2 4" xfId="10934" xr:uid="{00000000-0005-0000-0000-00009F210000}"/>
    <cellStyle name="Normal 2 2 2 4 3 2 3 2 5" xfId="19320" xr:uid="{00000000-0005-0000-0000-0000A0210000}"/>
    <cellStyle name="Normal 2 2 2 4 3 2 3 2 6" xfId="27706" xr:uid="{00000000-0005-0000-0000-0000A1210000}"/>
    <cellStyle name="Normal 2 2 2 4 3 2 3 2 7" xfId="36092" xr:uid="{00000000-0005-0000-0000-0000A2210000}"/>
    <cellStyle name="Normal 2 2 2 4 3 2 3 2 8" xfId="44478" xr:uid="{00000000-0005-0000-0000-0000A3210000}"/>
    <cellStyle name="Normal 2 2 2 4 3 2 3 2 9" xfId="52864" xr:uid="{00000000-0005-0000-0000-0000A4210000}"/>
    <cellStyle name="Normal 2 2 2 4 3 2 3 3" xfId="4236" xr:uid="{00000000-0005-0000-0000-0000A5210000}"/>
    <cellStyle name="Normal 2 2 2 4 3 2 3 3 2" xfId="15590" xr:uid="{00000000-0005-0000-0000-0000A6210000}"/>
    <cellStyle name="Normal 2 2 2 4 3 2 3 3 3" xfId="23976" xr:uid="{00000000-0005-0000-0000-0000A7210000}"/>
    <cellStyle name="Normal 2 2 2 4 3 2 3 3 4" xfId="32362" xr:uid="{00000000-0005-0000-0000-0000A8210000}"/>
    <cellStyle name="Normal 2 2 2 4 3 2 3 3 5" xfId="40748" xr:uid="{00000000-0005-0000-0000-0000A9210000}"/>
    <cellStyle name="Normal 2 2 2 4 3 2 3 3 6" xfId="49134" xr:uid="{00000000-0005-0000-0000-0000AA210000}"/>
    <cellStyle name="Normal 2 2 2 4 3 2 3 3 7" xfId="57520" xr:uid="{00000000-0005-0000-0000-0000AB210000}"/>
    <cellStyle name="Normal 2 2 2 4 3 2 3 4" xfId="7204" xr:uid="{00000000-0005-0000-0000-0000AC210000}"/>
    <cellStyle name="Normal 2 2 2 4 3 2 3 4 2" xfId="12880" xr:uid="{00000000-0005-0000-0000-0000AD210000}"/>
    <cellStyle name="Normal 2 2 2 4 3 2 3 4 3" xfId="21266" xr:uid="{00000000-0005-0000-0000-0000AE210000}"/>
    <cellStyle name="Normal 2 2 2 4 3 2 3 4 4" xfId="29652" xr:uid="{00000000-0005-0000-0000-0000AF210000}"/>
    <cellStyle name="Normal 2 2 2 4 3 2 3 4 5" xfId="38038" xr:uid="{00000000-0005-0000-0000-0000B0210000}"/>
    <cellStyle name="Normal 2 2 2 4 3 2 3 4 6" xfId="46424" xr:uid="{00000000-0005-0000-0000-0000B1210000}"/>
    <cellStyle name="Normal 2 2 2 4 3 2 3 4 7" xfId="54810" xr:uid="{00000000-0005-0000-0000-0000B2210000}"/>
    <cellStyle name="Normal 2 2 2 4 3 2 3 5" xfId="9914" xr:uid="{00000000-0005-0000-0000-0000B3210000}"/>
    <cellStyle name="Normal 2 2 2 4 3 2 3 6" xfId="18300" xr:uid="{00000000-0005-0000-0000-0000B4210000}"/>
    <cellStyle name="Normal 2 2 2 4 3 2 3 7" xfId="26686" xr:uid="{00000000-0005-0000-0000-0000B5210000}"/>
    <cellStyle name="Normal 2 2 2 4 3 2 3 8" xfId="35072" xr:uid="{00000000-0005-0000-0000-0000B6210000}"/>
    <cellStyle name="Normal 2 2 2 4 3 2 3 9" xfId="43458" xr:uid="{00000000-0005-0000-0000-0000B7210000}"/>
    <cellStyle name="Normal 2 2 2 4 3 2 4" xfId="2037" xr:uid="{00000000-0005-0000-0000-0000B8210000}"/>
    <cellStyle name="Normal 2 2 2 4 3 2 4 2" xfId="4754" xr:uid="{00000000-0005-0000-0000-0000B9210000}"/>
    <cellStyle name="Normal 2 2 2 4 3 2 4 2 2" xfId="16108" xr:uid="{00000000-0005-0000-0000-0000BA210000}"/>
    <cellStyle name="Normal 2 2 2 4 3 2 4 2 3" xfId="24494" xr:uid="{00000000-0005-0000-0000-0000BB210000}"/>
    <cellStyle name="Normal 2 2 2 4 3 2 4 2 4" xfId="32880" xr:uid="{00000000-0005-0000-0000-0000BC210000}"/>
    <cellStyle name="Normal 2 2 2 4 3 2 4 2 5" xfId="41266" xr:uid="{00000000-0005-0000-0000-0000BD210000}"/>
    <cellStyle name="Normal 2 2 2 4 3 2 4 2 6" xfId="49652" xr:uid="{00000000-0005-0000-0000-0000BE210000}"/>
    <cellStyle name="Normal 2 2 2 4 3 2 4 2 7" xfId="58038" xr:uid="{00000000-0005-0000-0000-0000BF210000}"/>
    <cellStyle name="Normal 2 2 2 4 3 2 4 3" xfId="7722" xr:uid="{00000000-0005-0000-0000-0000C0210000}"/>
    <cellStyle name="Normal 2 2 2 4 3 2 4 3 2" xfId="13398" xr:uid="{00000000-0005-0000-0000-0000C1210000}"/>
    <cellStyle name="Normal 2 2 2 4 3 2 4 3 3" xfId="21784" xr:uid="{00000000-0005-0000-0000-0000C2210000}"/>
    <cellStyle name="Normal 2 2 2 4 3 2 4 3 4" xfId="30170" xr:uid="{00000000-0005-0000-0000-0000C3210000}"/>
    <cellStyle name="Normal 2 2 2 4 3 2 4 3 5" xfId="38556" xr:uid="{00000000-0005-0000-0000-0000C4210000}"/>
    <cellStyle name="Normal 2 2 2 4 3 2 4 3 6" xfId="46942" xr:uid="{00000000-0005-0000-0000-0000C5210000}"/>
    <cellStyle name="Normal 2 2 2 4 3 2 4 3 7" xfId="55328" xr:uid="{00000000-0005-0000-0000-0000C6210000}"/>
    <cellStyle name="Normal 2 2 2 4 3 2 4 4" xfId="10432" xr:uid="{00000000-0005-0000-0000-0000C7210000}"/>
    <cellStyle name="Normal 2 2 2 4 3 2 4 5" xfId="18818" xr:uid="{00000000-0005-0000-0000-0000C8210000}"/>
    <cellStyle name="Normal 2 2 2 4 3 2 4 6" xfId="27204" xr:uid="{00000000-0005-0000-0000-0000C9210000}"/>
    <cellStyle name="Normal 2 2 2 4 3 2 4 7" xfId="35590" xr:uid="{00000000-0005-0000-0000-0000CA210000}"/>
    <cellStyle name="Normal 2 2 2 4 3 2 4 8" xfId="43976" xr:uid="{00000000-0005-0000-0000-0000CB210000}"/>
    <cellStyle name="Normal 2 2 2 4 3 2 4 9" xfId="52362" xr:uid="{00000000-0005-0000-0000-0000CC210000}"/>
    <cellStyle name="Normal 2 2 2 4 3 2 5" xfId="3391" xr:uid="{00000000-0005-0000-0000-0000CD210000}"/>
    <cellStyle name="Normal 2 2 2 4 3 2 5 2" xfId="14745" xr:uid="{00000000-0005-0000-0000-0000CE210000}"/>
    <cellStyle name="Normal 2 2 2 4 3 2 5 3" xfId="23131" xr:uid="{00000000-0005-0000-0000-0000CF210000}"/>
    <cellStyle name="Normal 2 2 2 4 3 2 5 4" xfId="31517" xr:uid="{00000000-0005-0000-0000-0000D0210000}"/>
    <cellStyle name="Normal 2 2 2 4 3 2 5 5" xfId="39903" xr:uid="{00000000-0005-0000-0000-0000D1210000}"/>
    <cellStyle name="Normal 2 2 2 4 3 2 5 6" xfId="48289" xr:uid="{00000000-0005-0000-0000-0000D2210000}"/>
    <cellStyle name="Normal 2 2 2 4 3 2 5 7" xfId="56675" xr:uid="{00000000-0005-0000-0000-0000D3210000}"/>
    <cellStyle name="Normal 2 2 2 4 3 2 6" xfId="6359" xr:uid="{00000000-0005-0000-0000-0000D4210000}"/>
    <cellStyle name="Normal 2 2 2 4 3 2 6 2" xfId="12035" xr:uid="{00000000-0005-0000-0000-0000D5210000}"/>
    <cellStyle name="Normal 2 2 2 4 3 2 6 3" xfId="20421" xr:uid="{00000000-0005-0000-0000-0000D6210000}"/>
    <cellStyle name="Normal 2 2 2 4 3 2 6 4" xfId="28807" xr:uid="{00000000-0005-0000-0000-0000D7210000}"/>
    <cellStyle name="Normal 2 2 2 4 3 2 6 5" xfId="37193" xr:uid="{00000000-0005-0000-0000-0000D8210000}"/>
    <cellStyle name="Normal 2 2 2 4 3 2 6 6" xfId="45579" xr:uid="{00000000-0005-0000-0000-0000D9210000}"/>
    <cellStyle name="Normal 2 2 2 4 3 2 6 7" xfId="53965" xr:uid="{00000000-0005-0000-0000-0000DA210000}"/>
    <cellStyle name="Normal 2 2 2 4 3 2 7" xfId="9069" xr:uid="{00000000-0005-0000-0000-0000DB210000}"/>
    <cellStyle name="Normal 2 2 2 4 3 2 8" xfId="17455" xr:uid="{00000000-0005-0000-0000-0000DC210000}"/>
    <cellStyle name="Normal 2 2 2 4 3 2 9" xfId="25841" xr:uid="{00000000-0005-0000-0000-0000DD210000}"/>
    <cellStyle name="Normal 2 2 2 4 3 3" xfId="932" xr:uid="{00000000-0005-0000-0000-0000DE210000}"/>
    <cellStyle name="Normal 2 2 2 4 3 3 10" xfId="42957" xr:uid="{00000000-0005-0000-0000-0000DF210000}"/>
    <cellStyle name="Normal 2 2 2 4 3 3 11" xfId="51343" xr:uid="{00000000-0005-0000-0000-0000E0210000}"/>
    <cellStyle name="Normal 2 2 2 4 3 3 12" xfId="59729" xr:uid="{00000000-0005-0000-0000-0000E1210000}"/>
    <cellStyle name="Normal 2 2 2 4 3 3 13" xfId="61246" xr:uid="{00000000-0005-0000-0000-0000E2210000}"/>
    <cellStyle name="Normal 2 2 2 4 3 3 2" xfId="1825" xr:uid="{00000000-0005-0000-0000-0000E3210000}"/>
    <cellStyle name="Normal 2 2 2 4 3 3 2 10" xfId="52150" xr:uid="{00000000-0005-0000-0000-0000E4210000}"/>
    <cellStyle name="Normal 2 2 2 4 3 3 2 11" xfId="60536" xr:uid="{00000000-0005-0000-0000-0000E5210000}"/>
    <cellStyle name="Normal 2 2 2 4 3 3 2 2" xfId="2883" xr:uid="{00000000-0005-0000-0000-0000E6210000}"/>
    <cellStyle name="Normal 2 2 2 4 3 3 2 2 2" xfId="5600" xr:uid="{00000000-0005-0000-0000-0000E7210000}"/>
    <cellStyle name="Normal 2 2 2 4 3 3 2 2 2 2" xfId="16954" xr:uid="{00000000-0005-0000-0000-0000E8210000}"/>
    <cellStyle name="Normal 2 2 2 4 3 3 2 2 2 3" xfId="25340" xr:uid="{00000000-0005-0000-0000-0000E9210000}"/>
    <cellStyle name="Normal 2 2 2 4 3 3 2 2 2 4" xfId="33726" xr:uid="{00000000-0005-0000-0000-0000EA210000}"/>
    <cellStyle name="Normal 2 2 2 4 3 3 2 2 2 5" xfId="42112" xr:uid="{00000000-0005-0000-0000-0000EB210000}"/>
    <cellStyle name="Normal 2 2 2 4 3 3 2 2 2 6" xfId="50498" xr:uid="{00000000-0005-0000-0000-0000EC210000}"/>
    <cellStyle name="Normal 2 2 2 4 3 3 2 2 2 7" xfId="58884" xr:uid="{00000000-0005-0000-0000-0000ED210000}"/>
    <cellStyle name="Normal 2 2 2 4 3 3 2 2 3" xfId="8568" xr:uid="{00000000-0005-0000-0000-0000EE210000}"/>
    <cellStyle name="Normal 2 2 2 4 3 3 2 2 3 2" xfId="14244" xr:uid="{00000000-0005-0000-0000-0000EF210000}"/>
    <cellStyle name="Normal 2 2 2 4 3 3 2 2 3 3" xfId="22630" xr:uid="{00000000-0005-0000-0000-0000F0210000}"/>
    <cellStyle name="Normal 2 2 2 4 3 3 2 2 3 4" xfId="31016" xr:uid="{00000000-0005-0000-0000-0000F1210000}"/>
    <cellStyle name="Normal 2 2 2 4 3 3 2 2 3 5" xfId="39402" xr:uid="{00000000-0005-0000-0000-0000F2210000}"/>
    <cellStyle name="Normal 2 2 2 4 3 3 2 2 3 6" xfId="47788" xr:uid="{00000000-0005-0000-0000-0000F3210000}"/>
    <cellStyle name="Normal 2 2 2 4 3 3 2 2 3 7" xfId="56174" xr:uid="{00000000-0005-0000-0000-0000F4210000}"/>
    <cellStyle name="Normal 2 2 2 4 3 3 2 2 4" xfId="11278" xr:uid="{00000000-0005-0000-0000-0000F5210000}"/>
    <cellStyle name="Normal 2 2 2 4 3 3 2 2 5" xfId="19664" xr:uid="{00000000-0005-0000-0000-0000F6210000}"/>
    <cellStyle name="Normal 2 2 2 4 3 3 2 2 6" xfId="28050" xr:uid="{00000000-0005-0000-0000-0000F7210000}"/>
    <cellStyle name="Normal 2 2 2 4 3 3 2 2 7" xfId="36436" xr:uid="{00000000-0005-0000-0000-0000F8210000}"/>
    <cellStyle name="Normal 2 2 2 4 3 3 2 2 8" xfId="44822" xr:uid="{00000000-0005-0000-0000-0000F9210000}"/>
    <cellStyle name="Normal 2 2 2 4 3 3 2 2 9" xfId="53208" xr:uid="{00000000-0005-0000-0000-0000FA210000}"/>
    <cellStyle name="Normal 2 2 2 4 3 3 2 3" xfId="4542" xr:uid="{00000000-0005-0000-0000-0000FB210000}"/>
    <cellStyle name="Normal 2 2 2 4 3 3 2 3 2" xfId="15896" xr:uid="{00000000-0005-0000-0000-0000FC210000}"/>
    <cellStyle name="Normal 2 2 2 4 3 3 2 3 3" xfId="24282" xr:uid="{00000000-0005-0000-0000-0000FD210000}"/>
    <cellStyle name="Normal 2 2 2 4 3 3 2 3 4" xfId="32668" xr:uid="{00000000-0005-0000-0000-0000FE210000}"/>
    <cellStyle name="Normal 2 2 2 4 3 3 2 3 5" xfId="41054" xr:uid="{00000000-0005-0000-0000-0000FF210000}"/>
    <cellStyle name="Normal 2 2 2 4 3 3 2 3 6" xfId="49440" xr:uid="{00000000-0005-0000-0000-000000220000}"/>
    <cellStyle name="Normal 2 2 2 4 3 3 2 3 7" xfId="57826" xr:uid="{00000000-0005-0000-0000-000001220000}"/>
    <cellStyle name="Normal 2 2 2 4 3 3 2 4" xfId="7510" xr:uid="{00000000-0005-0000-0000-000002220000}"/>
    <cellStyle name="Normal 2 2 2 4 3 3 2 4 2" xfId="13186" xr:uid="{00000000-0005-0000-0000-000003220000}"/>
    <cellStyle name="Normal 2 2 2 4 3 3 2 4 3" xfId="21572" xr:uid="{00000000-0005-0000-0000-000004220000}"/>
    <cellStyle name="Normal 2 2 2 4 3 3 2 4 4" xfId="29958" xr:uid="{00000000-0005-0000-0000-000005220000}"/>
    <cellStyle name="Normal 2 2 2 4 3 3 2 4 5" xfId="38344" xr:uid="{00000000-0005-0000-0000-000006220000}"/>
    <cellStyle name="Normal 2 2 2 4 3 3 2 4 6" xfId="46730" xr:uid="{00000000-0005-0000-0000-000007220000}"/>
    <cellStyle name="Normal 2 2 2 4 3 3 2 4 7" xfId="55116" xr:uid="{00000000-0005-0000-0000-000008220000}"/>
    <cellStyle name="Normal 2 2 2 4 3 3 2 5" xfId="10220" xr:uid="{00000000-0005-0000-0000-000009220000}"/>
    <cellStyle name="Normal 2 2 2 4 3 3 2 6" xfId="18606" xr:uid="{00000000-0005-0000-0000-00000A220000}"/>
    <cellStyle name="Normal 2 2 2 4 3 3 2 7" xfId="26992" xr:uid="{00000000-0005-0000-0000-00000B220000}"/>
    <cellStyle name="Normal 2 2 2 4 3 3 2 8" xfId="35378" xr:uid="{00000000-0005-0000-0000-00000C220000}"/>
    <cellStyle name="Normal 2 2 2 4 3 3 2 9" xfId="43764" xr:uid="{00000000-0005-0000-0000-00000D220000}"/>
    <cellStyle name="Normal 2 2 2 4 3 3 3" xfId="2038" xr:uid="{00000000-0005-0000-0000-00000E220000}"/>
    <cellStyle name="Normal 2 2 2 4 3 3 3 2" xfId="4755" xr:uid="{00000000-0005-0000-0000-00000F220000}"/>
    <cellStyle name="Normal 2 2 2 4 3 3 3 2 2" xfId="16109" xr:uid="{00000000-0005-0000-0000-000010220000}"/>
    <cellStyle name="Normal 2 2 2 4 3 3 3 2 3" xfId="24495" xr:uid="{00000000-0005-0000-0000-000011220000}"/>
    <cellStyle name="Normal 2 2 2 4 3 3 3 2 4" xfId="32881" xr:uid="{00000000-0005-0000-0000-000012220000}"/>
    <cellStyle name="Normal 2 2 2 4 3 3 3 2 5" xfId="41267" xr:uid="{00000000-0005-0000-0000-000013220000}"/>
    <cellStyle name="Normal 2 2 2 4 3 3 3 2 6" xfId="49653" xr:uid="{00000000-0005-0000-0000-000014220000}"/>
    <cellStyle name="Normal 2 2 2 4 3 3 3 2 7" xfId="58039" xr:uid="{00000000-0005-0000-0000-000015220000}"/>
    <cellStyle name="Normal 2 2 2 4 3 3 3 3" xfId="7723" xr:uid="{00000000-0005-0000-0000-000016220000}"/>
    <cellStyle name="Normal 2 2 2 4 3 3 3 3 2" xfId="13399" xr:uid="{00000000-0005-0000-0000-000017220000}"/>
    <cellStyle name="Normal 2 2 2 4 3 3 3 3 3" xfId="21785" xr:uid="{00000000-0005-0000-0000-000018220000}"/>
    <cellStyle name="Normal 2 2 2 4 3 3 3 3 4" xfId="30171" xr:uid="{00000000-0005-0000-0000-000019220000}"/>
    <cellStyle name="Normal 2 2 2 4 3 3 3 3 5" xfId="38557" xr:uid="{00000000-0005-0000-0000-00001A220000}"/>
    <cellStyle name="Normal 2 2 2 4 3 3 3 3 6" xfId="46943" xr:uid="{00000000-0005-0000-0000-00001B220000}"/>
    <cellStyle name="Normal 2 2 2 4 3 3 3 3 7" xfId="55329" xr:uid="{00000000-0005-0000-0000-00001C220000}"/>
    <cellStyle name="Normal 2 2 2 4 3 3 3 4" xfId="10433" xr:uid="{00000000-0005-0000-0000-00001D220000}"/>
    <cellStyle name="Normal 2 2 2 4 3 3 3 5" xfId="18819" xr:uid="{00000000-0005-0000-0000-00001E220000}"/>
    <cellStyle name="Normal 2 2 2 4 3 3 3 6" xfId="27205" xr:uid="{00000000-0005-0000-0000-00001F220000}"/>
    <cellStyle name="Normal 2 2 2 4 3 3 3 7" xfId="35591" xr:uid="{00000000-0005-0000-0000-000020220000}"/>
    <cellStyle name="Normal 2 2 2 4 3 3 3 8" xfId="43977" xr:uid="{00000000-0005-0000-0000-000021220000}"/>
    <cellStyle name="Normal 2 2 2 4 3 3 3 9" xfId="52363" xr:uid="{00000000-0005-0000-0000-000022220000}"/>
    <cellStyle name="Normal 2 2 2 4 3 3 4" xfId="3735" xr:uid="{00000000-0005-0000-0000-000023220000}"/>
    <cellStyle name="Normal 2 2 2 4 3 3 4 2" xfId="15089" xr:uid="{00000000-0005-0000-0000-000024220000}"/>
    <cellStyle name="Normal 2 2 2 4 3 3 4 3" xfId="23475" xr:uid="{00000000-0005-0000-0000-000025220000}"/>
    <cellStyle name="Normal 2 2 2 4 3 3 4 4" xfId="31861" xr:uid="{00000000-0005-0000-0000-000026220000}"/>
    <cellStyle name="Normal 2 2 2 4 3 3 4 5" xfId="40247" xr:uid="{00000000-0005-0000-0000-000027220000}"/>
    <cellStyle name="Normal 2 2 2 4 3 3 4 6" xfId="48633" xr:uid="{00000000-0005-0000-0000-000028220000}"/>
    <cellStyle name="Normal 2 2 2 4 3 3 4 7" xfId="57019" xr:uid="{00000000-0005-0000-0000-000029220000}"/>
    <cellStyle name="Normal 2 2 2 4 3 3 5" xfId="6703" xr:uid="{00000000-0005-0000-0000-00002A220000}"/>
    <cellStyle name="Normal 2 2 2 4 3 3 5 2" xfId="12379" xr:uid="{00000000-0005-0000-0000-00002B220000}"/>
    <cellStyle name="Normal 2 2 2 4 3 3 5 3" xfId="20765" xr:uid="{00000000-0005-0000-0000-00002C220000}"/>
    <cellStyle name="Normal 2 2 2 4 3 3 5 4" xfId="29151" xr:uid="{00000000-0005-0000-0000-00002D220000}"/>
    <cellStyle name="Normal 2 2 2 4 3 3 5 5" xfId="37537" xr:uid="{00000000-0005-0000-0000-00002E220000}"/>
    <cellStyle name="Normal 2 2 2 4 3 3 5 6" xfId="45923" xr:uid="{00000000-0005-0000-0000-00002F220000}"/>
    <cellStyle name="Normal 2 2 2 4 3 3 5 7" xfId="54309" xr:uid="{00000000-0005-0000-0000-000030220000}"/>
    <cellStyle name="Normal 2 2 2 4 3 3 6" xfId="9413" xr:uid="{00000000-0005-0000-0000-000031220000}"/>
    <cellStyle name="Normal 2 2 2 4 3 3 7" xfId="17799" xr:uid="{00000000-0005-0000-0000-000032220000}"/>
    <cellStyle name="Normal 2 2 2 4 3 3 8" xfId="26185" xr:uid="{00000000-0005-0000-0000-000033220000}"/>
    <cellStyle name="Normal 2 2 2 4 3 3 9" xfId="34571" xr:uid="{00000000-0005-0000-0000-000034220000}"/>
    <cellStyle name="Normal 2 2 2 4 3 4" xfId="930" xr:uid="{00000000-0005-0000-0000-000035220000}"/>
    <cellStyle name="Normal 2 2 2 4 3 4 10" xfId="51341" xr:uid="{00000000-0005-0000-0000-000036220000}"/>
    <cellStyle name="Normal 2 2 2 4 3 4 11" xfId="59727" xr:uid="{00000000-0005-0000-0000-000037220000}"/>
    <cellStyle name="Normal 2 2 2 4 3 4 2" xfId="2881" xr:uid="{00000000-0005-0000-0000-000038220000}"/>
    <cellStyle name="Normal 2 2 2 4 3 4 2 2" xfId="5598" xr:uid="{00000000-0005-0000-0000-000039220000}"/>
    <cellStyle name="Normal 2 2 2 4 3 4 2 2 2" xfId="16952" xr:uid="{00000000-0005-0000-0000-00003A220000}"/>
    <cellStyle name="Normal 2 2 2 4 3 4 2 2 3" xfId="25338" xr:uid="{00000000-0005-0000-0000-00003B220000}"/>
    <cellStyle name="Normal 2 2 2 4 3 4 2 2 4" xfId="33724" xr:uid="{00000000-0005-0000-0000-00003C220000}"/>
    <cellStyle name="Normal 2 2 2 4 3 4 2 2 5" xfId="42110" xr:uid="{00000000-0005-0000-0000-00003D220000}"/>
    <cellStyle name="Normal 2 2 2 4 3 4 2 2 6" xfId="50496" xr:uid="{00000000-0005-0000-0000-00003E220000}"/>
    <cellStyle name="Normal 2 2 2 4 3 4 2 2 7" xfId="58882" xr:uid="{00000000-0005-0000-0000-00003F220000}"/>
    <cellStyle name="Normal 2 2 2 4 3 4 2 3" xfId="8566" xr:uid="{00000000-0005-0000-0000-000040220000}"/>
    <cellStyle name="Normal 2 2 2 4 3 4 2 3 2" xfId="14242" xr:uid="{00000000-0005-0000-0000-000041220000}"/>
    <cellStyle name="Normal 2 2 2 4 3 4 2 3 3" xfId="22628" xr:uid="{00000000-0005-0000-0000-000042220000}"/>
    <cellStyle name="Normal 2 2 2 4 3 4 2 3 4" xfId="31014" xr:uid="{00000000-0005-0000-0000-000043220000}"/>
    <cellStyle name="Normal 2 2 2 4 3 4 2 3 5" xfId="39400" xr:uid="{00000000-0005-0000-0000-000044220000}"/>
    <cellStyle name="Normal 2 2 2 4 3 4 2 3 6" xfId="47786" xr:uid="{00000000-0005-0000-0000-000045220000}"/>
    <cellStyle name="Normal 2 2 2 4 3 4 2 3 7" xfId="56172" xr:uid="{00000000-0005-0000-0000-000046220000}"/>
    <cellStyle name="Normal 2 2 2 4 3 4 2 4" xfId="11276" xr:uid="{00000000-0005-0000-0000-000047220000}"/>
    <cellStyle name="Normal 2 2 2 4 3 4 2 5" xfId="19662" xr:uid="{00000000-0005-0000-0000-000048220000}"/>
    <cellStyle name="Normal 2 2 2 4 3 4 2 6" xfId="28048" xr:uid="{00000000-0005-0000-0000-000049220000}"/>
    <cellStyle name="Normal 2 2 2 4 3 4 2 7" xfId="36434" xr:uid="{00000000-0005-0000-0000-00004A220000}"/>
    <cellStyle name="Normal 2 2 2 4 3 4 2 8" xfId="44820" xr:uid="{00000000-0005-0000-0000-00004B220000}"/>
    <cellStyle name="Normal 2 2 2 4 3 4 2 9" xfId="53206" xr:uid="{00000000-0005-0000-0000-00004C220000}"/>
    <cellStyle name="Normal 2 2 2 4 3 4 3" xfId="3733" xr:uid="{00000000-0005-0000-0000-00004D220000}"/>
    <cellStyle name="Normal 2 2 2 4 3 4 3 2" xfId="15087" xr:uid="{00000000-0005-0000-0000-00004E220000}"/>
    <cellStyle name="Normal 2 2 2 4 3 4 3 3" xfId="23473" xr:uid="{00000000-0005-0000-0000-00004F220000}"/>
    <cellStyle name="Normal 2 2 2 4 3 4 3 4" xfId="31859" xr:uid="{00000000-0005-0000-0000-000050220000}"/>
    <cellStyle name="Normal 2 2 2 4 3 4 3 5" xfId="40245" xr:uid="{00000000-0005-0000-0000-000051220000}"/>
    <cellStyle name="Normal 2 2 2 4 3 4 3 6" xfId="48631" xr:uid="{00000000-0005-0000-0000-000052220000}"/>
    <cellStyle name="Normal 2 2 2 4 3 4 3 7" xfId="57017" xr:uid="{00000000-0005-0000-0000-000053220000}"/>
    <cellStyle name="Normal 2 2 2 4 3 4 4" xfId="6701" xr:uid="{00000000-0005-0000-0000-000054220000}"/>
    <cellStyle name="Normal 2 2 2 4 3 4 4 2" xfId="12377" xr:uid="{00000000-0005-0000-0000-000055220000}"/>
    <cellStyle name="Normal 2 2 2 4 3 4 4 3" xfId="20763" xr:uid="{00000000-0005-0000-0000-000056220000}"/>
    <cellStyle name="Normal 2 2 2 4 3 4 4 4" xfId="29149" xr:uid="{00000000-0005-0000-0000-000057220000}"/>
    <cellStyle name="Normal 2 2 2 4 3 4 4 5" xfId="37535" xr:uid="{00000000-0005-0000-0000-000058220000}"/>
    <cellStyle name="Normal 2 2 2 4 3 4 4 6" xfId="45921" xr:uid="{00000000-0005-0000-0000-000059220000}"/>
    <cellStyle name="Normal 2 2 2 4 3 4 4 7" xfId="54307" xr:uid="{00000000-0005-0000-0000-00005A220000}"/>
    <cellStyle name="Normal 2 2 2 4 3 4 5" xfId="9411" xr:uid="{00000000-0005-0000-0000-00005B220000}"/>
    <cellStyle name="Normal 2 2 2 4 3 4 6" xfId="17797" xr:uid="{00000000-0005-0000-0000-00005C220000}"/>
    <cellStyle name="Normal 2 2 2 4 3 4 7" xfId="26183" xr:uid="{00000000-0005-0000-0000-00005D220000}"/>
    <cellStyle name="Normal 2 2 2 4 3 4 8" xfId="34569" xr:uid="{00000000-0005-0000-0000-00005E220000}"/>
    <cellStyle name="Normal 2 2 2 4 3 4 9" xfId="42955" xr:uid="{00000000-0005-0000-0000-00005F220000}"/>
    <cellStyle name="Normal 2 2 2 4 3 5" xfId="1518" xr:uid="{00000000-0005-0000-0000-000060220000}"/>
    <cellStyle name="Normal 2 2 2 4 3 5 10" xfId="51843" xr:uid="{00000000-0005-0000-0000-000061220000}"/>
    <cellStyle name="Normal 2 2 2 4 3 5 11" xfId="60229" xr:uid="{00000000-0005-0000-0000-000062220000}"/>
    <cellStyle name="Normal 2 2 2 4 3 5 2" xfId="2538" xr:uid="{00000000-0005-0000-0000-000063220000}"/>
    <cellStyle name="Normal 2 2 2 4 3 5 2 2" xfId="5255" xr:uid="{00000000-0005-0000-0000-000064220000}"/>
    <cellStyle name="Normal 2 2 2 4 3 5 2 2 2" xfId="16609" xr:uid="{00000000-0005-0000-0000-000065220000}"/>
    <cellStyle name="Normal 2 2 2 4 3 5 2 2 3" xfId="24995" xr:uid="{00000000-0005-0000-0000-000066220000}"/>
    <cellStyle name="Normal 2 2 2 4 3 5 2 2 4" xfId="33381" xr:uid="{00000000-0005-0000-0000-000067220000}"/>
    <cellStyle name="Normal 2 2 2 4 3 5 2 2 5" xfId="41767" xr:uid="{00000000-0005-0000-0000-000068220000}"/>
    <cellStyle name="Normal 2 2 2 4 3 5 2 2 6" xfId="50153" xr:uid="{00000000-0005-0000-0000-000069220000}"/>
    <cellStyle name="Normal 2 2 2 4 3 5 2 2 7" xfId="58539" xr:uid="{00000000-0005-0000-0000-00006A220000}"/>
    <cellStyle name="Normal 2 2 2 4 3 5 2 3" xfId="8223" xr:uid="{00000000-0005-0000-0000-00006B220000}"/>
    <cellStyle name="Normal 2 2 2 4 3 5 2 3 2" xfId="13899" xr:uid="{00000000-0005-0000-0000-00006C220000}"/>
    <cellStyle name="Normal 2 2 2 4 3 5 2 3 3" xfId="22285" xr:uid="{00000000-0005-0000-0000-00006D220000}"/>
    <cellStyle name="Normal 2 2 2 4 3 5 2 3 4" xfId="30671" xr:uid="{00000000-0005-0000-0000-00006E220000}"/>
    <cellStyle name="Normal 2 2 2 4 3 5 2 3 5" xfId="39057" xr:uid="{00000000-0005-0000-0000-00006F220000}"/>
    <cellStyle name="Normal 2 2 2 4 3 5 2 3 6" xfId="47443" xr:uid="{00000000-0005-0000-0000-000070220000}"/>
    <cellStyle name="Normal 2 2 2 4 3 5 2 3 7" xfId="55829" xr:uid="{00000000-0005-0000-0000-000071220000}"/>
    <cellStyle name="Normal 2 2 2 4 3 5 2 4" xfId="10933" xr:uid="{00000000-0005-0000-0000-000072220000}"/>
    <cellStyle name="Normal 2 2 2 4 3 5 2 5" xfId="19319" xr:uid="{00000000-0005-0000-0000-000073220000}"/>
    <cellStyle name="Normal 2 2 2 4 3 5 2 6" xfId="27705" xr:uid="{00000000-0005-0000-0000-000074220000}"/>
    <cellStyle name="Normal 2 2 2 4 3 5 2 7" xfId="36091" xr:uid="{00000000-0005-0000-0000-000075220000}"/>
    <cellStyle name="Normal 2 2 2 4 3 5 2 8" xfId="44477" xr:uid="{00000000-0005-0000-0000-000076220000}"/>
    <cellStyle name="Normal 2 2 2 4 3 5 2 9" xfId="52863" xr:uid="{00000000-0005-0000-0000-000077220000}"/>
    <cellStyle name="Normal 2 2 2 4 3 5 3" xfId="4235" xr:uid="{00000000-0005-0000-0000-000078220000}"/>
    <cellStyle name="Normal 2 2 2 4 3 5 3 2" xfId="15589" xr:uid="{00000000-0005-0000-0000-000079220000}"/>
    <cellStyle name="Normal 2 2 2 4 3 5 3 3" xfId="23975" xr:uid="{00000000-0005-0000-0000-00007A220000}"/>
    <cellStyle name="Normal 2 2 2 4 3 5 3 4" xfId="32361" xr:uid="{00000000-0005-0000-0000-00007B220000}"/>
    <cellStyle name="Normal 2 2 2 4 3 5 3 5" xfId="40747" xr:uid="{00000000-0005-0000-0000-00007C220000}"/>
    <cellStyle name="Normal 2 2 2 4 3 5 3 6" xfId="49133" xr:uid="{00000000-0005-0000-0000-00007D220000}"/>
    <cellStyle name="Normal 2 2 2 4 3 5 3 7" xfId="57519" xr:uid="{00000000-0005-0000-0000-00007E220000}"/>
    <cellStyle name="Normal 2 2 2 4 3 5 4" xfId="7203" xr:uid="{00000000-0005-0000-0000-00007F220000}"/>
    <cellStyle name="Normal 2 2 2 4 3 5 4 2" xfId="12879" xr:uid="{00000000-0005-0000-0000-000080220000}"/>
    <cellStyle name="Normal 2 2 2 4 3 5 4 3" xfId="21265" xr:uid="{00000000-0005-0000-0000-000081220000}"/>
    <cellStyle name="Normal 2 2 2 4 3 5 4 4" xfId="29651" xr:uid="{00000000-0005-0000-0000-000082220000}"/>
    <cellStyle name="Normal 2 2 2 4 3 5 4 5" xfId="38037" xr:uid="{00000000-0005-0000-0000-000083220000}"/>
    <cellStyle name="Normal 2 2 2 4 3 5 4 6" xfId="46423" xr:uid="{00000000-0005-0000-0000-000084220000}"/>
    <cellStyle name="Normal 2 2 2 4 3 5 4 7" xfId="54809" xr:uid="{00000000-0005-0000-0000-000085220000}"/>
    <cellStyle name="Normal 2 2 2 4 3 5 5" xfId="9913" xr:uid="{00000000-0005-0000-0000-000086220000}"/>
    <cellStyle name="Normal 2 2 2 4 3 5 6" xfId="18299" xr:uid="{00000000-0005-0000-0000-000087220000}"/>
    <cellStyle name="Normal 2 2 2 4 3 5 7" xfId="26685" xr:uid="{00000000-0005-0000-0000-000088220000}"/>
    <cellStyle name="Normal 2 2 2 4 3 5 8" xfId="35071" xr:uid="{00000000-0005-0000-0000-000089220000}"/>
    <cellStyle name="Normal 2 2 2 4 3 5 9" xfId="43457" xr:uid="{00000000-0005-0000-0000-00008A220000}"/>
    <cellStyle name="Normal 2 2 2 4 3 6" xfId="2036" xr:uid="{00000000-0005-0000-0000-00008B220000}"/>
    <cellStyle name="Normal 2 2 2 4 3 6 2" xfId="4753" xr:uid="{00000000-0005-0000-0000-00008C220000}"/>
    <cellStyle name="Normal 2 2 2 4 3 6 2 2" xfId="16107" xr:uid="{00000000-0005-0000-0000-00008D220000}"/>
    <cellStyle name="Normal 2 2 2 4 3 6 2 3" xfId="24493" xr:uid="{00000000-0005-0000-0000-00008E220000}"/>
    <cellStyle name="Normal 2 2 2 4 3 6 2 4" xfId="32879" xr:uid="{00000000-0005-0000-0000-00008F220000}"/>
    <cellStyle name="Normal 2 2 2 4 3 6 2 5" xfId="41265" xr:uid="{00000000-0005-0000-0000-000090220000}"/>
    <cellStyle name="Normal 2 2 2 4 3 6 2 6" xfId="49651" xr:uid="{00000000-0005-0000-0000-000091220000}"/>
    <cellStyle name="Normal 2 2 2 4 3 6 2 7" xfId="58037" xr:uid="{00000000-0005-0000-0000-000092220000}"/>
    <cellStyle name="Normal 2 2 2 4 3 6 3" xfId="7721" xr:uid="{00000000-0005-0000-0000-000093220000}"/>
    <cellStyle name="Normal 2 2 2 4 3 6 3 2" xfId="13397" xr:uid="{00000000-0005-0000-0000-000094220000}"/>
    <cellStyle name="Normal 2 2 2 4 3 6 3 3" xfId="21783" xr:uid="{00000000-0005-0000-0000-000095220000}"/>
    <cellStyle name="Normal 2 2 2 4 3 6 3 4" xfId="30169" xr:uid="{00000000-0005-0000-0000-000096220000}"/>
    <cellStyle name="Normal 2 2 2 4 3 6 3 5" xfId="38555" xr:uid="{00000000-0005-0000-0000-000097220000}"/>
    <cellStyle name="Normal 2 2 2 4 3 6 3 6" xfId="46941" xr:uid="{00000000-0005-0000-0000-000098220000}"/>
    <cellStyle name="Normal 2 2 2 4 3 6 3 7" xfId="55327" xr:uid="{00000000-0005-0000-0000-000099220000}"/>
    <cellStyle name="Normal 2 2 2 4 3 6 4" xfId="10431" xr:uid="{00000000-0005-0000-0000-00009A220000}"/>
    <cellStyle name="Normal 2 2 2 4 3 6 5" xfId="18817" xr:uid="{00000000-0005-0000-0000-00009B220000}"/>
    <cellStyle name="Normal 2 2 2 4 3 6 6" xfId="27203" xr:uid="{00000000-0005-0000-0000-00009C220000}"/>
    <cellStyle name="Normal 2 2 2 4 3 6 7" xfId="35589" xr:uid="{00000000-0005-0000-0000-00009D220000}"/>
    <cellStyle name="Normal 2 2 2 4 3 6 8" xfId="43975" xr:uid="{00000000-0005-0000-0000-00009E220000}"/>
    <cellStyle name="Normal 2 2 2 4 3 6 9" xfId="52361" xr:uid="{00000000-0005-0000-0000-00009F220000}"/>
    <cellStyle name="Normal 2 2 2 4 3 7" xfId="624" xr:uid="{00000000-0005-0000-0000-0000A0220000}"/>
    <cellStyle name="Normal 2 2 2 4 3 7 2" xfId="6358" xr:uid="{00000000-0005-0000-0000-0000A1220000}"/>
    <cellStyle name="Normal 2 2 2 4 3 7 3" xfId="12034" xr:uid="{00000000-0005-0000-0000-0000A2220000}"/>
    <cellStyle name="Normal 2 2 2 4 3 7 4" xfId="20420" xr:uid="{00000000-0005-0000-0000-0000A3220000}"/>
    <cellStyle name="Normal 2 2 2 4 3 7 5" xfId="28806" xr:uid="{00000000-0005-0000-0000-0000A4220000}"/>
    <cellStyle name="Normal 2 2 2 4 3 7 6" xfId="37192" xr:uid="{00000000-0005-0000-0000-0000A5220000}"/>
    <cellStyle name="Normal 2 2 2 4 3 7 7" xfId="45578" xr:uid="{00000000-0005-0000-0000-0000A6220000}"/>
    <cellStyle name="Normal 2 2 2 4 3 7 8" xfId="53964" xr:uid="{00000000-0005-0000-0000-0000A7220000}"/>
    <cellStyle name="Normal 2 2 2 4 3 8" xfId="3390" xr:uid="{00000000-0005-0000-0000-0000A8220000}"/>
    <cellStyle name="Normal 2 2 2 4 3 8 2" xfId="14744" xr:uid="{00000000-0005-0000-0000-0000A9220000}"/>
    <cellStyle name="Normal 2 2 2 4 3 8 3" xfId="23130" xr:uid="{00000000-0005-0000-0000-0000AA220000}"/>
    <cellStyle name="Normal 2 2 2 4 3 8 4" xfId="31516" xr:uid="{00000000-0005-0000-0000-0000AB220000}"/>
    <cellStyle name="Normal 2 2 2 4 3 8 5" xfId="39902" xr:uid="{00000000-0005-0000-0000-0000AC220000}"/>
    <cellStyle name="Normal 2 2 2 4 3 8 6" xfId="48288" xr:uid="{00000000-0005-0000-0000-0000AD220000}"/>
    <cellStyle name="Normal 2 2 2 4 3 8 7" xfId="56674" xr:uid="{00000000-0005-0000-0000-0000AE220000}"/>
    <cellStyle name="Normal 2 2 2 4 3 9" xfId="6288" xr:uid="{00000000-0005-0000-0000-0000AF220000}"/>
    <cellStyle name="Normal 2 2 2 4 3 9 2" xfId="11964" xr:uid="{00000000-0005-0000-0000-0000B0220000}"/>
    <cellStyle name="Normal 2 2 2 4 3 9 3" xfId="20350" xr:uid="{00000000-0005-0000-0000-0000B1220000}"/>
    <cellStyle name="Normal 2 2 2 4 3 9 4" xfId="28736" xr:uid="{00000000-0005-0000-0000-0000B2220000}"/>
    <cellStyle name="Normal 2 2 2 4 3 9 5" xfId="37122" xr:uid="{00000000-0005-0000-0000-0000B3220000}"/>
    <cellStyle name="Normal 2 2 2 4 3 9 6" xfId="45508" xr:uid="{00000000-0005-0000-0000-0000B4220000}"/>
    <cellStyle name="Normal 2 2 2 4 3 9 7" xfId="53894" xr:uid="{00000000-0005-0000-0000-0000B5220000}"/>
    <cellStyle name="Normal 2 2 2 4 3_Sheet1" xfId="112" xr:uid="{00000000-0005-0000-0000-0000B6220000}"/>
    <cellStyle name="Normal 2 2 2 4 4" xfId="113" xr:uid="{00000000-0005-0000-0000-0000B7220000}"/>
    <cellStyle name="Normal 2 2 2 4 4 10" xfId="25842" xr:uid="{00000000-0005-0000-0000-0000B8220000}"/>
    <cellStyle name="Normal 2 2 2 4 4 11" xfId="34228" xr:uid="{00000000-0005-0000-0000-0000B9220000}"/>
    <cellStyle name="Normal 2 2 2 4 4 12" xfId="42614" xr:uid="{00000000-0005-0000-0000-0000BA220000}"/>
    <cellStyle name="Normal 2 2 2 4 4 13" xfId="51000" xr:uid="{00000000-0005-0000-0000-0000BB220000}"/>
    <cellStyle name="Normal 2 2 2 4 4 14" xfId="59386" xr:uid="{00000000-0005-0000-0000-0000BC220000}"/>
    <cellStyle name="Normal 2 2 2 4 4 15" xfId="60753" xr:uid="{00000000-0005-0000-0000-0000BD220000}"/>
    <cellStyle name="Normal 2 2 2 4 4 2" xfId="933" xr:uid="{00000000-0005-0000-0000-0000BE220000}"/>
    <cellStyle name="Normal 2 2 2 4 4 2 10" xfId="51344" xr:uid="{00000000-0005-0000-0000-0000BF220000}"/>
    <cellStyle name="Normal 2 2 2 4 4 2 11" xfId="59730" xr:uid="{00000000-0005-0000-0000-0000C0220000}"/>
    <cellStyle name="Normal 2 2 2 4 4 2 12" xfId="61248" xr:uid="{00000000-0005-0000-0000-0000C1220000}"/>
    <cellStyle name="Normal 2 2 2 4 4 2 2" xfId="2884" xr:uid="{00000000-0005-0000-0000-0000C2220000}"/>
    <cellStyle name="Normal 2 2 2 4 4 2 2 2" xfId="5601" xr:uid="{00000000-0005-0000-0000-0000C3220000}"/>
    <cellStyle name="Normal 2 2 2 4 4 2 2 2 2" xfId="16955" xr:uid="{00000000-0005-0000-0000-0000C4220000}"/>
    <cellStyle name="Normal 2 2 2 4 4 2 2 2 3" xfId="25341" xr:uid="{00000000-0005-0000-0000-0000C5220000}"/>
    <cellStyle name="Normal 2 2 2 4 4 2 2 2 4" xfId="33727" xr:uid="{00000000-0005-0000-0000-0000C6220000}"/>
    <cellStyle name="Normal 2 2 2 4 4 2 2 2 5" xfId="42113" xr:uid="{00000000-0005-0000-0000-0000C7220000}"/>
    <cellStyle name="Normal 2 2 2 4 4 2 2 2 6" xfId="50499" xr:uid="{00000000-0005-0000-0000-0000C8220000}"/>
    <cellStyle name="Normal 2 2 2 4 4 2 2 2 7" xfId="58885" xr:uid="{00000000-0005-0000-0000-0000C9220000}"/>
    <cellStyle name="Normal 2 2 2 4 4 2 2 3" xfId="8569" xr:uid="{00000000-0005-0000-0000-0000CA220000}"/>
    <cellStyle name="Normal 2 2 2 4 4 2 2 3 2" xfId="14245" xr:uid="{00000000-0005-0000-0000-0000CB220000}"/>
    <cellStyle name="Normal 2 2 2 4 4 2 2 3 3" xfId="22631" xr:uid="{00000000-0005-0000-0000-0000CC220000}"/>
    <cellStyle name="Normal 2 2 2 4 4 2 2 3 4" xfId="31017" xr:uid="{00000000-0005-0000-0000-0000CD220000}"/>
    <cellStyle name="Normal 2 2 2 4 4 2 2 3 5" xfId="39403" xr:uid="{00000000-0005-0000-0000-0000CE220000}"/>
    <cellStyle name="Normal 2 2 2 4 4 2 2 3 6" xfId="47789" xr:uid="{00000000-0005-0000-0000-0000CF220000}"/>
    <cellStyle name="Normal 2 2 2 4 4 2 2 3 7" xfId="56175" xr:uid="{00000000-0005-0000-0000-0000D0220000}"/>
    <cellStyle name="Normal 2 2 2 4 4 2 2 4" xfId="11279" xr:uid="{00000000-0005-0000-0000-0000D1220000}"/>
    <cellStyle name="Normal 2 2 2 4 4 2 2 5" xfId="19665" xr:uid="{00000000-0005-0000-0000-0000D2220000}"/>
    <cellStyle name="Normal 2 2 2 4 4 2 2 6" xfId="28051" xr:uid="{00000000-0005-0000-0000-0000D3220000}"/>
    <cellStyle name="Normal 2 2 2 4 4 2 2 7" xfId="36437" xr:uid="{00000000-0005-0000-0000-0000D4220000}"/>
    <cellStyle name="Normal 2 2 2 4 4 2 2 8" xfId="44823" xr:uid="{00000000-0005-0000-0000-0000D5220000}"/>
    <cellStyle name="Normal 2 2 2 4 4 2 2 9" xfId="53209" xr:uid="{00000000-0005-0000-0000-0000D6220000}"/>
    <cellStyle name="Normal 2 2 2 4 4 2 3" xfId="3736" xr:uid="{00000000-0005-0000-0000-0000D7220000}"/>
    <cellStyle name="Normal 2 2 2 4 4 2 3 2" xfId="15090" xr:uid="{00000000-0005-0000-0000-0000D8220000}"/>
    <cellStyle name="Normal 2 2 2 4 4 2 3 3" xfId="23476" xr:uid="{00000000-0005-0000-0000-0000D9220000}"/>
    <cellStyle name="Normal 2 2 2 4 4 2 3 4" xfId="31862" xr:uid="{00000000-0005-0000-0000-0000DA220000}"/>
    <cellStyle name="Normal 2 2 2 4 4 2 3 5" xfId="40248" xr:uid="{00000000-0005-0000-0000-0000DB220000}"/>
    <cellStyle name="Normal 2 2 2 4 4 2 3 6" xfId="48634" xr:uid="{00000000-0005-0000-0000-0000DC220000}"/>
    <cellStyle name="Normal 2 2 2 4 4 2 3 7" xfId="57020" xr:uid="{00000000-0005-0000-0000-0000DD220000}"/>
    <cellStyle name="Normal 2 2 2 4 4 2 4" xfId="6704" xr:uid="{00000000-0005-0000-0000-0000DE220000}"/>
    <cellStyle name="Normal 2 2 2 4 4 2 4 2" xfId="12380" xr:uid="{00000000-0005-0000-0000-0000DF220000}"/>
    <cellStyle name="Normal 2 2 2 4 4 2 4 3" xfId="20766" xr:uid="{00000000-0005-0000-0000-0000E0220000}"/>
    <cellStyle name="Normal 2 2 2 4 4 2 4 4" xfId="29152" xr:uid="{00000000-0005-0000-0000-0000E1220000}"/>
    <cellStyle name="Normal 2 2 2 4 4 2 4 5" xfId="37538" xr:uid="{00000000-0005-0000-0000-0000E2220000}"/>
    <cellStyle name="Normal 2 2 2 4 4 2 4 6" xfId="45924" xr:uid="{00000000-0005-0000-0000-0000E3220000}"/>
    <cellStyle name="Normal 2 2 2 4 4 2 4 7" xfId="54310" xr:uid="{00000000-0005-0000-0000-0000E4220000}"/>
    <cellStyle name="Normal 2 2 2 4 4 2 5" xfId="9414" xr:uid="{00000000-0005-0000-0000-0000E5220000}"/>
    <cellStyle name="Normal 2 2 2 4 4 2 6" xfId="17800" xr:uid="{00000000-0005-0000-0000-0000E6220000}"/>
    <cellStyle name="Normal 2 2 2 4 4 2 7" xfId="26186" xr:uid="{00000000-0005-0000-0000-0000E7220000}"/>
    <cellStyle name="Normal 2 2 2 4 4 2 8" xfId="34572" xr:uid="{00000000-0005-0000-0000-0000E8220000}"/>
    <cellStyle name="Normal 2 2 2 4 4 2 9" xfId="42958" xr:uid="{00000000-0005-0000-0000-0000E9220000}"/>
    <cellStyle name="Normal 2 2 2 4 4 3" xfId="1520" xr:uid="{00000000-0005-0000-0000-0000EA220000}"/>
    <cellStyle name="Normal 2 2 2 4 4 3 10" xfId="51845" xr:uid="{00000000-0005-0000-0000-0000EB220000}"/>
    <cellStyle name="Normal 2 2 2 4 4 3 11" xfId="60231" xr:uid="{00000000-0005-0000-0000-0000EC220000}"/>
    <cellStyle name="Normal 2 2 2 4 4 3 2" xfId="2540" xr:uid="{00000000-0005-0000-0000-0000ED220000}"/>
    <cellStyle name="Normal 2 2 2 4 4 3 2 2" xfId="5257" xr:uid="{00000000-0005-0000-0000-0000EE220000}"/>
    <cellStyle name="Normal 2 2 2 4 4 3 2 2 2" xfId="16611" xr:uid="{00000000-0005-0000-0000-0000EF220000}"/>
    <cellStyle name="Normal 2 2 2 4 4 3 2 2 3" xfId="24997" xr:uid="{00000000-0005-0000-0000-0000F0220000}"/>
    <cellStyle name="Normal 2 2 2 4 4 3 2 2 4" xfId="33383" xr:uid="{00000000-0005-0000-0000-0000F1220000}"/>
    <cellStyle name="Normal 2 2 2 4 4 3 2 2 5" xfId="41769" xr:uid="{00000000-0005-0000-0000-0000F2220000}"/>
    <cellStyle name="Normal 2 2 2 4 4 3 2 2 6" xfId="50155" xr:uid="{00000000-0005-0000-0000-0000F3220000}"/>
    <cellStyle name="Normal 2 2 2 4 4 3 2 2 7" xfId="58541" xr:uid="{00000000-0005-0000-0000-0000F4220000}"/>
    <cellStyle name="Normal 2 2 2 4 4 3 2 3" xfId="8225" xr:uid="{00000000-0005-0000-0000-0000F5220000}"/>
    <cellStyle name="Normal 2 2 2 4 4 3 2 3 2" xfId="13901" xr:uid="{00000000-0005-0000-0000-0000F6220000}"/>
    <cellStyle name="Normal 2 2 2 4 4 3 2 3 3" xfId="22287" xr:uid="{00000000-0005-0000-0000-0000F7220000}"/>
    <cellStyle name="Normal 2 2 2 4 4 3 2 3 4" xfId="30673" xr:uid="{00000000-0005-0000-0000-0000F8220000}"/>
    <cellStyle name="Normal 2 2 2 4 4 3 2 3 5" xfId="39059" xr:uid="{00000000-0005-0000-0000-0000F9220000}"/>
    <cellStyle name="Normal 2 2 2 4 4 3 2 3 6" xfId="47445" xr:uid="{00000000-0005-0000-0000-0000FA220000}"/>
    <cellStyle name="Normal 2 2 2 4 4 3 2 3 7" xfId="55831" xr:uid="{00000000-0005-0000-0000-0000FB220000}"/>
    <cellStyle name="Normal 2 2 2 4 4 3 2 4" xfId="10935" xr:uid="{00000000-0005-0000-0000-0000FC220000}"/>
    <cellStyle name="Normal 2 2 2 4 4 3 2 5" xfId="19321" xr:uid="{00000000-0005-0000-0000-0000FD220000}"/>
    <cellStyle name="Normal 2 2 2 4 4 3 2 6" xfId="27707" xr:uid="{00000000-0005-0000-0000-0000FE220000}"/>
    <cellStyle name="Normal 2 2 2 4 4 3 2 7" xfId="36093" xr:uid="{00000000-0005-0000-0000-0000FF220000}"/>
    <cellStyle name="Normal 2 2 2 4 4 3 2 8" xfId="44479" xr:uid="{00000000-0005-0000-0000-000000230000}"/>
    <cellStyle name="Normal 2 2 2 4 4 3 2 9" xfId="52865" xr:uid="{00000000-0005-0000-0000-000001230000}"/>
    <cellStyle name="Normal 2 2 2 4 4 3 3" xfId="4237" xr:uid="{00000000-0005-0000-0000-000002230000}"/>
    <cellStyle name="Normal 2 2 2 4 4 3 3 2" xfId="15591" xr:uid="{00000000-0005-0000-0000-000003230000}"/>
    <cellStyle name="Normal 2 2 2 4 4 3 3 3" xfId="23977" xr:uid="{00000000-0005-0000-0000-000004230000}"/>
    <cellStyle name="Normal 2 2 2 4 4 3 3 4" xfId="32363" xr:uid="{00000000-0005-0000-0000-000005230000}"/>
    <cellStyle name="Normal 2 2 2 4 4 3 3 5" xfId="40749" xr:uid="{00000000-0005-0000-0000-000006230000}"/>
    <cellStyle name="Normal 2 2 2 4 4 3 3 6" xfId="49135" xr:uid="{00000000-0005-0000-0000-000007230000}"/>
    <cellStyle name="Normal 2 2 2 4 4 3 3 7" xfId="57521" xr:uid="{00000000-0005-0000-0000-000008230000}"/>
    <cellStyle name="Normal 2 2 2 4 4 3 4" xfId="7205" xr:uid="{00000000-0005-0000-0000-000009230000}"/>
    <cellStyle name="Normal 2 2 2 4 4 3 4 2" xfId="12881" xr:uid="{00000000-0005-0000-0000-00000A230000}"/>
    <cellStyle name="Normal 2 2 2 4 4 3 4 3" xfId="21267" xr:uid="{00000000-0005-0000-0000-00000B230000}"/>
    <cellStyle name="Normal 2 2 2 4 4 3 4 4" xfId="29653" xr:uid="{00000000-0005-0000-0000-00000C230000}"/>
    <cellStyle name="Normal 2 2 2 4 4 3 4 5" xfId="38039" xr:uid="{00000000-0005-0000-0000-00000D230000}"/>
    <cellStyle name="Normal 2 2 2 4 4 3 4 6" xfId="46425" xr:uid="{00000000-0005-0000-0000-00000E230000}"/>
    <cellStyle name="Normal 2 2 2 4 4 3 4 7" xfId="54811" xr:uid="{00000000-0005-0000-0000-00000F230000}"/>
    <cellStyle name="Normal 2 2 2 4 4 3 5" xfId="9915" xr:uid="{00000000-0005-0000-0000-000010230000}"/>
    <cellStyle name="Normal 2 2 2 4 4 3 6" xfId="18301" xr:uid="{00000000-0005-0000-0000-000011230000}"/>
    <cellStyle name="Normal 2 2 2 4 4 3 7" xfId="26687" xr:uid="{00000000-0005-0000-0000-000012230000}"/>
    <cellStyle name="Normal 2 2 2 4 4 3 8" xfId="35073" xr:uid="{00000000-0005-0000-0000-000013230000}"/>
    <cellStyle name="Normal 2 2 2 4 4 3 9" xfId="43459" xr:uid="{00000000-0005-0000-0000-000014230000}"/>
    <cellStyle name="Normal 2 2 2 4 4 4" xfId="2039" xr:uid="{00000000-0005-0000-0000-000015230000}"/>
    <cellStyle name="Normal 2 2 2 4 4 4 2" xfId="4756" xr:uid="{00000000-0005-0000-0000-000016230000}"/>
    <cellStyle name="Normal 2 2 2 4 4 4 2 2" xfId="16110" xr:uid="{00000000-0005-0000-0000-000017230000}"/>
    <cellStyle name="Normal 2 2 2 4 4 4 2 3" xfId="24496" xr:uid="{00000000-0005-0000-0000-000018230000}"/>
    <cellStyle name="Normal 2 2 2 4 4 4 2 4" xfId="32882" xr:uid="{00000000-0005-0000-0000-000019230000}"/>
    <cellStyle name="Normal 2 2 2 4 4 4 2 5" xfId="41268" xr:uid="{00000000-0005-0000-0000-00001A230000}"/>
    <cellStyle name="Normal 2 2 2 4 4 4 2 6" xfId="49654" xr:uid="{00000000-0005-0000-0000-00001B230000}"/>
    <cellStyle name="Normal 2 2 2 4 4 4 2 7" xfId="58040" xr:uid="{00000000-0005-0000-0000-00001C230000}"/>
    <cellStyle name="Normal 2 2 2 4 4 4 3" xfId="7724" xr:uid="{00000000-0005-0000-0000-00001D230000}"/>
    <cellStyle name="Normal 2 2 2 4 4 4 3 2" xfId="13400" xr:uid="{00000000-0005-0000-0000-00001E230000}"/>
    <cellStyle name="Normal 2 2 2 4 4 4 3 3" xfId="21786" xr:uid="{00000000-0005-0000-0000-00001F230000}"/>
    <cellStyle name="Normal 2 2 2 4 4 4 3 4" xfId="30172" xr:uid="{00000000-0005-0000-0000-000020230000}"/>
    <cellStyle name="Normal 2 2 2 4 4 4 3 5" xfId="38558" xr:uid="{00000000-0005-0000-0000-000021230000}"/>
    <cellStyle name="Normal 2 2 2 4 4 4 3 6" xfId="46944" xr:uid="{00000000-0005-0000-0000-000022230000}"/>
    <cellStyle name="Normal 2 2 2 4 4 4 3 7" xfId="55330" xr:uid="{00000000-0005-0000-0000-000023230000}"/>
    <cellStyle name="Normal 2 2 2 4 4 4 4" xfId="10434" xr:uid="{00000000-0005-0000-0000-000024230000}"/>
    <cellStyle name="Normal 2 2 2 4 4 4 5" xfId="18820" xr:uid="{00000000-0005-0000-0000-000025230000}"/>
    <cellStyle name="Normal 2 2 2 4 4 4 6" xfId="27206" xr:uid="{00000000-0005-0000-0000-000026230000}"/>
    <cellStyle name="Normal 2 2 2 4 4 4 7" xfId="35592" xr:uid="{00000000-0005-0000-0000-000027230000}"/>
    <cellStyle name="Normal 2 2 2 4 4 4 8" xfId="43978" xr:uid="{00000000-0005-0000-0000-000028230000}"/>
    <cellStyle name="Normal 2 2 2 4 4 4 9" xfId="52364" xr:uid="{00000000-0005-0000-0000-000029230000}"/>
    <cellStyle name="Normal 2 2 2 4 4 5" xfId="625" xr:uid="{00000000-0005-0000-0000-00002A230000}"/>
    <cellStyle name="Normal 2 2 2 4 4 5 2" xfId="6360" xr:uid="{00000000-0005-0000-0000-00002B230000}"/>
    <cellStyle name="Normal 2 2 2 4 4 5 3" xfId="12036" xr:uid="{00000000-0005-0000-0000-00002C230000}"/>
    <cellStyle name="Normal 2 2 2 4 4 5 4" xfId="20422" xr:uid="{00000000-0005-0000-0000-00002D230000}"/>
    <cellStyle name="Normal 2 2 2 4 4 5 5" xfId="28808" xr:uid="{00000000-0005-0000-0000-00002E230000}"/>
    <cellStyle name="Normal 2 2 2 4 4 5 6" xfId="37194" xr:uid="{00000000-0005-0000-0000-00002F230000}"/>
    <cellStyle name="Normal 2 2 2 4 4 5 7" xfId="45580" xr:uid="{00000000-0005-0000-0000-000030230000}"/>
    <cellStyle name="Normal 2 2 2 4 4 5 8" xfId="53966" xr:uid="{00000000-0005-0000-0000-000031230000}"/>
    <cellStyle name="Normal 2 2 2 4 4 6" xfId="3392" xr:uid="{00000000-0005-0000-0000-000032230000}"/>
    <cellStyle name="Normal 2 2 2 4 4 6 2" xfId="14746" xr:uid="{00000000-0005-0000-0000-000033230000}"/>
    <cellStyle name="Normal 2 2 2 4 4 6 3" xfId="23132" xr:uid="{00000000-0005-0000-0000-000034230000}"/>
    <cellStyle name="Normal 2 2 2 4 4 6 4" xfId="31518" xr:uid="{00000000-0005-0000-0000-000035230000}"/>
    <cellStyle name="Normal 2 2 2 4 4 6 5" xfId="39904" xr:uid="{00000000-0005-0000-0000-000036230000}"/>
    <cellStyle name="Normal 2 2 2 4 4 6 6" xfId="48290" xr:uid="{00000000-0005-0000-0000-000037230000}"/>
    <cellStyle name="Normal 2 2 2 4 4 6 7" xfId="56676" xr:uid="{00000000-0005-0000-0000-000038230000}"/>
    <cellStyle name="Normal 2 2 2 4 4 7" xfId="6144" xr:uid="{00000000-0005-0000-0000-000039230000}"/>
    <cellStyle name="Normal 2 2 2 4 4 7 2" xfId="11820" xr:uid="{00000000-0005-0000-0000-00003A230000}"/>
    <cellStyle name="Normal 2 2 2 4 4 7 3" xfId="20206" xr:uid="{00000000-0005-0000-0000-00003B230000}"/>
    <cellStyle name="Normal 2 2 2 4 4 7 4" xfId="28592" xr:uid="{00000000-0005-0000-0000-00003C230000}"/>
    <cellStyle name="Normal 2 2 2 4 4 7 5" xfId="36978" xr:uid="{00000000-0005-0000-0000-00003D230000}"/>
    <cellStyle name="Normal 2 2 2 4 4 7 6" xfId="45364" xr:uid="{00000000-0005-0000-0000-00003E230000}"/>
    <cellStyle name="Normal 2 2 2 4 4 7 7" xfId="53750" xr:uid="{00000000-0005-0000-0000-00003F230000}"/>
    <cellStyle name="Normal 2 2 2 4 4 8" xfId="9070" xr:uid="{00000000-0005-0000-0000-000040230000}"/>
    <cellStyle name="Normal 2 2 2 4 4 9" xfId="17456" xr:uid="{00000000-0005-0000-0000-000041230000}"/>
    <cellStyle name="Normal 2 2 2 4 5" xfId="934" xr:uid="{00000000-0005-0000-0000-000042230000}"/>
    <cellStyle name="Normal 2 2 2 4 5 10" xfId="42959" xr:uid="{00000000-0005-0000-0000-000043230000}"/>
    <cellStyle name="Normal 2 2 2 4 5 11" xfId="51345" xr:uid="{00000000-0005-0000-0000-000044230000}"/>
    <cellStyle name="Normal 2 2 2 4 5 12" xfId="59731" xr:uid="{00000000-0005-0000-0000-000045230000}"/>
    <cellStyle name="Normal 2 2 2 4 5 13" xfId="61069" xr:uid="{00000000-0005-0000-0000-000046230000}"/>
    <cellStyle name="Normal 2 2 2 4 5 2" xfId="1826" xr:uid="{00000000-0005-0000-0000-000047230000}"/>
    <cellStyle name="Normal 2 2 2 4 5 2 10" xfId="52151" xr:uid="{00000000-0005-0000-0000-000048230000}"/>
    <cellStyle name="Normal 2 2 2 4 5 2 11" xfId="60537" xr:uid="{00000000-0005-0000-0000-000049230000}"/>
    <cellStyle name="Normal 2 2 2 4 5 2 2" xfId="2885" xr:uid="{00000000-0005-0000-0000-00004A230000}"/>
    <cellStyle name="Normal 2 2 2 4 5 2 2 2" xfId="5602" xr:uid="{00000000-0005-0000-0000-00004B230000}"/>
    <cellStyle name="Normal 2 2 2 4 5 2 2 2 2" xfId="16956" xr:uid="{00000000-0005-0000-0000-00004C230000}"/>
    <cellStyle name="Normal 2 2 2 4 5 2 2 2 3" xfId="25342" xr:uid="{00000000-0005-0000-0000-00004D230000}"/>
    <cellStyle name="Normal 2 2 2 4 5 2 2 2 4" xfId="33728" xr:uid="{00000000-0005-0000-0000-00004E230000}"/>
    <cellStyle name="Normal 2 2 2 4 5 2 2 2 5" xfId="42114" xr:uid="{00000000-0005-0000-0000-00004F230000}"/>
    <cellStyle name="Normal 2 2 2 4 5 2 2 2 6" xfId="50500" xr:uid="{00000000-0005-0000-0000-000050230000}"/>
    <cellStyle name="Normal 2 2 2 4 5 2 2 2 7" xfId="58886" xr:uid="{00000000-0005-0000-0000-000051230000}"/>
    <cellStyle name="Normal 2 2 2 4 5 2 2 3" xfId="8570" xr:uid="{00000000-0005-0000-0000-000052230000}"/>
    <cellStyle name="Normal 2 2 2 4 5 2 2 3 2" xfId="14246" xr:uid="{00000000-0005-0000-0000-000053230000}"/>
    <cellStyle name="Normal 2 2 2 4 5 2 2 3 3" xfId="22632" xr:uid="{00000000-0005-0000-0000-000054230000}"/>
    <cellStyle name="Normal 2 2 2 4 5 2 2 3 4" xfId="31018" xr:uid="{00000000-0005-0000-0000-000055230000}"/>
    <cellStyle name="Normal 2 2 2 4 5 2 2 3 5" xfId="39404" xr:uid="{00000000-0005-0000-0000-000056230000}"/>
    <cellStyle name="Normal 2 2 2 4 5 2 2 3 6" xfId="47790" xr:uid="{00000000-0005-0000-0000-000057230000}"/>
    <cellStyle name="Normal 2 2 2 4 5 2 2 3 7" xfId="56176" xr:uid="{00000000-0005-0000-0000-000058230000}"/>
    <cellStyle name="Normal 2 2 2 4 5 2 2 4" xfId="11280" xr:uid="{00000000-0005-0000-0000-000059230000}"/>
    <cellStyle name="Normal 2 2 2 4 5 2 2 5" xfId="19666" xr:uid="{00000000-0005-0000-0000-00005A230000}"/>
    <cellStyle name="Normal 2 2 2 4 5 2 2 6" xfId="28052" xr:uid="{00000000-0005-0000-0000-00005B230000}"/>
    <cellStyle name="Normal 2 2 2 4 5 2 2 7" xfId="36438" xr:uid="{00000000-0005-0000-0000-00005C230000}"/>
    <cellStyle name="Normal 2 2 2 4 5 2 2 8" xfId="44824" xr:uid="{00000000-0005-0000-0000-00005D230000}"/>
    <cellStyle name="Normal 2 2 2 4 5 2 2 9" xfId="53210" xr:uid="{00000000-0005-0000-0000-00005E230000}"/>
    <cellStyle name="Normal 2 2 2 4 5 2 3" xfId="4543" xr:uid="{00000000-0005-0000-0000-00005F230000}"/>
    <cellStyle name="Normal 2 2 2 4 5 2 3 2" xfId="15897" xr:uid="{00000000-0005-0000-0000-000060230000}"/>
    <cellStyle name="Normal 2 2 2 4 5 2 3 3" xfId="24283" xr:uid="{00000000-0005-0000-0000-000061230000}"/>
    <cellStyle name="Normal 2 2 2 4 5 2 3 4" xfId="32669" xr:uid="{00000000-0005-0000-0000-000062230000}"/>
    <cellStyle name="Normal 2 2 2 4 5 2 3 5" xfId="41055" xr:uid="{00000000-0005-0000-0000-000063230000}"/>
    <cellStyle name="Normal 2 2 2 4 5 2 3 6" xfId="49441" xr:uid="{00000000-0005-0000-0000-000064230000}"/>
    <cellStyle name="Normal 2 2 2 4 5 2 3 7" xfId="57827" xr:uid="{00000000-0005-0000-0000-000065230000}"/>
    <cellStyle name="Normal 2 2 2 4 5 2 4" xfId="7511" xr:uid="{00000000-0005-0000-0000-000066230000}"/>
    <cellStyle name="Normal 2 2 2 4 5 2 4 2" xfId="13187" xr:uid="{00000000-0005-0000-0000-000067230000}"/>
    <cellStyle name="Normal 2 2 2 4 5 2 4 3" xfId="21573" xr:uid="{00000000-0005-0000-0000-000068230000}"/>
    <cellStyle name="Normal 2 2 2 4 5 2 4 4" xfId="29959" xr:uid="{00000000-0005-0000-0000-000069230000}"/>
    <cellStyle name="Normal 2 2 2 4 5 2 4 5" xfId="38345" xr:uid="{00000000-0005-0000-0000-00006A230000}"/>
    <cellStyle name="Normal 2 2 2 4 5 2 4 6" xfId="46731" xr:uid="{00000000-0005-0000-0000-00006B230000}"/>
    <cellStyle name="Normal 2 2 2 4 5 2 4 7" xfId="55117" xr:uid="{00000000-0005-0000-0000-00006C230000}"/>
    <cellStyle name="Normal 2 2 2 4 5 2 5" xfId="10221" xr:uid="{00000000-0005-0000-0000-00006D230000}"/>
    <cellStyle name="Normal 2 2 2 4 5 2 6" xfId="18607" xr:uid="{00000000-0005-0000-0000-00006E230000}"/>
    <cellStyle name="Normal 2 2 2 4 5 2 7" xfId="26993" xr:uid="{00000000-0005-0000-0000-00006F230000}"/>
    <cellStyle name="Normal 2 2 2 4 5 2 8" xfId="35379" xr:uid="{00000000-0005-0000-0000-000070230000}"/>
    <cellStyle name="Normal 2 2 2 4 5 2 9" xfId="43765" xr:uid="{00000000-0005-0000-0000-000071230000}"/>
    <cellStyle name="Normal 2 2 2 4 5 3" xfId="2040" xr:uid="{00000000-0005-0000-0000-000072230000}"/>
    <cellStyle name="Normal 2 2 2 4 5 3 2" xfId="4757" xr:uid="{00000000-0005-0000-0000-000073230000}"/>
    <cellStyle name="Normal 2 2 2 4 5 3 2 2" xfId="16111" xr:uid="{00000000-0005-0000-0000-000074230000}"/>
    <cellStyle name="Normal 2 2 2 4 5 3 2 3" xfId="24497" xr:uid="{00000000-0005-0000-0000-000075230000}"/>
    <cellStyle name="Normal 2 2 2 4 5 3 2 4" xfId="32883" xr:uid="{00000000-0005-0000-0000-000076230000}"/>
    <cellStyle name="Normal 2 2 2 4 5 3 2 5" xfId="41269" xr:uid="{00000000-0005-0000-0000-000077230000}"/>
    <cellStyle name="Normal 2 2 2 4 5 3 2 6" xfId="49655" xr:uid="{00000000-0005-0000-0000-000078230000}"/>
    <cellStyle name="Normal 2 2 2 4 5 3 2 7" xfId="58041" xr:uid="{00000000-0005-0000-0000-000079230000}"/>
    <cellStyle name="Normal 2 2 2 4 5 3 3" xfId="7725" xr:uid="{00000000-0005-0000-0000-00007A230000}"/>
    <cellStyle name="Normal 2 2 2 4 5 3 3 2" xfId="13401" xr:uid="{00000000-0005-0000-0000-00007B230000}"/>
    <cellStyle name="Normal 2 2 2 4 5 3 3 3" xfId="21787" xr:uid="{00000000-0005-0000-0000-00007C230000}"/>
    <cellStyle name="Normal 2 2 2 4 5 3 3 4" xfId="30173" xr:uid="{00000000-0005-0000-0000-00007D230000}"/>
    <cellStyle name="Normal 2 2 2 4 5 3 3 5" xfId="38559" xr:uid="{00000000-0005-0000-0000-00007E230000}"/>
    <cellStyle name="Normal 2 2 2 4 5 3 3 6" xfId="46945" xr:uid="{00000000-0005-0000-0000-00007F230000}"/>
    <cellStyle name="Normal 2 2 2 4 5 3 3 7" xfId="55331" xr:uid="{00000000-0005-0000-0000-000080230000}"/>
    <cellStyle name="Normal 2 2 2 4 5 3 4" xfId="10435" xr:uid="{00000000-0005-0000-0000-000081230000}"/>
    <cellStyle name="Normal 2 2 2 4 5 3 5" xfId="18821" xr:uid="{00000000-0005-0000-0000-000082230000}"/>
    <cellStyle name="Normal 2 2 2 4 5 3 6" xfId="27207" xr:uid="{00000000-0005-0000-0000-000083230000}"/>
    <cellStyle name="Normal 2 2 2 4 5 3 7" xfId="35593" xr:uid="{00000000-0005-0000-0000-000084230000}"/>
    <cellStyle name="Normal 2 2 2 4 5 3 8" xfId="43979" xr:uid="{00000000-0005-0000-0000-000085230000}"/>
    <cellStyle name="Normal 2 2 2 4 5 3 9" xfId="52365" xr:uid="{00000000-0005-0000-0000-000086230000}"/>
    <cellStyle name="Normal 2 2 2 4 5 4" xfId="3737" xr:uid="{00000000-0005-0000-0000-000087230000}"/>
    <cellStyle name="Normal 2 2 2 4 5 4 2" xfId="15091" xr:uid="{00000000-0005-0000-0000-000088230000}"/>
    <cellStyle name="Normal 2 2 2 4 5 4 3" xfId="23477" xr:uid="{00000000-0005-0000-0000-000089230000}"/>
    <cellStyle name="Normal 2 2 2 4 5 4 4" xfId="31863" xr:uid="{00000000-0005-0000-0000-00008A230000}"/>
    <cellStyle name="Normal 2 2 2 4 5 4 5" xfId="40249" xr:uid="{00000000-0005-0000-0000-00008B230000}"/>
    <cellStyle name="Normal 2 2 2 4 5 4 6" xfId="48635" xr:uid="{00000000-0005-0000-0000-00008C230000}"/>
    <cellStyle name="Normal 2 2 2 4 5 4 7" xfId="57021" xr:uid="{00000000-0005-0000-0000-00008D230000}"/>
    <cellStyle name="Normal 2 2 2 4 5 5" xfId="6705" xr:uid="{00000000-0005-0000-0000-00008E230000}"/>
    <cellStyle name="Normal 2 2 2 4 5 5 2" xfId="12381" xr:uid="{00000000-0005-0000-0000-00008F230000}"/>
    <cellStyle name="Normal 2 2 2 4 5 5 3" xfId="20767" xr:uid="{00000000-0005-0000-0000-000090230000}"/>
    <cellStyle name="Normal 2 2 2 4 5 5 4" xfId="29153" xr:uid="{00000000-0005-0000-0000-000091230000}"/>
    <cellStyle name="Normal 2 2 2 4 5 5 5" xfId="37539" xr:uid="{00000000-0005-0000-0000-000092230000}"/>
    <cellStyle name="Normal 2 2 2 4 5 5 6" xfId="45925" xr:uid="{00000000-0005-0000-0000-000093230000}"/>
    <cellStyle name="Normal 2 2 2 4 5 5 7" xfId="54311" xr:uid="{00000000-0005-0000-0000-000094230000}"/>
    <cellStyle name="Normal 2 2 2 4 5 6" xfId="9415" xr:uid="{00000000-0005-0000-0000-000095230000}"/>
    <cellStyle name="Normal 2 2 2 4 5 7" xfId="17801" xr:uid="{00000000-0005-0000-0000-000096230000}"/>
    <cellStyle name="Normal 2 2 2 4 5 8" xfId="26187" xr:uid="{00000000-0005-0000-0000-000097230000}"/>
    <cellStyle name="Normal 2 2 2 4 5 9" xfId="34573" xr:uid="{00000000-0005-0000-0000-000098230000}"/>
    <cellStyle name="Normal 2 2 2 4 6" xfId="926" xr:uid="{00000000-0005-0000-0000-000099230000}"/>
    <cellStyle name="Normal 2 2 2 4 6 10" xfId="51337" xr:uid="{00000000-0005-0000-0000-00009A230000}"/>
    <cellStyle name="Normal 2 2 2 4 6 11" xfId="59723" xr:uid="{00000000-0005-0000-0000-00009B230000}"/>
    <cellStyle name="Normal 2 2 2 4 6 12" xfId="61243" xr:uid="{00000000-0005-0000-0000-00009C230000}"/>
    <cellStyle name="Normal 2 2 2 4 6 2" xfId="2877" xr:uid="{00000000-0005-0000-0000-00009D230000}"/>
    <cellStyle name="Normal 2 2 2 4 6 2 2" xfId="5594" xr:uid="{00000000-0005-0000-0000-00009E230000}"/>
    <cellStyle name="Normal 2 2 2 4 6 2 2 2" xfId="16948" xr:uid="{00000000-0005-0000-0000-00009F230000}"/>
    <cellStyle name="Normal 2 2 2 4 6 2 2 3" xfId="25334" xr:uid="{00000000-0005-0000-0000-0000A0230000}"/>
    <cellStyle name="Normal 2 2 2 4 6 2 2 4" xfId="33720" xr:uid="{00000000-0005-0000-0000-0000A1230000}"/>
    <cellStyle name="Normal 2 2 2 4 6 2 2 5" xfId="42106" xr:uid="{00000000-0005-0000-0000-0000A2230000}"/>
    <cellStyle name="Normal 2 2 2 4 6 2 2 6" xfId="50492" xr:uid="{00000000-0005-0000-0000-0000A3230000}"/>
    <cellStyle name="Normal 2 2 2 4 6 2 2 7" xfId="58878" xr:uid="{00000000-0005-0000-0000-0000A4230000}"/>
    <cellStyle name="Normal 2 2 2 4 6 2 3" xfId="8562" xr:uid="{00000000-0005-0000-0000-0000A5230000}"/>
    <cellStyle name="Normal 2 2 2 4 6 2 3 2" xfId="14238" xr:uid="{00000000-0005-0000-0000-0000A6230000}"/>
    <cellStyle name="Normal 2 2 2 4 6 2 3 3" xfId="22624" xr:uid="{00000000-0005-0000-0000-0000A7230000}"/>
    <cellStyle name="Normal 2 2 2 4 6 2 3 4" xfId="31010" xr:uid="{00000000-0005-0000-0000-0000A8230000}"/>
    <cellStyle name="Normal 2 2 2 4 6 2 3 5" xfId="39396" xr:uid="{00000000-0005-0000-0000-0000A9230000}"/>
    <cellStyle name="Normal 2 2 2 4 6 2 3 6" xfId="47782" xr:uid="{00000000-0005-0000-0000-0000AA230000}"/>
    <cellStyle name="Normal 2 2 2 4 6 2 3 7" xfId="56168" xr:uid="{00000000-0005-0000-0000-0000AB230000}"/>
    <cellStyle name="Normal 2 2 2 4 6 2 4" xfId="11272" xr:uid="{00000000-0005-0000-0000-0000AC230000}"/>
    <cellStyle name="Normal 2 2 2 4 6 2 5" xfId="19658" xr:uid="{00000000-0005-0000-0000-0000AD230000}"/>
    <cellStyle name="Normal 2 2 2 4 6 2 6" xfId="28044" xr:uid="{00000000-0005-0000-0000-0000AE230000}"/>
    <cellStyle name="Normal 2 2 2 4 6 2 7" xfId="36430" xr:uid="{00000000-0005-0000-0000-0000AF230000}"/>
    <cellStyle name="Normal 2 2 2 4 6 2 8" xfId="44816" xr:uid="{00000000-0005-0000-0000-0000B0230000}"/>
    <cellStyle name="Normal 2 2 2 4 6 2 9" xfId="53202" xr:uid="{00000000-0005-0000-0000-0000B1230000}"/>
    <cellStyle name="Normal 2 2 2 4 6 3" xfId="3729" xr:uid="{00000000-0005-0000-0000-0000B2230000}"/>
    <cellStyle name="Normal 2 2 2 4 6 3 2" xfId="15083" xr:uid="{00000000-0005-0000-0000-0000B3230000}"/>
    <cellStyle name="Normal 2 2 2 4 6 3 3" xfId="23469" xr:uid="{00000000-0005-0000-0000-0000B4230000}"/>
    <cellStyle name="Normal 2 2 2 4 6 3 4" xfId="31855" xr:uid="{00000000-0005-0000-0000-0000B5230000}"/>
    <cellStyle name="Normal 2 2 2 4 6 3 5" xfId="40241" xr:uid="{00000000-0005-0000-0000-0000B6230000}"/>
    <cellStyle name="Normal 2 2 2 4 6 3 6" xfId="48627" xr:uid="{00000000-0005-0000-0000-0000B7230000}"/>
    <cellStyle name="Normal 2 2 2 4 6 3 7" xfId="57013" xr:uid="{00000000-0005-0000-0000-0000B8230000}"/>
    <cellStyle name="Normal 2 2 2 4 6 4" xfId="6697" xr:uid="{00000000-0005-0000-0000-0000B9230000}"/>
    <cellStyle name="Normal 2 2 2 4 6 4 2" xfId="12373" xr:uid="{00000000-0005-0000-0000-0000BA230000}"/>
    <cellStyle name="Normal 2 2 2 4 6 4 3" xfId="20759" xr:uid="{00000000-0005-0000-0000-0000BB230000}"/>
    <cellStyle name="Normal 2 2 2 4 6 4 4" xfId="29145" xr:uid="{00000000-0005-0000-0000-0000BC230000}"/>
    <cellStyle name="Normal 2 2 2 4 6 4 5" xfId="37531" xr:uid="{00000000-0005-0000-0000-0000BD230000}"/>
    <cellStyle name="Normal 2 2 2 4 6 4 6" xfId="45917" xr:uid="{00000000-0005-0000-0000-0000BE230000}"/>
    <cellStyle name="Normal 2 2 2 4 6 4 7" xfId="54303" xr:uid="{00000000-0005-0000-0000-0000BF230000}"/>
    <cellStyle name="Normal 2 2 2 4 6 5" xfId="9407" xr:uid="{00000000-0005-0000-0000-0000C0230000}"/>
    <cellStyle name="Normal 2 2 2 4 6 6" xfId="17793" xr:uid="{00000000-0005-0000-0000-0000C1230000}"/>
    <cellStyle name="Normal 2 2 2 4 6 7" xfId="26179" xr:uid="{00000000-0005-0000-0000-0000C2230000}"/>
    <cellStyle name="Normal 2 2 2 4 6 8" xfId="34565" xr:uid="{00000000-0005-0000-0000-0000C3230000}"/>
    <cellStyle name="Normal 2 2 2 4 6 9" xfId="42951" xr:uid="{00000000-0005-0000-0000-0000C4230000}"/>
    <cellStyle name="Normal 2 2 2 4 7" xfId="1515" xr:uid="{00000000-0005-0000-0000-0000C5230000}"/>
    <cellStyle name="Normal 2 2 2 4 7 10" xfId="51840" xr:uid="{00000000-0005-0000-0000-0000C6230000}"/>
    <cellStyle name="Normal 2 2 2 4 7 11" xfId="60226" xr:uid="{00000000-0005-0000-0000-0000C7230000}"/>
    <cellStyle name="Normal 2 2 2 4 7 2" xfId="2535" xr:uid="{00000000-0005-0000-0000-0000C8230000}"/>
    <cellStyle name="Normal 2 2 2 4 7 2 2" xfId="5252" xr:uid="{00000000-0005-0000-0000-0000C9230000}"/>
    <cellStyle name="Normal 2 2 2 4 7 2 2 2" xfId="16606" xr:uid="{00000000-0005-0000-0000-0000CA230000}"/>
    <cellStyle name="Normal 2 2 2 4 7 2 2 3" xfId="24992" xr:uid="{00000000-0005-0000-0000-0000CB230000}"/>
    <cellStyle name="Normal 2 2 2 4 7 2 2 4" xfId="33378" xr:uid="{00000000-0005-0000-0000-0000CC230000}"/>
    <cellStyle name="Normal 2 2 2 4 7 2 2 5" xfId="41764" xr:uid="{00000000-0005-0000-0000-0000CD230000}"/>
    <cellStyle name="Normal 2 2 2 4 7 2 2 6" xfId="50150" xr:uid="{00000000-0005-0000-0000-0000CE230000}"/>
    <cellStyle name="Normal 2 2 2 4 7 2 2 7" xfId="58536" xr:uid="{00000000-0005-0000-0000-0000CF230000}"/>
    <cellStyle name="Normal 2 2 2 4 7 2 3" xfId="8220" xr:uid="{00000000-0005-0000-0000-0000D0230000}"/>
    <cellStyle name="Normal 2 2 2 4 7 2 3 2" xfId="13896" xr:uid="{00000000-0005-0000-0000-0000D1230000}"/>
    <cellStyle name="Normal 2 2 2 4 7 2 3 3" xfId="22282" xr:uid="{00000000-0005-0000-0000-0000D2230000}"/>
    <cellStyle name="Normal 2 2 2 4 7 2 3 4" xfId="30668" xr:uid="{00000000-0005-0000-0000-0000D3230000}"/>
    <cellStyle name="Normal 2 2 2 4 7 2 3 5" xfId="39054" xr:uid="{00000000-0005-0000-0000-0000D4230000}"/>
    <cellStyle name="Normal 2 2 2 4 7 2 3 6" xfId="47440" xr:uid="{00000000-0005-0000-0000-0000D5230000}"/>
    <cellStyle name="Normal 2 2 2 4 7 2 3 7" xfId="55826" xr:uid="{00000000-0005-0000-0000-0000D6230000}"/>
    <cellStyle name="Normal 2 2 2 4 7 2 4" xfId="10930" xr:uid="{00000000-0005-0000-0000-0000D7230000}"/>
    <cellStyle name="Normal 2 2 2 4 7 2 5" xfId="19316" xr:uid="{00000000-0005-0000-0000-0000D8230000}"/>
    <cellStyle name="Normal 2 2 2 4 7 2 6" xfId="27702" xr:uid="{00000000-0005-0000-0000-0000D9230000}"/>
    <cellStyle name="Normal 2 2 2 4 7 2 7" xfId="36088" xr:uid="{00000000-0005-0000-0000-0000DA230000}"/>
    <cellStyle name="Normal 2 2 2 4 7 2 8" xfId="44474" xr:uid="{00000000-0005-0000-0000-0000DB230000}"/>
    <cellStyle name="Normal 2 2 2 4 7 2 9" xfId="52860" xr:uid="{00000000-0005-0000-0000-0000DC230000}"/>
    <cellStyle name="Normal 2 2 2 4 7 3" xfId="4232" xr:uid="{00000000-0005-0000-0000-0000DD230000}"/>
    <cellStyle name="Normal 2 2 2 4 7 3 2" xfId="15586" xr:uid="{00000000-0005-0000-0000-0000DE230000}"/>
    <cellStyle name="Normal 2 2 2 4 7 3 3" xfId="23972" xr:uid="{00000000-0005-0000-0000-0000DF230000}"/>
    <cellStyle name="Normal 2 2 2 4 7 3 4" xfId="32358" xr:uid="{00000000-0005-0000-0000-0000E0230000}"/>
    <cellStyle name="Normal 2 2 2 4 7 3 5" xfId="40744" xr:uid="{00000000-0005-0000-0000-0000E1230000}"/>
    <cellStyle name="Normal 2 2 2 4 7 3 6" xfId="49130" xr:uid="{00000000-0005-0000-0000-0000E2230000}"/>
    <cellStyle name="Normal 2 2 2 4 7 3 7" xfId="57516" xr:uid="{00000000-0005-0000-0000-0000E3230000}"/>
    <cellStyle name="Normal 2 2 2 4 7 4" xfId="7200" xr:uid="{00000000-0005-0000-0000-0000E4230000}"/>
    <cellStyle name="Normal 2 2 2 4 7 4 2" xfId="12876" xr:uid="{00000000-0005-0000-0000-0000E5230000}"/>
    <cellStyle name="Normal 2 2 2 4 7 4 3" xfId="21262" xr:uid="{00000000-0005-0000-0000-0000E6230000}"/>
    <cellStyle name="Normal 2 2 2 4 7 4 4" xfId="29648" xr:uid="{00000000-0005-0000-0000-0000E7230000}"/>
    <cellStyle name="Normal 2 2 2 4 7 4 5" xfId="38034" xr:uid="{00000000-0005-0000-0000-0000E8230000}"/>
    <cellStyle name="Normal 2 2 2 4 7 4 6" xfId="46420" xr:uid="{00000000-0005-0000-0000-0000E9230000}"/>
    <cellStyle name="Normal 2 2 2 4 7 4 7" xfId="54806" xr:uid="{00000000-0005-0000-0000-0000EA230000}"/>
    <cellStyle name="Normal 2 2 2 4 7 5" xfId="9910" xr:uid="{00000000-0005-0000-0000-0000EB230000}"/>
    <cellStyle name="Normal 2 2 2 4 7 6" xfId="18296" xr:uid="{00000000-0005-0000-0000-0000EC230000}"/>
    <cellStyle name="Normal 2 2 2 4 7 7" xfId="26682" xr:uid="{00000000-0005-0000-0000-0000ED230000}"/>
    <cellStyle name="Normal 2 2 2 4 7 8" xfId="35068" xr:uid="{00000000-0005-0000-0000-0000EE230000}"/>
    <cellStyle name="Normal 2 2 2 4 7 9" xfId="43454" xr:uid="{00000000-0005-0000-0000-0000EF230000}"/>
    <cellStyle name="Normal 2 2 2 4 8" xfId="2032" xr:uid="{00000000-0005-0000-0000-0000F0230000}"/>
    <cellStyle name="Normal 2 2 2 4 8 2" xfId="4749" xr:uid="{00000000-0005-0000-0000-0000F1230000}"/>
    <cellStyle name="Normal 2 2 2 4 8 2 2" xfId="16103" xr:uid="{00000000-0005-0000-0000-0000F2230000}"/>
    <cellStyle name="Normal 2 2 2 4 8 2 3" xfId="24489" xr:uid="{00000000-0005-0000-0000-0000F3230000}"/>
    <cellStyle name="Normal 2 2 2 4 8 2 4" xfId="32875" xr:uid="{00000000-0005-0000-0000-0000F4230000}"/>
    <cellStyle name="Normal 2 2 2 4 8 2 5" xfId="41261" xr:uid="{00000000-0005-0000-0000-0000F5230000}"/>
    <cellStyle name="Normal 2 2 2 4 8 2 6" xfId="49647" xr:uid="{00000000-0005-0000-0000-0000F6230000}"/>
    <cellStyle name="Normal 2 2 2 4 8 2 7" xfId="58033" xr:uid="{00000000-0005-0000-0000-0000F7230000}"/>
    <cellStyle name="Normal 2 2 2 4 8 3" xfId="7717" xr:uid="{00000000-0005-0000-0000-0000F8230000}"/>
    <cellStyle name="Normal 2 2 2 4 8 3 2" xfId="13393" xr:uid="{00000000-0005-0000-0000-0000F9230000}"/>
    <cellStyle name="Normal 2 2 2 4 8 3 3" xfId="21779" xr:uid="{00000000-0005-0000-0000-0000FA230000}"/>
    <cellStyle name="Normal 2 2 2 4 8 3 4" xfId="30165" xr:uid="{00000000-0005-0000-0000-0000FB230000}"/>
    <cellStyle name="Normal 2 2 2 4 8 3 5" xfId="38551" xr:uid="{00000000-0005-0000-0000-0000FC230000}"/>
    <cellStyle name="Normal 2 2 2 4 8 3 6" xfId="46937" xr:uid="{00000000-0005-0000-0000-0000FD230000}"/>
    <cellStyle name="Normal 2 2 2 4 8 3 7" xfId="55323" xr:uid="{00000000-0005-0000-0000-0000FE230000}"/>
    <cellStyle name="Normal 2 2 2 4 8 4" xfId="10427" xr:uid="{00000000-0005-0000-0000-0000FF230000}"/>
    <cellStyle name="Normal 2 2 2 4 8 5" xfId="18813" xr:uid="{00000000-0005-0000-0000-000000240000}"/>
    <cellStyle name="Normal 2 2 2 4 8 6" xfId="27199" xr:uid="{00000000-0005-0000-0000-000001240000}"/>
    <cellStyle name="Normal 2 2 2 4 8 7" xfId="35585" xr:uid="{00000000-0005-0000-0000-000002240000}"/>
    <cellStyle name="Normal 2 2 2 4 8 8" xfId="43971" xr:uid="{00000000-0005-0000-0000-000003240000}"/>
    <cellStyle name="Normal 2 2 2 4 8 9" xfId="52357" xr:uid="{00000000-0005-0000-0000-000004240000}"/>
    <cellStyle name="Normal 2 2 2 4 9" xfId="622" xr:uid="{00000000-0005-0000-0000-000005240000}"/>
    <cellStyle name="Normal 2 2 2 4 9 2" xfId="6355" xr:uid="{00000000-0005-0000-0000-000006240000}"/>
    <cellStyle name="Normal 2 2 2 4 9 3" xfId="12031" xr:uid="{00000000-0005-0000-0000-000007240000}"/>
    <cellStyle name="Normal 2 2 2 4 9 4" xfId="20417" xr:uid="{00000000-0005-0000-0000-000008240000}"/>
    <cellStyle name="Normal 2 2 2 4 9 5" xfId="28803" xr:uid="{00000000-0005-0000-0000-000009240000}"/>
    <cellStyle name="Normal 2 2 2 4 9 6" xfId="37189" xr:uid="{00000000-0005-0000-0000-00000A240000}"/>
    <cellStyle name="Normal 2 2 2 4 9 7" xfId="45575" xr:uid="{00000000-0005-0000-0000-00000B240000}"/>
    <cellStyle name="Normal 2 2 2 4 9 8" xfId="53961" xr:uid="{00000000-0005-0000-0000-00000C240000}"/>
    <cellStyle name="Normal 2 2 2 4_Sheet1" xfId="114" xr:uid="{00000000-0005-0000-0000-00000D240000}"/>
    <cellStyle name="Normal 2 2 2 5" xfId="115" xr:uid="{00000000-0005-0000-0000-00000E240000}"/>
    <cellStyle name="Normal 2 2 2 5 10" xfId="6080" xr:uid="{00000000-0005-0000-0000-00000F240000}"/>
    <cellStyle name="Normal 2 2 2 5 10 2" xfId="11756" xr:uid="{00000000-0005-0000-0000-000010240000}"/>
    <cellStyle name="Normal 2 2 2 5 10 3" xfId="20142" xr:uid="{00000000-0005-0000-0000-000011240000}"/>
    <cellStyle name="Normal 2 2 2 5 10 4" xfId="28528" xr:uid="{00000000-0005-0000-0000-000012240000}"/>
    <cellStyle name="Normal 2 2 2 5 10 5" xfId="36914" xr:uid="{00000000-0005-0000-0000-000013240000}"/>
    <cellStyle name="Normal 2 2 2 5 10 6" xfId="45300" xr:uid="{00000000-0005-0000-0000-000014240000}"/>
    <cellStyle name="Normal 2 2 2 5 10 7" xfId="53686" xr:uid="{00000000-0005-0000-0000-000015240000}"/>
    <cellStyle name="Normal 2 2 2 5 11" xfId="9071" xr:uid="{00000000-0005-0000-0000-000016240000}"/>
    <cellStyle name="Normal 2 2 2 5 12" xfId="17457" xr:uid="{00000000-0005-0000-0000-000017240000}"/>
    <cellStyle name="Normal 2 2 2 5 13" xfId="25843" xr:uid="{00000000-0005-0000-0000-000018240000}"/>
    <cellStyle name="Normal 2 2 2 5 14" xfId="34229" xr:uid="{00000000-0005-0000-0000-000019240000}"/>
    <cellStyle name="Normal 2 2 2 5 15" xfId="42615" xr:uid="{00000000-0005-0000-0000-00001A240000}"/>
    <cellStyle name="Normal 2 2 2 5 16" xfId="51001" xr:uid="{00000000-0005-0000-0000-00001B240000}"/>
    <cellStyle name="Normal 2 2 2 5 17" xfId="59387" xr:uid="{00000000-0005-0000-0000-00001C240000}"/>
    <cellStyle name="Normal 2 2 2 5 18" xfId="60754" xr:uid="{00000000-0005-0000-0000-00001D240000}"/>
    <cellStyle name="Normal 2 2 2 5 2" xfId="116" xr:uid="{00000000-0005-0000-0000-00001E240000}"/>
    <cellStyle name="Normal 2 2 2 5 2 10" xfId="9072" xr:uid="{00000000-0005-0000-0000-00001F240000}"/>
    <cellStyle name="Normal 2 2 2 5 2 11" xfId="17458" xr:uid="{00000000-0005-0000-0000-000020240000}"/>
    <cellStyle name="Normal 2 2 2 5 2 12" xfId="25844" xr:uid="{00000000-0005-0000-0000-000021240000}"/>
    <cellStyle name="Normal 2 2 2 5 2 13" xfId="34230" xr:uid="{00000000-0005-0000-0000-000022240000}"/>
    <cellStyle name="Normal 2 2 2 5 2 14" xfId="42616" xr:uid="{00000000-0005-0000-0000-000023240000}"/>
    <cellStyle name="Normal 2 2 2 5 2 15" xfId="51002" xr:uid="{00000000-0005-0000-0000-000024240000}"/>
    <cellStyle name="Normal 2 2 2 5 2 16" xfId="59388" xr:uid="{00000000-0005-0000-0000-000025240000}"/>
    <cellStyle name="Normal 2 2 2 5 2 17" xfId="60755" xr:uid="{00000000-0005-0000-0000-000026240000}"/>
    <cellStyle name="Normal 2 2 2 5 2 2" xfId="117" xr:uid="{00000000-0005-0000-0000-000027240000}"/>
    <cellStyle name="Normal 2 2 2 5 2 2 10" xfId="34231" xr:uid="{00000000-0005-0000-0000-000028240000}"/>
    <cellStyle name="Normal 2 2 2 5 2 2 11" xfId="42617" xr:uid="{00000000-0005-0000-0000-000029240000}"/>
    <cellStyle name="Normal 2 2 2 5 2 2 12" xfId="51003" xr:uid="{00000000-0005-0000-0000-00002A240000}"/>
    <cellStyle name="Normal 2 2 2 5 2 2 13" xfId="59389" xr:uid="{00000000-0005-0000-0000-00002B240000}"/>
    <cellStyle name="Normal 2 2 2 5 2 2 14" xfId="60756" xr:uid="{00000000-0005-0000-0000-00002C240000}"/>
    <cellStyle name="Normal 2 2 2 5 2 2 2" xfId="937" xr:uid="{00000000-0005-0000-0000-00002D240000}"/>
    <cellStyle name="Normal 2 2 2 5 2 2 2 10" xfId="51348" xr:uid="{00000000-0005-0000-0000-00002E240000}"/>
    <cellStyle name="Normal 2 2 2 5 2 2 2 11" xfId="59734" xr:uid="{00000000-0005-0000-0000-00002F240000}"/>
    <cellStyle name="Normal 2 2 2 5 2 2 2 12" xfId="61251" xr:uid="{00000000-0005-0000-0000-000030240000}"/>
    <cellStyle name="Normal 2 2 2 5 2 2 2 2" xfId="2888" xr:uid="{00000000-0005-0000-0000-000031240000}"/>
    <cellStyle name="Normal 2 2 2 5 2 2 2 2 2" xfId="5605" xr:uid="{00000000-0005-0000-0000-000032240000}"/>
    <cellStyle name="Normal 2 2 2 5 2 2 2 2 2 2" xfId="16959" xr:uid="{00000000-0005-0000-0000-000033240000}"/>
    <cellStyle name="Normal 2 2 2 5 2 2 2 2 2 3" xfId="25345" xr:uid="{00000000-0005-0000-0000-000034240000}"/>
    <cellStyle name="Normal 2 2 2 5 2 2 2 2 2 4" xfId="33731" xr:uid="{00000000-0005-0000-0000-000035240000}"/>
    <cellStyle name="Normal 2 2 2 5 2 2 2 2 2 5" xfId="42117" xr:uid="{00000000-0005-0000-0000-000036240000}"/>
    <cellStyle name="Normal 2 2 2 5 2 2 2 2 2 6" xfId="50503" xr:uid="{00000000-0005-0000-0000-000037240000}"/>
    <cellStyle name="Normal 2 2 2 5 2 2 2 2 2 7" xfId="58889" xr:uid="{00000000-0005-0000-0000-000038240000}"/>
    <cellStyle name="Normal 2 2 2 5 2 2 2 2 3" xfId="8573" xr:uid="{00000000-0005-0000-0000-000039240000}"/>
    <cellStyle name="Normal 2 2 2 5 2 2 2 2 3 2" xfId="14249" xr:uid="{00000000-0005-0000-0000-00003A240000}"/>
    <cellStyle name="Normal 2 2 2 5 2 2 2 2 3 3" xfId="22635" xr:uid="{00000000-0005-0000-0000-00003B240000}"/>
    <cellStyle name="Normal 2 2 2 5 2 2 2 2 3 4" xfId="31021" xr:uid="{00000000-0005-0000-0000-00003C240000}"/>
    <cellStyle name="Normal 2 2 2 5 2 2 2 2 3 5" xfId="39407" xr:uid="{00000000-0005-0000-0000-00003D240000}"/>
    <cellStyle name="Normal 2 2 2 5 2 2 2 2 3 6" xfId="47793" xr:uid="{00000000-0005-0000-0000-00003E240000}"/>
    <cellStyle name="Normal 2 2 2 5 2 2 2 2 3 7" xfId="56179" xr:uid="{00000000-0005-0000-0000-00003F240000}"/>
    <cellStyle name="Normal 2 2 2 5 2 2 2 2 4" xfId="11283" xr:uid="{00000000-0005-0000-0000-000040240000}"/>
    <cellStyle name="Normal 2 2 2 5 2 2 2 2 5" xfId="19669" xr:uid="{00000000-0005-0000-0000-000041240000}"/>
    <cellStyle name="Normal 2 2 2 5 2 2 2 2 6" xfId="28055" xr:uid="{00000000-0005-0000-0000-000042240000}"/>
    <cellStyle name="Normal 2 2 2 5 2 2 2 2 7" xfId="36441" xr:uid="{00000000-0005-0000-0000-000043240000}"/>
    <cellStyle name="Normal 2 2 2 5 2 2 2 2 8" xfId="44827" xr:uid="{00000000-0005-0000-0000-000044240000}"/>
    <cellStyle name="Normal 2 2 2 5 2 2 2 2 9" xfId="53213" xr:uid="{00000000-0005-0000-0000-000045240000}"/>
    <cellStyle name="Normal 2 2 2 5 2 2 2 3" xfId="3740" xr:uid="{00000000-0005-0000-0000-000046240000}"/>
    <cellStyle name="Normal 2 2 2 5 2 2 2 3 2" xfId="15094" xr:uid="{00000000-0005-0000-0000-000047240000}"/>
    <cellStyle name="Normal 2 2 2 5 2 2 2 3 3" xfId="23480" xr:uid="{00000000-0005-0000-0000-000048240000}"/>
    <cellStyle name="Normal 2 2 2 5 2 2 2 3 4" xfId="31866" xr:uid="{00000000-0005-0000-0000-000049240000}"/>
    <cellStyle name="Normal 2 2 2 5 2 2 2 3 5" xfId="40252" xr:uid="{00000000-0005-0000-0000-00004A240000}"/>
    <cellStyle name="Normal 2 2 2 5 2 2 2 3 6" xfId="48638" xr:uid="{00000000-0005-0000-0000-00004B240000}"/>
    <cellStyle name="Normal 2 2 2 5 2 2 2 3 7" xfId="57024" xr:uid="{00000000-0005-0000-0000-00004C240000}"/>
    <cellStyle name="Normal 2 2 2 5 2 2 2 4" xfId="6708" xr:uid="{00000000-0005-0000-0000-00004D240000}"/>
    <cellStyle name="Normal 2 2 2 5 2 2 2 4 2" xfId="12384" xr:uid="{00000000-0005-0000-0000-00004E240000}"/>
    <cellStyle name="Normal 2 2 2 5 2 2 2 4 3" xfId="20770" xr:uid="{00000000-0005-0000-0000-00004F240000}"/>
    <cellStyle name="Normal 2 2 2 5 2 2 2 4 4" xfId="29156" xr:uid="{00000000-0005-0000-0000-000050240000}"/>
    <cellStyle name="Normal 2 2 2 5 2 2 2 4 5" xfId="37542" xr:uid="{00000000-0005-0000-0000-000051240000}"/>
    <cellStyle name="Normal 2 2 2 5 2 2 2 4 6" xfId="45928" xr:uid="{00000000-0005-0000-0000-000052240000}"/>
    <cellStyle name="Normal 2 2 2 5 2 2 2 4 7" xfId="54314" xr:uid="{00000000-0005-0000-0000-000053240000}"/>
    <cellStyle name="Normal 2 2 2 5 2 2 2 5" xfId="9418" xr:uid="{00000000-0005-0000-0000-000054240000}"/>
    <cellStyle name="Normal 2 2 2 5 2 2 2 6" xfId="17804" xr:uid="{00000000-0005-0000-0000-000055240000}"/>
    <cellStyle name="Normal 2 2 2 5 2 2 2 7" xfId="26190" xr:uid="{00000000-0005-0000-0000-000056240000}"/>
    <cellStyle name="Normal 2 2 2 5 2 2 2 8" xfId="34576" xr:uid="{00000000-0005-0000-0000-000057240000}"/>
    <cellStyle name="Normal 2 2 2 5 2 2 2 9" xfId="42962" xr:uid="{00000000-0005-0000-0000-000058240000}"/>
    <cellStyle name="Normal 2 2 2 5 2 2 3" xfId="1523" xr:uid="{00000000-0005-0000-0000-000059240000}"/>
    <cellStyle name="Normal 2 2 2 5 2 2 3 10" xfId="51848" xr:uid="{00000000-0005-0000-0000-00005A240000}"/>
    <cellStyle name="Normal 2 2 2 5 2 2 3 11" xfId="60234" xr:uid="{00000000-0005-0000-0000-00005B240000}"/>
    <cellStyle name="Normal 2 2 2 5 2 2 3 2" xfId="2543" xr:uid="{00000000-0005-0000-0000-00005C240000}"/>
    <cellStyle name="Normal 2 2 2 5 2 2 3 2 2" xfId="5260" xr:uid="{00000000-0005-0000-0000-00005D240000}"/>
    <cellStyle name="Normal 2 2 2 5 2 2 3 2 2 2" xfId="16614" xr:uid="{00000000-0005-0000-0000-00005E240000}"/>
    <cellStyle name="Normal 2 2 2 5 2 2 3 2 2 3" xfId="25000" xr:uid="{00000000-0005-0000-0000-00005F240000}"/>
    <cellStyle name="Normal 2 2 2 5 2 2 3 2 2 4" xfId="33386" xr:uid="{00000000-0005-0000-0000-000060240000}"/>
    <cellStyle name="Normal 2 2 2 5 2 2 3 2 2 5" xfId="41772" xr:uid="{00000000-0005-0000-0000-000061240000}"/>
    <cellStyle name="Normal 2 2 2 5 2 2 3 2 2 6" xfId="50158" xr:uid="{00000000-0005-0000-0000-000062240000}"/>
    <cellStyle name="Normal 2 2 2 5 2 2 3 2 2 7" xfId="58544" xr:uid="{00000000-0005-0000-0000-000063240000}"/>
    <cellStyle name="Normal 2 2 2 5 2 2 3 2 3" xfId="8228" xr:uid="{00000000-0005-0000-0000-000064240000}"/>
    <cellStyle name="Normal 2 2 2 5 2 2 3 2 3 2" xfId="13904" xr:uid="{00000000-0005-0000-0000-000065240000}"/>
    <cellStyle name="Normal 2 2 2 5 2 2 3 2 3 3" xfId="22290" xr:uid="{00000000-0005-0000-0000-000066240000}"/>
    <cellStyle name="Normal 2 2 2 5 2 2 3 2 3 4" xfId="30676" xr:uid="{00000000-0005-0000-0000-000067240000}"/>
    <cellStyle name="Normal 2 2 2 5 2 2 3 2 3 5" xfId="39062" xr:uid="{00000000-0005-0000-0000-000068240000}"/>
    <cellStyle name="Normal 2 2 2 5 2 2 3 2 3 6" xfId="47448" xr:uid="{00000000-0005-0000-0000-000069240000}"/>
    <cellStyle name="Normal 2 2 2 5 2 2 3 2 3 7" xfId="55834" xr:uid="{00000000-0005-0000-0000-00006A240000}"/>
    <cellStyle name="Normal 2 2 2 5 2 2 3 2 4" xfId="10938" xr:uid="{00000000-0005-0000-0000-00006B240000}"/>
    <cellStyle name="Normal 2 2 2 5 2 2 3 2 5" xfId="19324" xr:uid="{00000000-0005-0000-0000-00006C240000}"/>
    <cellStyle name="Normal 2 2 2 5 2 2 3 2 6" xfId="27710" xr:uid="{00000000-0005-0000-0000-00006D240000}"/>
    <cellStyle name="Normal 2 2 2 5 2 2 3 2 7" xfId="36096" xr:uid="{00000000-0005-0000-0000-00006E240000}"/>
    <cellStyle name="Normal 2 2 2 5 2 2 3 2 8" xfId="44482" xr:uid="{00000000-0005-0000-0000-00006F240000}"/>
    <cellStyle name="Normal 2 2 2 5 2 2 3 2 9" xfId="52868" xr:uid="{00000000-0005-0000-0000-000070240000}"/>
    <cellStyle name="Normal 2 2 2 5 2 2 3 3" xfId="4240" xr:uid="{00000000-0005-0000-0000-000071240000}"/>
    <cellStyle name="Normal 2 2 2 5 2 2 3 3 2" xfId="15594" xr:uid="{00000000-0005-0000-0000-000072240000}"/>
    <cellStyle name="Normal 2 2 2 5 2 2 3 3 3" xfId="23980" xr:uid="{00000000-0005-0000-0000-000073240000}"/>
    <cellStyle name="Normal 2 2 2 5 2 2 3 3 4" xfId="32366" xr:uid="{00000000-0005-0000-0000-000074240000}"/>
    <cellStyle name="Normal 2 2 2 5 2 2 3 3 5" xfId="40752" xr:uid="{00000000-0005-0000-0000-000075240000}"/>
    <cellStyle name="Normal 2 2 2 5 2 2 3 3 6" xfId="49138" xr:uid="{00000000-0005-0000-0000-000076240000}"/>
    <cellStyle name="Normal 2 2 2 5 2 2 3 3 7" xfId="57524" xr:uid="{00000000-0005-0000-0000-000077240000}"/>
    <cellStyle name="Normal 2 2 2 5 2 2 3 4" xfId="7208" xr:uid="{00000000-0005-0000-0000-000078240000}"/>
    <cellStyle name="Normal 2 2 2 5 2 2 3 4 2" xfId="12884" xr:uid="{00000000-0005-0000-0000-000079240000}"/>
    <cellStyle name="Normal 2 2 2 5 2 2 3 4 3" xfId="21270" xr:uid="{00000000-0005-0000-0000-00007A240000}"/>
    <cellStyle name="Normal 2 2 2 5 2 2 3 4 4" xfId="29656" xr:uid="{00000000-0005-0000-0000-00007B240000}"/>
    <cellStyle name="Normal 2 2 2 5 2 2 3 4 5" xfId="38042" xr:uid="{00000000-0005-0000-0000-00007C240000}"/>
    <cellStyle name="Normal 2 2 2 5 2 2 3 4 6" xfId="46428" xr:uid="{00000000-0005-0000-0000-00007D240000}"/>
    <cellStyle name="Normal 2 2 2 5 2 2 3 4 7" xfId="54814" xr:uid="{00000000-0005-0000-0000-00007E240000}"/>
    <cellStyle name="Normal 2 2 2 5 2 2 3 5" xfId="9918" xr:uid="{00000000-0005-0000-0000-00007F240000}"/>
    <cellStyle name="Normal 2 2 2 5 2 2 3 6" xfId="18304" xr:uid="{00000000-0005-0000-0000-000080240000}"/>
    <cellStyle name="Normal 2 2 2 5 2 2 3 7" xfId="26690" xr:uid="{00000000-0005-0000-0000-000081240000}"/>
    <cellStyle name="Normal 2 2 2 5 2 2 3 8" xfId="35076" xr:uid="{00000000-0005-0000-0000-000082240000}"/>
    <cellStyle name="Normal 2 2 2 5 2 2 3 9" xfId="43462" xr:uid="{00000000-0005-0000-0000-000083240000}"/>
    <cellStyle name="Normal 2 2 2 5 2 2 4" xfId="2043" xr:uid="{00000000-0005-0000-0000-000084240000}"/>
    <cellStyle name="Normal 2 2 2 5 2 2 4 2" xfId="4760" xr:uid="{00000000-0005-0000-0000-000085240000}"/>
    <cellStyle name="Normal 2 2 2 5 2 2 4 2 2" xfId="16114" xr:uid="{00000000-0005-0000-0000-000086240000}"/>
    <cellStyle name="Normal 2 2 2 5 2 2 4 2 3" xfId="24500" xr:uid="{00000000-0005-0000-0000-000087240000}"/>
    <cellStyle name="Normal 2 2 2 5 2 2 4 2 4" xfId="32886" xr:uid="{00000000-0005-0000-0000-000088240000}"/>
    <cellStyle name="Normal 2 2 2 5 2 2 4 2 5" xfId="41272" xr:uid="{00000000-0005-0000-0000-000089240000}"/>
    <cellStyle name="Normal 2 2 2 5 2 2 4 2 6" xfId="49658" xr:uid="{00000000-0005-0000-0000-00008A240000}"/>
    <cellStyle name="Normal 2 2 2 5 2 2 4 2 7" xfId="58044" xr:uid="{00000000-0005-0000-0000-00008B240000}"/>
    <cellStyle name="Normal 2 2 2 5 2 2 4 3" xfId="7728" xr:uid="{00000000-0005-0000-0000-00008C240000}"/>
    <cellStyle name="Normal 2 2 2 5 2 2 4 3 2" xfId="13404" xr:uid="{00000000-0005-0000-0000-00008D240000}"/>
    <cellStyle name="Normal 2 2 2 5 2 2 4 3 3" xfId="21790" xr:uid="{00000000-0005-0000-0000-00008E240000}"/>
    <cellStyle name="Normal 2 2 2 5 2 2 4 3 4" xfId="30176" xr:uid="{00000000-0005-0000-0000-00008F240000}"/>
    <cellStyle name="Normal 2 2 2 5 2 2 4 3 5" xfId="38562" xr:uid="{00000000-0005-0000-0000-000090240000}"/>
    <cellStyle name="Normal 2 2 2 5 2 2 4 3 6" xfId="46948" xr:uid="{00000000-0005-0000-0000-000091240000}"/>
    <cellStyle name="Normal 2 2 2 5 2 2 4 3 7" xfId="55334" xr:uid="{00000000-0005-0000-0000-000092240000}"/>
    <cellStyle name="Normal 2 2 2 5 2 2 4 4" xfId="10438" xr:uid="{00000000-0005-0000-0000-000093240000}"/>
    <cellStyle name="Normal 2 2 2 5 2 2 4 5" xfId="18824" xr:uid="{00000000-0005-0000-0000-000094240000}"/>
    <cellStyle name="Normal 2 2 2 5 2 2 4 6" xfId="27210" xr:uid="{00000000-0005-0000-0000-000095240000}"/>
    <cellStyle name="Normal 2 2 2 5 2 2 4 7" xfId="35596" xr:uid="{00000000-0005-0000-0000-000096240000}"/>
    <cellStyle name="Normal 2 2 2 5 2 2 4 8" xfId="43982" xr:uid="{00000000-0005-0000-0000-000097240000}"/>
    <cellStyle name="Normal 2 2 2 5 2 2 4 9" xfId="52368" xr:uid="{00000000-0005-0000-0000-000098240000}"/>
    <cellStyle name="Normal 2 2 2 5 2 2 5" xfId="3395" xr:uid="{00000000-0005-0000-0000-000099240000}"/>
    <cellStyle name="Normal 2 2 2 5 2 2 5 2" xfId="14749" xr:uid="{00000000-0005-0000-0000-00009A240000}"/>
    <cellStyle name="Normal 2 2 2 5 2 2 5 3" xfId="23135" xr:uid="{00000000-0005-0000-0000-00009B240000}"/>
    <cellStyle name="Normal 2 2 2 5 2 2 5 4" xfId="31521" xr:uid="{00000000-0005-0000-0000-00009C240000}"/>
    <cellStyle name="Normal 2 2 2 5 2 2 5 5" xfId="39907" xr:uid="{00000000-0005-0000-0000-00009D240000}"/>
    <cellStyle name="Normal 2 2 2 5 2 2 5 6" xfId="48293" xr:uid="{00000000-0005-0000-0000-00009E240000}"/>
    <cellStyle name="Normal 2 2 2 5 2 2 5 7" xfId="56679" xr:uid="{00000000-0005-0000-0000-00009F240000}"/>
    <cellStyle name="Normal 2 2 2 5 2 2 6" xfId="6363" xr:uid="{00000000-0005-0000-0000-0000A0240000}"/>
    <cellStyle name="Normal 2 2 2 5 2 2 6 2" xfId="12039" xr:uid="{00000000-0005-0000-0000-0000A1240000}"/>
    <cellStyle name="Normal 2 2 2 5 2 2 6 3" xfId="20425" xr:uid="{00000000-0005-0000-0000-0000A2240000}"/>
    <cellStyle name="Normal 2 2 2 5 2 2 6 4" xfId="28811" xr:uid="{00000000-0005-0000-0000-0000A3240000}"/>
    <cellStyle name="Normal 2 2 2 5 2 2 6 5" xfId="37197" xr:uid="{00000000-0005-0000-0000-0000A4240000}"/>
    <cellStyle name="Normal 2 2 2 5 2 2 6 6" xfId="45583" xr:uid="{00000000-0005-0000-0000-0000A5240000}"/>
    <cellStyle name="Normal 2 2 2 5 2 2 6 7" xfId="53969" xr:uid="{00000000-0005-0000-0000-0000A6240000}"/>
    <cellStyle name="Normal 2 2 2 5 2 2 7" xfId="9073" xr:uid="{00000000-0005-0000-0000-0000A7240000}"/>
    <cellStyle name="Normal 2 2 2 5 2 2 8" xfId="17459" xr:uid="{00000000-0005-0000-0000-0000A8240000}"/>
    <cellStyle name="Normal 2 2 2 5 2 2 9" xfId="25845" xr:uid="{00000000-0005-0000-0000-0000A9240000}"/>
    <cellStyle name="Normal 2 2 2 5 2 3" xfId="938" xr:uid="{00000000-0005-0000-0000-0000AA240000}"/>
    <cellStyle name="Normal 2 2 2 5 2 3 10" xfId="42963" xr:uid="{00000000-0005-0000-0000-0000AB240000}"/>
    <cellStyle name="Normal 2 2 2 5 2 3 11" xfId="51349" xr:uid="{00000000-0005-0000-0000-0000AC240000}"/>
    <cellStyle name="Normal 2 2 2 5 2 3 12" xfId="59735" xr:uid="{00000000-0005-0000-0000-0000AD240000}"/>
    <cellStyle name="Normal 2 2 2 5 2 3 13" xfId="61250" xr:uid="{00000000-0005-0000-0000-0000AE240000}"/>
    <cellStyle name="Normal 2 2 2 5 2 3 2" xfId="1827" xr:uid="{00000000-0005-0000-0000-0000AF240000}"/>
    <cellStyle name="Normal 2 2 2 5 2 3 2 10" xfId="52152" xr:uid="{00000000-0005-0000-0000-0000B0240000}"/>
    <cellStyle name="Normal 2 2 2 5 2 3 2 11" xfId="60538" xr:uid="{00000000-0005-0000-0000-0000B1240000}"/>
    <cellStyle name="Normal 2 2 2 5 2 3 2 2" xfId="2889" xr:uid="{00000000-0005-0000-0000-0000B2240000}"/>
    <cellStyle name="Normal 2 2 2 5 2 3 2 2 2" xfId="5606" xr:uid="{00000000-0005-0000-0000-0000B3240000}"/>
    <cellStyle name="Normal 2 2 2 5 2 3 2 2 2 2" xfId="16960" xr:uid="{00000000-0005-0000-0000-0000B4240000}"/>
    <cellStyle name="Normal 2 2 2 5 2 3 2 2 2 3" xfId="25346" xr:uid="{00000000-0005-0000-0000-0000B5240000}"/>
    <cellStyle name="Normal 2 2 2 5 2 3 2 2 2 4" xfId="33732" xr:uid="{00000000-0005-0000-0000-0000B6240000}"/>
    <cellStyle name="Normal 2 2 2 5 2 3 2 2 2 5" xfId="42118" xr:uid="{00000000-0005-0000-0000-0000B7240000}"/>
    <cellStyle name="Normal 2 2 2 5 2 3 2 2 2 6" xfId="50504" xr:uid="{00000000-0005-0000-0000-0000B8240000}"/>
    <cellStyle name="Normal 2 2 2 5 2 3 2 2 2 7" xfId="58890" xr:uid="{00000000-0005-0000-0000-0000B9240000}"/>
    <cellStyle name="Normal 2 2 2 5 2 3 2 2 3" xfId="8574" xr:uid="{00000000-0005-0000-0000-0000BA240000}"/>
    <cellStyle name="Normal 2 2 2 5 2 3 2 2 3 2" xfId="14250" xr:uid="{00000000-0005-0000-0000-0000BB240000}"/>
    <cellStyle name="Normal 2 2 2 5 2 3 2 2 3 3" xfId="22636" xr:uid="{00000000-0005-0000-0000-0000BC240000}"/>
    <cellStyle name="Normal 2 2 2 5 2 3 2 2 3 4" xfId="31022" xr:uid="{00000000-0005-0000-0000-0000BD240000}"/>
    <cellStyle name="Normal 2 2 2 5 2 3 2 2 3 5" xfId="39408" xr:uid="{00000000-0005-0000-0000-0000BE240000}"/>
    <cellStyle name="Normal 2 2 2 5 2 3 2 2 3 6" xfId="47794" xr:uid="{00000000-0005-0000-0000-0000BF240000}"/>
    <cellStyle name="Normal 2 2 2 5 2 3 2 2 3 7" xfId="56180" xr:uid="{00000000-0005-0000-0000-0000C0240000}"/>
    <cellStyle name="Normal 2 2 2 5 2 3 2 2 4" xfId="11284" xr:uid="{00000000-0005-0000-0000-0000C1240000}"/>
    <cellStyle name="Normal 2 2 2 5 2 3 2 2 5" xfId="19670" xr:uid="{00000000-0005-0000-0000-0000C2240000}"/>
    <cellStyle name="Normal 2 2 2 5 2 3 2 2 6" xfId="28056" xr:uid="{00000000-0005-0000-0000-0000C3240000}"/>
    <cellStyle name="Normal 2 2 2 5 2 3 2 2 7" xfId="36442" xr:uid="{00000000-0005-0000-0000-0000C4240000}"/>
    <cellStyle name="Normal 2 2 2 5 2 3 2 2 8" xfId="44828" xr:uid="{00000000-0005-0000-0000-0000C5240000}"/>
    <cellStyle name="Normal 2 2 2 5 2 3 2 2 9" xfId="53214" xr:uid="{00000000-0005-0000-0000-0000C6240000}"/>
    <cellStyle name="Normal 2 2 2 5 2 3 2 3" xfId="4544" xr:uid="{00000000-0005-0000-0000-0000C7240000}"/>
    <cellStyle name="Normal 2 2 2 5 2 3 2 3 2" xfId="15898" xr:uid="{00000000-0005-0000-0000-0000C8240000}"/>
    <cellStyle name="Normal 2 2 2 5 2 3 2 3 3" xfId="24284" xr:uid="{00000000-0005-0000-0000-0000C9240000}"/>
    <cellStyle name="Normal 2 2 2 5 2 3 2 3 4" xfId="32670" xr:uid="{00000000-0005-0000-0000-0000CA240000}"/>
    <cellStyle name="Normal 2 2 2 5 2 3 2 3 5" xfId="41056" xr:uid="{00000000-0005-0000-0000-0000CB240000}"/>
    <cellStyle name="Normal 2 2 2 5 2 3 2 3 6" xfId="49442" xr:uid="{00000000-0005-0000-0000-0000CC240000}"/>
    <cellStyle name="Normal 2 2 2 5 2 3 2 3 7" xfId="57828" xr:uid="{00000000-0005-0000-0000-0000CD240000}"/>
    <cellStyle name="Normal 2 2 2 5 2 3 2 4" xfId="7512" xr:uid="{00000000-0005-0000-0000-0000CE240000}"/>
    <cellStyle name="Normal 2 2 2 5 2 3 2 4 2" xfId="13188" xr:uid="{00000000-0005-0000-0000-0000CF240000}"/>
    <cellStyle name="Normal 2 2 2 5 2 3 2 4 3" xfId="21574" xr:uid="{00000000-0005-0000-0000-0000D0240000}"/>
    <cellStyle name="Normal 2 2 2 5 2 3 2 4 4" xfId="29960" xr:uid="{00000000-0005-0000-0000-0000D1240000}"/>
    <cellStyle name="Normal 2 2 2 5 2 3 2 4 5" xfId="38346" xr:uid="{00000000-0005-0000-0000-0000D2240000}"/>
    <cellStyle name="Normal 2 2 2 5 2 3 2 4 6" xfId="46732" xr:uid="{00000000-0005-0000-0000-0000D3240000}"/>
    <cellStyle name="Normal 2 2 2 5 2 3 2 4 7" xfId="55118" xr:uid="{00000000-0005-0000-0000-0000D4240000}"/>
    <cellStyle name="Normal 2 2 2 5 2 3 2 5" xfId="10222" xr:uid="{00000000-0005-0000-0000-0000D5240000}"/>
    <cellStyle name="Normal 2 2 2 5 2 3 2 6" xfId="18608" xr:uid="{00000000-0005-0000-0000-0000D6240000}"/>
    <cellStyle name="Normal 2 2 2 5 2 3 2 7" xfId="26994" xr:uid="{00000000-0005-0000-0000-0000D7240000}"/>
    <cellStyle name="Normal 2 2 2 5 2 3 2 8" xfId="35380" xr:uid="{00000000-0005-0000-0000-0000D8240000}"/>
    <cellStyle name="Normal 2 2 2 5 2 3 2 9" xfId="43766" xr:uid="{00000000-0005-0000-0000-0000D9240000}"/>
    <cellStyle name="Normal 2 2 2 5 2 3 3" xfId="2044" xr:uid="{00000000-0005-0000-0000-0000DA240000}"/>
    <cellStyle name="Normal 2 2 2 5 2 3 3 2" xfId="4761" xr:uid="{00000000-0005-0000-0000-0000DB240000}"/>
    <cellStyle name="Normal 2 2 2 5 2 3 3 2 2" xfId="16115" xr:uid="{00000000-0005-0000-0000-0000DC240000}"/>
    <cellStyle name="Normal 2 2 2 5 2 3 3 2 3" xfId="24501" xr:uid="{00000000-0005-0000-0000-0000DD240000}"/>
    <cellStyle name="Normal 2 2 2 5 2 3 3 2 4" xfId="32887" xr:uid="{00000000-0005-0000-0000-0000DE240000}"/>
    <cellStyle name="Normal 2 2 2 5 2 3 3 2 5" xfId="41273" xr:uid="{00000000-0005-0000-0000-0000DF240000}"/>
    <cellStyle name="Normal 2 2 2 5 2 3 3 2 6" xfId="49659" xr:uid="{00000000-0005-0000-0000-0000E0240000}"/>
    <cellStyle name="Normal 2 2 2 5 2 3 3 2 7" xfId="58045" xr:uid="{00000000-0005-0000-0000-0000E1240000}"/>
    <cellStyle name="Normal 2 2 2 5 2 3 3 3" xfId="7729" xr:uid="{00000000-0005-0000-0000-0000E2240000}"/>
    <cellStyle name="Normal 2 2 2 5 2 3 3 3 2" xfId="13405" xr:uid="{00000000-0005-0000-0000-0000E3240000}"/>
    <cellStyle name="Normal 2 2 2 5 2 3 3 3 3" xfId="21791" xr:uid="{00000000-0005-0000-0000-0000E4240000}"/>
    <cellStyle name="Normal 2 2 2 5 2 3 3 3 4" xfId="30177" xr:uid="{00000000-0005-0000-0000-0000E5240000}"/>
    <cellStyle name="Normal 2 2 2 5 2 3 3 3 5" xfId="38563" xr:uid="{00000000-0005-0000-0000-0000E6240000}"/>
    <cellStyle name="Normal 2 2 2 5 2 3 3 3 6" xfId="46949" xr:uid="{00000000-0005-0000-0000-0000E7240000}"/>
    <cellStyle name="Normal 2 2 2 5 2 3 3 3 7" xfId="55335" xr:uid="{00000000-0005-0000-0000-0000E8240000}"/>
    <cellStyle name="Normal 2 2 2 5 2 3 3 4" xfId="10439" xr:uid="{00000000-0005-0000-0000-0000E9240000}"/>
    <cellStyle name="Normal 2 2 2 5 2 3 3 5" xfId="18825" xr:uid="{00000000-0005-0000-0000-0000EA240000}"/>
    <cellStyle name="Normal 2 2 2 5 2 3 3 6" xfId="27211" xr:uid="{00000000-0005-0000-0000-0000EB240000}"/>
    <cellStyle name="Normal 2 2 2 5 2 3 3 7" xfId="35597" xr:uid="{00000000-0005-0000-0000-0000EC240000}"/>
    <cellStyle name="Normal 2 2 2 5 2 3 3 8" xfId="43983" xr:uid="{00000000-0005-0000-0000-0000ED240000}"/>
    <cellStyle name="Normal 2 2 2 5 2 3 3 9" xfId="52369" xr:uid="{00000000-0005-0000-0000-0000EE240000}"/>
    <cellStyle name="Normal 2 2 2 5 2 3 4" xfId="3741" xr:uid="{00000000-0005-0000-0000-0000EF240000}"/>
    <cellStyle name="Normal 2 2 2 5 2 3 4 2" xfId="15095" xr:uid="{00000000-0005-0000-0000-0000F0240000}"/>
    <cellStyle name="Normal 2 2 2 5 2 3 4 3" xfId="23481" xr:uid="{00000000-0005-0000-0000-0000F1240000}"/>
    <cellStyle name="Normal 2 2 2 5 2 3 4 4" xfId="31867" xr:uid="{00000000-0005-0000-0000-0000F2240000}"/>
    <cellStyle name="Normal 2 2 2 5 2 3 4 5" xfId="40253" xr:uid="{00000000-0005-0000-0000-0000F3240000}"/>
    <cellStyle name="Normal 2 2 2 5 2 3 4 6" xfId="48639" xr:uid="{00000000-0005-0000-0000-0000F4240000}"/>
    <cellStyle name="Normal 2 2 2 5 2 3 4 7" xfId="57025" xr:uid="{00000000-0005-0000-0000-0000F5240000}"/>
    <cellStyle name="Normal 2 2 2 5 2 3 5" xfId="6709" xr:uid="{00000000-0005-0000-0000-0000F6240000}"/>
    <cellStyle name="Normal 2 2 2 5 2 3 5 2" xfId="12385" xr:uid="{00000000-0005-0000-0000-0000F7240000}"/>
    <cellStyle name="Normal 2 2 2 5 2 3 5 3" xfId="20771" xr:uid="{00000000-0005-0000-0000-0000F8240000}"/>
    <cellStyle name="Normal 2 2 2 5 2 3 5 4" xfId="29157" xr:uid="{00000000-0005-0000-0000-0000F9240000}"/>
    <cellStyle name="Normal 2 2 2 5 2 3 5 5" xfId="37543" xr:uid="{00000000-0005-0000-0000-0000FA240000}"/>
    <cellStyle name="Normal 2 2 2 5 2 3 5 6" xfId="45929" xr:uid="{00000000-0005-0000-0000-0000FB240000}"/>
    <cellStyle name="Normal 2 2 2 5 2 3 5 7" xfId="54315" xr:uid="{00000000-0005-0000-0000-0000FC240000}"/>
    <cellStyle name="Normal 2 2 2 5 2 3 6" xfId="9419" xr:uid="{00000000-0005-0000-0000-0000FD240000}"/>
    <cellStyle name="Normal 2 2 2 5 2 3 7" xfId="17805" xr:uid="{00000000-0005-0000-0000-0000FE240000}"/>
    <cellStyle name="Normal 2 2 2 5 2 3 8" xfId="26191" xr:uid="{00000000-0005-0000-0000-0000FF240000}"/>
    <cellStyle name="Normal 2 2 2 5 2 3 9" xfId="34577" xr:uid="{00000000-0005-0000-0000-000000250000}"/>
    <cellStyle name="Normal 2 2 2 5 2 4" xfId="936" xr:uid="{00000000-0005-0000-0000-000001250000}"/>
    <cellStyle name="Normal 2 2 2 5 2 4 10" xfId="51347" xr:uid="{00000000-0005-0000-0000-000002250000}"/>
    <cellStyle name="Normal 2 2 2 5 2 4 11" xfId="59733" xr:uid="{00000000-0005-0000-0000-000003250000}"/>
    <cellStyle name="Normal 2 2 2 5 2 4 2" xfId="2887" xr:uid="{00000000-0005-0000-0000-000004250000}"/>
    <cellStyle name="Normal 2 2 2 5 2 4 2 2" xfId="5604" xr:uid="{00000000-0005-0000-0000-000005250000}"/>
    <cellStyle name="Normal 2 2 2 5 2 4 2 2 2" xfId="16958" xr:uid="{00000000-0005-0000-0000-000006250000}"/>
    <cellStyle name="Normal 2 2 2 5 2 4 2 2 3" xfId="25344" xr:uid="{00000000-0005-0000-0000-000007250000}"/>
    <cellStyle name="Normal 2 2 2 5 2 4 2 2 4" xfId="33730" xr:uid="{00000000-0005-0000-0000-000008250000}"/>
    <cellStyle name="Normal 2 2 2 5 2 4 2 2 5" xfId="42116" xr:uid="{00000000-0005-0000-0000-000009250000}"/>
    <cellStyle name="Normal 2 2 2 5 2 4 2 2 6" xfId="50502" xr:uid="{00000000-0005-0000-0000-00000A250000}"/>
    <cellStyle name="Normal 2 2 2 5 2 4 2 2 7" xfId="58888" xr:uid="{00000000-0005-0000-0000-00000B250000}"/>
    <cellStyle name="Normal 2 2 2 5 2 4 2 3" xfId="8572" xr:uid="{00000000-0005-0000-0000-00000C250000}"/>
    <cellStyle name="Normal 2 2 2 5 2 4 2 3 2" xfId="14248" xr:uid="{00000000-0005-0000-0000-00000D250000}"/>
    <cellStyle name="Normal 2 2 2 5 2 4 2 3 3" xfId="22634" xr:uid="{00000000-0005-0000-0000-00000E250000}"/>
    <cellStyle name="Normal 2 2 2 5 2 4 2 3 4" xfId="31020" xr:uid="{00000000-0005-0000-0000-00000F250000}"/>
    <cellStyle name="Normal 2 2 2 5 2 4 2 3 5" xfId="39406" xr:uid="{00000000-0005-0000-0000-000010250000}"/>
    <cellStyle name="Normal 2 2 2 5 2 4 2 3 6" xfId="47792" xr:uid="{00000000-0005-0000-0000-000011250000}"/>
    <cellStyle name="Normal 2 2 2 5 2 4 2 3 7" xfId="56178" xr:uid="{00000000-0005-0000-0000-000012250000}"/>
    <cellStyle name="Normal 2 2 2 5 2 4 2 4" xfId="11282" xr:uid="{00000000-0005-0000-0000-000013250000}"/>
    <cellStyle name="Normal 2 2 2 5 2 4 2 5" xfId="19668" xr:uid="{00000000-0005-0000-0000-000014250000}"/>
    <cellStyle name="Normal 2 2 2 5 2 4 2 6" xfId="28054" xr:uid="{00000000-0005-0000-0000-000015250000}"/>
    <cellStyle name="Normal 2 2 2 5 2 4 2 7" xfId="36440" xr:uid="{00000000-0005-0000-0000-000016250000}"/>
    <cellStyle name="Normal 2 2 2 5 2 4 2 8" xfId="44826" xr:uid="{00000000-0005-0000-0000-000017250000}"/>
    <cellStyle name="Normal 2 2 2 5 2 4 2 9" xfId="53212" xr:uid="{00000000-0005-0000-0000-000018250000}"/>
    <cellStyle name="Normal 2 2 2 5 2 4 3" xfId="3739" xr:uid="{00000000-0005-0000-0000-000019250000}"/>
    <cellStyle name="Normal 2 2 2 5 2 4 3 2" xfId="15093" xr:uid="{00000000-0005-0000-0000-00001A250000}"/>
    <cellStyle name="Normal 2 2 2 5 2 4 3 3" xfId="23479" xr:uid="{00000000-0005-0000-0000-00001B250000}"/>
    <cellStyle name="Normal 2 2 2 5 2 4 3 4" xfId="31865" xr:uid="{00000000-0005-0000-0000-00001C250000}"/>
    <cellStyle name="Normal 2 2 2 5 2 4 3 5" xfId="40251" xr:uid="{00000000-0005-0000-0000-00001D250000}"/>
    <cellStyle name="Normal 2 2 2 5 2 4 3 6" xfId="48637" xr:uid="{00000000-0005-0000-0000-00001E250000}"/>
    <cellStyle name="Normal 2 2 2 5 2 4 3 7" xfId="57023" xr:uid="{00000000-0005-0000-0000-00001F250000}"/>
    <cellStyle name="Normal 2 2 2 5 2 4 4" xfId="6707" xr:uid="{00000000-0005-0000-0000-000020250000}"/>
    <cellStyle name="Normal 2 2 2 5 2 4 4 2" xfId="12383" xr:uid="{00000000-0005-0000-0000-000021250000}"/>
    <cellStyle name="Normal 2 2 2 5 2 4 4 3" xfId="20769" xr:uid="{00000000-0005-0000-0000-000022250000}"/>
    <cellStyle name="Normal 2 2 2 5 2 4 4 4" xfId="29155" xr:uid="{00000000-0005-0000-0000-000023250000}"/>
    <cellStyle name="Normal 2 2 2 5 2 4 4 5" xfId="37541" xr:uid="{00000000-0005-0000-0000-000024250000}"/>
    <cellStyle name="Normal 2 2 2 5 2 4 4 6" xfId="45927" xr:uid="{00000000-0005-0000-0000-000025250000}"/>
    <cellStyle name="Normal 2 2 2 5 2 4 4 7" xfId="54313" xr:uid="{00000000-0005-0000-0000-000026250000}"/>
    <cellStyle name="Normal 2 2 2 5 2 4 5" xfId="9417" xr:uid="{00000000-0005-0000-0000-000027250000}"/>
    <cellStyle name="Normal 2 2 2 5 2 4 6" xfId="17803" xr:uid="{00000000-0005-0000-0000-000028250000}"/>
    <cellStyle name="Normal 2 2 2 5 2 4 7" xfId="26189" xr:uid="{00000000-0005-0000-0000-000029250000}"/>
    <cellStyle name="Normal 2 2 2 5 2 4 8" xfId="34575" xr:uid="{00000000-0005-0000-0000-00002A250000}"/>
    <cellStyle name="Normal 2 2 2 5 2 4 9" xfId="42961" xr:uid="{00000000-0005-0000-0000-00002B250000}"/>
    <cellStyle name="Normal 2 2 2 5 2 5" xfId="1522" xr:uid="{00000000-0005-0000-0000-00002C250000}"/>
    <cellStyle name="Normal 2 2 2 5 2 5 10" xfId="51847" xr:uid="{00000000-0005-0000-0000-00002D250000}"/>
    <cellStyle name="Normal 2 2 2 5 2 5 11" xfId="60233" xr:uid="{00000000-0005-0000-0000-00002E250000}"/>
    <cellStyle name="Normal 2 2 2 5 2 5 2" xfId="2542" xr:uid="{00000000-0005-0000-0000-00002F250000}"/>
    <cellStyle name="Normal 2 2 2 5 2 5 2 2" xfId="5259" xr:uid="{00000000-0005-0000-0000-000030250000}"/>
    <cellStyle name="Normal 2 2 2 5 2 5 2 2 2" xfId="16613" xr:uid="{00000000-0005-0000-0000-000031250000}"/>
    <cellStyle name="Normal 2 2 2 5 2 5 2 2 3" xfId="24999" xr:uid="{00000000-0005-0000-0000-000032250000}"/>
    <cellStyle name="Normal 2 2 2 5 2 5 2 2 4" xfId="33385" xr:uid="{00000000-0005-0000-0000-000033250000}"/>
    <cellStyle name="Normal 2 2 2 5 2 5 2 2 5" xfId="41771" xr:uid="{00000000-0005-0000-0000-000034250000}"/>
    <cellStyle name="Normal 2 2 2 5 2 5 2 2 6" xfId="50157" xr:uid="{00000000-0005-0000-0000-000035250000}"/>
    <cellStyle name="Normal 2 2 2 5 2 5 2 2 7" xfId="58543" xr:uid="{00000000-0005-0000-0000-000036250000}"/>
    <cellStyle name="Normal 2 2 2 5 2 5 2 3" xfId="8227" xr:uid="{00000000-0005-0000-0000-000037250000}"/>
    <cellStyle name="Normal 2 2 2 5 2 5 2 3 2" xfId="13903" xr:uid="{00000000-0005-0000-0000-000038250000}"/>
    <cellStyle name="Normal 2 2 2 5 2 5 2 3 3" xfId="22289" xr:uid="{00000000-0005-0000-0000-000039250000}"/>
    <cellStyle name="Normal 2 2 2 5 2 5 2 3 4" xfId="30675" xr:uid="{00000000-0005-0000-0000-00003A250000}"/>
    <cellStyle name="Normal 2 2 2 5 2 5 2 3 5" xfId="39061" xr:uid="{00000000-0005-0000-0000-00003B250000}"/>
    <cellStyle name="Normal 2 2 2 5 2 5 2 3 6" xfId="47447" xr:uid="{00000000-0005-0000-0000-00003C250000}"/>
    <cellStyle name="Normal 2 2 2 5 2 5 2 3 7" xfId="55833" xr:uid="{00000000-0005-0000-0000-00003D250000}"/>
    <cellStyle name="Normal 2 2 2 5 2 5 2 4" xfId="10937" xr:uid="{00000000-0005-0000-0000-00003E250000}"/>
    <cellStyle name="Normal 2 2 2 5 2 5 2 5" xfId="19323" xr:uid="{00000000-0005-0000-0000-00003F250000}"/>
    <cellStyle name="Normal 2 2 2 5 2 5 2 6" xfId="27709" xr:uid="{00000000-0005-0000-0000-000040250000}"/>
    <cellStyle name="Normal 2 2 2 5 2 5 2 7" xfId="36095" xr:uid="{00000000-0005-0000-0000-000041250000}"/>
    <cellStyle name="Normal 2 2 2 5 2 5 2 8" xfId="44481" xr:uid="{00000000-0005-0000-0000-000042250000}"/>
    <cellStyle name="Normal 2 2 2 5 2 5 2 9" xfId="52867" xr:uid="{00000000-0005-0000-0000-000043250000}"/>
    <cellStyle name="Normal 2 2 2 5 2 5 3" xfId="4239" xr:uid="{00000000-0005-0000-0000-000044250000}"/>
    <cellStyle name="Normal 2 2 2 5 2 5 3 2" xfId="15593" xr:uid="{00000000-0005-0000-0000-000045250000}"/>
    <cellStyle name="Normal 2 2 2 5 2 5 3 3" xfId="23979" xr:uid="{00000000-0005-0000-0000-000046250000}"/>
    <cellStyle name="Normal 2 2 2 5 2 5 3 4" xfId="32365" xr:uid="{00000000-0005-0000-0000-000047250000}"/>
    <cellStyle name="Normal 2 2 2 5 2 5 3 5" xfId="40751" xr:uid="{00000000-0005-0000-0000-000048250000}"/>
    <cellStyle name="Normal 2 2 2 5 2 5 3 6" xfId="49137" xr:uid="{00000000-0005-0000-0000-000049250000}"/>
    <cellStyle name="Normal 2 2 2 5 2 5 3 7" xfId="57523" xr:uid="{00000000-0005-0000-0000-00004A250000}"/>
    <cellStyle name="Normal 2 2 2 5 2 5 4" xfId="7207" xr:uid="{00000000-0005-0000-0000-00004B250000}"/>
    <cellStyle name="Normal 2 2 2 5 2 5 4 2" xfId="12883" xr:uid="{00000000-0005-0000-0000-00004C250000}"/>
    <cellStyle name="Normal 2 2 2 5 2 5 4 3" xfId="21269" xr:uid="{00000000-0005-0000-0000-00004D250000}"/>
    <cellStyle name="Normal 2 2 2 5 2 5 4 4" xfId="29655" xr:uid="{00000000-0005-0000-0000-00004E250000}"/>
    <cellStyle name="Normal 2 2 2 5 2 5 4 5" xfId="38041" xr:uid="{00000000-0005-0000-0000-00004F250000}"/>
    <cellStyle name="Normal 2 2 2 5 2 5 4 6" xfId="46427" xr:uid="{00000000-0005-0000-0000-000050250000}"/>
    <cellStyle name="Normal 2 2 2 5 2 5 4 7" xfId="54813" xr:uid="{00000000-0005-0000-0000-000051250000}"/>
    <cellStyle name="Normal 2 2 2 5 2 5 5" xfId="9917" xr:uid="{00000000-0005-0000-0000-000052250000}"/>
    <cellStyle name="Normal 2 2 2 5 2 5 6" xfId="18303" xr:uid="{00000000-0005-0000-0000-000053250000}"/>
    <cellStyle name="Normal 2 2 2 5 2 5 7" xfId="26689" xr:uid="{00000000-0005-0000-0000-000054250000}"/>
    <cellStyle name="Normal 2 2 2 5 2 5 8" xfId="35075" xr:uid="{00000000-0005-0000-0000-000055250000}"/>
    <cellStyle name="Normal 2 2 2 5 2 5 9" xfId="43461" xr:uid="{00000000-0005-0000-0000-000056250000}"/>
    <cellStyle name="Normal 2 2 2 5 2 6" xfId="2042" xr:uid="{00000000-0005-0000-0000-000057250000}"/>
    <cellStyle name="Normal 2 2 2 5 2 6 2" xfId="4759" xr:uid="{00000000-0005-0000-0000-000058250000}"/>
    <cellStyle name="Normal 2 2 2 5 2 6 2 2" xfId="16113" xr:uid="{00000000-0005-0000-0000-000059250000}"/>
    <cellStyle name="Normal 2 2 2 5 2 6 2 3" xfId="24499" xr:uid="{00000000-0005-0000-0000-00005A250000}"/>
    <cellStyle name="Normal 2 2 2 5 2 6 2 4" xfId="32885" xr:uid="{00000000-0005-0000-0000-00005B250000}"/>
    <cellStyle name="Normal 2 2 2 5 2 6 2 5" xfId="41271" xr:uid="{00000000-0005-0000-0000-00005C250000}"/>
    <cellStyle name="Normal 2 2 2 5 2 6 2 6" xfId="49657" xr:uid="{00000000-0005-0000-0000-00005D250000}"/>
    <cellStyle name="Normal 2 2 2 5 2 6 2 7" xfId="58043" xr:uid="{00000000-0005-0000-0000-00005E250000}"/>
    <cellStyle name="Normal 2 2 2 5 2 6 3" xfId="7727" xr:uid="{00000000-0005-0000-0000-00005F250000}"/>
    <cellStyle name="Normal 2 2 2 5 2 6 3 2" xfId="13403" xr:uid="{00000000-0005-0000-0000-000060250000}"/>
    <cellStyle name="Normal 2 2 2 5 2 6 3 3" xfId="21789" xr:uid="{00000000-0005-0000-0000-000061250000}"/>
    <cellStyle name="Normal 2 2 2 5 2 6 3 4" xfId="30175" xr:uid="{00000000-0005-0000-0000-000062250000}"/>
    <cellStyle name="Normal 2 2 2 5 2 6 3 5" xfId="38561" xr:uid="{00000000-0005-0000-0000-000063250000}"/>
    <cellStyle name="Normal 2 2 2 5 2 6 3 6" xfId="46947" xr:uid="{00000000-0005-0000-0000-000064250000}"/>
    <cellStyle name="Normal 2 2 2 5 2 6 3 7" xfId="55333" xr:uid="{00000000-0005-0000-0000-000065250000}"/>
    <cellStyle name="Normal 2 2 2 5 2 6 4" xfId="10437" xr:uid="{00000000-0005-0000-0000-000066250000}"/>
    <cellStyle name="Normal 2 2 2 5 2 6 5" xfId="18823" xr:uid="{00000000-0005-0000-0000-000067250000}"/>
    <cellStyle name="Normal 2 2 2 5 2 6 6" xfId="27209" xr:uid="{00000000-0005-0000-0000-000068250000}"/>
    <cellStyle name="Normal 2 2 2 5 2 6 7" xfId="35595" xr:uid="{00000000-0005-0000-0000-000069250000}"/>
    <cellStyle name="Normal 2 2 2 5 2 6 8" xfId="43981" xr:uid="{00000000-0005-0000-0000-00006A250000}"/>
    <cellStyle name="Normal 2 2 2 5 2 6 9" xfId="52367" xr:uid="{00000000-0005-0000-0000-00006B250000}"/>
    <cellStyle name="Normal 2 2 2 5 2 7" xfId="627" xr:uid="{00000000-0005-0000-0000-00006C250000}"/>
    <cellStyle name="Normal 2 2 2 5 2 7 2" xfId="6362" xr:uid="{00000000-0005-0000-0000-00006D250000}"/>
    <cellStyle name="Normal 2 2 2 5 2 7 3" xfId="12038" xr:uid="{00000000-0005-0000-0000-00006E250000}"/>
    <cellStyle name="Normal 2 2 2 5 2 7 4" xfId="20424" xr:uid="{00000000-0005-0000-0000-00006F250000}"/>
    <cellStyle name="Normal 2 2 2 5 2 7 5" xfId="28810" xr:uid="{00000000-0005-0000-0000-000070250000}"/>
    <cellStyle name="Normal 2 2 2 5 2 7 6" xfId="37196" xr:uid="{00000000-0005-0000-0000-000071250000}"/>
    <cellStyle name="Normal 2 2 2 5 2 7 7" xfId="45582" xr:uid="{00000000-0005-0000-0000-000072250000}"/>
    <cellStyle name="Normal 2 2 2 5 2 7 8" xfId="53968" xr:uid="{00000000-0005-0000-0000-000073250000}"/>
    <cellStyle name="Normal 2 2 2 5 2 8" xfId="3394" xr:uid="{00000000-0005-0000-0000-000074250000}"/>
    <cellStyle name="Normal 2 2 2 5 2 8 2" xfId="14748" xr:uid="{00000000-0005-0000-0000-000075250000}"/>
    <cellStyle name="Normal 2 2 2 5 2 8 3" xfId="23134" xr:uid="{00000000-0005-0000-0000-000076250000}"/>
    <cellStyle name="Normal 2 2 2 5 2 8 4" xfId="31520" xr:uid="{00000000-0005-0000-0000-000077250000}"/>
    <cellStyle name="Normal 2 2 2 5 2 8 5" xfId="39906" xr:uid="{00000000-0005-0000-0000-000078250000}"/>
    <cellStyle name="Normal 2 2 2 5 2 8 6" xfId="48292" xr:uid="{00000000-0005-0000-0000-000079250000}"/>
    <cellStyle name="Normal 2 2 2 5 2 8 7" xfId="56678" xr:uid="{00000000-0005-0000-0000-00007A250000}"/>
    <cellStyle name="Normal 2 2 2 5 2 9" xfId="6264" xr:uid="{00000000-0005-0000-0000-00007B250000}"/>
    <cellStyle name="Normal 2 2 2 5 2 9 2" xfId="11940" xr:uid="{00000000-0005-0000-0000-00007C250000}"/>
    <cellStyle name="Normal 2 2 2 5 2 9 3" xfId="20326" xr:uid="{00000000-0005-0000-0000-00007D250000}"/>
    <cellStyle name="Normal 2 2 2 5 2 9 4" xfId="28712" xr:uid="{00000000-0005-0000-0000-00007E250000}"/>
    <cellStyle name="Normal 2 2 2 5 2 9 5" xfId="37098" xr:uid="{00000000-0005-0000-0000-00007F250000}"/>
    <cellStyle name="Normal 2 2 2 5 2 9 6" xfId="45484" xr:uid="{00000000-0005-0000-0000-000080250000}"/>
    <cellStyle name="Normal 2 2 2 5 2 9 7" xfId="53870" xr:uid="{00000000-0005-0000-0000-000081250000}"/>
    <cellStyle name="Normal 2 2 2 5 2_Sheet1" xfId="118" xr:uid="{00000000-0005-0000-0000-000082250000}"/>
    <cellStyle name="Normal 2 2 2 5 3" xfId="119" xr:uid="{00000000-0005-0000-0000-000083250000}"/>
    <cellStyle name="Normal 2 2 2 5 3 10" xfId="25846" xr:uid="{00000000-0005-0000-0000-000084250000}"/>
    <cellStyle name="Normal 2 2 2 5 3 11" xfId="34232" xr:uid="{00000000-0005-0000-0000-000085250000}"/>
    <cellStyle name="Normal 2 2 2 5 3 12" xfId="42618" xr:uid="{00000000-0005-0000-0000-000086250000}"/>
    <cellStyle name="Normal 2 2 2 5 3 13" xfId="51004" xr:uid="{00000000-0005-0000-0000-000087250000}"/>
    <cellStyle name="Normal 2 2 2 5 3 14" xfId="59390" xr:uid="{00000000-0005-0000-0000-000088250000}"/>
    <cellStyle name="Normal 2 2 2 5 3 15" xfId="60757" xr:uid="{00000000-0005-0000-0000-000089250000}"/>
    <cellStyle name="Normal 2 2 2 5 3 2" xfId="939" xr:uid="{00000000-0005-0000-0000-00008A250000}"/>
    <cellStyle name="Normal 2 2 2 5 3 2 10" xfId="51350" xr:uid="{00000000-0005-0000-0000-00008B250000}"/>
    <cellStyle name="Normal 2 2 2 5 3 2 11" xfId="59736" xr:uid="{00000000-0005-0000-0000-00008C250000}"/>
    <cellStyle name="Normal 2 2 2 5 3 2 12" xfId="61252" xr:uid="{00000000-0005-0000-0000-00008D250000}"/>
    <cellStyle name="Normal 2 2 2 5 3 2 2" xfId="2890" xr:uid="{00000000-0005-0000-0000-00008E250000}"/>
    <cellStyle name="Normal 2 2 2 5 3 2 2 2" xfId="5607" xr:uid="{00000000-0005-0000-0000-00008F250000}"/>
    <cellStyle name="Normal 2 2 2 5 3 2 2 2 2" xfId="16961" xr:uid="{00000000-0005-0000-0000-000090250000}"/>
    <cellStyle name="Normal 2 2 2 5 3 2 2 2 3" xfId="25347" xr:uid="{00000000-0005-0000-0000-000091250000}"/>
    <cellStyle name="Normal 2 2 2 5 3 2 2 2 4" xfId="33733" xr:uid="{00000000-0005-0000-0000-000092250000}"/>
    <cellStyle name="Normal 2 2 2 5 3 2 2 2 5" xfId="42119" xr:uid="{00000000-0005-0000-0000-000093250000}"/>
    <cellStyle name="Normal 2 2 2 5 3 2 2 2 6" xfId="50505" xr:uid="{00000000-0005-0000-0000-000094250000}"/>
    <cellStyle name="Normal 2 2 2 5 3 2 2 2 7" xfId="58891" xr:uid="{00000000-0005-0000-0000-000095250000}"/>
    <cellStyle name="Normal 2 2 2 5 3 2 2 3" xfId="8575" xr:uid="{00000000-0005-0000-0000-000096250000}"/>
    <cellStyle name="Normal 2 2 2 5 3 2 2 3 2" xfId="14251" xr:uid="{00000000-0005-0000-0000-000097250000}"/>
    <cellStyle name="Normal 2 2 2 5 3 2 2 3 3" xfId="22637" xr:uid="{00000000-0005-0000-0000-000098250000}"/>
    <cellStyle name="Normal 2 2 2 5 3 2 2 3 4" xfId="31023" xr:uid="{00000000-0005-0000-0000-000099250000}"/>
    <cellStyle name="Normal 2 2 2 5 3 2 2 3 5" xfId="39409" xr:uid="{00000000-0005-0000-0000-00009A250000}"/>
    <cellStyle name="Normal 2 2 2 5 3 2 2 3 6" xfId="47795" xr:uid="{00000000-0005-0000-0000-00009B250000}"/>
    <cellStyle name="Normal 2 2 2 5 3 2 2 3 7" xfId="56181" xr:uid="{00000000-0005-0000-0000-00009C250000}"/>
    <cellStyle name="Normal 2 2 2 5 3 2 2 4" xfId="11285" xr:uid="{00000000-0005-0000-0000-00009D250000}"/>
    <cellStyle name="Normal 2 2 2 5 3 2 2 5" xfId="19671" xr:uid="{00000000-0005-0000-0000-00009E250000}"/>
    <cellStyle name="Normal 2 2 2 5 3 2 2 6" xfId="28057" xr:uid="{00000000-0005-0000-0000-00009F250000}"/>
    <cellStyle name="Normal 2 2 2 5 3 2 2 7" xfId="36443" xr:uid="{00000000-0005-0000-0000-0000A0250000}"/>
    <cellStyle name="Normal 2 2 2 5 3 2 2 8" xfId="44829" xr:uid="{00000000-0005-0000-0000-0000A1250000}"/>
    <cellStyle name="Normal 2 2 2 5 3 2 2 9" xfId="53215" xr:uid="{00000000-0005-0000-0000-0000A2250000}"/>
    <cellStyle name="Normal 2 2 2 5 3 2 3" xfId="3742" xr:uid="{00000000-0005-0000-0000-0000A3250000}"/>
    <cellStyle name="Normal 2 2 2 5 3 2 3 2" xfId="15096" xr:uid="{00000000-0005-0000-0000-0000A4250000}"/>
    <cellStyle name="Normal 2 2 2 5 3 2 3 3" xfId="23482" xr:uid="{00000000-0005-0000-0000-0000A5250000}"/>
    <cellStyle name="Normal 2 2 2 5 3 2 3 4" xfId="31868" xr:uid="{00000000-0005-0000-0000-0000A6250000}"/>
    <cellStyle name="Normal 2 2 2 5 3 2 3 5" xfId="40254" xr:uid="{00000000-0005-0000-0000-0000A7250000}"/>
    <cellStyle name="Normal 2 2 2 5 3 2 3 6" xfId="48640" xr:uid="{00000000-0005-0000-0000-0000A8250000}"/>
    <cellStyle name="Normal 2 2 2 5 3 2 3 7" xfId="57026" xr:uid="{00000000-0005-0000-0000-0000A9250000}"/>
    <cellStyle name="Normal 2 2 2 5 3 2 4" xfId="6710" xr:uid="{00000000-0005-0000-0000-0000AA250000}"/>
    <cellStyle name="Normal 2 2 2 5 3 2 4 2" xfId="12386" xr:uid="{00000000-0005-0000-0000-0000AB250000}"/>
    <cellStyle name="Normal 2 2 2 5 3 2 4 3" xfId="20772" xr:uid="{00000000-0005-0000-0000-0000AC250000}"/>
    <cellStyle name="Normal 2 2 2 5 3 2 4 4" xfId="29158" xr:uid="{00000000-0005-0000-0000-0000AD250000}"/>
    <cellStyle name="Normal 2 2 2 5 3 2 4 5" xfId="37544" xr:uid="{00000000-0005-0000-0000-0000AE250000}"/>
    <cellStyle name="Normal 2 2 2 5 3 2 4 6" xfId="45930" xr:uid="{00000000-0005-0000-0000-0000AF250000}"/>
    <cellStyle name="Normal 2 2 2 5 3 2 4 7" xfId="54316" xr:uid="{00000000-0005-0000-0000-0000B0250000}"/>
    <cellStyle name="Normal 2 2 2 5 3 2 5" xfId="9420" xr:uid="{00000000-0005-0000-0000-0000B1250000}"/>
    <cellStyle name="Normal 2 2 2 5 3 2 6" xfId="17806" xr:uid="{00000000-0005-0000-0000-0000B2250000}"/>
    <cellStyle name="Normal 2 2 2 5 3 2 7" xfId="26192" xr:uid="{00000000-0005-0000-0000-0000B3250000}"/>
    <cellStyle name="Normal 2 2 2 5 3 2 8" xfId="34578" xr:uid="{00000000-0005-0000-0000-0000B4250000}"/>
    <cellStyle name="Normal 2 2 2 5 3 2 9" xfId="42964" xr:uid="{00000000-0005-0000-0000-0000B5250000}"/>
    <cellStyle name="Normal 2 2 2 5 3 3" xfId="1524" xr:uid="{00000000-0005-0000-0000-0000B6250000}"/>
    <cellStyle name="Normal 2 2 2 5 3 3 10" xfId="51849" xr:uid="{00000000-0005-0000-0000-0000B7250000}"/>
    <cellStyle name="Normal 2 2 2 5 3 3 11" xfId="60235" xr:uid="{00000000-0005-0000-0000-0000B8250000}"/>
    <cellStyle name="Normal 2 2 2 5 3 3 2" xfId="2544" xr:uid="{00000000-0005-0000-0000-0000B9250000}"/>
    <cellStyle name="Normal 2 2 2 5 3 3 2 2" xfId="5261" xr:uid="{00000000-0005-0000-0000-0000BA250000}"/>
    <cellStyle name="Normal 2 2 2 5 3 3 2 2 2" xfId="16615" xr:uid="{00000000-0005-0000-0000-0000BB250000}"/>
    <cellStyle name="Normal 2 2 2 5 3 3 2 2 3" xfId="25001" xr:uid="{00000000-0005-0000-0000-0000BC250000}"/>
    <cellStyle name="Normal 2 2 2 5 3 3 2 2 4" xfId="33387" xr:uid="{00000000-0005-0000-0000-0000BD250000}"/>
    <cellStyle name="Normal 2 2 2 5 3 3 2 2 5" xfId="41773" xr:uid="{00000000-0005-0000-0000-0000BE250000}"/>
    <cellStyle name="Normal 2 2 2 5 3 3 2 2 6" xfId="50159" xr:uid="{00000000-0005-0000-0000-0000BF250000}"/>
    <cellStyle name="Normal 2 2 2 5 3 3 2 2 7" xfId="58545" xr:uid="{00000000-0005-0000-0000-0000C0250000}"/>
    <cellStyle name="Normal 2 2 2 5 3 3 2 3" xfId="8229" xr:uid="{00000000-0005-0000-0000-0000C1250000}"/>
    <cellStyle name="Normal 2 2 2 5 3 3 2 3 2" xfId="13905" xr:uid="{00000000-0005-0000-0000-0000C2250000}"/>
    <cellStyle name="Normal 2 2 2 5 3 3 2 3 3" xfId="22291" xr:uid="{00000000-0005-0000-0000-0000C3250000}"/>
    <cellStyle name="Normal 2 2 2 5 3 3 2 3 4" xfId="30677" xr:uid="{00000000-0005-0000-0000-0000C4250000}"/>
    <cellStyle name="Normal 2 2 2 5 3 3 2 3 5" xfId="39063" xr:uid="{00000000-0005-0000-0000-0000C5250000}"/>
    <cellStyle name="Normal 2 2 2 5 3 3 2 3 6" xfId="47449" xr:uid="{00000000-0005-0000-0000-0000C6250000}"/>
    <cellStyle name="Normal 2 2 2 5 3 3 2 3 7" xfId="55835" xr:uid="{00000000-0005-0000-0000-0000C7250000}"/>
    <cellStyle name="Normal 2 2 2 5 3 3 2 4" xfId="10939" xr:uid="{00000000-0005-0000-0000-0000C8250000}"/>
    <cellStyle name="Normal 2 2 2 5 3 3 2 5" xfId="19325" xr:uid="{00000000-0005-0000-0000-0000C9250000}"/>
    <cellStyle name="Normal 2 2 2 5 3 3 2 6" xfId="27711" xr:uid="{00000000-0005-0000-0000-0000CA250000}"/>
    <cellStyle name="Normal 2 2 2 5 3 3 2 7" xfId="36097" xr:uid="{00000000-0005-0000-0000-0000CB250000}"/>
    <cellStyle name="Normal 2 2 2 5 3 3 2 8" xfId="44483" xr:uid="{00000000-0005-0000-0000-0000CC250000}"/>
    <cellStyle name="Normal 2 2 2 5 3 3 2 9" xfId="52869" xr:uid="{00000000-0005-0000-0000-0000CD250000}"/>
    <cellStyle name="Normal 2 2 2 5 3 3 3" xfId="4241" xr:uid="{00000000-0005-0000-0000-0000CE250000}"/>
    <cellStyle name="Normal 2 2 2 5 3 3 3 2" xfId="15595" xr:uid="{00000000-0005-0000-0000-0000CF250000}"/>
    <cellStyle name="Normal 2 2 2 5 3 3 3 3" xfId="23981" xr:uid="{00000000-0005-0000-0000-0000D0250000}"/>
    <cellStyle name="Normal 2 2 2 5 3 3 3 4" xfId="32367" xr:uid="{00000000-0005-0000-0000-0000D1250000}"/>
    <cellStyle name="Normal 2 2 2 5 3 3 3 5" xfId="40753" xr:uid="{00000000-0005-0000-0000-0000D2250000}"/>
    <cellStyle name="Normal 2 2 2 5 3 3 3 6" xfId="49139" xr:uid="{00000000-0005-0000-0000-0000D3250000}"/>
    <cellStyle name="Normal 2 2 2 5 3 3 3 7" xfId="57525" xr:uid="{00000000-0005-0000-0000-0000D4250000}"/>
    <cellStyle name="Normal 2 2 2 5 3 3 4" xfId="7209" xr:uid="{00000000-0005-0000-0000-0000D5250000}"/>
    <cellStyle name="Normal 2 2 2 5 3 3 4 2" xfId="12885" xr:uid="{00000000-0005-0000-0000-0000D6250000}"/>
    <cellStyle name="Normal 2 2 2 5 3 3 4 3" xfId="21271" xr:uid="{00000000-0005-0000-0000-0000D7250000}"/>
    <cellStyle name="Normal 2 2 2 5 3 3 4 4" xfId="29657" xr:uid="{00000000-0005-0000-0000-0000D8250000}"/>
    <cellStyle name="Normal 2 2 2 5 3 3 4 5" xfId="38043" xr:uid="{00000000-0005-0000-0000-0000D9250000}"/>
    <cellStyle name="Normal 2 2 2 5 3 3 4 6" xfId="46429" xr:uid="{00000000-0005-0000-0000-0000DA250000}"/>
    <cellStyle name="Normal 2 2 2 5 3 3 4 7" xfId="54815" xr:uid="{00000000-0005-0000-0000-0000DB250000}"/>
    <cellStyle name="Normal 2 2 2 5 3 3 5" xfId="9919" xr:uid="{00000000-0005-0000-0000-0000DC250000}"/>
    <cellStyle name="Normal 2 2 2 5 3 3 6" xfId="18305" xr:uid="{00000000-0005-0000-0000-0000DD250000}"/>
    <cellStyle name="Normal 2 2 2 5 3 3 7" xfId="26691" xr:uid="{00000000-0005-0000-0000-0000DE250000}"/>
    <cellStyle name="Normal 2 2 2 5 3 3 8" xfId="35077" xr:uid="{00000000-0005-0000-0000-0000DF250000}"/>
    <cellStyle name="Normal 2 2 2 5 3 3 9" xfId="43463" xr:uid="{00000000-0005-0000-0000-0000E0250000}"/>
    <cellStyle name="Normal 2 2 2 5 3 4" xfId="2045" xr:uid="{00000000-0005-0000-0000-0000E1250000}"/>
    <cellStyle name="Normal 2 2 2 5 3 4 2" xfId="4762" xr:uid="{00000000-0005-0000-0000-0000E2250000}"/>
    <cellStyle name="Normal 2 2 2 5 3 4 2 2" xfId="16116" xr:uid="{00000000-0005-0000-0000-0000E3250000}"/>
    <cellStyle name="Normal 2 2 2 5 3 4 2 3" xfId="24502" xr:uid="{00000000-0005-0000-0000-0000E4250000}"/>
    <cellStyle name="Normal 2 2 2 5 3 4 2 4" xfId="32888" xr:uid="{00000000-0005-0000-0000-0000E5250000}"/>
    <cellStyle name="Normal 2 2 2 5 3 4 2 5" xfId="41274" xr:uid="{00000000-0005-0000-0000-0000E6250000}"/>
    <cellStyle name="Normal 2 2 2 5 3 4 2 6" xfId="49660" xr:uid="{00000000-0005-0000-0000-0000E7250000}"/>
    <cellStyle name="Normal 2 2 2 5 3 4 2 7" xfId="58046" xr:uid="{00000000-0005-0000-0000-0000E8250000}"/>
    <cellStyle name="Normal 2 2 2 5 3 4 3" xfId="7730" xr:uid="{00000000-0005-0000-0000-0000E9250000}"/>
    <cellStyle name="Normal 2 2 2 5 3 4 3 2" xfId="13406" xr:uid="{00000000-0005-0000-0000-0000EA250000}"/>
    <cellStyle name="Normal 2 2 2 5 3 4 3 3" xfId="21792" xr:uid="{00000000-0005-0000-0000-0000EB250000}"/>
    <cellStyle name="Normal 2 2 2 5 3 4 3 4" xfId="30178" xr:uid="{00000000-0005-0000-0000-0000EC250000}"/>
    <cellStyle name="Normal 2 2 2 5 3 4 3 5" xfId="38564" xr:uid="{00000000-0005-0000-0000-0000ED250000}"/>
    <cellStyle name="Normal 2 2 2 5 3 4 3 6" xfId="46950" xr:uid="{00000000-0005-0000-0000-0000EE250000}"/>
    <cellStyle name="Normal 2 2 2 5 3 4 3 7" xfId="55336" xr:uid="{00000000-0005-0000-0000-0000EF250000}"/>
    <cellStyle name="Normal 2 2 2 5 3 4 4" xfId="10440" xr:uid="{00000000-0005-0000-0000-0000F0250000}"/>
    <cellStyle name="Normal 2 2 2 5 3 4 5" xfId="18826" xr:uid="{00000000-0005-0000-0000-0000F1250000}"/>
    <cellStyle name="Normal 2 2 2 5 3 4 6" xfId="27212" xr:uid="{00000000-0005-0000-0000-0000F2250000}"/>
    <cellStyle name="Normal 2 2 2 5 3 4 7" xfId="35598" xr:uid="{00000000-0005-0000-0000-0000F3250000}"/>
    <cellStyle name="Normal 2 2 2 5 3 4 8" xfId="43984" xr:uid="{00000000-0005-0000-0000-0000F4250000}"/>
    <cellStyle name="Normal 2 2 2 5 3 4 9" xfId="52370" xr:uid="{00000000-0005-0000-0000-0000F5250000}"/>
    <cellStyle name="Normal 2 2 2 5 3 5" xfId="628" xr:uid="{00000000-0005-0000-0000-0000F6250000}"/>
    <cellStyle name="Normal 2 2 2 5 3 5 2" xfId="6364" xr:uid="{00000000-0005-0000-0000-0000F7250000}"/>
    <cellStyle name="Normal 2 2 2 5 3 5 3" xfId="12040" xr:uid="{00000000-0005-0000-0000-0000F8250000}"/>
    <cellStyle name="Normal 2 2 2 5 3 5 4" xfId="20426" xr:uid="{00000000-0005-0000-0000-0000F9250000}"/>
    <cellStyle name="Normal 2 2 2 5 3 5 5" xfId="28812" xr:uid="{00000000-0005-0000-0000-0000FA250000}"/>
    <cellStyle name="Normal 2 2 2 5 3 5 6" xfId="37198" xr:uid="{00000000-0005-0000-0000-0000FB250000}"/>
    <cellStyle name="Normal 2 2 2 5 3 5 7" xfId="45584" xr:uid="{00000000-0005-0000-0000-0000FC250000}"/>
    <cellStyle name="Normal 2 2 2 5 3 5 8" xfId="53970" xr:uid="{00000000-0005-0000-0000-0000FD250000}"/>
    <cellStyle name="Normal 2 2 2 5 3 6" xfId="3396" xr:uid="{00000000-0005-0000-0000-0000FE250000}"/>
    <cellStyle name="Normal 2 2 2 5 3 6 2" xfId="14750" xr:uid="{00000000-0005-0000-0000-0000FF250000}"/>
    <cellStyle name="Normal 2 2 2 5 3 6 3" xfId="23136" xr:uid="{00000000-0005-0000-0000-000000260000}"/>
    <cellStyle name="Normal 2 2 2 5 3 6 4" xfId="31522" xr:uid="{00000000-0005-0000-0000-000001260000}"/>
    <cellStyle name="Normal 2 2 2 5 3 6 5" xfId="39908" xr:uid="{00000000-0005-0000-0000-000002260000}"/>
    <cellStyle name="Normal 2 2 2 5 3 6 6" xfId="48294" xr:uid="{00000000-0005-0000-0000-000003260000}"/>
    <cellStyle name="Normal 2 2 2 5 3 6 7" xfId="56680" xr:uid="{00000000-0005-0000-0000-000004260000}"/>
    <cellStyle name="Normal 2 2 2 5 3 7" xfId="6192" xr:uid="{00000000-0005-0000-0000-000005260000}"/>
    <cellStyle name="Normal 2 2 2 5 3 7 2" xfId="11868" xr:uid="{00000000-0005-0000-0000-000006260000}"/>
    <cellStyle name="Normal 2 2 2 5 3 7 3" xfId="20254" xr:uid="{00000000-0005-0000-0000-000007260000}"/>
    <cellStyle name="Normal 2 2 2 5 3 7 4" xfId="28640" xr:uid="{00000000-0005-0000-0000-000008260000}"/>
    <cellStyle name="Normal 2 2 2 5 3 7 5" xfId="37026" xr:uid="{00000000-0005-0000-0000-000009260000}"/>
    <cellStyle name="Normal 2 2 2 5 3 7 6" xfId="45412" xr:uid="{00000000-0005-0000-0000-00000A260000}"/>
    <cellStyle name="Normal 2 2 2 5 3 7 7" xfId="53798" xr:uid="{00000000-0005-0000-0000-00000B260000}"/>
    <cellStyle name="Normal 2 2 2 5 3 8" xfId="9074" xr:uid="{00000000-0005-0000-0000-00000C260000}"/>
    <cellStyle name="Normal 2 2 2 5 3 9" xfId="17460" xr:uid="{00000000-0005-0000-0000-00000D260000}"/>
    <cellStyle name="Normal 2 2 2 5 4" xfId="940" xr:uid="{00000000-0005-0000-0000-00000E260000}"/>
    <cellStyle name="Normal 2 2 2 5 4 10" xfId="42965" xr:uid="{00000000-0005-0000-0000-00000F260000}"/>
    <cellStyle name="Normal 2 2 2 5 4 11" xfId="51351" xr:uid="{00000000-0005-0000-0000-000010260000}"/>
    <cellStyle name="Normal 2 2 2 5 4 12" xfId="59737" xr:uid="{00000000-0005-0000-0000-000011260000}"/>
    <cellStyle name="Normal 2 2 2 5 4 13" xfId="61249" xr:uid="{00000000-0005-0000-0000-000012260000}"/>
    <cellStyle name="Normal 2 2 2 5 4 2" xfId="1828" xr:uid="{00000000-0005-0000-0000-000013260000}"/>
    <cellStyle name="Normal 2 2 2 5 4 2 10" xfId="52153" xr:uid="{00000000-0005-0000-0000-000014260000}"/>
    <cellStyle name="Normal 2 2 2 5 4 2 11" xfId="60539" xr:uid="{00000000-0005-0000-0000-000015260000}"/>
    <cellStyle name="Normal 2 2 2 5 4 2 2" xfId="2891" xr:uid="{00000000-0005-0000-0000-000016260000}"/>
    <cellStyle name="Normal 2 2 2 5 4 2 2 2" xfId="5608" xr:uid="{00000000-0005-0000-0000-000017260000}"/>
    <cellStyle name="Normal 2 2 2 5 4 2 2 2 2" xfId="16962" xr:uid="{00000000-0005-0000-0000-000018260000}"/>
    <cellStyle name="Normal 2 2 2 5 4 2 2 2 3" xfId="25348" xr:uid="{00000000-0005-0000-0000-000019260000}"/>
    <cellStyle name="Normal 2 2 2 5 4 2 2 2 4" xfId="33734" xr:uid="{00000000-0005-0000-0000-00001A260000}"/>
    <cellStyle name="Normal 2 2 2 5 4 2 2 2 5" xfId="42120" xr:uid="{00000000-0005-0000-0000-00001B260000}"/>
    <cellStyle name="Normal 2 2 2 5 4 2 2 2 6" xfId="50506" xr:uid="{00000000-0005-0000-0000-00001C260000}"/>
    <cellStyle name="Normal 2 2 2 5 4 2 2 2 7" xfId="58892" xr:uid="{00000000-0005-0000-0000-00001D260000}"/>
    <cellStyle name="Normal 2 2 2 5 4 2 2 3" xfId="8576" xr:uid="{00000000-0005-0000-0000-00001E260000}"/>
    <cellStyle name="Normal 2 2 2 5 4 2 2 3 2" xfId="14252" xr:uid="{00000000-0005-0000-0000-00001F260000}"/>
    <cellStyle name="Normal 2 2 2 5 4 2 2 3 3" xfId="22638" xr:uid="{00000000-0005-0000-0000-000020260000}"/>
    <cellStyle name="Normal 2 2 2 5 4 2 2 3 4" xfId="31024" xr:uid="{00000000-0005-0000-0000-000021260000}"/>
    <cellStyle name="Normal 2 2 2 5 4 2 2 3 5" xfId="39410" xr:uid="{00000000-0005-0000-0000-000022260000}"/>
    <cellStyle name="Normal 2 2 2 5 4 2 2 3 6" xfId="47796" xr:uid="{00000000-0005-0000-0000-000023260000}"/>
    <cellStyle name="Normal 2 2 2 5 4 2 2 3 7" xfId="56182" xr:uid="{00000000-0005-0000-0000-000024260000}"/>
    <cellStyle name="Normal 2 2 2 5 4 2 2 4" xfId="11286" xr:uid="{00000000-0005-0000-0000-000025260000}"/>
    <cellStyle name="Normal 2 2 2 5 4 2 2 5" xfId="19672" xr:uid="{00000000-0005-0000-0000-000026260000}"/>
    <cellStyle name="Normal 2 2 2 5 4 2 2 6" xfId="28058" xr:uid="{00000000-0005-0000-0000-000027260000}"/>
    <cellStyle name="Normal 2 2 2 5 4 2 2 7" xfId="36444" xr:uid="{00000000-0005-0000-0000-000028260000}"/>
    <cellStyle name="Normal 2 2 2 5 4 2 2 8" xfId="44830" xr:uid="{00000000-0005-0000-0000-000029260000}"/>
    <cellStyle name="Normal 2 2 2 5 4 2 2 9" xfId="53216" xr:uid="{00000000-0005-0000-0000-00002A260000}"/>
    <cellStyle name="Normal 2 2 2 5 4 2 3" xfId="4545" xr:uid="{00000000-0005-0000-0000-00002B260000}"/>
    <cellStyle name="Normal 2 2 2 5 4 2 3 2" xfId="15899" xr:uid="{00000000-0005-0000-0000-00002C260000}"/>
    <cellStyle name="Normal 2 2 2 5 4 2 3 3" xfId="24285" xr:uid="{00000000-0005-0000-0000-00002D260000}"/>
    <cellStyle name="Normal 2 2 2 5 4 2 3 4" xfId="32671" xr:uid="{00000000-0005-0000-0000-00002E260000}"/>
    <cellStyle name="Normal 2 2 2 5 4 2 3 5" xfId="41057" xr:uid="{00000000-0005-0000-0000-00002F260000}"/>
    <cellStyle name="Normal 2 2 2 5 4 2 3 6" xfId="49443" xr:uid="{00000000-0005-0000-0000-000030260000}"/>
    <cellStyle name="Normal 2 2 2 5 4 2 3 7" xfId="57829" xr:uid="{00000000-0005-0000-0000-000031260000}"/>
    <cellStyle name="Normal 2 2 2 5 4 2 4" xfId="7513" xr:uid="{00000000-0005-0000-0000-000032260000}"/>
    <cellStyle name="Normal 2 2 2 5 4 2 4 2" xfId="13189" xr:uid="{00000000-0005-0000-0000-000033260000}"/>
    <cellStyle name="Normal 2 2 2 5 4 2 4 3" xfId="21575" xr:uid="{00000000-0005-0000-0000-000034260000}"/>
    <cellStyle name="Normal 2 2 2 5 4 2 4 4" xfId="29961" xr:uid="{00000000-0005-0000-0000-000035260000}"/>
    <cellStyle name="Normal 2 2 2 5 4 2 4 5" xfId="38347" xr:uid="{00000000-0005-0000-0000-000036260000}"/>
    <cellStyle name="Normal 2 2 2 5 4 2 4 6" xfId="46733" xr:uid="{00000000-0005-0000-0000-000037260000}"/>
    <cellStyle name="Normal 2 2 2 5 4 2 4 7" xfId="55119" xr:uid="{00000000-0005-0000-0000-000038260000}"/>
    <cellStyle name="Normal 2 2 2 5 4 2 5" xfId="10223" xr:uid="{00000000-0005-0000-0000-000039260000}"/>
    <cellStyle name="Normal 2 2 2 5 4 2 6" xfId="18609" xr:uid="{00000000-0005-0000-0000-00003A260000}"/>
    <cellStyle name="Normal 2 2 2 5 4 2 7" xfId="26995" xr:uid="{00000000-0005-0000-0000-00003B260000}"/>
    <cellStyle name="Normal 2 2 2 5 4 2 8" xfId="35381" xr:uid="{00000000-0005-0000-0000-00003C260000}"/>
    <cellStyle name="Normal 2 2 2 5 4 2 9" xfId="43767" xr:uid="{00000000-0005-0000-0000-00003D260000}"/>
    <cellStyle name="Normal 2 2 2 5 4 3" xfId="2046" xr:uid="{00000000-0005-0000-0000-00003E260000}"/>
    <cellStyle name="Normal 2 2 2 5 4 3 2" xfId="4763" xr:uid="{00000000-0005-0000-0000-00003F260000}"/>
    <cellStyle name="Normal 2 2 2 5 4 3 2 2" xfId="16117" xr:uid="{00000000-0005-0000-0000-000040260000}"/>
    <cellStyle name="Normal 2 2 2 5 4 3 2 3" xfId="24503" xr:uid="{00000000-0005-0000-0000-000041260000}"/>
    <cellStyle name="Normal 2 2 2 5 4 3 2 4" xfId="32889" xr:uid="{00000000-0005-0000-0000-000042260000}"/>
    <cellStyle name="Normal 2 2 2 5 4 3 2 5" xfId="41275" xr:uid="{00000000-0005-0000-0000-000043260000}"/>
    <cellStyle name="Normal 2 2 2 5 4 3 2 6" xfId="49661" xr:uid="{00000000-0005-0000-0000-000044260000}"/>
    <cellStyle name="Normal 2 2 2 5 4 3 2 7" xfId="58047" xr:uid="{00000000-0005-0000-0000-000045260000}"/>
    <cellStyle name="Normal 2 2 2 5 4 3 3" xfId="7731" xr:uid="{00000000-0005-0000-0000-000046260000}"/>
    <cellStyle name="Normal 2 2 2 5 4 3 3 2" xfId="13407" xr:uid="{00000000-0005-0000-0000-000047260000}"/>
    <cellStyle name="Normal 2 2 2 5 4 3 3 3" xfId="21793" xr:uid="{00000000-0005-0000-0000-000048260000}"/>
    <cellStyle name="Normal 2 2 2 5 4 3 3 4" xfId="30179" xr:uid="{00000000-0005-0000-0000-000049260000}"/>
    <cellStyle name="Normal 2 2 2 5 4 3 3 5" xfId="38565" xr:uid="{00000000-0005-0000-0000-00004A260000}"/>
    <cellStyle name="Normal 2 2 2 5 4 3 3 6" xfId="46951" xr:uid="{00000000-0005-0000-0000-00004B260000}"/>
    <cellStyle name="Normal 2 2 2 5 4 3 3 7" xfId="55337" xr:uid="{00000000-0005-0000-0000-00004C260000}"/>
    <cellStyle name="Normal 2 2 2 5 4 3 4" xfId="10441" xr:uid="{00000000-0005-0000-0000-00004D260000}"/>
    <cellStyle name="Normal 2 2 2 5 4 3 5" xfId="18827" xr:uid="{00000000-0005-0000-0000-00004E260000}"/>
    <cellStyle name="Normal 2 2 2 5 4 3 6" xfId="27213" xr:uid="{00000000-0005-0000-0000-00004F260000}"/>
    <cellStyle name="Normal 2 2 2 5 4 3 7" xfId="35599" xr:uid="{00000000-0005-0000-0000-000050260000}"/>
    <cellStyle name="Normal 2 2 2 5 4 3 8" xfId="43985" xr:uid="{00000000-0005-0000-0000-000051260000}"/>
    <cellStyle name="Normal 2 2 2 5 4 3 9" xfId="52371" xr:uid="{00000000-0005-0000-0000-000052260000}"/>
    <cellStyle name="Normal 2 2 2 5 4 4" xfId="3743" xr:uid="{00000000-0005-0000-0000-000053260000}"/>
    <cellStyle name="Normal 2 2 2 5 4 4 2" xfId="15097" xr:uid="{00000000-0005-0000-0000-000054260000}"/>
    <cellStyle name="Normal 2 2 2 5 4 4 3" xfId="23483" xr:uid="{00000000-0005-0000-0000-000055260000}"/>
    <cellStyle name="Normal 2 2 2 5 4 4 4" xfId="31869" xr:uid="{00000000-0005-0000-0000-000056260000}"/>
    <cellStyle name="Normal 2 2 2 5 4 4 5" xfId="40255" xr:uid="{00000000-0005-0000-0000-000057260000}"/>
    <cellStyle name="Normal 2 2 2 5 4 4 6" xfId="48641" xr:uid="{00000000-0005-0000-0000-000058260000}"/>
    <cellStyle name="Normal 2 2 2 5 4 4 7" xfId="57027" xr:uid="{00000000-0005-0000-0000-000059260000}"/>
    <cellStyle name="Normal 2 2 2 5 4 5" xfId="6711" xr:uid="{00000000-0005-0000-0000-00005A260000}"/>
    <cellStyle name="Normal 2 2 2 5 4 5 2" xfId="12387" xr:uid="{00000000-0005-0000-0000-00005B260000}"/>
    <cellStyle name="Normal 2 2 2 5 4 5 3" xfId="20773" xr:uid="{00000000-0005-0000-0000-00005C260000}"/>
    <cellStyle name="Normal 2 2 2 5 4 5 4" xfId="29159" xr:uid="{00000000-0005-0000-0000-00005D260000}"/>
    <cellStyle name="Normal 2 2 2 5 4 5 5" xfId="37545" xr:uid="{00000000-0005-0000-0000-00005E260000}"/>
    <cellStyle name="Normal 2 2 2 5 4 5 6" xfId="45931" xr:uid="{00000000-0005-0000-0000-00005F260000}"/>
    <cellStyle name="Normal 2 2 2 5 4 5 7" xfId="54317" xr:uid="{00000000-0005-0000-0000-000060260000}"/>
    <cellStyle name="Normal 2 2 2 5 4 6" xfId="9421" xr:uid="{00000000-0005-0000-0000-000061260000}"/>
    <cellStyle name="Normal 2 2 2 5 4 7" xfId="17807" xr:uid="{00000000-0005-0000-0000-000062260000}"/>
    <cellStyle name="Normal 2 2 2 5 4 8" xfId="26193" xr:uid="{00000000-0005-0000-0000-000063260000}"/>
    <cellStyle name="Normal 2 2 2 5 4 9" xfId="34579" xr:uid="{00000000-0005-0000-0000-000064260000}"/>
    <cellStyle name="Normal 2 2 2 5 5" xfId="935" xr:uid="{00000000-0005-0000-0000-000065260000}"/>
    <cellStyle name="Normal 2 2 2 5 5 10" xfId="51346" xr:uid="{00000000-0005-0000-0000-000066260000}"/>
    <cellStyle name="Normal 2 2 2 5 5 11" xfId="59732" xr:uid="{00000000-0005-0000-0000-000067260000}"/>
    <cellStyle name="Normal 2 2 2 5 5 2" xfId="2886" xr:uid="{00000000-0005-0000-0000-000068260000}"/>
    <cellStyle name="Normal 2 2 2 5 5 2 2" xfId="5603" xr:uid="{00000000-0005-0000-0000-000069260000}"/>
    <cellStyle name="Normal 2 2 2 5 5 2 2 2" xfId="16957" xr:uid="{00000000-0005-0000-0000-00006A260000}"/>
    <cellStyle name="Normal 2 2 2 5 5 2 2 3" xfId="25343" xr:uid="{00000000-0005-0000-0000-00006B260000}"/>
    <cellStyle name="Normal 2 2 2 5 5 2 2 4" xfId="33729" xr:uid="{00000000-0005-0000-0000-00006C260000}"/>
    <cellStyle name="Normal 2 2 2 5 5 2 2 5" xfId="42115" xr:uid="{00000000-0005-0000-0000-00006D260000}"/>
    <cellStyle name="Normal 2 2 2 5 5 2 2 6" xfId="50501" xr:uid="{00000000-0005-0000-0000-00006E260000}"/>
    <cellStyle name="Normal 2 2 2 5 5 2 2 7" xfId="58887" xr:uid="{00000000-0005-0000-0000-00006F260000}"/>
    <cellStyle name="Normal 2 2 2 5 5 2 3" xfId="8571" xr:uid="{00000000-0005-0000-0000-000070260000}"/>
    <cellStyle name="Normal 2 2 2 5 5 2 3 2" xfId="14247" xr:uid="{00000000-0005-0000-0000-000071260000}"/>
    <cellStyle name="Normal 2 2 2 5 5 2 3 3" xfId="22633" xr:uid="{00000000-0005-0000-0000-000072260000}"/>
    <cellStyle name="Normal 2 2 2 5 5 2 3 4" xfId="31019" xr:uid="{00000000-0005-0000-0000-000073260000}"/>
    <cellStyle name="Normal 2 2 2 5 5 2 3 5" xfId="39405" xr:uid="{00000000-0005-0000-0000-000074260000}"/>
    <cellStyle name="Normal 2 2 2 5 5 2 3 6" xfId="47791" xr:uid="{00000000-0005-0000-0000-000075260000}"/>
    <cellStyle name="Normal 2 2 2 5 5 2 3 7" xfId="56177" xr:uid="{00000000-0005-0000-0000-000076260000}"/>
    <cellStyle name="Normal 2 2 2 5 5 2 4" xfId="11281" xr:uid="{00000000-0005-0000-0000-000077260000}"/>
    <cellStyle name="Normal 2 2 2 5 5 2 5" xfId="19667" xr:uid="{00000000-0005-0000-0000-000078260000}"/>
    <cellStyle name="Normal 2 2 2 5 5 2 6" xfId="28053" xr:uid="{00000000-0005-0000-0000-000079260000}"/>
    <cellStyle name="Normal 2 2 2 5 5 2 7" xfId="36439" xr:uid="{00000000-0005-0000-0000-00007A260000}"/>
    <cellStyle name="Normal 2 2 2 5 5 2 8" xfId="44825" xr:uid="{00000000-0005-0000-0000-00007B260000}"/>
    <cellStyle name="Normal 2 2 2 5 5 2 9" xfId="53211" xr:uid="{00000000-0005-0000-0000-00007C260000}"/>
    <cellStyle name="Normal 2 2 2 5 5 3" xfId="3738" xr:uid="{00000000-0005-0000-0000-00007D260000}"/>
    <cellStyle name="Normal 2 2 2 5 5 3 2" xfId="15092" xr:uid="{00000000-0005-0000-0000-00007E260000}"/>
    <cellStyle name="Normal 2 2 2 5 5 3 3" xfId="23478" xr:uid="{00000000-0005-0000-0000-00007F260000}"/>
    <cellStyle name="Normal 2 2 2 5 5 3 4" xfId="31864" xr:uid="{00000000-0005-0000-0000-000080260000}"/>
    <cellStyle name="Normal 2 2 2 5 5 3 5" xfId="40250" xr:uid="{00000000-0005-0000-0000-000081260000}"/>
    <cellStyle name="Normal 2 2 2 5 5 3 6" xfId="48636" xr:uid="{00000000-0005-0000-0000-000082260000}"/>
    <cellStyle name="Normal 2 2 2 5 5 3 7" xfId="57022" xr:uid="{00000000-0005-0000-0000-000083260000}"/>
    <cellStyle name="Normal 2 2 2 5 5 4" xfId="6706" xr:uid="{00000000-0005-0000-0000-000084260000}"/>
    <cellStyle name="Normal 2 2 2 5 5 4 2" xfId="12382" xr:uid="{00000000-0005-0000-0000-000085260000}"/>
    <cellStyle name="Normal 2 2 2 5 5 4 3" xfId="20768" xr:uid="{00000000-0005-0000-0000-000086260000}"/>
    <cellStyle name="Normal 2 2 2 5 5 4 4" xfId="29154" xr:uid="{00000000-0005-0000-0000-000087260000}"/>
    <cellStyle name="Normal 2 2 2 5 5 4 5" xfId="37540" xr:uid="{00000000-0005-0000-0000-000088260000}"/>
    <cellStyle name="Normal 2 2 2 5 5 4 6" xfId="45926" xr:uid="{00000000-0005-0000-0000-000089260000}"/>
    <cellStyle name="Normal 2 2 2 5 5 4 7" xfId="54312" xr:uid="{00000000-0005-0000-0000-00008A260000}"/>
    <cellStyle name="Normal 2 2 2 5 5 5" xfId="9416" xr:uid="{00000000-0005-0000-0000-00008B260000}"/>
    <cellStyle name="Normal 2 2 2 5 5 6" xfId="17802" xr:uid="{00000000-0005-0000-0000-00008C260000}"/>
    <cellStyle name="Normal 2 2 2 5 5 7" xfId="26188" xr:uid="{00000000-0005-0000-0000-00008D260000}"/>
    <cellStyle name="Normal 2 2 2 5 5 8" xfId="34574" xr:uid="{00000000-0005-0000-0000-00008E260000}"/>
    <cellStyle name="Normal 2 2 2 5 5 9" xfId="42960" xr:uid="{00000000-0005-0000-0000-00008F260000}"/>
    <cellStyle name="Normal 2 2 2 5 6" xfId="1521" xr:uid="{00000000-0005-0000-0000-000090260000}"/>
    <cellStyle name="Normal 2 2 2 5 6 10" xfId="51846" xr:uid="{00000000-0005-0000-0000-000091260000}"/>
    <cellStyle name="Normal 2 2 2 5 6 11" xfId="60232" xr:uid="{00000000-0005-0000-0000-000092260000}"/>
    <cellStyle name="Normal 2 2 2 5 6 2" xfId="2541" xr:uid="{00000000-0005-0000-0000-000093260000}"/>
    <cellStyle name="Normal 2 2 2 5 6 2 2" xfId="5258" xr:uid="{00000000-0005-0000-0000-000094260000}"/>
    <cellStyle name="Normal 2 2 2 5 6 2 2 2" xfId="16612" xr:uid="{00000000-0005-0000-0000-000095260000}"/>
    <cellStyle name="Normal 2 2 2 5 6 2 2 3" xfId="24998" xr:uid="{00000000-0005-0000-0000-000096260000}"/>
    <cellStyle name="Normal 2 2 2 5 6 2 2 4" xfId="33384" xr:uid="{00000000-0005-0000-0000-000097260000}"/>
    <cellStyle name="Normal 2 2 2 5 6 2 2 5" xfId="41770" xr:uid="{00000000-0005-0000-0000-000098260000}"/>
    <cellStyle name="Normal 2 2 2 5 6 2 2 6" xfId="50156" xr:uid="{00000000-0005-0000-0000-000099260000}"/>
    <cellStyle name="Normal 2 2 2 5 6 2 2 7" xfId="58542" xr:uid="{00000000-0005-0000-0000-00009A260000}"/>
    <cellStyle name="Normal 2 2 2 5 6 2 3" xfId="8226" xr:uid="{00000000-0005-0000-0000-00009B260000}"/>
    <cellStyle name="Normal 2 2 2 5 6 2 3 2" xfId="13902" xr:uid="{00000000-0005-0000-0000-00009C260000}"/>
    <cellStyle name="Normal 2 2 2 5 6 2 3 3" xfId="22288" xr:uid="{00000000-0005-0000-0000-00009D260000}"/>
    <cellStyle name="Normal 2 2 2 5 6 2 3 4" xfId="30674" xr:uid="{00000000-0005-0000-0000-00009E260000}"/>
    <cellStyle name="Normal 2 2 2 5 6 2 3 5" xfId="39060" xr:uid="{00000000-0005-0000-0000-00009F260000}"/>
    <cellStyle name="Normal 2 2 2 5 6 2 3 6" xfId="47446" xr:uid="{00000000-0005-0000-0000-0000A0260000}"/>
    <cellStyle name="Normal 2 2 2 5 6 2 3 7" xfId="55832" xr:uid="{00000000-0005-0000-0000-0000A1260000}"/>
    <cellStyle name="Normal 2 2 2 5 6 2 4" xfId="10936" xr:uid="{00000000-0005-0000-0000-0000A2260000}"/>
    <cellStyle name="Normal 2 2 2 5 6 2 5" xfId="19322" xr:uid="{00000000-0005-0000-0000-0000A3260000}"/>
    <cellStyle name="Normal 2 2 2 5 6 2 6" xfId="27708" xr:uid="{00000000-0005-0000-0000-0000A4260000}"/>
    <cellStyle name="Normal 2 2 2 5 6 2 7" xfId="36094" xr:uid="{00000000-0005-0000-0000-0000A5260000}"/>
    <cellStyle name="Normal 2 2 2 5 6 2 8" xfId="44480" xr:uid="{00000000-0005-0000-0000-0000A6260000}"/>
    <cellStyle name="Normal 2 2 2 5 6 2 9" xfId="52866" xr:uid="{00000000-0005-0000-0000-0000A7260000}"/>
    <cellStyle name="Normal 2 2 2 5 6 3" xfId="4238" xr:uid="{00000000-0005-0000-0000-0000A8260000}"/>
    <cellStyle name="Normal 2 2 2 5 6 3 2" xfId="15592" xr:uid="{00000000-0005-0000-0000-0000A9260000}"/>
    <cellStyle name="Normal 2 2 2 5 6 3 3" xfId="23978" xr:uid="{00000000-0005-0000-0000-0000AA260000}"/>
    <cellStyle name="Normal 2 2 2 5 6 3 4" xfId="32364" xr:uid="{00000000-0005-0000-0000-0000AB260000}"/>
    <cellStyle name="Normal 2 2 2 5 6 3 5" xfId="40750" xr:uid="{00000000-0005-0000-0000-0000AC260000}"/>
    <cellStyle name="Normal 2 2 2 5 6 3 6" xfId="49136" xr:uid="{00000000-0005-0000-0000-0000AD260000}"/>
    <cellStyle name="Normal 2 2 2 5 6 3 7" xfId="57522" xr:uid="{00000000-0005-0000-0000-0000AE260000}"/>
    <cellStyle name="Normal 2 2 2 5 6 4" xfId="7206" xr:uid="{00000000-0005-0000-0000-0000AF260000}"/>
    <cellStyle name="Normal 2 2 2 5 6 4 2" xfId="12882" xr:uid="{00000000-0005-0000-0000-0000B0260000}"/>
    <cellStyle name="Normal 2 2 2 5 6 4 3" xfId="21268" xr:uid="{00000000-0005-0000-0000-0000B1260000}"/>
    <cellStyle name="Normal 2 2 2 5 6 4 4" xfId="29654" xr:uid="{00000000-0005-0000-0000-0000B2260000}"/>
    <cellStyle name="Normal 2 2 2 5 6 4 5" xfId="38040" xr:uid="{00000000-0005-0000-0000-0000B3260000}"/>
    <cellStyle name="Normal 2 2 2 5 6 4 6" xfId="46426" xr:uid="{00000000-0005-0000-0000-0000B4260000}"/>
    <cellStyle name="Normal 2 2 2 5 6 4 7" xfId="54812" xr:uid="{00000000-0005-0000-0000-0000B5260000}"/>
    <cellStyle name="Normal 2 2 2 5 6 5" xfId="9916" xr:uid="{00000000-0005-0000-0000-0000B6260000}"/>
    <cellStyle name="Normal 2 2 2 5 6 6" xfId="18302" xr:uid="{00000000-0005-0000-0000-0000B7260000}"/>
    <cellStyle name="Normal 2 2 2 5 6 7" xfId="26688" xr:uid="{00000000-0005-0000-0000-0000B8260000}"/>
    <cellStyle name="Normal 2 2 2 5 6 8" xfId="35074" xr:uid="{00000000-0005-0000-0000-0000B9260000}"/>
    <cellStyle name="Normal 2 2 2 5 6 9" xfId="43460" xr:uid="{00000000-0005-0000-0000-0000BA260000}"/>
    <cellStyle name="Normal 2 2 2 5 7" xfId="2041" xr:uid="{00000000-0005-0000-0000-0000BB260000}"/>
    <cellStyle name="Normal 2 2 2 5 7 2" xfId="4758" xr:uid="{00000000-0005-0000-0000-0000BC260000}"/>
    <cellStyle name="Normal 2 2 2 5 7 2 2" xfId="16112" xr:uid="{00000000-0005-0000-0000-0000BD260000}"/>
    <cellStyle name="Normal 2 2 2 5 7 2 3" xfId="24498" xr:uid="{00000000-0005-0000-0000-0000BE260000}"/>
    <cellStyle name="Normal 2 2 2 5 7 2 4" xfId="32884" xr:uid="{00000000-0005-0000-0000-0000BF260000}"/>
    <cellStyle name="Normal 2 2 2 5 7 2 5" xfId="41270" xr:uid="{00000000-0005-0000-0000-0000C0260000}"/>
    <cellStyle name="Normal 2 2 2 5 7 2 6" xfId="49656" xr:uid="{00000000-0005-0000-0000-0000C1260000}"/>
    <cellStyle name="Normal 2 2 2 5 7 2 7" xfId="58042" xr:uid="{00000000-0005-0000-0000-0000C2260000}"/>
    <cellStyle name="Normal 2 2 2 5 7 3" xfId="7726" xr:uid="{00000000-0005-0000-0000-0000C3260000}"/>
    <cellStyle name="Normal 2 2 2 5 7 3 2" xfId="13402" xr:uid="{00000000-0005-0000-0000-0000C4260000}"/>
    <cellStyle name="Normal 2 2 2 5 7 3 3" xfId="21788" xr:uid="{00000000-0005-0000-0000-0000C5260000}"/>
    <cellStyle name="Normal 2 2 2 5 7 3 4" xfId="30174" xr:uid="{00000000-0005-0000-0000-0000C6260000}"/>
    <cellStyle name="Normal 2 2 2 5 7 3 5" xfId="38560" xr:uid="{00000000-0005-0000-0000-0000C7260000}"/>
    <cellStyle name="Normal 2 2 2 5 7 3 6" xfId="46946" xr:uid="{00000000-0005-0000-0000-0000C8260000}"/>
    <cellStyle name="Normal 2 2 2 5 7 3 7" xfId="55332" xr:uid="{00000000-0005-0000-0000-0000C9260000}"/>
    <cellStyle name="Normal 2 2 2 5 7 4" xfId="10436" xr:uid="{00000000-0005-0000-0000-0000CA260000}"/>
    <cellStyle name="Normal 2 2 2 5 7 5" xfId="18822" xr:uid="{00000000-0005-0000-0000-0000CB260000}"/>
    <cellStyle name="Normal 2 2 2 5 7 6" xfId="27208" xr:uid="{00000000-0005-0000-0000-0000CC260000}"/>
    <cellStyle name="Normal 2 2 2 5 7 7" xfId="35594" xr:uid="{00000000-0005-0000-0000-0000CD260000}"/>
    <cellStyle name="Normal 2 2 2 5 7 8" xfId="43980" xr:uid="{00000000-0005-0000-0000-0000CE260000}"/>
    <cellStyle name="Normal 2 2 2 5 7 9" xfId="52366" xr:uid="{00000000-0005-0000-0000-0000CF260000}"/>
    <cellStyle name="Normal 2 2 2 5 8" xfId="626" xr:uid="{00000000-0005-0000-0000-0000D0260000}"/>
    <cellStyle name="Normal 2 2 2 5 8 2" xfId="6361" xr:uid="{00000000-0005-0000-0000-0000D1260000}"/>
    <cellStyle name="Normal 2 2 2 5 8 3" xfId="12037" xr:uid="{00000000-0005-0000-0000-0000D2260000}"/>
    <cellStyle name="Normal 2 2 2 5 8 4" xfId="20423" xr:uid="{00000000-0005-0000-0000-0000D3260000}"/>
    <cellStyle name="Normal 2 2 2 5 8 5" xfId="28809" xr:uid="{00000000-0005-0000-0000-0000D4260000}"/>
    <cellStyle name="Normal 2 2 2 5 8 6" xfId="37195" xr:uid="{00000000-0005-0000-0000-0000D5260000}"/>
    <cellStyle name="Normal 2 2 2 5 8 7" xfId="45581" xr:uid="{00000000-0005-0000-0000-0000D6260000}"/>
    <cellStyle name="Normal 2 2 2 5 8 8" xfId="53967" xr:uid="{00000000-0005-0000-0000-0000D7260000}"/>
    <cellStyle name="Normal 2 2 2 5 9" xfId="3393" xr:uid="{00000000-0005-0000-0000-0000D8260000}"/>
    <cellStyle name="Normal 2 2 2 5 9 2" xfId="14747" xr:uid="{00000000-0005-0000-0000-0000D9260000}"/>
    <cellStyle name="Normal 2 2 2 5 9 3" xfId="23133" xr:uid="{00000000-0005-0000-0000-0000DA260000}"/>
    <cellStyle name="Normal 2 2 2 5 9 4" xfId="31519" xr:uid="{00000000-0005-0000-0000-0000DB260000}"/>
    <cellStyle name="Normal 2 2 2 5 9 5" xfId="39905" xr:uid="{00000000-0005-0000-0000-0000DC260000}"/>
    <cellStyle name="Normal 2 2 2 5 9 6" xfId="48291" xr:uid="{00000000-0005-0000-0000-0000DD260000}"/>
    <cellStyle name="Normal 2 2 2 5 9 7" xfId="56677" xr:uid="{00000000-0005-0000-0000-0000DE260000}"/>
    <cellStyle name="Normal 2 2 2 5_Sheet1" xfId="120" xr:uid="{00000000-0005-0000-0000-0000DF260000}"/>
    <cellStyle name="Normal 2 2 2 6" xfId="121" xr:uid="{00000000-0005-0000-0000-0000E0260000}"/>
    <cellStyle name="Normal 2 2 2 6 10" xfId="9075" xr:uid="{00000000-0005-0000-0000-0000E1260000}"/>
    <cellStyle name="Normal 2 2 2 6 11" xfId="17461" xr:uid="{00000000-0005-0000-0000-0000E2260000}"/>
    <cellStyle name="Normal 2 2 2 6 12" xfId="25847" xr:uid="{00000000-0005-0000-0000-0000E3260000}"/>
    <cellStyle name="Normal 2 2 2 6 13" xfId="34233" xr:uid="{00000000-0005-0000-0000-0000E4260000}"/>
    <cellStyle name="Normal 2 2 2 6 14" xfId="42619" xr:uid="{00000000-0005-0000-0000-0000E5260000}"/>
    <cellStyle name="Normal 2 2 2 6 15" xfId="51005" xr:uid="{00000000-0005-0000-0000-0000E6260000}"/>
    <cellStyle name="Normal 2 2 2 6 16" xfId="59391" xr:uid="{00000000-0005-0000-0000-0000E7260000}"/>
    <cellStyle name="Normal 2 2 2 6 17" xfId="60758" xr:uid="{00000000-0005-0000-0000-0000E8260000}"/>
    <cellStyle name="Normal 2 2 2 6 2" xfId="122" xr:uid="{00000000-0005-0000-0000-0000E9260000}"/>
    <cellStyle name="Normal 2 2 2 6 2 10" xfId="34234" xr:uid="{00000000-0005-0000-0000-0000EA260000}"/>
    <cellStyle name="Normal 2 2 2 6 2 11" xfId="42620" xr:uid="{00000000-0005-0000-0000-0000EB260000}"/>
    <cellStyle name="Normal 2 2 2 6 2 12" xfId="51006" xr:uid="{00000000-0005-0000-0000-0000EC260000}"/>
    <cellStyle name="Normal 2 2 2 6 2 13" xfId="59392" xr:uid="{00000000-0005-0000-0000-0000ED260000}"/>
    <cellStyle name="Normal 2 2 2 6 2 14" xfId="60759" xr:uid="{00000000-0005-0000-0000-0000EE260000}"/>
    <cellStyle name="Normal 2 2 2 6 2 2" xfId="942" xr:uid="{00000000-0005-0000-0000-0000EF260000}"/>
    <cellStyle name="Normal 2 2 2 6 2 2 10" xfId="51353" xr:uid="{00000000-0005-0000-0000-0000F0260000}"/>
    <cellStyle name="Normal 2 2 2 6 2 2 11" xfId="59739" xr:uid="{00000000-0005-0000-0000-0000F1260000}"/>
    <cellStyle name="Normal 2 2 2 6 2 2 12" xfId="61254" xr:uid="{00000000-0005-0000-0000-0000F2260000}"/>
    <cellStyle name="Normal 2 2 2 6 2 2 2" xfId="2893" xr:uid="{00000000-0005-0000-0000-0000F3260000}"/>
    <cellStyle name="Normal 2 2 2 6 2 2 2 2" xfId="5610" xr:uid="{00000000-0005-0000-0000-0000F4260000}"/>
    <cellStyle name="Normal 2 2 2 6 2 2 2 2 2" xfId="16964" xr:uid="{00000000-0005-0000-0000-0000F5260000}"/>
    <cellStyle name="Normal 2 2 2 6 2 2 2 2 3" xfId="25350" xr:uid="{00000000-0005-0000-0000-0000F6260000}"/>
    <cellStyle name="Normal 2 2 2 6 2 2 2 2 4" xfId="33736" xr:uid="{00000000-0005-0000-0000-0000F7260000}"/>
    <cellStyle name="Normal 2 2 2 6 2 2 2 2 5" xfId="42122" xr:uid="{00000000-0005-0000-0000-0000F8260000}"/>
    <cellStyle name="Normal 2 2 2 6 2 2 2 2 6" xfId="50508" xr:uid="{00000000-0005-0000-0000-0000F9260000}"/>
    <cellStyle name="Normal 2 2 2 6 2 2 2 2 7" xfId="58894" xr:uid="{00000000-0005-0000-0000-0000FA260000}"/>
    <cellStyle name="Normal 2 2 2 6 2 2 2 3" xfId="8578" xr:uid="{00000000-0005-0000-0000-0000FB260000}"/>
    <cellStyle name="Normal 2 2 2 6 2 2 2 3 2" xfId="14254" xr:uid="{00000000-0005-0000-0000-0000FC260000}"/>
    <cellStyle name="Normal 2 2 2 6 2 2 2 3 3" xfId="22640" xr:uid="{00000000-0005-0000-0000-0000FD260000}"/>
    <cellStyle name="Normal 2 2 2 6 2 2 2 3 4" xfId="31026" xr:uid="{00000000-0005-0000-0000-0000FE260000}"/>
    <cellStyle name="Normal 2 2 2 6 2 2 2 3 5" xfId="39412" xr:uid="{00000000-0005-0000-0000-0000FF260000}"/>
    <cellStyle name="Normal 2 2 2 6 2 2 2 3 6" xfId="47798" xr:uid="{00000000-0005-0000-0000-000000270000}"/>
    <cellStyle name="Normal 2 2 2 6 2 2 2 3 7" xfId="56184" xr:uid="{00000000-0005-0000-0000-000001270000}"/>
    <cellStyle name="Normal 2 2 2 6 2 2 2 4" xfId="11288" xr:uid="{00000000-0005-0000-0000-000002270000}"/>
    <cellStyle name="Normal 2 2 2 6 2 2 2 5" xfId="19674" xr:uid="{00000000-0005-0000-0000-000003270000}"/>
    <cellStyle name="Normal 2 2 2 6 2 2 2 6" xfId="28060" xr:uid="{00000000-0005-0000-0000-000004270000}"/>
    <cellStyle name="Normal 2 2 2 6 2 2 2 7" xfId="36446" xr:uid="{00000000-0005-0000-0000-000005270000}"/>
    <cellStyle name="Normal 2 2 2 6 2 2 2 8" xfId="44832" xr:uid="{00000000-0005-0000-0000-000006270000}"/>
    <cellStyle name="Normal 2 2 2 6 2 2 2 9" xfId="53218" xr:uid="{00000000-0005-0000-0000-000007270000}"/>
    <cellStyle name="Normal 2 2 2 6 2 2 3" xfId="3745" xr:uid="{00000000-0005-0000-0000-000008270000}"/>
    <cellStyle name="Normal 2 2 2 6 2 2 3 2" xfId="15099" xr:uid="{00000000-0005-0000-0000-000009270000}"/>
    <cellStyle name="Normal 2 2 2 6 2 2 3 3" xfId="23485" xr:uid="{00000000-0005-0000-0000-00000A270000}"/>
    <cellStyle name="Normal 2 2 2 6 2 2 3 4" xfId="31871" xr:uid="{00000000-0005-0000-0000-00000B270000}"/>
    <cellStyle name="Normal 2 2 2 6 2 2 3 5" xfId="40257" xr:uid="{00000000-0005-0000-0000-00000C270000}"/>
    <cellStyle name="Normal 2 2 2 6 2 2 3 6" xfId="48643" xr:uid="{00000000-0005-0000-0000-00000D270000}"/>
    <cellStyle name="Normal 2 2 2 6 2 2 3 7" xfId="57029" xr:uid="{00000000-0005-0000-0000-00000E270000}"/>
    <cellStyle name="Normal 2 2 2 6 2 2 4" xfId="6713" xr:uid="{00000000-0005-0000-0000-00000F270000}"/>
    <cellStyle name="Normal 2 2 2 6 2 2 4 2" xfId="12389" xr:uid="{00000000-0005-0000-0000-000010270000}"/>
    <cellStyle name="Normal 2 2 2 6 2 2 4 3" xfId="20775" xr:uid="{00000000-0005-0000-0000-000011270000}"/>
    <cellStyle name="Normal 2 2 2 6 2 2 4 4" xfId="29161" xr:uid="{00000000-0005-0000-0000-000012270000}"/>
    <cellStyle name="Normal 2 2 2 6 2 2 4 5" xfId="37547" xr:uid="{00000000-0005-0000-0000-000013270000}"/>
    <cellStyle name="Normal 2 2 2 6 2 2 4 6" xfId="45933" xr:uid="{00000000-0005-0000-0000-000014270000}"/>
    <cellStyle name="Normal 2 2 2 6 2 2 4 7" xfId="54319" xr:uid="{00000000-0005-0000-0000-000015270000}"/>
    <cellStyle name="Normal 2 2 2 6 2 2 5" xfId="9423" xr:uid="{00000000-0005-0000-0000-000016270000}"/>
    <cellStyle name="Normal 2 2 2 6 2 2 6" xfId="17809" xr:uid="{00000000-0005-0000-0000-000017270000}"/>
    <cellStyle name="Normal 2 2 2 6 2 2 7" xfId="26195" xr:uid="{00000000-0005-0000-0000-000018270000}"/>
    <cellStyle name="Normal 2 2 2 6 2 2 8" xfId="34581" xr:uid="{00000000-0005-0000-0000-000019270000}"/>
    <cellStyle name="Normal 2 2 2 6 2 2 9" xfId="42967" xr:uid="{00000000-0005-0000-0000-00001A270000}"/>
    <cellStyle name="Normal 2 2 2 6 2 3" xfId="1526" xr:uid="{00000000-0005-0000-0000-00001B270000}"/>
    <cellStyle name="Normal 2 2 2 6 2 3 10" xfId="51851" xr:uid="{00000000-0005-0000-0000-00001C270000}"/>
    <cellStyle name="Normal 2 2 2 6 2 3 11" xfId="60237" xr:uid="{00000000-0005-0000-0000-00001D270000}"/>
    <cellStyle name="Normal 2 2 2 6 2 3 2" xfId="2546" xr:uid="{00000000-0005-0000-0000-00001E270000}"/>
    <cellStyle name="Normal 2 2 2 6 2 3 2 2" xfId="5263" xr:uid="{00000000-0005-0000-0000-00001F270000}"/>
    <cellStyle name="Normal 2 2 2 6 2 3 2 2 2" xfId="16617" xr:uid="{00000000-0005-0000-0000-000020270000}"/>
    <cellStyle name="Normal 2 2 2 6 2 3 2 2 3" xfId="25003" xr:uid="{00000000-0005-0000-0000-000021270000}"/>
    <cellStyle name="Normal 2 2 2 6 2 3 2 2 4" xfId="33389" xr:uid="{00000000-0005-0000-0000-000022270000}"/>
    <cellStyle name="Normal 2 2 2 6 2 3 2 2 5" xfId="41775" xr:uid="{00000000-0005-0000-0000-000023270000}"/>
    <cellStyle name="Normal 2 2 2 6 2 3 2 2 6" xfId="50161" xr:uid="{00000000-0005-0000-0000-000024270000}"/>
    <cellStyle name="Normal 2 2 2 6 2 3 2 2 7" xfId="58547" xr:uid="{00000000-0005-0000-0000-000025270000}"/>
    <cellStyle name="Normal 2 2 2 6 2 3 2 3" xfId="8231" xr:uid="{00000000-0005-0000-0000-000026270000}"/>
    <cellStyle name="Normal 2 2 2 6 2 3 2 3 2" xfId="13907" xr:uid="{00000000-0005-0000-0000-000027270000}"/>
    <cellStyle name="Normal 2 2 2 6 2 3 2 3 3" xfId="22293" xr:uid="{00000000-0005-0000-0000-000028270000}"/>
    <cellStyle name="Normal 2 2 2 6 2 3 2 3 4" xfId="30679" xr:uid="{00000000-0005-0000-0000-000029270000}"/>
    <cellStyle name="Normal 2 2 2 6 2 3 2 3 5" xfId="39065" xr:uid="{00000000-0005-0000-0000-00002A270000}"/>
    <cellStyle name="Normal 2 2 2 6 2 3 2 3 6" xfId="47451" xr:uid="{00000000-0005-0000-0000-00002B270000}"/>
    <cellStyle name="Normal 2 2 2 6 2 3 2 3 7" xfId="55837" xr:uid="{00000000-0005-0000-0000-00002C270000}"/>
    <cellStyle name="Normal 2 2 2 6 2 3 2 4" xfId="10941" xr:uid="{00000000-0005-0000-0000-00002D270000}"/>
    <cellStyle name="Normal 2 2 2 6 2 3 2 5" xfId="19327" xr:uid="{00000000-0005-0000-0000-00002E270000}"/>
    <cellStyle name="Normal 2 2 2 6 2 3 2 6" xfId="27713" xr:uid="{00000000-0005-0000-0000-00002F270000}"/>
    <cellStyle name="Normal 2 2 2 6 2 3 2 7" xfId="36099" xr:uid="{00000000-0005-0000-0000-000030270000}"/>
    <cellStyle name="Normal 2 2 2 6 2 3 2 8" xfId="44485" xr:uid="{00000000-0005-0000-0000-000031270000}"/>
    <cellStyle name="Normal 2 2 2 6 2 3 2 9" xfId="52871" xr:uid="{00000000-0005-0000-0000-000032270000}"/>
    <cellStyle name="Normal 2 2 2 6 2 3 3" xfId="4243" xr:uid="{00000000-0005-0000-0000-000033270000}"/>
    <cellStyle name="Normal 2 2 2 6 2 3 3 2" xfId="15597" xr:uid="{00000000-0005-0000-0000-000034270000}"/>
    <cellStyle name="Normal 2 2 2 6 2 3 3 3" xfId="23983" xr:uid="{00000000-0005-0000-0000-000035270000}"/>
    <cellStyle name="Normal 2 2 2 6 2 3 3 4" xfId="32369" xr:uid="{00000000-0005-0000-0000-000036270000}"/>
    <cellStyle name="Normal 2 2 2 6 2 3 3 5" xfId="40755" xr:uid="{00000000-0005-0000-0000-000037270000}"/>
    <cellStyle name="Normal 2 2 2 6 2 3 3 6" xfId="49141" xr:uid="{00000000-0005-0000-0000-000038270000}"/>
    <cellStyle name="Normal 2 2 2 6 2 3 3 7" xfId="57527" xr:uid="{00000000-0005-0000-0000-000039270000}"/>
    <cellStyle name="Normal 2 2 2 6 2 3 4" xfId="7211" xr:uid="{00000000-0005-0000-0000-00003A270000}"/>
    <cellStyle name="Normal 2 2 2 6 2 3 4 2" xfId="12887" xr:uid="{00000000-0005-0000-0000-00003B270000}"/>
    <cellStyle name="Normal 2 2 2 6 2 3 4 3" xfId="21273" xr:uid="{00000000-0005-0000-0000-00003C270000}"/>
    <cellStyle name="Normal 2 2 2 6 2 3 4 4" xfId="29659" xr:uid="{00000000-0005-0000-0000-00003D270000}"/>
    <cellStyle name="Normal 2 2 2 6 2 3 4 5" xfId="38045" xr:uid="{00000000-0005-0000-0000-00003E270000}"/>
    <cellStyle name="Normal 2 2 2 6 2 3 4 6" xfId="46431" xr:uid="{00000000-0005-0000-0000-00003F270000}"/>
    <cellStyle name="Normal 2 2 2 6 2 3 4 7" xfId="54817" xr:uid="{00000000-0005-0000-0000-000040270000}"/>
    <cellStyle name="Normal 2 2 2 6 2 3 5" xfId="9921" xr:uid="{00000000-0005-0000-0000-000041270000}"/>
    <cellStyle name="Normal 2 2 2 6 2 3 6" xfId="18307" xr:uid="{00000000-0005-0000-0000-000042270000}"/>
    <cellStyle name="Normal 2 2 2 6 2 3 7" xfId="26693" xr:uid="{00000000-0005-0000-0000-000043270000}"/>
    <cellStyle name="Normal 2 2 2 6 2 3 8" xfId="35079" xr:uid="{00000000-0005-0000-0000-000044270000}"/>
    <cellStyle name="Normal 2 2 2 6 2 3 9" xfId="43465" xr:uid="{00000000-0005-0000-0000-000045270000}"/>
    <cellStyle name="Normal 2 2 2 6 2 4" xfId="2048" xr:uid="{00000000-0005-0000-0000-000046270000}"/>
    <cellStyle name="Normal 2 2 2 6 2 4 2" xfId="4765" xr:uid="{00000000-0005-0000-0000-000047270000}"/>
    <cellStyle name="Normal 2 2 2 6 2 4 2 2" xfId="16119" xr:uid="{00000000-0005-0000-0000-000048270000}"/>
    <cellStyle name="Normal 2 2 2 6 2 4 2 3" xfId="24505" xr:uid="{00000000-0005-0000-0000-000049270000}"/>
    <cellStyle name="Normal 2 2 2 6 2 4 2 4" xfId="32891" xr:uid="{00000000-0005-0000-0000-00004A270000}"/>
    <cellStyle name="Normal 2 2 2 6 2 4 2 5" xfId="41277" xr:uid="{00000000-0005-0000-0000-00004B270000}"/>
    <cellStyle name="Normal 2 2 2 6 2 4 2 6" xfId="49663" xr:uid="{00000000-0005-0000-0000-00004C270000}"/>
    <cellStyle name="Normal 2 2 2 6 2 4 2 7" xfId="58049" xr:uid="{00000000-0005-0000-0000-00004D270000}"/>
    <cellStyle name="Normal 2 2 2 6 2 4 3" xfId="7733" xr:uid="{00000000-0005-0000-0000-00004E270000}"/>
    <cellStyle name="Normal 2 2 2 6 2 4 3 2" xfId="13409" xr:uid="{00000000-0005-0000-0000-00004F270000}"/>
    <cellStyle name="Normal 2 2 2 6 2 4 3 3" xfId="21795" xr:uid="{00000000-0005-0000-0000-000050270000}"/>
    <cellStyle name="Normal 2 2 2 6 2 4 3 4" xfId="30181" xr:uid="{00000000-0005-0000-0000-000051270000}"/>
    <cellStyle name="Normal 2 2 2 6 2 4 3 5" xfId="38567" xr:uid="{00000000-0005-0000-0000-000052270000}"/>
    <cellStyle name="Normal 2 2 2 6 2 4 3 6" xfId="46953" xr:uid="{00000000-0005-0000-0000-000053270000}"/>
    <cellStyle name="Normal 2 2 2 6 2 4 3 7" xfId="55339" xr:uid="{00000000-0005-0000-0000-000054270000}"/>
    <cellStyle name="Normal 2 2 2 6 2 4 4" xfId="10443" xr:uid="{00000000-0005-0000-0000-000055270000}"/>
    <cellStyle name="Normal 2 2 2 6 2 4 5" xfId="18829" xr:uid="{00000000-0005-0000-0000-000056270000}"/>
    <cellStyle name="Normal 2 2 2 6 2 4 6" xfId="27215" xr:uid="{00000000-0005-0000-0000-000057270000}"/>
    <cellStyle name="Normal 2 2 2 6 2 4 7" xfId="35601" xr:uid="{00000000-0005-0000-0000-000058270000}"/>
    <cellStyle name="Normal 2 2 2 6 2 4 8" xfId="43987" xr:uid="{00000000-0005-0000-0000-000059270000}"/>
    <cellStyle name="Normal 2 2 2 6 2 4 9" xfId="52373" xr:uid="{00000000-0005-0000-0000-00005A270000}"/>
    <cellStyle name="Normal 2 2 2 6 2 5" xfId="3398" xr:uid="{00000000-0005-0000-0000-00005B270000}"/>
    <cellStyle name="Normal 2 2 2 6 2 5 2" xfId="14752" xr:uid="{00000000-0005-0000-0000-00005C270000}"/>
    <cellStyle name="Normal 2 2 2 6 2 5 3" xfId="23138" xr:uid="{00000000-0005-0000-0000-00005D270000}"/>
    <cellStyle name="Normal 2 2 2 6 2 5 4" xfId="31524" xr:uid="{00000000-0005-0000-0000-00005E270000}"/>
    <cellStyle name="Normal 2 2 2 6 2 5 5" xfId="39910" xr:uid="{00000000-0005-0000-0000-00005F270000}"/>
    <cellStyle name="Normal 2 2 2 6 2 5 6" xfId="48296" xr:uid="{00000000-0005-0000-0000-000060270000}"/>
    <cellStyle name="Normal 2 2 2 6 2 5 7" xfId="56682" xr:uid="{00000000-0005-0000-0000-000061270000}"/>
    <cellStyle name="Normal 2 2 2 6 2 6" xfId="6366" xr:uid="{00000000-0005-0000-0000-000062270000}"/>
    <cellStyle name="Normal 2 2 2 6 2 6 2" xfId="12042" xr:uid="{00000000-0005-0000-0000-000063270000}"/>
    <cellStyle name="Normal 2 2 2 6 2 6 3" xfId="20428" xr:uid="{00000000-0005-0000-0000-000064270000}"/>
    <cellStyle name="Normal 2 2 2 6 2 6 4" xfId="28814" xr:uid="{00000000-0005-0000-0000-000065270000}"/>
    <cellStyle name="Normal 2 2 2 6 2 6 5" xfId="37200" xr:uid="{00000000-0005-0000-0000-000066270000}"/>
    <cellStyle name="Normal 2 2 2 6 2 6 6" xfId="45586" xr:uid="{00000000-0005-0000-0000-000067270000}"/>
    <cellStyle name="Normal 2 2 2 6 2 6 7" xfId="53972" xr:uid="{00000000-0005-0000-0000-000068270000}"/>
    <cellStyle name="Normal 2 2 2 6 2 7" xfId="9076" xr:uid="{00000000-0005-0000-0000-000069270000}"/>
    <cellStyle name="Normal 2 2 2 6 2 8" xfId="17462" xr:uid="{00000000-0005-0000-0000-00006A270000}"/>
    <cellStyle name="Normal 2 2 2 6 2 9" xfId="25848" xr:uid="{00000000-0005-0000-0000-00006B270000}"/>
    <cellStyle name="Normal 2 2 2 6 3" xfId="943" xr:uid="{00000000-0005-0000-0000-00006C270000}"/>
    <cellStyle name="Normal 2 2 2 6 3 10" xfId="42968" xr:uid="{00000000-0005-0000-0000-00006D270000}"/>
    <cellStyle name="Normal 2 2 2 6 3 11" xfId="51354" xr:uid="{00000000-0005-0000-0000-00006E270000}"/>
    <cellStyle name="Normal 2 2 2 6 3 12" xfId="59740" xr:uid="{00000000-0005-0000-0000-00006F270000}"/>
    <cellStyle name="Normal 2 2 2 6 3 13" xfId="61253" xr:uid="{00000000-0005-0000-0000-000070270000}"/>
    <cellStyle name="Normal 2 2 2 6 3 2" xfId="1829" xr:uid="{00000000-0005-0000-0000-000071270000}"/>
    <cellStyle name="Normal 2 2 2 6 3 2 10" xfId="52154" xr:uid="{00000000-0005-0000-0000-000072270000}"/>
    <cellStyle name="Normal 2 2 2 6 3 2 11" xfId="60540" xr:uid="{00000000-0005-0000-0000-000073270000}"/>
    <cellStyle name="Normal 2 2 2 6 3 2 2" xfId="2894" xr:uid="{00000000-0005-0000-0000-000074270000}"/>
    <cellStyle name="Normal 2 2 2 6 3 2 2 2" xfId="5611" xr:uid="{00000000-0005-0000-0000-000075270000}"/>
    <cellStyle name="Normal 2 2 2 6 3 2 2 2 2" xfId="16965" xr:uid="{00000000-0005-0000-0000-000076270000}"/>
    <cellStyle name="Normal 2 2 2 6 3 2 2 2 3" xfId="25351" xr:uid="{00000000-0005-0000-0000-000077270000}"/>
    <cellStyle name="Normal 2 2 2 6 3 2 2 2 4" xfId="33737" xr:uid="{00000000-0005-0000-0000-000078270000}"/>
    <cellStyle name="Normal 2 2 2 6 3 2 2 2 5" xfId="42123" xr:uid="{00000000-0005-0000-0000-000079270000}"/>
    <cellStyle name="Normal 2 2 2 6 3 2 2 2 6" xfId="50509" xr:uid="{00000000-0005-0000-0000-00007A270000}"/>
    <cellStyle name="Normal 2 2 2 6 3 2 2 2 7" xfId="58895" xr:uid="{00000000-0005-0000-0000-00007B270000}"/>
    <cellStyle name="Normal 2 2 2 6 3 2 2 3" xfId="8579" xr:uid="{00000000-0005-0000-0000-00007C270000}"/>
    <cellStyle name="Normal 2 2 2 6 3 2 2 3 2" xfId="14255" xr:uid="{00000000-0005-0000-0000-00007D270000}"/>
    <cellStyle name="Normal 2 2 2 6 3 2 2 3 3" xfId="22641" xr:uid="{00000000-0005-0000-0000-00007E270000}"/>
    <cellStyle name="Normal 2 2 2 6 3 2 2 3 4" xfId="31027" xr:uid="{00000000-0005-0000-0000-00007F270000}"/>
    <cellStyle name="Normal 2 2 2 6 3 2 2 3 5" xfId="39413" xr:uid="{00000000-0005-0000-0000-000080270000}"/>
    <cellStyle name="Normal 2 2 2 6 3 2 2 3 6" xfId="47799" xr:uid="{00000000-0005-0000-0000-000081270000}"/>
    <cellStyle name="Normal 2 2 2 6 3 2 2 3 7" xfId="56185" xr:uid="{00000000-0005-0000-0000-000082270000}"/>
    <cellStyle name="Normal 2 2 2 6 3 2 2 4" xfId="11289" xr:uid="{00000000-0005-0000-0000-000083270000}"/>
    <cellStyle name="Normal 2 2 2 6 3 2 2 5" xfId="19675" xr:uid="{00000000-0005-0000-0000-000084270000}"/>
    <cellStyle name="Normal 2 2 2 6 3 2 2 6" xfId="28061" xr:uid="{00000000-0005-0000-0000-000085270000}"/>
    <cellStyle name="Normal 2 2 2 6 3 2 2 7" xfId="36447" xr:uid="{00000000-0005-0000-0000-000086270000}"/>
    <cellStyle name="Normal 2 2 2 6 3 2 2 8" xfId="44833" xr:uid="{00000000-0005-0000-0000-000087270000}"/>
    <cellStyle name="Normal 2 2 2 6 3 2 2 9" xfId="53219" xr:uid="{00000000-0005-0000-0000-000088270000}"/>
    <cellStyle name="Normal 2 2 2 6 3 2 3" xfId="4546" xr:uid="{00000000-0005-0000-0000-000089270000}"/>
    <cellStyle name="Normal 2 2 2 6 3 2 3 2" xfId="15900" xr:uid="{00000000-0005-0000-0000-00008A270000}"/>
    <cellStyle name="Normal 2 2 2 6 3 2 3 3" xfId="24286" xr:uid="{00000000-0005-0000-0000-00008B270000}"/>
    <cellStyle name="Normal 2 2 2 6 3 2 3 4" xfId="32672" xr:uid="{00000000-0005-0000-0000-00008C270000}"/>
    <cellStyle name="Normal 2 2 2 6 3 2 3 5" xfId="41058" xr:uid="{00000000-0005-0000-0000-00008D270000}"/>
    <cellStyle name="Normal 2 2 2 6 3 2 3 6" xfId="49444" xr:uid="{00000000-0005-0000-0000-00008E270000}"/>
    <cellStyle name="Normal 2 2 2 6 3 2 3 7" xfId="57830" xr:uid="{00000000-0005-0000-0000-00008F270000}"/>
    <cellStyle name="Normal 2 2 2 6 3 2 4" xfId="7514" xr:uid="{00000000-0005-0000-0000-000090270000}"/>
    <cellStyle name="Normal 2 2 2 6 3 2 4 2" xfId="13190" xr:uid="{00000000-0005-0000-0000-000091270000}"/>
    <cellStyle name="Normal 2 2 2 6 3 2 4 3" xfId="21576" xr:uid="{00000000-0005-0000-0000-000092270000}"/>
    <cellStyle name="Normal 2 2 2 6 3 2 4 4" xfId="29962" xr:uid="{00000000-0005-0000-0000-000093270000}"/>
    <cellStyle name="Normal 2 2 2 6 3 2 4 5" xfId="38348" xr:uid="{00000000-0005-0000-0000-000094270000}"/>
    <cellStyle name="Normal 2 2 2 6 3 2 4 6" xfId="46734" xr:uid="{00000000-0005-0000-0000-000095270000}"/>
    <cellStyle name="Normal 2 2 2 6 3 2 4 7" xfId="55120" xr:uid="{00000000-0005-0000-0000-000096270000}"/>
    <cellStyle name="Normal 2 2 2 6 3 2 5" xfId="10224" xr:uid="{00000000-0005-0000-0000-000097270000}"/>
    <cellStyle name="Normal 2 2 2 6 3 2 6" xfId="18610" xr:uid="{00000000-0005-0000-0000-000098270000}"/>
    <cellStyle name="Normal 2 2 2 6 3 2 7" xfId="26996" xr:uid="{00000000-0005-0000-0000-000099270000}"/>
    <cellStyle name="Normal 2 2 2 6 3 2 8" xfId="35382" xr:uid="{00000000-0005-0000-0000-00009A270000}"/>
    <cellStyle name="Normal 2 2 2 6 3 2 9" xfId="43768" xr:uid="{00000000-0005-0000-0000-00009B270000}"/>
    <cellStyle name="Normal 2 2 2 6 3 3" xfId="2049" xr:uid="{00000000-0005-0000-0000-00009C270000}"/>
    <cellStyle name="Normal 2 2 2 6 3 3 2" xfId="4766" xr:uid="{00000000-0005-0000-0000-00009D270000}"/>
    <cellStyle name="Normal 2 2 2 6 3 3 2 2" xfId="16120" xr:uid="{00000000-0005-0000-0000-00009E270000}"/>
    <cellStyle name="Normal 2 2 2 6 3 3 2 3" xfId="24506" xr:uid="{00000000-0005-0000-0000-00009F270000}"/>
    <cellStyle name="Normal 2 2 2 6 3 3 2 4" xfId="32892" xr:uid="{00000000-0005-0000-0000-0000A0270000}"/>
    <cellStyle name="Normal 2 2 2 6 3 3 2 5" xfId="41278" xr:uid="{00000000-0005-0000-0000-0000A1270000}"/>
    <cellStyle name="Normal 2 2 2 6 3 3 2 6" xfId="49664" xr:uid="{00000000-0005-0000-0000-0000A2270000}"/>
    <cellStyle name="Normal 2 2 2 6 3 3 2 7" xfId="58050" xr:uid="{00000000-0005-0000-0000-0000A3270000}"/>
    <cellStyle name="Normal 2 2 2 6 3 3 3" xfId="7734" xr:uid="{00000000-0005-0000-0000-0000A4270000}"/>
    <cellStyle name="Normal 2 2 2 6 3 3 3 2" xfId="13410" xr:uid="{00000000-0005-0000-0000-0000A5270000}"/>
    <cellStyle name="Normal 2 2 2 6 3 3 3 3" xfId="21796" xr:uid="{00000000-0005-0000-0000-0000A6270000}"/>
    <cellStyle name="Normal 2 2 2 6 3 3 3 4" xfId="30182" xr:uid="{00000000-0005-0000-0000-0000A7270000}"/>
    <cellStyle name="Normal 2 2 2 6 3 3 3 5" xfId="38568" xr:uid="{00000000-0005-0000-0000-0000A8270000}"/>
    <cellStyle name="Normal 2 2 2 6 3 3 3 6" xfId="46954" xr:uid="{00000000-0005-0000-0000-0000A9270000}"/>
    <cellStyle name="Normal 2 2 2 6 3 3 3 7" xfId="55340" xr:uid="{00000000-0005-0000-0000-0000AA270000}"/>
    <cellStyle name="Normal 2 2 2 6 3 3 4" xfId="10444" xr:uid="{00000000-0005-0000-0000-0000AB270000}"/>
    <cellStyle name="Normal 2 2 2 6 3 3 5" xfId="18830" xr:uid="{00000000-0005-0000-0000-0000AC270000}"/>
    <cellStyle name="Normal 2 2 2 6 3 3 6" xfId="27216" xr:uid="{00000000-0005-0000-0000-0000AD270000}"/>
    <cellStyle name="Normal 2 2 2 6 3 3 7" xfId="35602" xr:uid="{00000000-0005-0000-0000-0000AE270000}"/>
    <cellStyle name="Normal 2 2 2 6 3 3 8" xfId="43988" xr:uid="{00000000-0005-0000-0000-0000AF270000}"/>
    <cellStyle name="Normal 2 2 2 6 3 3 9" xfId="52374" xr:uid="{00000000-0005-0000-0000-0000B0270000}"/>
    <cellStyle name="Normal 2 2 2 6 3 4" xfId="3746" xr:uid="{00000000-0005-0000-0000-0000B1270000}"/>
    <cellStyle name="Normal 2 2 2 6 3 4 2" xfId="15100" xr:uid="{00000000-0005-0000-0000-0000B2270000}"/>
    <cellStyle name="Normal 2 2 2 6 3 4 3" xfId="23486" xr:uid="{00000000-0005-0000-0000-0000B3270000}"/>
    <cellStyle name="Normal 2 2 2 6 3 4 4" xfId="31872" xr:uid="{00000000-0005-0000-0000-0000B4270000}"/>
    <cellStyle name="Normal 2 2 2 6 3 4 5" xfId="40258" xr:uid="{00000000-0005-0000-0000-0000B5270000}"/>
    <cellStyle name="Normal 2 2 2 6 3 4 6" xfId="48644" xr:uid="{00000000-0005-0000-0000-0000B6270000}"/>
    <cellStyle name="Normal 2 2 2 6 3 4 7" xfId="57030" xr:uid="{00000000-0005-0000-0000-0000B7270000}"/>
    <cellStyle name="Normal 2 2 2 6 3 5" xfId="6714" xr:uid="{00000000-0005-0000-0000-0000B8270000}"/>
    <cellStyle name="Normal 2 2 2 6 3 5 2" xfId="12390" xr:uid="{00000000-0005-0000-0000-0000B9270000}"/>
    <cellStyle name="Normal 2 2 2 6 3 5 3" xfId="20776" xr:uid="{00000000-0005-0000-0000-0000BA270000}"/>
    <cellStyle name="Normal 2 2 2 6 3 5 4" xfId="29162" xr:uid="{00000000-0005-0000-0000-0000BB270000}"/>
    <cellStyle name="Normal 2 2 2 6 3 5 5" xfId="37548" xr:uid="{00000000-0005-0000-0000-0000BC270000}"/>
    <cellStyle name="Normal 2 2 2 6 3 5 6" xfId="45934" xr:uid="{00000000-0005-0000-0000-0000BD270000}"/>
    <cellStyle name="Normal 2 2 2 6 3 5 7" xfId="54320" xr:uid="{00000000-0005-0000-0000-0000BE270000}"/>
    <cellStyle name="Normal 2 2 2 6 3 6" xfId="9424" xr:uid="{00000000-0005-0000-0000-0000BF270000}"/>
    <cellStyle name="Normal 2 2 2 6 3 7" xfId="17810" xr:uid="{00000000-0005-0000-0000-0000C0270000}"/>
    <cellStyle name="Normal 2 2 2 6 3 8" xfId="26196" xr:uid="{00000000-0005-0000-0000-0000C1270000}"/>
    <cellStyle name="Normal 2 2 2 6 3 9" xfId="34582" xr:uid="{00000000-0005-0000-0000-0000C2270000}"/>
    <cellStyle name="Normal 2 2 2 6 4" xfId="941" xr:uid="{00000000-0005-0000-0000-0000C3270000}"/>
    <cellStyle name="Normal 2 2 2 6 4 10" xfId="51352" xr:uid="{00000000-0005-0000-0000-0000C4270000}"/>
    <cellStyle name="Normal 2 2 2 6 4 11" xfId="59738" xr:uid="{00000000-0005-0000-0000-0000C5270000}"/>
    <cellStyle name="Normal 2 2 2 6 4 2" xfId="2892" xr:uid="{00000000-0005-0000-0000-0000C6270000}"/>
    <cellStyle name="Normal 2 2 2 6 4 2 2" xfId="5609" xr:uid="{00000000-0005-0000-0000-0000C7270000}"/>
    <cellStyle name="Normal 2 2 2 6 4 2 2 2" xfId="16963" xr:uid="{00000000-0005-0000-0000-0000C8270000}"/>
    <cellStyle name="Normal 2 2 2 6 4 2 2 3" xfId="25349" xr:uid="{00000000-0005-0000-0000-0000C9270000}"/>
    <cellStyle name="Normal 2 2 2 6 4 2 2 4" xfId="33735" xr:uid="{00000000-0005-0000-0000-0000CA270000}"/>
    <cellStyle name="Normal 2 2 2 6 4 2 2 5" xfId="42121" xr:uid="{00000000-0005-0000-0000-0000CB270000}"/>
    <cellStyle name="Normal 2 2 2 6 4 2 2 6" xfId="50507" xr:uid="{00000000-0005-0000-0000-0000CC270000}"/>
    <cellStyle name="Normal 2 2 2 6 4 2 2 7" xfId="58893" xr:uid="{00000000-0005-0000-0000-0000CD270000}"/>
    <cellStyle name="Normal 2 2 2 6 4 2 3" xfId="8577" xr:uid="{00000000-0005-0000-0000-0000CE270000}"/>
    <cellStyle name="Normal 2 2 2 6 4 2 3 2" xfId="14253" xr:uid="{00000000-0005-0000-0000-0000CF270000}"/>
    <cellStyle name="Normal 2 2 2 6 4 2 3 3" xfId="22639" xr:uid="{00000000-0005-0000-0000-0000D0270000}"/>
    <cellStyle name="Normal 2 2 2 6 4 2 3 4" xfId="31025" xr:uid="{00000000-0005-0000-0000-0000D1270000}"/>
    <cellStyle name="Normal 2 2 2 6 4 2 3 5" xfId="39411" xr:uid="{00000000-0005-0000-0000-0000D2270000}"/>
    <cellStyle name="Normal 2 2 2 6 4 2 3 6" xfId="47797" xr:uid="{00000000-0005-0000-0000-0000D3270000}"/>
    <cellStyle name="Normal 2 2 2 6 4 2 3 7" xfId="56183" xr:uid="{00000000-0005-0000-0000-0000D4270000}"/>
    <cellStyle name="Normal 2 2 2 6 4 2 4" xfId="11287" xr:uid="{00000000-0005-0000-0000-0000D5270000}"/>
    <cellStyle name="Normal 2 2 2 6 4 2 5" xfId="19673" xr:uid="{00000000-0005-0000-0000-0000D6270000}"/>
    <cellStyle name="Normal 2 2 2 6 4 2 6" xfId="28059" xr:uid="{00000000-0005-0000-0000-0000D7270000}"/>
    <cellStyle name="Normal 2 2 2 6 4 2 7" xfId="36445" xr:uid="{00000000-0005-0000-0000-0000D8270000}"/>
    <cellStyle name="Normal 2 2 2 6 4 2 8" xfId="44831" xr:uid="{00000000-0005-0000-0000-0000D9270000}"/>
    <cellStyle name="Normal 2 2 2 6 4 2 9" xfId="53217" xr:uid="{00000000-0005-0000-0000-0000DA270000}"/>
    <cellStyle name="Normal 2 2 2 6 4 3" xfId="3744" xr:uid="{00000000-0005-0000-0000-0000DB270000}"/>
    <cellStyle name="Normal 2 2 2 6 4 3 2" xfId="15098" xr:uid="{00000000-0005-0000-0000-0000DC270000}"/>
    <cellStyle name="Normal 2 2 2 6 4 3 3" xfId="23484" xr:uid="{00000000-0005-0000-0000-0000DD270000}"/>
    <cellStyle name="Normal 2 2 2 6 4 3 4" xfId="31870" xr:uid="{00000000-0005-0000-0000-0000DE270000}"/>
    <cellStyle name="Normal 2 2 2 6 4 3 5" xfId="40256" xr:uid="{00000000-0005-0000-0000-0000DF270000}"/>
    <cellStyle name="Normal 2 2 2 6 4 3 6" xfId="48642" xr:uid="{00000000-0005-0000-0000-0000E0270000}"/>
    <cellStyle name="Normal 2 2 2 6 4 3 7" xfId="57028" xr:uid="{00000000-0005-0000-0000-0000E1270000}"/>
    <cellStyle name="Normal 2 2 2 6 4 4" xfId="6712" xr:uid="{00000000-0005-0000-0000-0000E2270000}"/>
    <cellStyle name="Normal 2 2 2 6 4 4 2" xfId="12388" xr:uid="{00000000-0005-0000-0000-0000E3270000}"/>
    <cellStyle name="Normal 2 2 2 6 4 4 3" xfId="20774" xr:uid="{00000000-0005-0000-0000-0000E4270000}"/>
    <cellStyle name="Normal 2 2 2 6 4 4 4" xfId="29160" xr:uid="{00000000-0005-0000-0000-0000E5270000}"/>
    <cellStyle name="Normal 2 2 2 6 4 4 5" xfId="37546" xr:uid="{00000000-0005-0000-0000-0000E6270000}"/>
    <cellStyle name="Normal 2 2 2 6 4 4 6" xfId="45932" xr:uid="{00000000-0005-0000-0000-0000E7270000}"/>
    <cellStyle name="Normal 2 2 2 6 4 4 7" xfId="54318" xr:uid="{00000000-0005-0000-0000-0000E8270000}"/>
    <cellStyle name="Normal 2 2 2 6 4 5" xfId="9422" xr:uid="{00000000-0005-0000-0000-0000E9270000}"/>
    <cellStyle name="Normal 2 2 2 6 4 6" xfId="17808" xr:uid="{00000000-0005-0000-0000-0000EA270000}"/>
    <cellStyle name="Normal 2 2 2 6 4 7" xfId="26194" xr:uid="{00000000-0005-0000-0000-0000EB270000}"/>
    <cellStyle name="Normal 2 2 2 6 4 8" xfId="34580" xr:uid="{00000000-0005-0000-0000-0000EC270000}"/>
    <cellStyle name="Normal 2 2 2 6 4 9" xfId="42966" xr:uid="{00000000-0005-0000-0000-0000ED270000}"/>
    <cellStyle name="Normal 2 2 2 6 5" xfId="1525" xr:uid="{00000000-0005-0000-0000-0000EE270000}"/>
    <cellStyle name="Normal 2 2 2 6 5 10" xfId="51850" xr:uid="{00000000-0005-0000-0000-0000EF270000}"/>
    <cellStyle name="Normal 2 2 2 6 5 11" xfId="60236" xr:uid="{00000000-0005-0000-0000-0000F0270000}"/>
    <cellStyle name="Normal 2 2 2 6 5 2" xfId="2545" xr:uid="{00000000-0005-0000-0000-0000F1270000}"/>
    <cellStyle name="Normal 2 2 2 6 5 2 2" xfId="5262" xr:uid="{00000000-0005-0000-0000-0000F2270000}"/>
    <cellStyle name="Normal 2 2 2 6 5 2 2 2" xfId="16616" xr:uid="{00000000-0005-0000-0000-0000F3270000}"/>
    <cellStyle name="Normal 2 2 2 6 5 2 2 3" xfId="25002" xr:uid="{00000000-0005-0000-0000-0000F4270000}"/>
    <cellStyle name="Normal 2 2 2 6 5 2 2 4" xfId="33388" xr:uid="{00000000-0005-0000-0000-0000F5270000}"/>
    <cellStyle name="Normal 2 2 2 6 5 2 2 5" xfId="41774" xr:uid="{00000000-0005-0000-0000-0000F6270000}"/>
    <cellStyle name="Normal 2 2 2 6 5 2 2 6" xfId="50160" xr:uid="{00000000-0005-0000-0000-0000F7270000}"/>
    <cellStyle name="Normal 2 2 2 6 5 2 2 7" xfId="58546" xr:uid="{00000000-0005-0000-0000-0000F8270000}"/>
    <cellStyle name="Normal 2 2 2 6 5 2 3" xfId="8230" xr:uid="{00000000-0005-0000-0000-0000F9270000}"/>
    <cellStyle name="Normal 2 2 2 6 5 2 3 2" xfId="13906" xr:uid="{00000000-0005-0000-0000-0000FA270000}"/>
    <cellStyle name="Normal 2 2 2 6 5 2 3 3" xfId="22292" xr:uid="{00000000-0005-0000-0000-0000FB270000}"/>
    <cellStyle name="Normal 2 2 2 6 5 2 3 4" xfId="30678" xr:uid="{00000000-0005-0000-0000-0000FC270000}"/>
    <cellStyle name="Normal 2 2 2 6 5 2 3 5" xfId="39064" xr:uid="{00000000-0005-0000-0000-0000FD270000}"/>
    <cellStyle name="Normal 2 2 2 6 5 2 3 6" xfId="47450" xr:uid="{00000000-0005-0000-0000-0000FE270000}"/>
    <cellStyle name="Normal 2 2 2 6 5 2 3 7" xfId="55836" xr:uid="{00000000-0005-0000-0000-0000FF270000}"/>
    <cellStyle name="Normal 2 2 2 6 5 2 4" xfId="10940" xr:uid="{00000000-0005-0000-0000-000000280000}"/>
    <cellStyle name="Normal 2 2 2 6 5 2 5" xfId="19326" xr:uid="{00000000-0005-0000-0000-000001280000}"/>
    <cellStyle name="Normal 2 2 2 6 5 2 6" xfId="27712" xr:uid="{00000000-0005-0000-0000-000002280000}"/>
    <cellStyle name="Normal 2 2 2 6 5 2 7" xfId="36098" xr:uid="{00000000-0005-0000-0000-000003280000}"/>
    <cellStyle name="Normal 2 2 2 6 5 2 8" xfId="44484" xr:uid="{00000000-0005-0000-0000-000004280000}"/>
    <cellStyle name="Normal 2 2 2 6 5 2 9" xfId="52870" xr:uid="{00000000-0005-0000-0000-000005280000}"/>
    <cellStyle name="Normal 2 2 2 6 5 3" xfId="4242" xr:uid="{00000000-0005-0000-0000-000006280000}"/>
    <cellStyle name="Normal 2 2 2 6 5 3 2" xfId="15596" xr:uid="{00000000-0005-0000-0000-000007280000}"/>
    <cellStyle name="Normal 2 2 2 6 5 3 3" xfId="23982" xr:uid="{00000000-0005-0000-0000-000008280000}"/>
    <cellStyle name="Normal 2 2 2 6 5 3 4" xfId="32368" xr:uid="{00000000-0005-0000-0000-000009280000}"/>
    <cellStyle name="Normal 2 2 2 6 5 3 5" xfId="40754" xr:uid="{00000000-0005-0000-0000-00000A280000}"/>
    <cellStyle name="Normal 2 2 2 6 5 3 6" xfId="49140" xr:uid="{00000000-0005-0000-0000-00000B280000}"/>
    <cellStyle name="Normal 2 2 2 6 5 3 7" xfId="57526" xr:uid="{00000000-0005-0000-0000-00000C280000}"/>
    <cellStyle name="Normal 2 2 2 6 5 4" xfId="7210" xr:uid="{00000000-0005-0000-0000-00000D280000}"/>
    <cellStyle name="Normal 2 2 2 6 5 4 2" xfId="12886" xr:uid="{00000000-0005-0000-0000-00000E280000}"/>
    <cellStyle name="Normal 2 2 2 6 5 4 3" xfId="21272" xr:uid="{00000000-0005-0000-0000-00000F280000}"/>
    <cellStyle name="Normal 2 2 2 6 5 4 4" xfId="29658" xr:uid="{00000000-0005-0000-0000-000010280000}"/>
    <cellStyle name="Normal 2 2 2 6 5 4 5" xfId="38044" xr:uid="{00000000-0005-0000-0000-000011280000}"/>
    <cellStyle name="Normal 2 2 2 6 5 4 6" xfId="46430" xr:uid="{00000000-0005-0000-0000-000012280000}"/>
    <cellStyle name="Normal 2 2 2 6 5 4 7" xfId="54816" xr:uid="{00000000-0005-0000-0000-000013280000}"/>
    <cellStyle name="Normal 2 2 2 6 5 5" xfId="9920" xr:uid="{00000000-0005-0000-0000-000014280000}"/>
    <cellStyle name="Normal 2 2 2 6 5 6" xfId="18306" xr:uid="{00000000-0005-0000-0000-000015280000}"/>
    <cellStyle name="Normal 2 2 2 6 5 7" xfId="26692" xr:uid="{00000000-0005-0000-0000-000016280000}"/>
    <cellStyle name="Normal 2 2 2 6 5 8" xfId="35078" xr:uid="{00000000-0005-0000-0000-000017280000}"/>
    <cellStyle name="Normal 2 2 2 6 5 9" xfId="43464" xr:uid="{00000000-0005-0000-0000-000018280000}"/>
    <cellStyle name="Normal 2 2 2 6 6" xfId="2047" xr:uid="{00000000-0005-0000-0000-000019280000}"/>
    <cellStyle name="Normal 2 2 2 6 6 2" xfId="4764" xr:uid="{00000000-0005-0000-0000-00001A280000}"/>
    <cellStyle name="Normal 2 2 2 6 6 2 2" xfId="16118" xr:uid="{00000000-0005-0000-0000-00001B280000}"/>
    <cellStyle name="Normal 2 2 2 6 6 2 3" xfId="24504" xr:uid="{00000000-0005-0000-0000-00001C280000}"/>
    <cellStyle name="Normal 2 2 2 6 6 2 4" xfId="32890" xr:uid="{00000000-0005-0000-0000-00001D280000}"/>
    <cellStyle name="Normal 2 2 2 6 6 2 5" xfId="41276" xr:uid="{00000000-0005-0000-0000-00001E280000}"/>
    <cellStyle name="Normal 2 2 2 6 6 2 6" xfId="49662" xr:uid="{00000000-0005-0000-0000-00001F280000}"/>
    <cellStyle name="Normal 2 2 2 6 6 2 7" xfId="58048" xr:uid="{00000000-0005-0000-0000-000020280000}"/>
    <cellStyle name="Normal 2 2 2 6 6 3" xfId="7732" xr:uid="{00000000-0005-0000-0000-000021280000}"/>
    <cellStyle name="Normal 2 2 2 6 6 3 2" xfId="13408" xr:uid="{00000000-0005-0000-0000-000022280000}"/>
    <cellStyle name="Normal 2 2 2 6 6 3 3" xfId="21794" xr:uid="{00000000-0005-0000-0000-000023280000}"/>
    <cellStyle name="Normal 2 2 2 6 6 3 4" xfId="30180" xr:uid="{00000000-0005-0000-0000-000024280000}"/>
    <cellStyle name="Normal 2 2 2 6 6 3 5" xfId="38566" xr:uid="{00000000-0005-0000-0000-000025280000}"/>
    <cellStyle name="Normal 2 2 2 6 6 3 6" xfId="46952" xr:uid="{00000000-0005-0000-0000-000026280000}"/>
    <cellStyle name="Normal 2 2 2 6 6 3 7" xfId="55338" xr:uid="{00000000-0005-0000-0000-000027280000}"/>
    <cellStyle name="Normal 2 2 2 6 6 4" xfId="10442" xr:uid="{00000000-0005-0000-0000-000028280000}"/>
    <cellStyle name="Normal 2 2 2 6 6 5" xfId="18828" xr:uid="{00000000-0005-0000-0000-000029280000}"/>
    <cellStyle name="Normal 2 2 2 6 6 6" xfId="27214" xr:uid="{00000000-0005-0000-0000-00002A280000}"/>
    <cellStyle name="Normal 2 2 2 6 6 7" xfId="35600" xr:uid="{00000000-0005-0000-0000-00002B280000}"/>
    <cellStyle name="Normal 2 2 2 6 6 8" xfId="43986" xr:uid="{00000000-0005-0000-0000-00002C280000}"/>
    <cellStyle name="Normal 2 2 2 6 6 9" xfId="52372" xr:uid="{00000000-0005-0000-0000-00002D280000}"/>
    <cellStyle name="Normal 2 2 2 6 7" xfId="629" xr:uid="{00000000-0005-0000-0000-00002E280000}"/>
    <cellStyle name="Normal 2 2 2 6 7 2" xfId="6365" xr:uid="{00000000-0005-0000-0000-00002F280000}"/>
    <cellStyle name="Normal 2 2 2 6 7 3" xfId="12041" xr:uid="{00000000-0005-0000-0000-000030280000}"/>
    <cellStyle name="Normal 2 2 2 6 7 4" xfId="20427" xr:uid="{00000000-0005-0000-0000-000031280000}"/>
    <cellStyle name="Normal 2 2 2 6 7 5" xfId="28813" xr:uid="{00000000-0005-0000-0000-000032280000}"/>
    <cellStyle name="Normal 2 2 2 6 7 6" xfId="37199" xr:uid="{00000000-0005-0000-0000-000033280000}"/>
    <cellStyle name="Normal 2 2 2 6 7 7" xfId="45585" xr:uid="{00000000-0005-0000-0000-000034280000}"/>
    <cellStyle name="Normal 2 2 2 6 7 8" xfId="53971" xr:uid="{00000000-0005-0000-0000-000035280000}"/>
    <cellStyle name="Normal 2 2 2 6 8" xfId="3397" xr:uid="{00000000-0005-0000-0000-000036280000}"/>
    <cellStyle name="Normal 2 2 2 6 8 2" xfId="14751" xr:uid="{00000000-0005-0000-0000-000037280000}"/>
    <cellStyle name="Normal 2 2 2 6 8 3" xfId="23137" xr:uid="{00000000-0005-0000-0000-000038280000}"/>
    <cellStyle name="Normal 2 2 2 6 8 4" xfId="31523" xr:uid="{00000000-0005-0000-0000-000039280000}"/>
    <cellStyle name="Normal 2 2 2 6 8 5" xfId="39909" xr:uid="{00000000-0005-0000-0000-00003A280000}"/>
    <cellStyle name="Normal 2 2 2 6 8 6" xfId="48295" xr:uid="{00000000-0005-0000-0000-00003B280000}"/>
    <cellStyle name="Normal 2 2 2 6 8 7" xfId="56681" xr:uid="{00000000-0005-0000-0000-00003C280000}"/>
    <cellStyle name="Normal 2 2 2 6 9" xfId="6160" xr:uid="{00000000-0005-0000-0000-00003D280000}"/>
    <cellStyle name="Normal 2 2 2 6 9 2" xfId="11836" xr:uid="{00000000-0005-0000-0000-00003E280000}"/>
    <cellStyle name="Normal 2 2 2 6 9 3" xfId="20222" xr:uid="{00000000-0005-0000-0000-00003F280000}"/>
    <cellStyle name="Normal 2 2 2 6 9 4" xfId="28608" xr:uid="{00000000-0005-0000-0000-000040280000}"/>
    <cellStyle name="Normal 2 2 2 6 9 5" xfId="36994" xr:uid="{00000000-0005-0000-0000-000041280000}"/>
    <cellStyle name="Normal 2 2 2 6 9 6" xfId="45380" xr:uid="{00000000-0005-0000-0000-000042280000}"/>
    <cellStyle name="Normal 2 2 2 6 9 7" xfId="53766" xr:uid="{00000000-0005-0000-0000-000043280000}"/>
    <cellStyle name="Normal 2 2 2 6_Sheet1" xfId="123" xr:uid="{00000000-0005-0000-0000-000044280000}"/>
    <cellStyle name="Normal 2 2 2 7" xfId="124" xr:uid="{00000000-0005-0000-0000-000045280000}"/>
    <cellStyle name="Normal 2 2 2 7 10" xfId="9077" xr:uid="{00000000-0005-0000-0000-000046280000}"/>
    <cellStyle name="Normal 2 2 2 7 11" xfId="17463" xr:uid="{00000000-0005-0000-0000-000047280000}"/>
    <cellStyle name="Normal 2 2 2 7 12" xfId="25849" xr:uid="{00000000-0005-0000-0000-000048280000}"/>
    <cellStyle name="Normal 2 2 2 7 13" xfId="34235" xr:uid="{00000000-0005-0000-0000-000049280000}"/>
    <cellStyle name="Normal 2 2 2 7 14" xfId="42621" xr:uid="{00000000-0005-0000-0000-00004A280000}"/>
    <cellStyle name="Normal 2 2 2 7 15" xfId="51007" xr:uid="{00000000-0005-0000-0000-00004B280000}"/>
    <cellStyle name="Normal 2 2 2 7 16" xfId="59393" xr:uid="{00000000-0005-0000-0000-00004C280000}"/>
    <cellStyle name="Normal 2 2 2 7 17" xfId="60760" xr:uid="{00000000-0005-0000-0000-00004D280000}"/>
    <cellStyle name="Normal 2 2 2 7 2" xfId="125" xr:uid="{00000000-0005-0000-0000-00004E280000}"/>
    <cellStyle name="Normal 2 2 2 7 2 10" xfId="34236" xr:uid="{00000000-0005-0000-0000-00004F280000}"/>
    <cellStyle name="Normal 2 2 2 7 2 11" xfId="42622" xr:uid="{00000000-0005-0000-0000-000050280000}"/>
    <cellStyle name="Normal 2 2 2 7 2 12" xfId="51008" xr:uid="{00000000-0005-0000-0000-000051280000}"/>
    <cellStyle name="Normal 2 2 2 7 2 13" xfId="59394" xr:uid="{00000000-0005-0000-0000-000052280000}"/>
    <cellStyle name="Normal 2 2 2 7 2 14" xfId="60761" xr:uid="{00000000-0005-0000-0000-000053280000}"/>
    <cellStyle name="Normal 2 2 2 7 2 2" xfId="945" xr:uid="{00000000-0005-0000-0000-000054280000}"/>
    <cellStyle name="Normal 2 2 2 7 2 2 10" xfId="51356" xr:uid="{00000000-0005-0000-0000-000055280000}"/>
    <cellStyle name="Normal 2 2 2 7 2 2 11" xfId="59742" xr:uid="{00000000-0005-0000-0000-000056280000}"/>
    <cellStyle name="Normal 2 2 2 7 2 2 12" xfId="61256" xr:uid="{00000000-0005-0000-0000-000057280000}"/>
    <cellStyle name="Normal 2 2 2 7 2 2 2" xfId="2896" xr:uid="{00000000-0005-0000-0000-000058280000}"/>
    <cellStyle name="Normal 2 2 2 7 2 2 2 2" xfId="5613" xr:uid="{00000000-0005-0000-0000-000059280000}"/>
    <cellStyle name="Normal 2 2 2 7 2 2 2 2 2" xfId="16967" xr:uid="{00000000-0005-0000-0000-00005A280000}"/>
    <cellStyle name="Normal 2 2 2 7 2 2 2 2 3" xfId="25353" xr:uid="{00000000-0005-0000-0000-00005B280000}"/>
    <cellStyle name="Normal 2 2 2 7 2 2 2 2 4" xfId="33739" xr:uid="{00000000-0005-0000-0000-00005C280000}"/>
    <cellStyle name="Normal 2 2 2 7 2 2 2 2 5" xfId="42125" xr:uid="{00000000-0005-0000-0000-00005D280000}"/>
    <cellStyle name="Normal 2 2 2 7 2 2 2 2 6" xfId="50511" xr:uid="{00000000-0005-0000-0000-00005E280000}"/>
    <cellStyle name="Normal 2 2 2 7 2 2 2 2 7" xfId="58897" xr:uid="{00000000-0005-0000-0000-00005F280000}"/>
    <cellStyle name="Normal 2 2 2 7 2 2 2 3" xfId="8581" xr:uid="{00000000-0005-0000-0000-000060280000}"/>
    <cellStyle name="Normal 2 2 2 7 2 2 2 3 2" xfId="14257" xr:uid="{00000000-0005-0000-0000-000061280000}"/>
    <cellStyle name="Normal 2 2 2 7 2 2 2 3 3" xfId="22643" xr:uid="{00000000-0005-0000-0000-000062280000}"/>
    <cellStyle name="Normal 2 2 2 7 2 2 2 3 4" xfId="31029" xr:uid="{00000000-0005-0000-0000-000063280000}"/>
    <cellStyle name="Normal 2 2 2 7 2 2 2 3 5" xfId="39415" xr:uid="{00000000-0005-0000-0000-000064280000}"/>
    <cellStyle name="Normal 2 2 2 7 2 2 2 3 6" xfId="47801" xr:uid="{00000000-0005-0000-0000-000065280000}"/>
    <cellStyle name="Normal 2 2 2 7 2 2 2 3 7" xfId="56187" xr:uid="{00000000-0005-0000-0000-000066280000}"/>
    <cellStyle name="Normal 2 2 2 7 2 2 2 4" xfId="11291" xr:uid="{00000000-0005-0000-0000-000067280000}"/>
    <cellStyle name="Normal 2 2 2 7 2 2 2 5" xfId="19677" xr:uid="{00000000-0005-0000-0000-000068280000}"/>
    <cellStyle name="Normal 2 2 2 7 2 2 2 6" xfId="28063" xr:uid="{00000000-0005-0000-0000-000069280000}"/>
    <cellStyle name="Normal 2 2 2 7 2 2 2 7" xfId="36449" xr:uid="{00000000-0005-0000-0000-00006A280000}"/>
    <cellStyle name="Normal 2 2 2 7 2 2 2 8" xfId="44835" xr:uid="{00000000-0005-0000-0000-00006B280000}"/>
    <cellStyle name="Normal 2 2 2 7 2 2 2 9" xfId="53221" xr:uid="{00000000-0005-0000-0000-00006C280000}"/>
    <cellStyle name="Normal 2 2 2 7 2 2 3" xfId="3748" xr:uid="{00000000-0005-0000-0000-00006D280000}"/>
    <cellStyle name="Normal 2 2 2 7 2 2 3 2" xfId="15102" xr:uid="{00000000-0005-0000-0000-00006E280000}"/>
    <cellStyle name="Normal 2 2 2 7 2 2 3 3" xfId="23488" xr:uid="{00000000-0005-0000-0000-00006F280000}"/>
    <cellStyle name="Normal 2 2 2 7 2 2 3 4" xfId="31874" xr:uid="{00000000-0005-0000-0000-000070280000}"/>
    <cellStyle name="Normal 2 2 2 7 2 2 3 5" xfId="40260" xr:uid="{00000000-0005-0000-0000-000071280000}"/>
    <cellStyle name="Normal 2 2 2 7 2 2 3 6" xfId="48646" xr:uid="{00000000-0005-0000-0000-000072280000}"/>
    <cellStyle name="Normal 2 2 2 7 2 2 3 7" xfId="57032" xr:uid="{00000000-0005-0000-0000-000073280000}"/>
    <cellStyle name="Normal 2 2 2 7 2 2 4" xfId="6716" xr:uid="{00000000-0005-0000-0000-000074280000}"/>
    <cellStyle name="Normal 2 2 2 7 2 2 4 2" xfId="12392" xr:uid="{00000000-0005-0000-0000-000075280000}"/>
    <cellStyle name="Normal 2 2 2 7 2 2 4 3" xfId="20778" xr:uid="{00000000-0005-0000-0000-000076280000}"/>
    <cellStyle name="Normal 2 2 2 7 2 2 4 4" xfId="29164" xr:uid="{00000000-0005-0000-0000-000077280000}"/>
    <cellStyle name="Normal 2 2 2 7 2 2 4 5" xfId="37550" xr:uid="{00000000-0005-0000-0000-000078280000}"/>
    <cellStyle name="Normal 2 2 2 7 2 2 4 6" xfId="45936" xr:uid="{00000000-0005-0000-0000-000079280000}"/>
    <cellStyle name="Normal 2 2 2 7 2 2 4 7" xfId="54322" xr:uid="{00000000-0005-0000-0000-00007A280000}"/>
    <cellStyle name="Normal 2 2 2 7 2 2 5" xfId="9426" xr:uid="{00000000-0005-0000-0000-00007B280000}"/>
    <cellStyle name="Normal 2 2 2 7 2 2 6" xfId="17812" xr:uid="{00000000-0005-0000-0000-00007C280000}"/>
    <cellStyle name="Normal 2 2 2 7 2 2 7" xfId="26198" xr:uid="{00000000-0005-0000-0000-00007D280000}"/>
    <cellStyle name="Normal 2 2 2 7 2 2 8" xfId="34584" xr:uid="{00000000-0005-0000-0000-00007E280000}"/>
    <cellStyle name="Normal 2 2 2 7 2 2 9" xfId="42970" xr:uid="{00000000-0005-0000-0000-00007F280000}"/>
    <cellStyle name="Normal 2 2 2 7 2 3" xfId="1528" xr:uid="{00000000-0005-0000-0000-000080280000}"/>
    <cellStyle name="Normal 2 2 2 7 2 3 10" xfId="51853" xr:uid="{00000000-0005-0000-0000-000081280000}"/>
    <cellStyle name="Normal 2 2 2 7 2 3 11" xfId="60239" xr:uid="{00000000-0005-0000-0000-000082280000}"/>
    <cellStyle name="Normal 2 2 2 7 2 3 2" xfId="2548" xr:uid="{00000000-0005-0000-0000-000083280000}"/>
    <cellStyle name="Normal 2 2 2 7 2 3 2 2" xfId="5265" xr:uid="{00000000-0005-0000-0000-000084280000}"/>
    <cellStyle name="Normal 2 2 2 7 2 3 2 2 2" xfId="16619" xr:uid="{00000000-0005-0000-0000-000085280000}"/>
    <cellStyle name="Normal 2 2 2 7 2 3 2 2 3" xfId="25005" xr:uid="{00000000-0005-0000-0000-000086280000}"/>
    <cellStyle name="Normal 2 2 2 7 2 3 2 2 4" xfId="33391" xr:uid="{00000000-0005-0000-0000-000087280000}"/>
    <cellStyle name="Normal 2 2 2 7 2 3 2 2 5" xfId="41777" xr:uid="{00000000-0005-0000-0000-000088280000}"/>
    <cellStyle name="Normal 2 2 2 7 2 3 2 2 6" xfId="50163" xr:uid="{00000000-0005-0000-0000-000089280000}"/>
    <cellStyle name="Normal 2 2 2 7 2 3 2 2 7" xfId="58549" xr:uid="{00000000-0005-0000-0000-00008A280000}"/>
    <cellStyle name="Normal 2 2 2 7 2 3 2 3" xfId="8233" xr:uid="{00000000-0005-0000-0000-00008B280000}"/>
    <cellStyle name="Normal 2 2 2 7 2 3 2 3 2" xfId="13909" xr:uid="{00000000-0005-0000-0000-00008C280000}"/>
    <cellStyle name="Normal 2 2 2 7 2 3 2 3 3" xfId="22295" xr:uid="{00000000-0005-0000-0000-00008D280000}"/>
    <cellStyle name="Normal 2 2 2 7 2 3 2 3 4" xfId="30681" xr:uid="{00000000-0005-0000-0000-00008E280000}"/>
    <cellStyle name="Normal 2 2 2 7 2 3 2 3 5" xfId="39067" xr:uid="{00000000-0005-0000-0000-00008F280000}"/>
    <cellStyle name="Normal 2 2 2 7 2 3 2 3 6" xfId="47453" xr:uid="{00000000-0005-0000-0000-000090280000}"/>
    <cellStyle name="Normal 2 2 2 7 2 3 2 3 7" xfId="55839" xr:uid="{00000000-0005-0000-0000-000091280000}"/>
    <cellStyle name="Normal 2 2 2 7 2 3 2 4" xfId="10943" xr:uid="{00000000-0005-0000-0000-000092280000}"/>
    <cellStyle name="Normal 2 2 2 7 2 3 2 5" xfId="19329" xr:uid="{00000000-0005-0000-0000-000093280000}"/>
    <cellStyle name="Normal 2 2 2 7 2 3 2 6" xfId="27715" xr:uid="{00000000-0005-0000-0000-000094280000}"/>
    <cellStyle name="Normal 2 2 2 7 2 3 2 7" xfId="36101" xr:uid="{00000000-0005-0000-0000-000095280000}"/>
    <cellStyle name="Normal 2 2 2 7 2 3 2 8" xfId="44487" xr:uid="{00000000-0005-0000-0000-000096280000}"/>
    <cellStyle name="Normal 2 2 2 7 2 3 2 9" xfId="52873" xr:uid="{00000000-0005-0000-0000-000097280000}"/>
    <cellStyle name="Normal 2 2 2 7 2 3 3" xfId="4245" xr:uid="{00000000-0005-0000-0000-000098280000}"/>
    <cellStyle name="Normal 2 2 2 7 2 3 3 2" xfId="15599" xr:uid="{00000000-0005-0000-0000-000099280000}"/>
    <cellStyle name="Normal 2 2 2 7 2 3 3 3" xfId="23985" xr:uid="{00000000-0005-0000-0000-00009A280000}"/>
    <cellStyle name="Normal 2 2 2 7 2 3 3 4" xfId="32371" xr:uid="{00000000-0005-0000-0000-00009B280000}"/>
    <cellStyle name="Normal 2 2 2 7 2 3 3 5" xfId="40757" xr:uid="{00000000-0005-0000-0000-00009C280000}"/>
    <cellStyle name="Normal 2 2 2 7 2 3 3 6" xfId="49143" xr:uid="{00000000-0005-0000-0000-00009D280000}"/>
    <cellStyle name="Normal 2 2 2 7 2 3 3 7" xfId="57529" xr:uid="{00000000-0005-0000-0000-00009E280000}"/>
    <cellStyle name="Normal 2 2 2 7 2 3 4" xfId="7213" xr:uid="{00000000-0005-0000-0000-00009F280000}"/>
    <cellStyle name="Normal 2 2 2 7 2 3 4 2" xfId="12889" xr:uid="{00000000-0005-0000-0000-0000A0280000}"/>
    <cellStyle name="Normal 2 2 2 7 2 3 4 3" xfId="21275" xr:uid="{00000000-0005-0000-0000-0000A1280000}"/>
    <cellStyle name="Normal 2 2 2 7 2 3 4 4" xfId="29661" xr:uid="{00000000-0005-0000-0000-0000A2280000}"/>
    <cellStyle name="Normal 2 2 2 7 2 3 4 5" xfId="38047" xr:uid="{00000000-0005-0000-0000-0000A3280000}"/>
    <cellStyle name="Normal 2 2 2 7 2 3 4 6" xfId="46433" xr:uid="{00000000-0005-0000-0000-0000A4280000}"/>
    <cellStyle name="Normal 2 2 2 7 2 3 4 7" xfId="54819" xr:uid="{00000000-0005-0000-0000-0000A5280000}"/>
    <cellStyle name="Normal 2 2 2 7 2 3 5" xfId="9923" xr:uid="{00000000-0005-0000-0000-0000A6280000}"/>
    <cellStyle name="Normal 2 2 2 7 2 3 6" xfId="18309" xr:uid="{00000000-0005-0000-0000-0000A7280000}"/>
    <cellStyle name="Normal 2 2 2 7 2 3 7" xfId="26695" xr:uid="{00000000-0005-0000-0000-0000A8280000}"/>
    <cellStyle name="Normal 2 2 2 7 2 3 8" xfId="35081" xr:uid="{00000000-0005-0000-0000-0000A9280000}"/>
    <cellStyle name="Normal 2 2 2 7 2 3 9" xfId="43467" xr:uid="{00000000-0005-0000-0000-0000AA280000}"/>
    <cellStyle name="Normal 2 2 2 7 2 4" xfId="2051" xr:uid="{00000000-0005-0000-0000-0000AB280000}"/>
    <cellStyle name="Normal 2 2 2 7 2 4 2" xfId="4768" xr:uid="{00000000-0005-0000-0000-0000AC280000}"/>
    <cellStyle name="Normal 2 2 2 7 2 4 2 2" xfId="16122" xr:uid="{00000000-0005-0000-0000-0000AD280000}"/>
    <cellStyle name="Normal 2 2 2 7 2 4 2 3" xfId="24508" xr:uid="{00000000-0005-0000-0000-0000AE280000}"/>
    <cellStyle name="Normal 2 2 2 7 2 4 2 4" xfId="32894" xr:uid="{00000000-0005-0000-0000-0000AF280000}"/>
    <cellStyle name="Normal 2 2 2 7 2 4 2 5" xfId="41280" xr:uid="{00000000-0005-0000-0000-0000B0280000}"/>
    <cellStyle name="Normal 2 2 2 7 2 4 2 6" xfId="49666" xr:uid="{00000000-0005-0000-0000-0000B1280000}"/>
    <cellStyle name="Normal 2 2 2 7 2 4 2 7" xfId="58052" xr:uid="{00000000-0005-0000-0000-0000B2280000}"/>
    <cellStyle name="Normal 2 2 2 7 2 4 3" xfId="7736" xr:uid="{00000000-0005-0000-0000-0000B3280000}"/>
    <cellStyle name="Normal 2 2 2 7 2 4 3 2" xfId="13412" xr:uid="{00000000-0005-0000-0000-0000B4280000}"/>
    <cellStyle name="Normal 2 2 2 7 2 4 3 3" xfId="21798" xr:uid="{00000000-0005-0000-0000-0000B5280000}"/>
    <cellStyle name="Normal 2 2 2 7 2 4 3 4" xfId="30184" xr:uid="{00000000-0005-0000-0000-0000B6280000}"/>
    <cellStyle name="Normal 2 2 2 7 2 4 3 5" xfId="38570" xr:uid="{00000000-0005-0000-0000-0000B7280000}"/>
    <cellStyle name="Normal 2 2 2 7 2 4 3 6" xfId="46956" xr:uid="{00000000-0005-0000-0000-0000B8280000}"/>
    <cellStyle name="Normal 2 2 2 7 2 4 3 7" xfId="55342" xr:uid="{00000000-0005-0000-0000-0000B9280000}"/>
    <cellStyle name="Normal 2 2 2 7 2 4 4" xfId="10446" xr:uid="{00000000-0005-0000-0000-0000BA280000}"/>
    <cellStyle name="Normal 2 2 2 7 2 4 5" xfId="18832" xr:uid="{00000000-0005-0000-0000-0000BB280000}"/>
    <cellStyle name="Normal 2 2 2 7 2 4 6" xfId="27218" xr:uid="{00000000-0005-0000-0000-0000BC280000}"/>
    <cellStyle name="Normal 2 2 2 7 2 4 7" xfId="35604" xr:uid="{00000000-0005-0000-0000-0000BD280000}"/>
    <cellStyle name="Normal 2 2 2 7 2 4 8" xfId="43990" xr:uid="{00000000-0005-0000-0000-0000BE280000}"/>
    <cellStyle name="Normal 2 2 2 7 2 4 9" xfId="52376" xr:uid="{00000000-0005-0000-0000-0000BF280000}"/>
    <cellStyle name="Normal 2 2 2 7 2 5" xfId="3400" xr:uid="{00000000-0005-0000-0000-0000C0280000}"/>
    <cellStyle name="Normal 2 2 2 7 2 5 2" xfId="14754" xr:uid="{00000000-0005-0000-0000-0000C1280000}"/>
    <cellStyle name="Normal 2 2 2 7 2 5 3" xfId="23140" xr:uid="{00000000-0005-0000-0000-0000C2280000}"/>
    <cellStyle name="Normal 2 2 2 7 2 5 4" xfId="31526" xr:uid="{00000000-0005-0000-0000-0000C3280000}"/>
    <cellStyle name="Normal 2 2 2 7 2 5 5" xfId="39912" xr:uid="{00000000-0005-0000-0000-0000C4280000}"/>
    <cellStyle name="Normal 2 2 2 7 2 5 6" xfId="48298" xr:uid="{00000000-0005-0000-0000-0000C5280000}"/>
    <cellStyle name="Normal 2 2 2 7 2 5 7" xfId="56684" xr:uid="{00000000-0005-0000-0000-0000C6280000}"/>
    <cellStyle name="Normal 2 2 2 7 2 6" xfId="6368" xr:uid="{00000000-0005-0000-0000-0000C7280000}"/>
    <cellStyle name="Normal 2 2 2 7 2 6 2" xfId="12044" xr:uid="{00000000-0005-0000-0000-0000C8280000}"/>
    <cellStyle name="Normal 2 2 2 7 2 6 3" xfId="20430" xr:uid="{00000000-0005-0000-0000-0000C9280000}"/>
    <cellStyle name="Normal 2 2 2 7 2 6 4" xfId="28816" xr:uid="{00000000-0005-0000-0000-0000CA280000}"/>
    <cellStyle name="Normal 2 2 2 7 2 6 5" xfId="37202" xr:uid="{00000000-0005-0000-0000-0000CB280000}"/>
    <cellStyle name="Normal 2 2 2 7 2 6 6" xfId="45588" xr:uid="{00000000-0005-0000-0000-0000CC280000}"/>
    <cellStyle name="Normal 2 2 2 7 2 6 7" xfId="53974" xr:uid="{00000000-0005-0000-0000-0000CD280000}"/>
    <cellStyle name="Normal 2 2 2 7 2 7" xfId="9078" xr:uid="{00000000-0005-0000-0000-0000CE280000}"/>
    <cellStyle name="Normal 2 2 2 7 2 8" xfId="17464" xr:uid="{00000000-0005-0000-0000-0000CF280000}"/>
    <cellStyle name="Normal 2 2 2 7 2 9" xfId="25850" xr:uid="{00000000-0005-0000-0000-0000D0280000}"/>
    <cellStyle name="Normal 2 2 2 7 3" xfId="946" xr:uid="{00000000-0005-0000-0000-0000D1280000}"/>
    <cellStyle name="Normal 2 2 2 7 3 10" xfId="42971" xr:uid="{00000000-0005-0000-0000-0000D2280000}"/>
    <cellStyle name="Normal 2 2 2 7 3 11" xfId="51357" xr:uid="{00000000-0005-0000-0000-0000D3280000}"/>
    <cellStyle name="Normal 2 2 2 7 3 12" xfId="59743" xr:uid="{00000000-0005-0000-0000-0000D4280000}"/>
    <cellStyle name="Normal 2 2 2 7 3 13" xfId="61255" xr:uid="{00000000-0005-0000-0000-0000D5280000}"/>
    <cellStyle name="Normal 2 2 2 7 3 2" xfId="1830" xr:uid="{00000000-0005-0000-0000-0000D6280000}"/>
    <cellStyle name="Normal 2 2 2 7 3 2 10" xfId="52155" xr:uid="{00000000-0005-0000-0000-0000D7280000}"/>
    <cellStyle name="Normal 2 2 2 7 3 2 11" xfId="60541" xr:uid="{00000000-0005-0000-0000-0000D8280000}"/>
    <cellStyle name="Normal 2 2 2 7 3 2 2" xfId="2897" xr:uid="{00000000-0005-0000-0000-0000D9280000}"/>
    <cellStyle name="Normal 2 2 2 7 3 2 2 2" xfId="5614" xr:uid="{00000000-0005-0000-0000-0000DA280000}"/>
    <cellStyle name="Normal 2 2 2 7 3 2 2 2 2" xfId="16968" xr:uid="{00000000-0005-0000-0000-0000DB280000}"/>
    <cellStyle name="Normal 2 2 2 7 3 2 2 2 3" xfId="25354" xr:uid="{00000000-0005-0000-0000-0000DC280000}"/>
    <cellStyle name="Normal 2 2 2 7 3 2 2 2 4" xfId="33740" xr:uid="{00000000-0005-0000-0000-0000DD280000}"/>
    <cellStyle name="Normal 2 2 2 7 3 2 2 2 5" xfId="42126" xr:uid="{00000000-0005-0000-0000-0000DE280000}"/>
    <cellStyle name="Normal 2 2 2 7 3 2 2 2 6" xfId="50512" xr:uid="{00000000-0005-0000-0000-0000DF280000}"/>
    <cellStyle name="Normal 2 2 2 7 3 2 2 2 7" xfId="58898" xr:uid="{00000000-0005-0000-0000-0000E0280000}"/>
    <cellStyle name="Normal 2 2 2 7 3 2 2 3" xfId="8582" xr:uid="{00000000-0005-0000-0000-0000E1280000}"/>
    <cellStyle name="Normal 2 2 2 7 3 2 2 3 2" xfId="14258" xr:uid="{00000000-0005-0000-0000-0000E2280000}"/>
    <cellStyle name="Normal 2 2 2 7 3 2 2 3 3" xfId="22644" xr:uid="{00000000-0005-0000-0000-0000E3280000}"/>
    <cellStyle name="Normal 2 2 2 7 3 2 2 3 4" xfId="31030" xr:uid="{00000000-0005-0000-0000-0000E4280000}"/>
    <cellStyle name="Normal 2 2 2 7 3 2 2 3 5" xfId="39416" xr:uid="{00000000-0005-0000-0000-0000E5280000}"/>
    <cellStyle name="Normal 2 2 2 7 3 2 2 3 6" xfId="47802" xr:uid="{00000000-0005-0000-0000-0000E6280000}"/>
    <cellStyle name="Normal 2 2 2 7 3 2 2 3 7" xfId="56188" xr:uid="{00000000-0005-0000-0000-0000E7280000}"/>
    <cellStyle name="Normal 2 2 2 7 3 2 2 4" xfId="11292" xr:uid="{00000000-0005-0000-0000-0000E8280000}"/>
    <cellStyle name="Normal 2 2 2 7 3 2 2 5" xfId="19678" xr:uid="{00000000-0005-0000-0000-0000E9280000}"/>
    <cellStyle name="Normal 2 2 2 7 3 2 2 6" xfId="28064" xr:uid="{00000000-0005-0000-0000-0000EA280000}"/>
    <cellStyle name="Normal 2 2 2 7 3 2 2 7" xfId="36450" xr:uid="{00000000-0005-0000-0000-0000EB280000}"/>
    <cellStyle name="Normal 2 2 2 7 3 2 2 8" xfId="44836" xr:uid="{00000000-0005-0000-0000-0000EC280000}"/>
    <cellStyle name="Normal 2 2 2 7 3 2 2 9" xfId="53222" xr:uid="{00000000-0005-0000-0000-0000ED280000}"/>
    <cellStyle name="Normal 2 2 2 7 3 2 3" xfId="4547" xr:uid="{00000000-0005-0000-0000-0000EE280000}"/>
    <cellStyle name="Normal 2 2 2 7 3 2 3 2" xfId="15901" xr:uid="{00000000-0005-0000-0000-0000EF280000}"/>
    <cellStyle name="Normal 2 2 2 7 3 2 3 3" xfId="24287" xr:uid="{00000000-0005-0000-0000-0000F0280000}"/>
    <cellStyle name="Normal 2 2 2 7 3 2 3 4" xfId="32673" xr:uid="{00000000-0005-0000-0000-0000F1280000}"/>
    <cellStyle name="Normal 2 2 2 7 3 2 3 5" xfId="41059" xr:uid="{00000000-0005-0000-0000-0000F2280000}"/>
    <cellStyle name="Normal 2 2 2 7 3 2 3 6" xfId="49445" xr:uid="{00000000-0005-0000-0000-0000F3280000}"/>
    <cellStyle name="Normal 2 2 2 7 3 2 3 7" xfId="57831" xr:uid="{00000000-0005-0000-0000-0000F4280000}"/>
    <cellStyle name="Normal 2 2 2 7 3 2 4" xfId="7515" xr:uid="{00000000-0005-0000-0000-0000F5280000}"/>
    <cellStyle name="Normal 2 2 2 7 3 2 4 2" xfId="13191" xr:uid="{00000000-0005-0000-0000-0000F6280000}"/>
    <cellStyle name="Normal 2 2 2 7 3 2 4 3" xfId="21577" xr:uid="{00000000-0005-0000-0000-0000F7280000}"/>
    <cellStyle name="Normal 2 2 2 7 3 2 4 4" xfId="29963" xr:uid="{00000000-0005-0000-0000-0000F8280000}"/>
    <cellStyle name="Normal 2 2 2 7 3 2 4 5" xfId="38349" xr:uid="{00000000-0005-0000-0000-0000F9280000}"/>
    <cellStyle name="Normal 2 2 2 7 3 2 4 6" xfId="46735" xr:uid="{00000000-0005-0000-0000-0000FA280000}"/>
    <cellStyle name="Normal 2 2 2 7 3 2 4 7" xfId="55121" xr:uid="{00000000-0005-0000-0000-0000FB280000}"/>
    <cellStyle name="Normal 2 2 2 7 3 2 5" xfId="10225" xr:uid="{00000000-0005-0000-0000-0000FC280000}"/>
    <cellStyle name="Normal 2 2 2 7 3 2 6" xfId="18611" xr:uid="{00000000-0005-0000-0000-0000FD280000}"/>
    <cellStyle name="Normal 2 2 2 7 3 2 7" xfId="26997" xr:uid="{00000000-0005-0000-0000-0000FE280000}"/>
    <cellStyle name="Normal 2 2 2 7 3 2 8" xfId="35383" xr:uid="{00000000-0005-0000-0000-0000FF280000}"/>
    <cellStyle name="Normal 2 2 2 7 3 2 9" xfId="43769" xr:uid="{00000000-0005-0000-0000-000000290000}"/>
    <cellStyle name="Normal 2 2 2 7 3 3" xfId="2052" xr:uid="{00000000-0005-0000-0000-000001290000}"/>
    <cellStyle name="Normal 2 2 2 7 3 3 2" xfId="4769" xr:uid="{00000000-0005-0000-0000-000002290000}"/>
    <cellStyle name="Normal 2 2 2 7 3 3 2 2" xfId="16123" xr:uid="{00000000-0005-0000-0000-000003290000}"/>
    <cellStyle name="Normal 2 2 2 7 3 3 2 3" xfId="24509" xr:uid="{00000000-0005-0000-0000-000004290000}"/>
    <cellStyle name="Normal 2 2 2 7 3 3 2 4" xfId="32895" xr:uid="{00000000-0005-0000-0000-000005290000}"/>
    <cellStyle name="Normal 2 2 2 7 3 3 2 5" xfId="41281" xr:uid="{00000000-0005-0000-0000-000006290000}"/>
    <cellStyle name="Normal 2 2 2 7 3 3 2 6" xfId="49667" xr:uid="{00000000-0005-0000-0000-000007290000}"/>
    <cellStyle name="Normal 2 2 2 7 3 3 2 7" xfId="58053" xr:uid="{00000000-0005-0000-0000-000008290000}"/>
    <cellStyle name="Normal 2 2 2 7 3 3 3" xfId="7737" xr:uid="{00000000-0005-0000-0000-000009290000}"/>
    <cellStyle name="Normal 2 2 2 7 3 3 3 2" xfId="13413" xr:uid="{00000000-0005-0000-0000-00000A290000}"/>
    <cellStyle name="Normal 2 2 2 7 3 3 3 3" xfId="21799" xr:uid="{00000000-0005-0000-0000-00000B290000}"/>
    <cellStyle name="Normal 2 2 2 7 3 3 3 4" xfId="30185" xr:uid="{00000000-0005-0000-0000-00000C290000}"/>
    <cellStyle name="Normal 2 2 2 7 3 3 3 5" xfId="38571" xr:uid="{00000000-0005-0000-0000-00000D290000}"/>
    <cellStyle name="Normal 2 2 2 7 3 3 3 6" xfId="46957" xr:uid="{00000000-0005-0000-0000-00000E290000}"/>
    <cellStyle name="Normal 2 2 2 7 3 3 3 7" xfId="55343" xr:uid="{00000000-0005-0000-0000-00000F290000}"/>
    <cellStyle name="Normal 2 2 2 7 3 3 4" xfId="10447" xr:uid="{00000000-0005-0000-0000-000010290000}"/>
    <cellStyle name="Normal 2 2 2 7 3 3 5" xfId="18833" xr:uid="{00000000-0005-0000-0000-000011290000}"/>
    <cellStyle name="Normal 2 2 2 7 3 3 6" xfId="27219" xr:uid="{00000000-0005-0000-0000-000012290000}"/>
    <cellStyle name="Normal 2 2 2 7 3 3 7" xfId="35605" xr:uid="{00000000-0005-0000-0000-000013290000}"/>
    <cellStyle name="Normal 2 2 2 7 3 3 8" xfId="43991" xr:uid="{00000000-0005-0000-0000-000014290000}"/>
    <cellStyle name="Normal 2 2 2 7 3 3 9" xfId="52377" xr:uid="{00000000-0005-0000-0000-000015290000}"/>
    <cellStyle name="Normal 2 2 2 7 3 4" xfId="3749" xr:uid="{00000000-0005-0000-0000-000016290000}"/>
    <cellStyle name="Normal 2 2 2 7 3 4 2" xfId="15103" xr:uid="{00000000-0005-0000-0000-000017290000}"/>
    <cellStyle name="Normal 2 2 2 7 3 4 3" xfId="23489" xr:uid="{00000000-0005-0000-0000-000018290000}"/>
    <cellStyle name="Normal 2 2 2 7 3 4 4" xfId="31875" xr:uid="{00000000-0005-0000-0000-000019290000}"/>
    <cellStyle name="Normal 2 2 2 7 3 4 5" xfId="40261" xr:uid="{00000000-0005-0000-0000-00001A290000}"/>
    <cellStyle name="Normal 2 2 2 7 3 4 6" xfId="48647" xr:uid="{00000000-0005-0000-0000-00001B290000}"/>
    <cellStyle name="Normal 2 2 2 7 3 4 7" xfId="57033" xr:uid="{00000000-0005-0000-0000-00001C290000}"/>
    <cellStyle name="Normal 2 2 2 7 3 5" xfId="6717" xr:uid="{00000000-0005-0000-0000-00001D290000}"/>
    <cellStyle name="Normal 2 2 2 7 3 5 2" xfId="12393" xr:uid="{00000000-0005-0000-0000-00001E290000}"/>
    <cellStyle name="Normal 2 2 2 7 3 5 3" xfId="20779" xr:uid="{00000000-0005-0000-0000-00001F290000}"/>
    <cellStyle name="Normal 2 2 2 7 3 5 4" xfId="29165" xr:uid="{00000000-0005-0000-0000-000020290000}"/>
    <cellStyle name="Normal 2 2 2 7 3 5 5" xfId="37551" xr:uid="{00000000-0005-0000-0000-000021290000}"/>
    <cellStyle name="Normal 2 2 2 7 3 5 6" xfId="45937" xr:uid="{00000000-0005-0000-0000-000022290000}"/>
    <cellStyle name="Normal 2 2 2 7 3 5 7" xfId="54323" xr:uid="{00000000-0005-0000-0000-000023290000}"/>
    <cellStyle name="Normal 2 2 2 7 3 6" xfId="9427" xr:uid="{00000000-0005-0000-0000-000024290000}"/>
    <cellStyle name="Normal 2 2 2 7 3 7" xfId="17813" xr:uid="{00000000-0005-0000-0000-000025290000}"/>
    <cellStyle name="Normal 2 2 2 7 3 8" xfId="26199" xr:uid="{00000000-0005-0000-0000-000026290000}"/>
    <cellStyle name="Normal 2 2 2 7 3 9" xfId="34585" xr:uid="{00000000-0005-0000-0000-000027290000}"/>
    <cellStyle name="Normal 2 2 2 7 4" xfId="944" xr:uid="{00000000-0005-0000-0000-000028290000}"/>
    <cellStyle name="Normal 2 2 2 7 4 10" xfId="51355" xr:uid="{00000000-0005-0000-0000-000029290000}"/>
    <cellStyle name="Normal 2 2 2 7 4 11" xfId="59741" xr:uid="{00000000-0005-0000-0000-00002A290000}"/>
    <cellStyle name="Normal 2 2 2 7 4 2" xfId="2895" xr:uid="{00000000-0005-0000-0000-00002B290000}"/>
    <cellStyle name="Normal 2 2 2 7 4 2 2" xfId="5612" xr:uid="{00000000-0005-0000-0000-00002C290000}"/>
    <cellStyle name="Normal 2 2 2 7 4 2 2 2" xfId="16966" xr:uid="{00000000-0005-0000-0000-00002D290000}"/>
    <cellStyle name="Normal 2 2 2 7 4 2 2 3" xfId="25352" xr:uid="{00000000-0005-0000-0000-00002E290000}"/>
    <cellStyle name="Normal 2 2 2 7 4 2 2 4" xfId="33738" xr:uid="{00000000-0005-0000-0000-00002F290000}"/>
    <cellStyle name="Normal 2 2 2 7 4 2 2 5" xfId="42124" xr:uid="{00000000-0005-0000-0000-000030290000}"/>
    <cellStyle name="Normal 2 2 2 7 4 2 2 6" xfId="50510" xr:uid="{00000000-0005-0000-0000-000031290000}"/>
    <cellStyle name="Normal 2 2 2 7 4 2 2 7" xfId="58896" xr:uid="{00000000-0005-0000-0000-000032290000}"/>
    <cellStyle name="Normal 2 2 2 7 4 2 3" xfId="8580" xr:uid="{00000000-0005-0000-0000-000033290000}"/>
    <cellStyle name="Normal 2 2 2 7 4 2 3 2" xfId="14256" xr:uid="{00000000-0005-0000-0000-000034290000}"/>
    <cellStyle name="Normal 2 2 2 7 4 2 3 3" xfId="22642" xr:uid="{00000000-0005-0000-0000-000035290000}"/>
    <cellStyle name="Normal 2 2 2 7 4 2 3 4" xfId="31028" xr:uid="{00000000-0005-0000-0000-000036290000}"/>
    <cellStyle name="Normal 2 2 2 7 4 2 3 5" xfId="39414" xr:uid="{00000000-0005-0000-0000-000037290000}"/>
    <cellStyle name="Normal 2 2 2 7 4 2 3 6" xfId="47800" xr:uid="{00000000-0005-0000-0000-000038290000}"/>
    <cellStyle name="Normal 2 2 2 7 4 2 3 7" xfId="56186" xr:uid="{00000000-0005-0000-0000-000039290000}"/>
    <cellStyle name="Normal 2 2 2 7 4 2 4" xfId="11290" xr:uid="{00000000-0005-0000-0000-00003A290000}"/>
    <cellStyle name="Normal 2 2 2 7 4 2 5" xfId="19676" xr:uid="{00000000-0005-0000-0000-00003B290000}"/>
    <cellStyle name="Normal 2 2 2 7 4 2 6" xfId="28062" xr:uid="{00000000-0005-0000-0000-00003C290000}"/>
    <cellStyle name="Normal 2 2 2 7 4 2 7" xfId="36448" xr:uid="{00000000-0005-0000-0000-00003D290000}"/>
    <cellStyle name="Normal 2 2 2 7 4 2 8" xfId="44834" xr:uid="{00000000-0005-0000-0000-00003E290000}"/>
    <cellStyle name="Normal 2 2 2 7 4 2 9" xfId="53220" xr:uid="{00000000-0005-0000-0000-00003F290000}"/>
    <cellStyle name="Normal 2 2 2 7 4 3" xfId="3747" xr:uid="{00000000-0005-0000-0000-000040290000}"/>
    <cellStyle name="Normal 2 2 2 7 4 3 2" xfId="15101" xr:uid="{00000000-0005-0000-0000-000041290000}"/>
    <cellStyle name="Normal 2 2 2 7 4 3 3" xfId="23487" xr:uid="{00000000-0005-0000-0000-000042290000}"/>
    <cellStyle name="Normal 2 2 2 7 4 3 4" xfId="31873" xr:uid="{00000000-0005-0000-0000-000043290000}"/>
    <cellStyle name="Normal 2 2 2 7 4 3 5" xfId="40259" xr:uid="{00000000-0005-0000-0000-000044290000}"/>
    <cellStyle name="Normal 2 2 2 7 4 3 6" xfId="48645" xr:uid="{00000000-0005-0000-0000-000045290000}"/>
    <cellStyle name="Normal 2 2 2 7 4 3 7" xfId="57031" xr:uid="{00000000-0005-0000-0000-000046290000}"/>
    <cellStyle name="Normal 2 2 2 7 4 4" xfId="6715" xr:uid="{00000000-0005-0000-0000-000047290000}"/>
    <cellStyle name="Normal 2 2 2 7 4 4 2" xfId="12391" xr:uid="{00000000-0005-0000-0000-000048290000}"/>
    <cellStyle name="Normal 2 2 2 7 4 4 3" xfId="20777" xr:uid="{00000000-0005-0000-0000-000049290000}"/>
    <cellStyle name="Normal 2 2 2 7 4 4 4" xfId="29163" xr:uid="{00000000-0005-0000-0000-00004A290000}"/>
    <cellStyle name="Normal 2 2 2 7 4 4 5" xfId="37549" xr:uid="{00000000-0005-0000-0000-00004B290000}"/>
    <cellStyle name="Normal 2 2 2 7 4 4 6" xfId="45935" xr:uid="{00000000-0005-0000-0000-00004C290000}"/>
    <cellStyle name="Normal 2 2 2 7 4 4 7" xfId="54321" xr:uid="{00000000-0005-0000-0000-00004D290000}"/>
    <cellStyle name="Normal 2 2 2 7 4 5" xfId="9425" xr:uid="{00000000-0005-0000-0000-00004E290000}"/>
    <cellStyle name="Normal 2 2 2 7 4 6" xfId="17811" xr:uid="{00000000-0005-0000-0000-00004F290000}"/>
    <cellStyle name="Normal 2 2 2 7 4 7" xfId="26197" xr:uid="{00000000-0005-0000-0000-000050290000}"/>
    <cellStyle name="Normal 2 2 2 7 4 8" xfId="34583" xr:uid="{00000000-0005-0000-0000-000051290000}"/>
    <cellStyle name="Normal 2 2 2 7 4 9" xfId="42969" xr:uid="{00000000-0005-0000-0000-000052290000}"/>
    <cellStyle name="Normal 2 2 2 7 5" xfId="1527" xr:uid="{00000000-0005-0000-0000-000053290000}"/>
    <cellStyle name="Normal 2 2 2 7 5 10" xfId="51852" xr:uid="{00000000-0005-0000-0000-000054290000}"/>
    <cellStyle name="Normal 2 2 2 7 5 11" xfId="60238" xr:uid="{00000000-0005-0000-0000-000055290000}"/>
    <cellStyle name="Normal 2 2 2 7 5 2" xfId="2547" xr:uid="{00000000-0005-0000-0000-000056290000}"/>
    <cellStyle name="Normal 2 2 2 7 5 2 2" xfId="5264" xr:uid="{00000000-0005-0000-0000-000057290000}"/>
    <cellStyle name="Normal 2 2 2 7 5 2 2 2" xfId="16618" xr:uid="{00000000-0005-0000-0000-000058290000}"/>
    <cellStyle name="Normal 2 2 2 7 5 2 2 3" xfId="25004" xr:uid="{00000000-0005-0000-0000-000059290000}"/>
    <cellStyle name="Normal 2 2 2 7 5 2 2 4" xfId="33390" xr:uid="{00000000-0005-0000-0000-00005A290000}"/>
    <cellStyle name="Normal 2 2 2 7 5 2 2 5" xfId="41776" xr:uid="{00000000-0005-0000-0000-00005B290000}"/>
    <cellStyle name="Normal 2 2 2 7 5 2 2 6" xfId="50162" xr:uid="{00000000-0005-0000-0000-00005C290000}"/>
    <cellStyle name="Normal 2 2 2 7 5 2 2 7" xfId="58548" xr:uid="{00000000-0005-0000-0000-00005D290000}"/>
    <cellStyle name="Normal 2 2 2 7 5 2 3" xfId="8232" xr:uid="{00000000-0005-0000-0000-00005E290000}"/>
    <cellStyle name="Normal 2 2 2 7 5 2 3 2" xfId="13908" xr:uid="{00000000-0005-0000-0000-00005F290000}"/>
    <cellStyle name="Normal 2 2 2 7 5 2 3 3" xfId="22294" xr:uid="{00000000-0005-0000-0000-000060290000}"/>
    <cellStyle name="Normal 2 2 2 7 5 2 3 4" xfId="30680" xr:uid="{00000000-0005-0000-0000-000061290000}"/>
    <cellStyle name="Normal 2 2 2 7 5 2 3 5" xfId="39066" xr:uid="{00000000-0005-0000-0000-000062290000}"/>
    <cellStyle name="Normal 2 2 2 7 5 2 3 6" xfId="47452" xr:uid="{00000000-0005-0000-0000-000063290000}"/>
    <cellStyle name="Normal 2 2 2 7 5 2 3 7" xfId="55838" xr:uid="{00000000-0005-0000-0000-000064290000}"/>
    <cellStyle name="Normal 2 2 2 7 5 2 4" xfId="10942" xr:uid="{00000000-0005-0000-0000-000065290000}"/>
    <cellStyle name="Normal 2 2 2 7 5 2 5" xfId="19328" xr:uid="{00000000-0005-0000-0000-000066290000}"/>
    <cellStyle name="Normal 2 2 2 7 5 2 6" xfId="27714" xr:uid="{00000000-0005-0000-0000-000067290000}"/>
    <cellStyle name="Normal 2 2 2 7 5 2 7" xfId="36100" xr:uid="{00000000-0005-0000-0000-000068290000}"/>
    <cellStyle name="Normal 2 2 2 7 5 2 8" xfId="44486" xr:uid="{00000000-0005-0000-0000-000069290000}"/>
    <cellStyle name="Normal 2 2 2 7 5 2 9" xfId="52872" xr:uid="{00000000-0005-0000-0000-00006A290000}"/>
    <cellStyle name="Normal 2 2 2 7 5 3" xfId="4244" xr:uid="{00000000-0005-0000-0000-00006B290000}"/>
    <cellStyle name="Normal 2 2 2 7 5 3 2" xfId="15598" xr:uid="{00000000-0005-0000-0000-00006C290000}"/>
    <cellStyle name="Normal 2 2 2 7 5 3 3" xfId="23984" xr:uid="{00000000-0005-0000-0000-00006D290000}"/>
    <cellStyle name="Normal 2 2 2 7 5 3 4" xfId="32370" xr:uid="{00000000-0005-0000-0000-00006E290000}"/>
    <cellStyle name="Normal 2 2 2 7 5 3 5" xfId="40756" xr:uid="{00000000-0005-0000-0000-00006F290000}"/>
    <cellStyle name="Normal 2 2 2 7 5 3 6" xfId="49142" xr:uid="{00000000-0005-0000-0000-000070290000}"/>
    <cellStyle name="Normal 2 2 2 7 5 3 7" xfId="57528" xr:uid="{00000000-0005-0000-0000-000071290000}"/>
    <cellStyle name="Normal 2 2 2 7 5 4" xfId="7212" xr:uid="{00000000-0005-0000-0000-000072290000}"/>
    <cellStyle name="Normal 2 2 2 7 5 4 2" xfId="12888" xr:uid="{00000000-0005-0000-0000-000073290000}"/>
    <cellStyle name="Normal 2 2 2 7 5 4 3" xfId="21274" xr:uid="{00000000-0005-0000-0000-000074290000}"/>
    <cellStyle name="Normal 2 2 2 7 5 4 4" xfId="29660" xr:uid="{00000000-0005-0000-0000-000075290000}"/>
    <cellStyle name="Normal 2 2 2 7 5 4 5" xfId="38046" xr:uid="{00000000-0005-0000-0000-000076290000}"/>
    <cellStyle name="Normal 2 2 2 7 5 4 6" xfId="46432" xr:uid="{00000000-0005-0000-0000-000077290000}"/>
    <cellStyle name="Normal 2 2 2 7 5 4 7" xfId="54818" xr:uid="{00000000-0005-0000-0000-000078290000}"/>
    <cellStyle name="Normal 2 2 2 7 5 5" xfId="9922" xr:uid="{00000000-0005-0000-0000-000079290000}"/>
    <cellStyle name="Normal 2 2 2 7 5 6" xfId="18308" xr:uid="{00000000-0005-0000-0000-00007A290000}"/>
    <cellStyle name="Normal 2 2 2 7 5 7" xfId="26694" xr:uid="{00000000-0005-0000-0000-00007B290000}"/>
    <cellStyle name="Normal 2 2 2 7 5 8" xfId="35080" xr:uid="{00000000-0005-0000-0000-00007C290000}"/>
    <cellStyle name="Normal 2 2 2 7 5 9" xfId="43466" xr:uid="{00000000-0005-0000-0000-00007D290000}"/>
    <cellStyle name="Normal 2 2 2 7 6" xfId="2050" xr:uid="{00000000-0005-0000-0000-00007E290000}"/>
    <cellStyle name="Normal 2 2 2 7 6 2" xfId="4767" xr:uid="{00000000-0005-0000-0000-00007F290000}"/>
    <cellStyle name="Normal 2 2 2 7 6 2 2" xfId="16121" xr:uid="{00000000-0005-0000-0000-000080290000}"/>
    <cellStyle name="Normal 2 2 2 7 6 2 3" xfId="24507" xr:uid="{00000000-0005-0000-0000-000081290000}"/>
    <cellStyle name="Normal 2 2 2 7 6 2 4" xfId="32893" xr:uid="{00000000-0005-0000-0000-000082290000}"/>
    <cellStyle name="Normal 2 2 2 7 6 2 5" xfId="41279" xr:uid="{00000000-0005-0000-0000-000083290000}"/>
    <cellStyle name="Normal 2 2 2 7 6 2 6" xfId="49665" xr:uid="{00000000-0005-0000-0000-000084290000}"/>
    <cellStyle name="Normal 2 2 2 7 6 2 7" xfId="58051" xr:uid="{00000000-0005-0000-0000-000085290000}"/>
    <cellStyle name="Normal 2 2 2 7 6 3" xfId="7735" xr:uid="{00000000-0005-0000-0000-000086290000}"/>
    <cellStyle name="Normal 2 2 2 7 6 3 2" xfId="13411" xr:uid="{00000000-0005-0000-0000-000087290000}"/>
    <cellStyle name="Normal 2 2 2 7 6 3 3" xfId="21797" xr:uid="{00000000-0005-0000-0000-000088290000}"/>
    <cellStyle name="Normal 2 2 2 7 6 3 4" xfId="30183" xr:uid="{00000000-0005-0000-0000-000089290000}"/>
    <cellStyle name="Normal 2 2 2 7 6 3 5" xfId="38569" xr:uid="{00000000-0005-0000-0000-00008A290000}"/>
    <cellStyle name="Normal 2 2 2 7 6 3 6" xfId="46955" xr:uid="{00000000-0005-0000-0000-00008B290000}"/>
    <cellStyle name="Normal 2 2 2 7 6 3 7" xfId="55341" xr:uid="{00000000-0005-0000-0000-00008C290000}"/>
    <cellStyle name="Normal 2 2 2 7 6 4" xfId="10445" xr:uid="{00000000-0005-0000-0000-00008D290000}"/>
    <cellStyle name="Normal 2 2 2 7 6 5" xfId="18831" xr:uid="{00000000-0005-0000-0000-00008E290000}"/>
    <cellStyle name="Normal 2 2 2 7 6 6" xfId="27217" xr:uid="{00000000-0005-0000-0000-00008F290000}"/>
    <cellStyle name="Normal 2 2 2 7 6 7" xfId="35603" xr:uid="{00000000-0005-0000-0000-000090290000}"/>
    <cellStyle name="Normal 2 2 2 7 6 8" xfId="43989" xr:uid="{00000000-0005-0000-0000-000091290000}"/>
    <cellStyle name="Normal 2 2 2 7 6 9" xfId="52375" xr:uid="{00000000-0005-0000-0000-000092290000}"/>
    <cellStyle name="Normal 2 2 2 7 7" xfId="630" xr:uid="{00000000-0005-0000-0000-000093290000}"/>
    <cellStyle name="Normal 2 2 2 7 7 2" xfId="6367" xr:uid="{00000000-0005-0000-0000-000094290000}"/>
    <cellStyle name="Normal 2 2 2 7 7 3" xfId="12043" xr:uid="{00000000-0005-0000-0000-000095290000}"/>
    <cellStyle name="Normal 2 2 2 7 7 4" xfId="20429" xr:uid="{00000000-0005-0000-0000-000096290000}"/>
    <cellStyle name="Normal 2 2 2 7 7 5" xfId="28815" xr:uid="{00000000-0005-0000-0000-000097290000}"/>
    <cellStyle name="Normal 2 2 2 7 7 6" xfId="37201" xr:uid="{00000000-0005-0000-0000-000098290000}"/>
    <cellStyle name="Normal 2 2 2 7 7 7" xfId="45587" xr:uid="{00000000-0005-0000-0000-000099290000}"/>
    <cellStyle name="Normal 2 2 2 7 7 8" xfId="53973" xr:uid="{00000000-0005-0000-0000-00009A290000}"/>
    <cellStyle name="Normal 2 2 2 7 8" xfId="3399" xr:uid="{00000000-0005-0000-0000-00009B290000}"/>
    <cellStyle name="Normal 2 2 2 7 8 2" xfId="14753" xr:uid="{00000000-0005-0000-0000-00009C290000}"/>
    <cellStyle name="Normal 2 2 2 7 8 3" xfId="23139" xr:uid="{00000000-0005-0000-0000-00009D290000}"/>
    <cellStyle name="Normal 2 2 2 7 8 4" xfId="31525" xr:uid="{00000000-0005-0000-0000-00009E290000}"/>
    <cellStyle name="Normal 2 2 2 7 8 5" xfId="39911" xr:uid="{00000000-0005-0000-0000-00009F290000}"/>
    <cellStyle name="Normal 2 2 2 7 8 6" xfId="48297" xr:uid="{00000000-0005-0000-0000-0000A0290000}"/>
    <cellStyle name="Normal 2 2 2 7 8 7" xfId="56683" xr:uid="{00000000-0005-0000-0000-0000A1290000}"/>
    <cellStyle name="Normal 2 2 2 7 9" xfId="6232" xr:uid="{00000000-0005-0000-0000-0000A2290000}"/>
    <cellStyle name="Normal 2 2 2 7 9 2" xfId="11908" xr:uid="{00000000-0005-0000-0000-0000A3290000}"/>
    <cellStyle name="Normal 2 2 2 7 9 3" xfId="20294" xr:uid="{00000000-0005-0000-0000-0000A4290000}"/>
    <cellStyle name="Normal 2 2 2 7 9 4" xfId="28680" xr:uid="{00000000-0005-0000-0000-0000A5290000}"/>
    <cellStyle name="Normal 2 2 2 7 9 5" xfId="37066" xr:uid="{00000000-0005-0000-0000-0000A6290000}"/>
    <cellStyle name="Normal 2 2 2 7 9 6" xfId="45452" xr:uid="{00000000-0005-0000-0000-0000A7290000}"/>
    <cellStyle name="Normal 2 2 2 7 9 7" xfId="53838" xr:uid="{00000000-0005-0000-0000-0000A8290000}"/>
    <cellStyle name="Normal 2 2 2 7_Sheet1" xfId="126" xr:uid="{00000000-0005-0000-0000-0000A9290000}"/>
    <cellStyle name="Normal 2 2 2 8" xfId="127" xr:uid="{00000000-0005-0000-0000-0000AA290000}"/>
    <cellStyle name="Normal 2 2 2 8 10" xfId="25851" xr:uid="{00000000-0005-0000-0000-0000AB290000}"/>
    <cellStyle name="Normal 2 2 2 8 11" xfId="34237" xr:uid="{00000000-0005-0000-0000-0000AC290000}"/>
    <cellStyle name="Normal 2 2 2 8 12" xfId="42623" xr:uid="{00000000-0005-0000-0000-0000AD290000}"/>
    <cellStyle name="Normal 2 2 2 8 13" xfId="51009" xr:uid="{00000000-0005-0000-0000-0000AE290000}"/>
    <cellStyle name="Normal 2 2 2 8 14" xfId="59395" xr:uid="{00000000-0005-0000-0000-0000AF290000}"/>
    <cellStyle name="Normal 2 2 2 8 15" xfId="60762" xr:uid="{00000000-0005-0000-0000-0000B0290000}"/>
    <cellStyle name="Normal 2 2 2 8 2" xfId="947" xr:uid="{00000000-0005-0000-0000-0000B1290000}"/>
    <cellStyle name="Normal 2 2 2 8 2 10" xfId="51358" xr:uid="{00000000-0005-0000-0000-0000B2290000}"/>
    <cellStyle name="Normal 2 2 2 8 2 11" xfId="59744" xr:uid="{00000000-0005-0000-0000-0000B3290000}"/>
    <cellStyle name="Normal 2 2 2 8 2 12" xfId="61257" xr:uid="{00000000-0005-0000-0000-0000B4290000}"/>
    <cellStyle name="Normal 2 2 2 8 2 2" xfId="2898" xr:uid="{00000000-0005-0000-0000-0000B5290000}"/>
    <cellStyle name="Normal 2 2 2 8 2 2 2" xfId="5615" xr:uid="{00000000-0005-0000-0000-0000B6290000}"/>
    <cellStyle name="Normal 2 2 2 8 2 2 2 2" xfId="16969" xr:uid="{00000000-0005-0000-0000-0000B7290000}"/>
    <cellStyle name="Normal 2 2 2 8 2 2 2 3" xfId="25355" xr:uid="{00000000-0005-0000-0000-0000B8290000}"/>
    <cellStyle name="Normal 2 2 2 8 2 2 2 4" xfId="33741" xr:uid="{00000000-0005-0000-0000-0000B9290000}"/>
    <cellStyle name="Normal 2 2 2 8 2 2 2 5" xfId="42127" xr:uid="{00000000-0005-0000-0000-0000BA290000}"/>
    <cellStyle name="Normal 2 2 2 8 2 2 2 6" xfId="50513" xr:uid="{00000000-0005-0000-0000-0000BB290000}"/>
    <cellStyle name="Normal 2 2 2 8 2 2 2 7" xfId="58899" xr:uid="{00000000-0005-0000-0000-0000BC290000}"/>
    <cellStyle name="Normal 2 2 2 8 2 2 3" xfId="8583" xr:uid="{00000000-0005-0000-0000-0000BD290000}"/>
    <cellStyle name="Normal 2 2 2 8 2 2 3 2" xfId="14259" xr:uid="{00000000-0005-0000-0000-0000BE290000}"/>
    <cellStyle name="Normal 2 2 2 8 2 2 3 3" xfId="22645" xr:uid="{00000000-0005-0000-0000-0000BF290000}"/>
    <cellStyle name="Normal 2 2 2 8 2 2 3 4" xfId="31031" xr:uid="{00000000-0005-0000-0000-0000C0290000}"/>
    <cellStyle name="Normal 2 2 2 8 2 2 3 5" xfId="39417" xr:uid="{00000000-0005-0000-0000-0000C1290000}"/>
    <cellStyle name="Normal 2 2 2 8 2 2 3 6" xfId="47803" xr:uid="{00000000-0005-0000-0000-0000C2290000}"/>
    <cellStyle name="Normal 2 2 2 8 2 2 3 7" xfId="56189" xr:uid="{00000000-0005-0000-0000-0000C3290000}"/>
    <cellStyle name="Normal 2 2 2 8 2 2 4" xfId="11293" xr:uid="{00000000-0005-0000-0000-0000C4290000}"/>
    <cellStyle name="Normal 2 2 2 8 2 2 5" xfId="19679" xr:uid="{00000000-0005-0000-0000-0000C5290000}"/>
    <cellStyle name="Normal 2 2 2 8 2 2 6" xfId="28065" xr:uid="{00000000-0005-0000-0000-0000C6290000}"/>
    <cellStyle name="Normal 2 2 2 8 2 2 7" xfId="36451" xr:uid="{00000000-0005-0000-0000-0000C7290000}"/>
    <cellStyle name="Normal 2 2 2 8 2 2 8" xfId="44837" xr:uid="{00000000-0005-0000-0000-0000C8290000}"/>
    <cellStyle name="Normal 2 2 2 8 2 2 9" xfId="53223" xr:uid="{00000000-0005-0000-0000-0000C9290000}"/>
    <cellStyle name="Normal 2 2 2 8 2 3" xfId="3750" xr:uid="{00000000-0005-0000-0000-0000CA290000}"/>
    <cellStyle name="Normal 2 2 2 8 2 3 2" xfId="15104" xr:uid="{00000000-0005-0000-0000-0000CB290000}"/>
    <cellStyle name="Normal 2 2 2 8 2 3 3" xfId="23490" xr:uid="{00000000-0005-0000-0000-0000CC290000}"/>
    <cellStyle name="Normal 2 2 2 8 2 3 4" xfId="31876" xr:uid="{00000000-0005-0000-0000-0000CD290000}"/>
    <cellStyle name="Normal 2 2 2 8 2 3 5" xfId="40262" xr:uid="{00000000-0005-0000-0000-0000CE290000}"/>
    <cellStyle name="Normal 2 2 2 8 2 3 6" xfId="48648" xr:uid="{00000000-0005-0000-0000-0000CF290000}"/>
    <cellStyle name="Normal 2 2 2 8 2 3 7" xfId="57034" xr:uid="{00000000-0005-0000-0000-0000D0290000}"/>
    <cellStyle name="Normal 2 2 2 8 2 4" xfId="6718" xr:uid="{00000000-0005-0000-0000-0000D1290000}"/>
    <cellStyle name="Normal 2 2 2 8 2 4 2" xfId="12394" xr:uid="{00000000-0005-0000-0000-0000D2290000}"/>
    <cellStyle name="Normal 2 2 2 8 2 4 3" xfId="20780" xr:uid="{00000000-0005-0000-0000-0000D3290000}"/>
    <cellStyle name="Normal 2 2 2 8 2 4 4" xfId="29166" xr:uid="{00000000-0005-0000-0000-0000D4290000}"/>
    <cellStyle name="Normal 2 2 2 8 2 4 5" xfId="37552" xr:uid="{00000000-0005-0000-0000-0000D5290000}"/>
    <cellStyle name="Normal 2 2 2 8 2 4 6" xfId="45938" xr:uid="{00000000-0005-0000-0000-0000D6290000}"/>
    <cellStyle name="Normal 2 2 2 8 2 4 7" xfId="54324" xr:uid="{00000000-0005-0000-0000-0000D7290000}"/>
    <cellStyle name="Normal 2 2 2 8 2 5" xfId="9428" xr:uid="{00000000-0005-0000-0000-0000D8290000}"/>
    <cellStyle name="Normal 2 2 2 8 2 6" xfId="17814" xr:uid="{00000000-0005-0000-0000-0000D9290000}"/>
    <cellStyle name="Normal 2 2 2 8 2 7" xfId="26200" xr:uid="{00000000-0005-0000-0000-0000DA290000}"/>
    <cellStyle name="Normal 2 2 2 8 2 8" xfId="34586" xr:uid="{00000000-0005-0000-0000-0000DB290000}"/>
    <cellStyle name="Normal 2 2 2 8 2 9" xfId="42972" xr:uid="{00000000-0005-0000-0000-0000DC290000}"/>
    <cellStyle name="Normal 2 2 2 8 3" xfId="1529" xr:uid="{00000000-0005-0000-0000-0000DD290000}"/>
    <cellStyle name="Normal 2 2 2 8 3 10" xfId="51854" xr:uid="{00000000-0005-0000-0000-0000DE290000}"/>
    <cellStyle name="Normal 2 2 2 8 3 11" xfId="60240" xr:uid="{00000000-0005-0000-0000-0000DF290000}"/>
    <cellStyle name="Normal 2 2 2 8 3 2" xfId="2549" xr:uid="{00000000-0005-0000-0000-0000E0290000}"/>
    <cellStyle name="Normal 2 2 2 8 3 2 2" xfId="5266" xr:uid="{00000000-0005-0000-0000-0000E1290000}"/>
    <cellStyle name="Normal 2 2 2 8 3 2 2 2" xfId="16620" xr:uid="{00000000-0005-0000-0000-0000E2290000}"/>
    <cellStyle name="Normal 2 2 2 8 3 2 2 3" xfId="25006" xr:uid="{00000000-0005-0000-0000-0000E3290000}"/>
    <cellStyle name="Normal 2 2 2 8 3 2 2 4" xfId="33392" xr:uid="{00000000-0005-0000-0000-0000E4290000}"/>
    <cellStyle name="Normal 2 2 2 8 3 2 2 5" xfId="41778" xr:uid="{00000000-0005-0000-0000-0000E5290000}"/>
    <cellStyle name="Normal 2 2 2 8 3 2 2 6" xfId="50164" xr:uid="{00000000-0005-0000-0000-0000E6290000}"/>
    <cellStyle name="Normal 2 2 2 8 3 2 2 7" xfId="58550" xr:uid="{00000000-0005-0000-0000-0000E7290000}"/>
    <cellStyle name="Normal 2 2 2 8 3 2 3" xfId="8234" xr:uid="{00000000-0005-0000-0000-0000E8290000}"/>
    <cellStyle name="Normal 2 2 2 8 3 2 3 2" xfId="13910" xr:uid="{00000000-0005-0000-0000-0000E9290000}"/>
    <cellStyle name="Normal 2 2 2 8 3 2 3 3" xfId="22296" xr:uid="{00000000-0005-0000-0000-0000EA290000}"/>
    <cellStyle name="Normal 2 2 2 8 3 2 3 4" xfId="30682" xr:uid="{00000000-0005-0000-0000-0000EB290000}"/>
    <cellStyle name="Normal 2 2 2 8 3 2 3 5" xfId="39068" xr:uid="{00000000-0005-0000-0000-0000EC290000}"/>
    <cellStyle name="Normal 2 2 2 8 3 2 3 6" xfId="47454" xr:uid="{00000000-0005-0000-0000-0000ED290000}"/>
    <cellStyle name="Normal 2 2 2 8 3 2 3 7" xfId="55840" xr:uid="{00000000-0005-0000-0000-0000EE290000}"/>
    <cellStyle name="Normal 2 2 2 8 3 2 4" xfId="10944" xr:uid="{00000000-0005-0000-0000-0000EF290000}"/>
    <cellStyle name="Normal 2 2 2 8 3 2 5" xfId="19330" xr:uid="{00000000-0005-0000-0000-0000F0290000}"/>
    <cellStyle name="Normal 2 2 2 8 3 2 6" xfId="27716" xr:uid="{00000000-0005-0000-0000-0000F1290000}"/>
    <cellStyle name="Normal 2 2 2 8 3 2 7" xfId="36102" xr:uid="{00000000-0005-0000-0000-0000F2290000}"/>
    <cellStyle name="Normal 2 2 2 8 3 2 8" xfId="44488" xr:uid="{00000000-0005-0000-0000-0000F3290000}"/>
    <cellStyle name="Normal 2 2 2 8 3 2 9" xfId="52874" xr:uid="{00000000-0005-0000-0000-0000F4290000}"/>
    <cellStyle name="Normal 2 2 2 8 3 3" xfId="4246" xr:uid="{00000000-0005-0000-0000-0000F5290000}"/>
    <cellStyle name="Normal 2 2 2 8 3 3 2" xfId="15600" xr:uid="{00000000-0005-0000-0000-0000F6290000}"/>
    <cellStyle name="Normal 2 2 2 8 3 3 3" xfId="23986" xr:uid="{00000000-0005-0000-0000-0000F7290000}"/>
    <cellStyle name="Normal 2 2 2 8 3 3 4" xfId="32372" xr:uid="{00000000-0005-0000-0000-0000F8290000}"/>
    <cellStyle name="Normal 2 2 2 8 3 3 5" xfId="40758" xr:uid="{00000000-0005-0000-0000-0000F9290000}"/>
    <cellStyle name="Normal 2 2 2 8 3 3 6" xfId="49144" xr:uid="{00000000-0005-0000-0000-0000FA290000}"/>
    <cellStyle name="Normal 2 2 2 8 3 3 7" xfId="57530" xr:uid="{00000000-0005-0000-0000-0000FB290000}"/>
    <cellStyle name="Normal 2 2 2 8 3 4" xfId="7214" xr:uid="{00000000-0005-0000-0000-0000FC290000}"/>
    <cellStyle name="Normal 2 2 2 8 3 4 2" xfId="12890" xr:uid="{00000000-0005-0000-0000-0000FD290000}"/>
    <cellStyle name="Normal 2 2 2 8 3 4 3" xfId="21276" xr:uid="{00000000-0005-0000-0000-0000FE290000}"/>
    <cellStyle name="Normal 2 2 2 8 3 4 4" xfId="29662" xr:uid="{00000000-0005-0000-0000-0000FF290000}"/>
    <cellStyle name="Normal 2 2 2 8 3 4 5" xfId="38048" xr:uid="{00000000-0005-0000-0000-0000002A0000}"/>
    <cellStyle name="Normal 2 2 2 8 3 4 6" xfId="46434" xr:uid="{00000000-0005-0000-0000-0000012A0000}"/>
    <cellStyle name="Normal 2 2 2 8 3 4 7" xfId="54820" xr:uid="{00000000-0005-0000-0000-0000022A0000}"/>
    <cellStyle name="Normal 2 2 2 8 3 5" xfId="9924" xr:uid="{00000000-0005-0000-0000-0000032A0000}"/>
    <cellStyle name="Normal 2 2 2 8 3 6" xfId="18310" xr:uid="{00000000-0005-0000-0000-0000042A0000}"/>
    <cellStyle name="Normal 2 2 2 8 3 7" xfId="26696" xr:uid="{00000000-0005-0000-0000-0000052A0000}"/>
    <cellStyle name="Normal 2 2 2 8 3 8" xfId="35082" xr:uid="{00000000-0005-0000-0000-0000062A0000}"/>
    <cellStyle name="Normal 2 2 2 8 3 9" xfId="43468" xr:uid="{00000000-0005-0000-0000-0000072A0000}"/>
    <cellStyle name="Normal 2 2 2 8 4" xfId="2053" xr:uid="{00000000-0005-0000-0000-0000082A0000}"/>
    <cellStyle name="Normal 2 2 2 8 4 2" xfId="4770" xr:uid="{00000000-0005-0000-0000-0000092A0000}"/>
    <cellStyle name="Normal 2 2 2 8 4 2 2" xfId="16124" xr:uid="{00000000-0005-0000-0000-00000A2A0000}"/>
    <cellStyle name="Normal 2 2 2 8 4 2 3" xfId="24510" xr:uid="{00000000-0005-0000-0000-00000B2A0000}"/>
    <cellStyle name="Normal 2 2 2 8 4 2 4" xfId="32896" xr:uid="{00000000-0005-0000-0000-00000C2A0000}"/>
    <cellStyle name="Normal 2 2 2 8 4 2 5" xfId="41282" xr:uid="{00000000-0005-0000-0000-00000D2A0000}"/>
    <cellStyle name="Normal 2 2 2 8 4 2 6" xfId="49668" xr:uid="{00000000-0005-0000-0000-00000E2A0000}"/>
    <cellStyle name="Normal 2 2 2 8 4 2 7" xfId="58054" xr:uid="{00000000-0005-0000-0000-00000F2A0000}"/>
    <cellStyle name="Normal 2 2 2 8 4 3" xfId="7738" xr:uid="{00000000-0005-0000-0000-0000102A0000}"/>
    <cellStyle name="Normal 2 2 2 8 4 3 2" xfId="13414" xr:uid="{00000000-0005-0000-0000-0000112A0000}"/>
    <cellStyle name="Normal 2 2 2 8 4 3 3" xfId="21800" xr:uid="{00000000-0005-0000-0000-0000122A0000}"/>
    <cellStyle name="Normal 2 2 2 8 4 3 4" xfId="30186" xr:uid="{00000000-0005-0000-0000-0000132A0000}"/>
    <cellStyle name="Normal 2 2 2 8 4 3 5" xfId="38572" xr:uid="{00000000-0005-0000-0000-0000142A0000}"/>
    <cellStyle name="Normal 2 2 2 8 4 3 6" xfId="46958" xr:uid="{00000000-0005-0000-0000-0000152A0000}"/>
    <cellStyle name="Normal 2 2 2 8 4 3 7" xfId="55344" xr:uid="{00000000-0005-0000-0000-0000162A0000}"/>
    <cellStyle name="Normal 2 2 2 8 4 4" xfId="10448" xr:uid="{00000000-0005-0000-0000-0000172A0000}"/>
    <cellStyle name="Normal 2 2 2 8 4 5" xfId="18834" xr:uid="{00000000-0005-0000-0000-0000182A0000}"/>
    <cellStyle name="Normal 2 2 2 8 4 6" xfId="27220" xr:uid="{00000000-0005-0000-0000-0000192A0000}"/>
    <cellStyle name="Normal 2 2 2 8 4 7" xfId="35606" xr:uid="{00000000-0005-0000-0000-00001A2A0000}"/>
    <cellStyle name="Normal 2 2 2 8 4 8" xfId="43992" xr:uid="{00000000-0005-0000-0000-00001B2A0000}"/>
    <cellStyle name="Normal 2 2 2 8 4 9" xfId="52378" xr:uid="{00000000-0005-0000-0000-00001C2A0000}"/>
    <cellStyle name="Normal 2 2 2 8 5" xfId="631" xr:uid="{00000000-0005-0000-0000-00001D2A0000}"/>
    <cellStyle name="Normal 2 2 2 8 5 2" xfId="6369" xr:uid="{00000000-0005-0000-0000-00001E2A0000}"/>
    <cellStyle name="Normal 2 2 2 8 5 3" xfId="12045" xr:uid="{00000000-0005-0000-0000-00001F2A0000}"/>
    <cellStyle name="Normal 2 2 2 8 5 4" xfId="20431" xr:uid="{00000000-0005-0000-0000-0000202A0000}"/>
    <cellStyle name="Normal 2 2 2 8 5 5" xfId="28817" xr:uid="{00000000-0005-0000-0000-0000212A0000}"/>
    <cellStyle name="Normal 2 2 2 8 5 6" xfId="37203" xr:uid="{00000000-0005-0000-0000-0000222A0000}"/>
    <cellStyle name="Normal 2 2 2 8 5 7" xfId="45589" xr:uid="{00000000-0005-0000-0000-0000232A0000}"/>
    <cellStyle name="Normal 2 2 2 8 5 8" xfId="53975" xr:uid="{00000000-0005-0000-0000-0000242A0000}"/>
    <cellStyle name="Normal 2 2 2 8 6" xfId="3401" xr:uid="{00000000-0005-0000-0000-0000252A0000}"/>
    <cellStyle name="Normal 2 2 2 8 6 2" xfId="14755" xr:uid="{00000000-0005-0000-0000-0000262A0000}"/>
    <cellStyle name="Normal 2 2 2 8 6 3" xfId="23141" xr:uid="{00000000-0005-0000-0000-0000272A0000}"/>
    <cellStyle name="Normal 2 2 2 8 6 4" xfId="31527" xr:uid="{00000000-0005-0000-0000-0000282A0000}"/>
    <cellStyle name="Normal 2 2 2 8 6 5" xfId="39913" xr:uid="{00000000-0005-0000-0000-0000292A0000}"/>
    <cellStyle name="Normal 2 2 2 8 6 6" xfId="48299" xr:uid="{00000000-0005-0000-0000-00002A2A0000}"/>
    <cellStyle name="Normal 2 2 2 8 6 7" xfId="56685" xr:uid="{00000000-0005-0000-0000-00002B2A0000}"/>
    <cellStyle name="Normal 2 2 2 8 7" xfId="6120" xr:uid="{00000000-0005-0000-0000-00002C2A0000}"/>
    <cellStyle name="Normal 2 2 2 8 7 2" xfId="11796" xr:uid="{00000000-0005-0000-0000-00002D2A0000}"/>
    <cellStyle name="Normal 2 2 2 8 7 3" xfId="20182" xr:uid="{00000000-0005-0000-0000-00002E2A0000}"/>
    <cellStyle name="Normal 2 2 2 8 7 4" xfId="28568" xr:uid="{00000000-0005-0000-0000-00002F2A0000}"/>
    <cellStyle name="Normal 2 2 2 8 7 5" xfId="36954" xr:uid="{00000000-0005-0000-0000-0000302A0000}"/>
    <cellStyle name="Normal 2 2 2 8 7 6" xfId="45340" xr:uid="{00000000-0005-0000-0000-0000312A0000}"/>
    <cellStyle name="Normal 2 2 2 8 7 7" xfId="53726" xr:uid="{00000000-0005-0000-0000-0000322A0000}"/>
    <cellStyle name="Normal 2 2 2 8 8" xfId="9079" xr:uid="{00000000-0005-0000-0000-0000332A0000}"/>
    <cellStyle name="Normal 2 2 2 8 9" xfId="17465" xr:uid="{00000000-0005-0000-0000-0000342A0000}"/>
    <cellStyle name="Normal 2 2 2 9" xfId="948" xr:uid="{00000000-0005-0000-0000-0000352A0000}"/>
    <cellStyle name="Normal 2 2 2 9 10" xfId="42973" xr:uid="{00000000-0005-0000-0000-0000362A0000}"/>
    <cellStyle name="Normal 2 2 2 9 11" xfId="51359" xr:uid="{00000000-0005-0000-0000-0000372A0000}"/>
    <cellStyle name="Normal 2 2 2 9 12" xfId="59745" xr:uid="{00000000-0005-0000-0000-0000382A0000}"/>
    <cellStyle name="Normal 2 2 2 9 13" xfId="61045" xr:uid="{00000000-0005-0000-0000-0000392A0000}"/>
    <cellStyle name="Normal 2 2 2 9 2" xfId="1831" xr:uid="{00000000-0005-0000-0000-00003A2A0000}"/>
    <cellStyle name="Normal 2 2 2 9 2 10" xfId="52156" xr:uid="{00000000-0005-0000-0000-00003B2A0000}"/>
    <cellStyle name="Normal 2 2 2 9 2 11" xfId="60542" xr:uid="{00000000-0005-0000-0000-00003C2A0000}"/>
    <cellStyle name="Normal 2 2 2 9 2 2" xfId="2899" xr:uid="{00000000-0005-0000-0000-00003D2A0000}"/>
    <cellStyle name="Normal 2 2 2 9 2 2 2" xfId="5616" xr:uid="{00000000-0005-0000-0000-00003E2A0000}"/>
    <cellStyle name="Normal 2 2 2 9 2 2 2 2" xfId="16970" xr:uid="{00000000-0005-0000-0000-00003F2A0000}"/>
    <cellStyle name="Normal 2 2 2 9 2 2 2 3" xfId="25356" xr:uid="{00000000-0005-0000-0000-0000402A0000}"/>
    <cellStyle name="Normal 2 2 2 9 2 2 2 4" xfId="33742" xr:uid="{00000000-0005-0000-0000-0000412A0000}"/>
    <cellStyle name="Normal 2 2 2 9 2 2 2 5" xfId="42128" xr:uid="{00000000-0005-0000-0000-0000422A0000}"/>
    <cellStyle name="Normal 2 2 2 9 2 2 2 6" xfId="50514" xr:uid="{00000000-0005-0000-0000-0000432A0000}"/>
    <cellStyle name="Normal 2 2 2 9 2 2 2 7" xfId="58900" xr:uid="{00000000-0005-0000-0000-0000442A0000}"/>
    <cellStyle name="Normal 2 2 2 9 2 2 3" xfId="8584" xr:uid="{00000000-0005-0000-0000-0000452A0000}"/>
    <cellStyle name="Normal 2 2 2 9 2 2 3 2" xfId="14260" xr:uid="{00000000-0005-0000-0000-0000462A0000}"/>
    <cellStyle name="Normal 2 2 2 9 2 2 3 3" xfId="22646" xr:uid="{00000000-0005-0000-0000-0000472A0000}"/>
    <cellStyle name="Normal 2 2 2 9 2 2 3 4" xfId="31032" xr:uid="{00000000-0005-0000-0000-0000482A0000}"/>
    <cellStyle name="Normal 2 2 2 9 2 2 3 5" xfId="39418" xr:uid="{00000000-0005-0000-0000-0000492A0000}"/>
    <cellStyle name="Normal 2 2 2 9 2 2 3 6" xfId="47804" xr:uid="{00000000-0005-0000-0000-00004A2A0000}"/>
    <cellStyle name="Normal 2 2 2 9 2 2 3 7" xfId="56190" xr:uid="{00000000-0005-0000-0000-00004B2A0000}"/>
    <cellStyle name="Normal 2 2 2 9 2 2 4" xfId="11294" xr:uid="{00000000-0005-0000-0000-00004C2A0000}"/>
    <cellStyle name="Normal 2 2 2 9 2 2 5" xfId="19680" xr:uid="{00000000-0005-0000-0000-00004D2A0000}"/>
    <cellStyle name="Normal 2 2 2 9 2 2 6" xfId="28066" xr:uid="{00000000-0005-0000-0000-00004E2A0000}"/>
    <cellStyle name="Normal 2 2 2 9 2 2 7" xfId="36452" xr:uid="{00000000-0005-0000-0000-00004F2A0000}"/>
    <cellStyle name="Normal 2 2 2 9 2 2 8" xfId="44838" xr:uid="{00000000-0005-0000-0000-0000502A0000}"/>
    <cellStyle name="Normal 2 2 2 9 2 2 9" xfId="53224" xr:uid="{00000000-0005-0000-0000-0000512A0000}"/>
    <cellStyle name="Normal 2 2 2 9 2 3" xfId="4548" xr:uid="{00000000-0005-0000-0000-0000522A0000}"/>
    <cellStyle name="Normal 2 2 2 9 2 3 2" xfId="15902" xr:uid="{00000000-0005-0000-0000-0000532A0000}"/>
    <cellStyle name="Normal 2 2 2 9 2 3 3" xfId="24288" xr:uid="{00000000-0005-0000-0000-0000542A0000}"/>
    <cellStyle name="Normal 2 2 2 9 2 3 4" xfId="32674" xr:uid="{00000000-0005-0000-0000-0000552A0000}"/>
    <cellStyle name="Normal 2 2 2 9 2 3 5" xfId="41060" xr:uid="{00000000-0005-0000-0000-0000562A0000}"/>
    <cellStyle name="Normal 2 2 2 9 2 3 6" xfId="49446" xr:uid="{00000000-0005-0000-0000-0000572A0000}"/>
    <cellStyle name="Normal 2 2 2 9 2 3 7" xfId="57832" xr:uid="{00000000-0005-0000-0000-0000582A0000}"/>
    <cellStyle name="Normal 2 2 2 9 2 4" xfId="7516" xr:uid="{00000000-0005-0000-0000-0000592A0000}"/>
    <cellStyle name="Normal 2 2 2 9 2 4 2" xfId="13192" xr:uid="{00000000-0005-0000-0000-00005A2A0000}"/>
    <cellStyle name="Normal 2 2 2 9 2 4 3" xfId="21578" xr:uid="{00000000-0005-0000-0000-00005B2A0000}"/>
    <cellStyle name="Normal 2 2 2 9 2 4 4" xfId="29964" xr:uid="{00000000-0005-0000-0000-00005C2A0000}"/>
    <cellStyle name="Normal 2 2 2 9 2 4 5" xfId="38350" xr:uid="{00000000-0005-0000-0000-00005D2A0000}"/>
    <cellStyle name="Normal 2 2 2 9 2 4 6" xfId="46736" xr:uid="{00000000-0005-0000-0000-00005E2A0000}"/>
    <cellStyle name="Normal 2 2 2 9 2 4 7" xfId="55122" xr:uid="{00000000-0005-0000-0000-00005F2A0000}"/>
    <cellStyle name="Normal 2 2 2 9 2 5" xfId="10226" xr:uid="{00000000-0005-0000-0000-0000602A0000}"/>
    <cellStyle name="Normal 2 2 2 9 2 6" xfId="18612" xr:uid="{00000000-0005-0000-0000-0000612A0000}"/>
    <cellStyle name="Normal 2 2 2 9 2 7" xfId="26998" xr:uid="{00000000-0005-0000-0000-0000622A0000}"/>
    <cellStyle name="Normal 2 2 2 9 2 8" xfId="35384" xr:uid="{00000000-0005-0000-0000-0000632A0000}"/>
    <cellStyle name="Normal 2 2 2 9 2 9" xfId="43770" xr:uid="{00000000-0005-0000-0000-0000642A0000}"/>
    <cellStyle name="Normal 2 2 2 9 3" xfId="2054" xr:uid="{00000000-0005-0000-0000-0000652A0000}"/>
    <cellStyle name="Normal 2 2 2 9 3 2" xfId="4771" xr:uid="{00000000-0005-0000-0000-0000662A0000}"/>
    <cellStyle name="Normal 2 2 2 9 3 2 2" xfId="16125" xr:uid="{00000000-0005-0000-0000-0000672A0000}"/>
    <cellStyle name="Normal 2 2 2 9 3 2 3" xfId="24511" xr:uid="{00000000-0005-0000-0000-0000682A0000}"/>
    <cellStyle name="Normal 2 2 2 9 3 2 4" xfId="32897" xr:uid="{00000000-0005-0000-0000-0000692A0000}"/>
    <cellStyle name="Normal 2 2 2 9 3 2 5" xfId="41283" xr:uid="{00000000-0005-0000-0000-00006A2A0000}"/>
    <cellStyle name="Normal 2 2 2 9 3 2 6" xfId="49669" xr:uid="{00000000-0005-0000-0000-00006B2A0000}"/>
    <cellStyle name="Normal 2 2 2 9 3 2 7" xfId="58055" xr:uid="{00000000-0005-0000-0000-00006C2A0000}"/>
    <cellStyle name="Normal 2 2 2 9 3 3" xfId="7739" xr:uid="{00000000-0005-0000-0000-00006D2A0000}"/>
    <cellStyle name="Normal 2 2 2 9 3 3 2" xfId="13415" xr:uid="{00000000-0005-0000-0000-00006E2A0000}"/>
    <cellStyle name="Normal 2 2 2 9 3 3 3" xfId="21801" xr:uid="{00000000-0005-0000-0000-00006F2A0000}"/>
    <cellStyle name="Normal 2 2 2 9 3 3 4" xfId="30187" xr:uid="{00000000-0005-0000-0000-0000702A0000}"/>
    <cellStyle name="Normal 2 2 2 9 3 3 5" xfId="38573" xr:uid="{00000000-0005-0000-0000-0000712A0000}"/>
    <cellStyle name="Normal 2 2 2 9 3 3 6" xfId="46959" xr:uid="{00000000-0005-0000-0000-0000722A0000}"/>
    <cellStyle name="Normal 2 2 2 9 3 3 7" xfId="55345" xr:uid="{00000000-0005-0000-0000-0000732A0000}"/>
    <cellStyle name="Normal 2 2 2 9 3 4" xfId="10449" xr:uid="{00000000-0005-0000-0000-0000742A0000}"/>
    <cellStyle name="Normal 2 2 2 9 3 5" xfId="18835" xr:uid="{00000000-0005-0000-0000-0000752A0000}"/>
    <cellStyle name="Normal 2 2 2 9 3 6" xfId="27221" xr:uid="{00000000-0005-0000-0000-0000762A0000}"/>
    <cellStyle name="Normal 2 2 2 9 3 7" xfId="35607" xr:uid="{00000000-0005-0000-0000-0000772A0000}"/>
    <cellStyle name="Normal 2 2 2 9 3 8" xfId="43993" xr:uid="{00000000-0005-0000-0000-0000782A0000}"/>
    <cellStyle name="Normal 2 2 2 9 3 9" xfId="52379" xr:uid="{00000000-0005-0000-0000-0000792A0000}"/>
    <cellStyle name="Normal 2 2 2 9 4" xfId="3751" xr:uid="{00000000-0005-0000-0000-00007A2A0000}"/>
    <cellStyle name="Normal 2 2 2 9 4 2" xfId="15105" xr:uid="{00000000-0005-0000-0000-00007B2A0000}"/>
    <cellStyle name="Normal 2 2 2 9 4 3" xfId="23491" xr:uid="{00000000-0005-0000-0000-00007C2A0000}"/>
    <cellStyle name="Normal 2 2 2 9 4 4" xfId="31877" xr:uid="{00000000-0005-0000-0000-00007D2A0000}"/>
    <cellStyle name="Normal 2 2 2 9 4 5" xfId="40263" xr:uid="{00000000-0005-0000-0000-00007E2A0000}"/>
    <cellStyle name="Normal 2 2 2 9 4 6" xfId="48649" xr:uid="{00000000-0005-0000-0000-00007F2A0000}"/>
    <cellStyle name="Normal 2 2 2 9 4 7" xfId="57035" xr:uid="{00000000-0005-0000-0000-0000802A0000}"/>
    <cellStyle name="Normal 2 2 2 9 5" xfId="6719" xr:uid="{00000000-0005-0000-0000-0000812A0000}"/>
    <cellStyle name="Normal 2 2 2 9 5 2" xfId="12395" xr:uid="{00000000-0005-0000-0000-0000822A0000}"/>
    <cellStyle name="Normal 2 2 2 9 5 3" xfId="20781" xr:uid="{00000000-0005-0000-0000-0000832A0000}"/>
    <cellStyle name="Normal 2 2 2 9 5 4" xfId="29167" xr:uid="{00000000-0005-0000-0000-0000842A0000}"/>
    <cellStyle name="Normal 2 2 2 9 5 5" xfId="37553" xr:uid="{00000000-0005-0000-0000-0000852A0000}"/>
    <cellStyle name="Normal 2 2 2 9 5 6" xfId="45939" xr:uid="{00000000-0005-0000-0000-0000862A0000}"/>
    <cellStyle name="Normal 2 2 2 9 5 7" xfId="54325" xr:uid="{00000000-0005-0000-0000-0000872A0000}"/>
    <cellStyle name="Normal 2 2 2 9 6" xfId="9429" xr:uid="{00000000-0005-0000-0000-0000882A0000}"/>
    <cellStyle name="Normal 2 2 2 9 7" xfId="17815" xr:uid="{00000000-0005-0000-0000-0000892A0000}"/>
    <cellStyle name="Normal 2 2 2 9 8" xfId="26201" xr:uid="{00000000-0005-0000-0000-00008A2A0000}"/>
    <cellStyle name="Normal 2 2 2 9 9" xfId="34587" xr:uid="{00000000-0005-0000-0000-00008B2A0000}"/>
    <cellStyle name="Normal 2 2 2_Sheet1" xfId="128" xr:uid="{00000000-0005-0000-0000-00008C2A0000}"/>
    <cellStyle name="Normal 2 2 20" xfId="25805" xr:uid="{00000000-0005-0000-0000-00008D2A0000}"/>
    <cellStyle name="Normal 2 2 21" xfId="34191" xr:uid="{00000000-0005-0000-0000-00008E2A0000}"/>
    <cellStyle name="Normal 2 2 22" xfId="42577" xr:uid="{00000000-0005-0000-0000-00008F2A0000}"/>
    <cellStyle name="Normal 2 2 23" xfId="50963" xr:uid="{00000000-0005-0000-0000-0000902A0000}"/>
    <cellStyle name="Normal 2 2 24" xfId="59349" xr:uid="{00000000-0005-0000-0000-0000912A0000}"/>
    <cellStyle name="Normal 2 2 25" xfId="60716" xr:uid="{00000000-0005-0000-0000-0000922A0000}"/>
    <cellStyle name="Normal 2 2 3" xfId="129" xr:uid="{00000000-0005-0000-0000-0000932A0000}"/>
    <cellStyle name="Normal 2 2 3 10" xfId="1530" xr:uid="{00000000-0005-0000-0000-0000942A0000}"/>
    <cellStyle name="Normal 2 2 3 10 10" xfId="51855" xr:uid="{00000000-0005-0000-0000-0000952A0000}"/>
    <cellStyle name="Normal 2 2 3 10 11" xfId="60241" xr:uid="{00000000-0005-0000-0000-0000962A0000}"/>
    <cellStyle name="Normal 2 2 3 10 2" xfId="2550" xr:uid="{00000000-0005-0000-0000-0000972A0000}"/>
    <cellStyle name="Normal 2 2 3 10 2 2" xfId="5267" xr:uid="{00000000-0005-0000-0000-0000982A0000}"/>
    <cellStyle name="Normal 2 2 3 10 2 2 2" xfId="16621" xr:uid="{00000000-0005-0000-0000-0000992A0000}"/>
    <cellStyle name="Normal 2 2 3 10 2 2 3" xfId="25007" xr:uid="{00000000-0005-0000-0000-00009A2A0000}"/>
    <cellStyle name="Normal 2 2 3 10 2 2 4" xfId="33393" xr:uid="{00000000-0005-0000-0000-00009B2A0000}"/>
    <cellStyle name="Normal 2 2 3 10 2 2 5" xfId="41779" xr:uid="{00000000-0005-0000-0000-00009C2A0000}"/>
    <cellStyle name="Normal 2 2 3 10 2 2 6" xfId="50165" xr:uid="{00000000-0005-0000-0000-00009D2A0000}"/>
    <cellStyle name="Normal 2 2 3 10 2 2 7" xfId="58551" xr:uid="{00000000-0005-0000-0000-00009E2A0000}"/>
    <cellStyle name="Normal 2 2 3 10 2 3" xfId="8235" xr:uid="{00000000-0005-0000-0000-00009F2A0000}"/>
    <cellStyle name="Normal 2 2 3 10 2 3 2" xfId="13911" xr:uid="{00000000-0005-0000-0000-0000A02A0000}"/>
    <cellStyle name="Normal 2 2 3 10 2 3 3" xfId="22297" xr:uid="{00000000-0005-0000-0000-0000A12A0000}"/>
    <cellStyle name="Normal 2 2 3 10 2 3 4" xfId="30683" xr:uid="{00000000-0005-0000-0000-0000A22A0000}"/>
    <cellStyle name="Normal 2 2 3 10 2 3 5" xfId="39069" xr:uid="{00000000-0005-0000-0000-0000A32A0000}"/>
    <cellStyle name="Normal 2 2 3 10 2 3 6" xfId="47455" xr:uid="{00000000-0005-0000-0000-0000A42A0000}"/>
    <cellStyle name="Normal 2 2 3 10 2 3 7" xfId="55841" xr:uid="{00000000-0005-0000-0000-0000A52A0000}"/>
    <cellStyle name="Normal 2 2 3 10 2 4" xfId="10945" xr:uid="{00000000-0005-0000-0000-0000A62A0000}"/>
    <cellStyle name="Normal 2 2 3 10 2 5" xfId="19331" xr:uid="{00000000-0005-0000-0000-0000A72A0000}"/>
    <cellStyle name="Normal 2 2 3 10 2 6" xfId="27717" xr:uid="{00000000-0005-0000-0000-0000A82A0000}"/>
    <cellStyle name="Normal 2 2 3 10 2 7" xfId="36103" xr:uid="{00000000-0005-0000-0000-0000A92A0000}"/>
    <cellStyle name="Normal 2 2 3 10 2 8" xfId="44489" xr:uid="{00000000-0005-0000-0000-0000AA2A0000}"/>
    <cellStyle name="Normal 2 2 3 10 2 9" xfId="52875" xr:uid="{00000000-0005-0000-0000-0000AB2A0000}"/>
    <cellStyle name="Normal 2 2 3 10 3" xfId="4247" xr:uid="{00000000-0005-0000-0000-0000AC2A0000}"/>
    <cellStyle name="Normal 2 2 3 10 3 2" xfId="15601" xr:uid="{00000000-0005-0000-0000-0000AD2A0000}"/>
    <cellStyle name="Normal 2 2 3 10 3 3" xfId="23987" xr:uid="{00000000-0005-0000-0000-0000AE2A0000}"/>
    <cellStyle name="Normal 2 2 3 10 3 4" xfId="32373" xr:uid="{00000000-0005-0000-0000-0000AF2A0000}"/>
    <cellStyle name="Normal 2 2 3 10 3 5" xfId="40759" xr:uid="{00000000-0005-0000-0000-0000B02A0000}"/>
    <cellStyle name="Normal 2 2 3 10 3 6" xfId="49145" xr:uid="{00000000-0005-0000-0000-0000B12A0000}"/>
    <cellStyle name="Normal 2 2 3 10 3 7" xfId="57531" xr:uid="{00000000-0005-0000-0000-0000B22A0000}"/>
    <cellStyle name="Normal 2 2 3 10 4" xfId="7215" xr:uid="{00000000-0005-0000-0000-0000B32A0000}"/>
    <cellStyle name="Normal 2 2 3 10 4 2" xfId="12891" xr:uid="{00000000-0005-0000-0000-0000B42A0000}"/>
    <cellStyle name="Normal 2 2 3 10 4 3" xfId="21277" xr:uid="{00000000-0005-0000-0000-0000B52A0000}"/>
    <cellStyle name="Normal 2 2 3 10 4 4" xfId="29663" xr:uid="{00000000-0005-0000-0000-0000B62A0000}"/>
    <cellStyle name="Normal 2 2 3 10 4 5" xfId="38049" xr:uid="{00000000-0005-0000-0000-0000B72A0000}"/>
    <cellStyle name="Normal 2 2 3 10 4 6" xfId="46435" xr:uid="{00000000-0005-0000-0000-0000B82A0000}"/>
    <cellStyle name="Normal 2 2 3 10 4 7" xfId="54821" xr:uid="{00000000-0005-0000-0000-0000B92A0000}"/>
    <cellStyle name="Normal 2 2 3 10 5" xfId="9925" xr:uid="{00000000-0005-0000-0000-0000BA2A0000}"/>
    <cellStyle name="Normal 2 2 3 10 6" xfId="18311" xr:uid="{00000000-0005-0000-0000-0000BB2A0000}"/>
    <cellStyle name="Normal 2 2 3 10 7" xfId="26697" xr:uid="{00000000-0005-0000-0000-0000BC2A0000}"/>
    <cellStyle name="Normal 2 2 3 10 8" xfId="35083" xr:uid="{00000000-0005-0000-0000-0000BD2A0000}"/>
    <cellStyle name="Normal 2 2 3 10 9" xfId="43469" xr:uid="{00000000-0005-0000-0000-0000BE2A0000}"/>
    <cellStyle name="Normal 2 2 3 11" xfId="2055" xr:uid="{00000000-0005-0000-0000-0000BF2A0000}"/>
    <cellStyle name="Normal 2 2 3 11 2" xfId="4772" xr:uid="{00000000-0005-0000-0000-0000C02A0000}"/>
    <cellStyle name="Normal 2 2 3 11 2 2" xfId="16126" xr:uid="{00000000-0005-0000-0000-0000C12A0000}"/>
    <cellStyle name="Normal 2 2 3 11 2 3" xfId="24512" xr:uid="{00000000-0005-0000-0000-0000C22A0000}"/>
    <cellStyle name="Normal 2 2 3 11 2 4" xfId="32898" xr:uid="{00000000-0005-0000-0000-0000C32A0000}"/>
    <cellStyle name="Normal 2 2 3 11 2 5" xfId="41284" xr:uid="{00000000-0005-0000-0000-0000C42A0000}"/>
    <cellStyle name="Normal 2 2 3 11 2 6" xfId="49670" xr:uid="{00000000-0005-0000-0000-0000C52A0000}"/>
    <cellStyle name="Normal 2 2 3 11 2 7" xfId="58056" xr:uid="{00000000-0005-0000-0000-0000C62A0000}"/>
    <cellStyle name="Normal 2 2 3 11 3" xfId="7740" xr:uid="{00000000-0005-0000-0000-0000C72A0000}"/>
    <cellStyle name="Normal 2 2 3 11 3 2" xfId="13416" xr:uid="{00000000-0005-0000-0000-0000C82A0000}"/>
    <cellStyle name="Normal 2 2 3 11 3 3" xfId="21802" xr:uid="{00000000-0005-0000-0000-0000C92A0000}"/>
    <cellStyle name="Normal 2 2 3 11 3 4" xfId="30188" xr:uid="{00000000-0005-0000-0000-0000CA2A0000}"/>
    <cellStyle name="Normal 2 2 3 11 3 5" xfId="38574" xr:uid="{00000000-0005-0000-0000-0000CB2A0000}"/>
    <cellStyle name="Normal 2 2 3 11 3 6" xfId="46960" xr:uid="{00000000-0005-0000-0000-0000CC2A0000}"/>
    <cellStyle name="Normal 2 2 3 11 3 7" xfId="55346" xr:uid="{00000000-0005-0000-0000-0000CD2A0000}"/>
    <cellStyle name="Normal 2 2 3 11 4" xfId="10450" xr:uid="{00000000-0005-0000-0000-0000CE2A0000}"/>
    <cellStyle name="Normal 2 2 3 11 5" xfId="18836" xr:uid="{00000000-0005-0000-0000-0000CF2A0000}"/>
    <cellStyle name="Normal 2 2 3 11 6" xfId="27222" xr:uid="{00000000-0005-0000-0000-0000D02A0000}"/>
    <cellStyle name="Normal 2 2 3 11 7" xfId="35608" xr:uid="{00000000-0005-0000-0000-0000D12A0000}"/>
    <cellStyle name="Normal 2 2 3 11 8" xfId="43994" xr:uid="{00000000-0005-0000-0000-0000D22A0000}"/>
    <cellStyle name="Normal 2 2 3 11 9" xfId="52380" xr:uid="{00000000-0005-0000-0000-0000D32A0000}"/>
    <cellStyle name="Normal 2 2 3 12" xfId="632" xr:uid="{00000000-0005-0000-0000-0000D42A0000}"/>
    <cellStyle name="Normal 2 2 3 12 2" xfId="6370" xr:uid="{00000000-0005-0000-0000-0000D52A0000}"/>
    <cellStyle name="Normal 2 2 3 12 3" xfId="12046" xr:uid="{00000000-0005-0000-0000-0000D62A0000}"/>
    <cellStyle name="Normal 2 2 3 12 4" xfId="20432" xr:uid="{00000000-0005-0000-0000-0000D72A0000}"/>
    <cellStyle name="Normal 2 2 3 12 5" xfId="28818" xr:uid="{00000000-0005-0000-0000-0000D82A0000}"/>
    <cellStyle name="Normal 2 2 3 12 6" xfId="37204" xr:uid="{00000000-0005-0000-0000-0000D92A0000}"/>
    <cellStyle name="Normal 2 2 3 12 7" xfId="45590" xr:uid="{00000000-0005-0000-0000-0000DA2A0000}"/>
    <cellStyle name="Normal 2 2 3 12 8" xfId="53976" xr:uid="{00000000-0005-0000-0000-0000DB2A0000}"/>
    <cellStyle name="Normal 2 2 3 13" xfId="3402" xr:uid="{00000000-0005-0000-0000-0000DC2A0000}"/>
    <cellStyle name="Normal 2 2 3 13 2" xfId="14756" xr:uid="{00000000-0005-0000-0000-0000DD2A0000}"/>
    <cellStyle name="Normal 2 2 3 13 3" xfId="23142" xr:uid="{00000000-0005-0000-0000-0000DE2A0000}"/>
    <cellStyle name="Normal 2 2 3 13 4" xfId="31528" xr:uid="{00000000-0005-0000-0000-0000DF2A0000}"/>
    <cellStyle name="Normal 2 2 3 13 5" xfId="39914" xr:uid="{00000000-0005-0000-0000-0000E02A0000}"/>
    <cellStyle name="Normal 2 2 3 13 6" xfId="48300" xr:uid="{00000000-0005-0000-0000-0000E12A0000}"/>
    <cellStyle name="Normal 2 2 3 13 7" xfId="56686" xr:uid="{00000000-0005-0000-0000-0000E22A0000}"/>
    <cellStyle name="Normal 2 2 3 14" xfId="6052" xr:uid="{00000000-0005-0000-0000-0000E32A0000}"/>
    <cellStyle name="Normal 2 2 3 14 2" xfId="11728" xr:uid="{00000000-0005-0000-0000-0000E42A0000}"/>
    <cellStyle name="Normal 2 2 3 14 3" xfId="20114" xr:uid="{00000000-0005-0000-0000-0000E52A0000}"/>
    <cellStyle name="Normal 2 2 3 14 4" xfId="28500" xr:uid="{00000000-0005-0000-0000-0000E62A0000}"/>
    <cellStyle name="Normal 2 2 3 14 5" xfId="36886" xr:uid="{00000000-0005-0000-0000-0000E72A0000}"/>
    <cellStyle name="Normal 2 2 3 14 6" xfId="45272" xr:uid="{00000000-0005-0000-0000-0000E82A0000}"/>
    <cellStyle name="Normal 2 2 3 14 7" xfId="53658" xr:uid="{00000000-0005-0000-0000-0000E92A0000}"/>
    <cellStyle name="Normal 2 2 3 15" xfId="9080" xr:uid="{00000000-0005-0000-0000-0000EA2A0000}"/>
    <cellStyle name="Normal 2 2 3 16" xfId="17466" xr:uid="{00000000-0005-0000-0000-0000EB2A0000}"/>
    <cellStyle name="Normal 2 2 3 17" xfId="25852" xr:uid="{00000000-0005-0000-0000-0000EC2A0000}"/>
    <cellStyle name="Normal 2 2 3 18" xfId="34238" xr:uid="{00000000-0005-0000-0000-0000ED2A0000}"/>
    <cellStyle name="Normal 2 2 3 19" xfId="42624" xr:uid="{00000000-0005-0000-0000-0000EE2A0000}"/>
    <cellStyle name="Normal 2 2 3 2" xfId="130" xr:uid="{00000000-0005-0000-0000-0000EF2A0000}"/>
    <cellStyle name="Normal 2 2 3 2 10" xfId="633" xr:uid="{00000000-0005-0000-0000-0000F02A0000}"/>
    <cellStyle name="Normal 2 2 3 2 10 2" xfId="6371" xr:uid="{00000000-0005-0000-0000-0000F12A0000}"/>
    <cellStyle name="Normal 2 2 3 2 10 3" xfId="12047" xr:uid="{00000000-0005-0000-0000-0000F22A0000}"/>
    <cellStyle name="Normal 2 2 3 2 10 4" xfId="20433" xr:uid="{00000000-0005-0000-0000-0000F32A0000}"/>
    <cellStyle name="Normal 2 2 3 2 10 5" xfId="28819" xr:uid="{00000000-0005-0000-0000-0000F42A0000}"/>
    <cellStyle name="Normal 2 2 3 2 10 6" xfId="37205" xr:uid="{00000000-0005-0000-0000-0000F52A0000}"/>
    <cellStyle name="Normal 2 2 3 2 10 7" xfId="45591" xr:uid="{00000000-0005-0000-0000-0000F62A0000}"/>
    <cellStyle name="Normal 2 2 3 2 10 8" xfId="53977" xr:uid="{00000000-0005-0000-0000-0000F72A0000}"/>
    <cellStyle name="Normal 2 2 3 2 11" xfId="3403" xr:uid="{00000000-0005-0000-0000-0000F82A0000}"/>
    <cellStyle name="Normal 2 2 3 2 11 2" xfId="14757" xr:uid="{00000000-0005-0000-0000-0000F92A0000}"/>
    <cellStyle name="Normal 2 2 3 2 11 3" xfId="23143" xr:uid="{00000000-0005-0000-0000-0000FA2A0000}"/>
    <cellStyle name="Normal 2 2 3 2 11 4" xfId="31529" xr:uid="{00000000-0005-0000-0000-0000FB2A0000}"/>
    <cellStyle name="Normal 2 2 3 2 11 5" xfId="39915" xr:uid="{00000000-0005-0000-0000-0000FC2A0000}"/>
    <cellStyle name="Normal 2 2 3 2 11 6" xfId="48301" xr:uid="{00000000-0005-0000-0000-0000FD2A0000}"/>
    <cellStyle name="Normal 2 2 3 2 11 7" xfId="56687" xr:uid="{00000000-0005-0000-0000-0000FE2A0000}"/>
    <cellStyle name="Normal 2 2 3 2 12" xfId="6068" xr:uid="{00000000-0005-0000-0000-0000FF2A0000}"/>
    <cellStyle name="Normal 2 2 3 2 12 2" xfId="11744" xr:uid="{00000000-0005-0000-0000-0000002B0000}"/>
    <cellStyle name="Normal 2 2 3 2 12 3" xfId="20130" xr:uid="{00000000-0005-0000-0000-0000012B0000}"/>
    <cellStyle name="Normal 2 2 3 2 12 4" xfId="28516" xr:uid="{00000000-0005-0000-0000-0000022B0000}"/>
    <cellStyle name="Normal 2 2 3 2 12 5" xfId="36902" xr:uid="{00000000-0005-0000-0000-0000032B0000}"/>
    <cellStyle name="Normal 2 2 3 2 12 6" xfId="45288" xr:uid="{00000000-0005-0000-0000-0000042B0000}"/>
    <cellStyle name="Normal 2 2 3 2 12 7" xfId="53674" xr:uid="{00000000-0005-0000-0000-0000052B0000}"/>
    <cellStyle name="Normal 2 2 3 2 13" xfId="9081" xr:uid="{00000000-0005-0000-0000-0000062B0000}"/>
    <cellStyle name="Normal 2 2 3 2 14" xfId="17467" xr:uid="{00000000-0005-0000-0000-0000072B0000}"/>
    <cellStyle name="Normal 2 2 3 2 15" xfId="25853" xr:uid="{00000000-0005-0000-0000-0000082B0000}"/>
    <cellStyle name="Normal 2 2 3 2 16" xfId="34239" xr:uid="{00000000-0005-0000-0000-0000092B0000}"/>
    <cellStyle name="Normal 2 2 3 2 17" xfId="42625" xr:uid="{00000000-0005-0000-0000-00000A2B0000}"/>
    <cellStyle name="Normal 2 2 3 2 18" xfId="51011" xr:uid="{00000000-0005-0000-0000-00000B2B0000}"/>
    <cellStyle name="Normal 2 2 3 2 19" xfId="59397" xr:uid="{00000000-0005-0000-0000-00000C2B0000}"/>
    <cellStyle name="Normal 2 2 3 2 2" xfId="131" xr:uid="{00000000-0005-0000-0000-00000D2B0000}"/>
    <cellStyle name="Normal 2 2 3 2 2 10" xfId="6108" xr:uid="{00000000-0005-0000-0000-00000E2B0000}"/>
    <cellStyle name="Normal 2 2 3 2 2 10 2" xfId="11784" xr:uid="{00000000-0005-0000-0000-00000F2B0000}"/>
    <cellStyle name="Normal 2 2 3 2 2 10 3" xfId="20170" xr:uid="{00000000-0005-0000-0000-0000102B0000}"/>
    <cellStyle name="Normal 2 2 3 2 2 10 4" xfId="28556" xr:uid="{00000000-0005-0000-0000-0000112B0000}"/>
    <cellStyle name="Normal 2 2 3 2 2 10 5" xfId="36942" xr:uid="{00000000-0005-0000-0000-0000122B0000}"/>
    <cellStyle name="Normal 2 2 3 2 2 10 6" xfId="45328" xr:uid="{00000000-0005-0000-0000-0000132B0000}"/>
    <cellStyle name="Normal 2 2 3 2 2 10 7" xfId="53714" xr:uid="{00000000-0005-0000-0000-0000142B0000}"/>
    <cellStyle name="Normal 2 2 3 2 2 11" xfId="9082" xr:uid="{00000000-0005-0000-0000-0000152B0000}"/>
    <cellStyle name="Normal 2 2 3 2 2 12" xfId="17468" xr:uid="{00000000-0005-0000-0000-0000162B0000}"/>
    <cellStyle name="Normal 2 2 3 2 2 13" xfId="25854" xr:uid="{00000000-0005-0000-0000-0000172B0000}"/>
    <cellStyle name="Normal 2 2 3 2 2 14" xfId="34240" xr:uid="{00000000-0005-0000-0000-0000182B0000}"/>
    <cellStyle name="Normal 2 2 3 2 2 15" xfId="42626" xr:uid="{00000000-0005-0000-0000-0000192B0000}"/>
    <cellStyle name="Normal 2 2 3 2 2 16" xfId="51012" xr:uid="{00000000-0005-0000-0000-00001A2B0000}"/>
    <cellStyle name="Normal 2 2 3 2 2 17" xfId="59398" xr:uid="{00000000-0005-0000-0000-00001B2B0000}"/>
    <cellStyle name="Normal 2 2 3 2 2 18" xfId="60765" xr:uid="{00000000-0005-0000-0000-00001C2B0000}"/>
    <cellStyle name="Normal 2 2 3 2 2 2" xfId="132" xr:uid="{00000000-0005-0000-0000-00001D2B0000}"/>
    <cellStyle name="Normal 2 2 3 2 2 2 10" xfId="9083" xr:uid="{00000000-0005-0000-0000-00001E2B0000}"/>
    <cellStyle name="Normal 2 2 3 2 2 2 11" xfId="17469" xr:uid="{00000000-0005-0000-0000-00001F2B0000}"/>
    <cellStyle name="Normal 2 2 3 2 2 2 12" xfId="25855" xr:uid="{00000000-0005-0000-0000-0000202B0000}"/>
    <cellStyle name="Normal 2 2 3 2 2 2 13" xfId="34241" xr:uid="{00000000-0005-0000-0000-0000212B0000}"/>
    <cellStyle name="Normal 2 2 3 2 2 2 14" xfId="42627" xr:uid="{00000000-0005-0000-0000-0000222B0000}"/>
    <cellStyle name="Normal 2 2 3 2 2 2 15" xfId="51013" xr:uid="{00000000-0005-0000-0000-0000232B0000}"/>
    <cellStyle name="Normal 2 2 3 2 2 2 16" xfId="59399" xr:uid="{00000000-0005-0000-0000-0000242B0000}"/>
    <cellStyle name="Normal 2 2 3 2 2 2 17" xfId="60766" xr:uid="{00000000-0005-0000-0000-0000252B0000}"/>
    <cellStyle name="Normal 2 2 3 2 2 2 2" xfId="133" xr:uid="{00000000-0005-0000-0000-0000262B0000}"/>
    <cellStyle name="Normal 2 2 3 2 2 2 2 10" xfId="34242" xr:uid="{00000000-0005-0000-0000-0000272B0000}"/>
    <cellStyle name="Normal 2 2 3 2 2 2 2 11" xfId="42628" xr:uid="{00000000-0005-0000-0000-0000282B0000}"/>
    <cellStyle name="Normal 2 2 3 2 2 2 2 12" xfId="51014" xr:uid="{00000000-0005-0000-0000-0000292B0000}"/>
    <cellStyle name="Normal 2 2 3 2 2 2 2 13" xfId="59400" xr:uid="{00000000-0005-0000-0000-00002A2B0000}"/>
    <cellStyle name="Normal 2 2 3 2 2 2 2 14" xfId="60767" xr:uid="{00000000-0005-0000-0000-00002B2B0000}"/>
    <cellStyle name="Normal 2 2 3 2 2 2 2 2" xfId="953" xr:uid="{00000000-0005-0000-0000-00002C2B0000}"/>
    <cellStyle name="Normal 2 2 3 2 2 2 2 2 10" xfId="51364" xr:uid="{00000000-0005-0000-0000-00002D2B0000}"/>
    <cellStyle name="Normal 2 2 3 2 2 2 2 2 11" xfId="59750" xr:uid="{00000000-0005-0000-0000-00002E2B0000}"/>
    <cellStyle name="Normal 2 2 3 2 2 2 2 2 12" xfId="61262" xr:uid="{00000000-0005-0000-0000-00002F2B0000}"/>
    <cellStyle name="Normal 2 2 3 2 2 2 2 2 2" xfId="2904" xr:uid="{00000000-0005-0000-0000-0000302B0000}"/>
    <cellStyle name="Normal 2 2 3 2 2 2 2 2 2 2" xfId="5621" xr:uid="{00000000-0005-0000-0000-0000312B0000}"/>
    <cellStyle name="Normal 2 2 3 2 2 2 2 2 2 2 2" xfId="16975" xr:uid="{00000000-0005-0000-0000-0000322B0000}"/>
    <cellStyle name="Normal 2 2 3 2 2 2 2 2 2 2 3" xfId="25361" xr:uid="{00000000-0005-0000-0000-0000332B0000}"/>
    <cellStyle name="Normal 2 2 3 2 2 2 2 2 2 2 4" xfId="33747" xr:uid="{00000000-0005-0000-0000-0000342B0000}"/>
    <cellStyle name="Normal 2 2 3 2 2 2 2 2 2 2 5" xfId="42133" xr:uid="{00000000-0005-0000-0000-0000352B0000}"/>
    <cellStyle name="Normal 2 2 3 2 2 2 2 2 2 2 6" xfId="50519" xr:uid="{00000000-0005-0000-0000-0000362B0000}"/>
    <cellStyle name="Normal 2 2 3 2 2 2 2 2 2 2 7" xfId="58905" xr:uid="{00000000-0005-0000-0000-0000372B0000}"/>
    <cellStyle name="Normal 2 2 3 2 2 2 2 2 2 3" xfId="8589" xr:uid="{00000000-0005-0000-0000-0000382B0000}"/>
    <cellStyle name="Normal 2 2 3 2 2 2 2 2 2 3 2" xfId="14265" xr:uid="{00000000-0005-0000-0000-0000392B0000}"/>
    <cellStyle name="Normal 2 2 3 2 2 2 2 2 2 3 3" xfId="22651" xr:uid="{00000000-0005-0000-0000-00003A2B0000}"/>
    <cellStyle name="Normal 2 2 3 2 2 2 2 2 2 3 4" xfId="31037" xr:uid="{00000000-0005-0000-0000-00003B2B0000}"/>
    <cellStyle name="Normal 2 2 3 2 2 2 2 2 2 3 5" xfId="39423" xr:uid="{00000000-0005-0000-0000-00003C2B0000}"/>
    <cellStyle name="Normal 2 2 3 2 2 2 2 2 2 3 6" xfId="47809" xr:uid="{00000000-0005-0000-0000-00003D2B0000}"/>
    <cellStyle name="Normal 2 2 3 2 2 2 2 2 2 3 7" xfId="56195" xr:uid="{00000000-0005-0000-0000-00003E2B0000}"/>
    <cellStyle name="Normal 2 2 3 2 2 2 2 2 2 4" xfId="11299" xr:uid="{00000000-0005-0000-0000-00003F2B0000}"/>
    <cellStyle name="Normal 2 2 3 2 2 2 2 2 2 5" xfId="19685" xr:uid="{00000000-0005-0000-0000-0000402B0000}"/>
    <cellStyle name="Normal 2 2 3 2 2 2 2 2 2 6" xfId="28071" xr:uid="{00000000-0005-0000-0000-0000412B0000}"/>
    <cellStyle name="Normal 2 2 3 2 2 2 2 2 2 7" xfId="36457" xr:uid="{00000000-0005-0000-0000-0000422B0000}"/>
    <cellStyle name="Normal 2 2 3 2 2 2 2 2 2 8" xfId="44843" xr:uid="{00000000-0005-0000-0000-0000432B0000}"/>
    <cellStyle name="Normal 2 2 3 2 2 2 2 2 2 9" xfId="53229" xr:uid="{00000000-0005-0000-0000-0000442B0000}"/>
    <cellStyle name="Normal 2 2 3 2 2 2 2 2 3" xfId="3756" xr:uid="{00000000-0005-0000-0000-0000452B0000}"/>
    <cellStyle name="Normal 2 2 3 2 2 2 2 2 3 2" xfId="15110" xr:uid="{00000000-0005-0000-0000-0000462B0000}"/>
    <cellStyle name="Normal 2 2 3 2 2 2 2 2 3 3" xfId="23496" xr:uid="{00000000-0005-0000-0000-0000472B0000}"/>
    <cellStyle name="Normal 2 2 3 2 2 2 2 2 3 4" xfId="31882" xr:uid="{00000000-0005-0000-0000-0000482B0000}"/>
    <cellStyle name="Normal 2 2 3 2 2 2 2 2 3 5" xfId="40268" xr:uid="{00000000-0005-0000-0000-0000492B0000}"/>
    <cellStyle name="Normal 2 2 3 2 2 2 2 2 3 6" xfId="48654" xr:uid="{00000000-0005-0000-0000-00004A2B0000}"/>
    <cellStyle name="Normal 2 2 3 2 2 2 2 2 3 7" xfId="57040" xr:uid="{00000000-0005-0000-0000-00004B2B0000}"/>
    <cellStyle name="Normal 2 2 3 2 2 2 2 2 4" xfId="6724" xr:uid="{00000000-0005-0000-0000-00004C2B0000}"/>
    <cellStyle name="Normal 2 2 3 2 2 2 2 2 4 2" xfId="12400" xr:uid="{00000000-0005-0000-0000-00004D2B0000}"/>
    <cellStyle name="Normal 2 2 3 2 2 2 2 2 4 3" xfId="20786" xr:uid="{00000000-0005-0000-0000-00004E2B0000}"/>
    <cellStyle name="Normal 2 2 3 2 2 2 2 2 4 4" xfId="29172" xr:uid="{00000000-0005-0000-0000-00004F2B0000}"/>
    <cellStyle name="Normal 2 2 3 2 2 2 2 2 4 5" xfId="37558" xr:uid="{00000000-0005-0000-0000-0000502B0000}"/>
    <cellStyle name="Normal 2 2 3 2 2 2 2 2 4 6" xfId="45944" xr:uid="{00000000-0005-0000-0000-0000512B0000}"/>
    <cellStyle name="Normal 2 2 3 2 2 2 2 2 4 7" xfId="54330" xr:uid="{00000000-0005-0000-0000-0000522B0000}"/>
    <cellStyle name="Normal 2 2 3 2 2 2 2 2 5" xfId="9434" xr:uid="{00000000-0005-0000-0000-0000532B0000}"/>
    <cellStyle name="Normal 2 2 3 2 2 2 2 2 6" xfId="17820" xr:uid="{00000000-0005-0000-0000-0000542B0000}"/>
    <cellStyle name="Normal 2 2 3 2 2 2 2 2 7" xfId="26206" xr:uid="{00000000-0005-0000-0000-0000552B0000}"/>
    <cellStyle name="Normal 2 2 3 2 2 2 2 2 8" xfId="34592" xr:uid="{00000000-0005-0000-0000-0000562B0000}"/>
    <cellStyle name="Normal 2 2 3 2 2 2 2 2 9" xfId="42978" xr:uid="{00000000-0005-0000-0000-0000572B0000}"/>
    <cellStyle name="Normal 2 2 3 2 2 2 2 3" xfId="1534" xr:uid="{00000000-0005-0000-0000-0000582B0000}"/>
    <cellStyle name="Normal 2 2 3 2 2 2 2 3 10" xfId="51859" xr:uid="{00000000-0005-0000-0000-0000592B0000}"/>
    <cellStyle name="Normal 2 2 3 2 2 2 2 3 11" xfId="60245" xr:uid="{00000000-0005-0000-0000-00005A2B0000}"/>
    <cellStyle name="Normal 2 2 3 2 2 2 2 3 2" xfId="2554" xr:uid="{00000000-0005-0000-0000-00005B2B0000}"/>
    <cellStyle name="Normal 2 2 3 2 2 2 2 3 2 2" xfId="5271" xr:uid="{00000000-0005-0000-0000-00005C2B0000}"/>
    <cellStyle name="Normal 2 2 3 2 2 2 2 3 2 2 2" xfId="16625" xr:uid="{00000000-0005-0000-0000-00005D2B0000}"/>
    <cellStyle name="Normal 2 2 3 2 2 2 2 3 2 2 3" xfId="25011" xr:uid="{00000000-0005-0000-0000-00005E2B0000}"/>
    <cellStyle name="Normal 2 2 3 2 2 2 2 3 2 2 4" xfId="33397" xr:uid="{00000000-0005-0000-0000-00005F2B0000}"/>
    <cellStyle name="Normal 2 2 3 2 2 2 2 3 2 2 5" xfId="41783" xr:uid="{00000000-0005-0000-0000-0000602B0000}"/>
    <cellStyle name="Normal 2 2 3 2 2 2 2 3 2 2 6" xfId="50169" xr:uid="{00000000-0005-0000-0000-0000612B0000}"/>
    <cellStyle name="Normal 2 2 3 2 2 2 2 3 2 2 7" xfId="58555" xr:uid="{00000000-0005-0000-0000-0000622B0000}"/>
    <cellStyle name="Normal 2 2 3 2 2 2 2 3 2 3" xfId="8239" xr:uid="{00000000-0005-0000-0000-0000632B0000}"/>
    <cellStyle name="Normal 2 2 3 2 2 2 2 3 2 3 2" xfId="13915" xr:uid="{00000000-0005-0000-0000-0000642B0000}"/>
    <cellStyle name="Normal 2 2 3 2 2 2 2 3 2 3 3" xfId="22301" xr:uid="{00000000-0005-0000-0000-0000652B0000}"/>
    <cellStyle name="Normal 2 2 3 2 2 2 2 3 2 3 4" xfId="30687" xr:uid="{00000000-0005-0000-0000-0000662B0000}"/>
    <cellStyle name="Normal 2 2 3 2 2 2 2 3 2 3 5" xfId="39073" xr:uid="{00000000-0005-0000-0000-0000672B0000}"/>
    <cellStyle name="Normal 2 2 3 2 2 2 2 3 2 3 6" xfId="47459" xr:uid="{00000000-0005-0000-0000-0000682B0000}"/>
    <cellStyle name="Normal 2 2 3 2 2 2 2 3 2 3 7" xfId="55845" xr:uid="{00000000-0005-0000-0000-0000692B0000}"/>
    <cellStyle name="Normal 2 2 3 2 2 2 2 3 2 4" xfId="10949" xr:uid="{00000000-0005-0000-0000-00006A2B0000}"/>
    <cellStyle name="Normal 2 2 3 2 2 2 2 3 2 5" xfId="19335" xr:uid="{00000000-0005-0000-0000-00006B2B0000}"/>
    <cellStyle name="Normal 2 2 3 2 2 2 2 3 2 6" xfId="27721" xr:uid="{00000000-0005-0000-0000-00006C2B0000}"/>
    <cellStyle name="Normal 2 2 3 2 2 2 2 3 2 7" xfId="36107" xr:uid="{00000000-0005-0000-0000-00006D2B0000}"/>
    <cellStyle name="Normal 2 2 3 2 2 2 2 3 2 8" xfId="44493" xr:uid="{00000000-0005-0000-0000-00006E2B0000}"/>
    <cellStyle name="Normal 2 2 3 2 2 2 2 3 2 9" xfId="52879" xr:uid="{00000000-0005-0000-0000-00006F2B0000}"/>
    <cellStyle name="Normal 2 2 3 2 2 2 2 3 3" xfId="4251" xr:uid="{00000000-0005-0000-0000-0000702B0000}"/>
    <cellStyle name="Normal 2 2 3 2 2 2 2 3 3 2" xfId="15605" xr:uid="{00000000-0005-0000-0000-0000712B0000}"/>
    <cellStyle name="Normal 2 2 3 2 2 2 2 3 3 3" xfId="23991" xr:uid="{00000000-0005-0000-0000-0000722B0000}"/>
    <cellStyle name="Normal 2 2 3 2 2 2 2 3 3 4" xfId="32377" xr:uid="{00000000-0005-0000-0000-0000732B0000}"/>
    <cellStyle name="Normal 2 2 3 2 2 2 2 3 3 5" xfId="40763" xr:uid="{00000000-0005-0000-0000-0000742B0000}"/>
    <cellStyle name="Normal 2 2 3 2 2 2 2 3 3 6" xfId="49149" xr:uid="{00000000-0005-0000-0000-0000752B0000}"/>
    <cellStyle name="Normal 2 2 3 2 2 2 2 3 3 7" xfId="57535" xr:uid="{00000000-0005-0000-0000-0000762B0000}"/>
    <cellStyle name="Normal 2 2 3 2 2 2 2 3 4" xfId="7219" xr:uid="{00000000-0005-0000-0000-0000772B0000}"/>
    <cellStyle name="Normal 2 2 3 2 2 2 2 3 4 2" xfId="12895" xr:uid="{00000000-0005-0000-0000-0000782B0000}"/>
    <cellStyle name="Normal 2 2 3 2 2 2 2 3 4 3" xfId="21281" xr:uid="{00000000-0005-0000-0000-0000792B0000}"/>
    <cellStyle name="Normal 2 2 3 2 2 2 2 3 4 4" xfId="29667" xr:uid="{00000000-0005-0000-0000-00007A2B0000}"/>
    <cellStyle name="Normal 2 2 3 2 2 2 2 3 4 5" xfId="38053" xr:uid="{00000000-0005-0000-0000-00007B2B0000}"/>
    <cellStyle name="Normal 2 2 3 2 2 2 2 3 4 6" xfId="46439" xr:uid="{00000000-0005-0000-0000-00007C2B0000}"/>
    <cellStyle name="Normal 2 2 3 2 2 2 2 3 4 7" xfId="54825" xr:uid="{00000000-0005-0000-0000-00007D2B0000}"/>
    <cellStyle name="Normal 2 2 3 2 2 2 2 3 5" xfId="9929" xr:uid="{00000000-0005-0000-0000-00007E2B0000}"/>
    <cellStyle name="Normal 2 2 3 2 2 2 2 3 6" xfId="18315" xr:uid="{00000000-0005-0000-0000-00007F2B0000}"/>
    <cellStyle name="Normal 2 2 3 2 2 2 2 3 7" xfId="26701" xr:uid="{00000000-0005-0000-0000-0000802B0000}"/>
    <cellStyle name="Normal 2 2 3 2 2 2 2 3 8" xfId="35087" xr:uid="{00000000-0005-0000-0000-0000812B0000}"/>
    <cellStyle name="Normal 2 2 3 2 2 2 2 3 9" xfId="43473" xr:uid="{00000000-0005-0000-0000-0000822B0000}"/>
    <cellStyle name="Normal 2 2 3 2 2 2 2 4" xfId="2059" xr:uid="{00000000-0005-0000-0000-0000832B0000}"/>
    <cellStyle name="Normal 2 2 3 2 2 2 2 4 2" xfId="4776" xr:uid="{00000000-0005-0000-0000-0000842B0000}"/>
    <cellStyle name="Normal 2 2 3 2 2 2 2 4 2 2" xfId="16130" xr:uid="{00000000-0005-0000-0000-0000852B0000}"/>
    <cellStyle name="Normal 2 2 3 2 2 2 2 4 2 3" xfId="24516" xr:uid="{00000000-0005-0000-0000-0000862B0000}"/>
    <cellStyle name="Normal 2 2 3 2 2 2 2 4 2 4" xfId="32902" xr:uid="{00000000-0005-0000-0000-0000872B0000}"/>
    <cellStyle name="Normal 2 2 3 2 2 2 2 4 2 5" xfId="41288" xr:uid="{00000000-0005-0000-0000-0000882B0000}"/>
    <cellStyle name="Normal 2 2 3 2 2 2 2 4 2 6" xfId="49674" xr:uid="{00000000-0005-0000-0000-0000892B0000}"/>
    <cellStyle name="Normal 2 2 3 2 2 2 2 4 2 7" xfId="58060" xr:uid="{00000000-0005-0000-0000-00008A2B0000}"/>
    <cellStyle name="Normal 2 2 3 2 2 2 2 4 3" xfId="7744" xr:uid="{00000000-0005-0000-0000-00008B2B0000}"/>
    <cellStyle name="Normal 2 2 3 2 2 2 2 4 3 2" xfId="13420" xr:uid="{00000000-0005-0000-0000-00008C2B0000}"/>
    <cellStyle name="Normal 2 2 3 2 2 2 2 4 3 3" xfId="21806" xr:uid="{00000000-0005-0000-0000-00008D2B0000}"/>
    <cellStyle name="Normal 2 2 3 2 2 2 2 4 3 4" xfId="30192" xr:uid="{00000000-0005-0000-0000-00008E2B0000}"/>
    <cellStyle name="Normal 2 2 3 2 2 2 2 4 3 5" xfId="38578" xr:uid="{00000000-0005-0000-0000-00008F2B0000}"/>
    <cellStyle name="Normal 2 2 3 2 2 2 2 4 3 6" xfId="46964" xr:uid="{00000000-0005-0000-0000-0000902B0000}"/>
    <cellStyle name="Normal 2 2 3 2 2 2 2 4 3 7" xfId="55350" xr:uid="{00000000-0005-0000-0000-0000912B0000}"/>
    <cellStyle name="Normal 2 2 3 2 2 2 2 4 4" xfId="10454" xr:uid="{00000000-0005-0000-0000-0000922B0000}"/>
    <cellStyle name="Normal 2 2 3 2 2 2 2 4 5" xfId="18840" xr:uid="{00000000-0005-0000-0000-0000932B0000}"/>
    <cellStyle name="Normal 2 2 3 2 2 2 2 4 6" xfId="27226" xr:uid="{00000000-0005-0000-0000-0000942B0000}"/>
    <cellStyle name="Normal 2 2 3 2 2 2 2 4 7" xfId="35612" xr:uid="{00000000-0005-0000-0000-0000952B0000}"/>
    <cellStyle name="Normal 2 2 3 2 2 2 2 4 8" xfId="43998" xr:uid="{00000000-0005-0000-0000-0000962B0000}"/>
    <cellStyle name="Normal 2 2 3 2 2 2 2 4 9" xfId="52384" xr:uid="{00000000-0005-0000-0000-0000972B0000}"/>
    <cellStyle name="Normal 2 2 3 2 2 2 2 5" xfId="3406" xr:uid="{00000000-0005-0000-0000-0000982B0000}"/>
    <cellStyle name="Normal 2 2 3 2 2 2 2 5 2" xfId="14760" xr:uid="{00000000-0005-0000-0000-0000992B0000}"/>
    <cellStyle name="Normal 2 2 3 2 2 2 2 5 3" xfId="23146" xr:uid="{00000000-0005-0000-0000-00009A2B0000}"/>
    <cellStyle name="Normal 2 2 3 2 2 2 2 5 4" xfId="31532" xr:uid="{00000000-0005-0000-0000-00009B2B0000}"/>
    <cellStyle name="Normal 2 2 3 2 2 2 2 5 5" xfId="39918" xr:uid="{00000000-0005-0000-0000-00009C2B0000}"/>
    <cellStyle name="Normal 2 2 3 2 2 2 2 5 6" xfId="48304" xr:uid="{00000000-0005-0000-0000-00009D2B0000}"/>
    <cellStyle name="Normal 2 2 3 2 2 2 2 5 7" xfId="56690" xr:uid="{00000000-0005-0000-0000-00009E2B0000}"/>
    <cellStyle name="Normal 2 2 3 2 2 2 2 6" xfId="6374" xr:uid="{00000000-0005-0000-0000-00009F2B0000}"/>
    <cellStyle name="Normal 2 2 3 2 2 2 2 6 2" xfId="12050" xr:uid="{00000000-0005-0000-0000-0000A02B0000}"/>
    <cellStyle name="Normal 2 2 3 2 2 2 2 6 3" xfId="20436" xr:uid="{00000000-0005-0000-0000-0000A12B0000}"/>
    <cellStyle name="Normal 2 2 3 2 2 2 2 6 4" xfId="28822" xr:uid="{00000000-0005-0000-0000-0000A22B0000}"/>
    <cellStyle name="Normal 2 2 3 2 2 2 2 6 5" xfId="37208" xr:uid="{00000000-0005-0000-0000-0000A32B0000}"/>
    <cellStyle name="Normal 2 2 3 2 2 2 2 6 6" xfId="45594" xr:uid="{00000000-0005-0000-0000-0000A42B0000}"/>
    <cellStyle name="Normal 2 2 3 2 2 2 2 6 7" xfId="53980" xr:uid="{00000000-0005-0000-0000-0000A52B0000}"/>
    <cellStyle name="Normal 2 2 3 2 2 2 2 7" xfId="9084" xr:uid="{00000000-0005-0000-0000-0000A62B0000}"/>
    <cellStyle name="Normal 2 2 3 2 2 2 2 8" xfId="17470" xr:uid="{00000000-0005-0000-0000-0000A72B0000}"/>
    <cellStyle name="Normal 2 2 3 2 2 2 2 9" xfId="25856" xr:uid="{00000000-0005-0000-0000-0000A82B0000}"/>
    <cellStyle name="Normal 2 2 3 2 2 2 3" xfId="954" xr:uid="{00000000-0005-0000-0000-0000A92B0000}"/>
    <cellStyle name="Normal 2 2 3 2 2 2 3 10" xfId="42979" xr:uid="{00000000-0005-0000-0000-0000AA2B0000}"/>
    <cellStyle name="Normal 2 2 3 2 2 2 3 11" xfId="51365" xr:uid="{00000000-0005-0000-0000-0000AB2B0000}"/>
    <cellStyle name="Normal 2 2 3 2 2 2 3 12" xfId="59751" xr:uid="{00000000-0005-0000-0000-0000AC2B0000}"/>
    <cellStyle name="Normal 2 2 3 2 2 2 3 13" xfId="61261" xr:uid="{00000000-0005-0000-0000-0000AD2B0000}"/>
    <cellStyle name="Normal 2 2 3 2 2 2 3 2" xfId="1832" xr:uid="{00000000-0005-0000-0000-0000AE2B0000}"/>
    <cellStyle name="Normal 2 2 3 2 2 2 3 2 10" xfId="52157" xr:uid="{00000000-0005-0000-0000-0000AF2B0000}"/>
    <cellStyle name="Normal 2 2 3 2 2 2 3 2 11" xfId="60543" xr:uid="{00000000-0005-0000-0000-0000B02B0000}"/>
    <cellStyle name="Normal 2 2 3 2 2 2 3 2 2" xfId="2905" xr:uid="{00000000-0005-0000-0000-0000B12B0000}"/>
    <cellStyle name="Normal 2 2 3 2 2 2 3 2 2 2" xfId="5622" xr:uid="{00000000-0005-0000-0000-0000B22B0000}"/>
    <cellStyle name="Normal 2 2 3 2 2 2 3 2 2 2 2" xfId="16976" xr:uid="{00000000-0005-0000-0000-0000B32B0000}"/>
    <cellStyle name="Normal 2 2 3 2 2 2 3 2 2 2 3" xfId="25362" xr:uid="{00000000-0005-0000-0000-0000B42B0000}"/>
    <cellStyle name="Normal 2 2 3 2 2 2 3 2 2 2 4" xfId="33748" xr:uid="{00000000-0005-0000-0000-0000B52B0000}"/>
    <cellStyle name="Normal 2 2 3 2 2 2 3 2 2 2 5" xfId="42134" xr:uid="{00000000-0005-0000-0000-0000B62B0000}"/>
    <cellStyle name="Normal 2 2 3 2 2 2 3 2 2 2 6" xfId="50520" xr:uid="{00000000-0005-0000-0000-0000B72B0000}"/>
    <cellStyle name="Normal 2 2 3 2 2 2 3 2 2 2 7" xfId="58906" xr:uid="{00000000-0005-0000-0000-0000B82B0000}"/>
    <cellStyle name="Normal 2 2 3 2 2 2 3 2 2 3" xfId="8590" xr:uid="{00000000-0005-0000-0000-0000B92B0000}"/>
    <cellStyle name="Normal 2 2 3 2 2 2 3 2 2 3 2" xfId="14266" xr:uid="{00000000-0005-0000-0000-0000BA2B0000}"/>
    <cellStyle name="Normal 2 2 3 2 2 2 3 2 2 3 3" xfId="22652" xr:uid="{00000000-0005-0000-0000-0000BB2B0000}"/>
    <cellStyle name="Normal 2 2 3 2 2 2 3 2 2 3 4" xfId="31038" xr:uid="{00000000-0005-0000-0000-0000BC2B0000}"/>
    <cellStyle name="Normal 2 2 3 2 2 2 3 2 2 3 5" xfId="39424" xr:uid="{00000000-0005-0000-0000-0000BD2B0000}"/>
    <cellStyle name="Normal 2 2 3 2 2 2 3 2 2 3 6" xfId="47810" xr:uid="{00000000-0005-0000-0000-0000BE2B0000}"/>
    <cellStyle name="Normal 2 2 3 2 2 2 3 2 2 3 7" xfId="56196" xr:uid="{00000000-0005-0000-0000-0000BF2B0000}"/>
    <cellStyle name="Normal 2 2 3 2 2 2 3 2 2 4" xfId="11300" xr:uid="{00000000-0005-0000-0000-0000C02B0000}"/>
    <cellStyle name="Normal 2 2 3 2 2 2 3 2 2 5" xfId="19686" xr:uid="{00000000-0005-0000-0000-0000C12B0000}"/>
    <cellStyle name="Normal 2 2 3 2 2 2 3 2 2 6" xfId="28072" xr:uid="{00000000-0005-0000-0000-0000C22B0000}"/>
    <cellStyle name="Normal 2 2 3 2 2 2 3 2 2 7" xfId="36458" xr:uid="{00000000-0005-0000-0000-0000C32B0000}"/>
    <cellStyle name="Normal 2 2 3 2 2 2 3 2 2 8" xfId="44844" xr:uid="{00000000-0005-0000-0000-0000C42B0000}"/>
    <cellStyle name="Normal 2 2 3 2 2 2 3 2 2 9" xfId="53230" xr:uid="{00000000-0005-0000-0000-0000C52B0000}"/>
    <cellStyle name="Normal 2 2 3 2 2 2 3 2 3" xfId="4549" xr:uid="{00000000-0005-0000-0000-0000C62B0000}"/>
    <cellStyle name="Normal 2 2 3 2 2 2 3 2 3 2" xfId="15903" xr:uid="{00000000-0005-0000-0000-0000C72B0000}"/>
    <cellStyle name="Normal 2 2 3 2 2 2 3 2 3 3" xfId="24289" xr:uid="{00000000-0005-0000-0000-0000C82B0000}"/>
    <cellStyle name="Normal 2 2 3 2 2 2 3 2 3 4" xfId="32675" xr:uid="{00000000-0005-0000-0000-0000C92B0000}"/>
    <cellStyle name="Normal 2 2 3 2 2 2 3 2 3 5" xfId="41061" xr:uid="{00000000-0005-0000-0000-0000CA2B0000}"/>
    <cellStyle name="Normal 2 2 3 2 2 2 3 2 3 6" xfId="49447" xr:uid="{00000000-0005-0000-0000-0000CB2B0000}"/>
    <cellStyle name="Normal 2 2 3 2 2 2 3 2 3 7" xfId="57833" xr:uid="{00000000-0005-0000-0000-0000CC2B0000}"/>
    <cellStyle name="Normal 2 2 3 2 2 2 3 2 4" xfId="7517" xr:uid="{00000000-0005-0000-0000-0000CD2B0000}"/>
    <cellStyle name="Normal 2 2 3 2 2 2 3 2 4 2" xfId="13193" xr:uid="{00000000-0005-0000-0000-0000CE2B0000}"/>
    <cellStyle name="Normal 2 2 3 2 2 2 3 2 4 3" xfId="21579" xr:uid="{00000000-0005-0000-0000-0000CF2B0000}"/>
    <cellStyle name="Normal 2 2 3 2 2 2 3 2 4 4" xfId="29965" xr:uid="{00000000-0005-0000-0000-0000D02B0000}"/>
    <cellStyle name="Normal 2 2 3 2 2 2 3 2 4 5" xfId="38351" xr:uid="{00000000-0005-0000-0000-0000D12B0000}"/>
    <cellStyle name="Normal 2 2 3 2 2 2 3 2 4 6" xfId="46737" xr:uid="{00000000-0005-0000-0000-0000D22B0000}"/>
    <cellStyle name="Normal 2 2 3 2 2 2 3 2 4 7" xfId="55123" xr:uid="{00000000-0005-0000-0000-0000D32B0000}"/>
    <cellStyle name="Normal 2 2 3 2 2 2 3 2 5" xfId="10227" xr:uid="{00000000-0005-0000-0000-0000D42B0000}"/>
    <cellStyle name="Normal 2 2 3 2 2 2 3 2 6" xfId="18613" xr:uid="{00000000-0005-0000-0000-0000D52B0000}"/>
    <cellStyle name="Normal 2 2 3 2 2 2 3 2 7" xfId="26999" xr:uid="{00000000-0005-0000-0000-0000D62B0000}"/>
    <cellStyle name="Normal 2 2 3 2 2 2 3 2 8" xfId="35385" xr:uid="{00000000-0005-0000-0000-0000D72B0000}"/>
    <cellStyle name="Normal 2 2 3 2 2 2 3 2 9" xfId="43771" xr:uid="{00000000-0005-0000-0000-0000D82B0000}"/>
    <cellStyle name="Normal 2 2 3 2 2 2 3 3" xfId="2060" xr:uid="{00000000-0005-0000-0000-0000D92B0000}"/>
    <cellStyle name="Normal 2 2 3 2 2 2 3 3 2" xfId="4777" xr:uid="{00000000-0005-0000-0000-0000DA2B0000}"/>
    <cellStyle name="Normal 2 2 3 2 2 2 3 3 2 2" xfId="16131" xr:uid="{00000000-0005-0000-0000-0000DB2B0000}"/>
    <cellStyle name="Normal 2 2 3 2 2 2 3 3 2 3" xfId="24517" xr:uid="{00000000-0005-0000-0000-0000DC2B0000}"/>
    <cellStyle name="Normal 2 2 3 2 2 2 3 3 2 4" xfId="32903" xr:uid="{00000000-0005-0000-0000-0000DD2B0000}"/>
    <cellStyle name="Normal 2 2 3 2 2 2 3 3 2 5" xfId="41289" xr:uid="{00000000-0005-0000-0000-0000DE2B0000}"/>
    <cellStyle name="Normal 2 2 3 2 2 2 3 3 2 6" xfId="49675" xr:uid="{00000000-0005-0000-0000-0000DF2B0000}"/>
    <cellStyle name="Normal 2 2 3 2 2 2 3 3 2 7" xfId="58061" xr:uid="{00000000-0005-0000-0000-0000E02B0000}"/>
    <cellStyle name="Normal 2 2 3 2 2 2 3 3 3" xfId="7745" xr:uid="{00000000-0005-0000-0000-0000E12B0000}"/>
    <cellStyle name="Normal 2 2 3 2 2 2 3 3 3 2" xfId="13421" xr:uid="{00000000-0005-0000-0000-0000E22B0000}"/>
    <cellStyle name="Normal 2 2 3 2 2 2 3 3 3 3" xfId="21807" xr:uid="{00000000-0005-0000-0000-0000E32B0000}"/>
    <cellStyle name="Normal 2 2 3 2 2 2 3 3 3 4" xfId="30193" xr:uid="{00000000-0005-0000-0000-0000E42B0000}"/>
    <cellStyle name="Normal 2 2 3 2 2 2 3 3 3 5" xfId="38579" xr:uid="{00000000-0005-0000-0000-0000E52B0000}"/>
    <cellStyle name="Normal 2 2 3 2 2 2 3 3 3 6" xfId="46965" xr:uid="{00000000-0005-0000-0000-0000E62B0000}"/>
    <cellStyle name="Normal 2 2 3 2 2 2 3 3 3 7" xfId="55351" xr:uid="{00000000-0005-0000-0000-0000E72B0000}"/>
    <cellStyle name="Normal 2 2 3 2 2 2 3 3 4" xfId="10455" xr:uid="{00000000-0005-0000-0000-0000E82B0000}"/>
    <cellStyle name="Normal 2 2 3 2 2 2 3 3 5" xfId="18841" xr:uid="{00000000-0005-0000-0000-0000E92B0000}"/>
    <cellStyle name="Normal 2 2 3 2 2 2 3 3 6" xfId="27227" xr:uid="{00000000-0005-0000-0000-0000EA2B0000}"/>
    <cellStyle name="Normal 2 2 3 2 2 2 3 3 7" xfId="35613" xr:uid="{00000000-0005-0000-0000-0000EB2B0000}"/>
    <cellStyle name="Normal 2 2 3 2 2 2 3 3 8" xfId="43999" xr:uid="{00000000-0005-0000-0000-0000EC2B0000}"/>
    <cellStyle name="Normal 2 2 3 2 2 2 3 3 9" xfId="52385" xr:uid="{00000000-0005-0000-0000-0000ED2B0000}"/>
    <cellStyle name="Normal 2 2 3 2 2 2 3 4" xfId="3757" xr:uid="{00000000-0005-0000-0000-0000EE2B0000}"/>
    <cellStyle name="Normal 2 2 3 2 2 2 3 4 2" xfId="15111" xr:uid="{00000000-0005-0000-0000-0000EF2B0000}"/>
    <cellStyle name="Normal 2 2 3 2 2 2 3 4 3" xfId="23497" xr:uid="{00000000-0005-0000-0000-0000F02B0000}"/>
    <cellStyle name="Normal 2 2 3 2 2 2 3 4 4" xfId="31883" xr:uid="{00000000-0005-0000-0000-0000F12B0000}"/>
    <cellStyle name="Normal 2 2 3 2 2 2 3 4 5" xfId="40269" xr:uid="{00000000-0005-0000-0000-0000F22B0000}"/>
    <cellStyle name="Normal 2 2 3 2 2 2 3 4 6" xfId="48655" xr:uid="{00000000-0005-0000-0000-0000F32B0000}"/>
    <cellStyle name="Normal 2 2 3 2 2 2 3 4 7" xfId="57041" xr:uid="{00000000-0005-0000-0000-0000F42B0000}"/>
    <cellStyle name="Normal 2 2 3 2 2 2 3 5" xfId="6725" xr:uid="{00000000-0005-0000-0000-0000F52B0000}"/>
    <cellStyle name="Normal 2 2 3 2 2 2 3 5 2" xfId="12401" xr:uid="{00000000-0005-0000-0000-0000F62B0000}"/>
    <cellStyle name="Normal 2 2 3 2 2 2 3 5 3" xfId="20787" xr:uid="{00000000-0005-0000-0000-0000F72B0000}"/>
    <cellStyle name="Normal 2 2 3 2 2 2 3 5 4" xfId="29173" xr:uid="{00000000-0005-0000-0000-0000F82B0000}"/>
    <cellStyle name="Normal 2 2 3 2 2 2 3 5 5" xfId="37559" xr:uid="{00000000-0005-0000-0000-0000F92B0000}"/>
    <cellStyle name="Normal 2 2 3 2 2 2 3 5 6" xfId="45945" xr:uid="{00000000-0005-0000-0000-0000FA2B0000}"/>
    <cellStyle name="Normal 2 2 3 2 2 2 3 5 7" xfId="54331" xr:uid="{00000000-0005-0000-0000-0000FB2B0000}"/>
    <cellStyle name="Normal 2 2 3 2 2 2 3 6" xfId="9435" xr:uid="{00000000-0005-0000-0000-0000FC2B0000}"/>
    <cellStyle name="Normal 2 2 3 2 2 2 3 7" xfId="17821" xr:uid="{00000000-0005-0000-0000-0000FD2B0000}"/>
    <cellStyle name="Normal 2 2 3 2 2 2 3 8" xfId="26207" xr:uid="{00000000-0005-0000-0000-0000FE2B0000}"/>
    <cellStyle name="Normal 2 2 3 2 2 2 3 9" xfId="34593" xr:uid="{00000000-0005-0000-0000-0000FF2B0000}"/>
    <cellStyle name="Normal 2 2 3 2 2 2 4" xfId="952" xr:uid="{00000000-0005-0000-0000-0000002C0000}"/>
    <cellStyle name="Normal 2 2 3 2 2 2 4 10" xfId="51363" xr:uid="{00000000-0005-0000-0000-0000012C0000}"/>
    <cellStyle name="Normal 2 2 3 2 2 2 4 11" xfId="59749" xr:uid="{00000000-0005-0000-0000-0000022C0000}"/>
    <cellStyle name="Normal 2 2 3 2 2 2 4 2" xfId="2903" xr:uid="{00000000-0005-0000-0000-0000032C0000}"/>
    <cellStyle name="Normal 2 2 3 2 2 2 4 2 2" xfId="5620" xr:uid="{00000000-0005-0000-0000-0000042C0000}"/>
    <cellStyle name="Normal 2 2 3 2 2 2 4 2 2 2" xfId="16974" xr:uid="{00000000-0005-0000-0000-0000052C0000}"/>
    <cellStyle name="Normal 2 2 3 2 2 2 4 2 2 3" xfId="25360" xr:uid="{00000000-0005-0000-0000-0000062C0000}"/>
    <cellStyle name="Normal 2 2 3 2 2 2 4 2 2 4" xfId="33746" xr:uid="{00000000-0005-0000-0000-0000072C0000}"/>
    <cellStyle name="Normal 2 2 3 2 2 2 4 2 2 5" xfId="42132" xr:uid="{00000000-0005-0000-0000-0000082C0000}"/>
    <cellStyle name="Normal 2 2 3 2 2 2 4 2 2 6" xfId="50518" xr:uid="{00000000-0005-0000-0000-0000092C0000}"/>
    <cellStyle name="Normal 2 2 3 2 2 2 4 2 2 7" xfId="58904" xr:uid="{00000000-0005-0000-0000-00000A2C0000}"/>
    <cellStyle name="Normal 2 2 3 2 2 2 4 2 3" xfId="8588" xr:uid="{00000000-0005-0000-0000-00000B2C0000}"/>
    <cellStyle name="Normal 2 2 3 2 2 2 4 2 3 2" xfId="14264" xr:uid="{00000000-0005-0000-0000-00000C2C0000}"/>
    <cellStyle name="Normal 2 2 3 2 2 2 4 2 3 3" xfId="22650" xr:uid="{00000000-0005-0000-0000-00000D2C0000}"/>
    <cellStyle name="Normal 2 2 3 2 2 2 4 2 3 4" xfId="31036" xr:uid="{00000000-0005-0000-0000-00000E2C0000}"/>
    <cellStyle name="Normal 2 2 3 2 2 2 4 2 3 5" xfId="39422" xr:uid="{00000000-0005-0000-0000-00000F2C0000}"/>
    <cellStyle name="Normal 2 2 3 2 2 2 4 2 3 6" xfId="47808" xr:uid="{00000000-0005-0000-0000-0000102C0000}"/>
    <cellStyle name="Normal 2 2 3 2 2 2 4 2 3 7" xfId="56194" xr:uid="{00000000-0005-0000-0000-0000112C0000}"/>
    <cellStyle name="Normal 2 2 3 2 2 2 4 2 4" xfId="11298" xr:uid="{00000000-0005-0000-0000-0000122C0000}"/>
    <cellStyle name="Normal 2 2 3 2 2 2 4 2 5" xfId="19684" xr:uid="{00000000-0005-0000-0000-0000132C0000}"/>
    <cellStyle name="Normal 2 2 3 2 2 2 4 2 6" xfId="28070" xr:uid="{00000000-0005-0000-0000-0000142C0000}"/>
    <cellStyle name="Normal 2 2 3 2 2 2 4 2 7" xfId="36456" xr:uid="{00000000-0005-0000-0000-0000152C0000}"/>
    <cellStyle name="Normal 2 2 3 2 2 2 4 2 8" xfId="44842" xr:uid="{00000000-0005-0000-0000-0000162C0000}"/>
    <cellStyle name="Normal 2 2 3 2 2 2 4 2 9" xfId="53228" xr:uid="{00000000-0005-0000-0000-0000172C0000}"/>
    <cellStyle name="Normal 2 2 3 2 2 2 4 3" xfId="3755" xr:uid="{00000000-0005-0000-0000-0000182C0000}"/>
    <cellStyle name="Normal 2 2 3 2 2 2 4 3 2" xfId="15109" xr:uid="{00000000-0005-0000-0000-0000192C0000}"/>
    <cellStyle name="Normal 2 2 3 2 2 2 4 3 3" xfId="23495" xr:uid="{00000000-0005-0000-0000-00001A2C0000}"/>
    <cellStyle name="Normal 2 2 3 2 2 2 4 3 4" xfId="31881" xr:uid="{00000000-0005-0000-0000-00001B2C0000}"/>
    <cellStyle name="Normal 2 2 3 2 2 2 4 3 5" xfId="40267" xr:uid="{00000000-0005-0000-0000-00001C2C0000}"/>
    <cellStyle name="Normal 2 2 3 2 2 2 4 3 6" xfId="48653" xr:uid="{00000000-0005-0000-0000-00001D2C0000}"/>
    <cellStyle name="Normal 2 2 3 2 2 2 4 3 7" xfId="57039" xr:uid="{00000000-0005-0000-0000-00001E2C0000}"/>
    <cellStyle name="Normal 2 2 3 2 2 2 4 4" xfId="6723" xr:uid="{00000000-0005-0000-0000-00001F2C0000}"/>
    <cellStyle name="Normal 2 2 3 2 2 2 4 4 2" xfId="12399" xr:uid="{00000000-0005-0000-0000-0000202C0000}"/>
    <cellStyle name="Normal 2 2 3 2 2 2 4 4 3" xfId="20785" xr:uid="{00000000-0005-0000-0000-0000212C0000}"/>
    <cellStyle name="Normal 2 2 3 2 2 2 4 4 4" xfId="29171" xr:uid="{00000000-0005-0000-0000-0000222C0000}"/>
    <cellStyle name="Normal 2 2 3 2 2 2 4 4 5" xfId="37557" xr:uid="{00000000-0005-0000-0000-0000232C0000}"/>
    <cellStyle name="Normal 2 2 3 2 2 2 4 4 6" xfId="45943" xr:uid="{00000000-0005-0000-0000-0000242C0000}"/>
    <cellStyle name="Normal 2 2 3 2 2 2 4 4 7" xfId="54329" xr:uid="{00000000-0005-0000-0000-0000252C0000}"/>
    <cellStyle name="Normal 2 2 3 2 2 2 4 5" xfId="9433" xr:uid="{00000000-0005-0000-0000-0000262C0000}"/>
    <cellStyle name="Normal 2 2 3 2 2 2 4 6" xfId="17819" xr:uid="{00000000-0005-0000-0000-0000272C0000}"/>
    <cellStyle name="Normal 2 2 3 2 2 2 4 7" xfId="26205" xr:uid="{00000000-0005-0000-0000-0000282C0000}"/>
    <cellStyle name="Normal 2 2 3 2 2 2 4 8" xfId="34591" xr:uid="{00000000-0005-0000-0000-0000292C0000}"/>
    <cellStyle name="Normal 2 2 3 2 2 2 4 9" xfId="42977" xr:uid="{00000000-0005-0000-0000-00002A2C0000}"/>
    <cellStyle name="Normal 2 2 3 2 2 2 5" xfId="1533" xr:uid="{00000000-0005-0000-0000-00002B2C0000}"/>
    <cellStyle name="Normal 2 2 3 2 2 2 5 10" xfId="51858" xr:uid="{00000000-0005-0000-0000-00002C2C0000}"/>
    <cellStyle name="Normal 2 2 3 2 2 2 5 11" xfId="60244" xr:uid="{00000000-0005-0000-0000-00002D2C0000}"/>
    <cellStyle name="Normal 2 2 3 2 2 2 5 2" xfId="2553" xr:uid="{00000000-0005-0000-0000-00002E2C0000}"/>
    <cellStyle name="Normal 2 2 3 2 2 2 5 2 2" xfId="5270" xr:uid="{00000000-0005-0000-0000-00002F2C0000}"/>
    <cellStyle name="Normal 2 2 3 2 2 2 5 2 2 2" xfId="16624" xr:uid="{00000000-0005-0000-0000-0000302C0000}"/>
    <cellStyle name="Normal 2 2 3 2 2 2 5 2 2 3" xfId="25010" xr:uid="{00000000-0005-0000-0000-0000312C0000}"/>
    <cellStyle name="Normal 2 2 3 2 2 2 5 2 2 4" xfId="33396" xr:uid="{00000000-0005-0000-0000-0000322C0000}"/>
    <cellStyle name="Normal 2 2 3 2 2 2 5 2 2 5" xfId="41782" xr:uid="{00000000-0005-0000-0000-0000332C0000}"/>
    <cellStyle name="Normal 2 2 3 2 2 2 5 2 2 6" xfId="50168" xr:uid="{00000000-0005-0000-0000-0000342C0000}"/>
    <cellStyle name="Normal 2 2 3 2 2 2 5 2 2 7" xfId="58554" xr:uid="{00000000-0005-0000-0000-0000352C0000}"/>
    <cellStyle name="Normal 2 2 3 2 2 2 5 2 3" xfId="8238" xr:uid="{00000000-0005-0000-0000-0000362C0000}"/>
    <cellStyle name="Normal 2 2 3 2 2 2 5 2 3 2" xfId="13914" xr:uid="{00000000-0005-0000-0000-0000372C0000}"/>
    <cellStyle name="Normal 2 2 3 2 2 2 5 2 3 3" xfId="22300" xr:uid="{00000000-0005-0000-0000-0000382C0000}"/>
    <cellStyle name="Normal 2 2 3 2 2 2 5 2 3 4" xfId="30686" xr:uid="{00000000-0005-0000-0000-0000392C0000}"/>
    <cellStyle name="Normal 2 2 3 2 2 2 5 2 3 5" xfId="39072" xr:uid="{00000000-0005-0000-0000-00003A2C0000}"/>
    <cellStyle name="Normal 2 2 3 2 2 2 5 2 3 6" xfId="47458" xr:uid="{00000000-0005-0000-0000-00003B2C0000}"/>
    <cellStyle name="Normal 2 2 3 2 2 2 5 2 3 7" xfId="55844" xr:uid="{00000000-0005-0000-0000-00003C2C0000}"/>
    <cellStyle name="Normal 2 2 3 2 2 2 5 2 4" xfId="10948" xr:uid="{00000000-0005-0000-0000-00003D2C0000}"/>
    <cellStyle name="Normal 2 2 3 2 2 2 5 2 5" xfId="19334" xr:uid="{00000000-0005-0000-0000-00003E2C0000}"/>
    <cellStyle name="Normal 2 2 3 2 2 2 5 2 6" xfId="27720" xr:uid="{00000000-0005-0000-0000-00003F2C0000}"/>
    <cellStyle name="Normal 2 2 3 2 2 2 5 2 7" xfId="36106" xr:uid="{00000000-0005-0000-0000-0000402C0000}"/>
    <cellStyle name="Normal 2 2 3 2 2 2 5 2 8" xfId="44492" xr:uid="{00000000-0005-0000-0000-0000412C0000}"/>
    <cellStyle name="Normal 2 2 3 2 2 2 5 2 9" xfId="52878" xr:uid="{00000000-0005-0000-0000-0000422C0000}"/>
    <cellStyle name="Normal 2 2 3 2 2 2 5 3" xfId="4250" xr:uid="{00000000-0005-0000-0000-0000432C0000}"/>
    <cellStyle name="Normal 2 2 3 2 2 2 5 3 2" xfId="15604" xr:uid="{00000000-0005-0000-0000-0000442C0000}"/>
    <cellStyle name="Normal 2 2 3 2 2 2 5 3 3" xfId="23990" xr:uid="{00000000-0005-0000-0000-0000452C0000}"/>
    <cellStyle name="Normal 2 2 3 2 2 2 5 3 4" xfId="32376" xr:uid="{00000000-0005-0000-0000-0000462C0000}"/>
    <cellStyle name="Normal 2 2 3 2 2 2 5 3 5" xfId="40762" xr:uid="{00000000-0005-0000-0000-0000472C0000}"/>
    <cellStyle name="Normal 2 2 3 2 2 2 5 3 6" xfId="49148" xr:uid="{00000000-0005-0000-0000-0000482C0000}"/>
    <cellStyle name="Normal 2 2 3 2 2 2 5 3 7" xfId="57534" xr:uid="{00000000-0005-0000-0000-0000492C0000}"/>
    <cellStyle name="Normal 2 2 3 2 2 2 5 4" xfId="7218" xr:uid="{00000000-0005-0000-0000-00004A2C0000}"/>
    <cellStyle name="Normal 2 2 3 2 2 2 5 4 2" xfId="12894" xr:uid="{00000000-0005-0000-0000-00004B2C0000}"/>
    <cellStyle name="Normal 2 2 3 2 2 2 5 4 3" xfId="21280" xr:uid="{00000000-0005-0000-0000-00004C2C0000}"/>
    <cellStyle name="Normal 2 2 3 2 2 2 5 4 4" xfId="29666" xr:uid="{00000000-0005-0000-0000-00004D2C0000}"/>
    <cellStyle name="Normal 2 2 3 2 2 2 5 4 5" xfId="38052" xr:uid="{00000000-0005-0000-0000-00004E2C0000}"/>
    <cellStyle name="Normal 2 2 3 2 2 2 5 4 6" xfId="46438" xr:uid="{00000000-0005-0000-0000-00004F2C0000}"/>
    <cellStyle name="Normal 2 2 3 2 2 2 5 4 7" xfId="54824" xr:uid="{00000000-0005-0000-0000-0000502C0000}"/>
    <cellStyle name="Normal 2 2 3 2 2 2 5 5" xfId="9928" xr:uid="{00000000-0005-0000-0000-0000512C0000}"/>
    <cellStyle name="Normal 2 2 3 2 2 2 5 6" xfId="18314" xr:uid="{00000000-0005-0000-0000-0000522C0000}"/>
    <cellStyle name="Normal 2 2 3 2 2 2 5 7" xfId="26700" xr:uid="{00000000-0005-0000-0000-0000532C0000}"/>
    <cellStyle name="Normal 2 2 3 2 2 2 5 8" xfId="35086" xr:uid="{00000000-0005-0000-0000-0000542C0000}"/>
    <cellStyle name="Normal 2 2 3 2 2 2 5 9" xfId="43472" xr:uid="{00000000-0005-0000-0000-0000552C0000}"/>
    <cellStyle name="Normal 2 2 3 2 2 2 6" xfId="2058" xr:uid="{00000000-0005-0000-0000-0000562C0000}"/>
    <cellStyle name="Normal 2 2 3 2 2 2 6 2" xfId="4775" xr:uid="{00000000-0005-0000-0000-0000572C0000}"/>
    <cellStyle name="Normal 2 2 3 2 2 2 6 2 2" xfId="16129" xr:uid="{00000000-0005-0000-0000-0000582C0000}"/>
    <cellStyle name="Normal 2 2 3 2 2 2 6 2 3" xfId="24515" xr:uid="{00000000-0005-0000-0000-0000592C0000}"/>
    <cellStyle name="Normal 2 2 3 2 2 2 6 2 4" xfId="32901" xr:uid="{00000000-0005-0000-0000-00005A2C0000}"/>
    <cellStyle name="Normal 2 2 3 2 2 2 6 2 5" xfId="41287" xr:uid="{00000000-0005-0000-0000-00005B2C0000}"/>
    <cellStyle name="Normal 2 2 3 2 2 2 6 2 6" xfId="49673" xr:uid="{00000000-0005-0000-0000-00005C2C0000}"/>
    <cellStyle name="Normal 2 2 3 2 2 2 6 2 7" xfId="58059" xr:uid="{00000000-0005-0000-0000-00005D2C0000}"/>
    <cellStyle name="Normal 2 2 3 2 2 2 6 3" xfId="7743" xr:uid="{00000000-0005-0000-0000-00005E2C0000}"/>
    <cellStyle name="Normal 2 2 3 2 2 2 6 3 2" xfId="13419" xr:uid="{00000000-0005-0000-0000-00005F2C0000}"/>
    <cellStyle name="Normal 2 2 3 2 2 2 6 3 3" xfId="21805" xr:uid="{00000000-0005-0000-0000-0000602C0000}"/>
    <cellStyle name="Normal 2 2 3 2 2 2 6 3 4" xfId="30191" xr:uid="{00000000-0005-0000-0000-0000612C0000}"/>
    <cellStyle name="Normal 2 2 3 2 2 2 6 3 5" xfId="38577" xr:uid="{00000000-0005-0000-0000-0000622C0000}"/>
    <cellStyle name="Normal 2 2 3 2 2 2 6 3 6" xfId="46963" xr:uid="{00000000-0005-0000-0000-0000632C0000}"/>
    <cellStyle name="Normal 2 2 3 2 2 2 6 3 7" xfId="55349" xr:uid="{00000000-0005-0000-0000-0000642C0000}"/>
    <cellStyle name="Normal 2 2 3 2 2 2 6 4" xfId="10453" xr:uid="{00000000-0005-0000-0000-0000652C0000}"/>
    <cellStyle name="Normal 2 2 3 2 2 2 6 5" xfId="18839" xr:uid="{00000000-0005-0000-0000-0000662C0000}"/>
    <cellStyle name="Normal 2 2 3 2 2 2 6 6" xfId="27225" xr:uid="{00000000-0005-0000-0000-0000672C0000}"/>
    <cellStyle name="Normal 2 2 3 2 2 2 6 7" xfId="35611" xr:uid="{00000000-0005-0000-0000-0000682C0000}"/>
    <cellStyle name="Normal 2 2 3 2 2 2 6 8" xfId="43997" xr:uid="{00000000-0005-0000-0000-0000692C0000}"/>
    <cellStyle name="Normal 2 2 3 2 2 2 6 9" xfId="52383" xr:uid="{00000000-0005-0000-0000-00006A2C0000}"/>
    <cellStyle name="Normal 2 2 3 2 2 2 7" xfId="635" xr:uid="{00000000-0005-0000-0000-00006B2C0000}"/>
    <cellStyle name="Normal 2 2 3 2 2 2 7 2" xfId="6373" xr:uid="{00000000-0005-0000-0000-00006C2C0000}"/>
    <cellStyle name="Normal 2 2 3 2 2 2 7 3" xfId="12049" xr:uid="{00000000-0005-0000-0000-00006D2C0000}"/>
    <cellStyle name="Normal 2 2 3 2 2 2 7 4" xfId="20435" xr:uid="{00000000-0005-0000-0000-00006E2C0000}"/>
    <cellStyle name="Normal 2 2 3 2 2 2 7 5" xfId="28821" xr:uid="{00000000-0005-0000-0000-00006F2C0000}"/>
    <cellStyle name="Normal 2 2 3 2 2 2 7 6" xfId="37207" xr:uid="{00000000-0005-0000-0000-0000702C0000}"/>
    <cellStyle name="Normal 2 2 3 2 2 2 7 7" xfId="45593" xr:uid="{00000000-0005-0000-0000-0000712C0000}"/>
    <cellStyle name="Normal 2 2 3 2 2 2 7 8" xfId="53979" xr:uid="{00000000-0005-0000-0000-0000722C0000}"/>
    <cellStyle name="Normal 2 2 3 2 2 2 8" xfId="3405" xr:uid="{00000000-0005-0000-0000-0000732C0000}"/>
    <cellStyle name="Normal 2 2 3 2 2 2 8 2" xfId="14759" xr:uid="{00000000-0005-0000-0000-0000742C0000}"/>
    <cellStyle name="Normal 2 2 3 2 2 2 8 3" xfId="23145" xr:uid="{00000000-0005-0000-0000-0000752C0000}"/>
    <cellStyle name="Normal 2 2 3 2 2 2 8 4" xfId="31531" xr:uid="{00000000-0005-0000-0000-0000762C0000}"/>
    <cellStyle name="Normal 2 2 3 2 2 2 8 5" xfId="39917" xr:uid="{00000000-0005-0000-0000-0000772C0000}"/>
    <cellStyle name="Normal 2 2 3 2 2 2 8 6" xfId="48303" xr:uid="{00000000-0005-0000-0000-0000782C0000}"/>
    <cellStyle name="Normal 2 2 3 2 2 2 8 7" xfId="56689" xr:uid="{00000000-0005-0000-0000-0000792C0000}"/>
    <cellStyle name="Normal 2 2 3 2 2 2 9" xfId="6292" xr:uid="{00000000-0005-0000-0000-00007A2C0000}"/>
    <cellStyle name="Normal 2 2 3 2 2 2 9 2" xfId="11968" xr:uid="{00000000-0005-0000-0000-00007B2C0000}"/>
    <cellStyle name="Normal 2 2 3 2 2 2 9 3" xfId="20354" xr:uid="{00000000-0005-0000-0000-00007C2C0000}"/>
    <cellStyle name="Normal 2 2 3 2 2 2 9 4" xfId="28740" xr:uid="{00000000-0005-0000-0000-00007D2C0000}"/>
    <cellStyle name="Normal 2 2 3 2 2 2 9 5" xfId="37126" xr:uid="{00000000-0005-0000-0000-00007E2C0000}"/>
    <cellStyle name="Normal 2 2 3 2 2 2 9 6" xfId="45512" xr:uid="{00000000-0005-0000-0000-00007F2C0000}"/>
    <cellStyle name="Normal 2 2 3 2 2 2 9 7" xfId="53898" xr:uid="{00000000-0005-0000-0000-0000802C0000}"/>
    <cellStyle name="Normal 2 2 3 2 2 2_Sheet1" xfId="134" xr:uid="{00000000-0005-0000-0000-0000812C0000}"/>
    <cellStyle name="Normal 2 2 3 2 2 3" xfId="135" xr:uid="{00000000-0005-0000-0000-0000822C0000}"/>
    <cellStyle name="Normal 2 2 3 2 2 3 10" xfId="25857" xr:uid="{00000000-0005-0000-0000-0000832C0000}"/>
    <cellStyle name="Normal 2 2 3 2 2 3 11" xfId="34243" xr:uid="{00000000-0005-0000-0000-0000842C0000}"/>
    <cellStyle name="Normal 2 2 3 2 2 3 12" xfId="42629" xr:uid="{00000000-0005-0000-0000-0000852C0000}"/>
    <cellStyle name="Normal 2 2 3 2 2 3 13" xfId="51015" xr:uid="{00000000-0005-0000-0000-0000862C0000}"/>
    <cellStyle name="Normal 2 2 3 2 2 3 14" xfId="59401" xr:uid="{00000000-0005-0000-0000-0000872C0000}"/>
    <cellStyle name="Normal 2 2 3 2 2 3 15" xfId="60768" xr:uid="{00000000-0005-0000-0000-0000882C0000}"/>
    <cellStyle name="Normal 2 2 3 2 2 3 2" xfId="955" xr:uid="{00000000-0005-0000-0000-0000892C0000}"/>
    <cellStyle name="Normal 2 2 3 2 2 3 2 10" xfId="51366" xr:uid="{00000000-0005-0000-0000-00008A2C0000}"/>
    <cellStyle name="Normal 2 2 3 2 2 3 2 11" xfId="59752" xr:uid="{00000000-0005-0000-0000-00008B2C0000}"/>
    <cellStyle name="Normal 2 2 3 2 2 3 2 12" xfId="61263" xr:uid="{00000000-0005-0000-0000-00008C2C0000}"/>
    <cellStyle name="Normal 2 2 3 2 2 3 2 2" xfId="2906" xr:uid="{00000000-0005-0000-0000-00008D2C0000}"/>
    <cellStyle name="Normal 2 2 3 2 2 3 2 2 2" xfId="5623" xr:uid="{00000000-0005-0000-0000-00008E2C0000}"/>
    <cellStyle name="Normal 2 2 3 2 2 3 2 2 2 2" xfId="16977" xr:uid="{00000000-0005-0000-0000-00008F2C0000}"/>
    <cellStyle name="Normal 2 2 3 2 2 3 2 2 2 3" xfId="25363" xr:uid="{00000000-0005-0000-0000-0000902C0000}"/>
    <cellStyle name="Normal 2 2 3 2 2 3 2 2 2 4" xfId="33749" xr:uid="{00000000-0005-0000-0000-0000912C0000}"/>
    <cellStyle name="Normal 2 2 3 2 2 3 2 2 2 5" xfId="42135" xr:uid="{00000000-0005-0000-0000-0000922C0000}"/>
    <cellStyle name="Normal 2 2 3 2 2 3 2 2 2 6" xfId="50521" xr:uid="{00000000-0005-0000-0000-0000932C0000}"/>
    <cellStyle name="Normal 2 2 3 2 2 3 2 2 2 7" xfId="58907" xr:uid="{00000000-0005-0000-0000-0000942C0000}"/>
    <cellStyle name="Normal 2 2 3 2 2 3 2 2 3" xfId="8591" xr:uid="{00000000-0005-0000-0000-0000952C0000}"/>
    <cellStyle name="Normal 2 2 3 2 2 3 2 2 3 2" xfId="14267" xr:uid="{00000000-0005-0000-0000-0000962C0000}"/>
    <cellStyle name="Normal 2 2 3 2 2 3 2 2 3 3" xfId="22653" xr:uid="{00000000-0005-0000-0000-0000972C0000}"/>
    <cellStyle name="Normal 2 2 3 2 2 3 2 2 3 4" xfId="31039" xr:uid="{00000000-0005-0000-0000-0000982C0000}"/>
    <cellStyle name="Normal 2 2 3 2 2 3 2 2 3 5" xfId="39425" xr:uid="{00000000-0005-0000-0000-0000992C0000}"/>
    <cellStyle name="Normal 2 2 3 2 2 3 2 2 3 6" xfId="47811" xr:uid="{00000000-0005-0000-0000-00009A2C0000}"/>
    <cellStyle name="Normal 2 2 3 2 2 3 2 2 3 7" xfId="56197" xr:uid="{00000000-0005-0000-0000-00009B2C0000}"/>
    <cellStyle name="Normal 2 2 3 2 2 3 2 2 4" xfId="11301" xr:uid="{00000000-0005-0000-0000-00009C2C0000}"/>
    <cellStyle name="Normal 2 2 3 2 2 3 2 2 5" xfId="19687" xr:uid="{00000000-0005-0000-0000-00009D2C0000}"/>
    <cellStyle name="Normal 2 2 3 2 2 3 2 2 6" xfId="28073" xr:uid="{00000000-0005-0000-0000-00009E2C0000}"/>
    <cellStyle name="Normal 2 2 3 2 2 3 2 2 7" xfId="36459" xr:uid="{00000000-0005-0000-0000-00009F2C0000}"/>
    <cellStyle name="Normal 2 2 3 2 2 3 2 2 8" xfId="44845" xr:uid="{00000000-0005-0000-0000-0000A02C0000}"/>
    <cellStyle name="Normal 2 2 3 2 2 3 2 2 9" xfId="53231" xr:uid="{00000000-0005-0000-0000-0000A12C0000}"/>
    <cellStyle name="Normal 2 2 3 2 2 3 2 3" xfId="3758" xr:uid="{00000000-0005-0000-0000-0000A22C0000}"/>
    <cellStyle name="Normal 2 2 3 2 2 3 2 3 2" xfId="15112" xr:uid="{00000000-0005-0000-0000-0000A32C0000}"/>
    <cellStyle name="Normal 2 2 3 2 2 3 2 3 3" xfId="23498" xr:uid="{00000000-0005-0000-0000-0000A42C0000}"/>
    <cellStyle name="Normal 2 2 3 2 2 3 2 3 4" xfId="31884" xr:uid="{00000000-0005-0000-0000-0000A52C0000}"/>
    <cellStyle name="Normal 2 2 3 2 2 3 2 3 5" xfId="40270" xr:uid="{00000000-0005-0000-0000-0000A62C0000}"/>
    <cellStyle name="Normal 2 2 3 2 2 3 2 3 6" xfId="48656" xr:uid="{00000000-0005-0000-0000-0000A72C0000}"/>
    <cellStyle name="Normal 2 2 3 2 2 3 2 3 7" xfId="57042" xr:uid="{00000000-0005-0000-0000-0000A82C0000}"/>
    <cellStyle name="Normal 2 2 3 2 2 3 2 4" xfId="6726" xr:uid="{00000000-0005-0000-0000-0000A92C0000}"/>
    <cellStyle name="Normal 2 2 3 2 2 3 2 4 2" xfId="12402" xr:uid="{00000000-0005-0000-0000-0000AA2C0000}"/>
    <cellStyle name="Normal 2 2 3 2 2 3 2 4 3" xfId="20788" xr:uid="{00000000-0005-0000-0000-0000AB2C0000}"/>
    <cellStyle name="Normal 2 2 3 2 2 3 2 4 4" xfId="29174" xr:uid="{00000000-0005-0000-0000-0000AC2C0000}"/>
    <cellStyle name="Normal 2 2 3 2 2 3 2 4 5" xfId="37560" xr:uid="{00000000-0005-0000-0000-0000AD2C0000}"/>
    <cellStyle name="Normal 2 2 3 2 2 3 2 4 6" xfId="45946" xr:uid="{00000000-0005-0000-0000-0000AE2C0000}"/>
    <cellStyle name="Normal 2 2 3 2 2 3 2 4 7" xfId="54332" xr:uid="{00000000-0005-0000-0000-0000AF2C0000}"/>
    <cellStyle name="Normal 2 2 3 2 2 3 2 5" xfId="9436" xr:uid="{00000000-0005-0000-0000-0000B02C0000}"/>
    <cellStyle name="Normal 2 2 3 2 2 3 2 6" xfId="17822" xr:uid="{00000000-0005-0000-0000-0000B12C0000}"/>
    <cellStyle name="Normal 2 2 3 2 2 3 2 7" xfId="26208" xr:uid="{00000000-0005-0000-0000-0000B22C0000}"/>
    <cellStyle name="Normal 2 2 3 2 2 3 2 8" xfId="34594" xr:uid="{00000000-0005-0000-0000-0000B32C0000}"/>
    <cellStyle name="Normal 2 2 3 2 2 3 2 9" xfId="42980" xr:uid="{00000000-0005-0000-0000-0000B42C0000}"/>
    <cellStyle name="Normal 2 2 3 2 2 3 3" xfId="1535" xr:uid="{00000000-0005-0000-0000-0000B52C0000}"/>
    <cellStyle name="Normal 2 2 3 2 2 3 3 10" xfId="51860" xr:uid="{00000000-0005-0000-0000-0000B62C0000}"/>
    <cellStyle name="Normal 2 2 3 2 2 3 3 11" xfId="60246" xr:uid="{00000000-0005-0000-0000-0000B72C0000}"/>
    <cellStyle name="Normal 2 2 3 2 2 3 3 2" xfId="2555" xr:uid="{00000000-0005-0000-0000-0000B82C0000}"/>
    <cellStyle name="Normal 2 2 3 2 2 3 3 2 2" xfId="5272" xr:uid="{00000000-0005-0000-0000-0000B92C0000}"/>
    <cellStyle name="Normal 2 2 3 2 2 3 3 2 2 2" xfId="16626" xr:uid="{00000000-0005-0000-0000-0000BA2C0000}"/>
    <cellStyle name="Normal 2 2 3 2 2 3 3 2 2 3" xfId="25012" xr:uid="{00000000-0005-0000-0000-0000BB2C0000}"/>
    <cellStyle name="Normal 2 2 3 2 2 3 3 2 2 4" xfId="33398" xr:uid="{00000000-0005-0000-0000-0000BC2C0000}"/>
    <cellStyle name="Normal 2 2 3 2 2 3 3 2 2 5" xfId="41784" xr:uid="{00000000-0005-0000-0000-0000BD2C0000}"/>
    <cellStyle name="Normal 2 2 3 2 2 3 3 2 2 6" xfId="50170" xr:uid="{00000000-0005-0000-0000-0000BE2C0000}"/>
    <cellStyle name="Normal 2 2 3 2 2 3 3 2 2 7" xfId="58556" xr:uid="{00000000-0005-0000-0000-0000BF2C0000}"/>
    <cellStyle name="Normal 2 2 3 2 2 3 3 2 3" xfId="8240" xr:uid="{00000000-0005-0000-0000-0000C02C0000}"/>
    <cellStyle name="Normal 2 2 3 2 2 3 3 2 3 2" xfId="13916" xr:uid="{00000000-0005-0000-0000-0000C12C0000}"/>
    <cellStyle name="Normal 2 2 3 2 2 3 3 2 3 3" xfId="22302" xr:uid="{00000000-0005-0000-0000-0000C22C0000}"/>
    <cellStyle name="Normal 2 2 3 2 2 3 3 2 3 4" xfId="30688" xr:uid="{00000000-0005-0000-0000-0000C32C0000}"/>
    <cellStyle name="Normal 2 2 3 2 2 3 3 2 3 5" xfId="39074" xr:uid="{00000000-0005-0000-0000-0000C42C0000}"/>
    <cellStyle name="Normal 2 2 3 2 2 3 3 2 3 6" xfId="47460" xr:uid="{00000000-0005-0000-0000-0000C52C0000}"/>
    <cellStyle name="Normal 2 2 3 2 2 3 3 2 3 7" xfId="55846" xr:uid="{00000000-0005-0000-0000-0000C62C0000}"/>
    <cellStyle name="Normal 2 2 3 2 2 3 3 2 4" xfId="10950" xr:uid="{00000000-0005-0000-0000-0000C72C0000}"/>
    <cellStyle name="Normal 2 2 3 2 2 3 3 2 5" xfId="19336" xr:uid="{00000000-0005-0000-0000-0000C82C0000}"/>
    <cellStyle name="Normal 2 2 3 2 2 3 3 2 6" xfId="27722" xr:uid="{00000000-0005-0000-0000-0000C92C0000}"/>
    <cellStyle name="Normal 2 2 3 2 2 3 3 2 7" xfId="36108" xr:uid="{00000000-0005-0000-0000-0000CA2C0000}"/>
    <cellStyle name="Normal 2 2 3 2 2 3 3 2 8" xfId="44494" xr:uid="{00000000-0005-0000-0000-0000CB2C0000}"/>
    <cellStyle name="Normal 2 2 3 2 2 3 3 2 9" xfId="52880" xr:uid="{00000000-0005-0000-0000-0000CC2C0000}"/>
    <cellStyle name="Normal 2 2 3 2 2 3 3 3" xfId="4252" xr:uid="{00000000-0005-0000-0000-0000CD2C0000}"/>
    <cellStyle name="Normal 2 2 3 2 2 3 3 3 2" xfId="15606" xr:uid="{00000000-0005-0000-0000-0000CE2C0000}"/>
    <cellStyle name="Normal 2 2 3 2 2 3 3 3 3" xfId="23992" xr:uid="{00000000-0005-0000-0000-0000CF2C0000}"/>
    <cellStyle name="Normal 2 2 3 2 2 3 3 3 4" xfId="32378" xr:uid="{00000000-0005-0000-0000-0000D02C0000}"/>
    <cellStyle name="Normal 2 2 3 2 2 3 3 3 5" xfId="40764" xr:uid="{00000000-0005-0000-0000-0000D12C0000}"/>
    <cellStyle name="Normal 2 2 3 2 2 3 3 3 6" xfId="49150" xr:uid="{00000000-0005-0000-0000-0000D22C0000}"/>
    <cellStyle name="Normal 2 2 3 2 2 3 3 3 7" xfId="57536" xr:uid="{00000000-0005-0000-0000-0000D32C0000}"/>
    <cellStyle name="Normal 2 2 3 2 2 3 3 4" xfId="7220" xr:uid="{00000000-0005-0000-0000-0000D42C0000}"/>
    <cellStyle name="Normal 2 2 3 2 2 3 3 4 2" xfId="12896" xr:uid="{00000000-0005-0000-0000-0000D52C0000}"/>
    <cellStyle name="Normal 2 2 3 2 2 3 3 4 3" xfId="21282" xr:uid="{00000000-0005-0000-0000-0000D62C0000}"/>
    <cellStyle name="Normal 2 2 3 2 2 3 3 4 4" xfId="29668" xr:uid="{00000000-0005-0000-0000-0000D72C0000}"/>
    <cellStyle name="Normal 2 2 3 2 2 3 3 4 5" xfId="38054" xr:uid="{00000000-0005-0000-0000-0000D82C0000}"/>
    <cellStyle name="Normal 2 2 3 2 2 3 3 4 6" xfId="46440" xr:uid="{00000000-0005-0000-0000-0000D92C0000}"/>
    <cellStyle name="Normal 2 2 3 2 2 3 3 4 7" xfId="54826" xr:uid="{00000000-0005-0000-0000-0000DA2C0000}"/>
    <cellStyle name="Normal 2 2 3 2 2 3 3 5" xfId="9930" xr:uid="{00000000-0005-0000-0000-0000DB2C0000}"/>
    <cellStyle name="Normal 2 2 3 2 2 3 3 6" xfId="18316" xr:uid="{00000000-0005-0000-0000-0000DC2C0000}"/>
    <cellStyle name="Normal 2 2 3 2 2 3 3 7" xfId="26702" xr:uid="{00000000-0005-0000-0000-0000DD2C0000}"/>
    <cellStyle name="Normal 2 2 3 2 2 3 3 8" xfId="35088" xr:uid="{00000000-0005-0000-0000-0000DE2C0000}"/>
    <cellStyle name="Normal 2 2 3 2 2 3 3 9" xfId="43474" xr:uid="{00000000-0005-0000-0000-0000DF2C0000}"/>
    <cellStyle name="Normal 2 2 3 2 2 3 4" xfId="2061" xr:uid="{00000000-0005-0000-0000-0000E02C0000}"/>
    <cellStyle name="Normal 2 2 3 2 2 3 4 2" xfId="4778" xr:uid="{00000000-0005-0000-0000-0000E12C0000}"/>
    <cellStyle name="Normal 2 2 3 2 2 3 4 2 2" xfId="16132" xr:uid="{00000000-0005-0000-0000-0000E22C0000}"/>
    <cellStyle name="Normal 2 2 3 2 2 3 4 2 3" xfId="24518" xr:uid="{00000000-0005-0000-0000-0000E32C0000}"/>
    <cellStyle name="Normal 2 2 3 2 2 3 4 2 4" xfId="32904" xr:uid="{00000000-0005-0000-0000-0000E42C0000}"/>
    <cellStyle name="Normal 2 2 3 2 2 3 4 2 5" xfId="41290" xr:uid="{00000000-0005-0000-0000-0000E52C0000}"/>
    <cellStyle name="Normal 2 2 3 2 2 3 4 2 6" xfId="49676" xr:uid="{00000000-0005-0000-0000-0000E62C0000}"/>
    <cellStyle name="Normal 2 2 3 2 2 3 4 2 7" xfId="58062" xr:uid="{00000000-0005-0000-0000-0000E72C0000}"/>
    <cellStyle name="Normal 2 2 3 2 2 3 4 3" xfId="7746" xr:uid="{00000000-0005-0000-0000-0000E82C0000}"/>
    <cellStyle name="Normal 2 2 3 2 2 3 4 3 2" xfId="13422" xr:uid="{00000000-0005-0000-0000-0000E92C0000}"/>
    <cellStyle name="Normal 2 2 3 2 2 3 4 3 3" xfId="21808" xr:uid="{00000000-0005-0000-0000-0000EA2C0000}"/>
    <cellStyle name="Normal 2 2 3 2 2 3 4 3 4" xfId="30194" xr:uid="{00000000-0005-0000-0000-0000EB2C0000}"/>
    <cellStyle name="Normal 2 2 3 2 2 3 4 3 5" xfId="38580" xr:uid="{00000000-0005-0000-0000-0000EC2C0000}"/>
    <cellStyle name="Normal 2 2 3 2 2 3 4 3 6" xfId="46966" xr:uid="{00000000-0005-0000-0000-0000ED2C0000}"/>
    <cellStyle name="Normal 2 2 3 2 2 3 4 3 7" xfId="55352" xr:uid="{00000000-0005-0000-0000-0000EE2C0000}"/>
    <cellStyle name="Normal 2 2 3 2 2 3 4 4" xfId="10456" xr:uid="{00000000-0005-0000-0000-0000EF2C0000}"/>
    <cellStyle name="Normal 2 2 3 2 2 3 4 5" xfId="18842" xr:uid="{00000000-0005-0000-0000-0000F02C0000}"/>
    <cellStyle name="Normal 2 2 3 2 2 3 4 6" xfId="27228" xr:uid="{00000000-0005-0000-0000-0000F12C0000}"/>
    <cellStyle name="Normal 2 2 3 2 2 3 4 7" xfId="35614" xr:uid="{00000000-0005-0000-0000-0000F22C0000}"/>
    <cellStyle name="Normal 2 2 3 2 2 3 4 8" xfId="44000" xr:uid="{00000000-0005-0000-0000-0000F32C0000}"/>
    <cellStyle name="Normal 2 2 3 2 2 3 4 9" xfId="52386" xr:uid="{00000000-0005-0000-0000-0000F42C0000}"/>
    <cellStyle name="Normal 2 2 3 2 2 3 5" xfId="636" xr:uid="{00000000-0005-0000-0000-0000F52C0000}"/>
    <cellStyle name="Normal 2 2 3 2 2 3 5 2" xfId="6375" xr:uid="{00000000-0005-0000-0000-0000F62C0000}"/>
    <cellStyle name="Normal 2 2 3 2 2 3 5 3" xfId="12051" xr:uid="{00000000-0005-0000-0000-0000F72C0000}"/>
    <cellStyle name="Normal 2 2 3 2 2 3 5 4" xfId="20437" xr:uid="{00000000-0005-0000-0000-0000F82C0000}"/>
    <cellStyle name="Normal 2 2 3 2 2 3 5 5" xfId="28823" xr:uid="{00000000-0005-0000-0000-0000F92C0000}"/>
    <cellStyle name="Normal 2 2 3 2 2 3 5 6" xfId="37209" xr:uid="{00000000-0005-0000-0000-0000FA2C0000}"/>
    <cellStyle name="Normal 2 2 3 2 2 3 5 7" xfId="45595" xr:uid="{00000000-0005-0000-0000-0000FB2C0000}"/>
    <cellStyle name="Normal 2 2 3 2 2 3 5 8" xfId="53981" xr:uid="{00000000-0005-0000-0000-0000FC2C0000}"/>
    <cellStyle name="Normal 2 2 3 2 2 3 6" xfId="3407" xr:uid="{00000000-0005-0000-0000-0000FD2C0000}"/>
    <cellStyle name="Normal 2 2 3 2 2 3 6 2" xfId="14761" xr:uid="{00000000-0005-0000-0000-0000FE2C0000}"/>
    <cellStyle name="Normal 2 2 3 2 2 3 6 3" xfId="23147" xr:uid="{00000000-0005-0000-0000-0000FF2C0000}"/>
    <cellStyle name="Normal 2 2 3 2 2 3 6 4" xfId="31533" xr:uid="{00000000-0005-0000-0000-0000002D0000}"/>
    <cellStyle name="Normal 2 2 3 2 2 3 6 5" xfId="39919" xr:uid="{00000000-0005-0000-0000-0000012D0000}"/>
    <cellStyle name="Normal 2 2 3 2 2 3 6 6" xfId="48305" xr:uid="{00000000-0005-0000-0000-0000022D0000}"/>
    <cellStyle name="Normal 2 2 3 2 2 3 6 7" xfId="56691" xr:uid="{00000000-0005-0000-0000-0000032D0000}"/>
    <cellStyle name="Normal 2 2 3 2 2 3 7" xfId="6220" xr:uid="{00000000-0005-0000-0000-0000042D0000}"/>
    <cellStyle name="Normal 2 2 3 2 2 3 7 2" xfId="11896" xr:uid="{00000000-0005-0000-0000-0000052D0000}"/>
    <cellStyle name="Normal 2 2 3 2 2 3 7 3" xfId="20282" xr:uid="{00000000-0005-0000-0000-0000062D0000}"/>
    <cellStyle name="Normal 2 2 3 2 2 3 7 4" xfId="28668" xr:uid="{00000000-0005-0000-0000-0000072D0000}"/>
    <cellStyle name="Normal 2 2 3 2 2 3 7 5" xfId="37054" xr:uid="{00000000-0005-0000-0000-0000082D0000}"/>
    <cellStyle name="Normal 2 2 3 2 2 3 7 6" xfId="45440" xr:uid="{00000000-0005-0000-0000-0000092D0000}"/>
    <cellStyle name="Normal 2 2 3 2 2 3 7 7" xfId="53826" xr:uid="{00000000-0005-0000-0000-00000A2D0000}"/>
    <cellStyle name="Normal 2 2 3 2 2 3 8" xfId="9085" xr:uid="{00000000-0005-0000-0000-00000B2D0000}"/>
    <cellStyle name="Normal 2 2 3 2 2 3 9" xfId="17471" xr:uid="{00000000-0005-0000-0000-00000C2D0000}"/>
    <cellStyle name="Normal 2 2 3 2 2 4" xfId="956" xr:uid="{00000000-0005-0000-0000-00000D2D0000}"/>
    <cellStyle name="Normal 2 2 3 2 2 4 10" xfId="42981" xr:uid="{00000000-0005-0000-0000-00000E2D0000}"/>
    <cellStyle name="Normal 2 2 3 2 2 4 11" xfId="51367" xr:uid="{00000000-0005-0000-0000-00000F2D0000}"/>
    <cellStyle name="Normal 2 2 3 2 2 4 12" xfId="59753" xr:uid="{00000000-0005-0000-0000-0000102D0000}"/>
    <cellStyle name="Normal 2 2 3 2 2 4 13" xfId="61260" xr:uid="{00000000-0005-0000-0000-0000112D0000}"/>
    <cellStyle name="Normal 2 2 3 2 2 4 2" xfId="1833" xr:uid="{00000000-0005-0000-0000-0000122D0000}"/>
    <cellStyle name="Normal 2 2 3 2 2 4 2 10" xfId="52158" xr:uid="{00000000-0005-0000-0000-0000132D0000}"/>
    <cellStyle name="Normal 2 2 3 2 2 4 2 11" xfId="60544" xr:uid="{00000000-0005-0000-0000-0000142D0000}"/>
    <cellStyle name="Normal 2 2 3 2 2 4 2 2" xfId="2907" xr:uid="{00000000-0005-0000-0000-0000152D0000}"/>
    <cellStyle name="Normal 2 2 3 2 2 4 2 2 2" xfId="5624" xr:uid="{00000000-0005-0000-0000-0000162D0000}"/>
    <cellStyle name="Normal 2 2 3 2 2 4 2 2 2 2" xfId="16978" xr:uid="{00000000-0005-0000-0000-0000172D0000}"/>
    <cellStyle name="Normal 2 2 3 2 2 4 2 2 2 3" xfId="25364" xr:uid="{00000000-0005-0000-0000-0000182D0000}"/>
    <cellStyle name="Normal 2 2 3 2 2 4 2 2 2 4" xfId="33750" xr:uid="{00000000-0005-0000-0000-0000192D0000}"/>
    <cellStyle name="Normal 2 2 3 2 2 4 2 2 2 5" xfId="42136" xr:uid="{00000000-0005-0000-0000-00001A2D0000}"/>
    <cellStyle name="Normal 2 2 3 2 2 4 2 2 2 6" xfId="50522" xr:uid="{00000000-0005-0000-0000-00001B2D0000}"/>
    <cellStyle name="Normal 2 2 3 2 2 4 2 2 2 7" xfId="58908" xr:uid="{00000000-0005-0000-0000-00001C2D0000}"/>
    <cellStyle name="Normal 2 2 3 2 2 4 2 2 3" xfId="8592" xr:uid="{00000000-0005-0000-0000-00001D2D0000}"/>
    <cellStyle name="Normal 2 2 3 2 2 4 2 2 3 2" xfId="14268" xr:uid="{00000000-0005-0000-0000-00001E2D0000}"/>
    <cellStyle name="Normal 2 2 3 2 2 4 2 2 3 3" xfId="22654" xr:uid="{00000000-0005-0000-0000-00001F2D0000}"/>
    <cellStyle name="Normal 2 2 3 2 2 4 2 2 3 4" xfId="31040" xr:uid="{00000000-0005-0000-0000-0000202D0000}"/>
    <cellStyle name="Normal 2 2 3 2 2 4 2 2 3 5" xfId="39426" xr:uid="{00000000-0005-0000-0000-0000212D0000}"/>
    <cellStyle name="Normal 2 2 3 2 2 4 2 2 3 6" xfId="47812" xr:uid="{00000000-0005-0000-0000-0000222D0000}"/>
    <cellStyle name="Normal 2 2 3 2 2 4 2 2 3 7" xfId="56198" xr:uid="{00000000-0005-0000-0000-0000232D0000}"/>
    <cellStyle name="Normal 2 2 3 2 2 4 2 2 4" xfId="11302" xr:uid="{00000000-0005-0000-0000-0000242D0000}"/>
    <cellStyle name="Normal 2 2 3 2 2 4 2 2 5" xfId="19688" xr:uid="{00000000-0005-0000-0000-0000252D0000}"/>
    <cellStyle name="Normal 2 2 3 2 2 4 2 2 6" xfId="28074" xr:uid="{00000000-0005-0000-0000-0000262D0000}"/>
    <cellStyle name="Normal 2 2 3 2 2 4 2 2 7" xfId="36460" xr:uid="{00000000-0005-0000-0000-0000272D0000}"/>
    <cellStyle name="Normal 2 2 3 2 2 4 2 2 8" xfId="44846" xr:uid="{00000000-0005-0000-0000-0000282D0000}"/>
    <cellStyle name="Normal 2 2 3 2 2 4 2 2 9" xfId="53232" xr:uid="{00000000-0005-0000-0000-0000292D0000}"/>
    <cellStyle name="Normal 2 2 3 2 2 4 2 3" xfId="4550" xr:uid="{00000000-0005-0000-0000-00002A2D0000}"/>
    <cellStyle name="Normal 2 2 3 2 2 4 2 3 2" xfId="15904" xr:uid="{00000000-0005-0000-0000-00002B2D0000}"/>
    <cellStyle name="Normal 2 2 3 2 2 4 2 3 3" xfId="24290" xr:uid="{00000000-0005-0000-0000-00002C2D0000}"/>
    <cellStyle name="Normal 2 2 3 2 2 4 2 3 4" xfId="32676" xr:uid="{00000000-0005-0000-0000-00002D2D0000}"/>
    <cellStyle name="Normal 2 2 3 2 2 4 2 3 5" xfId="41062" xr:uid="{00000000-0005-0000-0000-00002E2D0000}"/>
    <cellStyle name="Normal 2 2 3 2 2 4 2 3 6" xfId="49448" xr:uid="{00000000-0005-0000-0000-00002F2D0000}"/>
    <cellStyle name="Normal 2 2 3 2 2 4 2 3 7" xfId="57834" xr:uid="{00000000-0005-0000-0000-0000302D0000}"/>
    <cellStyle name="Normal 2 2 3 2 2 4 2 4" xfId="7518" xr:uid="{00000000-0005-0000-0000-0000312D0000}"/>
    <cellStyle name="Normal 2 2 3 2 2 4 2 4 2" xfId="13194" xr:uid="{00000000-0005-0000-0000-0000322D0000}"/>
    <cellStyle name="Normal 2 2 3 2 2 4 2 4 3" xfId="21580" xr:uid="{00000000-0005-0000-0000-0000332D0000}"/>
    <cellStyle name="Normal 2 2 3 2 2 4 2 4 4" xfId="29966" xr:uid="{00000000-0005-0000-0000-0000342D0000}"/>
    <cellStyle name="Normal 2 2 3 2 2 4 2 4 5" xfId="38352" xr:uid="{00000000-0005-0000-0000-0000352D0000}"/>
    <cellStyle name="Normal 2 2 3 2 2 4 2 4 6" xfId="46738" xr:uid="{00000000-0005-0000-0000-0000362D0000}"/>
    <cellStyle name="Normal 2 2 3 2 2 4 2 4 7" xfId="55124" xr:uid="{00000000-0005-0000-0000-0000372D0000}"/>
    <cellStyle name="Normal 2 2 3 2 2 4 2 5" xfId="10228" xr:uid="{00000000-0005-0000-0000-0000382D0000}"/>
    <cellStyle name="Normal 2 2 3 2 2 4 2 6" xfId="18614" xr:uid="{00000000-0005-0000-0000-0000392D0000}"/>
    <cellStyle name="Normal 2 2 3 2 2 4 2 7" xfId="27000" xr:uid="{00000000-0005-0000-0000-00003A2D0000}"/>
    <cellStyle name="Normal 2 2 3 2 2 4 2 8" xfId="35386" xr:uid="{00000000-0005-0000-0000-00003B2D0000}"/>
    <cellStyle name="Normal 2 2 3 2 2 4 2 9" xfId="43772" xr:uid="{00000000-0005-0000-0000-00003C2D0000}"/>
    <cellStyle name="Normal 2 2 3 2 2 4 3" xfId="2062" xr:uid="{00000000-0005-0000-0000-00003D2D0000}"/>
    <cellStyle name="Normal 2 2 3 2 2 4 3 2" xfId="4779" xr:uid="{00000000-0005-0000-0000-00003E2D0000}"/>
    <cellStyle name="Normal 2 2 3 2 2 4 3 2 2" xfId="16133" xr:uid="{00000000-0005-0000-0000-00003F2D0000}"/>
    <cellStyle name="Normal 2 2 3 2 2 4 3 2 3" xfId="24519" xr:uid="{00000000-0005-0000-0000-0000402D0000}"/>
    <cellStyle name="Normal 2 2 3 2 2 4 3 2 4" xfId="32905" xr:uid="{00000000-0005-0000-0000-0000412D0000}"/>
    <cellStyle name="Normal 2 2 3 2 2 4 3 2 5" xfId="41291" xr:uid="{00000000-0005-0000-0000-0000422D0000}"/>
    <cellStyle name="Normal 2 2 3 2 2 4 3 2 6" xfId="49677" xr:uid="{00000000-0005-0000-0000-0000432D0000}"/>
    <cellStyle name="Normal 2 2 3 2 2 4 3 2 7" xfId="58063" xr:uid="{00000000-0005-0000-0000-0000442D0000}"/>
    <cellStyle name="Normal 2 2 3 2 2 4 3 3" xfId="7747" xr:uid="{00000000-0005-0000-0000-0000452D0000}"/>
    <cellStyle name="Normal 2 2 3 2 2 4 3 3 2" xfId="13423" xr:uid="{00000000-0005-0000-0000-0000462D0000}"/>
    <cellStyle name="Normal 2 2 3 2 2 4 3 3 3" xfId="21809" xr:uid="{00000000-0005-0000-0000-0000472D0000}"/>
    <cellStyle name="Normal 2 2 3 2 2 4 3 3 4" xfId="30195" xr:uid="{00000000-0005-0000-0000-0000482D0000}"/>
    <cellStyle name="Normal 2 2 3 2 2 4 3 3 5" xfId="38581" xr:uid="{00000000-0005-0000-0000-0000492D0000}"/>
    <cellStyle name="Normal 2 2 3 2 2 4 3 3 6" xfId="46967" xr:uid="{00000000-0005-0000-0000-00004A2D0000}"/>
    <cellStyle name="Normal 2 2 3 2 2 4 3 3 7" xfId="55353" xr:uid="{00000000-0005-0000-0000-00004B2D0000}"/>
    <cellStyle name="Normal 2 2 3 2 2 4 3 4" xfId="10457" xr:uid="{00000000-0005-0000-0000-00004C2D0000}"/>
    <cellStyle name="Normal 2 2 3 2 2 4 3 5" xfId="18843" xr:uid="{00000000-0005-0000-0000-00004D2D0000}"/>
    <cellStyle name="Normal 2 2 3 2 2 4 3 6" xfId="27229" xr:uid="{00000000-0005-0000-0000-00004E2D0000}"/>
    <cellStyle name="Normal 2 2 3 2 2 4 3 7" xfId="35615" xr:uid="{00000000-0005-0000-0000-00004F2D0000}"/>
    <cellStyle name="Normal 2 2 3 2 2 4 3 8" xfId="44001" xr:uid="{00000000-0005-0000-0000-0000502D0000}"/>
    <cellStyle name="Normal 2 2 3 2 2 4 3 9" xfId="52387" xr:uid="{00000000-0005-0000-0000-0000512D0000}"/>
    <cellStyle name="Normal 2 2 3 2 2 4 4" xfId="3759" xr:uid="{00000000-0005-0000-0000-0000522D0000}"/>
    <cellStyle name="Normal 2 2 3 2 2 4 4 2" xfId="15113" xr:uid="{00000000-0005-0000-0000-0000532D0000}"/>
    <cellStyle name="Normal 2 2 3 2 2 4 4 3" xfId="23499" xr:uid="{00000000-0005-0000-0000-0000542D0000}"/>
    <cellStyle name="Normal 2 2 3 2 2 4 4 4" xfId="31885" xr:uid="{00000000-0005-0000-0000-0000552D0000}"/>
    <cellStyle name="Normal 2 2 3 2 2 4 4 5" xfId="40271" xr:uid="{00000000-0005-0000-0000-0000562D0000}"/>
    <cellStyle name="Normal 2 2 3 2 2 4 4 6" xfId="48657" xr:uid="{00000000-0005-0000-0000-0000572D0000}"/>
    <cellStyle name="Normal 2 2 3 2 2 4 4 7" xfId="57043" xr:uid="{00000000-0005-0000-0000-0000582D0000}"/>
    <cellStyle name="Normal 2 2 3 2 2 4 5" xfId="6727" xr:uid="{00000000-0005-0000-0000-0000592D0000}"/>
    <cellStyle name="Normal 2 2 3 2 2 4 5 2" xfId="12403" xr:uid="{00000000-0005-0000-0000-00005A2D0000}"/>
    <cellStyle name="Normal 2 2 3 2 2 4 5 3" xfId="20789" xr:uid="{00000000-0005-0000-0000-00005B2D0000}"/>
    <cellStyle name="Normal 2 2 3 2 2 4 5 4" xfId="29175" xr:uid="{00000000-0005-0000-0000-00005C2D0000}"/>
    <cellStyle name="Normal 2 2 3 2 2 4 5 5" xfId="37561" xr:uid="{00000000-0005-0000-0000-00005D2D0000}"/>
    <cellStyle name="Normal 2 2 3 2 2 4 5 6" xfId="45947" xr:uid="{00000000-0005-0000-0000-00005E2D0000}"/>
    <cellStyle name="Normal 2 2 3 2 2 4 5 7" xfId="54333" xr:uid="{00000000-0005-0000-0000-00005F2D0000}"/>
    <cellStyle name="Normal 2 2 3 2 2 4 6" xfId="9437" xr:uid="{00000000-0005-0000-0000-0000602D0000}"/>
    <cellStyle name="Normal 2 2 3 2 2 4 7" xfId="17823" xr:uid="{00000000-0005-0000-0000-0000612D0000}"/>
    <cellStyle name="Normal 2 2 3 2 2 4 8" xfId="26209" xr:uid="{00000000-0005-0000-0000-0000622D0000}"/>
    <cellStyle name="Normal 2 2 3 2 2 4 9" xfId="34595" xr:uid="{00000000-0005-0000-0000-0000632D0000}"/>
    <cellStyle name="Normal 2 2 3 2 2 5" xfId="951" xr:uid="{00000000-0005-0000-0000-0000642D0000}"/>
    <cellStyle name="Normal 2 2 3 2 2 5 10" xfId="51362" xr:uid="{00000000-0005-0000-0000-0000652D0000}"/>
    <cellStyle name="Normal 2 2 3 2 2 5 11" xfId="59748" xr:uid="{00000000-0005-0000-0000-0000662D0000}"/>
    <cellStyle name="Normal 2 2 3 2 2 5 2" xfId="2902" xr:uid="{00000000-0005-0000-0000-0000672D0000}"/>
    <cellStyle name="Normal 2 2 3 2 2 5 2 2" xfId="5619" xr:uid="{00000000-0005-0000-0000-0000682D0000}"/>
    <cellStyle name="Normal 2 2 3 2 2 5 2 2 2" xfId="16973" xr:uid="{00000000-0005-0000-0000-0000692D0000}"/>
    <cellStyle name="Normal 2 2 3 2 2 5 2 2 3" xfId="25359" xr:uid="{00000000-0005-0000-0000-00006A2D0000}"/>
    <cellStyle name="Normal 2 2 3 2 2 5 2 2 4" xfId="33745" xr:uid="{00000000-0005-0000-0000-00006B2D0000}"/>
    <cellStyle name="Normal 2 2 3 2 2 5 2 2 5" xfId="42131" xr:uid="{00000000-0005-0000-0000-00006C2D0000}"/>
    <cellStyle name="Normal 2 2 3 2 2 5 2 2 6" xfId="50517" xr:uid="{00000000-0005-0000-0000-00006D2D0000}"/>
    <cellStyle name="Normal 2 2 3 2 2 5 2 2 7" xfId="58903" xr:uid="{00000000-0005-0000-0000-00006E2D0000}"/>
    <cellStyle name="Normal 2 2 3 2 2 5 2 3" xfId="8587" xr:uid="{00000000-0005-0000-0000-00006F2D0000}"/>
    <cellStyle name="Normal 2 2 3 2 2 5 2 3 2" xfId="14263" xr:uid="{00000000-0005-0000-0000-0000702D0000}"/>
    <cellStyle name="Normal 2 2 3 2 2 5 2 3 3" xfId="22649" xr:uid="{00000000-0005-0000-0000-0000712D0000}"/>
    <cellStyle name="Normal 2 2 3 2 2 5 2 3 4" xfId="31035" xr:uid="{00000000-0005-0000-0000-0000722D0000}"/>
    <cellStyle name="Normal 2 2 3 2 2 5 2 3 5" xfId="39421" xr:uid="{00000000-0005-0000-0000-0000732D0000}"/>
    <cellStyle name="Normal 2 2 3 2 2 5 2 3 6" xfId="47807" xr:uid="{00000000-0005-0000-0000-0000742D0000}"/>
    <cellStyle name="Normal 2 2 3 2 2 5 2 3 7" xfId="56193" xr:uid="{00000000-0005-0000-0000-0000752D0000}"/>
    <cellStyle name="Normal 2 2 3 2 2 5 2 4" xfId="11297" xr:uid="{00000000-0005-0000-0000-0000762D0000}"/>
    <cellStyle name="Normal 2 2 3 2 2 5 2 5" xfId="19683" xr:uid="{00000000-0005-0000-0000-0000772D0000}"/>
    <cellStyle name="Normal 2 2 3 2 2 5 2 6" xfId="28069" xr:uid="{00000000-0005-0000-0000-0000782D0000}"/>
    <cellStyle name="Normal 2 2 3 2 2 5 2 7" xfId="36455" xr:uid="{00000000-0005-0000-0000-0000792D0000}"/>
    <cellStyle name="Normal 2 2 3 2 2 5 2 8" xfId="44841" xr:uid="{00000000-0005-0000-0000-00007A2D0000}"/>
    <cellStyle name="Normal 2 2 3 2 2 5 2 9" xfId="53227" xr:uid="{00000000-0005-0000-0000-00007B2D0000}"/>
    <cellStyle name="Normal 2 2 3 2 2 5 3" xfId="3754" xr:uid="{00000000-0005-0000-0000-00007C2D0000}"/>
    <cellStyle name="Normal 2 2 3 2 2 5 3 2" xfId="15108" xr:uid="{00000000-0005-0000-0000-00007D2D0000}"/>
    <cellStyle name="Normal 2 2 3 2 2 5 3 3" xfId="23494" xr:uid="{00000000-0005-0000-0000-00007E2D0000}"/>
    <cellStyle name="Normal 2 2 3 2 2 5 3 4" xfId="31880" xr:uid="{00000000-0005-0000-0000-00007F2D0000}"/>
    <cellStyle name="Normal 2 2 3 2 2 5 3 5" xfId="40266" xr:uid="{00000000-0005-0000-0000-0000802D0000}"/>
    <cellStyle name="Normal 2 2 3 2 2 5 3 6" xfId="48652" xr:uid="{00000000-0005-0000-0000-0000812D0000}"/>
    <cellStyle name="Normal 2 2 3 2 2 5 3 7" xfId="57038" xr:uid="{00000000-0005-0000-0000-0000822D0000}"/>
    <cellStyle name="Normal 2 2 3 2 2 5 4" xfId="6722" xr:uid="{00000000-0005-0000-0000-0000832D0000}"/>
    <cellStyle name="Normal 2 2 3 2 2 5 4 2" xfId="12398" xr:uid="{00000000-0005-0000-0000-0000842D0000}"/>
    <cellStyle name="Normal 2 2 3 2 2 5 4 3" xfId="20784" xr:uid="{00000000-0005-0000-0000-0000852D0000}"/>
    <cellStyle name="Normal 2 2 3 2 2 5 4 4" xfId="29170" xr:uid="{00000000-0005-0000-0000-0000862D0000}"/>
    <cellStyle name="Normal 2 2 3 2 2 5 4 5" xfId="37556" xr:uid="{00000000-0005-0000-0000-0000872D0000}"/>
    <cellStyle name="Normal 2 2 3 2 2 5 4 6" xfId="45942" xr:uid="{00000000-0005-0000-0000-0000882D0000}"/>
    <cellStyle name="Normal 2 2 3 2 2 5 4 7" xfId="54328" xr:uid="{00000000-0005-0000-0000-0000892D0000}"/>
    <cellStyle name="Normal 2 2 3 2 2 5 5" xfId="9432" xr:uid="{00000000-0005-0000-0000-00008A2D0000}"/>
    <cellStyle name="Normal 2 2 3 2 2 5 6" xfId="17818" xr:uid="{00000000-0005-0000-0000-00008B2D0000}"/>
    <cellStyle name="Normal 2 2 3 2 2 5 7" xfId="26204" xr:uid="{00000000-0005-0000-0000-00008C2D0000}"/>
    <cellStyle name="Normal 2 2 3 2 2 5 8" xfId="34590" xr:uid="{00000000-0005-0000-0000-00008D2D0000}"/>
    <cellStyle name="Normal 2 2 3 2 2 5 9" xfId="42976" xr:uid="{00000000-0005-0000-0000-00008E2D0000}"/>
    <cellStyle name="Normal 2 2 3 2 2 6" xfId="1532" xr:uid="{00000000-0005-0000-0000-00008F2D0000}"/>
    <cellStyle name="Normal 2 2 3 2 2 6 10" xfId="51857" xr:uid="{00000000-0005-0000-0000-0000902D0000}"/>
    <cellStyle name="Normal 2 2 3 2 2 6 11" xfId="60243" xr:uid="{00000000-0005-0000-0000-0000912D0000}"/>
    <cellStyle name="Normal 2 2 3 2 2 6 2" xfId="2552" xr:uid="{00000000-0005-0000-0000-0000922D0000}"/>
    <cellStyle name="Normal 2 2 3 2 2 6 2 2" xfId="5269" xr:uid="{00000000-0005-0000-0000-0000932D0000}"/>
    <cellStyle name="Normal 2 2 3 2 2 6 2 2 2" xfId="16623" xr:uid="{00000000-0005-0000-0000-0000942D0000}"/>
    <cellStyle name="Normal 2 2 3 2 2 6 2 2 3" xfId="25009" xr:uid="{00000000-0005-0000-0000-0000952D0000}"/>
    <cellStyle name="Normal 2 2 3 2 2 6 2 2 4" xfId="33395" xr:uid="{00000000-0005-0000-0000-0000962D0000}"/>
    <cellStyle name="Normal 2 2 3 2 2 6 2 2 5" xfId="41781" xr:uid="{00000000-0005-0000-0000-0000972D0000}"/>
    <cellStyle name="Normal 2 2 3 2 2 6 2 2 6" xfId="50167" xr:uid="{00000000-0005-0000-0000-0000982D0000}"/>
    <cellStyle name="Normal 2 2 3 2 2 6 2 2 7" xfId="58553" xr:uid="{00000000-0005-0000-0000-0000992D0000}"/>
    <cellStyle name="Normal 2 2 3 2 2 6 2 3" xfId="8237" xr:uid="{00000000-0005-0000-0000-00009A2D0000}"/>
    <cellStyle name="Normal 2 2 3 2 2 6 2 3 2" xfId="13913" xr:uid="{00000000-0005-0000-0000-00009B2D0000}"/>
    <cellStyle name="Normal 2 2 3 2 2 6 2 3 3" xfId="22299" xr:uid="{00000000-0005-0000-0000-00009C2D0000}"/>
    <cellStyle name="Normal 2 2 3 2 2 6 2 3 4" xfId="30685" xr:uid="{00000000-0005-0000-0000-00009D2D0000}"/>
    <cellStyle name="Normal 2 2 3 2 2 6 2 3 5" xfId="39071" xr:uid="{00000000-0005-0000-0000-00009E2D0000}"/>
    <cellStyle name="Normal 2 2 3 2 2 6 2 3 6" xfId="47457" xr:uid="{00000000-0005-0000-0000-00009F2D0000}"/>
    <cellStyle name="Normal 2 2 3 2 2 6 2 3 7" xfId="55843" xr:uid="{00000000-0005-0000-0000-0000A02D0000}"/>
    <cellStyle name="Normal 2 2 3 2 2 6 2 4" xfId="10947" xr:uid="{00000000-0005-0000-0000-0000A12D0000}"/>
    <cellStyle name="Normal 2 2 3 2 2 6 2 5" xfId="19333" xr:uid="{00000000-0005-0000-0000-0000A22D0000}"/>
    <cellStyle name="Normal 2 2 3 2 2 6 2 6" xfId="27719" xr:uid="{00000000-0005-0000-0000-0000A32D0000}"/>
    <cellStyle name="Normal 2 2 3 2 2 6 2 7" xfId="36105" xr:uid="{00000000-0005-0000-0000-0000A42D0000}"/>
    <cellStyle name="Normal 2 2 3 2 2 6 2 8" xfId="44491" xr:uid="{00000000-0005-0000-0000-0000A52D0000}"/>
    <cellStyle name="Normal 2 2 3 2 2 6 2 9" xfId="52877" xr:uid="{00000000-0005-0000-0000-0000A62D0000}"/>
    <cellStyle name="Normal 2 2 3 2 2 6 3" xfId="4249" xr:uid="{00000000-0005-0000-0000-0000A72D0000}"/>
    <cellStyle name="Normal 2 2 3 2 2 6 3 2" xfId="15603" xr:uid="{00000000-0005-0000-0000-0000A82D0000}"/>
    <cellStyle name="Normal 2 2 3 2 2 6 3 3" xfId="23989" xr:uid="{00000000-0005-0000-0000-0000A92D0000}"/>
    <cellStyle name="Normal 2 2 3 2 2 6 3 4" xfId="32375" xr:uid="{00000000-0005-0000-0000-0000AA2D0000}"/>
    <cellStyle name="Normal 2 2 3 2 2 6 3 5" xfId="40761" xr:uid="{00000000-0005-0000-0000-0000AB2D0000}"/>
    <cellStyle name="Normal 2 2 3 2 2 6 3 6" xfId="49147" xr:uid="{00000000-0005-0000-0000-0000AC2D0000}"/>
    <cellStyle name="Normal 2 2 3 2 2 6 3 7" xfId="57533" xr:uid="{00000000-0005-0000-0000-0000AD2D0000}"/>
    <cellStyle name="Normal 2 2 3 2 2 6 4" xfId="7217" xr:uid="{00000000-0005-0000-0000-0000AE2D0000}"/>
    <cellStyle name="Normal 2 2 3 2 2 6 4 2" xfId="12893" xr:uid="{00000000-0005-0000-0000-0000AF2D0000}"/>
    <cellStyle name="Normal 2 2 3 2 2 6 4 3" xfId="21279" xr:uid="{00000000-0005-0000-0000-0000B02D0000}"/>
    <cellStyle name="Normal 2 2 3 2 2 6 4 4" xfId="29665" xr:uid="{00000000-0005-0000-0000-0000B12D0000}"/>
    <cellStyle name="Normal 2 2 3 2 2 6 4 5" xfId="38051" xr:uid="{00000000-0005-0000-0000-0000B22D0000}"/>
    <cellStyle name="Normal 2 2 3 2 2 6 4 6" xfId="46437" xr:uid="{00000000-0005-0000-0000-0000B32D0000}"/>
    <cellStyle name="Normal 2 2 3 2 2 6 4 7" xfId="54823" xr:uid="{00000000-0005-0000-0000-0000B42D0000}"/>
    <cellStyle name="Normal 2 2 3 2 2 6 5" xfId="9927" xr:uid="{00000000-0005-0000-0000-0000B52D0000}"/>
    <cellStyle name="Normal 2 2 3 2 2 6 6" xfId="18313" xr:uid="{00000000-0005-0000-0000-0000B62D0000}"/>
    <cellStyle name="Normal 2 2 3 2 2 6 7" xfId="26699" xr:uid="{00000000-0005-0000-0000-0000B72D0000}"/>
    <cellStyle name="Normal 2 2 3 2 2 6 8" xfId="35085" xr:uid="{00000000-0005-0000-0000-0000B82D0000}"/>
    <cellStyle name="Normal 2 2 3 2 2 6 9" xfId="43471" xr:uid="{00000000-0005-0000-0000-0000B92D0000}"/>
    <cellStyle name="Normal 2 2 3 2 2 7" xfId="2057" xr:uid="{00000000-0005-0000-0000-0000BA2D0000}"/>
    <cellStyle name="Normal 2 2 3 2 2 7 2" xfId="4774" xr:uid="{00000000-0005-0000-0000-0000BB2D0000}"/>
    <cellStyle name="Normal 2 2 3 2 2 7 2 2" xfId="16128" xr:uid="{00000000-0005-0000-0000-0000BC2D0000}"/>
    <cellStyle name="Normal 2 2 3 2 2 7 2 3" xfId="24514" xr:uid="{00000000-0005-0000-0000-0000BD2D0000}"/>
    <cellStyle name="Normal 2 2 3 2 2 7 2 4" xfId="32900" xr:uid="{00000000-0005-0000-0000-0000BE2D0000}"/>
    <cellStyle name="Normal 2 2 3 2 2 7 2 5" xfId="41286" xr:uid="{00000000-0005-0000-0000-0000BF2D0000}"/>
    <cellStyle name="Normal 2 2 3 2 2 7 2 6" xfId="49672" xr:uid="{00000000-0005-0000-0000-0000C02D0000}"/>
    <cellStyle name="Normal 2 2 3 2 2 7 2 7" xfId="58058" xr:uid="{00000000-0005-0000-0000-0000C12D0000}"/>
    <cellStyle name="Normal 2 2 3 2 2 7 3" xfId="7742" xr:uid="{00000000-0005-0000-0000-0000C22D0000}"/>
    <cellStyle name="Normal 2 2 3 2 2 7 3 2" xfId="13418" xr:uid="{00000000-0005-0000-0000-0000C32D0000}"/>
    <cellStyle name="Normal 2 2 3 2 2 7 3 3" xfId="21804" xr:uid="{00000000-0005-0000-0000-0000C42D0000}"/>
    <cellStyle name="Normal 2 2 3 2 2 7 3 4" xfId="30190" xr:uid="{00000000-0005-0000-0000-0000C52D0000}"/>
    <cellStyle name="Normal 2 2 3 2 2 7 3 5" xfId="38576" xr:uid="{00000000-0005-0000-0000-0000C62D0000}"/>
    <cellStyle name="Normal 2 2 3 2 2 7 3 6" xfId="46962" xr:uid="{00000000-0005-0000-0000-0000C72D0000}"/>
    <cellStyle name="Normal 2 2 3 2 2 7 3 7" xfId="55348" xr:uid="{00000000-0005-0000-0000-0000C82D0000}"/>
    <cellStyle name="Normal 2 2 3 2 2 7 4" xfId="10452" xr:uid="{00000000-0005-0000-0000-0000C92D0000}"/>
    <cellStyle name="Normal 2 2 3 2 2 7 5" xfId="18838" xr:uid="{00000000-0005-0000-0000-0000CA2D0000}"/>
    <cellStyle name="Normal 2 2 3 2 2 7 6" xfId="27224" xr:uid="{00000000-0005-0000-0000-0000CB2D0000}"/>
    <cellStyle name="Normal 2 2 3 2 2 7 7" xfId="35610" xr:uid="{00000000-0005-0000-0000-0000CC2D0000}"/>
    <cellStyle name="Normal 2 2 3 2 2 7 8" xfId="43996" xr:uid="{00000000-0005-0000-0000-0000CD2D0000}"/>
    <cellStyle name="Normal 2 2 3 2 2 7 9" xfId="52382" xr:uid="{00000000-0005-0000-0000-0000CE2D0000}"/>
    <cellStyle name="Normal 2 2 3 2 2 8" xfId="634" xr:uid="{00000000-0005-0000-0000-0000CF2D0000}"/>
    <cellStyle name="Normal 2 2 3 2 2 8 2" xfId="6372" xr:uid="{00000000-0005-0000-0000-0000D02D0000}"/>
    <cellStyle name="Normal 2 2 3 2 2 8 3" xfId="12048" xr:uid="{00000000-0005-0000-0000-0000D12D0000}"/>
    <cellStyle name="Normal 2 2 3 2 2 8 4" xfId="20434" xr:uid="{00000000-0005-0000-0000-0000D22D0000}"/>
    <cellStyle name="Normal 2 2 3 2 2 8 5" xfId="28820" xr:uid="{00000000-0005-0000-0000-0000D32D0000}"/>
    <cellStyle name="Normal 2 2 3 2 2 8 6" xfId="37206" xr:uid="{00000000-0005-0000-0000-0000D42D0000}"/>
    <cellStyle name="Normal 2 2 3 2 2 8 7" xfId="45592" xr:uid="{00000000-0005-0000-0000-0000D52D0000}"/>
    <cellStyle name="Normal 2 2 3 2 2 8 8" xfId="53978" xr:uid="{00000000-0005-0000-0000-0000D62D0000}"/>
    <cellStyle name="Normal 2 2 3 2 2 9" xfId="3404" xr:uid="{00000000-0005-0000-0000-0000D72D0000}"/>
    <cellStyle name="Normal 2 2 3 2 2 9 2" xfId="14758" xr:uid="{00000000-0005-0000-0000-0000D82D0000}"/>
    <cellStyle name="Normal 2 2 3 2 2 9 3" xfId="23144" xr:uid="{00000000-0005-0000-0000-0000D92D0000}"/>
    <cellStyle name="Normal 2 2 3 2 2 9 4" xfId="31530" xr:uid="{00000000-0005-0000-0000-0000DA2D0000}"/>
    <cellStyle name="Normal 2 2 3 2 2 9 5" xfId="39916" xr:uid="{00000000-0005-0000-0000-0000DB2D0000}"/>
    <cellStyle name="Normal 2 2 3 2 2 9 6" xfId="48302" xr:uid="{00000000-0005-0000-0000-0000DC2D0000}"/>
    <cellStyle name="Normal 2 2 3 2 2 9 7" xfId="56688" xr:uid="{00000000-0005-0000-0000-0000DD2D0000}"/>
    <cellStyle name="Normal 2 2 3 2 2_Sheet1" xfId="136" xr:uid="{00000000-0005-0000-0000-0000DE2D0000}"/>
    <cellStyle name="Normal 2 2 3 2 20" xfId="60764" xr:uid="{00000000-0005-0000-0000-0000DF2D0000}"/>
    <cellStyle name="Normal 2 2 3 2 3" xfId="137" xr:uid="{00000000-0005-0000-0000-0000E02D0000}"/>
    <cellStyle name="Normal 2 2 3 2 3 10" xfId="9086" xr:uid="{00000000-0005-0000-0000-0000E12D0000}"/>
    <cellStyle name="Normal 2 2 3 2 3 11" xfId="17472" xr:uid="{00000000-0005-0000-0000-0000E22D0000}"/>
    <cellStyle name="Normal 2 2 3 2 3 12" xfId="25858" xr:uid="{00000000-0005-0000-0000-0000E32D0000}"/>
    <cellStyle name="Normal 2 2 3 2 3 13" xfId="34244" xr:uid="{00000000-0005-0000-0000-0000E42D0000}"/>
    <cellStyle name="Normal 2 2 3 2 3 14" xfId="42630" xr:uid="{00000000-0005-0000-0000-0000E52D0000}"/>
    <cellStyle name="Normal 2 2 3 2 3 15" xfId="51016" xr:uid="{00000000-0005-0000-0000-0000E62D0000}"/>
    <cellStyle name="Normal 2 2 3 2 3 16" xfId="59402" xr:uid="{00000000-0005-0000-0000-0000E72D0000}"/>
    <cellStyle name="Normal 2 2 3 2 3 17" xfId="60769" xr:uid="{00000000-0005-0000-0000-0000E82D0000}"/>
    <cellStyle name="Normal 2 2 3 2 3 2" xfId="138" xr:uid="{00000000-0005-0000-0000-0000E92D0000}"/>
    <cellStyle name="Normal 2 2 3 2 3 2 10" xfId="34245" xr:uid="{00000000-0005-0000-0000-0000EA2D0000}"/>
    <cellStyle name="Normal 2 2 3 2 3 2 11" xfId="42631" xr:uid="{00000000-0005-0000-0000-0000EB2D0000}"/>
    <cellStyle name="Normal 2 2 3 2 3 2 12" xfId="51017" xr:uid="{00000000-0005-0000-0000-0000EC2D0000}"/>
    <cellStyle name="Normal 2 2 3 2 3 2 13" xfId="59403" xr:uid="{00000000-0005-0000-0000-0000ED2D0000}"/>
    <cellStyle name="Normal 2 2 3 2 3 2 14" xfId="60770" xr:uid="{00000000-0005-0000-0000-0000EE2D0000}"/>
    <cellStyle name="Normal 2 2 3 2 3 2 2" xfId="958" xr:uid="{00000000-0005-0000-0000-0000EF2D0000}"/>
    <cellStyle name="Normal 2 2 3 2 3 2 2 10" xfId="51369" xr:uid="{00000000-0005-0000-0000-0000F02D0000}"/>
    <cellStyle name="Normal 2 2 3 2 3 2 2 11" xfId="59755" xr:uid="{00000000-0005-0000-0000-0000F12D0000}"/>
    <cellStyle name="Normal 2 2 3 2 3 2 2 12" xfId="61265" xr:uid="{00000000-0005-0000-0000-0000F22D0000}"/>
    <cellStyle name="Normal 2 2 3 2 3 2 2 2" xfId="2909" xr:uid="{00000000-0005-0000-0000-0000F32D0000}"/>
    <cellStyle name="Normal 2 2 3 2 3 2 2 2 2" xfId="5626" xr:uid="{00000000-0005-0000-0000-0000F42D0000}"/>
    <cellStyle name="Normal 2 2 3 2 3 2 2 2 2 2" xfId="16980" xr:uid="{00000000-0005-0000-0000-0000F52D0000}"/>
    <cellStyle name="Normal 2 2 3 2 3 2 2 2 2 3" xfId="25366" xr:uid="{00000000-0005-0000-0000-0000F62D0000}"/>
    <cellStyle name="Normal 2 2 3 2 3 2 2 2 2 4" xfId="33752" xr:uid="{00000000-0005-0000-0000-0000F72D0000}"/>
    <cellStyle name="Normal 2 2 3 2 3 2 2 2 2 5" xfId="42138" xr:uid="{00000000-0005-0000-0000-0000F82D0000}"/>
    <cellStyle name="Normal 2 2 3 2 3 2 2 2 2 6" xfId="50524" xr:uid="{00000000-0005-0000-0000-0000F92D0000}"/>
    <cellStyle name="Normal 2 2 3 2 3 2 2 2 2 7" xfId="58910" xr:uid="{00000000-0005-0000-0000-0000FA2D0000}"/>
    <cellStyle name="Normal 2 2 3 2 3 2 2 2 3" xfId="8594" xr:uid="{00000000-0005-0000-0000-0000FB2D0000}"/>
    <cellStyle name="Normal 2 2 3 2 3 2 2 2 3 2" xfId="14270" xr:uid="{00000000-0005-0000-0000-0000FC2D0000}"/>
    <cellStyle name="Normal 2 2 3 2 3 2 2 2 3 3" xfId="22656" xr:uid="{00000000-0005-0000-0000-0000FD2D0000}"/>
    <cellStyle name="Normal 2 2 3 2 3 2 2 2 3 4" xfId="31042" xr:uid="{00000000-0005-0000-0000-0000FE2D0000}"/>
    <cellStyle name="Normal 2 2 3 2 3 2 2 2 3 5" xfId="39428" xr:uid="{00000000-0005-0000-0000-0000FF2D0000}"/>
    <cellStyle name="Normal 2 2 3 2 3 2 2 2 3 6" xfId="47814" xr:uid="{00000000-0005-0000-0000-0000002E0000}"/>
    <cellStyle name="Normal 2 2 3 2 3 2 2 2 3 7" xfId="56200" xr:uid="{00000000-0005-0000-0000-0000012E0000}"/>
    <cellStyle name="Normal 2 2 3 2 3 2 2 2 4" xfId="11304" xr:uid="{00000000-0005-0000-0000-0000022E0000}"/>
    <cellStyle name="Normal 2 2 3 2 3 2 2 2 5" xfId="19690" xr:uid="{00000000-0005-0000-0000-0000032E0000}"/>
    <cellStyle name="Normal 2 2 3 2 3 2 2 2 6" xfId="28076" xr:uid="{00000000-0005-0000-0000-0000042E0000}"/>
    <cellStyle name="Normal 2 2 3 2 3 2 2 2 7" xfId="36462" xr:uid="{00000000-0005-0000-0000-0000052E0000}"/>
    <cellStyle name="Normal 2 2 3 2 3 2 2 2 8" xfId="44848" xr:uid="{00000000-0005-0000-0000-0000062E0000}"/>
    <cellStyle name="Normal 2 2 3 2 3 2 2 2 9" xfId="53234" xr:uid="{00000000-0005-0000-0000-0000072E0000}"/>
    <cellStyle name="Normal 2 2 3 2 3 2 2 3" xfId="3761" xr:uid="{00000000-0005-0000-0000-0000082E0000}"/>
    <cellStyle name="Normal 2 2 3 2 3 2 2 3 2" xfId="15115" xr:uid="{00000000-0005-0000-0000-0000092E0000}"/>
    <cellStyle name="Normal 2 2 3 2 3 2 2 3 3" xfId="23501" xr:uid="{00000000-0005-0000-0000-00000A2E0000}"/>
    <cellStyle name="Normal 2 2 3 2 3 2 2 3 4" xfId="31887" xr:uid="{00000000-0005-0000-0000-00000B2E0000}"/>
    <cellStyle name="Normal 2 2 3 2 3 2 2 3 5" xfId="40273" xr:uid="{00000000-0005-0000-0000-00000C2E0000}"/>
    <cellStyle name="Normal 2 2 3 2 3 2 2 3 6" xfId="48659" xr:uid="{00000000-0005-0000-0000-00000D2E0000}"/>
    <cellStyle name="Normal 2 2 3 2 3 2 2 3 7" xfId="57045" xr:uid="{00000000-0005-0000-0000-00000E2E0000}"/>
    <cellStyle name="Normal 2 2 3 2 3 2 2 4" xfId="6729" xr:uid="{00000000-0005-0000-0000-00000F2E0000}"/>
    <cellStyle name="Normal 2 2 3 2 3 2 2 4 2" xfId="12405" xr:uid="{00000000-0005-0000-0000-0000102E0000}"/>
    <cellStyle name="Normal 2 2 3 2 3 2 2 4 3" xfId="20791" xr:uid="{00000000-0005-0000-0000-0000112E0000}"/>
    <cellStyle name="Normal 2 2 3 2 3 2 2 4 4" xfId="29177" xr:uid="{00000000-0005-0000-0000-0000122E0000}"/>
    <cellStyle name="Normal 2 2 3 2 3 2 2 4 5" xfId="37563" xr:uid="{00000000-0005-0000-0000-0000132E0000}"/>
    <cellStyle name="Normal 2 2 3 2 3 2 2 4 6" xfId="45949" xr:uid="{00000000-0005-0000-0000-0000142E0000}"/>
    <cellStyle name="Normal 2 2 3 2 3 2 2 4 7" xfId="54335" xr:uid="{00000000-0005-0000-0000-0000152E0000}"/>
    <cellStyle name="Normal 2 2 3 2 3 2 2 5" xfId="9439" xr:uid="{00000000-0005-0000-0000-0000162E0000}"/>
    <cellStyle name="Normal 2 2 3 2 3 2 2 6" xfId="17825" xr:uid="{00000000-0005-0000-0000-0000172E0000}"/>
    <cellStyle name="Normal 2 2 3 2 3 2 2 7" xfId="26211" xr:uid="{00000000-0005-0000-0000-0000182E0000}"/>
    <cellStyle name="Normal 2 2 3 2 3 2 2 8" xfId="34597" xr:uid="{00000000-0005-0000-0000-0000192E0000}"/>
    <cellStyle name="Normal 2 2 3 2 3 2 2 9" xfId="42983" xr:uid="{00000000-0005-0000-0000-00001A2E0000}"/>
    <cellStyle name="Normal 2 2 3 2 3 2 3" xfId="1537" xr:uid="{00000000-0005-0000-0000-00001B2E0000}"/>
    <cellStyle name="Normal 2 2 3 2 3 2 3 10" xfId="51862" xr:uid="{00000000-0005-0000-0000-00001C2E0000}"/>
    <cellStyle name="Normal 2 2 3 2 3 2 3 11" xfId="60248" xr:uid="{00000000-0005-0000-0000-00001D2E0000}"/>
    <cellStyle name="Normal 2 2 3 2 3 2 3 2" xfId="2557" xr:uid="{00000000-0005-0000-0000-00001E2E0000}"/>
    <cellStyle name="Normal 2 2 3 2 3 2 3 2 2" xfId="5274" xr:uid="{00000000-0005-0000-0000-00001F2E0000}"/>
    <cellStyle name="Normal 2 2 3 2 3 2 3 2 2 2" xfId="16628" xr:uid="{00000000-0005-0000-0000-0000202E0000}"/>
    <cellStyle name="Normal 2 2 3 2 3 2 3 2 2 3" xfId="25014" xr:uid="{00000000-0005-0000-0000-0000212E0000}"/>
    <cellStyle name="Normal 2 2 3 2 3 2 3 2 2 4" xfId="33400" xr:uid="{00000000-0005-0000-0000-0000222E0000}"/>
    <cellStyle name="Normal 2 2 3 2 3 2 3 2 2 5" xfId="41786" xr:uid="{00000000-0005-0000-0000-0000232E0000}"/>
    <cellStyle name="Normal 2 2 3 2 3 2 3 2 2 6" xfId="50172" xr:uid="{00000000-0005-0000-0000-0000242E0000}"/>
    <cellStyle name="Normal 2 2 3 2 3 2 3 2 2 7" xfId="58558" xr:uid="{00000000-0005-0000-0000-0000252E0000}"/>
    <cellStyle name="Normal 2 2 3 2 3 2 3 2 3" xfId="8242" xr:uid="{00000000-0005-0000-0000-0000262E0000}"/>
    <cellStyle name="Normal 2 2 3 2 3 2 3 2 3 2" xfId="13918" xr:uid="{00000000-0005-0000-0000-0000272E0000}"/>
    <cellStyle name="Normal 2 2 3 2 3 2 3 2 3 3" xfId="22304" xr:uid="{00000000-0005-0000-0000-0000282E0000}"/>
    <cellStyle name="Normal 2 2 3 2 3 2 3 2 3 4" xfId="30690" xr:uid="{00000000-0005-0000-0000-0000292E0000}"/>
    <cellStyle name="Normal 2 2 3 2 3 2 3 2 3 5" xfId="39076" xr:uid="{00000000-0005-0000-0000-00002A2E0000}"/>
    <cellStyle name="Normal 2 2 3 2 3 2 3 2 3 6" xfId="47462" xr:uid="{00000000-0005-0000-0000-00002B2E0000}"/>
    <cellStyle name="Normal 2 2 3 2 3 2 3 2 3 7" xfId="55848" xr:uid="{00000000-0005-0000-0000-00002C2E0000}"/>
    <cellStyle name="Normal 2 2 3 2 3 2 3 2 4" xfId="10952" xr:uid="{00000000-0005-0000-0000-00002D2E0000}"/>
    <cellStyle name="Normal 2 2 3 2 3 2 3 2 5" xfId="19338" xr:uid="{00000000-0005-0000-0000-00002E2E0000}"/>
    <cellStyle name="Normal 2 2 3 2 3 2 3 2 6" xfId="27724" xr:uid="{00000000-0005-0000-0000-00002F2E0000}"/>
    <cellStyle name="Normal 2 2 3 2 3 2 3 2 7" xfId="36110" xr:uid="{00000000-0005-0000-0000-0000302E0000}"/>
    <cellStyle name="Normal 2 2 3 2 3 2 3 2 8" xfId="44496" xr:uid="{00000000-0005-0000-0000-0000312E0000}"/>
    <cellStyle name="Normal 2 2 3 2 3 2 3 2 9" xfId="52882" xr:uid="{00000000-0005-0000-0000-0000322E0000}"/>
    <cellStyle name="Normal 2 2 3 2 3 2 3 3" xfId="4254" xr:uid="{00000000-0005-0000-0000-0000332E0000}"/>
    <cellStyle name="Normal 2 2 3 2 3 2 3 3 2" xfId="15608" xr:uid="{00000000-0005-0000-0000-0000342E0000}"/>
    <cellStyle name="Normal 2 2 3 2 3 2 3 3 3" xfId="23994" xr:uid="{00000000-0005-0000-0000-0000352E0000}"/>
    <cellStyle name="Normal 2 2 3 2 3 2 3 3 4" xfId="32380" xr:uid="{00000000-0005-0000-0000-0000362E0000}"/>
    <cellStyle name="Normal 2 2 3 2 3 2 3 3 5" xfId="40766" xr:uid="{00000000-0005-0000-0000-0000372E0000}"/>
    <cellStyle name="Normal 2 2 3 2 3 2 3 3 6" xfId="49152" xr:uid="{00000000-0005-0000-0000-0000382E0000}"/>
    <cellStyle name="Normal 2 2 3 2 3 2 3 3 7" xfId="57538" xr:uid="{00000000-0005-0000-0000-0000392E0000}"/>
    <cellStyle name="Normal 2 2 3 2 3 2 3 4" xfId="7222" xr:uid="{00000000-0005-0000-0000-00003A2E0000}"/>
    <cellStyle name="Normal 2 2 3 2 3 2 3 4 2" xfId="12898" xr:uid="{00000000-0005-0000-0000-00003B2E0000}"/>
    <cellStyle name="Normal 2 2 3 2 3 2 3 4 3" xfId="21284" xr:uid="{00000000-0005-0000-0000-00003C2E0000}"/>
    <cellStyle name="Normal 2 2 3 2 3 2 3 4 4" xfId="29670" xr:uid="{00000000-0005-0000-0000-00003D2E0000}"/>
    <cellStyle name="Normal 2 2 3 2 3 2 3 4 5" xfId="38056" xr:uid="{00000000-0005-0000-0000-00003E2E0000}"/>
    <cellStyle name="Normal 2 2 3 2 3 2 3 4 6" xfId="46442" xr:uid="{00000000-0005-0000-0000-00003F2E0000}"/>
    <cellStyle name="Normal 2 2 3 2 3 2 3 4 7" xfId="54828" xr:uid="{00000000-0005-0000-0000-0000402E0000}"/>
    <cellStyle name="Normal 2 2 3 2 3 2 3 5" xfId="9932" xr:uid="{00000000-0005-0000-0000-0000412E0000}"/>
    <cellStyle name="Normal 2 2 3 2 3 2 3 6" xfId="18318" xr:uid="{00000000-0005-0000-0000-0000422E0000}"/>
    <cellStyle name="Normal 2 2 3 2 3 2 3 7" xfId="26704" xr:uid="{00000000-0005-0000-0000-0000432E0000}"/>
    <cellStyle name="Normal 2 2 3 2 3 2 3 8" xfId="35090" xr:uid="{00000000-0005-0000-0000-0000442E0000}"/>
    <cellStyle name="Normal 2 2 3 2 3 2 3 9" xfId="43476" xr:uid="{00000000-0005-0000-0000-0000452E0000}"/>
    <cellStyle name="Normal 2 2 3 2 3 2 4" xfId="2064" xr:uid="{00000000-0005-0000-0000-0000462E0000}"/>
    <cellStyle name="Normal 2 2 3 2 3 2 4 2" xfId="4781" xr:uid="{00000000-0005-0000-0000-0000472E0000}"/>
    <cellStyle name="Normal 2 2 3 2 3 2 4 2 2" xfId="16135" xr:uid="{00000000-0005-0000-0000-0000482E0000}"/>
    <cellStyle name="Normal 2 2 3 2 3 2 4 2 3" xfId="24521" xr:uid="{00000000-0005-0000-0000-0000492E0000}"/>
    <cellStyle name="Normal 2 2 3 2 3 2 4 2 4" xfId="32907" xr:uid="{00000000-0005-0000-0000-00004A2E0000}"/>
    <cellStyle name="Normal 2 2 3 2 3 2 4 2 5" xfId="41293" xr:uid="{00000000-0005-0000-0000-00004B2E0000}"/>
    <cellStyle name="Normal 2 2 3 2 3 2 4 2 6" xfId="49679" xr:uid="{00000000-0005-0000-0000-00004C2E0000}"/>
    <cellStyle name="Normal 2 2 3 2 3 2 4 2 7" xfId="58065" xr:uid="{00000000-0005-0000-0000-00004D2E0000}"/>
    <cellStyle name="Normal 2 2 3 2 3 2 4 3" xfId="7749" xr:uid="{00000000-0005-0000-0000-00004E2E0000}"/>
    <cellStyle name="Normal 2 2 3 2 3 2 4 3 2" xfId="13425" xr:uid="{00000000-0005-0000-0000-00004F2E0000}"/>
    <cellStyle name="Normal 2 2 3 2 3 2 4 3 3" xfId="21811" xr:uid="{00000000-0005-0000-0000-0000502E0000}"/>
    <cellStyle name="Normal 2 2 3 2 3 2 4 3 4" xfId="30197" xr:uid="{00000000-0005-0000-0000-0000512E0000}"/>
    <cellStyle name="Normal 2 2 3 2 3 2 4 3 5" xfId="38583" xr:uid="{00000000-0005-0000-0000-0000522E0000}"/>
    <cellStyle name="Normal 2 2 3 2 3 2 4 3 6" xfId="46969" xr:uid="{00000000-0005-0000-0000-0000532E0000}"/>
    <cellStyle name="Normal 2 2 3 2 3 2 4 3 7" xfId="55355" xr:uid="{00000000-0005-0000-0000-0000542E0000}"/>
    <cellStyle name="Normal 2 2 3 2 3 2 4 4" xfId="10459" xr:uid="{00000000-0005-0000-0000-0000552E0000}"/>
    <cellStyle name="Normal 2 2 3 2 3 2 4 5" xfId="18845" xr:uid="{00000000-0005-0000-0000-0000562E0000}"/>
    <cellStyle name="Normal 2 2 3 2 3 2 4 6" xfId="27231" xr:uid="{00000000-0005-0000-0000-0000572E0000}"/>
    <cellStyle name="Normal 2 2 3 2 3 2 4 7" xfId="35617" xr:uid="{00000000-0005-0000-0000-0000582E0000}"/>
    <cellStyle name="Normal 2 2 3 2 3 2 4 8" xfId="44003" xr:uid="{00000000-0005-0000-0000-0000592E0000}"/>
    <cellStyle name="Normal 2 2 3 2 3 2 4 9" xfId="52389" xr:uid="{00000000-0005-0000-0000-00005A2E0000}"/>
    <cellStyle name="Normal 2 2 3 2 3 2 5" xfId="3409" xr:uid="{00000000-0005-0000-0000-00005B2E0000}"/>
    <cellStyle name="Normal 2 2 3 2 3 2 5 2" xfId="14763" xr:uid="{00000000-0005-0000-0000-00005C2E0000}"/>
    <cellStyle name="Normal 2 2 3 2 3 2 5 3" xfId="23149" xr:uid="{00000000-0005-0000-0000-00005D2E0000}"/>
    <cellStyle name="Normal 2 2 3 2 3 2 5 4" xfId="31535" xr:uid="{00000000-0005-0000-0000-00005E2E0000}"/>
    <cellStyle name="Normal 2 2 3 2 3 2 5 5" xfId="39921" xr:uid="{00000000-0005-0000-0000-00005F2E0000}"/>
    <cellStyle name="Normal 2 2 3 2 3 2 5 6" xfId="48307" xr:uid="{00000000-0005-0000-0000-0000602E0000}"/>
    <cellStyle name="Normal 2 2 3 2 3 2 5 7" xfId="56693" xr:uid="{00000000-0005-0000-0000-0000612E0000}"/>
    <cellStyle name="Normal 2 2 3 2 3 2 6" xfId="6377" xr:uid="{00000000-0005-0000-0000-0000622E0000}"/>
    <cellStyle name="Normal 2 2 3 2 3 2 6 2" xfId="12053" xr:uid="{00000000-0005-0000-0000-0000632E0000}"/>
    <cellStyle name="Normal 2 2 3 2 3 2 6 3" xfId="20439" xr:uid="{00000000-0005-0000-0000-0000642E0000}"/>
    <cellStyle name="Normal 2 2 3 2 3 2 6 4" xfId="28825" xr:uid="{00000000-0005-0000-0000-0000652E0000}"/>
    <cellStyle name="Normal 2 2 3 2 3 2 6 5" xfId="37211" xr:uid="{00000000-0005-0000-0000-0000662E0000}"/>
    <cellStyle name="Normal 2 2 3 2 3 2 6 6" xfId="45597" xr:uid="{00000000-0005-0000-0000-0000672E0000}"/>
    <cellStyle name="Normal 2 2 3 2 3 2 6 7" xfId="53983" xr:uid="{00000000-0005-0000-0000-0000682E0000}"/>
    <cellStyle name="Normal 2 2 3 2 3 2 7" xfId="9087" xr:uid="{00000000-0005-0000-0000-0000692E0000}"/>
    <cellStyle name="Normal 2 2 3 2 3 2 8" xfId="17473" xr:uid="{00000000-0005-0000-0000-00006A2E0000}"/>
    <cellStyle name="Normal 2 2 3 2 3 2 9" xfId="25859" xr:uid="{00000000-0005-0000-0000-00006B2E0000}"/>
    <cellStyle name="Normal 2 2 3 2 3 3" xfId="959" xr:uid="{00000000-0005-0000-0000-00006C2E0000}"/>
    <cellStyle name="Normal 2 2 3 2 3 3 10" xfId="42984" xr:uid="{00000000-0005-0000-0000-00006D2E0000}"/>
    <cellStyle name="Normal 2 2 3 2 3 3 11" xfId="51370" xr:uid="{00000000-0005-0000-0000-00006E2E0000}"/>
    <cellStyle name="Normal 2 2 3 2 3 3 12" xfId="59756" xr:uid="{00000000-0005-0000-0000-00006F2E0000}"/>
    <cellStyle name="Normal 2 2 3 2 3 3 13" xfId="61264" xr:uid="{00000000-0005-0000-0000-0000702E0000}"/>
    <cellStyle name="Normal 2 2 3 2 3 3 2" xfId="1834" xr:uid="{00000000-0005-0000-0000-0000712E0000}"/>
    <cellStyle name="Normal 2 2 3 2 3 3 2 10" xfId="52159" xr:uid="{00000000-0005-0000-0000-0000722E0000}"/>
    <cellStyle name="Normal 2 2 3 2 3 3 2 11" xfId="60545" xr:uid="{00000000-0005-0000-0000-0000732E0000}"/>
    <cellStyle name="Normal 2 2 3 2 3 3 2 2" xfId="2910" xr:uid="{00000000-0005-0000-0000-0000742E0000}"/>
    <cellStyle name="Normal 2 2 3 2 3 3 2 2 2" xfId="5627" xr:uid="{00000000-0005-0000-0000-0000752E0000}"/>
    <cellStyle name="Normal 2 2 3 2 3 3 2 2 2 2" xfId="16981" xr:uid="{00000000-0005-0000-0000-0000762E0000}"/>
    <cellStyle name="Normal 2 2 3 2 3 3 2 2 2 3" xfId="25367" xr:uid="{00000000-0005-0000-0000-0000772E0000}"/>
    <cellStyle name="Normal 2 2 3 2 3 3 2 2 2 4" xfId="33753" xr:uid="{00000000-0005-0000-0000-0000782E0000}"/>
    <cellStyle name="Normal 2 2 3 2 3 3 2 2 2 5" xfId="42139" xr:uid="{00000000-0005-0000-0000-0000792E0000}"/>
    <cellStyle name="Normal 2 2 3 2 3 3 2 2 2 6" xfId="50525" xr:uid="{00000000-0005-0000-0000-00007A2E0000}"/>
    <cellStyle name="Normal 2 2 3 2 3 3 2 2 2 7" xfId="58911" xr:uid="{00000000-0005-0000-0000-00007B2E0000}"/>
    <cellStyle name="Normal 2 2 3 2 3 3 2 2 3" xfId="8595" xr:uid="{00000000-0005-0000-0000-00007C2E0000}"/>
    <cellStyle name="Normal 2 2 3 2 3 3 2 2 3 2" xfId="14271" xr:uid="{00000000-0005-0000-0000-00007D2E0000}"/>
    <cellStyle name="Normal 2 2 3 2 3 3 2 2 3 3" xfId="22657" xr:uid="{00000000-0005-0000-0000-00007E2E0000}"/>
    <cellStyle name="Normal 2 2 3 2 3 3 2 2 3 4" xfId="31043" xr:uid="{00000000-0005-0000-0000-00007F2E0000}"/>
    <cellStyle name="Normal 2 2 3 2 3 3 2 2 3 5" xfId="39429" xr:uid="{00000000-0005-0000-0000-0000802E0000}"/>
    <cellStyle name="Normal 2 2 3 2 3 3 2 2 3 6" xfId="47815" xr:uid="{00000000-0005-0000-0000-0000812E0000}"/>
    <cellStyle name="Normal 2 2 3 2 3 3 2 2 3 7" xfId="56201" xr:uid="{00000000-0005-0000-0000-0000822E0000}"/>
    <cellStyle name="Normal 2 2 3 2 3 3 2 2 4" xfId="11305" xr:uid="{00000000-0005-0000-0000-0000832E0000}"/>
    <cellStyle name="Normal 2 2 3 2 3 3 2 2 5" xfId="19691" xr:uid="{00000000-0005-0000-0000-0000842E0000}"/>
    <cellStyle name="Normal 2 2 3 2 3 3 2 2 6" xfId="28077" xr:uid="{00000000-0005-0000-0000-0000852E0000}"/>
    <cellStyle name="Normal 2 2 3 2 3 3 2 2 7" xfId="36463" xr:uid="{00000000-0005-0000-0000-0000862E0000}"/>
    <cellStyle name="Normal 2 2 3 2 3 3 2 2 8" xfId="44849" xr:uid="{00000000-0005-0000-0000-0000872E0000}"/>
    <cellStyle name="Normal 2 2 3 2 3 3 2 2 9" xfId="53235" xr:uid="{00000000-0005-0000-0000-0000882E0000}"/>
    <cellStyle name="Normal 2 2 3 2 3 3 2 3" xfId="4551" xr:uid="{00000000-0005-0000-0000-0000892E0000}"/>
    <cellStyle name="Normal 2 2 3 2 3 3 2 3 2" xfId="15905" xr:uid="{00000000-0005-0000-0000-00008A2E0000}"/>
    <cellStyle name="Normal 2 2 3 2 3 3 2 3 3" xfId="24291" xr:uid="{00000000-0005-0000-0000-00008B2E0000}"/>
    <cellStyle name="Normal 2 2 3 2 3 3 2 3 4" xfId="32677" xr:uid="{00000000-0005-0000-0000-00008C2E0000}"/>
    <cellStyle name="Normal 2 2 3 2 3 3 2 3 5" xfId="41063" xr:uid="{00000000-0005-0000-0000-00008D2E0000}"/>
    <cellStyle name="Normal 2 2 3 2 3 3 2 3 6" xfId="49449" xr:uid="{00000000-0005-0000-0000-00008E2E0000}"/>
    <cellStyle name="Normal 2 2 3 2 3 3 2 3 7" xfId="57835" xr:uid="{00000000-0005-0000-0000-00008F2E0000}"/>
    <cellStyle name="Normal 2 2 3 2 3 3 2 4" xfId="7519" xr:uid="{00000000-0005-0000-0000-0000902E0000}"/>
    <cellStyle name="Normal 2 2 3 2 3 3 2 4 2" xfId="13195" xr:uid="{00000000-0005-0000-0000-0000912E0000}"/>
    <cellStyle name="Normal 2 2 3 2 3 3 2 4 3" xfId="21581" xr:uid="{00000000-0005-0000-0000-0000922E0000}"/>
    <cellStyle name="Normal 2 2 3 2 3 3 2 4 4" xfId="29967" xr:uid="{00000000-0005-0000-0000-0000932E0000}"/>
    <cellStyle name="Normal 2 2 3 2 3 3 2 4 5" xfId="38353" xr:uid="{00000000-0005-0000-0000-0000942E0000}"/>
    <cellStyle name="Normal 2 2 3 2 3 3 2 4 6" xfId="46739" xr:uid="{00000000-0005-0000-0000-0000952E0000}"/>
    <cellStyle name="Normal 2 2 3 2 3 3 2 4 7" xfId="55125" xr:uid="{00000000-0005-0000-0000-0000962E0000}"/>
    <cellStyle name="Normal 2 2 3 2 3 3 2 5" xfId="10229" xr:uid="{00000000-0005-0000-0000-0000972E0000}"/>
    <cellStyle name="Normal 2 2 3 2 3 3 2 6" xfId="18615" xr:uid="{00000000-0005-0000-0000-0000982E0000}"/>
    <cellStyle name="Normal 2 2 3 2 3 3 2 7" xfId="27001" xr:uid="{00000000-0005-0000-0000-0000992E0000}"/>
    <cellStyle name="Normal 2 2 3 2 3 3 2 8" xfId="35387" xr:uid="{00000000-0005-0000-0000-00009A2E0000}"/>
    <cellStyle name="Normal 2 2 3 2 3 3 2 9" xfId="43773" xr:uid="{00000000-0005-0000-0000-00009B2E0000}"/>
    <cellStyle name="Normal 2 2 3 2 3 3 3" xfId="2065" xr:uid="{00000000-0005-0000-0000-00009C2E0000}"/>
    <cellStyle name="Normal 2 2 3 2 3 3 3 2" xfId="4782" xr:uid="{00000000-0005-0000-0000-00009D2E0000}"/>
    <cellStyle name="Normal 2 2 3 2 3 3 3 2 2" xfId="16136" xr:uid="{00000000-0005-0000-0000-00009E2E0000}"/>
    <cellStyle name="Normal 2 2 3 2 3 3 3 2 3" xfId="24522" xr:uid="{00000000-0005-0000-0000-00009F2E0000}"/>
    <cellStyle name="Normal 2 2 3 2 3 3 3 2 4" xfId="32908" xr:uid="{00000000-0005-0000-0000-0000A02E0000}"/>
    <cellStyle name="Normal 2 2 3 2 3 3 3 2 5" xfId="41294" xr:uid="{00000000-0005-0000-0000-0000A12E0000}"/>
    <cellStyle name="Normal 2 2 3 2 3 3 3 2 6" xfId="49680" xr:uid="{00000000-0005-0000-0000-0000A22E0000}"/>
    <cellStyle name="Normal 2 2 3 2 3 3 3 2 7" xfId="58066" xr:uid="{00000000-0005-0000-0000-0000A32E0000}"/>
    <cellStyle name="Normal 2 2 3 2 3 3 3 3" xfId="7750" xr:uid="{00000000-0005-0000-0000-0000A42E0000}"/>
    <cellStyle name="Normal 2 2 3 2 3 3 3 3 2" xfId="13426" xr:uid="{00000000-0005-0000-0000-0000A52E0000}"/>
    <cellStyle name="Normal 2 2 3 2 3 3 3 3 3" xfId="21812" xr:uid="{00000000-0005-0000-0000-0000A62E0000}"/>
    <cellStyle name="Normal 2 2 3 2 3 3 3 3 4" xfId="30198" xr:uid="{00000000-0005-0000-0000-0000A72E0000}"/>
    <cellStyle name="Normal 2 2 3 2 3 3 3 3 5" xfId="38584" xr:uid="{00000000-0005-0000-0000-0000A82E0000}"/>
    <cellStyle name="Normal 2 2 3 2 3 3 3 3 6" xfId="46970" xr:uid="{00000000-0005-0000-0000-0000A92E0000}"/>
    <cellStyle name="Normal 2 2 3 2 3 3 3 3 7" xfId="55356" xr:uid="{00000000-0005-0000-0000-0000AA2E0000}"/>
    <cellStyle name="Normal 2 2 3 2 3 3 3 4" xfId="10460" xr:uid="{00000000-0005-0000-0000-0000AB2E0000}"/>
    <cellStyle name="Normal 2 2 3 2 3 3 3 5" xfId="18846" xr:uid="{00000000-0005-0000-0000-0000AC2E0000}"/>
    <cellStyle name="Normal 2 2 3 2 3 3 3 6" xfId="27232" xr:uid="{00000000-0005-0000-0000-0000AD2E0000}"/>
    <cellStyle name="Normal 2 2 3 2 3 3 3 7" xfId="35618" xr:uid="{00000000-0005-0000-0000-0000AE2E0000}"/>
    <cellStyle name="Normal 2 2 3 2 3 3 3 8" xfId="44004" xr:uid="{00000000-0005-0000-0000-0000AF2E0000}"/>
    <cellStyle name="Normal 2 2 3 2 3 3 3 9" xfId="52390" xr:uid="{00000000-0005-0000-0000-0000B02E0000}"/>
    <cellStyle name="Normal 2 2 3 2 3 3 4" xfId="3762" xr:uid="{00000000-0005-0000-0000-0000B12E0000}"/>
    <cellStyle name="Normal 2 2 3 2 3 3 4 2" xfId="15116" xr:uid="{00000000-0005-0000-0000-0000B22E0000}"/>
    <cellStyle name="Normal 2 2 3 2 3 3 4 3" xfId="23502" xr:uid="{00000000-0005-0000-0000-0000B32E0000}"/>
    <cellStyle name="Normal 2 2 3 2 3 3 4 4" xfId="31888" xr:uid="{00000000-0005-0000-0000-0000B42E0000}"/>
    <cellStyle name="Normal 2 2 3 2 3 3 4 5" xfId="40274" xr:uid="{00000000-0005-0000-0000-0000B52E0000}"/>
    <cellStyle name="Normal 2 2 3 2 3 3 4 6" xfId="48660" xr:uid="{00000000-0005-0000-0000-0000B62E0000}"/>
    <cellStyle name="Normal 2 2 3 2 3 3 4 7" xfId="57046" xr:uid="{00000000-0005-0000-0000-0000B72E0000}"/>
    <cellStyle name="Normal 2 2 3 2 3 3 5" xfId="6730" xr:uid="{00000000-0005-0000-0000-0000B82E0000}"/>
    <cellStyle name="Normal 2 2 3 2 3 3 5 2" xfId="12406" xr:uid="{00000000-0005-0000-0000-0000B92E0000}"/>
    <cellStyle name="Normal 2 2 3 2 3 3 5 3" xfId="20792" xr:uid="{00000000-0005-0000-0000-0000BA2E0000}"/>
    <cellStyle name="Normal 2 2 3 2 3 3 5 4" xfId="29178" xr:uid="{00000000-0005-0000-0000-0000BB2E0000}"/>
    <cellStyle name="Normal 2 2 3 2 3 3 5 5" xfId="37564" xr:uid="{00000000-0005-0000-0000-0000BC2E0000}"/>
    <cellStyle name="Normal 2 2 3 2 3 3 5 6" xfId="45950" xr:uid="{00000000-0005-0000-0000-0000BD2E0000}"/>
    <cellStyle name="Normal 2 2 3 2 3 3 5 7" xfId="54336" xr:uid="{00000000-0005-0000-0000-0000BE2E0000}"/>
    <cellStyle name="Normal 2 2 3 2 3 3 6" xfId="9440" xr:uid="{00000000-0005-0000-0000-0000BF2E0000}"/>
    <cellStyle name="Normal 2 2 3 2 3 3 7" xfId="17826" xr:uid="{00000000-0005-0000-0000-0000C02E0000}"/>
    <cellStyle name="Normal 2 2 3 2 3 3 8" xfId="26212" xr:uid="{00000000-0005-0000-0000-0000C12E0000}"/>
    <cellStyle name="Normal 2 2 3 2 3 3 9" xfId="34598" xr:uid="{00000000-0005-0000-0000-0000C22E0000}"/>
    <cellStyle name="Normal 2 2 3 2 3 4" xfId="957" xr:uid="{00000000-0005-0000-0000-0000C32E0000}"/>
    <cellStyle name="Normal 2 2 3 2 3 4 10" xfId="51368" xr:uid="{00000000-0005-0000-0000-0000C42E0000}"/>
    <cellStyle name="Normal 2 2 3 2 3 4 11" xfId="59754" xr:uid="{00000000-0005-0000-0000-0000C52E0000}"/>
    <cellStyle name="Normal 2 2 3 2 3 4 2" xfId="2908" xr:uid="{00000000-0005-0000-0000-0000C62E0000}"/>
    <cellStyle name="Normal 2 2 3 2 3 4 2 2" xfId="5625" xr:uid="{00000000-0005-0000-0000-0000C72E0000}"/>
    <cellStyle name="Normal 2 2 3 2 3 4 2 2 2" xfId="16979" xr:uid="{00000000-0005-0000-0000-0000C82E0000}"/>
    <cellStyle name="Normal 2 2 3 2 3 4 2 2 3" xfId="25365" xr:uid="{00000000-0005-0000-0000-0000C92E0000}"/>
    <cellStyle name="Normal 2 2 3 2 3 4 2 2 4" xfId="33751" xr:uid="{00000000-0005-0000-0000-0000CA2E0000}"/>
    <cellStyle name="Normal 2 2 3 2 3 4 2 2 5" xfId="42137" xr:uid="{00000000-0005-0000-0000-0000CB2E0000}"/>
    <cellStyle name="Normal 2 2 3 2 3 4 2 2 6" xfId="50523" xr:uid="{00000000-0005-0000-0000-0000CC2E0000}"/>
    <cellStyle name="Normal 2 2 3 2 3 4 2 2 7" xfId="58909" xr:uid="{00000000-0005-0000-0000-0000CD2E0000}"/>
    <cellStyle name="Normal 2 2 3 2 3 4 2 3" xfId="8593" xr:uid="{00000000-0005-0000-0000-0000CE2E0000}"/>
    <cellStyle name="Normal 2 2 3 2 3 4 2 3 2" xfId="14269" xr:uid="{00000000-0005-0000-0000-0000CF2E0000}"/>
    <cellStyle name="Normal 2 2 3 2 3 4 2 3 3" xfId="22655" xr:uid="{00000000-0005-0000-0000-0000D02E0000}"/>
    <cellStyle name="Normal 2 2 3 2 3 4 2 3 4" xfId="31041" xr:uid="{00000000-0005-0000-0000-0000D12E0000}"/>
    <cellStyle name="Normal 2 2 3 2 3 4 2 3 5" xfId="39427" xr:uid="{00000000-0005-0000-0000-0000D22E0000}"/>
    <cellStyle name="Normal 2 2 3 2 3 4 2 3 6" xfId="47813" xr:uid="{00000000-0005-0000-0000-0000D32E0000}"/>
    <cellStyle name="Normal 2 2 3 2 3 4 2 3 7" xfId="56199" xr:uid="{00000000-0005-0000-0000-0000D42E0000}"/>
    <cellStyle name="Normal 2 2 3 2 3 4 2 4" xfId="11303" xr:uid="{00000000-0005-0000-0000-0000D52E0000}"/>
    <cellStyle name="Normal 2 2 3 2 3 4 2 5" xfId="19689" xr:uid="{00000000-0005-0000-0000-0000D62E0000}"/>
    <cellStyle name="Normal 2 2 3 2 3 4 2 6" xfId="28075" xr:uid="{00000000-0005-0000-0000-0000D72E0000}"/>
    <cellStyle name="Normal 2 2 3 2 3 4 2 7" xfId="36461" xr:uid="{00000000-0005-0000-0000-0000D82E0000}"/>
    <cellStyle name="Normal 2 2 3 2 3 4 2 8" xfId="44847" xr:uid="{00000000-0005-0000-0000-0000D92E0000}"/>
    <cellStyle name="Normal 2 2 3 2 3 4 2 9" xfId="53233" xr:uid="{00000000-0005-0000-0000-0000DA2E0000}"/>
    <cellStyle name="Normal 2 2 3 2 3 4 3" xfId="3760" xr:uid="{00000000-0005-0000-0000-0000DB2E0000}"/>
    <cellStyle name="Normal 2 2 3 2 3 4 3 2" xfId="15114" xr:uid="{00000000-0005-0000-0000-0000DC2E0000}"/>
    <cellStyle name="Normal 2 2 3 2 3 4 3 3" xfId="23500" xr:uid="{00000000-0005-0000-0000-0000DD2E0000}"/>
    <cellStyle name="Normal 2 2 3 2 3 4 3 4" xfId="31886" xr:uid="{00000000-0005-0000-0000-0000DE2E0000}"/>
    <cellStyle name="Normal 2 2 3 2 3 4 3 5" xfId="40272" xr:uid="{00000000-0005-0000-0000-0000DF2E0000}"/>
    <cellStyle name="Normal 2 2 3 2 3 4 3 6" xfId="48658" xr:uid="{00000000-0005-0000-0000-0000E02E0000}"/>
    <cellStyle name="Normal 2 2 3 2 3 4 3 7" xfId="57044" xr:uid="{00000000-0005-0000-0000-0000E12E0000}"/>
    <cellStyle name="Normal 2 2 3 2 3 4 4" xfId="6728" xr:uid="{00000000-0005-0000-0000-0000E22E0000}"/>
    <cellStyle name="Normal 2 2 3 2 3 4 4 2" xfId="12404" xr:uid="{00000000-0005-0000-0000-0000E32E0000}"/>
    <cellStyle name="Normal 2 2 3 2 3 4 4 3" xfId="20790" xr:uid="{00000000-0005-0000-0000-0000E42E0000}"/>
    <cellStyle name="Normal 2 2 3 2 3 4 4 4" xfId="29176" xr:uid="{00000000-0005-0000-0000-0000E52E0000}"/>
    <cellStyle name="Normal 2 2 3 2 3 4 4 5" xfId="37562" xr:uid="{00000000-0005-0000-0000-0000E62E0000}"/>
    <cellStyle name="Normal 2 2 3 2 3 4 4 6" xfId="45948" xr:uid="{00000000-0005-0000-0000-0000E72E0000}"/>
    <cellStyle name="Normal 2 2 3 2 3 4 4 7" xfId="54334" xr:uid="{00000000-0005-0000-0000-0000E82E0000}"/>
    <cellStyle name="Normal 2 2 3 2 3 4 5" xfId="9438" xr:uid="{00000000-0005-0000-0000-0000E92E0000}"/>
    <cellStyle name="Normal 2 2 3 2 3 4 6" xfId="17824" xr:uid="{00000000-0005-0000-0000-0000EA2E0000}"/>
    <cellStyle name="Normal 2 2 3 2 3 4 7" xfId="26210" xr:uid="{00000000-0005-0000-0000-0000EB2E0000}"/>
    <cellStyle name="Normal 2 2 3 2 3 4 8" xfId="34596" xr:uid="{00000000-0005-0000-0000-0000EC2E0000}"/>
    <cellStyle name="Normal 2 2 3 2 3 4 9" xfId="42982" xr:uid="{00000000-0005-0000-0000-0000ED2E0000}"/>
    <cellStyle name="Normal 2 2 3 2 3 5" xfId="1536" xr:uid="{00000000-0005-0000-0000-0000EE2E0000}"/>
    <cellStyle name="Normal 2 2 3 2 3 5 10" xfId="51861" xr:uid="{00000000-0005-0000-0000-0000EF2E0000}"/>
    <cellStyle name="Normal 2 2 3 2 3 5 11" xfId="60247" xr:uid="{00000000-0005-0000-0000-0000F02E0000}"/>
    <cellStyle name="Normal 2 2 3 2 3 5 2" xfId="2556" xr:uid="{00000000-0005-0000-0000-0000F12E0000}"/>
    <cellStyle name="Normal 2 2 3 2 3 5 2 2" xfId="5273" xr:uid="{00000000-0005-0000-0000-0000F22E0000}"/>
    <cellStyle name="Normal 2 2 3 2 3 5 2 2 2" xfId="16627" xr:uid="{00000000-0005-0000-0000-0000F32E0000}"/>
    <cellStyle name="Normal 2 2 3 2 3 5 2 2 3" xfId="25013" xr:uid="{00000000-0005-0000-0000-0000F42E0000}"/>
    <cellStyle name="Normal 2 2 3 2 3 5 2 2 4" xfId="33399" xr:uid="{00000000-0005-0000-0000-0000F52E0000}"/>
    <cellStyle name="Normal 2 2 3 2 3 5 2 2 5" xfId="41785" xr:uid="{00000000-0005-0000-0000-0000F62E0000}"/>
    <cellStyle name="Normal 2 2 3 2 3 5 2 2 6" xfId="50171" xr:uid="{00000000-0005-0000-0000-0000F72E0000}"/>
    <cellStyle name="Normal 2 2 3 2 3 5 2 2 7" xfId="58557" xr:uid="{00000000-0005-0000-0000-0000F82E0000}"/>
    <cellStyle name="Normal 2 2 3 2 3 5 2 3" xfId="8241" xr:uid="{00000000-0005-0000-0000-0000F92E0000}"/>
    <cellStyle name="Normal 2 2 3 2 3 5 2 3 2" xfId="13917" xr:uid="{00000000-0005-0000-0000-0000FA2E0000}"/>
    <cellStyle name="Normal 2 2 3 2 3 5 2 3 3" xfId="22303" xr:uid="{00000000-0005-0000-0000-0000FB2E0000}"/>
    <cellStyle name="Normal 2 2 3 2 3 5 2 3 4" xfId="30689" xr:uid="{00000000-0005-0000-0000-0000FC2E0000}"/>
    <cellStyle name="Normal 2 2 3 2 3 5 2 3 5" xfId="39075" xr:uid="{00000000-0005-0000-0000-0000FD2E0000}"/>
    <cellStyle name="Normal 2 2 3 2 3 5 2 3 6" xfId="47461" xr:uid="{00000000-0005-0000-0000-0000FE2E0000}"/>
    <cellStyle name="Normal 2 2 3 2 3 5 2 3 7" xfId="55847" xr:uid="{00000000-0005-0000-0000-0000FF2E0000}"/>
    <cellStyle name="Normal 2 2 3 2 3 5 2 4" xfId="10951" xr:uid="{00000000-0005-0000-0000-0000002F0000}"/>
    <cellStyle name="Normal 2 2 3 2 3 5 2 5" xfId="19337" xr:uid="{00000000-0005-0000-0000-0000012F0000}"/>
    <cellStyle name="Normal 2 2 3 2 3 5 2 6" xfId="27723" xr:uid="{00000000-0005-0000-0000-0000022F0000}"/>
    <cellStyle name="Normal 2 2 3 2 3 5 2 7" xfId="36109" xr:uid="{00000000-0005-0000-0000-0000032F0000}"/>
    <cellStyle name="Normal 2 2 3 2 3 5 2 8" xfId="44495" xr:uid="{00000000-0005-0000-0000-0000042F0000}"/>
    <cellStyle name="Normal 2 2 3 2 3 5 2 9" xfId="52881" xr:uid="{00000000-0005-0000-0000-0000052F0000}"/>
    <cellStyle name="Normal 2 2 3 2 3 5 3" xfId="4253" xr:uid="{00000000-0005-0000-0000-0000062F0000}"/>
    <cellStyle name="Normal 2 2 3 2 3 5 3 2" xfId="15607" xr:uid="{00000000-0005-0000-0000-0000072F0000}"/>
    <cellStyle name="Normal 2 2 3 2 3 5 3 3" xfId="23993" xr:uid="{00000000-0005-0000-0000-0000082F0000}"/>
    <cellStyle name="Normal 2 2 3 2 3 5 3 4" xfId="32379" xr:uid="{00000000-0005-0000-0000-0000092F0000}"/>
    <cellStyle name="Normal 2 2 3 2 3 5 3 5" xfId="40765" xr:uid="{00000000-0005-0000-0000-00000A2F0000}"/>
    <cellStyle name="Normal 2 2 3 2 3 5 3 6" xfId="49151" xr:uid="{00000000-0005-0000-0000-00000B2F0000}"/>
    <cellStyle name="Normal 2 2 3 2 3 5 3 7" xfId="57537" xr:uid="{00000000-0005-0000-0000-00000C2F0000}"/>
    <cellStyle name="Normal 2 2 3 2 3 5 4" xfId="7221" xr:uid="{00000000-0005-0000-0000-00000D2F0000}"/>
    <cellStyle name="Normal 2 2 3 2 3 5 4 2" xfId="12897" xr:uid="{00000000-0005-0000-0000-00000E2F0000}"/>
    <cellStyle name="Normal 2 2 3 2 3 5 4 3" xfId="21283" xr:uid="{00000000-0005-0000-0000-00000F2F0000}"/>
    <cellStyle name="Normal 2 2 3 2 3 5 4 4" xfId="29669" xr:uid="{00000000-0005-0000-0000-0000102F0000}"/>
    <cellStyle name="Normal 2 2 3 2 3 5 4 5" xfId="38055" xr:uid="{00000000-0005-0000-0000-0000112F0000}"/>
    <cellStyle name="Normal 2 2 3 2 3 5 4 6" xfId="46441" xr:uid="{00000000-0005-0000-0000-0000122F0000}"/>
    <cellStyle name="Normal 2 2 3 2 3 5 4 7" xfId="54827" xr:uid="{00000000-0005-0000-0000-0000132F0000}"/>
    <cellStyle name="Normal 2 2 3 2 3 5 5" xfId="9931" xr:uid="{00000000-0005-0000-0000-0000142F0000}"/>
    <cellStyle name="Normal 2 2 3 2 3 5 6" xfId="18317" xr:uid="{00000000-0005-0000-0000-0000152F0000}"/>
    <cellStyle name="Normal 2 2 3 2 3 5 7" xfId="26703" xr:uid="{00000000-0005-0000-0000-0000162F0000}"/>
    <cellStyle name="Normal 2 2 3 2 3 5 8" xfId="35089" xr:uid="{00000000-0005-0000-0000-0000172F0000}"/>
    <cellStyle name="Normal 2 2 3 2 3 5 9" xfId="43475" xr:uid="{00000000-0005-0000-0000-0000182F0000}"/>
    <cellStyle name="Normal 2 2 3 2 3 6" xfId="2063" xr:uid="{00000000-0005-0000-0000-0000192F0000}"/>
    <cellStyle name="Normal 2 2 3 2 3 6 2" xfId="4780" xr:uid="{00000000-0005-0000-0000-00001A2F0000}"/>
    <cellStyle name="Normal 2 2 3 2 3 6 2 2" xfId="16134" xr:uid="{00000000-0005-0000-0000-00001B2F0000}"/>
    <cellStyle name="Normal 2 2 3 2 3 6 2 3" xfId="24520" xr:uid="{00000000-0005-0000-0000-00001C2F0000}"/>
    <cellStyle name="Normal 2 2 3 2 3 6 2 4" xfId="32906" xr:uid="{00000000-0005-0000-0000-00001D2F0000}"/>
    <cellStyle name="Normal 2 2 3 2 3 6 2 5" xfId="41292" xr:uid="{00000000-0005-0000-0000-00001E2F0000}"/>
    <cellStyle name="Normal 2 2 3 2 3 6 2 6" xfId="49678" xr:uid="{00000000-0005-0000-0000-00001F2F0000}"/>
    <cellStyle name="Normal 2 2 3 2 3 6 2 7" xfId="58064" xr:uid="{00000000-0005-0000-0000-0000202F0000}"/>
    <cellStyle name="Normal 2 2 3 2 3 6 3" xfId="7748" xr:uid="{00000000-0005-0000-0000-0000212F0000}"/>
    <cellStyle name="Normal 2 2 3 2 3 6 3 2" xfId="13424" xr:uid="{00000000-0005-0000-0000-0000222F0000}"/>
    <cellStyle name="Normal 2 2 3 2 3 6 3 3" xfId="21810" xr:uid="{00000000-0005-0000-0000-0000232F0000}"/>
    <cellStyle name="Normal 2 2 3 2 3 6 3 4" xfId="30196" xr:uid="{00000000-0005-0000-0000-0000242F0000}"/>
    <cellStyle name="Normal 2 2 3 2 3 6 3 5" xfId="38582" xr:uid="{00000000-0005-0000-0000-0000252F0000}"/>
    <cellStyle name="Normal 2 2 3 2 3 6 3 6" xfId="46968" xr:uid="{00000000-0005-0000-0000-0000262F0000}"/>
    <cellStyle name="Normal 2 2 3 2 3 6 3 7" xfId="55354" xr:uid="{00000000-0005-0000-0000-0000272F0000}"/>
    <cellStyle name="Normal 2 2 3 2 3 6 4" xfId="10458" xr:uid="{00000000-0005-0000-0000-0000282F0000}"/>
    <cellStyle name="Normal 2 2 3 2 3 6 5" xfId="18844" xr:uid="{00000000-0005-0000-0000-0000292F0000}"/>
    <cellStyle name="Normal 2 2 3 2 3 6 6" xfId="27230" xr:uid="{00000000-0005-0000-0000-00002A2F0000}"/>
    <cellStyle name="Normal 2 2 3 2 3 6 7" xfId="35616" xr:uid="{00000000-0005-0000-0000-00002B2F0000}"/>
    <cellStyle name="Normal 2 2 3 2 3 6 8" xfId="44002" xr:uid="{00000000-0005-0000-0000-00002C2F0000}"/>
    <cellStyle name="Normal 2 2 3 2 3 6 9" xfId="52388" xr:uid="{00000000-0005-0000-0000-00002D2F0000}"/>
    <cellStyle name="Normal 2 2 3 2 3 7" xfId="637" xr:uid="{00000000-0005-0000-0000-00002E2F0000}"/>
    <cellStyle name="Normal 2 2 3 2 3 7 2" xfId="6376" xr:uid="{00000000-0005-0000-0000-00002F2F0000}"/>
    <cellStyle name="Normal 2 2 3 2 3 7 3" xfId="12052" xr:uid="{00000000-0005-0000-0000-0000302F0000}"/>
    <cellStyle name="Normal 2 2 3 2 3 7 4" xfId="20438" xr:uid="{00000000-0005-0000-0000-0000312F0000}"/>
    <cellStyle name="Normal 2 2 3 2 3 7 5" xfId="28824" xr:uid="{00000000-0005-0000-0000-0000322F0000}"/>
    <cellStyle name="Normal 2 2 3 2 3 7 6" xfId="37210" xr:uid="{00000000-0005-0000-0000-0000332F0000}"/>
    <cellStyle name="Normal 2 2 3 2 3 7 7" xfId="45596" xr:uid="{00000000-0005-0000-0000-0000342F0000}"/>
    <cellStyle name="Normal 2 2 3 2 3 7 8" xfId="53982" xr:uid="{00000000-0005-0000-0000-0000352F0000}"/>
    <cellStyle name="Normal 2 2 3 2 3 8" xfId="3408" xr:uid="{00000000-0005-0000-0000-0000362F0000}"/>
    <cellStyle name="Normal 2 2 3 2 3 8 2" xfId="14762" xr:uid="{00000000-0005-0000-0000-0000372F0000}"/>
    <cellStyle name="Normal 2 2 3 2 3 8 3" xfId="23148" xr:uid="{00000000-0005-0000-0000-0000382F0000}"/>
    <cellStyle name="Normal 2 2 3 2 3 8 4" xfId="31534" xr:uid="{00000000-0005-0000-0000-0000392F0000}"/>
    <cellStyle name="Normal 2 2 3 2 3 8 5" xfId="39920" xr:uid="{00000000-0005-0000-0000-00003A2F0000}"/>
    <cellStyle name="Normal 2 2 3 2 3 8 6" xfId="48306" xr:uid="{00000000-0005-0000-0000-00003B2F0000}"/>
    <cellStyle name="Normal 2 2 3 2 3 8 7" xfId="56692" xr:uid="{00000000-0005-0000-0000-00003C2F0000}"/>
    <cellStyle name="Normal 2 2 3 2 3 9" xfId="6180" xr:uid="{00000000-0005-0000-0000-00003D2F0000}"/>
    <cellStyle name="Normal 2 2 3 2 3 9 2" xfId="11856" xr:uid="{00000000-0005-0000-0000-00003E2F0000}"/>
    <cellStyle name="Normal 2 2 3 2 3 9 3" xfId="20242" xr:uid="{00000000-0005-0000-0000-00003F2F0000}"/>
    <cellStyle name="Normal 2 2 3 2 3 9 4" xfId="28628" xr:uid="{00000000-0005-0000-0000-0000402F0000}"/>
    <cellStyle name="Normal 2 2 3 2 3 9 5" xfId="37014" xr:uid="{00000000-0005-0000-0000-0000412F0000}"/>
    <cellStyle name="Normal 2 2 3 2 3 9 6" xfId="45400" xr:uid="{00000000-0005-0000-0000-0000422F0000}"/>
    <cellStyle name="Normal 2 2 3 2 3 9 7" xfId="53786" xr:uid="{00000000-0005-0000-0000-0000432F0000}"/>
    <cellStyle name="Normal 2 2 3 2 3_Sheet1" xfId="139" xr:uid="{00000000-0005-0000-0000-0000442F0000}"/>
    <cellStyle name="Normal 2 2 3 2 4" xfId="140" xr:uid="{00000000-0005-0000-0000-0000452F0000}"/>
    <cellStyle name="Normal 2 2 3 2 4 10" xfId="9088" xr:uid="{00000000-0005-0000-0000-0000462F0000}"/>
    <cellStyle name="Normal 2 2 3 2 4 11" xfId="17474" xr:uid="{00000000-0005-0000-0000-0000472F0000}"/>
    <cellStyle name="Normal 2 2 3 2 4 12" xfId="25860" xr:uid="{00000000-0005-0000-0000-0000482F0000}"/>
    <cellStyle name="Normal 2 2 3 2 4 13" xfId="34246" xr:uid="{00000000-0005-0000-0000-0000492F0000}"/>
    <cellStyle name="Normal 2 2 3 2 4 14" xfId="42632" xr:uid="{00000000-0005-0000-0000-00004A2F0000}"/>
    <cellStyle name="Normal 2 2 3 2 4 15" xfId="51018" xr:uid="{00000000-0005-0000-0000-00004B2F0000}"/>
    <cellStyle name="Normal 2 2 3 2 4 16" xfId="59404" xr:uid="{00000000-0005-0000-0000-00004C2F0000}"/>
    <cellStyle name="Normal 2 2 3 2 4 17" xfId="60771" xr:uid="{00000000-0005-0000-0000-00004D2F0000}"/>
    <cellStyle name="Normal 2 2 3 2 4 2" xfId="141" xr:uid="{00000000-0005-0000-0000-00004E2F0000}"/>
    <cellStyle name="Normal 2 2 3 2 4 2 10" xfId="34247" xr:uid="{00000000-0005-0000-0000-00004F2F0000}"/>
    <cellStyle name="Normal 2 2 3 2 4 2 11" xfId="42633" xr:uid="{00000000-0005-0000-0000-0000502F0000}"/>
    <cellStyle name="Normal 2 2 3 2 4 2 12" xfId="51019" xr:uid="{00000000-0005-0000-0000-0000512F0000}"/>
    <cellStyle name="Normal 2 2 3 2 4 2 13" xfId="59405" xr:uid="{00000000-0005-0000-0000-0000522F0000}"/>
    <cellStyle name="Normal 2 2 3 2 4 2 14" xfId="60772" xr:uid="{00000000-0005-0000-0000-0000532F0000}"/>
    <cellStyle name="Normal 2 2 3 2 4 2 2" xfId="961" xr:uid="{00000000-0005-0000-0000-0000542F0000}"/>
    <cellStyle name="Normal 2 2 3 2 4 2 2 10" xfId="51372" xr:uid="{00000000-0005-0000-0000-0000552F0000}"/>
    <cellStyle name="Normal 2 2 3 2 4 2 2 11" xfId="59758" xr:uid="{00000000-0005-0000-0000-0000562F0000}"/>
    <cellStyle name="Normal 2 2 3 2 4 2 2 12" xfId="61267" xr:uid="{00000000-0005-0000-0000-0000572F0000}"/>
    <cellStyle name="Normal 2 2 3 2 4 2 2 2" xfId="2912" xr:uid="{00000000-0005-0000-0000-0000582F0000}"/>
    <cellStyle name="Normal 2 2 3 2 4 2 2 2 2" xfId="5629" xr:uid="{00000000-0005-0000-0000-0000592F0000}"/>
    <cellStyle name="Normal 2 2 3 2 4 2 2 2 2 2" xfId="16983" xr:uid="{00000000-0005-0000-0000-00005A2F0000}"/>
    <cellStyle name="Normal 2 2 3 2 4 2 2 2 2 3" xfId="25369" xr:uid="{00000000-0005-0000-0000-00005B2F0000}"/>
    <cellStyle name="Normal 2 2 3 2 4 2 2 2 2 4" xfId="33755" xr:uid="{00000000-0005-0000-0000-00005C2F0000}"/>
    <cellStyle name="Normal 2 2 3 2 4 2 2 2 2 5" xfId="42141" xr:uid="{00000000-0005-0000-0000-00005D2F0000}"/>
    <cellStyle name="Normal 2 2 3 2 4 2 2 2 2 6" xfId="50527" xr:uid="{00000000-0005-0000-0000-00005E2F0000}"/>
    <cellStyle name="Normal 2 2 3 2 4 2 2 2 2 7" xfId="58913" xr:uid="{00000000-0005-0000-0000-00005F2F0000}"/>
    <cellStyle name="Normal 2 2 3 2 4 2 2 2 3" xfId="8597" xr:uid="{00000000-0005-0000-0000-0000602F0000}"/>
    <cellStyle name="Normal 2 2 3 2 4 2 2 2 3 2" xfId="14273" xr:uid="{00000000-0005-0000-0000-0000612F0000}"/>
    <cellStyle name="Normal 2 2 3 2 4 2 2 2 3 3" xfId="22659" xr:uid="{00000000-0005-0000-0000-0000622F0000}"/>
    <cellStyle name="Normal 2 2 3 2 4 2 2 2 3 4" xfId="31045" xr:uid="{00000000-0005-0000-0000-0000632F0000}"/>
    <cellStyle name="Normal 2 2 3 2 4 2 2 2 3 5" xfId="39431" xr:uid="{00000000-0005-0000-0000-0000642F0000}"/>
    <cellStyle name="Normal 2 2 3 2 4 2 2 2 3 6" xfId="47817" xr:uid="{00000000-0005-0000-0000-0000652F0000}"/>
    <cellStyle name="Normal 2 2 3 2 4 2 2 2 3 7" xfId="56203" xr:uid="{00000000-0005-0000-0000-0000662F0000}"/>
    <cellStyle name="Normal 2 2 3 2 4 2 2 2 4" xfId="11307" xr:uid="{00000000-0005-0000-0000-0000672F0000}"/>
    <cellStyle name="Normal 2 2 3 2 4 2 2 2 5" xfId="19693" xr:uid="{00000000-0005-0000-0000-0000682F0000}"/>
    <cellStyle name="Normal 2 2 3 2 4 2 2 2 6" xfId="28079" xr:uid="{00000000-0005-0000-0000-0000692F0000}"/>
    <cellStyle name="Normal 2 2 3 2 4 2 2 2 7" xfId="36465" xr:uid="{00000000-0005-0000-0000-00006A2F0000}"/>
    <cellStyle name="Normal 2 2 3 2 4 2 2 2 8" xfId="44851" xr:uid="{00000000-0005-0000-0000-00006B2F0000}"/>
    <cellStyle name="Normal 2 2 3 2 4 2 2 2 9" xfId="53237" xr:uid="{00000000-0005-0000-0000-00006C2F0000}"/>
    <cellStyle name="Normal 2 2 3 2 4 2 2 3" xfId="3764" xr:uid="{00000000-0005-0000-0000-00006D2F0000}"/>
    <cellStyle name="Normal 2 2 3 2 4 2 2 3 2" xfId="15118" xr:uid="{00000000-0005-0000-0000-00006E2F0000}"/>
    <cellStyle name="Normal 2 2 3 2 4 2 2 3 3" xfId="23504" xr:uid="{00000000-0005-0000-0000-00006F2F0000}"/>
    <cellStyle name="Normal 2 2 3 2 4 2 2 3 4" xfId="31890" xr:uid="{00000000-0005-0000-0000-0000702F0000}"/>
    <cellStyle name="Normal 2 2 3 2 4 2 2 3 5" xfId="40276" xr:uid="{00000000-0005-0000-0000-0000712F0000}"/>
    <cellStyle name="Normal 2 2 3 2 4 2 2 3 6" xfId="48662" xr:uid="{00000000-0005-0000-0000-0000722F0000}"/>
    <cellStyle name="Normal 2 2 3 2 4 2 2 3 7" xfId="57048" xr:uid="{00000000-0005-0000-0000-0000732F0000}"/>
    <cellStyle name="Normal 2 2 3 2 4 2 2 4" xfId="6732" xr:uid="{00000000-0005-0000-0000-0000742F0000}"/>
    <cellStyle name="Normal 2 2 3 2 4 2 2 4 2" xfId="12408" xr:uid="{00000000-0005-0000-0000-0000752F0000}"/>
    <cellStyle name="Normal 2 2 3 2 4 2 2 4 3" xfId="20794" xr:uid="{00000000-0005-0000-0000-0000762F0000}"/>
    <cellStyle name="Normal 2 2 3 2 4 2 2 4 4" xfId="29180" xr:uid="{00000000-0005-0000-0000-0000772F0000}"/>
    <cellStyle name="Normal 2 2 3 2 4 2 2 4 5" xfId="37566" xr:uid="{00000000-0005-0000-0000-0000782F0000}"/>
    <cellStyle name="Normal 2 2 3 2 4 2 2 4 6" xfId="45952" xr:uid="{00000000-0005-0000-0000-0000792F0000}"/>
    <cellStyle name="Normal 2 2 3 2 4 2 2 4 7" xfId="54338" xr:uid="{00000000-0005-0000-0000-00007A2F0000}"/>
    <cellStyle name="Normal 2 2 3 2 4 2 2 5" xfId="9442" xr:uid="{00000000-0005-0000-0000-00007B2F0000}"/>
    <cellStyle name="Normal 2 2 3 2 4 2 2 6" xfId="17828" xr:uid="{00000000-0005-0000-0000-00007C2F0000}"/>
    <cellStyle name="Normal 2 2 3 2 4 2 2 7" xfId="26214" xr:uid="{00000000-0005-0000-0000-00007D2F0000}"/>
    <cellStyle name="Normal 2 2 3 2 4 2 2 8" xfId="34600" xr:uid="{00000000-0005-0000-0000-00007E2F0000}"/>
    <cellStyle name="Normal 2 2 3 2 4 2 2 9" xfId="42986" xr:uid="{00000000-0005-0000-0000-00007F2F0000}"/>
    <cellStyle name="Normal 2 2 3 2 4 2 3" xfId="1539" xr:uid="{00000000-0005-0000-0000-0000802F0000}"/>
    <cellStyle name="Normal 2 2 3 2 4 2 3 10" xfId="51864" xr:uid="{00000000-0005-0000-0000-0000812F0000}"/>
    <cellStyle name="Normal 2 2 3 2 4 2 3 11" xfId="60250" xr:uid="{00000000-0005-0000-0000-0000822F0000}"/>
    <cellStyle name="Normal 2 2 3 2 4 2 3 2" xfId="2559" xr:uid="{00000000-0005-0000-0000-0000832F0000}"/>
    <cellStyle name="Normal 2 2 3 2 4 2 3 2 2" xfId="5276" xr:uid="{00000000-0005-0000-0000-0000842F0000}"/>
    <cellStyle name="Normal 2 2 3 2 4 2 3 2 2 2" xfId="16630" xr:uid="{00000000-0005-0000-0000-0000852F0000}"/>
    <cellStyle name="Normal 2 2 3 2 4 2 3 2 2 3" xfId="25016" xr:uid="{00000000-0005-0000-0000-0000862F0000}"/>
    <cellStyle name="Normal 2 2 3 2 4 2 3 2 2 4" xfId="33402" xr:uid="{00000000-0005-0000-0000-0000872F0000}"/>
    <cellStyle name="Normal 2 2 3 2 4 2 3 2 2 5" xfId="41788" xr:uid="{00000000-0005-0000-0000-0000882F0000}"/>
    <cellStyle name="Normal 2 2 3 2 4 2 3 2 2 6" xfId="50174" xr:uid="{00000000-0005-0000-0000-0000892F0000}"/>
    <cellStyle name="Normal 2 2 3 2 4 2 3 2 2 7" xfId="58560" xr:uid="{00000000-0005-0000-0000-00008A2F0000}"/>
    <cellStyle name="Normal 2 2 3 2 4 2 3 2 3" xfId="8244" xr:uid="{00000000-0005-0000-0000-00008B2F0000}"/>
    <cellStyle name="Normal 2 2 3 2 4 2 3 2 3 2" xfId="13920" xr:uid="{00000000-0005-0000-0000-00008C2F0000}"/>
    <cellStyle name="Normal 2 2 3 2 4 2 3 2 3 3" xfId="22306" xr:uid="{00000000-0005-0000-0000-00008D2F0000}"/>
    <cellStyle name="Normal 2 2 3 2 4 2 3 2 3 4" xfId="30692" xr:uid="{00000000-0005-0000-0000-00008E2F0000}"/>
    <cellStyle name="Normal 2 2 3 2 4 2 3 2 3 5" xfId="39078" xr:uid="{00000000-0005-0000-0000-00008F2F0000}"/>
    <cellStyle name="Normal 2 2 3 2 4 2 3 2 3 6" xfId="47464" xr:uid="{00000000-0005-0000-0000-0000902F0000}"/>
    <cellStyle name="Normal 2 2 3 2 4 2 3 2 3 7" xfId="55850" xr:uid="{00000000-0005-0000-0000-0000912F0000}"/>
    <cellStyle name="Normal 2 2 3 2 4 2 3 2 4" xfId="10954" xr:uid="{00000000-0005-0000-0000-0000922F0000}"/>
    <cellStyle name="Normal 2 2 3 2 4 2 3 2 5" xfId="19340" xr:uid="{00000000-0005-0000-0000-0000932F0000}"/>
    <cellStyle name="Normal 2 2 3 2 4 2 3 2 6" xfId="27726" xr:uid="{00000000-0005-0000-0000-0000942F0000}"/>
    <cellStyle name="Normal 2 2 3 2 4 2 3 2 7" xfId="36112" xr:uid="{00000000-0005-0000-0000-0000952F0000}"/>
    <cellStyle name="Normal 2 2 3 2 4 2 3 2 8" xfId="44498" xr:uid="{00000000-0005-0000-0000-0000962F0000}"/>
    <cellStyle name="Normal 2 2 3 2 4 2 3 2 9" xfId="52884" xr:uid="{00000000-0005-0000-0000-0000972F0000}"/>
    <cellStyle name="Normal 2 2 3 2 4 2 3 3" xfId="4256" xr:uid="{00000000-0005-0000-0000-0000982F0000}"/>
    <cellStyle name="Normal 2 2 3 2 4 2 3 3 2" xfId="15610" xr:uid="{00000000-0005-0000-0000-0000992F0000}"/>
    <cellStyle name="Normal 2 2 3 2 4 2 3 3 3" xfId="23996" xr:uid="{00000000-0005-0000-0000-00009A2F0000}"/>
    <cellStyle name="Normal 2 2 3 2 4 2 3 3 4" xfId="32382" xr:uid="{00000000-0005-0000-0000-00009B2F0000}"/>
    <cellStyle name="Normal 2 2 3 2 4 2 3 3 5" xfId="40768" xr:uid="{00000000-0005-0000-0000-00009C2F0000}"/>
    <cellStyle name="Normal 2 2 3 2 4 2 3 3 6" xfId="49154" xr:uid="{00000000-0005-0000-0000-00009D2F0000}"/>
    <cellStyle name="Normal 2 2 3 2 4 2 3 3 7" xfId="57540" xr:uid="{00000000-0005-0000-0000-00009E2F0000}"/>
    <cellStyle name="Normal 2 2 3 2 4 2 3 4" xfId="7224" xr:uid="{00000000-0005-0000-0000-00009F2F0000}"/>
    <cellStyle name="Normal 2 2 3 2 4 2 3 4 2" xfId="12900" xr:uid="{00000000-0005-0000-0000-0000A02F0000}"/>
    <cellStyle name="Normal 2 2 3 2 4 2 3 4 3" xfId="21286" xr:uid="{00000000-0005-0000-0000-0000A12F0000}"/>
    <cellStyle name="Normal 2 2 3 2 4 2 3 4 4" xfId="29672" xr:uid="{00000000-0005-0000-0000-0000A22F0000}"/>
    <cellStyle name="Normal 2 2 3 2 4 2 3 4 5" xfId="38058" xr:uid="{00000000-0005-0000-0000-0000A32F0000}"/>
    <cellStyle name="Normal 2 2 3 2 4 2 3 4 6" xfId="46444" xr:uid="{00000000-0005-0000-0000-0000A42F0000}"/>
    <cellStyle name="Normal 2 2 3 2 4 2 3 4 7" xfId="54830" xr:uid="{00000000-0005-0000-0000-0000A52F0000}"/>
    <cellStyle name="Normal 2 2 3 2 4 2 3 5" xfId="9934" xr:uid="{00000000-0005-0000-0000-0000A62F0000}"/>
    <cellStyle name="Normal 2 2 3 2 4 2 3 6" xfId="18320" xr:uid="{00000000-0005-0000-0000-0000A72F0000}"/>
    <cellStyle name="Normal 2 2 3 2 4 2 3 7" xfId="26706" xr:uid="{00000000-0005-0000-0000-0000A82F0000}"/>
    <cellStyle name="Normal 2 2 3 2 4 2 3 8" xfId="35092" xr:uid="{00000000-0005-0000-0000-0000A92F0000}"/>
    <cellStyle name="Normal 2 2 3 2 4 2 3 9" xfId="43478" xr:uid="{00000000-0005-0000-0000-0000AA2F0000}"/>
    <cellStyle name="Normal 2 2 3 2 4 2 4" xfId="2067" xr:uid="{00000000-0005-0000-0000-0000AB2F0000}"/>
    <cellStyle name="Normal 2 2 3 2 4 2 4 2" xfId="4784" xr:uid="{00000000-0005-0000-0000-0000AC2F0000}"/>
    <cellStyle name="Normal 2 2 3 2 4 2 4 2 2" xfId="16138" xr:uid="{00000000-0005-0000-0000-0000AD2F0000}"/>
    <cellStyle name="Normal 2 2 3 2 4 2 4 2 3" xfId="24524" xr:uid="{00000000-0005-0000-0000-0000AE2F0000}"/>
    <cellStyle name="Normal 2 2 3 2 4 2 4 2 4" xfId="32910" xr:uid="{00000000-0005-0000-0000-0000AF2F0000}"/>
    <cellStyle name="Normal 2 2 3 2 4 2 4 2 5" xfId="41296" xr:uid="{00000000-0005-0000-0000-0000B02F0000}"/>
    <cellStyle name="Normal 2 2 3 2 4 2 4 2 6" xfId="49682" xr:uid="{00000000-0005-0000-0000-0000B12F0000}"/>
    <cellStyle name="Normal 2 2 3 2 4 2 4 2 7" xfId="58068" xr:uid="{00000000-0005-0000-0000-0000B22F0000}"/>
    <cellStyle name="Normal 2 2 3 2 4 2 4 3" xfId="7752" xr:uid="{00000000-0005-0000-0000-0000B32F0000}"/>
    <cellStyle name="Normal 2 2 3 2 4 2 4 3 2" xfId="13428" xr:uid="{00000000-0005-0000-0000-0000B42F0000}"/>
    <cellStyle name="Normal 2 2 3 2 4 2 4 3 3" xfId="21814" xr:uid="{00000000-0005-0000-0000-0000B52F0000}"/>
    <cellStyle name="Normal 2 2 3 2 4 2 4 3 4" xfId="30200" xr:uid="{00000000-0005-0000-0000-0000B62F0000}"/>
    <cellStyle name="Normal 2 2 3 2 4 2 4 3 5" xfId="38586" xr:uid="{00000000-0005-0000-0000-0000B72F0000}"/>
    <cellStyle name="Normal 2 2 3 2 4 2 4 3 6" xfId="46972" xr:uid="{00000000-0005-0000-0000-0000B82F0000}"/>
    <cellStyle name="Normal 2 2 3 2 4 2 4 3 7" xfId="55358" xr:uid="{00000000-0005-0000-0000-0000B92F0000}"/>
    <cellStyle name="Normal 2 2 3 2 4 2 4 4" xfId="10462" xr:uid="{00000000-0005-0000-0000-0000BA2F0000}"/>
    <cellStyle name="Normal 2 2 3 2 4 2 4 5" xfId="18848" xr:uid="{00000000-0005-0000-0000-0000BB2F0000}"/>
    <cellStyle name="Normal 2 2 3 2 4 2 4 6" xfId="27234" xr:uid="{00000000-0005-0000-0000-0000BC2F0000}"/>
    <cellStyle name="Normal 2 2 3 2 4 2 4 7" xfId="35620" xr:uid="{00000000-0005-0000-0000-0000BD2F0000}"/>
    <cellStyle name="Normal 2 2 3 2 4 2 4 8" xfId="44006" xr:uid="{00000000-0005-0000-0000-0000BE2F0000}"/>
    <cellStyle name="Normal 2 2 3 2 4 2 4 9" xfId="52392" xr:uid="{00000000-0005-0000-0000-0000BF2F0000}"/>
    <cellStyle name="Normal 2 2 3 2 4 2 5" xfId="3411" xr:uid="{00000000-0005-0000-0000-0000C02F0000}"/>
    <cellStyle name="Normal 2 2 3 2 4 2 5 2" xfId="14765" xr:uid="{00000000-0005-0000-0000-0000C12F0000}"/>
    <cellStyle name="Normal 2 2 3 2 4 2 5 3" xfId="23151" xr:uid="{00000000-0005-0000-0000-0000C22F0000}"/>
    <cellStyle name="Normal 2 2 3 2 4 2 5 4" xfId="31537" xr:uid="{00000000-0005-0000-0000-0000C32F0000}"/>
    <cellStyle name="Normal 2 2 3 2 4 2 5 5" xfId="39923" xr:uid="{00000000-0005-0000-0000-0000C42F0000}"/>
    <cellStyle name="Normal 2 2 3 2 4 2 5 6" xfId="48309" xr:uid="{00000000-0005-0000-0000-0000C52F0000}"/>
    <cellStyle name="Normal 2 2 3 2 4 2 5 7" xfId="56695" xr:uid="{00000000-0005-0000-0000-0000C62F0000}"/>
    <cellStyle name="Normal 2 2 3 2 4 2 6" xfId="6379" xr:uid="{00000000-0005-0000-0000-0000C72F0000}"/>
    <cellStyle name="Normal 2 2 3 2 4 2 6 2" xfId="12055" xr:uid="{00000000-0005-0000-0000-0000C82F0000}"/>
    <cellStyle name="Normal 2 2 3 2 4 2 6 3" xfId="20441" xr:uid="{00000000-0005-0000-0000-0000C92F0000}"/>
    <cellStyle name="Normal 2 2 3 2 4 2 6 4" xfId="28827" xr:uid="{00000000-0005-0000-0000-0000CA2F0000}"/>
    <cellStyle name="Normal 2 2 3 2 4 2 6 5" xfId="37213" xr:uid="{00000000-0005-0000-0000-0000CB2F0000}"/>
    <cellStyle name="Normal 2 2 3 2 4 2 6 6" xfId="45599" xr:uid="{00000000-0005-0000-0000-0000CC2F0000}"/>
    <cellStyle name="Normal 2 2 3 2 4 2 6 7" xfId="53985" xr:uid="{00000000-0005-0000-0000-0000CD2F0000}"/>
    <cellStyle name="Normal 2 2 3 2 4 2 7" xfId="9089" xr:uid="{00000000-0005-0000-0000-0000CE2F0000}"/>
    <cellStyle name="Normal 2 2 3 2 4 2 8" xfId="17475" xr:uid="{00000000-0005-0000-0000-0000CF2F0000}"/>
    <cellStyle name="Normal 2 2 3 2 4 2 9" xfId="25861" xr:uid="{00000000-0005-0000-0000-0000D02F0000}"/>
    <cellStyle name="Normal 2 2 3 2 4 3" xfId="962" xr:uid="{00000000-0005-0000-0000-0000D12F0000}"/>
    <cellStyle name="Normal 2 2 3 2 4 3 10" xfId="42987" xr:uid="{00000000-0005-0000-0000-0000D22F0000}"/>
    <cellStyle name="Normal 2 2 3 2 4 3 11" xfId="51373" xr:uid="{00000000-0005-0000-0000-0000D32F0000}"/>
    <cellStyle name="Normal 2 2 3 2 4 3 12" xfId="59759" xr:uid="{00000000-0005-0000-0000-0000D42F0000}"/>
    <cellStyle name="Normal 2 2 3 2 4 3 13" xfId="61266" xr:uid="{00000000-0005-0000-0000-0000D52F0000}"/>
    <cellStyle name="Normal 2 2 3 2 4 3 2" xfId="1835" xr:uid="{00000000-0005-0000-0000-0000D62F0000}"/>
    <cellStyle name="Normal 2 2 3 2 4 3 2 10" xfId="52160" xr:uid="{00000000-0005-0000-0000-0000D72F0000}"/>
    <cellStyle name="Normal 2 2 3 2 4 3 2 11" xfId="60546" xr:uid="{00000000-0005-0000-0000-0000D82F0000}"/>
    <cellStyle name="Normal 2 2 3 2 4 3 2 2" xfId="2913" xr:uid="{00000000-0005-0000-0000-0000D92F0000}"/>
    <cellStyle name="Normal 2 2 3 2 4 3 2 2 2" xfId="5630" xr:uid="{00000000-0005-0000-0000-0000DA2F0000}"/>
    <cellStyle name="Normal 2 2 3 2 4 3 2 2 2 2" xfId="16984" xr:uid="{00000000-0005-0000-0000-0000DB2F0000}"/>
    <cellStyle name="Normal 2 2 3 2 4 3 2 2 2 3" xfId="25370" xr:uid="{00000000-0005-0000-0000-0000DC2F0000}"/>
    <cellStyle name="Normal 2 2 3 2 4 3 2 2 2 4" xfId="33756" xr:uid="{00000000-0005-0000-0000-0000DD2F0000}"/>
    <cellStyle name="Normal 2 2 3 2 4 3 2 2 2 5" xfId="42142" xr:uid="{00000000-0005-0000-0000-0000DE2F0000}"/>
    <cellStyle name="Normal 2 2 3 2 4 3 2 2 2 6" xfId="50528" xr:uid="{00000000-0005-0000-0000-0000DF2F0000}"/>
    <cellStyle name="Normal 2 2 3 2 4 3 2 2 2 7" xfId="58914" xr:uid="{00000000-0005-0000-0000-0000E02F0000}"/>
    <cellStyle name="Normal 2 2 3 2 4 3 2 2 3" xfId="8598" xr:uid="{00000000-0005-0000-0000-0000E12F0000}"/>
    <cellStyle name="Normal 2 2 3 2 4 3 2 2 3 2" xfId="14274" xr:uid="{00000000-0005-0000-0000-0000E22F0000}"/>
    <cellStyle name="Normal 2 2 3 2 4 3 2 2 3 3" xfId="22660" xr:uid="{00000000-0005-0000-0000-0000E32F0000}"/>
    <cellStyle name="Normal 2 2 3 2 4 3 2 2 3 4" xfId="31046" xr:uid="{00000000-0005-0000-0000-0000E42F0000}"/>
    <cellStyle name="Normal 2 2 3 2 4 3 2 2 3 5" xfId="39432" xr:uid="{00000000-0005-0000-0000-0000E52F0000}"/>
    <cellStyle name="Normal 2 2 3 2 4 3 2 2 3 6" xfId="47818" xr:uid="{00000000-0005-0000-0000-0000E62F0000}"/>
    <cellStyle name="Normal 2 2 3 2 4 3 2 2 3 7" xfId="56204" xr:uid="{00000000-0005-0000-0000-0000E72F0000}"/>
    <cellStyle name="Normal 2 2 3 2 4 3 2 2 4" xfId="11308" xr:uid="{00000000-0005-0000-0000-0000E82F0000}"/>
    <cellStyle name="Normal 2 2 3 2 4 3 2 2 5" xfId="19694" xr:uid="{00000000-0005-0000-0000-0000E92F0000}"/>
    <cellStyle name="Normal 2 2 3 2 4 3 2 2 6" xfId="28080" xr:uid="{00000000-0005-0000-0000-0000EA2F0000}"/>
    <cellStyle name="Normal 2 2 3 2 4 3 2 2 7" xfId="36466" xr:uid="{00000000-0005-0000-0000-0000EB2F0000}"/>
    <cellStyle name="Normal 2 2 3 2 4 3 2 2 8" xfId="44852" xr:uid="{00000000-0005-0000-0000-0000EC2F0000}"/>
    <cellStyle name="Normal 2 2 3 2 4 3 2 2 9" xfId="53238" xr:uid="{00000000-0005-0000-0000-0000ED2F0000}"/>
    <cellStyle name="Normal 2 2 3 2 4 3 2 3" xfId="4552" xr:uid="{00000000-0005-0000-0000-0000EE2F0000}"/>
    <cellStyle name="Normal 2 2 3 2 4 3 2 3 2" xfId="15906" xr:uid="{00000000-0005-0000-0000-0000EF2F0000}"/>
    <cellStyle name="Normal 2 2 3 2 4 3 2 3 3" xfId="24292" xr:uid="{00000000-0005-0000-0000-0000F02F0000}"/>
    <cellStyle name="Normal 2 2 3 2 4 3 2 3 4" xfId="32678" xr:uid="{00000000-0005-0000-0000-0000F12F0000}"/>
    <cellStyle name="Normal 2 2 3 2 4 3 2 3 5" xfId="41064" xr:uid="{00000000-0005-0000-0000-0000F22F0000}"/>
    <cellStyle name="Normal 2 2 3 2 4 3 2 3 6" xfId="49450" xr:uid="{00000000-0005-0000-0000-0000F32F0000}"/>
    <cellStyle name="Normal 2 2 3 2 4 3 2 3 7" xfId="57836" xr:uid="{00000000-0005-0000-0000-0000F42F0000}"/>
    <cellStyle name="Normal 2 2 3 2 4 3 2 4" xfId="7520" xr:uid="{00000000-0005-0000-0000-0000F52F0000}"/>
    <cellStyle name="Normal 2 2 3 2 4 3 2 4 2" xfId="13196" xr:uid="{00000000-0005-0000-0000-0000F62F0000}"/>
    <cellStyle name="Normal 2 2 3 2 4 3 2 4 3" xfId="21582" xr:uid="{00000000-0005-0000-0000-0000F72F0000}"/>
    <cellStyle name="Normal 2 2 3 2 4 3 2 4 4" xfId="29968" xr:uid="{00000000-0005-0000-0000-0000F82F0000}"/>
    <cellStyle name="Normal 2 2 3 2 4 3 2 4 5" xfId="38354" xr:uid="{00000000-0005-0000-0000-0000F92F0000}"/>
    <cellStyle name="Normal 2 2 3 2 4 3 2 4 6" xfId="46740" xr:uid="{00000000-0005-0000-0000-0000FA2F0000}"/>
    <cellStyle name="Normal 2 2 3 2 4 3 2 4 7" xfId="55126" xr:uid="{00000000-0005-0000-0000-0000FB2F0000}"/>
    <cellStyle name="Normal 2 2 3 2 4 3 2 5" xfId="10230" xr:uid="{00000000-0005-0000-0000-0000FC2F0000}"/>
    <cellStyle name="Normal 2 2 3 2 4 3 2 6" xfId="18616" xr:uid="{00000000-0005-0000-0000-0000FD2F0000}"/>
    <cellStyle name="Normal 2 2 3 2 4 3 2 7" xfId="27002" xr:uid="{00000000-0005-0000-0000-0000FE2F0000}"/>
    <cellStyle name="Normal 2 2 3 2 4 3 2 8" xfId="35388" xr:uid="{00000000-0005-0000-0000-0000FF2F0000}"/>
    <cellStyle name="Normal 2 2 3 2 4 3 2 9" xfId="43774" xr:uid="{00000000-0005-0000-0000-000000300000}"/>
    <cellStyle name="Normal 2 2 3 2 4 3 3" xfId="2068" xr:uid="{00000000-0005-0000-0000-000001300000}"/>
    <cellStyle name="Normal 2 2 3 2 4 3 3 2" xfId="4785" xr:uid="{00000000-0005-0000-0000-000002300000}"/>
    <cellStyle name="Normal 2 2 3 2 4 3 3 2 2" xfId="16139" xr:uid="{00000000-0005-0000-0000-000003300000}"/>
    <cellStyle name="Normal 2 2 3 2 4 3 3 2 3" xfId="24525" xr:uid="{00000000-0005-0000-0000-000004300000}"/>
    <cellStyle name="Normal 2 2 3 2 4 3 3 2 4" xfId="32911" xr:uid="{00000000-0005-0000-0000-000005300000}"/>
    <cellStyle name="Normal 2 2 3 2 4 3 3 2 5" xfId="41297" xr:uid="{00000000-0005-0000-0000-000006300000}"/>
    <cellStyle name="Normal 2 2 3 2 4 3 3 2 6" xfId="49683" xr:uid="{00000000-0005-0000-0000-000007300000}"/>
    <cellStyle name="Normal 2 2 3 2 4 3 3 2 7" xfId="58069" xr:uid="{00000000-0005-0000-0000-000008300000}"/>
    <cellStyle name="Normal 2 2 3 2 4 3 3 3" xfId="7753" xr:uid="{00000000-0005-0000-0000-000009300000}"/>
    <cellStyle name="Normal 2 2 3 2 4 3 3 3 2" xfId="13429" xr:uid="{00000000-0005-0000-0000-00000A300000}"/>
    <cellStyle name="Normal 2 2 3 2 4 3 3 3 3" xfId="21815" xr:uid="{00000000-0005-0000-0000-00000B300000}"/>
    <cellStyle name="Normal 2 2 3 2 4 3 3 3 4" xfId="30201" xr:uid="{00000000-0005-0000-0000-00000C300000}"/>
    <cellStyle name="Normal 2 2 3 2 4 3 3 3 5" xfId="38587" xr:uid="{00000000-0005-0000-0000-00000D300000}"/>
    <cellStyle name="Normal 2 2 3 2 4 3 3 3 6" xfId="46973" xr:uid="{00000000-0005-0000-0000-00000E300000}"/>
    <cellStyle name="Normal 2 2 3 2 4 3 3 3 7" xfId="55359" xr:uid="{00000000-0005-0000-0000-00000F300000}"/>
    <cellStyle name="Normal 2 2 3 2 4 3 3 4" xfId="10463" xr:uid="{00000000-0005-0000-0000-000010300000}"/>
    <cellStyle name="Normal 2 2 3 2 4 3 3 5" xfId="18849" xr:uid="{00000000-0005-0000-0000-000011300000}"/>
    <cellStyle name="Normal 2 2 3 2 4 3 3 6" xfId="27235" xr:uid="{00000000-0005-0000-0000-000012300000}"/>
    <cellStyle name="Normal 2 2 3 2 4 3 3 7" xfId="35621" xr:uid="{00000000-0005-0000-0000-000013300000}"/>
    <cellStyle name="Normal 2 2 3 2 4 3 3 8" xfId="44007" xr:uid="{00000000-0005-0000-0000-000014300000}"/>
    <cellStyle name="Normal 2 2 3 2 4 3 3 9" xfId="52393" xr:uid="{00000000-0005-0000-0000-000015300000}"/>
    <cellStyle name="Normal 2 2 3 2 4 3 4" xfId="3765" xr:uid="{00000000-0005-0000-0000-000016300000}"/>
    <cellStyle name="Normal 2 2 3 2 4 3 4 2" xfId="15119" xr:uid="{00000000-0005-0000-0000-000017300000}"/>
    <cellStyle name="Normal 2 2 3 2 4 3 4 3" xfId="23505" xr:uid="{00000000-0005-0000-0000-000018300000}"/>
    <cellStyle name="Normal 2 2 3 2 4 3 4 4" xfId="31891" xr:uid="{00000000-0005-0000-0000-000019300000}"/>
    <cellStyle name="Normal 2 2 3 2 4 3 4 5" xfId="40277" xr:uid="{00000000-0005-0000-0000-00001A300000}"/>
    <cellStyle name="Normal 2 2 3 2 4 3 4 6" xfId="48663" xr:uid="{00000000-0005-0000-0000-00001B300000}"/>
    <cellStyle name="Normal 2 2 3 2 4 3 4 7" xfId="57049" xr:uid="{00000000-0005-0000-0000-00001C300000}"/>
    <cellStyle name="Normal 2 2 3 2 4 3 5" xfId="6733" xr:uid="{00000000-0005-0000-0000-00001D300000}"/>
    <cellStyle name="Normal 2 2 3 2 4 3 5 2" xfId="12409" xr:uid="{00000000-0005-0000-0000-00001E300000}"/>
    <cellStyle name="Normal 2 2 3 2 4 3 5 3" xfId="20795" xr:uid="{00000000-0005-0000-0000-00001F300000}"/>
    <cellStyle name="Normal 2 2 3 2 4 3 5 4" xfId="29181" xr:uid="{00000000-0005-0000-0000-000020300000}"/>
    <cellStyle name="Normal 2 2 3 2 4 3 5 5" xfId="37567" xr:uid="{00000000-0005-0000-0000-000021300000}"/>
    <cellStyle name="Normal 2 2 3 2 4 3 5 6" xfId="45953" xr:uid="{00000000-0005-0000-0000-000022300000}"/>
    <cellStyle name="Normal 2 2 3 2 4 3 5 7" xfId="54339" xr:uid="{00000000-0005-0000-0000-000023300000}"/>
    <cellStyle name="Normal 2 2 3 2 4 3 6" xfId="9443" xr:uid="{00000000-0005-0000-0000-000024300000}"/>
    <cellStyle name="Normal 2 2 3 2 4 3 7" xfId="17829" xr:uid="{00000000-0005-0000-0000-000025300000}"/>
    <cellStyle name="Normal 2 2 3 2 4 3 8" xfId="26215" xr:uid="{00000000-0005-0000-0000-000026300000}"/>
    <cellStyle name="Normal 2 2 3 2 4 3 9" xfId="34601" xr:uid="{00000000-0005-0000-0000-000027300000}"/>
    <cellStyle name="Normal 2 2 3 2 4 4" xfId="960" xr:uid="{00000000-0005-0000-0000-000028300000}"/>
    <cellStyle name="Normal 2 2 3 2 4 4 10" xfId="51371" xr:uid="{00000000-0005-0000-0000-000029300000}"/>
    <cellStyle name="Normal 2 2 3 2 4 4 11" xfId="59757" xr:uid="{00000000-0005-0000-0000-00002A300000}"/>
    <cellStyle name="Normal 2 2 3 2 4 4 2" xfId="2911" xr:uid="{00000000-0005-0000-0000-00002B300000}"/>
    <cellStyle name="Normal 2 2 3 2 4 4 2 2" xfId="5628" xr:uid="{00000000-0005-0000-0000-00002C300000}"/>
    <cellStyle name="Normal 2 2 3 2 4 4 2 2 2" xfId="16982" xr:uid="{00000000-0005-0000-0000-00002D300000}"/>
    <cellStyle name="Normal 2 2 3 2 4 4 2 2 3" xfId="25368" xr:uid="{00000000-0005-0000-0000-00002E300000}"/>
    <cellStyle name="Normal 2 2 3 2 4 4 2 2 4" xfId="33754" xr:uid="{00000000-0005-0000-0000-00002F300000}"/>
    <cellStyle name="Normal 2 2 3 2 4 4 2 2 5" xfId="42140" xr:uid="{00000000-0005-0000-0000-000030300000}"/>
    <cellStyle name="Normal 2 2 3 2 4 4 2 2 6" xfId="50526" xr:uid="{00000000-0005-0000-0000-000031300000}"/>
    <cellStyle name="Normal 2 2 3 2 4 4 2 2 7" xfId="58912" xr:uid="{00000000-0005-0000-0000-000032300000}"/>
    <cellStyle name="Normal 2 2 3 2 4 4 2 3" xfId="8596" xr:uid="{00000000-0005-0000-0000-000033300000}"/>
    <cellStyle name="Normal 2 2 3 2 4 4 2 3 2" xfId="14272" xr:uid="{00000000-0005-0000-0000-000034300000}"/>
    <cellStyle name="Normal 2 2 3 2 4 4 2 3 3" xfId="22658" xr:uid="{00000000-0005-0000-0000-000035300000}"/>
    <cellStyle name="Normal 2 2 3 2 4 4 2 3 4" xfId="31044" xr:uid="{00000000-0005-0000-0000-000036300000}"/>
    <cellStyle name="Normal 2 2 3 2 4 4 2 3 5" xfId="39430" xr:uid="{00000000-0005-0000-0000-000037300000}"/>
    <cellStyle name="Normal 2 2 3 2 4 4 2 3 6" xfId="47816" xr:uid="{00000000-0005-0000-0000-000038300000}"/>
    <cellStyle name="Normal 2 2 3 2 4 4 2 3 7" xfId="56202" xr:uid="{00000000-0005-0000-0000-000039300000}"/>
    <cellStyle name="Normal 2 2 3 2 4 4 2 4" xfId="11306" xr:uid="{00000000-0005-0000-0000-00003A300000}"/>
    <cellStyle name="Normal 2 2 3 2 4 4 2 5" xfId="19692" xr:uid="{00000000-0005-0000-0000-00003B300000}"/>
    <cellStyle name="Normal 2 2 3 2 4 4 2 6" xfId="28078" xr:uid="{00000000-0005-0000-0000-00003C300000}"/>
    <cellStyle name="Normal 2 2 3 2 4 4 2 7" xfId="36464" xr:uid="{00000000-0005-0000-0000-00003D300000}"/>
    <cellStyle name="Normal 2 2 3 2 4 4 2 8" xfId="44850" xr:uid="{00000000-0005-0000-0000-00003E300000}"/>
    <cellStyle name="Normal 2 2 3 2 4 4 2 9" xfId="53236" xr:uid="{00000000-0005-0000-0000-00003F300000}"/>
    <cellStyle name="Normal 2 2 3 2 4 4 3" xfId="3763" xr:uid="{00000000-0005-0000-0000-000040300000}"/>
    <cellStyle name="Normal 2 2 3 2 4 4 3 2" xfId="15117" xr:uid="{00000000-0005-0000-0000-000041300000}"/>
    <cellStyle name="Normal 2 2 3 2 4 4 3 3" xfId="23503" xr:uid="{00000000-0005-0000-0000-000042300000}"/>
    <cellStyle name="Normal 2 2 3 2 4 4 3 4" xfId="31889" xr:uid="{00000000-0005-0000-0000-000043300000}"/>
    <cellStyle name="Normal 2 2 3 2 4 4 3 5" xfId="40275" xr:uid="{00000000-0005-0000-0000-000044300000}"/>
    <cellStyle name="Normal 2 2 3 2 4 4 3 6" xfId="48661" xr:uid="{00000000-0005-0000-0000-000045300000}"/>
    <cellStyle name="Normal 2 2 3 2 4 4 3 7" xfId="57047" xr:uid="{00000000-0005-0000-0000-000046300000}"/>
    <cellStyle name="Normal 2 2 3 2 4 4 4" xfId="6731" xr:uid="{00000000-0005-0000-0000-000047300000}"/>
    <cellStyle name="Normal 2 2 3 2 4 4 4 2" xfId="12407" xr:uid="{00000000-0005-0000-0000-000048300000}"/>
    <cellStyle name="Normal 2 2 3 2 4 4 4 3" xfId="20793" xr:uid="{00000000-0005-0000-0000-000049300000}"/>
    <cellStyle name="Normal 2 2 3 2 4 4 4 4" xfId="29179" xr:uid="{00000000-0005-0000-0000-00004A300000}"/>
    <cellStyle name="Normal 2 2 3 2 4 4 4 5" xfId="37565" xr:uid="{00000000-0005-0000-0000-00004B300000}"/>
    <cellStyle name="Normal 2 2 3 2 4 4 4 6" xfId="45951" xr:uid="{00000000-0005-0000-0000-00004C300000}"/>
    <cellStyle name="Normal 2 2 3 2 4 4 4 7" xfId="54337" xr:uid="{00000000-0005-0000-0000-00004D300000}"/>
    <cellStyle name="Normal 2 2 3 2 4 4 5" xfId="9441" xr:uid="{00000000-0005-0000-0000-00004E300000}"/>
    <cellStyle name="Normal 2 2 3 2 4 4 6" xfId="17827" xr:uid="{00000000-0005-0000-0000-00004F300000}"/>
    <cellStyle name="Normal 2 2 3 2 4 4 7" xfId="26213" xr:uid="{00000000-0005-0000-0000-000050300000}"/>
    <cellStyle name="Normal 2 2 3 2 4 4 8" xfId="34599" xr:uid="{00000000-0005-0000-0000-000051300000}"/>
    <cellStyle name="Normal 2 2 3 2 4 4 9" xfId="42985" xr:uid="{00000000-0005-0000-0000-000052300000}"/>
    <cellStyle name="Normal 2 2 3 2 4 5" xfId="1538" xr:uid="{00000000-0005-0000-0000-000053300000}"/>
    <cellStyle name="Normal 2 2 3 2 4 5 10" xfId="51863" xr:uid="{00000000-0005-0000-0000-000054300000}"/>
    <cellStyle name="Normal 2 2 3 2 4 5 11" xfId="60249" xr:uid="{00000000-0005-0000-0000-000055300000}"/>
    <cellStyle name="Normal 2 2 3 2 4 5 2" xfId="2558" xr:uid="{00000000-0005-0000-0000-000056300000}"/>
    <cellStyle name="Normal 2 2 3 2 4 5 2 2" xfId="5275" xr:uid="{00000000-0005-0000-0000-000057300000}"/>
    <cellStyle name="Normal 2 2 3 2 4 5 2 2 2" xfId="16629" xr:uid="{00000000-0005-0000-0000-000058300000}"/>
    <cellStyle name="Normal 2 2 3 2 4 5 2 2 3" xfId="25015" xr:uid="{00000000-0005-0000-0000-000059300000}"/>
    <cellStyle name="Normal 2 2 3 2 4 5 2 2 4" xfId="33401" xr:uid="{00000000-0005-0000-0000-00005A300000}"/>
    <cellStyle name="Normal 2 2 3 2 4 5 2 2 5" xfId="41787" xr:uid="{00000000-0005-0000-0000-00005B300000}"/>
    <cellStyle name="Normal 2 2 3 2 4 5 2 2 6" xfId="50173" xr:uid="{00000000-0005-0000-0000-00005C300000}"/>
    <cellStyle name="Normal 2 2 3 2 4 5 2 2 7" xfId="58559" xr:uid="{00000000-0005-0000-0000-00005D300000}"/>
    <cellStyle name="Normal 2 2 3 2 4 5 2 3" xfId="8243" xr:uid="{00000000-0005-0000-0000-00005E300000}"/>
    <cellStyle name="Normal 2 2 3 2 4 5 2 3 2" xfId="13919" xr:uid="{00000000-0005-0000-0000-00005F300000}"/>
    <cellStyle name="Normal 2 2 3 2 4 5 2 3 3" xfId="22305" xr:uid="{00000000-0005-0000-0000-000060300000}"/>
    <cellStyle name="Normal 2 2 3 2 4 5 2 3 4" xfId="30691" xr:uid="{00000000-0005-0000-0000-000061300000}"/>
    <cellStyle name="Normal 2 2 3 2 4 5 2 3 5" xfId="39077" xr:uid="{00000000-0005-0000-0000-000062300000}"/>
    <cellStyle name="Normal 2 2 3 2 4 5 2 3 6" xfId="47463" xr:uid="{00000000-0005-0000-0000-000063300000}"/>
    <cellStyle name="Normal 2 2 3 2 4 5 2 3 7" xfId="55849" xr:uid="{00000000-0005-0000-0000-000064300000}"/>
    <cellStyle name="Normal 2 2 3 2 4 5 2 4" xfId="10953" xr:uid="{00000000-0005-0000-0000-000065300000}"/>
    <cellStyle name="Normal 2 2 3 2 4 5 2 5" xfId="19339" xr:uid="{00000000-0005-0000-0000-000066300000}"/>
    <cellStyle name="Normal 2 2 3 2 4 5 2 6" xfId="27725" xr:uid="{00000000-0005-0000-0000-000067300000}"/>
    <cellStyle name="Normal 2 2 3 2 4 5 2 7" xfId="36111" xr:uid="{00000000-0005-0000-0000-000068300000}"/>
    <cellStyle name="Normal 2 2 3 2 4 5 2 8" xfId="44497" xr:uid="{00000000-0005-0000-0000-000069300000}"/>
    <cellStyle name="Normal 2 2 3 2 4 5 2 9" xfId="52883" xr:uid="{00000000-0005-0000-0000-00006A300000}"/>
    <cellStyle name="Normal 2 2 3 2 4 5 3" xfId="4255" xr:uid="{00000000-0005-0000-0000-00006B300000}"/>
    <cellStyle name="Normal 2 2 3 2 4 5 3 2" xfId="15609" xr:uid="{00000000-0005-0000-0000-00006C300000}"/>
    <cellStyle name="Normal 2 2 3 2 4 5 3 3" xfId="23995" xr:uid="{00000000-0005-0000-0000-00006D300000}"/>
    <cellStyle name="Normal 2 2 3 2 4 5 3 4" xfId="32381" xr:uid="{00000000-0005-0000-0000-00006E300000}"/>
    <cellStyle name="Normal 2 2 3 2 4 5 3 5" xfId="40767" xr:uid="{00000000-0005-0000-0000-00006F300000}"/>
    <cellStyle name="Normal 2 2 3 2 4 5 3 6" xfId="49153" xr:uid="{00000000-0005-0000-0000-000070300000}"/>
    <cellStyle name="Normal 2 2 3 2 4 5 3 7" xfId="57539" xr:uid="{00000000-0005-0000-0000-000071300000}"/>
    <cellStyle name="Normal 2 2 3 2 4 5 4" xfId="7223" xr:uid="{00000000-0005-0000-0000-000072300000}"/>
    <cellStyle name="Normal 2 2 3 2 4 5 4 2" xfId="12899" xr:uid="{00000000-0005-0000-0000-000073300000}"/>
    <cellStyle name="Normal 2 2 3 2 4 5 4 3" xfId="21285" xr:uid="{00000000-0005-0000-0000-000074300000}"/>
    <cellStyle name="Normal 2 2 3 2 4 5 4 4" xfId="29671" xr:uid="{00000000-0005-0000-0000-000075300000}"/>
    <cellStyle name="Normal 2 2 3 2 4 5 4 5" xfId="38057" xr:uid="{00000000-0005-0000-0000-000076300000}"/>
    <cellStyle name="Normal 2 2 3 2 4 5 4 6" xfId="46443" xr:uid="{00000000-0005-0000-0000-000077300000}"/>
    <cellStyle name="Normal 2 2 3 2 4 5 4 7" xfId="54829" xr:uid="{00000000-0005-0000-0000-000078300000}"/>
    <cellStyle name="Normal 2 2 3 2 4 5 5" xfId="9933" xr:uid="{00000000-0005-0000-0000-000079300000}"/>
    <cellStyle name="Normal 2 2 3 2 4 5 6" xfId="18319" xr:uid="{00000000-0005-0000-0000-00007A300000}"/>
    <cellStyle name="Normal 2 2 3 2 4 5 7" xfId="26705" xr:uid="{00000000-0005-0000-0000-00007B300000}"/>
    <cellStyle name="Normal 2 2 3 2 4 5 8" xfId="35091" xr:uid="{00000000-0005-0000-0000-00007C300000}"/>
    <cellStyle name="Normal 2 2 3 2 4 5 9" xfId="43477" xr:uid="{00000000-0005-0000-0000-00007D300000}"/>
    <cellStyle name="Normal 2 2 3 2 4 6" xfId="2066" xr:uid="{00000000-0005-0000-0000-00007E300000}"/>
    <cellStyle name="Normal 2 2 3 2 4 6 2" xfId="4783" xr:uid="{00000000-0005-0000-0000-00007F300000}"/>
    <cellStyle name="Normal 2 2 3 2 4 6 2 2" xfId="16137" xr:uid="{00000000-0005-0000-0000-000080300000}"/>
    <cellStyle name="Normal 2 2 3 2 4 6 2 3" xfId="24523" xr:uid="{00000000-0005-0000-0000-000081300000}"/>
    <cellStyle name="Normal 2 2 3 2 4 6 2 4" xfId="32909" xr:uid="{00000000-0005-0000-0000-000082300000}"/>
    <cellStyle name="Normal 2 2 3 2 4 6 2 5" xfId="41295" xr:uid="{00000000-0005-0000-0000-000083300000}"/>
    <cellStyle name="Normal 2 2 3 2 4 6 2 6" xfId="49681" xr:uid="{00000000-0005-0000-0000-000084300000}"/>
    <cellStyle name="Normal 2 2 3 2 4 6 2 7" xfId="58067" xr:uid="{00000000-0005-0000-0000-000085300000}"/>
    <cellStyle name="Normal 2 2 3 2 4 6 3" xfId="7751" xr:uid="{00000000-0005-0000-0000-000086300000}"/>
    <cellStyle name="Normal 2 2 3 2 4 6 3 2" xfId="13427" xr:uid="{00000000-0005-0000-0000-000087300000}"/>
    <cellStyle name="Normal 2 2 3 2 4 6 3 3" xfId="21813" xr:uid="{00000000-0005-0000-0000-000088300000}"/>
    <cellStyle name="Normal 2 2 3 2 4 6 3 4" xfId="30199" xr:uid="{00000000-0005-0000-0000-000089300000}"/>
    <cellStyle name="Normal 2 2 3 2 4 6 3 5" xfId="38585" xr:uid="{00000000-0005-0000-0000-00008A300000}"/>
    <cellStyle name="Normal 2 2 3 2 4 6 3 6" xfId="46971" xr:uid="{00000000-0005-0000-0000-00008B300000}"/>
    <cellStyle name="Normal 2 2 3 2 4 6 3 7" xfId="55357" xr:uid="{00000000-0005-0000-0000-00008C300000}"/>
    <cellStyle name="Normal 2 2 3 2 4 6 4" xfId="10461" xr:uid="{00000000-0005-0000-0000-00008D300000}"/>
    <cellStyle name="Normal 2 2 3 2 4 6 5" xfId="18847" xr:uid="{00000000-0005-0000-0000-00008E300000}"/>
    <cellStyle name="Normal 2 2 3 2 4 6 6" xfId="27233" xr:uid="{00000000-0005-0000-0000-00008F300000}"/>
    <cellStyle name="Normal 2 2 3 2 4 6 7" xfId="35619" xr:uid="{00000000-0005-0000-0000-000090300000}"/>
    <cellStyle name="Normal 2 2 3 2 4 6 8" xfId="44005" xr:uid="{00000000-0005-0000-0000-000091300000}"/>
    <cellStyle name="Normal 2 2 3 2 4 6 9" xfId="52391" xr:uid="{00000000-0005-0000-0000-000092300000}"/>
    <cellStyle name="Normal 2 2 3 2 4 7" xfId="638" xr:uid="{00000000-0005-0000-0000-000093300000}"/>
    <cellStyle name="Normal 2 2 3 2 4 7 2" xfId="6378" xr:uid="{00000000-0005-0000-0000-000094300000}"/>
    <cellStyle name="Normal 2 2 3 2 4 7 3" xfId="12054" xr:uid="{00000000-0005-0000-0000-000095300000}"/>
    <cellStyle name="Normal 2 2 3 2 4 7 4" xfId="20440" xr:uid="{00000000-0005-0000-0000-000096300000}"/>
    <cellStyle name="Normal 2 2 3 2 4 7 5" xfId="28826" xr:uid="{00000000-0005-0000-0000-000097300000}"/>
    <cellStyle name="Normal 2 2 3 2 4 7 6" xfId="37212" xr:uid="{00000000-0005-0000-0000-000098300000}"/>
    <cellStyle name="Normal 2 2 3 2 4 7 7" xfId="45598" xr:uid="{00000000-0005-0000-0000-000099300000}"/>
    <cellStyle name="Normal 2 2 3 2 4 7 8" xfId="53984" xr:uid="{00000000-0005-0000-0000-00009A300000}"/>
    <cellStyle name="Normal 2 2 3 2 4 8" xfId="3410" xr:uid="{00000000-0005-0000-0000-00009B300000}"/>
    <cellStyle name="Normal 2 2 3 2 4 8 2" xfId="14764" xr:uid="{00000000-0005-0000-0000-00009C300000}"/>
    <cellStyle name="Normal 2 2 3 2 4 8 3" xfId="23150" xr:uid="{00000000-0005-0000-0000-00009D300000}"/>
    <cellStyle name="Normal 2 2 3 2 4 8 4" xfId="31536" xr:uid="{00000000-0005-0000-0000-00009E300000}"/>
    <cellStyle name="Normal 2 2 3 2 4 8 5" xfId="39922" xr:uid="{00000000-0005-0000-0000-00009F300000}"/>
    <cellStyle name="Normal 2 2 3 2 4 8 6" xfId="48308" xr:uid="{00000000-0005-0000-0000-0000A0300000}"/>
    <cellStyle name="Normal 2 2 3 2 4 8 7" xfId="56694" xr:uid="{00000000-0005-0000-0000-0000A1300000}"/>
    <cellStyle name="Normal 2 2 3 2 4 9" xfId="6252" xr:uid="{00000000-0005-0000-0000-0000A2300000}"/>
    <cellStyle name="Normal 2 2 3 2 4 9 2" xfId="11928" xr:uid="{00000000-0005-0000-0000-0000A3300000}"/>
    <cellStyle name="Normal 2 2 3 2 4 9 3" xfId="20314" xr:uid="{00000000-0005-0000-0000-0000A4300000}"/>
    <cellStyle name="Normal 2 2 3 2 4 9 4" xfId="28700" xr:uid="{00000000-0005-0000-0000-0000A5300000}"/>
    <cellStyle name="Normal 2 2 3 2 4 9 5" xfId="37086" xr:uid="{00000000-0005-0000-0000-0000A6300000}"/>
    <cellStyle name="Normal 2 2 3 2 4 9 6" xfId="45472" xr:uid="{00000000-0005-0000-0000-0000A7300000}"/>
    <cellStyle name="Normal 2 2 3 2 4 9 7" xfId="53858" xr:uid="{00000000-0005-0000-0000-0000A8300000}"/>
    <cellStyle name="Normal 2 2 3 2 4_Sheet1" xfId="142" xr:uid="{00000000-0005-0000-0000-0000A9300000}"/>
    <cellStyle name="Normal 2 2 3 2 5" xfId="143" xr:uid="{00000000-0005-0000-0000-0000AA300000}"/>
    <cellStyle name="Normal 2 2 3 2 5 10" xfId="25862" xr:uid="{00000000-0005-0000-0000-0000AB300000}"/>
    <cellStyle name="Normal 2 2 3 2 5 11" xfId="34248" xr:uid="{00000000-0005-0000-0000-0000AC300000}"/>
    <cellStyle name="Normal 2 2 3 2 5 12" xfId="42634" xr:uid="{00000000-0005-0000-0000-0000AD300000}"/>
    <cellStyle name="Normal 2 2 3 2 5 13" xfId="51020" xr:uid="{00000000-0005-0000-0000-0000AE300000}"/>
    <cellStyle name="Normal 2 2 3 2 5 14" xfId="59406" xr:uid="{00000000-0005-0000-0000-0000AF300000}"/>
    <cellStyle name="Normal 2 2 3 2 5 15" xfId="60773" xr:uid="{00000000-0005-0000-0000-0000B0300000}"/>
    <cellStyle name="Normal 2 2 3 2 5 2" xfId="963" xr:uid="{00000000-0005-0000-0000-0000B1300000}"/>
    <cellStyle name="Normal 2 2 3 2 5 2 10" xfId="51374" xr:uid="{00000000-0005-0000-0000-0000B2300000}"/>
    <cellStyle name="Normal 2 2 3 2 5 2 11" xfId="59760" xr:uid="{00000000-0005-0000-0000-0000B3300000}"/>
    <cellStyle name="Normal 2 2 3 2 5 2 12" xfId="61268" xr:uid="{00000000-0005-0000-0000-0000B4300000}"/>
    <cellStyle name="Normal 2 2 3 2 5 2 2" xfId="2914" xr:uid="{00000000-0005-0000-0000-0000B5300000}"/>
    <cellStyle name="Normal 2 2 3 2 5 2 2 2" xfId="5631" xr:uid="{00000000-0005-0000-0000-0000B6300000}"/>
    <cellStyle name="Normal 2 2 3 2 5 2 2 2 2" xfId="16985" xr:uid="{00000000-0005-0000-0000-0000B7300000}"/>
    <cellStyle name="Normal 2 2 3 2 5 2 2 2 3" xfId="25371" xr:uid="{00000000-0005-0000-0000-0000B8300000}"/>
    <cellStyle name="Normal 2 2 3 2 5 2 2 2 4" xfId="33757" xr:uid="{00000000-0005-0000-0000-0000B9300000}"/>
    <cellStyle name="Normal 2 2 3 2 5 2 2 2 5" xfId="42143" xr:uid="{00000000-0005-0000-0000-0000BA300000}"/>
    <cellStyle name="Normal 2 2 3 2 5 2 2 2 6" xfId="50529" xr:uid="{00000000-0005-0000-0000-0000BB300000}"/>
    <cellStyle name="Normal 2 2 3 2 5 2 2 2 7" xfId="58915" xr:uid="{00000000-0005-0000-0000-0000BC300000}"/>
    <cellStyle name="Normal 2 2 3 2 5 2 2 3" xfId="8599" xr:uid="{00000000-0005-0000-0000-0000BD300000}"/>
    <cellStyle name="Normal 2 2 3 2 5 2 2 3 2" xfId="14275" xr:uid="{00000000-0005-0000-0000-0000BE300000}"/>
    <cellStyle name="Normal 2 2 3 2 5 2 2 3 3" xfId="22661" xr:uid="{00000000-0005-0000-0000-0000BF300000}"/>
    <cellStyle name="Normal 2 2 3 2 5 2 2 3 4" xfId="31047" xr:uid="{00000000-0005-0000-0000-0000C0300000}"/>
    <cellStyle name="Normal 2 2 3 2 5 2 2 3 5" xfId="39433" xr:uid="{00000000-0005-0000-0000-0000C1300000}"/>
    <cellStyle name="Normal 2 2 3 2 5 2 2 3 6" xfId="47819" xr:uid="{00000000-0005-0000-0000-0000C2300000}"/>
    <cellStyle name="Normal 2 2 3 2 5 2 2 3 7" xfId="56205" xr:uid="{00000000-0005-0000-0000-0000C3300000}"/>
    <cellStyle name="Normal 2 2 3 2 5 2 2 4" xfId="11309" xr:uid="{00000000-0005-0000-0000-0000C4300000}"/>
    <cellStyle name="Normal 2 2 3 2 5 2 2 5" xfId="19695" xr:uid="{00000000-0005-0000-0000-0000C5300000}"/>
    <cellStyle name="Normal 2 2 3 2 5 2 2 6" xfId="28081" xr:uid="{00000000-0005-0000-0000-0000C6300000}"/>
    <cellStyle name="Normal 2 2 3 2 5 2 2 7" xfId="36467" xr:uid="{00000000-0005-0000-0000-0000C7300000}"/>
    <cellStyle name="Normal 2 2 3 2 5 2 2 8" xfId="44853" xr:uid="{00000000-0005-0000-0000-0000C8300000}"/>
    <cellStyle name="Normal 2 2 3 2 5 2 2 9" xfId="53239" xr:uid="{00000000-0005-0000-0000-0000C9300000}"/>
    <cellStyle name="Normal 2 2 3 2 5 2 3" xfId="3766" xr:uid="{00000000-0005-0000-0000-0000CA300000}"/>
    <cellStyle name="Normal 2 2 3 2 5 2 3 2" xfId="15120" xr:uid="{00000000-0005-0000-0000-0000CB300000}"/>
    <cellStyle name="Normal 2 2 3 2 5 2 3 3" xfId="23506" xr:uid="{00000000-0005-0000-0000-0000CC300000}"/>
    <cellStyle name="Normal 2 2 3 2 5 2 3 4" xfId="31892" xr:uid="{00000000-0005-0000-0000-0000CD300000}"/>
    <cellStyle name="Normal 2 2 3 2 5 2 3 5" xfId="40278" xr:uid="{00000000-0005-0000-0000-0000CE300000}"/>
    <cellStyle name="Normal 2 2 3 2 5 2 3 6" xfId="48664" xr:uid="{00000000-0005-0000-0000-0000CF300000}"/>
    <cellStyle name="Normal 2 2 3 2 5 2 3 7" xfId="57050" xr:uid="{00000000-0005-0000-0000-0000D0300000}"/>
    <cellStyle name="Normal 2 2 3 2 5 2 4" xfId="6734" xr:uid="{00000000-0005-0000-0000-0000D1300000}"/>
    <cellStyle name="Normal 2 2 3 2 5 2 4 2" xfId="12410" xr:uid="{00000000-0005-0000-0000-0000D2300000}"/>
    <cellStyle name="Normal 2 2 3 2 5 2 4 3" xfId="20796" xr:uid="{00000000-0005-0000-0000-0000D3300000}"/>
    <cellStyle name="Normal 2 2 3 2 5 2 4 4" xfId="29182" xr:uid="{00000000-0005-0000-0000-0000D4300000}"/>
    <cellStyle name="Normal 2 2 3 2 5 2 4 5" xfId="37568" xr:uid="{00000000-0005-0000-0000-0000D5300000}"/>
    <cellStyle name="Normal 2 2 3 2 5 2 4 6" xfId="45954" xr:uid="{00000000-0005-0000-0000-0000D6300000}"/>
    <cellStyle name="Normal 2 2 3 2 5 2 4 7" xfId="54340" xr:uid="{00000000-0005-0000-0000-0000D7300000}"/>
    <cellStyle name="Normal 2 2 3 2 5 2 5" xfId="9444" xr:uid="{00000000-0005-0000-0000-0000D8300000}"/>
    <cellStyle name="Normal 2 2 3 2 5 2 6" xfId="17830" xr:uid="{00000000-0005-0000-0000-0000D9300000}"/>
    <cellStyle name="Normal 2 2 3 2 5 2 7" xfId="26216" xr:uid="{00000000-0005-0000-0000-0000DA300000}"/>
    <cellStyle name="Normal 2 2 3 2 5 2 8" xfId="34602" xr:uid="{00000000-0005-0000-0000-0000DB300000}"/>
    <cellStyle name="Normal 2 2 3 2 5 2 9" xfId="42988" xr:uid="{00000000-0005-0000-0000-0000DC300000}"/>
    <cellStyle name="Normal 2 2 3 2 5 3" xfId="1540" xr:uid="{00000000-0005-0000-0000-0000DD300000}"/>
    <cellStyle name="Normal 2 2 3 2 5 3 10" xfId="51865" xr:uid="{00000000-0005-0000-0000-0000DE300000}"/>
    <cellStyle name="Normal 2 2 3 2 5 3 11" xfId="60251" xr:uid="{00000000-0005-0000-0000-0000DF300000}"/>
    <cellStyle name="Normal 2 2 3 2 5 3 2" xfId="2560" xr:uid="{00000000-0005-0000-0000-0000E0300000}"/>
    <cellStyle name="Normal 2 2 3 2 5 3 2 2" xfId="5277" xr:uid="{00000000-0005-0000-0000-0000E1300000}"/>
    <cellStyle name="Normal 2 2 3 2 5 3 2 2 2" xfId="16631" xr:uid="{00000000-0005-0000-0000-0000E2300000}"/>
    <cellStyle name="Normal 2 2 3 2 5 3 2 2 3" xfId="25017" xr:uid="{00000000-0005-0000-0000-0000E3300000}"/>
    <cellStyle name="Normal 2 2 3 2 5 3 2 2 4" xfId="33403" xr:uid="{00000000-0005-0000-0000-0000E4300000}"/>
    <cellStyle name="Normal 2 2 3 2 5 3 2 2 5" xfId="41789" xr:uid="{00000000-0005-0000-0000-0000E5300000}"/>
    <cellStyle name="Normal 2 2 3 2 5 3 2 2 6" xfId="50175" xr:uid="{00000000-0005-0000-0000-0000E6300000}"/>
    <cellStyle name="Normal 2 2 3 2 5 3 2 2 7" xfId="58561" xr:uid="{00000000-0005-0000-0000-0000E7300000}"/>
    <cellStyle name="Normal 2 2 3 2 5 3 2 3" xfId="8245" xr:uid="{00000000-0005-0000-0000-0000E8300000}"/>
    <cellStyle name="Normal 2 2 3 2 5 3 2 3 2" xfId="13921" xr:uid="{00000000-0005-0000-0000-0000E9300000}"/>
    <cellStyle name="Normal 2 2 3 2 5 3 2 3 3" xfId="22307" xr:uid="{00000000-0005-0000-0000-0000EA300000}"/>
    <cellStyle name="Normal 2 2 3 2 5 3 2 3 4" xfId="30693" xr:uid="{00000000-0005-0000-0000-0000EB300000}"/>
    <cellStyle name="Normal 2 2 3 2 5 3 2 3 5" xfId="39079" xr:uid="{00000000-0005-0000-0000-0000EC300000}"/>
    <cellStyle name="Normal 2 2 3 2 5 3 2 3 6" xfId="47465" xr:uid="{00000000-0005-0000-0000-0000ED300000}"/>
    <cellStyle name="Normal 2 2 3 2 5 3 2 3 7" xfId="55851" xr:uid="{00000000-0005-0000-0000-0000EE300000}"/>
    <cellStyle name="Normal 2 2 3 2 5 3 2 4" xfId="10955" xr:uid="{00000000-0005-0000-0000-0000EF300000}"/>
    <cellStyle name="Normal 2 2 3 2 5 3 2 5" xfId="19341" xr:uid="{00000000-0005-0000-0000-0000F0300000}"/>
    <cellStyle name="Normal 2 2 3 2 5 3 2 6" xfId="27727" xr:uid="{00000000-0005-0000-0000-0000F1300000}"/>
    <cellStyle name="Normal 2 2 3 2 5 3 2 7" xfId="36113" xr:uid="{00000000-0005-0000-0000-0000F2300000}"/>
    <cellStyle name="Normal 2 2 3 2 5 3 2 8" xfId="44499" xr:uid="{00000000-0005-0000-0000-0000F3300000}"/>
    <cellStyle name="Normal 2 2 3 2 5 3 2 9" xfId="52885" xr:uid="{00000000-0005-0000-0000-0000F4300000}"/>
    <cellStyle name="Normal 2 2 3 2 5 3 3" xfId="4257" xr:uid="{00000000-0005-0000-0000-0000F5300000}"/>
    <cellStyle name="Normal 2 2 3 2 5 3 3 2" xfId="15611" xr:uid="{00000000-0005-0000-0000-0000F6300000}"/>
    <cellStyle name="Normal 2 2 3 2 5 3 3 3" xfId="23997" xr:uid="{00000000-0005-0000-0000-0000F7300000}"/>
    <cellStyle name="Normal 2 2 3 2 5 3 3 4" xfId="32383" xr:uid="{00000000-0005-0000-0000-0000F8300000}"/>
    <cellStyle name="Normal 2 2 3 2 5 3 3 5" xfId="40769" xr:uid="{00000000-0005-0000-0000-0000F9300000}"/>
    <cellStyle name="Normal 2 2 3 2 5 3 3 6" xfId="49155" xr:uid="{00000000-0005-0000-0000-0000FA300000}"/>
    <cellStyle name="Normal 2 2 3 2 5 3 3 7" xfId="57541" xr:uid="{00000000-0005-0000-0000-0000FB300000}"/>
    <cellStyle name="Normal 2 2 3 2 5 3 4" xfId="7225" xr:uid="{00000000-0005-0000-0000-0000FC300000}"/>
    <cellStyle name="Normal 2 2 3 2 5 3 4 2" xfId="12901" xr:uid="{00000000-0005-0000-0000-0000FD300000}"/>
    <cellStyle name="Normal 2 2 3 2 5 3 4 3" xfId="21287" xr:uid="{00000000-0005-0000-0000-0000FE300000}"/>
    <cellStyle name="Normal 2 2 3 2 5 3 4 4" xfId="29673" xr:uid="{00000000-0005-0000-0000-0000FF300000}"/>
    <cellStyle name="Normal 2 2 3 2 5 3 4 5" xfId="38059" xr:uid="{00000000-0005-0000-0000-000000310000}"/>
    <cellStyle name="Normal 2 2 3 2 5 3 4 6" xfId="46445" xr:uid="{00000000-0005-0000-0000-000001310000}"/>
    <cellStyle name="Normal 2 2 3 2 5 3 4 7" xfId="54831" xr:uid="{00000000-0005-0000-0000-000002310000}"/>
    <cellStyle name="Normal 2 2 3 2 5 3 5" xfId="9935" xr:uid="{00000000-0005-0000-0000-000003310000}"/>
    <cellStyle name="Normal 2 2 3 2 5 3 6" xfId="18321" xr:uid="{00000000-0005-0000-0000-000004310000}"/>
    <cellStyle name="Normal 2 2 3 2 5 3 7" xfId="26707" xr:uid="{00000000-0005-0000-0000-000005310000}"/>
    <cellStyle name="Normal 2 2 3 2 5 3 8" xfId="35093" xr:uid="{00000000-0005-0000-0000-000006310000}"/>
    <cellStyle name="Normal 2 2 3 2 5 3 9" xfId="43479" xr:uid="{00000000-0005-0000-0000-000007310000}"/>
    <cellStyle name="Normal 2 2 3 2 5 4" xfId="2069" xr:uid="{00000000-0005-0000-0000-000008310000}"/>
    <cellStyle name="Normal 2 2 3 2 5 4 2" xfId="4786" xr:uid="{00000000-0005-0000-0000-000009310000}"/>
    <cellStyle name="Normal 2 2 3 2 5 4 2 2" xfId="16140" xr:uid="{00000000-0005-0000-0000-00000A310000}"/>
    <cellStyle name="Normal 2 2 3 2 5 4 2 3" xfId="24526" xr:uid="{00000000-0005-0000-0000-00000B310000}"/>
    <cellStyle name="Normal 2 2 3 2 5 4 2 4" xfId="32912" xr:uid="{00000000-0005-0000-0000-00000C310000}"/>
    <cellStyle name="Normal 2 2 3 2 5 4 2 5" xfId="41298" xr:uid="{00000000-0005-0000-0000-00000D310000}"/>
    <cellStyle name="Normal 2 2 3 2 5 4 2 6" xfId="49684" xr:uid="{00000000-0005-0000-0000-00000E310000}"/>
    <cellStyle name="Normal 2 2 3 2 5 4 2 7" xfId="58070" xr:uid="{00000000-0005-0000-0000-00000F310000}"/>
    <cellStyle name="Normal 2 2 3 2 5 4 3" xfId="7754" xr:uid="{00000000-0005-0000-0000-000010310000}"/>
    <cellStyle name="Normal 2 2 3 2 5 4 3 2" xfId="13430" xr:uid="{00000000-0005-0000-0000-000011310000}"/>
    <cellStyle name="Normal 2 2 3 2 5 4 3 3" xfId="21816" xr:uid="{00000000-0005-0000-0000-000012310000}"/>
    <cellStyle name="Normal 2 2 3 2 5 4 3 4" xfId="30202" xr:uid="{00000000-0005-0000-0000-000013310000}"/>
    <cellStyle name="Normal 2 2 3 2 5 4 3 5" xfId="38588" xr:uid="{00000000-0005-0000-0000-000014310000}"/>
    <cellStyle name="Normal 2 2 3 2 5 4 3 6" xfId="46974" xr:uid="{00000000-0005-0000-0000-000015310000}"/>
    <cellStyle name="Normal 2 2 3 2 5 4 3 7" xfId="55360" xr:uid="{00000000-0005-0000-0000-000016310000}"/>
    <cellStyle name="Normal 2 2 3 2 5 4 4" xfId="10464" xr:uid="{00000000-0005-0000-0000-000017310000}"/>
    <cellStyle name="Normal 2 2 3 2 5 4 5" xfId="18850" xr:uid="{00000000-0005-0000-0000-000018310000}"/>
    <cellStyle name="Normal 2 2 3 2 5 4 6" xfId="27236" xr:uid="{00000000-0005-0000-0000-000019310000}"/>
    <cellStyle name="Normal 2 2 3 2 5 4 7" xfId="35622" xr:uid="{00000000-0005-0000-0000-00001A310000}"/>
    <cellStyle name="Normal 2 2 3 2 5 4 8" xfId="44008" xr:uid="{00000000-0005-0000-0000-00001B310000}"/>
    <cellStyle name="Normal 2 2 3 2 5 4 9" xfId="52394" xr:uid="{00000000-0005-0000-0000-00001C310000}"/>
    <cellStyle name="Normal 2 2 3 2 5 5" xfId="639" xr:uid="{00000000-0005-0000-0000-00001D310000}"/>
    <cellStyle name="Normal 2 2 3 2 5 5 2" xfId="6380" xr:uid="{00000000-0005-0000-0000-00001E310000}"/>
    <cellStyle name="Normal 2 2 3 2 5 5 3" xfId="12056" xr:uid="{00000000-0005-0000-0000-00001F310000}"/>
    <cellStyle name="Normal 2 2 3 2 5 5 4" xfId="20442" xr:uid="{00000000-0005-0000-0000-000020310000}"/>
    <cellStyle name="Normal 2 2 3 2 5 5 5" xfId="28828" xr:uid="{00000000-0005-0000-0000-000021310000}"/>
    <cellStyle name="Normal 2 2 3 2 5 5 6" xfId="37214" xr:uid="{00000000-0005-0000-0000-000022310000}"/>
    <cellStyle name="Normal 2 2 3 2 5 5 7" xfId="45600" xr:uid="{00000000-0005-0000-0000-000023310000}"/>
    <cellStyle name="Normal 2 2 3 2 5 5 8" xfId="53986" xr:uid="{00000000-0005-0000-0000-000024310000}"/>
    <cellStyle name="Normal 2 2 3 2 5 6" xfId="3412" xr:uid="{00000000-0005-0000-0000-000025310000}"/>
    <cellStyle name="Normal 2 2 3 2 5 6 2" xfId="14766" xr:uid="{00000000-0005-0000-0000-000026310000}"/>
    <cellStyle name="Normal 2 2 3 2 5 6 3" xfId="23152" xr:uid="{00000000-0005-0000-0000-000027310000}"/>
    <cellStyle name="Normal 2 2 3 2 5 6 4" xfId="31538" xr:uid="{00000000-0005-0000-0000-000028310000}"/>
    <cellStyle name="Normal 2 2 3 2 5 6 5" xfId="39924" xr:uid="{00000000-0005-0000-0000-000029310000}"/>
    <cellStyle name="Normal 2 2 3 2 5 6 6" xfId="48310" xr:uid="{00000000-0005-0000-0000-00002A310000}"/>
    <cellStyle name="Normal 2 2 3 2 5 6 7" xfId="56696" xr:uid="{00000000-0005-0000-0000-00002B310000}"/>
    <cellStyle name="Normal 2 2 3 2 5 7" xfId="6148" xr:uid="{00000000-0005-0000-0000-00002C310000}"/>
    <cellStyle name="Normal 2 2 3 2 5 7 2" xfId="11824" xr:uid="{00000000-0005-0000-0000-00002D310000}"/>
    <cellStyle name="Normal 2 2 3 2 5 7 3" xfId="20210" xr:uid="{00000000-0005-0000-0000-00002E310000}"/>
    <cellStyle name="Normal 2 2 3 2 5 7 4" xfId="28596" xr:uid="{00000000-0005-0000-0000-00002F310000}"/>
    <cellStyle name="Normal 2 2 3 2 5 7 5" xfId="36982" xr:uid="{00000000-0005-0000-0000-000030310000}"/>
    <cellStyle name="Normal 2 2 3 2 5 7 6" xfId="45368" xr:uid="{00000000-0005-0000-0000-000031310000}"/>
    <cellStyle name="Normal 2 2 3 2 5 7 7" xfId="53754" xr:uid="{00000000-0005-0000-0000-000032310000}"/>
    <cellStyle name="Normal 2 2 3 2 5 8" xfId="9090" xr:uid="{00000000-0005-0000-0000-000033310000}"/>
    <cellStyle name="Normal 2 2 3 2 5 9" xfId="17476" xr:uid="{00000000-0005-0000-0000-000034310000}"/>
    <cellStyle name="Normal 2 2 3 2 6" xfId="964" xr:uid="{00000000-0005-0000-0000-000035310000}"/>
    <cellStyle name="Normal 2 2 3 2 6 10" xfId="42989" xr:uid="{00000000-0005-0000-0000-000036310000}"/>
    <cellStyle name="Normal 2 2 3 2 6 11" xfId="51375" xr:uid="{00000000-0005-0000-0000-000037310000}"/>
    <cellStyle name="Normal 2 2 3 2 6 12" xfId="59761" xr:uid="{00000000-0005-0000-0000-000038310000}"/>
    <cellStyle name="Normal 2 2 3 2 6 13" xfId="61073" xr:uid="{00000000-0005-0000-0000-000039310000}"/>
    <cellStyle name="Normal 2 2 3 2 6 2" xfId="1836" xr:uid="{00000000-0005-0000-0000-00003A310000}"/>
    <cellStyle name="Normal 2 2 3 2 6 2 10" xfId="52161" xr:uid="{00000000-0005-0000-0000-00003B310000}"/>
    <cellStyle name="Normal 2 2 3 2 6 2 11" xfId="60547" xr:uid="{00000000-0005-0000-0000-00003C310000}"/>
    <cellStyle name="Normal 2 2 3 2 6 2 2" xfId="2915" xr:uid="{00000000-0005-0000-0000-00003D310000}"/>
    <cellStyle name="Normal 2 2 3 2 6 2 2 2" xfId="5632" xr:uid="{00000000-0005-0000-0000-00003E310000}"/>
    <cellStyle name="Normal 2 2 3 2 6 2 2 2 2" xfId="16986" xr:uid="{00000000-0005-0000-0000-00003F310000}"/>
    <cellStyle name="Normal 2 2 3 2 6 2 2 2 3" xfId="25372" xr:uid="{00000000-0005-0000-0000-000040310000}"/>
    <cellStyle name="Normal 2 2 3 2 6 2 2 2 4" xfId="33758" xr:uid="{00000000-0005-0000-0000-000041310000}"/>
    <cellStyle name="Normal 2 2 3 2 6 2 2 2 5" xfId="42144" xr:uid="{00000000-0005-0000-0000-000042310000}"/>
    <cellStyle name="Normal 2 2 3 2 6 2 2 2 6" xfId="50530" xr:uid="{00000000-0005-0000-0000-000043310000}"/>
    <cellStyle name="Normal 2 2 3 2 6 2 2 2 7" xfId="58916" xr:uid="{00000000-0005-0000-0000-000044310000}"/>
    <cellStyle name="Normal 2 2 3 2 6 2 2 3" xfId="8600" xr:uid="{00000000-0005-0000-0000-000045310000}"/>
    <cellStyle name="Normal 2 2 3 2 6 2 2 3 2" xfId="14276" xr:uid="{00000000-0005-0000-0000-000046310000}"/>
    <cellStyle name="Normal 2 2 3 2 6 2 2 3 3" xfId="22662" xr:uid="{00000000-0005-0000-0000-000047310000}"/>
    <cellStyle name="Normal 2 2 3 2 6 2 2 3 4" xfId="31048" xr:uid="{00000000-0005-0000-0000-000048310000}"/>
    <cellStyle name="Normal 2 2 3 2 6 2 2 3 5" xfId="39434" xr:uid="{00000000-0005-0000-0000-000049310000}"/>
    <cellStyle name="Normal 2 2 3 2 6 2 2 3 6" xfId="47820" xr:uid="{00000000-0005-0000-0000-00004A310000}"/>
    <cellStyle name="Normal 2 2 3 2 6 2 2 3 7" xfId="56206" xr:uid="{00000000-0005-0000-0000-00004B310000}"/>
    <cellStyle name="Normal 2 2 3 2 6 2 2 4" xfId="11310" xr:uid="{00000000-0005-0000-0000-00004C310000}"/>
    <cellStyle name="Normal 2 2 3 2 6 2 2 5" xfId="19696" xr:uid="{00000000-0005-0000-0000-00004D310000}"/>
    <cellStyle name="Normal 2 2 3 2 6 2 2 6" xfId="28082" xr:uid="{00000000-0005-0000-0000-00004E310000}"/>
    <cellStyle name="Normal 2 2 3 2 6 2 2 7" xfId="36468" xr:uid="{00000000-0005-0000-0000-00004F310000}"/>
    <cellStyle name="Normal 2 2 3 2 6 2 2 8" xfId="44854" xr:uid="{00000000-0005-0000-0000-000050310000}"/>
    <cellStyle name="Normal 2 2 3 2 6 2 2 9" xfId="53240" xr:uid="{00000000-0005-0000-0000-000051310000}"/>
    <cellStyle name="Normal 2 2 3 2 6 2 3" xfId="4553" xr:uid="{00000000-0005-0000-0000-000052310000}"/>
    <cellStyle name="Normal 2 2 3 2 6 2 3 2" xfId="15907" xr:uid="{00000000-0005-0000-0000-000053310000}"/>
    <cellStyle name="Normal 2 2 3 2 6 2 3 3" xfId="24293" xr:uid="{00000000-0005-0000-0000-000054310000}"/>
    <cellStyle name="Normal 2 2 3 2 6 2 3 4" xfId="32679" xr:uid="{00000000-0005-0000-0000-000055310000}"/>
    <cellStyle name="Normal 2 2 3 2 6 2 3 5" xfId="41065" xr:uid="{00000000-0005-0000-0000-000056310000}"/>
    <cellStyle name="Normal 2 2 3 2 6 2 3 6" xfId="49451" xr:uid="{00000000-0005-0000-0000-000057310000}"/>
    <cellStyle name="Normal 2 2 3 2 6 2 3 7" xfId="57837" xr:uid="{00000000-0005-0000-0000-000058310000}"/>
    <cellStyle name="Normal 2 2 3 2 6 2 4" xfId="7521" xr:uid="{00000000-0005-0000-0000-000059310000}"/>
    <cellStyle name="Normal 2 2 3 2 6 2 4 2" xfId="13197" xr:uid="{00000000-0005-0000-0000-00005A310000}"/>
    <cellStyle name="Normal 2 2 3 2 6 2 4 3" xfId="21583" xr:uid="{00000000-0005-0000-0000-00005B310000}"/>
    <cellStyle name="Normal 2 2 3 2 6 2 4 4" xfId="29969" xr:uid="{00000000-0005-0000-0000-00005C310000}"/>
    <cellStyle name="Normal 2 2 3 2 6 2 4 5" xfId="38355" xr:uid="{00000000-0005-0000-0000-00005D310000}"/>
    <cellStyle name="Normal 2 2 3 2 6 2 4 6" xfId="46741" xr:uid="{00000000-0005-0000-0000-00005E310000}"/>
    <cellStyle name="Normal 2 2 3 2 6 2 4 7" xfId="55127" xr:uid="{00000000-0005-0000-0000-00005F310000}"/>
    <cellStyle name="Normal 2 2 3 2 6 2 5" xfId="10231" xr:uid="{00000000-0005-0000-0000-000060310000}"/>
    <cellStyle name="Normal 2 2 3 2 6 2 6" xfId="18617" xr:uid="{00000000-0005-0000-0000-000061310000}"/>
    <cellStyle name="Normal 2 2 3 2 6 2 7" xfId="27003" xr:uid="{00000000-0005-0000-0000-000062310000}"/>
    <cellStyle name="Normal 2 2 3 2 6 2 8" xfId="35389" xr:uid="{00000000-0005-0000-0000-000063310000}"/>
    <cellStyle name="Normal 2 2 3 2 6 2 9" xfId="43775" xr:uid="{00000000-0005-0000-0000-000064310000}"/>
    <cellStyle name="Normal 2 2 3 2 6 3" xfId="2070" xr:uid="{00000000-0005-0000-0000-000065310000}"/>
    <cellStyle name="Normal 2 2 3 2 6 3 2" xfId="4787" xr:uid="{00000000-0005-0000-0000-000066310000}"/>
    <cellStyle name="Normal 2 2 3 2 6 3 2 2" xfId="16141" xr:uid="{00000000-0005-0000-0000-000067310000}"/>
    <cellStyle name="Normal 2 2 3 2 6 3 2 3" xfId="24527" xr:uid="{00000000-0005-0000-0000-000068310000}"/>
    <cellStyle name="Normal 2 2 3 2 6 3 2 4" xfId="32913" xr:uid="{00000000-0005-0000-0000-000069310000}"/>
    <cellStyle name="Normal 2 2 3 2 6 3 2 5" xfId="41299" xr:uid="{00000000-0005-0000-0000-00006A310000}"/>
    <cellStyle name="Normal 2 2 3 2 6 3 2 6" xfId="49685" xr:uid="{00000000-0005-0000-0000-00006B310000}"/>
    <cellStyle name="Normal 2 2 3 2 6 3 2 7" xfId="58071" xr:uid="{00000000-0005-0000-0000-00006C310000}"/>
    <cellStyle name="Normal 2 2 3 2 6 3 3" xfId="7755" xr:uid="{00000000-0005-0000-0000-00006D310000}"/>
    <cellStyle name="Normal 2 2 3 2 6 3 3 2" xfId="13431" xr:uid="{00000000-0005-0000-0000-00006E310000}"/>
    <cellStyle name="Normal 2 2 3 2 6 3 3 3" xfId="21817" xr:uid="{00000000-0005-0000-0000-00006F310000}"/>
    <cellStyle name="Normal 2 2 3 2 6 3 3 4" xfId="30203" xr:uid="{00000000-0005-0000-0000-000070310000}"/>
    <cellStyle name="Normal 2 2 3 2 6 3 3 5" xfId="38589" xr:uid="{00000000-0005-0000-0000-000071310000}"/>
    <cellStyle name="Normal 2 2 3 2 6 3 3 6" xfId="46975" xr:uid="{00000000-0005-0000-0000-000072310000}"/>
    <cellStyle name="Normal 2 2 3 2 6 3 3 7" xfId="55361" xr:uid="{00000000-0005-0000-0000-000073310000}"/>
    <cellStyle name="Normal 2 2 3 2 6 3 4" xfId="10465" xr:uid="{00000000-0005-0000-0000-000074310000}"/>
    <cellStyle name="Normal 2 2 3 2 6 3 5" xfId="18851" xr:uid="{00000000-0005-0000-0000-000075310000}"/>
    <cellStyle name="Normal 2 2 3 2 6 3 6" xfId="27237" xr:uid="{00000000-0005-0000-0000-000076310000}"/>
    <cellStyle name="Normal 2 2 3 2 6 3 7" xfId="35623" xr:uid="{00000000-0005-0000-0000-000077310000}"/>
    <cellStyle name="Normal 2 2 3 2 6 3 8" xfId="44009" xr:uid="{00000000-0005-0000-0000-000078310000}"/>
    <cellStyle name="Normal 2 2 3 2 6 3 9" xfId="52395" xr:uid="{00000000-0005-0000-0000-000079310000}"/>
    <cellStyle name="Normal 2 2 3 2 6 4" xfId="3767" xr:uid="{00000000-0005-0000-0000-00007A310000}"/>
    <cellStyle name="Normal 2 2 3 2 6 4 2" xfId="15121" xr:uid="{00000000-0005-0000-0000-00007B310000}"/>
    <cellStyle name="Normal 2 2 3 2 6 4 3" xfId="23507" xr:uid="{00000000-0005-0000-0000-00007C310000}"/>
    <cellStyle name="Normal 2 2 3 2 6 4 4" xfId="31893" xr:uid="{00000000-0005-0000-0000-00007D310000}"/>
    <cellStyle name="Normal 2 2 3 2 6 4 5" xfId="40279" xr:uid="{00000000-0005-0000-0000-00007E310000}"/>
    <cellStyle name="Normal 2 2 3 2 6 4 6" xfId="48665" xr:uid="{00000000-0005-0000-0000-00007F310000}"/>
    <cellStyle name="Normal 2 2 3 2 6 4 7" xfId="57051" xr:uid="{00000000-0005-0000-0000-000080310000}"/>
    <cellStyle name="Normal 2 2 3 2 6 5" xfId="6735" xr:uid="{00000000-0005-0000-0000-000081310000}"/>
    <cellStyle name="Normal 2 2 3 2 6 5 2" xfId="12411" xr:uid="{00000000-0005-0000-0000-000082310000}"/>
    <cellStyle name="Normal 2 2 3 2 6 5 3" xfId="20797" xr:uid="{00000000-0005-0000-0000-000083310000}"/>
    <cellStyle name="Normal 2 2 3 2 6 5 4" xfId="29183" xr:uid="{00000000-0005-0000-0000-000084310000}"/>
    <cellStyle name="Normal 2 2 3 2 6 5 5" xfId="37569" xr:uid="{00000000-0005-0000-0000-000085310000}"/>
    <cellStyle name="Normal 2 2 3 2 6 5 6" xfId="45955" xr:uid="{00000000-0005-0000-0000-000086310000}"/>
    <cellStyle name="Normal 2 2 3 2 6 5 7" xfId="54341" xr:uid="{00000000-0005-0000-0000-000087310000}"/>
    <cellStyle name="Normal 2 2 3 2 6 6" xfId="9445" xr:uid="{00000000-0005-0000-0000-000088310000}"/>
    <cellStyle name="Normal 2 2 3 2 6 7" xfId="17831" xr:uid="{00000000-0005-0000-0000-000089310000}"/>
    <cellStyle name="Normal 2 2 3 2 6 8" xfId="26217" xr:uid="{00000000-0005-0000-0000-00008A310000}"/>
    <cellStyle name="Normal 2 2 3 2 6 9" xfId="34603" xr:uid="{00000000-0005-0000-0000-00008B310000}"/>
    <cellStyle name="Normal 2 2 3 2 7" xfId="950" xr:uid="{00000000-0005-0000-0000-00008C310000}"/>
    <cellStyle name="Normal 2 2 3 2 7 10" xfId="51361" xr:uid="{00000000-0005-0000-0000-00008D310000}"/>
    <cellStyle name="Normal 2 2 3 2 7 11" xfId="59747" xr:uid="{00000000-0005-0000-0000-00008E310000}"/>
    <cellStyle name="Normal 2 2 3 2 7 12" xfId="61259" xr:uid="{00000000-0005-0000-0000-00008F310000}"/>
    <cellStyle name="Normal 2 2 3 2 7 2" xfId="2901" xr:uid="{00000000-0005-0000-0000-000090310000}"/>
    <cellStyle name="Normal 2 2 3 2 7 2 2" xfId="5618" xr:uid="{00000000-0005-0000-0000-000091310000}"/>
    <cellStyle name="Normal 2 2 3 2 7 2 2 2" xfId="16972" xr:uid="{00000000-0005-0000-0000-000092310000}"/>
    <cellStyle name="Normal 2 2 3 2 7 2 2 3" xfId="25358" xr:uid="{00000000-0005-0000-0000-000093310000}"/>
    <cellStyle name="Normal 2 2 3 2 7 2 2 4" xfId="33744" xr:uid="{00000000-0005-0000-0000-000094310000}"/>
    <cellStyle name="Normal 2 2 3 2 7 2 2 5" xfId="42130" xr:uid="{00000000-0005-0000-0000-000095310000}"/>
    <cellStyle name="Normal 2 2 3 2 7 2 2 6" xfId="50516" xr:uid="{00000000-0005-0000-0000-000096310000}"/>
    <cellStyle name="Normal 2 2 3 2 7 2 2 7" xfId="58902" xr:uid="{00000000-0005-0000-0000-000097310000}"/>
    <cellStyle name="Normal 2 2 3 2 7 2 3" xfId="8586" xr:uid="{00000000-0005-0000-0000-000098310000}"/>
    <cellStyle name="Normal 2 2 3 2 7 2 3 2" xfId="14262" xr:uid="{00000000-0005-0000-0000-000099310000}"/>
    <cellStyle name="Normal 2 2 3 2 7 2 3 3" xfId="22648" xr:uid="{00000000-0005-0000-0000-00009A310000}"/>
    <cellStyle name="Normal 2 2 3 2 7 2 3 4" xfId="31034" xr:uid="{00000000-0005-0000-0000-00009B310000}"/>
    <cellStyle name="Normal 2 2 3 2 7 2 3 5" xfId="39420" xr:uid="{00000000-0005-0000-0000-00009C310000}"/>
    <cellStyle name="Normal 2 2 3 2 7 2 3 6" xfId="47806" xr:uid="{00000000-0005-0000-0000-00009D310000}"/>
    <cellStyle name="Normal 2 2 3 2 7 2 3 7" xfId="56192" xr:uid="{00000000-0005-0000-0000-00009E310000}"/>
    <cellStyle name="Normal 2 2 3 2 7 2 4" xfId="11296" xr:uid="{00000000-0005-0000-0000-00009F310000}"/>
    <cellStyle name="Normal 2 2 3 2 7 2 5" xfId="19682" xr:uid="{00000000-0005-0000-0000-0000A0310000}"/>
    <cellStyle name="Normal 2 2 3 2 7 2 6" xfId="28068" xr:uid="{00000000-0005-0000-0000-0000A1310000}"/>
    <cellStyle name="Normal 2 2 3 2 7 2 7" xfId="36454" xr:uid="{00000000-0005-0000-0000-0000A2310000}"/>
    <cellStyle name="Normal 2 2 3 2 7 2 8" xfId="44840" xr:uid="{00000000-0005-0000-0000-0000A3310000}"/>
    <cellStyle name="Normal 2 2 3 2 7 2 9" xfId="53226" xr:uid="{00000000-0005-0000-0000-0000A4310000}"/>
    <cellStyle name="Normal 2 2 3 2 7 3" xfId="3753" xr:uid="{00000000-0005-0000-0000-0000A5310000}"/>
    <cellStyle name="Normal 2 2 3 2 7 3 2" xfId="15107" xr:uid="{00000000-0005-0000-0000-0000A6310000}"/>
    <cellStyle name="Normal 2 2 3 2 7 3 3" xfId="23493" xr:uid="{00000000-0005-0000-0000-0000A7310000}"/>
    <cellStyle name="Normal 2 2 3 2 7 3 4" xfId="31879" xr:uid="{00000000-0005-0000-0000-0000A8310000}"/>
    <cellStyle name="Normal 2 2 3 2 7 3 5" xfId="40265" xr:uid="{00000000-0005-0000-0000-0000A9310000}"/>
    <cellStyle name="Normal 2 2 3 2 7 3 6" xfId="48651" xr:uid="{00000000-0005-0000-0000-0000AA310000}"/>
    <cellStyle name="Normal 2 2 3 2 7 3 7" xfId="57037" xr:uid="{00000000-0005-0000-0000-0000AB310000}"/>
    <cellStyle name="Normal 2 2 3 2 7 4" xfId="6721" xr:uid="{00000000-0005-0000-0000-0000AC310000}"/>
    <cellStyle name="Normal 2 2 3 2 7 4 2" xfId="12397" xr:uid="{00000000-0005-0000-0000-0000AD310000}"/>
    <cellStyle name="Normal 2 2 3 2 7 4 3" xfId="20783" xr:uid="{00000000-0005-0000-0000-0000AE310000}"/>
    <cellStyle name="Normal 2 2 3 2 7 4 4" xfId="29169" xr:uid="{00000000-0005-0000-0000-0000AF310000}"/>
    <cellStyle name="Normal 2 2 3 2 7 4 5" xfId="37555" xr:uid="{00000000-0005-0000-0000-0000B0310000}"/>
    <cellStyle name="Normal 2 2 3 2 7 4 6" xfId="45941" xr:uid="{00000000-0005-0000-0000-0000B1310000}"/>
    <cellStyle name="Normal 2 2 3 2 7 4 7" xfId="54327" xr:uid="{00000000-0005-0000-0000-0000B2310000}"/>
    <cellStyle name="Normal 2 2 3 2 7 5" xfId="9431" xr:uid="{00000000-0005-0000-0000-0000B3310000}"/>
    <cellStyle name="Normal 2 2 3 2 7 6" xfId="17817" xr:uid="{00000000-0005-0000-0000-0000B4310000}"/>
    <cellStyle name="Normal 2 2 3 2 7 7" xfId="26203" xr:uid="{00000000-0005-0000-0000-0000B5310000}"/>
    <cellStyle name="Normal 2 2 3 2 7 8" xfId="34589" xr:uid="{00000000-0005-0000-0000-0000B6310000}"/>
    <cellStyle name="Normal 2 2 3 2 7 9" xfId="42975" xr:uid="{00000000-0005-0000-0000-0000B7310000}"/>
    <cellStyle name="Normal 2 2 3 2 8" xfId="1531" xr:uid="{00000000-0005-0000-0000-0000B8310000}"/>
    <cellStyle name="Normal 2 2 3 2 8 10" xfId="51856" xr:uid="{00000000-0005-0000-0000-0000B9310000}"/>
    <cellStyle name="Normal 2 2 3 2 8 11" xfId="60242" xr:uid="{00000000-0005-0000-0000-0000BA310000}"/>
    <cellStyle name="Normal 2 2 3 2 8 2" xfId="2551" xr:uid="{00000000-0005-0000-0000-0000BB310000}"/>
    <cellStyle name="Normal 2 2 3 2 8 2 2" xfId="5268" xr:uid="{00000000-0005-0000-0000-0000BC310000}"/>
    <cellStyle name="Normal 2 2 3 2 8 2 2 2" xfId="16622" xr:uid="{00000000-0005-0000-0000-0000BD310000}"/>
    <cellStyle name="Normal 2 2 3 2 8 2 2 3" xfId="25008" xr:uid="{00000000-0005-0000-0000-0000BE310000}"/>
    <cellStyle name="Normal 2 2 3 2 8 2 2 4" xfId="33394" xr:uid="{00000000-0005-0000-0000-0000BF310000}"/>
    <cellStyle name="Normal 2 2 3 2 8 2 2 5" xfId="41780" xr:uid="{00000000-0005-0000-0000-0000C0310000}"/>
    <cellStyle name="Normal 2 2 3 2 8 2 2 6" xfId="50166" xr:uid="{00000000-0005-0000-0000-0000C1310000}"/>
    <cellStyle name="Normal 2 2 3 2 8 2 2 7" xfId="58552" xr:uid="{00000000-0005-0000-0000-0000C2310000}"/>
    <cellStyle name="Normal 2 2 3 2 8 2 3" xfId="8236" xr:uid="{00000000-0005-0000-0000-0000C3310000}"/>
    <cellStyle name="Normal 2 2 3 2 8 2 3 2" xfId="13912" xr:uid="{00000000-0005-0000-0000-0000C4310000}"/>
    <cellStyle name="Normal 2 2 3 2 8 2 3 3" xfId="22298" xr:uid="{00000000-0005-0000-0000-0000C5310000}"/>
    <cellStyle name="Normal 2 2 3 2 8 2 3 4" xfId="30684" xr:uid="{00000000-0005-0000-0000-0000C6310000}"/>
    <cellStyle name="Normal 2 2 3 2 8 2 3 5" xfId="39070" xr:uid="{00000000-0005-0000-0000-0000C7310000}"/>
    <cellStyle name="Normal 2 2 3 2 8 2 3 6" xfId="47456" xr:uid="{00000000-0005-0000-0000-0000C8310000}"/>
    <cellStyle name="Normal 2 2 3 2 8 2 3 7" xfId="55842" xr:uid="{00000000-0005-0000-0000-0000C9310000}"/>
    <cellStyle name="Normal 2 2 3 2 8 2 4" xfId="10946" xr:uid="{00000000-0005-0000-0000-0000CA310000}"/>
    <cellStyle name="Normal 2 2 3 2 8 2 5" xfId="19332" xr:uid="{00000000-0005-0000-0000-0000CB310000}"/>
    <cellStyle name="Normal 2 2 3 2 8 2 6" xfId="27718" xr:uid="{00000000-0005-0000-0000-0000CC310000}"/>
    <cellStyle name="Normal 2 2 3 2 8 2 7" xfId="36104" xr:uid="{00000000-0005-0000-0000-0000CD310000}"/>
    <cellStyle name="Normal 2 2 3 2 8 2 8" xfId="44490" xr:uid="{00000000-0005-0000-0000-0000CE310000}"/>
    <cellStyle name="Normal 2 2 3 2 8 2 9" xfId="52876" xr:uid="{00000000-0005-0000-0000-0000CF310000}"/>
    <cellStyle name="Normal 2 2 3 2 8 3" xfId="4248" xr:uid="{00000000-0005-0000-0000-0000D0310000}"/>
    <cellStyle name="Normal 2 2 3 2 8 3 2" xfId="15602" xr:uid="{00000000-0005-0000-0000-0000D1310000}"/>
    <cellStyle name="Normal 2 2 3 2 8 3 3" xfId="23988" xr:uid="{00000000-0005-0000-0000-0000D2310000}"/>
    <cellStyle name="Normal 2 2 3 2 8 3 4" xfId="32374" xr:uid="{00000000-0005-0000-0000-0000D3310000}"/>
    <cellStyle name="Normal 2 2 3 2 8 3 5" xfId="40760" xr:uid="{00000000-0005-0000-0000-0000D4310000}"/>
    <cellStyle name="Normal 2 2 3 2 8 3 6" xfId="49146" xr:uid="{00000000-0005-0000-0000-0000D5310000}"/>
    <cellStyle name="Normal 2 2 3 2 8 3 7" xfId="57532" xr:uid="{00000000-0005-0000-0000-0000D6310000}"/>
    <cellStyle name="Normal 2 2 3 2 8 4" xfId="7216" xr:uid="{00000000-0005-0000-0000-0000D7310000}"/>
    <cellStyle name="Normal 2 2 3 2 8 4 2" xfId="12892" xr:uid="{00000000-0005-0000-0000-0000D8310000}"/>
    <cellStyle name="Normal 2 2 3 2 8 4 3" xfId="21278" xr:uid="{00000000-0005-0000-0000-0000D9310000}"/>
    <cellStyle name="Normal 2 2 3 2 8 4 4" xfId="29664" xr:uid="{00000000-0005-0000-0000-0000DA310000}"/>
    <cellStyle name="Normal 2 2 3 2 8 4 5" xfId="38050" xr:uid="{00000000-0005-0000-0000-0000DB310000}"/>
    <cellStyle name="Normal 2 2 3 2 8 4 6" xfId="46436" xr:uid="{00000000-0005-0000-0000-0000DC310000}"/>
    <cellStyle name="Normal 2 2 3 2 8 4 7" xfId="54822" xr:uid="{00000000-0005-0000-0000-0000DD310000}"/>
    <cellStyle name="Normal 2 2 3 2 8 5" xfId="9926" xr:uid="{00000000-0005-0000-0000-0000DE310000}"/>
    <cellStyle name="Normal 2 2 3 2 8 6" xfId="18312" xr:uid="{00000000-0005-0000-0000-0000DF310000}"/>
    <cellStyle name="Normal 2 2 3 2 8 7" xfId="26698" xr:uid="{00000000-0005-0000-0000-0000E0310000}"/>
    <cellStyle name="Normal 2 2 3 2 8 8" xfId="35084" xr:uid="{00000000-0005-0000-0000-0000E1310000}"/>
    <cellStyle name="Normal 2 2 3 2 8 9" xfId="43470" xr:uid="{00000000-0005-0000-0000-0000E2310000}"/>
    <cellStyle name="Normal 2 2 3 2 9" xfId="2056" xr:uid="{00000000-0005-0000-0000-0000E3310000}"/>
    <cellStyle name="Normal 2 2 3 2 9 2" xfId="4773" xr:uid="{00000000-0005-0000-0000-0000E4310000}"/>
    <cellStyle name="Normal 2 2 3 2 9 2 2" xfId="16127" xr:uid="{00000000-0005-0000-0000-0000E5310000}"/>
    <cellStyle name="Normal 2 2 3 2 9 2 3" xfId="24513" xr:uid="{00000000-0005-0000-0000-0000E6310000}"/>
    <cellStyle name="Normal 2 2 3 2 9 2 4" xfId="32899" xr:uid="{00000000-0005-0000-0000-0000E7310000}"/>
    <cellStyle name="Normal 2 2 3 2 9 2 5" xfId="41285" xr:uid="{00000000-0005-0000-0000-0000E8310000}"/>
    <cellStyle name="Normal 2 2 3 2 9 2 6" xfId="49671" xr:uid="{00000000-0005-0000-0000-0000E9310000}"/>
    <cellStyle name="Normal 2 2 3 2 9 2 7" xfId="58057" xr:uid="{00000000-0005-0000-0000-0000EA310000}"/>
    <cellStyle name="Normal 2 2 3 2 9 3" xfId="7741" xr:uid="{00000000-0005-0000-0000-0000EB310000}"/>
    <cellStyle name="Normal 2 2 3 2 9 3 2" xfId="13417" xr:uid="{00000000-0005-0000-0000-0000EC310000}"/>
    <cellStyle name="Normal 2 2 3 2 9 3 3" xfId="21803" xr:uid="{00000000-0005-0000-0000-0000ED310000}"/>
    <cellStyle name="Normal 2 2 3 2 9 3 4" xfId="30189" xr:uid="{00000000-0005-0000-0000-0000EE310000}"/>
    <cellStyle name="Normal 2 2 3 2 9 3 5" xfId="38575" xr:uid="{00000000-0005-0000-0000-0000EF310000}"/>
    <cellStyle name="Normal 2 2 3 2 9 3 6" xfId="46961" xr:uid="{00000000-0005-0000-0000-0000F0310000}"/>
    <cellStyle name="Normal 2 2 3 2 9 3 7" xfId="55347" xr:uid="{00000000-0005-0000-0000-0000F1310000}"/>
    <cellStyle name="Normal 2 2 3 2 9 4" xfId="10451" xr:uid="{00000000-0005-0000-0000-0000F2310000}"/>
    <cellStyle name="Normal 2 2 3 2 9 5" xfId="18837" xr:uid="{00000000-0005-0000-0000-0000F3310000}"/>
    <cellStyle name="Normal 2 2 3 2 9 6" xfId="27223" xr:uid="{00000000-0005-0000-0000-0000F4310000}"/>
    <cellStyle name="Normal 2 2 3 2 9 7" xfId="35609" xr:uid="{00000000-0005-0000-0000-0000F5310000}"/>
    <cellStyle name="Normal 2 2 3 2 9 8" xfId="43995" xr:uid="{00000000-0005-0000-0000-0000F6310000}"/>
    <cellStyle name="Normal 2 2 3 2 9 9" xfId="52381" xr:uid="{00000000-0005-0000-0000-0000F7310000}"/>
    <cellStyle name="Normal 2 2 3 2_Sheet1" xfId="144" xr:uid="{00000000-0005-0000-0000-0000F8310000}"/>
    <cellStyle name="Normal 2 2 3 20" xfId="51010" xr:uid="{00000000-0005-0000-0000-0000F9310000}"/>
    <cellStyle name="Normal 2 2 3 21" xfId="59396" xr:uid="{00000000-0005-0000-0000-0000FA310000}"/>
    <cellStyle name="Normal 2 2 3 22" xfId="60763" xr:uid="{00000000-0005-0000-0000-0000FB310000}"/>
    <cellStyle name="Normal 2 2 3 3" xfId="145" xr:uid="{00000000-0005-0000-0000-0000FC310000}"/>
    <cellStyle name="Normal 2 2 3 3 10" xfId="6092" xr:uid="{00000000-0005-0000-0000-0000FD310000}"/>
    <cellStyle name="Normal 2 2 3 3 10 2" xfId="11768" xr:uid="{00000000-0005-0000-0000-0000FE310000}"/>
    <cellStyle name="Normal 2 2 3 3 10 3" xfId="20154" xr:uid="{00000000-0005-0000-0000-0000FF310000}"/>
    <cellStyle name="Normal 2 2 3 3 10 4" xfId="28540" xr:uid="{00000000-0005-0000-0000-000000320000}"/>
    <cellStyle name="Normal 2 2 3 3 10 5" xfId="36926" xr:uid="{00000000-0005-0000-0000-000001320000}"/>
    <cellStyle name="Normal 2 2 3 3 10 6" xfId="45312" xr:uid="{00000000-0005-0000-0000-000002320000}"/>
    <cellStyle name="Normal 2 2 3 3 10 7" xfId="53698" xr:uid="{00000000-0005-0000-0000-000003320000}"/>
    <cellStyle name="Normal 2 2 3 3 11" xfId="9091" xr:uid="{00000000-0005-0000-0000-000004320000}"/>
    <cellStyle name="Normal 2 2 3 3 12" xfId="17477" xr:uid="{00000000-0005-0000-0000-000005320000}"/>
    <cellStyle name="Normal 2 2 3 3 13" xfId="25863" xr:uid="{00000000-0005-0000-0000-000006320000}"/>
    <cellStyle name="Normal 2 2 3 3 14" xfId="34249" xr:uid="{00000000-0005-0000-0000-000007320000}"/>
    <cellStyle name="Normal 2 2 3 3 15" xfId="42635" xr:uid="{00000000-0005-0000-0000-000008320000}"/>
    <cellStyle name="Normal 2 2 3 3 16" xfId="51021" xr:uid="{00000000-0005-0000-0000-000009320000}"/>
    <cellStyle name="Normal 2 2 3 3 17" xfId="59407" xr:uid="{00000000-0005-0000-0000-00000A320000}"/>
    <cellStyle name="Normal 2 2 3 3 18" xfId="60774" xr:uid="{00000000-0005-0000-0000-00000B320000}"/>
    <cellStyle name="Normal 2 2 3 3 2" xfId="146" xr:uid="{00000000-0005-0000-0000-00000C320000}"/>
    <cellStyle name="Normal 2 2 3 3 2 10" xfId="9092" xr:uid="{00000000-0005-0000-0000-00000D320000}"/>
    <cellStyle name="Normal 2 2 3 3 2 11" xfId="17478" xr:uid="{00000000-0005-0000-0000-00000E320000}"/>
    <cellStyle name="Normal 2 2 3 3 2 12" xfId="25864" xr:uid="{00000000-0005-0000-0000-00000F320000}"/>
    <cellStyle name="Normal 2 2 3 3 2 13" xfId="34250" xr:uid="{00000000-0005-0000-0000-000010320000}"/>
    <cellStyle name="Normal 2 2 3 3 2 14" xfId="42636" xr:uid="{00000000-0005-0000-0000-000011320000}"/>
    <cellStyle name="Normal 2 2 3 3 2 15" xfId="51022" xr:uid="{00000000-0005-0000-0000-000012320000}"/>
    <cellStyle name="Normal 2 2 3 3 2 16" xfId="59408" xr:uid="{00000000-0005-0000-0000-000013320000}"/>
    <cellStyle name="Normal 2 2 3 3 2 17" xfId="60775" xr:uid="{00000000-0005-0000-0000-000014320000}"/>
    <cellStyle name="Normal 2 2 3 3 2 2" xfId="147" xr:uid="{00000000-0005-0000-0000-000015320000}"/>
    <cellStyle name="Normal 2 2 3 3 2 2 10" xfId="34251" xr:uid="{00000000-0005-0000-0000-000016320000}"/>
    <cellStyle name="Normal 2 2 3 3 2 2 11" xfId="42637" xr:uid="{00000000-0005-0000-0000-000017320000}"/>
    <cellStyle name="Normal 2 2 3 3 2 2 12" xfId="51023" xr:uid="{00000000-0005-0000-0000-000018320000}"/>
    <cellStyle name="Normal 2 2 3 3 2 2 13" xfId="59409" xr:uid="{00000000-0005-0000-0000-000019320000}"/>
    <cellStyle name="Normal 2 2 3 3 2 2 14" xfId="60776" xr:uid="{00000000-0005-0000-0000-00001A320000}"/>
    <cellStyle name="Normal 2 2 3 3 2 2 2" xfId="967" xr:uid="{00000000-0005-0000-0000-00001B320000}"/>
    <cellStyle name="Normal 2 2 3 3 2 2 2 10" xfId="51378" xr:uid="{00000000-0005-0000-0000-00001C320000}"/>
    <cellStyle name="Normal 2 2 3 3 2 2 2 11" xfId="59764" xr:uid="{00000000-0005-0000-0000-00001D320000}"/>
    <cellStyle name="Normal 2 2 3 3 2 2 2 12" xfId="61271" xr:uid="{00000000-0005-0000-0000-00001E320000}"/>
    <cellStyle name="Normal 2 2 3 3 2 2 2 2" xfId="2918" xr:uid="{00000000-0005-0000-0000-00001F320000}"/>
    <cellStyle name="Normal 2 2 3 3 2 2 2 2 2" xfId="5635" xr:uid="{00000000-0005-0000-0000-000020320000}"/>
    <cellStyle name="Normal 2 2 3 3 2 2 2 2 2 2" xfId="16989" xr:uid="{00000000-0005-0000-0000-000021320000}"/>
    <cellStyle name="Normal 2 2 3 3 2 2 2 2 2 3" xfId="25375" xr:uid="{00000000-0005-0000-0000-000022320000}"/>
    <cellStyle name="Normal 2 2 3 3 2 2 2 2 2 4" xfId="33761" xr:uid="{00000000-0005-0000-0000-000023320000}"/>
    <cellStyle name="Normal 2 2 3 3 2 2 2 2 2 5" xfId="42147" xr:uid="{00000000-0005-0000-0000-000024320000}"/>
    <cellStyle name="Normal 2 2 3 3 2 2 2 2 2 6" xfId="50533" xr:uid="{00000000-0005-0000-0000-000025320000}"/>
    <cellStyle name="Normal 2 2 3 3 2 2 2 2 2 7" xfId="58919" xr:uid="{00000000-0005-0000-0000-000026320000}"/>
    <cellStyle name="Normal 2 2 3 3 2 2 2 2 3" xfId="8603" xr:uid="{00000000-0005-0000-0000-000027320000}"/>
    <cellStyle name="Normal 2 2 3 3 2 2 2 2 3 2" xfId="14279" xr:uid="{00000000-0005-0000-0000-000028320000}"/>
    <cellStyle name="Normal 2 2 3 3 2 2 2 2 3 3" xfId="22665" xr:uid="{00000000-0005-0000-0000-000029320000}"/>
    <cellStyle name="Normal 2 2 3 3 2 2 2 2 3 4" xfId="31051" xr:uid="{00000000-0005-0000-0000-00002A320000}"/>
    <cellStyle name="Normal 2 2 3 3 2 2 2 2 3 5" xfId="39437" xr:uid="{00000000-0005-0000-0000-00002B320000}"/>
    <cellStyle name="Normal 2 2 3 3 2 2 2 2 3 6" xfId="47823" xr:uid="{00000000-0005-0000-0000-00002C320000}"/>
    <cellStyle name="Normal 2 2 3 3 2 2 2 2 3 7" xfId="56209" xr:uid="{00000000-0005-0000-0000-00002D320000}"/>
    <cellStyle name="Normal 2 2 3 3 2 2 2 2 4" xfId="11313" xr:uid="{00000000-0005-0000-0000-00002E320000}"/>
    <cellStyle name="Normal 2 2 3 3 2 2 2 2 5" xfId="19699" xr:uid="{00000000-0005-0000-0000-00002F320000}"/>
    <cellStyle name="Normal 2 2 3 3 2 2 2 2 6" xfId="28085" xr:uid="{00000000-0005-0000-0000-000030320000}"/>
    <cellStyle name="Normal 2 2 3 3 2 2 2 2 7" xfId="36471" xr:uid="{00000000-0005-0000-0000-000031320000}"/>
    <cellStyle name="Normal 2 2 3 3 2 2 2 2 8" xfId="44857" xr:uid="{00000000-0005-0000-0000-000032320000}"/>
    <cellStyle name="Normal 2 2 3 3 2 2 2 2 9" xfId="53243" xr:uid="{00000000-0005-0000-0000-000033320000}"/>
    <cellStyle name="Normal 2 2 3 3 2 2 2 3" xfId="3770" xr:uid="{00000000-0005-0000-0000-000034320000}"/>
    <cellStyle name="Normal 2 2 3 3 2 2 2 3 2" xfId="15124" xr:uid="{00000000-0005-0000-0000-000035320000}"/>
    <cellStyle name="Normal 2 2 3 3 2 2 2 3 3" xfId="23510" xr:uid="{00000000-0005-0000-0000-000036320000}"/>
    <cellStyle name="Normal 2 2 3 3 2 2 2 3 4" xfId="31896" xr:uid="{00000000-0005-0000-0000-000037320000}"/>
    <cellStyle name="Normal 2 2 3 3 2 2 2 3 5" xfId="40282" xr:uid="{00000000-0005-0000-0000-000038320000}"/>
    <cellStyle name="Normal 2 2 3 3 2 2 2 3 6" xfId="48668" xr:uid="{00000000-0005-0000-0000-000039320000}"/>
    <cellStyle name="Normal 2 2 3 3 2 2 2 3 7" xfId="57054" xr:uid="{00000000-0005-0000-0000-00003A320000}"/>
    <cellStyle name="Normal 2 2 3 3 2 2 2 4" xfId="6738" xr:uid="{00000000-0005-0000-0000-00003B320000}"/>
    <cellStyle name="Normal 2 2 3 3 2 2 2 4 2" xfId="12414" xr:uid="{00000000-0005-0000-0000-00003C320000}"/>
    <cellStyle name="Normal 2 2 3 3 2 2 2 4 3" xfId="20800" xr:uid="{00000000-0005-0000-0000-00003D320000}"/>
    <cellStyle name="Normal 2 2 3 3 2 2 2 4 4" xfId="29186" xr:uid="{00000000-0005-0000-0000-00003E320000}"/>
    <cellStyle name="Normal 2 2 3 3 2 2 2 4 5" xfId="37572" xr:uid="{00000000-0005-0000-0000-00003F320000}"/>
    <cellStyle name="Normal 2 2 3 3 2 2 2 4 6" xfId="45958" xr:uid="{00000000-0005-0000-0000-000040320000}"/>
    <cellStyle name="Normal 2 2 3 3 2 2 2 4 7" xfId="54344" xr:uid="{00000000-0005-0000-0000-000041320000}"/>
    <cellStyle name="Normal 2 2 3 3 2 2 2 5" xfId="9448" xr:uid="{00000000-0005-0000-0000-000042320000}"/>
    <cellStyle name="Normal 2 2 3 3 2 2 2 6" xfId="17834" xr:uid="{00000000-0005-0000-0000-000043320000}"/>
    <cellStyle name="Normal 2 2 3 3 2 2 2 7" xfId="26220" xr:uid="{00000000-0005-0000-0000-000044320000}"/>
    <cellStyle name="Normal 2 2 3 3 2 2 2 8" xfId="34606" xr:uid="{00000000-0005-0000-0000-000045320000}"/>
    <cellStyle name="Normal 2 2 3 3 2 2 2 9" xfId="42992" xr:uid="{00000000-0005-0000-0000-000046320000}"/>
    <cellStyle name="Normal 2 2 3 3 2 2 3" xfId="1543" xr:uid="{00000000-0005-0000-0000-000047320000}"/>
    <cellStyle name="Normal 2 2 3 3 2 2 3 10" xfId="51868" xr:uid="{00000000-0005-0000-0000-000048320000}"/>
    <cellStyle name="Normal 2 2 3 3 2 2 3 11" xfId="60254" xr:uid="{00000000-0005-0000-0000-000049320000}"/>
    <cellStyle name="Normal 2 2 3 3 2 2 3 2" xfId="2563" xr:uid="{00000000-0005-0000-0000-00004A320000}"/>
    <cellStyle name="Normal 2 2 3 3 2 2 3 2 2" xfId="5280" xr:uid="{00000000-0005-0000-0000-00004B320000}"/>
    <cellStyle name="Normal 2 2 3 3 2 2 3 2 2 2" xfId="16634" xr:uid="{00000000-0005-0000-0000-00004C320000}"/>
    <cellStyle name="Normal 2 2 3 3 2 2 3 2 2 3" xfId="25020" xr:uid="{00000000-0005-0000-0000-00004D320000}"/>
    <cellStyle name="Normal 2 2 3 3 2 2 3 2 2 4" xfId="33406" xr:uid="{00000000-0005-0000-0000-00004E320000}"/>
    <cellStyle name="Normal 2 2 3 3 2 2 3 2 2 5" xfId="41792" xr:uid="{00000000-0005-0000-0000-00004F320000}"/>
    <cellStyle name="Normal 2 2 3 3 2 2 3 2 2 6" xfId="50178" xr:uid="{00000000-0005-0000-0000-000050320000}"/>
    <cellStyle name="Normal 2 2 3 3 2 2 3 2 2 7" xfId="58564" xr:uid="{00000000-0005-0000-0000-000051320000}"/>
    <cellStyle name="Normal 2 2 3 3 2 2 3 2 3" xfId="8248" xr:uid="{00000000-0005-0000-0000-000052320000}"/>
    <cellStyle name="Normal 2 2 3 3 2 2 3 2 3 2" xfId="13924" xr:uid="{00000000-0005-0000-0000-000053320000}"/>
    <cellStyle name="Normal 2 2 3 3 2 2 3 2 3 3" xfId="22310" xr:uid="{00000000-0005-0000-0000-000054320000}"/>
    <cellStyle name="Normal 2 2 3 3 2 2 3 2 3 4" xfId="30696" xr:uid="{00000000-0005-0000-0000-000055320000}"/>
    <cellStyle name="Normal 2 2 3 3 2 2 3 2 3 5" xfId="39082" xr:uid="{00000000-0005-0000-0000-000056320000}"/>
    <cellStyle name="Normal 2 2 3 3 2 2 3 2 3 6" xfId="47468" xr:uid="{00000000-0005-0000-0000-000057320000}"/>
    <cellStyle name="Normal 2 2 3 3 2 2 3 2 3 7" xfId="55854" xr:uid="{00000000-0005-0000-0000-000058320000}"/>
    <cellStyle name="Normal 2 2 3 3 2 2 3 2 4" xfId="10958" xr:uid="{00000000-0005-0000-0000-000059320000}"/>
    <cellStyle name="Normal 2 2 3 3 2 2 3 2 5" xfId="19344" xr:uid="{00000000-0005-0000-0000-00005A320000}"/>
    <cellStyle name="Normal 2 2 3 3 2 2 3 2 6" xfId="27730" xr:uid="{00000000-0005-0000-0000-00005B320000}"/>
    <cellStyle name="Normal 2 2 3 3 2 2 3 2 7" xfId="36116" xr:uid="{00000000-0005-0000-0000-00005C320000}"/>
    <cellStyle name="Normal 2 2 3 3 2 2 3 2 8" xfId="44502" xr:uid="{00000000-0005-0000-0000-00005D320000}"/>
    <cellStyle name="Normal 2 2 3 3 2 2 3 2 9" xfId="52888" xr:uid="{00000000-0005-0000-0000-00005E320000}"/>
    <cellStyle name="Normal 2 2 3 3 2 2 3 3" xfId="4260" xr:uid="{00000000-0005-0000-0000-00005F320000}"/>
    <cellStyle name="Normal 2 2 3 3 2 2 3 3 2" xfId="15614" xr:uid="{00000000-0005-0000-0000-000060320000}"/>
    <cellStyle name="Normal 2 2 3 3 2 2 3 3 3" xfId="24000" xr:uid="{00000000-0005-0000-0000-000061320000}"/>
    <cellStyle name="Normal 2 2 3 3 2 2 3 3 4" xfId="32386" xr:uid="{00000000-0005-0000-0000-000062320000}"/>
    <cellStyle name="Normal 2 2 3 3 2 2 3 3 5" xfId="40772" xr:uid="{00000000-0005-0000-0000-000063320000}"/>
    <cellStyle name="Normal 2 2 3 3 2 2 3 3 6" xfId="49158" xr:uid="{00000000-0005-0000-0000-000064320000}"/>
    <cellStyle name="Normal 2 2 3 3 2 2 3 3 7" xfId="57544" xr:uid="{00000000-0005-0000-0000-000065320000}"/>
    <cellStyle name="Normal 2 2 3 3 2 2 3 4" xfId="7228" xr:uid="{00000000-0005-0000-0000-000066320000}"/>
    <cellStyle name="Normal 2 2 3 3 2 2 3 4 2" xfId="12904" xr:uid="{00000000-0005-0000-0000-000067320000}"/>
    <cellStyle name="Normal 2 2 3 3 2 2 3 4 3" xfId="21290" xr:uid="{00000000-0005-0000-0000-000068320000}"/>
    <cellStyle name="Normal 2 2 3 3 2 2 3 4 4" xfId="29676" xr:uid="{00000000-0005-0000-0000-000069320000}"/>
    <cellStyle name="Normal 2 2 3 3 2 2 3 4 5" xfId="38062" xr:uid="{00000000-0005-0000-0000-00006A320000}"/>
    <cellStyle name="Normal 2 2 3 3 2 2 3 4 6" xfId="46448" xr:uid="{00000000-0005-0000-0000-00006B320000}"/>
    <cellStyle name="Normal 2 2 3 3 2 2 3 4 7" xfId="54834" xr:uid="{00000000-0005-0000-0000-00006C320000}"/>
    <cellStyle name="Normal 2 2 3 3 2 2 3 5" xfId="9938" xr:uid="{00000000-0005-0000-0000-00006D320000}"/>
    <cellStyle name="Normal 2 2 3 3 2 2 3 6" xfId="18324" xr:uid="{00000000-0005-0000-0000-00006E320000}"/>
    <cellStyle name="Normal 2 2 3 3 2 2 3 7" xfId="26710" xr:uid="{00000000-0005-0000-0000-00006F320000}"/>
    <cellStyle name="Normal 2 2 3 3 2 2 3 8" xfId="35096" xr:uid="{00000000-0005-0000-0000-000070320000}"/>
    <cellStyle name="Normal 2 2 3 3 2 2 3 9" xfId="43482" xr:uid="{00000000-0005-0000-0000-000071320000}"/>
    <cellStyle name="Normal 2 2 3 3 2 2 4" xfId="2073" xr:uid="{00000000-0005-0000-0000-000072320000}"/>
    <cellStyle name="Normal 2 2 3 3 2 2 4 2" xfId="4790" xr:uid="{00000000-0005-0000-0000-000073320000}"/>
    <cellStyle name="Normal 2 2 3 3 2 2 4 2 2" xfId="16144" xr:uid="{00000000-0005-0000-0000-000074320000}"/>
    <cellStyle name="Normal 2 2 3 3 2 2 4 2 3" xfId="24530" xr:uid="{00000000-0005-0000-0000-000075320000}"/>
    <cellStyle name="Normal 2 2 3 3 2 2 4 2 4" xfId="32916" xr:uid="{00000000-0005-0000-0000-000076320000}"/>
    <cellStyle name="Normal 2 2 3 3 2 2 4 2 5" xfId="41302" xr:uid="{00000000-0005-0000-0000-000077320000}"/>
    <cellStyle name="Normal 2 2 3 3 2 2 4 2 6" xfId="49688" xr:uid="{00000000-0005-0000-0000-000078320000}"/>
    <cellStyle name="Normal 2 2 3 3 2 2 4 2 7" xfId="58074" xr:uid="{00000000-0005-0000-0000-000079320000}"/>
    <cellStyle name="Normal 2 2 3 3 2 2 4 3" xfId="7758" xr:uid="{00000000-0005-0000-0000-00007A320000}"/>
    <cellStyle name="Normal 2 2 3 3 2 2 4 3 2" xfId="13434" xr:uid="{00000000-0005-0000-0000-00007B320000}"/>
    <cellStyle name="Normal 2 2 3 3 2 2 4 3 3" xfId="21820" xr:uid="{00000000-0005-0000-0000-00007C320000}"/>
    <cellStyle name="Normal 2 2 3 3 2 2 4 3 4" xfId="30206" xr:uid="{00000000-0005-0000-0000-00007D320000}"/>
    <cellStyle name="Normal 2 2 3 3 2 2 4 3 5" xfId="38592" xr:uid="{00000000-0005-0000-0000-00007E320000}"/>
    <cellStyle name="Normal 2 2 3 3 2 2 4 3 6" xfId="46978" xr:uid="{00000000-0005-0000-0000-00007F320000}"/>
    <cellStyle name="Normal 2 2 3 3 2 2 4 3 7" xfId="55364" xr:uid="{00000000-0005-0000-0000-000080320000}"/>
    <cellStyle name="Normal 2 2 3 3 2 2 4 4" xfId="10468" xr:uid="{00000000-0005-0000-0000-000081320000}"/>
    <cellStyle name="Normal 2 2 3 3 2 2 4 5" xfId="18854" xr:uid="{00000000-0005-0000-0000-000082320000}"/>
    <cellStyle name="Normal 2 2 3 3 2 2 4 6" xfId="27240" xr:uid="{00000000-0005-0000-0000-000083320000}"/>
    <cellStyle name="Normal 2 2 3 3 2 2 4 7" xfId="35626" xr:uid="{00000000-0005-0000-0000-000084320000}"/>
    <cellStyle name="Normal 2 2 3 3 2 2 4 8" xfId="44012" xr:uid="{00000000-0005-0000-0000-000085320000}"/>
    <cellStyle name="Normal 2 2 3 3 2 2 4 9" xfId="52398" xr:uid="{00000000-0005-0000-0000-000086320000}"/>
    <cellStyle name="Normal 2 2 3 3 2 2 5" xfId="3415" xr:uid="{00000000-0005-0000-0000-000087320000}"/>
    <cellStyle name="Normal 2 2 3 3 2 2 5 2" xfId="14769" xr:uid="{00000000-0005-0000-0000-000088320000}"/>
    <cellStyle name="Normal 2 2 3 3 2 2 5 3" xfId="23155" xr:uid="{00000000-0005-0000-0000-000089320000}"/>
    <cellStyle name="Normal 2 2 3 3 2 2 5 4" xfId="31541" xr:uid="{00000000-0005-0000-0000-00008A320000}"/>
    <cellStyle name="Normal 2 2 3 3 2 2 5 5" xfId="39927" xr:uid="{00000000-0005-0000-0000-00008B320000}"/>
    <cellStyle name="Normal 2 2 3 3 2 2 5 6" xfId="48313" xr:uid="{00000000-0005-0000-0000-00008C320000}"/>
    <cellStyle name="Normal 2 2 3 3 2 2 5 7" xfId="56699" xr:uid="{00000000-0005-0000-0000-00008D320000}"/>
    <cellStyle name="Normal 2 2 3 3 2 2 6" xfId="6383" xr:uid="{00000000-0005-0000-0000-00008E320000}"/>
    <cellStyle name="Normal 2 2 3 3 2 2 6 2" xfId="12059" xr:uid="{00000000-0005-0000-0000-00008F320000}"/>
    <cellStyle name="Normal 2 2 3 3 2 2 6 3" xfId="20445" xr:uid="{00000000-0005-0000-0000-000090320000}"/>
    <cellStyle name="Normal 2 2 3 3 2 2 6 4" xfId="28831" xr:uid="{00000000-0005-0000-0000-000091320000}"/>
    <cellStyle name="Normal 2 2 3 3 2 2 6 5" xfId="37217" xr:uid="{00000000-0005-0000-0000-000092320000}"/>
    <cellStyle name="Normal 2 2 3 3 2 2 6 6" xfId="45603" xr:uid="{00000000-0005-0000-0000-000093320000}"/>
    <cellStyle name="Normal 2 2 3 3 2 2 6 7" xfId="53989" xr:uid="{00000000-0005-0000-0000-000094320000}"/>
    <cellStyle name="Normal 2 2 3 3 2 2 7" xfId="9093" xr:uid="{00000000-0005-0000-0000-000095320000}"/>
    <cellStyle name="Normal 2 2 3 3 2 2 8" xfId="17479" xr:uid="{00000000-0005-0000-0000-000096320000}"/>
    <cellStyle name="Normal 2 2 3 3 2 2 9" xfId="25865" xr:uid="{00000000-0005-0000-0000-000097320000}"/>
    <cellStyle name="Normal 2 2 3 3 2 3" xfId="968" xr:uid="{00000000-0005-0000-0000-000098320000}"/>
    <cellStyle name="Normal 2 2 3 3 2 3 10" xfId="42993" xr:uid="{00000000-0005-0000-0000-000099320000}"/>
    <cellStyle name="Normal 2 2 3 3 2 3 11" xfId="51379" xr:uid="{00000000-0005-0000-0000-00009A320000}"/>
    <cellStyle name="Normal 2 2 3 3 2 3 12" xfId="59765" xr:uid="{00000000-0005-0000-0000-00009B320000}"/>
    <cellStyle name="Normal 2 2 3 3 2 3 13" xfId="61270" xr:uid="{00000000-0005-0000-0000-00009C320000}"/>
    <cellStyle name="Normal 2 2 3 3 2 3 2" xfId="1837" xr:uid="{00000000-0005-0000-0000-00009D320000}"/>
    <cellStyle name="Normal 2 2 3 3 2 3 2 10" xfId="52162" xr:uid="{00000000-0005-0000-0000-00009E320000}"/>
    <cellStyle name="Normal 2 2 3 3 2 3 2 11" xfId="60548" xr:uid="{00000000-0005-0000-0000-00009F320000}"/>
    <cellStyle name="Normal 2 2 3 3 2 3 2 2" xfId="2919" xr:uid="{00000000-0005-0000-0000-0000A0320000}"/>
    <cellStyle name="Normal 2 2 3 3 2 3 2 2 2" xfId="5636" xr:uid="{00000000-0005-0000-0000-0000A1320000}"/>
    <cellStyle name="Normal 2 2 3 3 2 3 2 2 2 2" xfId="16990" xr:uid="{00000000-0005-0000-0000-0000A2320000}"/>
    <cellStyle name="Normal 2 2 3 3 2 3 2 2 2 3" xfId="25376" xr:uid="{00000000-0005-0000-0000-0000A3320000}"/>
    <cellStyle name="Normal 2 2 3 3 2 3 2 2 2 4" xfId="33762" xr:uid="{00000000-0005-0000-0000-0000A4320000}"/>
    <cellStyle name="Normal 2 2 3 3 2 3 2 2 2 5" xfId="42148" xr:uid="{00000000-0005-0000-0000-0000A5320000}"/>
    <cellStyle name="Normal 2 2 3 3 2 3 2 2 2 6" xfId="50534" xr:uid="{00000000-0005-0000-0000-0000A6320000}"/>
    <cellStyle name="Normal 2 2 3 3 2 3 2 2 2 7" xfId="58920" xr:uid="{00000000-0005-0000-0000-0000A7320000}"/>
    <cellStyle name="Normal 2 2 3 3 2 3 2 2 3" xfId="8604" xr:uid="{00000000-0005-0000-0000-0000A8320000}"/>
    <cellStyle name="Normal 2 2 3 3 2 3 2 2 3 2" xfId="14280" xr:uid="{00000000-0005-0000-0000-0000A9320000}"/>
    <cellStyle name="Normal 2 2 3 3 2 3 2 2 3 3" xfId="22666" xr:uid="{00000000-0005-0000-0000-0000AA320000}"/>
    <cellStyle name="Normal 2 2 3 3 2 3 2 2 3 4" xfId="31052" xr:uid="{00000000-0005-0000-0000-0000AB320000}"/>
    <cellStyle name="Normal 2 2 3 3 2 3 2 2 3 5" xfId="39438" xr:uid="{00000000-0005-0000-0000-0000AC320000}"/>
    <cellStyle name="Normal 2 2 3 3 2 3 2 2 3 6" xfId="47824" xr:uid="{00000000-0005-0000-0000-0000AD320000}"/>
    <cellStyle name="Normal 2 2 3 3 2 3 2 2 3 7" xfId="56210" xr:uid="{00000000-0005-0000-0000-0000AE320000}"/>
    <cellStyle name="Normal 2 2 3 3 2 3 2 2 4" xfId="11314" xr:uid="{00000000-0005-0000-0000-0000AF320000}"/>
    <cellStyle name="Normal 2 2 3 3 2 3 2 2 5" xfId="19700" xr:uid="{00000000-0005-0000-0000-0000B0320000}"/>
    <cellStyle name="Normal 2 2 3 3 2 3 2 2 6" xfId="28086" xr:uid="{00000000-0005-0000-0000-0000B1320000}"/>
    <cellStyle name="Normal 2 2 3 3 2 3 2 2 7" xfId="36472" xr:uid="{00000000-0005-0000-0000-0000B2320000}"/>
    <cellStyle name="Normal 2 2 3 3 2 3 2 2 8" xfId="44858" xr:uid="{00000000-0005-0000-0000-0000B3320000}"/>
    <cellStyle name="Normal 2 2 3 3 2 3 2 2 9" xfId="53244" xr:uid="{00000000-0005-0000-0000-0000B4320000}"/>
    <cellStyle name="Normal 2 2 3 3 2 3 2 3" xfId="4554" xr:uid="{00000000-0005-0000-0000-0000B5320000}"/>
    <cellStyle name="Normal 2 2 3 3 2 3 2 3 2" xfId="15908" xr:uid="{00000000-0005-0000-0000-0000B6320000}"/>
    <cellStyle name="Normal 2 2 3 3 2 3 2 3 3" xfId="24294" xr:uid="{00000000-0005-0000-0000-0000B7320000}"/>
    <cellStyle name="Normal 2 2 3 3 2 3 2 3 4" xfId="32680" xr:uid="{00000000-0005-0000-0000-0000B8320000}"/>
    <cellStyle name="Normal 2 2 3 3 2 3 2 3 5" xfId="41066" xr:uid="{00000000-0005-0000-0000-0000B9320000}"/>
    <cellStyle name="Normal 2 2 3 3 2 3 2 3 6" xfId="49452" xr:uid="{00000000-0005-0000-0000-0000BA320000}"/>
    <cellStyle name="Normal 2 2 3 3 2 3 2 3 7" xfId="57838" xr:uid="{00000000-0005-0000-0000-0000BB320000}"/>
    <cellStyle name="Normal 2 2 3 3 2 3 2 4" xfId="7522" xr:uid="{00000000-0005-0000-0000-0000BC320000}"/>
    <cellStyle name="Normal 2 2 3 3 2 3 2 4 2" xfId="13198" xr:uid="{00000000-0005-0000-0000-0000BD320000}"/>
    <cellStyle name="Normal 2 2 3 3 2 3 2 4 3" xfId="21584" xr:uid="{00000000-0005-0000-0000-0000BE320000}"/>
    <cellStyle name="Normal 2 2 3 3 2 3 2 4 4" xfId="29970" xr:uid="{00000000-0005-0000-0000-0000BF320000}"/>
    <cellStyle name="Normal 2 2 3 3 2 3 2 4 5" xfId="38356" xr:uid="{00000000-0005-0000-0000-0000C0320000}"/>
    <cellStyle name="Normal 2 2 3 3 2 3 2 4 6" xfId="46742" xr:uid="{00000000-0005-0000-0000-0000C1320000}"/>
    <cellStyle name="Normal 2 2 3 3 2 3 2 4 7" xfId="55128" xr:uid="{00000000-0005-0000-0000-0000C2320000}"/>
    <cellStyle name="Normal 2 2 3 3 2 3 2 5" xfId="10232" xr:uid="{00000000-0005-0000-0000-0000C3320000}"/>
    <cellStyle name="Normal 2 2 3 3 2 3 2 6" xfId="18618" xr:uid="{00000000-0005-0000-0000-0000C4320000}"/>
    <cellStyle name="Normal 2 2 3 3 2 3 2 7" xfId="27004" xr:uid="{00000000-0005-0000-0000-0000C5320000}"/>
    <cellStyle name="Normal 2 2 3 3 2 3 2 8" xfId="35390" xr:uid="{00000000-0005-0000-0000-0000C6320000}"/>
    <cellStyle name="Normal 2 2 3 3 2 3 2 9" xfId="43776" xr:uid="{00000000-0005-0000-0000-0000C7320000}"/>
    <cellStyle name="Normal 2 2 3 3 2 3 3" xfId="2074" xr:uid="{00000000-0005-0000-0000-0000C8320000}"/>
    <cellStyle name="Normal 2 2 3 3 2 3 3 2" xfId="4791" xr:uid="{00000000-0005-0000-0000-0000C9320000}"/>
    <cellStyle name="Normal 2 2 3 3 2 3 3 2 2" xfId="16145" xr:uid="{00000000-0005-0000-0000-0000CA320000}"/>
    <cellStyle name="Normal 2 2 3 3 2 3 3 2 3" xfId="24531" xr:uid="{00000000-0005-0000-0000-0000CB320000}"/>
    <cellStyle name="Normal 2 2 3 3 2 3 3 2 4" xfId="32917" xr:uid="{00000000-0005-0000-0000-0000CC320000}"/>
    <cellStyle name="Normal 2 2 3 3 2 3 3 2 5" xfId="41303" xr:uid="{00000000-0005-0000-0000-0000CD320000}"/>
    <cellStyle name="Normal 2 2 3 3 2 3 3 2 6" xfId="49689" xr:uid="{00000000-0005-0000-0000-0000CE320000}"/>
    <cellStyle name="Normal 2 2 3 3 2 3 3 2 7" xfId="58075" xr:uid="{00000000-0005-0000-0000-0000CF320000}"/>
    <cellStyle name="Normal 2 2 3 3 2 3 3 3" xfId="7759" xr:uid="{00000000-0005-0000-0000-0000D0320000}"/>
    <cellStyle name="Normal 2 2 3 3 2 3 3 3 2" xfId="13435" xr:uid="{00000000-0005-0000-0000-0000D1320000}"/>
    <cellStyle name="Normal 2 2 3 3 2 3 3 3 3" xfId="21821" xr:uid="{00000000-0005-0000-0000-0000D2320000}"/>
    <cellStyle name="Normal 2 2 3 3 2 3 3 3 4" xfId="30207" xr:uid="{00000000-0005-0000-0000-0000D3320000}"/>
    <cellStyle name="Normal 2 2 3 3 2 3 3 3 5" xfId="38593" xr:uid="{00000000-0005-0000-0000-0000D4320000}"/>
    <cellStyle name="Normal 2 2 3 3 2 3 3 3 6" xfId="46979" xr:uid="{00000000-0005-0000-0000-0000D5320000}"/>
    <cellStyle name="Normal 2 2 3 3 2 3 3 3 7" xfId="55365" xr:uid="{00000000-0005-0000-0000-0000D6320000}"/>
    <cellStyle name="Normal 2 2 3 3 2 3 3 4" xfId="10469" xr:uid="{00000000-0005-0000-0000-0000D7320000}"/>
    <cellStyle name="Normal 2 2 3 3 2 3 3 5" xfId="18855" xr:uid="{00000000-0005-0000-0000-0000D8320000}"/>
    <cellStyle name="Normal 2 2 3 3 2 3 3 6" xfId="27241" xr:uid="{00000000-0005-0000-0000-0000D9320000}"/>
    <cellStyle name="Normal 2 2 3 3 2 3 3 7" xfId="35627" xr:uid="{00000000-0005-0000-0000-0000DA320000}"/>
    <cellStyle name="Normal 2 2 3 3 2 3 3 8" xfId="44013" xr:uid="{00000000-0005-0000-0000-0000DB320000}"/>
    <cellStyle name="Normal 2 2 3 3 2 3 3 9" xfId="52399" xr:uid="{00000000-0005-0000-0000-0000DC320000}"/>
    <cellStyle name="Normal 2 2 3 3 2 3 4" xfId="3771" xr:uid="{00000000-0005-0000-0000-0000DD320000}"/>
    <cellStyle name="Normal 2 2 3 3 2 3 4 2" xfId="15125" xr:uid="{00000000-0005-0000-0000-0000DE320000}"/>
    <cellStyle name="Normal 2 2 3 3 2 3 4 3" xfId="23511" xr:uid="{00000000-0005-0000-0000-0000DF320000}"/>
    <cellStyle name="Normal 2 2 3 3 2 3 4 4" xfId="31897" xr:uid="{00000000-0005-0000-0000-0000E0320000}"/>
    <cellStyle name="Normal 2 2 3 3 2 3 4 5" xfId="40283" xr:uid="{00000000-0005-0000-0000-0000E1320000}"/>
    <cellStyle name="Normal 2 2 3 3 2 3 4 6" xfId="48669" xr:uid="{00000000-0005-0000-0000-0000E2320000}"/>
    <cellStyle name="Normal 2 2 3 3 2 3 4 7" xfId="57055" xr:uid="{00000000-0005-0000-0000-0000E3320000}"/>
    <cellStyle name="Normal 2 2 3 3 2 3 5" xfId="6739" xr:uid="{00000000-0005-0000-0000-0000E4320000}"/>
    <cellStyle name="Normal 2 2 3 3 2 3 5 2" xfId="12415" xr:uid="{00000000-0005-0000-0000-0000E5320000}"/>
    <cellStyle name="Normal 2 2 3 3 2 3 5 3" xfId="20801" xr:uid="{00000000-0005-0000-0000-0000E6320000}"/>
    <cellStyle name="Normal 2 2 3 3 2 3 5 4" xfId="29187" xr:uid="{00000000-0005-0000-0000-0000E7320000}"/>
    <cellStyle name="Normal 2 2 3 3 2 3 5 5" xfId="37573" xr:uid="{00000000-0005-0000-0000-0000E8320000}"/>
    <cellStyle name="Normal 2 2 3 3 2 3 5 6" xfId="45959" xr:uid="{00000000-0005-0000-0000-0000E9320000}"/>
    <cellStyle name="Normal 2 2 3 3 2 3 5 7" xfId="54345" xr:uid="{00000000-0005-0000-0000-0000EA320000}"/>
    <cellStyle name="Normal 2 2 3 3 2 3 6" xfId="9449" xr:uid="{00000000-0005-0000-0000-0000EB320000}"/>
    <cellStyle name="Normal 2 2 3 3 2 3 7" xfId="17835" xr:uid="{00000000-0005-0000-0000-0000EC320000}"/>
    <cellStyle name="Normal 2 2 3 3 2 3 8" xfId="26221" xr:uid="{00000000-0005-0000-0000-0000ED320000}"/>
    <cellStyle name="Normal 2 2 3 3 2 3 9" xfId="34607" xr:uid="{00000000-0005-0000-0000-0000EE320000}"/>
    <cellStyle name="Normal 2 2 3 3 2 4" xfId="966" xr:uid="{00000000-0005-0000-0000-0000EF320000}"/>
    <cellStyle name="Normal 2 2 3 3 2 4 10" xfId="51377" xr:uid="{00000000-0005-0000-0000-0000F0320000}"/>
    <cellStyle name="Normal 2 2 3 3 2 4 11" xfId="59763" xr:uid="{00000000-0005-0000-0000-0000F1320000}"/>
    <cellStyle name="Normal 2 2 3 3 2 4 2" xfId="2917" xr:uid="{00000000-0005-0000-0000-0000F2320000}"/>
    <cellStyle name="Normal 2 2 3 3 2 4 2 2" xfId="5634" xr:uid="{00000000-0005-0000-0000-0000F3320000}"/>
    <cellStyle name="Normal 2 2 3 3 2 4 2 2 2" xfId="16988" xr:uid="{00000000-0005-0000-0000-0000F4320000}"/>
    <cellStyle name="Normal 2 2 3 3 2 4 2 2 3" xfId="25374" xr:uid="{00000000-0005-0000-0000-0000F5320000}"/>
    <cellStyle name="Normal 2 2 3 3 2 4 2 2 4" xfId="33760" xr:uid="{00000000-0005-0000-0000-0000F6320000}"/>
    <cellStyle name="Normal 2 2 3 3 2 4 2 2 5" xfId="42146" xr:uid="{00000000-0005-0000-0000-0000F7320000}"/>
    <cellStyle name="Normal 2 2 3 3 2 4 2 2 6" xfId="50532" xr:uid="{00000000-0005-0000-0000-0000F8320000}"/>
    <cellStyle name="Normal 2 2 3 3 2 4 2 2 7" xfId="58918" xr:uid="{00000000-0005-0000-0000-0000F9320000}"/>
    <cellStyle name="Normal 2 2 3 3 2 4 2 3" xfId="8602" xr:uid="{00000000-0005-0000-0000-0000FA320000}"/>
    <cellStyle name="Normal 2 2 3 3 2 4 2 3 2" xfId="14278" xr:uid="{00000000-0005-0000-0000-0000FB320000}"/>
    <cellStyle name="Normal 2 2 3 3 2 4 2 3 3" xfId="22664" xr:uid="{00000000-0005-0000-0000-0000FC320000}"/>
    <cellStyle name="Normal 2 2 3 3 2 4 2 3 4" xfId="31050" xr:uid="{00000000-0005-0000-0000-0000FD320000}"/>
    <cellStyle name="Normal 2 2 3 3 2 4 2 3 5" xfId="39436" xr:uid="{00000000-0005-0000-0000-0000FE320000}"/>
    <cellStyle name="Normal 2 2 3 3 2 4 2 3 6" xfId="47822" xr:uid="{00000000-0005-0000-0000-0000FF320000}"/>
    <cellStyle name="Normal 2 2 3 3 2 4 2 3 7" xfId="56208" xr:uid="{00000000-0005-0000-0000-000000330000}"/>
    <cellStyle name="Normal 2 2 3 3 2 4 2 4" xfId="11312" xr:uid="{00000000-0005-0000-0000-000001330000}"/>
    <cellStyle name="Normal 2 2 3 3 2 4 2 5" xfId="19698" xr:uid="{00000000-0005-0000-0000-000002330000}"/>
    <cellStyle name="Normal 2 2 3 3 2 4 2 6" xfId="28084" xr:uid="{00000000-0005-0000-0000-000003330000}"/>
    <cellStyle name="Normal 2 2 3 3 2 4 2 7" xfId="36470" xr:uid="{00000000-0005-0000-0000-000004330000}"/>
    <cellStyle name="Normal 2 2 3 3 2 4 2 8" xfId="44856" xr:uid="{00000000-0005-0000-0000-000005330000}"/>
    <cellStyle name="Normal 2 2 3 3 2 4 2 9" xfId="53242" xr:uid="{00000000-0005-0000-0000-000006330000}"/>
    <cellStyle name="Normal 2 2 3 3 2 4 3" xfId="3769" xr:uid="{00000000-0005-0000-0000-000007330000}"/>
    <cellStyle name="Normal 2 2 3 3 2 4 3 2" xfId="15123" xr:uid="{00000000-0005-0000-0000-000008330000}"/>
    <cellStyle name="Normal 2 2 3 3 2 4 3 3" xfId="23509" xr:uid="{00000000-0005-0000-0000-000009330000}"/>
    <cellStyle name="Normal 2 2 3 3 2 4 3 4" xfId="31895" xr:uid="{00000000-0005-0000-0000-00000A330000}"/>
    <cellStyle name="Normal 2 2 3 3 2 4 3 5" xfId="40281" xr:uid="{00000000-0005-0000-0000-00000B330000}"/>
    <cellStyle name="Normal 2 2 3 3 2 4 3 6" xfId="48667" xr:uid="{00000000-0005-0000-0000-00000C330000}"/>
    <cellStyle name="Normal 2 2 3 3 2 4 3 7" xfId="57053" xr:uid="{00000000-0005-0000-0000-00000D330000}"/>
    <cellStyle name="Normal 2 2 3 3 2 4 4" xfId="6737" xr:uid="{00000000-0005-0000-0000-00000E330000}"/>
    <cellStyle name="Normal 2 2 3 3 2 4 4 2" xfId="12413" xr:uid="{00000000-0005-0000-0000-00000F330000}"/>
    <cellStyle name="Normal 2 2 3 3 2 4 4 3" xfId="20799" xr:uid="{00000000-0005-0000-0000-000010330000}"/>
    <cellStyle name="Normal 2 2 3 3 2 4 4 4" xfId="29185" xr:uid="{00000000-0005-0000-0000-000011330000}"/>
    <cellStyle name="Normal 2 2 3 3 2 4 4 5" xfId="37571" xr:uid="{00000000-0005-0000-0000-000012330000}"/>
    <cellStyle name="Normal 2 2 3 3 2 4 4 6" xfId="45957" xr:uid="{00000000-0005-0000-0000-000013330000}"/>
    <cellStyle name="Normal 2 2 3 3 2 4 4 7" xfId="54343" xr:uid="{00000000-0005-0000-0000-000014330000}"/>
    <cellStyle name="Normal 2 2 3 3 2 4 5" xfId="9447" xr:uid="{00000000-0005-0000-0000-000015330000}"/>
    <cellStyle name="Normal 2 2 3 3 2 4 6" xfId="17833" xr:uid="{00000000-0005-0000-0000-000016330000}"/>
    <cellStyle name="Normal 2 2 3 3 2 4 7" xfId="26219" xr:uid="{00000000-0005-0000-0000-000017330000}"/>
    <cellStyle name="Normal 2 2 3 3 2 4 8" xfId="34605" xr:uid="{00000000-0005-0000-0000-000018330000}"/>
    <cellStyle name="Normal 2 2 3 3 2 4 9" xfId="42991" xr:uid="{00000000-0005-0000-0000-000019330000}"/>
    <cellStyle name="Normal 2 2 3 3 2 5" xfId="1542" xr:uid="{00000000-0005-0000-0000-00001A330000}"/>
    <cellStyle name="Normal 2 2 3 3 2 5 10" xfId="51867" xr:uid="{00000000-0005-0000-0000-00001B330000}"/>
    <cellStyle name="Normal 2 2 3 3 2 5 11" xfId="60253" xr:uid="{00000000-0005-0000-0000-00001C330000}"/>
    <cellStyle name="Normal 2 2 3 3 2 5 2" xfId="2562" xr:uid="{00000000-0005-0000-0000-00001D330000}"/>
    <cellStyle name="Normal 2 2 3 3 2 5 2 2" xfId="5279" xr:uid="{00000000-0005-0000-0000-00001E330000}"/>
    <cellStyle name="Normal 2 2 3 3 2 5 2 2 2" xfId="16633" xr:uid="{00000000-0005-0000-0000-00001F330000}"/>
    <cellStyle name="Normal 2 2 3 3 2 5 2 2 3" xfId="25019" xr:uid="{00000000-0005-0000-0000-000020330000}"/>
    <cellStyle name="Normal 2 2 3 3 2 5 2 2 4" xfId="33405" xr:uid="{00000000-0005-0000-0000-000021330000}"/>
    <cellStyle name="Normal 2 2 3 3 2 5 2 2 5" xfId="41791" xr:uid="{00000000-0005-0000-0000-000022330000}"/>
    <cellStyle name="Normal 2 2 3 3 2 5 2 2 6" xfId="50177" xr:uid="{00000000-0005-0000-0000-000023330000}"/>
    <cellStyle name="Normal 2 2 3 3 2 5 2 2 7" xfId="58563" xr:uid="{00000000-0005-0000-0000-000024330000}"/>
    <cellStyle name="Normal 2 2 3 3 2 5 2 3" xfId="8247" xr:uid="{00000000-0005-0000-0000-000025330000}"/>
    <cellStyle name="Normal 2 2 3 3 2 5 2 3 2" xfId="13923" xr:uid="{00000000-0005-0000-0000-000026330000}"/>
    <cellStyle name="Normal 2 2 3 3 2 5 2 3 3" xfId="22309" xr:uid="{00000000-0005-0000-0000-000027330000}"/>
    <cellStyle name="Normal 2 2 3 3 2 5 2 3 4" xfId="30695" xr:uid="{00000000-0005-0000-0000-000028330000}"/>
    <cellStyle name="Normal 2 2 3 3 2 5 2 3 5" xfId="39081" xr:uid="{00000000-0005-0000-0000-000029330000}"/>
    <cellStyle name="Normal 2 2 3 3 2 5 2 3 6" xfId="47467" xr:uid="{00000000-0005-0000-0000-00002A330000}"/>
    <cellStyle name="Normal 2 2 3 3 2 5 2 3 7" xfId="55853" xr:uid="{00000000-0005-0000-0000-00002B330000}"/>
    <cellStyle name="Normal 2 2 3 3 2 5 2 4" xfId="10957" xr:uid="{00000000-0005-0000-0000-00002C330000}"/>
    <cellStyle name="Normal 2 2 3 3 2 5 2 5" xfId="19343" xr:uid="{00000000-0005-0000-0000-00002D330000}"/>
    <cellStyle name="Normal 2 2 3 3 2 5 2 6" xfId="27729" xr:uid="{00000000-0005-0000-0000-00002E330000}"/>
    <cellStyle name="Normal 2 2 3 3 2 5 2 7" xfId="36115" xr:uid="{00000000-0005-0000-0000-00002F330000}"/>
    <cellStyle name="Normal 2 2 3 3 2 5 2 8" xfId="44501" xr:uid="{00000000-0005-0000-0000-000030330000}"/>
    <cellStyle name="Normal 2 2 3 3 2 5 2 9" xfId="52887" xr:uid="{00000000-0005-0000-0000-000031330000}"/>
    <cellStyle name="Normal 2 2 3 3 2 5 3" xfId="4259" xr:uid="{00000000-0005-0000-0000-000032330000}"/>
    <cellStyle name="Normal 2 2 3 3 2 5 3 2" xfId="15613" xr:uid="{00000000-0005-0000-0000-000033330000}"/>
    <cellStyle name="Normal 2 2 3 3 2 5 3 3" xfId="23999" xr:uid="{00000000-0005-0000-0000-000034330000}"/>
    <cellStyle name="Normal 2 2 3 3 2 5 3 4" xfId="32385" xr:uid="{00000000-0005-0000-0000-000035330000}"/>
    <cellStyle name="Normal 2 2 3 3 2 5 3 5" xfId="40771" xr:uid="{00000000-0005-0000-0000-000036330000}"/>
    <cellStyle name="Normal 2 2 3 3 2 5 3 6" xfId="49157" xr:uid="{00000000-0005-0000-0000-000037330000}"/>
    <cellStyle name="Normal 2 2 3 3 2 5 3 7" xfId="57543" xr:uid="{00000000-0005-0000-0000-000038330000}"/>
    <cellStyle name="Normal 2 2 3 3 2 5 4" xfId="7227" xr:uid="{00000000-0005-0000-0000-000039330000}"/>
    <cellStyle name="Normal 2 2 3 3 2 5 4 2" xfId="12903" xr:uid="{00000000-0005-0000-0000-00003A330000}"/>
    <cellStyle name="Normal 2 2 3 3 2 5 4 3" xfId="21289" xr:uid="{00000000-0005-0000-0000-00003B330000}"/>
    <cellStyle name="Normal 2 2 3 3 2 5 4 4" xfId="29675" xr:uid="{00000000-0005-0000-0000-00003C330000}"/>
    <cellStyle name="Normal 2 2 3 3 2 5 4 5" xfId="38061" xr:uid="{00000000-0005-0000-0000-00003D330000}"/>
    <cellStyle name="Normal 2 2 3 3 2 5 4 6" xfId="46447" xr:uid="{00000000-0005-0000-0000-00003E330000}"/>
    <cellStyle name="Normal 2 2 3 3 2 5 4 7" xfId="54833" xr:uid="{00000000-0005-0000-0000-00003F330000}"/>
    <cellStyle name="Normal 2 2 3 3 2 5 5" xfId="9937" xr:uid="{00000000-0005-0000-0000-000040330000}"/>
    <cellStyle name="Normal 2 2 3 3 2 5 6" xfId="18323" xr:uid="{00000000-0005-0000-0000-000041330000}"/>
    <cellStyle name="Normal 2 2 3 3 2 5 7" xfId="26709" xr:uid="{00000000-0005-0000-0000-000042330000}"/>
    <cellStyle name="Normal 2 2 3 3 2 5 8" xfId="35095" xr:uid="{00000000-0005-0000-0000-000043330000}"/>
    <cellStyle name="Normal 2 2 3 3 2 5 9" xfId="43481" xr:uid="{00000000-0005-0000-0000-000044330000}"/>
    <cellStyle name="Normal 2 2 3 3 2 6" xfId="2072" xr:uid="{00000000-0005-0000-0000-000045330000}"/>
    <cellStyle name="Normal 2 2 3 3 2 6 2" xfId="4789" xr:uid="{00000000-0005-0000-0000-000046330000}"/>
    <cellStyle name="Normal 2 2 3 3 2 6 2 2" xfId="16143" xr:uid="{00000000-0005-0000-0000-000047330000}"/>
    <cellStyle name="Normal 2 2 3 3 2 6 2 3" xfId="24529" xr:uid="{00000000-0005-0000-0000-000048330000}"/>
    <cellStyle name="Normal 2 2 3 3 2 6 2 4" xfId="32915" xr:uid="{00000000-0005-0000-0000-000049330000}"/>
    <cellStyle name="Normal 2 2 3 3 2 6 2 5" xfId="41301" xr:uid="{00000000-0005-0000-0000-00004A330000}"/>
    <cellStyle name="Normal 2 2 3 3 2 6 2 6" xfId="49687" xr:uid="{00000000-0005-0000-0000-00004B330000}"/>
    <cellStyle name="Normal 2 2 3 3 2 6 2 7" xfId="58073" xr:uid="{00000000-0005-0000-0000-00004C330000}"/>
    <cellStyle name="Normal 2 2 3 3 2 6 3" xfId="7757" xr:uid="{00000000-0005-0000-0000-00004D330000}"/>
    <cellStyle name="Normal 2 2 3 3 2 6 3 2" xfId="13433" xr:uid="{00000000-0005-0000-0000-00004E330000}"/>
    <cellStyle name="Normal 2 2 3 3 2 6 3 3" xfId="21819" xr:uid="{00000000-0005-0000-0000-00004F330000}"/>
    <cellStyle name="Normal 2 2 3 3 2 6 3 4" xfId="30205" xr:uid="{00000000-0005-0000-0000-000050330000}"/>
    <cellStyle name="Normal 2 2 3 3 2 6 3 5" xfId="38591" xr:uid="{00000000-0005-0000-0000-000051330000}"/>
    <cellStyle name="Normal 2 2 3 3 2 6 3 6" xfId="46977" xr:uid="{00000000-0005-0000-0000-000052330000}"/>
    <cellStyle name="Normal 2 2 3 3 2 6 3 7" xfId="55363" xr:uid="{00000000-0005-0000-0000-000053330000}"/>
    <cellStyle name="Normal 2 2 3 3 2 6 4" xfId="10467" xr:uid="{00000000-0005-0000-0000-000054330000}"/>
    <cellStyle name="Normal 2 2 3 3 2 6 5" xfId="18853" xr:uid="{00000000-0005-0000-0000-000055330000}"/>
    <cellStyle name="Normal 2 2 3 3 2 6 6" xfId="27239" xr:uid="{00000000-0005-0000-0000-000056330000}"/>
    <cellStyle name="Normal 2 2 3 3 2 6 7" xfId="35625" xr:uid="{00000000-0005-0000-0000-000057330000}"/>
    <cellStyle name="Normal 2 2 3 3 2 6 8" xfId="44011" xr:uid="{00000000-0005-0000-0000-000058330000}"/>
    <cellStyle name="Normal 2 2 3 3 2 6 9" xfId="52397" xr:uid="{00000000-0005-0000-0000-000059330000}"/>
    <cellStyle name="Normal 2 2 3 3 2 7" xfId="641" xr:uid="{00000000-0005-0000-0000-00005A330000}"/>
    <cellStyle name="Normal 2 2 3 3 2 7 2" xfId="6382" xr:uid="{00000000-0005-0000-0000-00005B330000}"/>
    <cellStyle name="Normal 2 2 3 3 2 7 3" xfId="12058" xr:uid="{00000000-0005-0000-0000-00005C330000}"/>
    <cellStyle name="Normal 2 2 3 3 2 7 4" xfId="20444" xr:uid="{00000000-0005-0000-0000-00005D330000}"/>
    <cellStyle name="Normal 2 2 3 3 2 7 5" xfId="28830" xr:uid="{00000000-0005-0000-0000-00005E330000}"/>
    <cellStyle name="Normal 2 2 3 3 2 7 6" xfId="37216" xr:uid="{00000000-0005-0000-0000-00005F330000}"/>
    <cellStyle name="Normal 2 2 3 3 2 7 7" xfId="45602" xr:uid="{00000000-0005-0000-0000-000060330000}"/>
    <cellStyle name="Normal 2 2 3 3 2 7 8" xfId="53988" xr:uid="{00000000-0005-0000-0000-000061330000}"/>
    <cellStyle name="Normal 2 2 3 3 2 8" xfId="3414" xr:uid="{00000000-0005-0000-0000-000062330000}"/>
    <cellStyle name="Normal 2 2 3 3 2 8 2" xfId="14768" xr:uid="{00000000-0005-0000-0000-000063330000}"/>
    <cellStyle name="Normal 2 2 3 3 2 8 3" xfId="23154" xr:uid="{00000000-0005-0000-0000-000064330000}"/>
    <cellStyle name="Normal 2 2 3 3 2 8 4" xfId="31540" xr:uid="{00000000-0005-0000-0000-000065330000}"/>
    <cellStyle name="Normal 2 2 3 3 2 8 5" xfId="39926" xr:uid="{00000000-0005-0000-0000-000066330000}"/>
    <cellStyle name="Normal 2 2 3 3 2 8 6" xfId="48312" xr:uid="{00000000-0005-0000-0000-000067330000}"/>
    <cellStyle name="Normal 2 2 3 3 2 8 7" xfId="56698" xr:uid="{00000000-0005-0000-0000-000068330000}"/>
    <cellStyle name="Normal 2 2 3 3 2 9" xfId="6276" xr:uid="{00000000-0005-0000-0000-000069330000}"/>
    <cellStyle name="Normal 2 2 3 3 2 9 2" xfId="11952" xr:uid="{00000000-0005-0000-0000-00006A330000}"/>
    <cellStyle name="Normal 2 2 3 3 2 9 3" xfId="20338" xr:uid="{00000000-0005-0000-0000-00006B330000}"/>
    <cellStyle name="Normal 2 2 3 3 2 9 4" xfId="28724" xr:uid="{00000000-0005-0000-0000-00006C330000}"/>
    <cellStyle name="Normal 2 2 3 3 2 9 5" xfId="37110" xr:uid="{00000000-0005-0000-0000-00006D330000}"/>
    <cellStyle name="Normal 2 2 3 3 2 9 6" xfId="45496" xr:uid="{00000000-0005-0000-0000-00006E330000}"/>
    <cellStyle name="Normal 2 2 3 3 2 9 7" xfId="53882" xr:uid="{00000000-0005-0000-0000-00006F330000}"/>
    <cellStyle name="Normal 2 2 3 3 2_Sheet1" xfId="148" xr:uid="{00000000-0005-0000-0000-000070330000}"/>
    <cellStyle name="Normal 2 2 3 3 3" xfId="149" xr:uid="{00000000-0005-0000-0000-000071330000}"/>
    <cellStyle name="Normal 2 2 3 3 3 10" xfId="25866" xr:uid="{00000000-0005-0000-0000-000072330000}"/>
    <cellStyle name="Normal 2 2 3 3 3 11" xfId="34252" xr:uid="{00000000-0005-0000-0000-000073330000}"/>
    <cellStyle name="Normal 2 2 3 3 3 12" xfId="42638" xr:uid="{00000000-0005-0000-0000-000074330000}"/>
    <cellStyle name="Normal 2 2 3 3 3 13" xfId="51024" xr:uid="{00000000-0005-0000-0000-000075330000}"/>
    <cellStyle name="Normal 2 2 3 3 3 14" xfId="59410" xr:uid="{00000000-0005-0000-0000-000076330000}"/>
    <cellStyle name="Normal 2 2 3 3 3 15" xfId="60777" xr:uid="{00000000-0005-0000-0000-000077330000}"/>
    <cellStyle name="Normal 2 2 3 3 3 2" xfId="969" xr:uid="{00000000-0005-0000-0000-000078330000}"/>
    <cellStyle name="Normal 2 2 3 3 3 2 10" xfId="51380" xr:uid="{00000000-0005-0000-0000-000079330000}"/>
    <cellStyle name="Normal 2 2 3 3 3 2 11" xfId="59766" xr:uid="{00000000-0005-0000-0000-00007A330000}"/>
    <cellStyle name="Normal 2 2 3 3 3 2 12" xfId="61272" xr:uid="{00000000-0005-0000-0000-00007B330000}"/>
    <cellStyle name="Normal 2 2 3 3 3 2 2" xfId="2920" xr:uid="{00000000-0005-0000-0000-00007C330000}"/>
    <cellStyle name="Normal 2 2 3 3 3 2 2 2" xfId="5637" xr:uid="{00000000-0005-0000-0000-00007D330000}"/>
    <cellStyle name="Normal 2 2 3 3 3 2 2 2 2" xfId="16991" xr:uid="{00000000-0005-0000-0000-00007E330000}"/>
    <cellStyle name="Normal 2 2 3 3 3 2 2 2 3" xfId="25377" xr:uid="{00000000-0005-0000-0000-00007F330000}"/>
    <cellStyle name="Normal 2 2 3 3 3 2 2 2 4" xfId="33763" xr:uid="{00000000-0005-0000-0000-000080330000}"/>
    <cellStyle name="Normal 2 2 3 3 3 2 2 2 5" xfId="42149" xr:uid="{00000000-0005-0000-0000-000081330000}"/>
    <cellStyle name="Normal 2 2 3 3 3 2 2 2 6" xfId="50535" xr:uid="{00000000-0005-0000-0000-000082330000}"/>
    <cellStyle name="Normal 2 2 3 3 3 2 2 2 7" xfId="58921" xr:uid="{00000000-0005-0000-0000-000083330000}"/>
    <cellStyle name="Normal 2 2 3 3 3 2 2 3" xfId="8605" xr:uid="{00000000-0005-0000-0000-000084330000}"/>
    <cellStyle name="Normal 2 2 3 3 3 2 2 3 2" xfId="14281" xr:uid="{00000000-0005-0000-0000-000085330000}"/>
    <cellStyle name="Normal 2 2 3 3 3 2 2 3 3" xfId="22667" xr:uid="{00000000-0005-0000-0000-000086330000}"/>
    <cellStyle name="Normal 2 2 3 3 3 2 2 3 4" xfId="31053" xr:uid="{00000000-0005-0000-0000-000087330000}"/>
    <cellStyle name="Normal 2 2 3 3 3 2 2 3 5" xfId="39439" xr:uid="{00000000-0005-0000-0000-000088330000}"/>
    <cellStyle name="Normal 2 2 3 3 3 2 2 3 6" xfId="47825" xr:uid="{00000000-0005-0000-0000-000089330000}"/>
    <cellStyle name="Normal 2 2 3 3 3 2 2 3 7" xfId="56211" xr:uid="{00000000-0005-0000-0000-00008A330000}"/>
    <cellStyle name="Normal 2 2 3 3 3 2 2 4" xfId="11315" xr:uid="{00000000-0005-0000-0000-00008B330000}"/>
    <cellStyle name="Normal 2 2 3 3 3 2 2 5" xfId="19701" xr:uid="{00000000-0005-0000-0000-00008C330000}"/>
    <cellStyle name="Normal 2 2 3 3 3 2 2 6" xfId="28087" xr:uid="{00000000-0005-0000-0000-00008D330000}"/>
    <cellStyle name="Normal 2 2 3 3 3 2 2 7" xfId="36473" xr:uid="{00000000-0005-0000-0000-00008E330000}"/>
    <cellStyle name="Normal 2 2 3 3 3 2 2 8" xfId="44859" xr:uid="{00000000-0005-0000-0000-00008F330000}"/>
    <cellStyle name="Normal 2 2 3 3 3 2 2 9" xfId="53245" xr:uid="{00000000-0005-0000-0000-000090330000}"/>
    <cellStyle name="Normal 2 2 3 3 3 2 3" xfId="3772" xr:uid="{00000000-0005-0000-0000-000091330000}"/>
    <cellStyle name="Normal 2 2 3 3 3 2 3 2" xfId="15126" xr:uid="{00000000-0005-0000-0000-000092330000}"/>
    <cellStyle name="Normal 2 2 3 3 3 2 3 3" xfId="23512" xr:uid="{00000000-0005-0000-0000-000093330000}"/>
    <cellStyle name="Normal 2 2 3 3 3 2 3 4" xfId="31898" xr:uid="{00000000-0005-0000-0000-000094330000}"/>
    <cellStyle name="Normal 2 2 3 3 3 2 3 5" xfId="40284" xr:uid="{00000000-0005-0000-0000-000095330000}"/>
    <cellStyle name="Normal 2 2 3 3 3 2 3 6" xfId="48670" xr:uid="{00000000-0005-0000-0000-000096330000}"/>
    <cellStyle name="Normal 2 2 3 3 3 2 3 7" xfId="57056" xr:uid="{00000000-0005-0000-0000-000097330000}"/>
    <cellStyle name="Normal 2 2 3 3 3 2 4" xfId="6740" xr:uid="{00000000-0005-0000-0000-000098330000}"/>
    <cellStyle name="Normal 2 2 3 3 3 2 4 2" xfId="12416" xr:uid="{00000000-0005-0000-0000-000099330000}"/>
    <cellStyle name="Normal 2 2 3 3 3 2 4 3" xfId="20802" xr:uid="{00000000-0005-0000-0000-00009A330000}"/>
    <cellStyle name="Normal 2 2 3 3 3 2 4 4" xfId="29188" xr:uid="{00000000-0005-0000-0000-00009B330000}"/>
    <cellStyle name="Normal 2 2 3 3 3 2 4 5" xfId="37574" xr:uid="{00000000-0005-0000-0000-00009C330000}"/>
    <cellStyle name="Normal 2 2 3 3 3 2 4 6" xfId="45960" xr:uid="{00000000-0005-0000-0000-00009D330000}"/>
    <cellStyle name="Normal 2 2 3 3 3 2 4 7" xfId="54346" xr:uid="{00000000-0005-0000-0000-00009E330000}"/>
    <cellStyle name="Normal 2 2 3 3 3 2 5" xfId="9450" xr:uid="{00000000-0005-0000-0000-00009F330000}"/>
    <cellStyle name="Normal 2 2 3 3 3 2 6" xfId="17836" xr:uid="{00000000-0005-0000-0000-0000A0330000}"/>
    <cellStyle name="Normal 2 2 3 3 3 2 7" xfId="26222" xr:uid="{00000000-0005-0000-0000-0000A1330000}"/>
    <cellStyle name="Normal 2 2 3 3 3 2 8" xfId="34608" xr:uid="{00000000-0005-0000-0000-0000A2330000}"/>
    <cellStyle name="Normal 2 2 3 3 3 2 9" xfId="42994" xr:uid="{00000000-0005-0000-0000-0000A3330000}"/>
    <cellStyle name="Normal 2 2 3 3 3 3" xfId="1544" xr:uid="{00000000-0005-0000-0000-0000A4330000}"/>
    <cellStyle name="Normal 2 2 3 3 3 3 10" xfId="51869" xr:uid="{00000000-0005-0000-0000-0000A5330000}"/>
    <cellStyle name="Normal 2 2 3 3 3 3 11" xfId="60255" xr:uid="{00000000-0005-0000-0000-0000A6330000}"/>
    <cellStyle name="Normal 2 2 3 3 3 3 2" xfId="2564" xr:uid="{00000000-0005-0000-0000-0000A7330000}"/>
    <cellStyle name="Normal 2 2 3 3 3 3 2 2" xfId="5281" xr:uid="{00000000-0005-0000-0000-0000A8330000}"/>
    <cellStyle name="Normal 2 2 3 3 3 3 2 2 2" xfId="16635" xr:uid="{00000000-0005-0000-0000-0000A9330000}"/>
    <cellStyle name="Normal 2 2 3 3 3 3 2 2 3" xfId="25021" xr:uid="{00000000-0005-0000-0000-0000AA330000}"/>
    <cellStyle name="Normal 2 2 3 3 3 3 2 2 4" xfId="33407" xr:uid="{00000000-0005-0000-0000-0000AB330000}"/>
    <cellStyle name="Normal 2 2 3 3 3 3 2 2 5" xfId="41793" xr:uid="{00000000-0005-0000-0000-0000AC330000}"/>
    <cellStyle name="Normal 2 2 3 3 3 3 2 2 6" xfId="50179" xr:uid="{00000000-0005-0000-0000-0000AD330000}"/>
    <cellStyle name="Normal 2 2 3 3 3 3 2 2 7" xfId="58565" xr:uid="{00000000-0005-0000-0000-0000AE330000}"/>
    <cellStyle name="Normal 2 2 3 3 3 3 2 3" xfId="8249" xr:uid="{00000000-0005-0000-0000-0000AF330000}"/>
    <cellStyle name="Normal 2 2 3 3 3 3 2 3 2" xfId="13925" xr:uid="{00000000-0005-0000-0000-0000B0330000}"/>
    <cellStyle name="Normal 2 2 3 3 3 3 2 3 3" xfId="22311" xr:uid="{00000000-0005-0000-0000-0000B1330000}"/>
    <cellStyle name="Normal 2 2 3 3 3 3 2 3 4" xfId="30697" xr:uid="{00000000-0005-0000-0000-0000B2330000}"/>
    <cellStyle name="Normal 2 2 3 3 3 3 2 3 5" xfId="39083" xr:uid="{00000000-0005-0000-0000-0000B3330000}"/>
    <cellStyle name="Normal 2 2 3 3 3 3 2 3 6" xfId="47469" xr:uid="{00000000-0005-0000-0000-0000B4330000}"/>
    <cellStyle name="Normal 2 2 3 3 3 3 2 3 7" xfId="55855" xr:uid="{00000000-0005-0000-0000-0000B5330000}"/>
    <cellStyle name="Normal 2 2 3 3 3 3 2 4" xfId="10959" xr:uid="{00000000-0005-0000-0000-0000B6330000}"/>
    <cellStyle name="Normal 2 2 3 3 3 3 2 5" xfId="19345" xr:uid="{00000000-0005-0000-0000-0000B7330000}"/>
    <cellStyle name="Normal 2 2 3 3 3 3 2 6" xfId="27731" xr:uid="{00000000-0005-0000-0000-0000B8330000}"/>
    <cellStyle name="Normal 2 2 3 3 3 3 2 7" xfId="36117" xr:uid="{00000000-0005-0000-0000-0000B9330000}"/>
    <cellStyle name="Normal 2 2 3 3 3 3 2 8" xfId="44503" xr:uid="{00000000-0005-0000-0000-0000BA330000}"/>
    <cellStyle name="Normal 2 2 3 3 3 3 2 9" xfId="52889" xr:uid="{00000000-0005-0000-0000-0000BB330000}"/>
    <cellStyle name="Normal 2 2 3 3 3 3 3" xfId="4261" xr:uid="{00000000-0005-0000-0000-0000BC330000}"/>
    <cellStyle name="Normal 2 2 3 3 3 3 3 2" xfId="15615" xr:uid="{00000000-0005-0000-0000-0000BD330000}"/>
    <cellStyle name="Normal 2 2 3 3 3 3 3 3" xfId="24001" xr:uid="{00000000-0005-0000-0000-0000BE330000}"/>
    <cellStyle name="Normal 2 2 3 3 3 3 3 4" xfId="32387" xr:uid="{00000000-0005-0000-0000-0000BF330000}"/>
    <cellStyle name="Normal 2 2 3 3 3 3 3 5" xfId="40773" xr:uid="{00000000-0005-0000-0000-0000C0330000}"/>
    <cellStyle name="Normal 2 2 3 3 3 3 3 6" xfId="49159" xr:uid="{00000000-0005-0000-0000-0000C1330000}"/>
    <cellStyle name="Normal 2 2 3 3 3 3 3 7" xfId="57545" xr:uid="{00000000-0005-0000-0000-0000C2330000}"/>
    <cellStyle name="Normal 2 2 3 3 3 3 4" xfId="7229" xr:uid="{00000000-0005-0000-0000-0000C3330000}"/>
    <cellStyle name="Normal 2 2 3 3 3 3 4 2" xfId="12905" xr:uid="{00000000-0005-0000-0000-0000C4330000}"/>
    <cellStyle name="Normal 2 2 3 3 3 3 4 3" xfId="21291" xr:uid="{00000000-0005-0000-0000-0000C5330000}"/>
    <cellStyle name="Normal 2 2 3 3 3 3 4 4" xfId="29677" xr:uid="{00000000-0005-0000-0000-0000C6330000}"/>
    <cellStyle name="Normal 2 2 3 3 3 3 4 5" xfId="38063" xr:uid="{00000000-0005-0000-0000-0000C7330000}"/>
    <cellStyle name="Normal 2 2 3 3 3 3 4 6" xfId="46449" xr:uid="{00000000-0005-0000-0000-0000C8330000}"/>
    <cellStyle name="Normal 2 2 3 3 3 3 4 7" xfId="54835" xr:uid="{00000000-0005-0000-0000-0000C9330000}"/>
    <cellStyle name="Normal 2 2 3 3 3 3 5" xfId="9939" xr:uid="{00000000-0005-0000-0000-0000CA330000}"/>
    <cellStyle name="Normal 2 2 3 3 3 3 6" xfId="18325" xr:uid="{00000000-0005-0000-0000-0000CB330000}"/>
    <cellStyle name="Normal 2 2 3 3 3 3 7" xfId="26711" xr:uid="{00000000-0005-0000-0000-0000CC330000}"/>
    <cellStyle name="Normal 2 2 3 3 3 3 8" xfId="35097" xr:uid="{00000000-0005-0000-0000-0000CD330000}"/>
    <cellStyle name="Normal 2 2 3 3 3 3 9" xfId="43483" xr:uid="{00000000-0005-0000-0000-0000CE330000}"/>
    <cellStyle name="Normal 2 2 3 3 3 4" xfId="2075" xr:uid="{00000000-0005-0000-0000-0000CF330000}"/>
    <cellStyle name="Normal 2 2 3 3 3 4 2" xfId="4792" xr:uid="{00000000-0005-0000-0000-0000D0330000}"/>
    <cellStyle name="Normal 2 2 3 3 3 4 2 2" xfId="16146" xr:uid="{00000000-0005-0000-0000-0000D1330000}"/>
    <cellStyle name="Normal 2 2 3 3 3 4 2 3" xfId="24532" xr:uid="{00000000-0005-0000-0000-0000D2330000}"/>
    <cellStyle name="Normal 2 2 3 3 3 4 2 4" xfId="32918" xr:uid="{00000000-0005-0000-0000-0000D3330000}"/>
    <cellStyle name="Normal 2 2 3 3 3 4 2 5" xfId="41304" xr:uid="{00000000-0005-0000-0000-0000D4330000}"/>
    <cellStyle name="Normal 2 2 3 3 3 4 2 6" xfId="49690" xr:uid="{00000000-0005-0000-0000-0000D5330000}"/>
    <cellStyle name="Normal 2 2 3 3 3 4 2 7" xfId="58076" xr:uid="{00000000-0005-0000-0000-0000D6330000}"/>
    <cellStyle name="Normal 2 2 3 3 3 4 3" xfId="7760" xr:uid="{00000000-0005-0000-0000-0000D7330000}"/>
    <cellStyle name="Normal 2 2 3 3 3 4 3 2" xfId="13436" xr:uid="{00000000-0005-0000-0000-0000D8330000}"/>
    <cellStyle name="Normal 2 2 3 3 3 4 3 3" xfId="21822" xr:uid="{00000000-0005-0000-0000-0000D9330000}"/>
    <cellStyle name="Normal 2 2 3 3 3 4 3 4" xfId="30208" xr:uid="{00000000-0005-0000-0000-0000DA330000}"/>
    <cellStyle name="Normal 2 2 3 3 3 4 3 5" xfId="38594" xr:uid="{00000000-0005-0000-0000-0000DB330000}"/>
    <cellStyle name="Normal 2 2 3 3 3 4 3 6" xfId="46980" xr:uid="{00000000-0005-0000-0000-0000DC330000}"/>
    <cellStyle name="Normal 2 2 3 3 3 4 3 7" xfId="55366" xr:uid="{00000000-0005-0000-0000-0000DD330000}"/>
    <cellStyle name="Normal 2 2 3 3 3 4 4" xfId="10470" xr:uid="{00000000-0005-0000-0000-0000DE330000}"/>
    <cellStyle name="Normal 2 2 3 3 3 4 5" xfId="18856" xr:uid="{00000000-0005-0000-0000-0000DF330000}"/>
    <cellStyle name="Normal 2 2 3 3 3 4 6" xfId="27242" xr:uid="{00000000-0005-0000-0000-0000E0330000}"/>
    <cellStyle name="Normal 2 2 3 3 3 4 7" xfId="35628" xr:uid="{00000000-0005-0000-0000-0000E1330000}"/>
    <cellStyle name="Normal 2 2 3 3 3 4 8" xfId="44014" xr:uid="{00000000-0005-0000-0000-0000E2330000}"/>
    <cellStyle name="Normal 2 2 3 3 3 4 9" xfId="52400" xr:uid="{00000000-0005-0000-0000-0000E3330000}"/>
    <cellStyle name="Normal 2 2 3 3 3 5" xfId="642" xr:uid="{00000000-0005-0000-0000-0000E4330000}"/>
    <cellStyle name="Normal 2 2 3 3 3 5 2" xfId="6384" xr:uid="{00000000-0005-0000-0000-0000E5330000}"/>
    <cellStyle name="Normal 2 2 3 3 3 5 3" xfId="12060" xr:uid="{00000000-0005-0000-0000-0000E6330000}"/>
    <cellStyle name="Normal 2 2 3 3 3 5 4" xfId="20446" xr:uid="{00000000-0005-0000-0000-0000E7330000}"/>
    <cellStyle name="Normal 2 2 3 3 3 5 5" xfId="28832" xr:uid="{00000000-0005-0000-0000-0000E8330000}"/>
    <cellStyle name="Normal 2 2 3 3 3 5 6" xfId="37218" xr:uid="{00000000-0005-0000-0000-0000E9330000}"/>
    <cellStyle name="Normal 2 2 3 3 3 5 7" xfId="45604" xr:uid="{00000000-0005-0000-0000-0000EA330000}"/>
    <cellStyle name="Normal 2 2 3 3 3 5 8" xfId="53990" xr:uid="{00000000-0005-0000-0000-0000EB330000}"/>
    <cellStyle name="Normal 2 2 3 3 3 6" xfId="3416" xr:uid="{00000000-0005-0000-0000-0000EC330000}"/>
    <cellStyle name="Normal 2 2 3 3 3 6 2" xfId="14770" xr:uid="{00000000-0005-0000-0000-0000ED330000}"/>
    <cellStyle name="Normal 2 2 3 3 3 6 3" xfId="23156" xr:uid="{00000000-0005-0000-0000-0000EE330000}"/>
    <cellStyle name="Normal 2 2 3 3 3 6 4" xfId="31542" xr:uid="{00000000-0005-0000-0000-0000EF330000}"/>
    <cellStyle name="Normal 2 2 3 3 3 6 5" xfId="39928" xr:uid="{00000000-0005-0000-0000-0000F0330000}"/>
    <cellStyle name="Normal 2 2 3 3 3 6 6" xfId="48314" xr:uid="{00000000-0005-0000-0000-0000F1330000}"/>
    <cellStyle name="Normal 2 2 3 3 3 6 7" xfId="56700" xr:uid="{00000000-0005-0000-0000-0000F2330000}"/>
    <cellStyle name="Normal 2 2 3 3 3 7" xfId="6204" xr:uid="{00000000-0005-0000-0000-0000F3330000}"/>
    <cellStyle name="Normal 2 2 3 3 3 7 2" xfId="11880" xr:uid="{00000000-0005-0000-0000-0000F4330000}"/>
    <cellStyle name="Normal 2 2 3 3 3 7 3" xfId="20266" xr:uid="{00000000-0005-0000-0000-0000F5330000}"/>
    <cellStyle name="Normal 2 2 3 3 3 7 4" xfId="28652" xr:uid="{00000000-0005-0000-0000-0000F6330000}"/>
    <cellStyle name="Normal 2 2 3 3 3 7 5" xfId="37038" xr:uid="{00000000-0005-0000-0000-0000F7330000}"/>
    <cellStyle name="Normal 2 2 3 3 3 7 6" xfId="45424" xr:uid="{00000000-0005-0000-0000-0000F8330000}"/>
    <cellStyle name="Normal 2 2 3 3 3 7 7" xfId="53810" xr:uid="{00000000-0005-0000-0000-0000F9330000}"/>
    <cellStyle name="Normal 2 2 3 3 3 8" xfId="9094" xr:uid="{00000000-0005-0000-0000-0000FA330000}"/>
    <cellStyle name="Normal 2 2 3 3 3 9" xfId="17480" xr:uid="{00000000-0005-0000-0000-0000FB330000}"/>
    <cellStyle name="Normal 2 2 3 3 4" xfId="970" xr:uid="{00000000-0005-0000-0000-0000FC330000}"/>
    <cellStyle name="Normal 2 2 3 3 4 10" xfId="42995" xr:uid="{00000000-0005-0000-0000-0000FD330000}"/>
    <cellStyle name="Normal 2 2 3 3 4 11" xfId="51381" xr:uid="{00000000-0005-0000-0000-0000FE330000}"/>
    <cellStyle name="Normal 2 2 3 3 4 12" xfId="59767" xr:uid="{00000000-0005-0000-0000-0000FF330000}"/>
    <cellStyle name="Normal 2 2 3 3 4 13" xfId="61269" xr:uid="{00000000-0005-0000-0000-000000340000}"/>
    <cellStyle name="Normal 2 2 3 3 4 2" xfId="1838" xr:uid="{00000000-0005-0000-0000-000001340000}"/>
    <cellStyle name="Normal 2 2 3 3 4 2 10" xfId="52163" xr:uid="{00000000-0005-0000-0000-000002340000}"/>
    <cellStyle name="Normal 2 2 3 3 4 2 11" xfId="60549" xr:uid="{00000000-0005-0000-0000-000003340000}"/>
    <cellStyle name="Normal 2 2 3 3 4 2 2" xfId="2921" xr:uid="{00000000-0005-0000-0000-000004340000}"/>
    <cellStyle name="Normal 2 2 3 3 4 2 2 2" xfId="5638" xr:uid="{00000000-0005-0000-0000-000005340000}"/>
    <cellStyle name="Normal 2 2 3 3 4 2 2 2 2" xfId="16992" xr:uid="{00000000-0005-0000-0000-000006340000}"/>
    <cellStyle name="Normal 2 2 3 3 4 2 2 2 3" xfId="25378" xr:uid="{00000000-0005-0000-0000-000007340000}"/>
    <cellStyle name="Normal 2 2 3 3 4 2 2 2 4" xfId="33764" xr:uid="{00000000-0005-0000-0000-000008340000}"/>
    <cellStyle name="Normal 2 2 3 3 4 2 2 2 5" xfId="42150" xr:uid="{00000000-0005-0000-0000-000009340000}"/>
    <cellStyle name="Normal 2 2 3 3 4 2 2 2 6" xfId="50536" xr:uid="{00000000-0005-0000-0000-00000A340000}"/>
    <cellStyle name="Normal 2 2 3 3 4 2 2 2 7" xfId="58922" xr:uid="{00000000-0005-0000-0000-00000B340000}"/>
    <cellStyle name="Normal 2 2 3 3 4 2 2 3" xfId="8606" xr:uid="{00000000-0005-0000-0000-00000C340000}"/>
    <cellStyle name="Normal 2 2 3 3 4 2 2 3 2" xfId="14282" xr:uid="{00000000-0005-0000-0000-00000D340000}"/>
    <cellStyle name="Normal 2 2 3 3 4 2 2 3 3" xfId="22668" xr:uid="{00000000-0005-0000-0000-00000E340000}"/>
    <cellStyle name="Normal 2 2 3 3 4 2 2 3 4" xfId="31054" xr:uid="{00000000-0005-0000-0000-00000F340000}"/>
    <cellStyle name="Normal 2 2 3 3 4 2 2 3 5" xfId="39440" xr:uid="{00000000-0005-0000-0000-000010340000}"/>
    <cellStyle name="Normal 2 2 3 3 4 2 2 3 6" xfId="47826" xr:uid="{00000000-0005-0000-0000-000011340000}"/>
    <cellStyle name="Normal 2 2 3 3 4 2 2 3 7" xfId="56212" xr:uid="{00000000-0005-0000-0000-000012340000}"/>
    <cellStyle name="Normal 2 2 3 3 4 2 2 4" xfId="11316" xr:uid="{00000000-0005-0000-0000-000013340000}"/>
    <cellStyle name="Normal 2 2 3 3 4 2 2 5" xfId="19702" xr:uid="{00000000-0005-0000-0000-000014340000}"/>
    <cellStyle name="Normal 2 2 3 3 4 2 2 6" xfId="28088" xr:uid="{00000000-0005-0000-0000-000015340000}"/>
    <cellStyle name="Normal 2 2 3 3 4 2 2 7" xfId="36474" xr:uid="{00000000-0005-0000-0000-000016340000}"/>
    <cellStyle name="Normal 2 2 3 3 4 2 2 8" xfId="44860" xr:uid="{00000000-0005-0000-0000-000017340000}"/>
    <cellStyle name="Normal 2 2 3 3 4 2 2 9" xfId="53246" xr:uid="{00000000-0005-0000-0000-000018340000}"/>
    <cellStyle name="Normal 2 2 3 3 4 2 3" xfId="4555" xr:uid="{00000000-0005-0000-0000-000019340000}"/>
    <cellStyle name="Normal 2 2 3 3 4 2 3 2" xfId="15909" xr:uid="{00000000-0005-0000-0000-00001A340000}"/>
    <cellStyle name="Normal 2 2 3 3 4 2 3 3" xfId="24295" xr:uid="{00000000-0005-0000-0000-00001B340000}"/>
    <cellStyle name="Normal 2 2 3 3 4 2 3 4" xfId="32681" xr:uid="{00000000-0005-0000-0000-00001C340000}"/>
    <cellStyle name="Normal 2 2 3 3 4 2 3 5" xfId="41067" xr:uid="{00000000-0005-0000-0000-00001D340000}"/>
    <cellStyle name="Normal 2 2 3 3 4 2 3 6" xfId="49453" xr:uid="{00000000-0005-0000-0000-00001E340000}"/>
    <cellStyle name="Normal 2 2 3 3 4 2 3 7" xfId="57839" xr:uid="{00000000-0005-0000-0000-00001F340000}"/>
    <cellStyle name="Normal 2 2 3 3 4 2 4" xfId="7523" xr:uid="{00000000-0005-0000-0000-000020340000}"/>
    <cellStyle name="Normal 2 2 3 3 4 2 4 2" xfId="13199" xr:uid="{00000000-0005-0000-0000-000021340000}"/>
    <cellStyle name="Normal 2 2 3 3 4 2 4 3" xfId="21585" xr:uid="{00000000-0005-0000-0000-000022340000}"/>
    <cellStyle name="Normal 2 2 3 3 4 2 4 4" xfId="29971" xr:uid="{00000000-0005-0000-0000-000023340000}"/>
    <cellStyle name="Normal 2 2 3 3 4 2 4 5" xfId="38357" xr:uid="{00000000-0005-0000-0000-000024340000}"/>
    <cellStyle name="Normal 2 2 3 3 4 2 4 6" xfId="46743" xr:uid="{00000000-0005-0000-0000-000025340000}"/>
    <cellStyle name="Normal 2 2 3 3 4 2 4 7" xfId="55129" xr:uid="{00000000-0005-0000-0000-000026340000}"/>
    <cellStyle name="Normal 2 2 3 3 4 2 5" xfId="10233" xr:uid="{00000000-0005-0000-0000-000027340000}"/>
    <cellStyle name="Normal 2 2 3 3 4 2 6" xfId="18619" xr:uid="{00000000-0005-0000-0000-000028340000}"/>
    <cellStyle name="Normal 2 2 3 3 4 2 7" xfId="27005" xr:uid="{00000000-0005-0000-0000-000029340000}"/>
    <cellStyle name="Normal 2 2 3 3 4 2 8" xfId="35391" xr:uid="{00000000-0005-0000-0000-00002A340000}"/>
    <cellStyle name="Normal 2 2 3 3 4 2 9" xfId="43777" xr:uid="{00000000-0005-0000-0000-00002B340000}"/>
    <cellStyle name="Normal 2 2 3 3 4 3" xfId="2076" xr:uid="{00000000-0005-0000-0000-00002C340000}"/>
    <cellStyle name="Normal 2 2 3 3 4 3 2" xfId="4793" xr:uid="{00000000-0005-0000-0000-00002D340000}"/>
    <cellStyle name="Normal 2 2 3 3 4 3 2 2" xfId="16147" xr:uid="{00000000-0005-0000-0000-00002E340000}"/>
    <cellStyle name="Normal 2 2 3 3 4 3 2 3" xfId="24533" xr:uid="{00000000-0005-0000-0000-00002F340000}"/>
    <cellStyle name="Normal 2 2 3 3 4 3 2 4" xfId="32919" xr:uid="{00000000-0005-0000-0000-000030340000}"/>
    <cellStyle name="Normal 2 2 3 3 4 3 2 5" xfId="41305" xr:uid="{00000000-0005-0000-0000-000031340000}"/>
    <cellStyle name="Normal 2 2 3 3 4 3 2 6" xfId="49691" xr:uid="{00000000-0005-0000-0000-000032340000}"/>
    <cellStyle name="Normal 2 2 3 3 4 3 2 7" xfId="58077" xr:uid="{00000000-0005-0000-0000-000033340000}"/>
    <cellStyle name="Normal 2 2 3 3 4 3 3" xfId="7761" xr:uid="{00000000-0005-0000-0000-000034340000}"/>
    <cellStyle name="Normal 2 2 3 3 4 3 3 2" xfId="13437" xr:uid="{00000000-0005-0000-0000-000035340000}"/>
    <cellStyle name="Normal 2 2 3 3 4 3 3 3" xfId="21823" xr:uid="{00000000-0005-0000-0000-000036340000}"/>
    <cellStyle name="Normal 2 2 3 3 4 3 3 4" xfId="30209" xr:uid="{00000000-0005-0000-0000-000037340000}"/>
    <cellStyle name="Normal 2 2 3 3 4 3 3 5" xfId="38595" xr:uid="{00000000-0005-0000-0000-000038340000}"/>
    <cellStyle name="Normal 2 2 3 3 4 3 3 6" xfId="46981" xr:uid="{00000000-0005-0000-0000-000039340000}"/>
    <cellStyle name="Normal 2 2 3 3 4 3 3 7" xfId="55367" xr:uid="{00000000-0005-0000-0000-00003A340000}"/>
    <cellStyle name="Normal 2 2 3 3 4 3 4" xfId="10471" xr:uid="{00000000-0005-0000-0000-00003B340000}"/>
    <cellStyle name="Normal 2 2 3 3 4 3 5" xfId="18857" xr:uid="{00000000-0005-0000-0000-00003C340000}"/>
    <cellStyle name="Normal 2 2 3 3 4 3 6" xfId="27243" xr:uid="{00000000-0005-0000-0000-00003D340000}"/>
    <cellStyle name="Normal 2 2 3 3 4 3 7" xfId="35629" xr:uid="{00000000-0005-0000-0000-00003E340000}"/>
    <cellStyle name="Normal 2 2 3 3 4 3 8" xfId="44015" xr:uid="{00000000-0005-0000-0000-00003F340000}"/>
    <cellStyle name="Normal 2 2 3 3 4 3 9" xfId="52401" xr:uid="{00000000-0005-0000-0000-000040340000}"/>
    <cellStyle name="Normal 2 2 3 3 4 4" xfId="3773" xr:uid="{00000000-0005-0000-0000-000041340000}"/>
    <cellStyle name="Normal 2 2 3 3 4 4 2" xfId="15127" xr:uid="{00000000-0005-0000-0000-000042340000}"/>
    <cellStyle name="Normal 2 2 3 3 4 4 3" xfId="23513" xr:uid="{00000000-0005-0000-0000-000043340000}"/>
    <cellStyle name="Normal 2 2 3 3 4 4 4" xfId="31899" xr:uid="{00000000-0005-0000-0000-000044340000}"/>
    <cellStyle name="Normal 2 2 3 3 4 4 5" xfId="40285" xr:uid="{00000000-0005-0000-0000-000045340000}"/>
    <cellStyle name="Normal 2 2 3 3 4 4 6" xfId="48671" xr:uid="{00000000-0005-0000-0000-000046340000}"/>
    <cellStyle name="Normal 2 2 3 3 4 4 7" xfId="57057" xr:uid="{00000000-0005-0000-0000-000047340000}"/>
    <cellStyle name="Normal 2 2 3 3 4 5" xfId="6741" xr:uid="{00000000-0005-0000-0000-000048340000}"/>
    <cellStyle name="Normal 2 2 3 3 4 5 2" xfId="12417" xr:uid="{00000000-0005-0000-0000-000049340000}"/>
    <cellStyle name="Normal 2 2 3 3 4 5 3" xfId="20803" xr:uid="{00000000-0005-0000-0000-00004A340000}"/>
    <cellStyle name="Normal 2 2 3 3 4 5 4" xfId="29189" xr:uid="{00000000-0005-0000-0000-00004B340000}"/>
    <cellStyle name="Normal 2 2 3 3 4 5 5" xfId="37575" xr:uid="{00000000-0005-0000-0000-00004C340000}"/>
    <cellStyle name="Normal 2 2 3 3 4 5 6" xfId="45961" xr:uid="{00000000-0005-0000-0000-00004D340000}"/>
    <cellStyle name="Normal 2 2 3 3 4 5 7" xfId="54347" xr:uid="{00000000-0005-0000-0000-00004E340000}"/>
    <cellStyle name="Normal 2 2 3 3 4 6" xfId="9451" xr:uid="{00000000-0005-0000-0000-00004F340000}"/>
    <cellStyle name="Normal 2 2 3 3 4 7" xfId="17837" xr:uid="{00000000-0005-0000-0000-000050340000}"/>
    <cellStyle name="Normal 2 2 3 3 4 8" xfId="26223" xr:uid="{00000000-0005-0000-0000-000051340000}"/>
    <cellStyle name="Normal 2 2 3 3 4 9" xfId="34609" xr:uid="{00000000-0005-0000-0000-000052340000}"/>
    <cellStyle name="Normal 2 2 3 3 5" xfId="965" xr:uid="{00000000-0005-0000-0000-000053340000}"/>
    <cellStyle name="Normal 2 2 3 3 5 10" xfId="51376" xr:uid="{00000000-0005-0000-0000-000054340000}"/>
    <cellStyle name="Normal 2 2 3 3 5 11" xfId="59762" xr:uid="{00000000-0005-0000-0000-000055340000}"/>
    <cellStyle name="Normal 2 2 3 3 5 2" xfId="2916" xr:uid="{00000000-0005-0000-0000-000056340000}"/>
    <cellStyle name="Normal 2 2 3 3 5 2 2" xfId="5633" xr:uid="{00000000-0005-0000-0000-000057340000}"/>
    <cellStyle name="Normal 2 2 3 3 5 2 2 2" xfId="16987" xr:uid="{00000000-0005-0000-0000-000058340000}"/>
    <cellStyle name="Normal 2 2 3 3 5 2 2 3" xfId="25373" xr:uid="{00000000-0005-0000-0000-000059340000}"/>
    <cellStyle name="Normal 2 2 3 3 5 2 2 4" xfId="33759" xr:uid="{00000000-0005-0000-0000-00005A340000}"/>
    <cellStyle name="Normal 2 2 3 3 5 2 2 5" xfId="42145" xr:uid="{00000000-0005-0000-0000-00005B340000}"/>
    <cellStyle name="Normal 2 2 3 3 5 2 2 6" xfId="50531" xr:uid="{00000000-0005-0000-0000-00005C340000}"/>
    <cellStyle name="Normal 2 2 3 3 5 2 2 7" xfId="58917" xr:uid="{00000000-0005-0000-0000-00005D340000}"/>
    <cellStyle name="Normal 2 2 3 3 5 2 3" xfId="8601" xr:uid="{00000000-0005-0000-0000-00005E340000}"/>
    <cellStyle name="Normal 2 2 3 3 5 2 3 2" xfId="14277" xr:uid="{00000000-0005-0000-0000-00005F340000}"/>
    <cellStyle name="Normal 2 2 3 3 5 2 3 3" xfId="22663" xr:uid="{00000000-0005-0000-0000-000060340000}"/>
    <cellStyle name="Normal 2 2 3 3 5 2 3 4" xfId="31049" xr:uid="{00000000-0005-0000-0000-000061340000}"/>
    <cellStyle name="Normal 2 2 3 3 5 2 3 5" xfId="39435" xr:uid="{00000000-0005-0000-0000-000062340000}"/>
    <cellStyle name="Normal 2 2 3 3 5 2 3 6" xfId="47821" xr:uid="{00000000-0005-0000-0000-000063340000}"/>
    <cellStyle name="Normal 2 2 3 3 5 2 3 7" xfId="56207" xr:uid="{00000000-0005-0000-0000-000064340000}"/>
    <cellStyle name="Normal 2 2 3 3 5 2 4" xfId="11311" xr:uid="{00000000-0005-0000-0000-000065340000}"/>
    <cellStyle name="Normal 2 2 3 3 5 2 5" xfId="19697" xr:uid="{00000000-0005-0000-0000-000066340000}"/>
    <cellStyle name="Normal 2 2 3 3 5 2 6" xfId="28083" xr:uid="{00000000-0005-0000-0000-000067340000}"/>
    <cellStyle name="Normal 2 2 3 3 5 2 7" xfId="36469" xr:uid="{00000000-0005-0000-0000-000068340000}"/>
    <cellStyle name="Normal 2 2 3 3 5 2 8" xfId="44855" xr:uid="{00000000-0005-0000-0000-000069340000}"/>
    <cellStyle name="Normal 2 2 3 3 5 2 9" xfId="53241" xr:uid="{00000000-0005-0000-0000-00006A340000}"/>
    <cellStyle name="Normal 2 2 3 3 5 3" xfId="3768" xr:uid="{00000000-0005-0000-0000-00006B340000}"/>
    <cellStyle name="Normal 2 2 3 3 5 3 2" xfId="15122" xr:uid="{00000000-0005-0000-0000-00006C340000}"/>
    <cellStyle name="Normal 2 2 3 3 5 3 3" xfId="23508" xr:uid="{00000000-0005-0000-0000-00006D340000}"/>
    <cellStyle name="Normal 2 2 3 3 5 3 4" xfId="31894" xr:uid="{00000000-0005-0000-0000-00006E340000}"/>
    <cellStyle name="Normal 2 2 3 3 5 3 5" xfId="40280" xr:uid="{00000000-0005-0000-0000-00006F340000}"/>
    <cellStyle name="Normal 2 2 3 3 5 3 6" xfId="48666" xr:uid="{00000000-0005-0000-0000-000070340000}"/>
    <cellStyle name="Normal 2 2 3 3 5 3 7" xfId="57052" xr:uid="{00000000-0005-0000-0000-000071340000}"/>
    <cellStyle name="Normal 2 2 3 3 5 4" xfId="6736" xr:uid="{00000000-0005-0000-0000-000072340000}"/>
    <cellStyle name="Normal 2 2 3 3 5 4 2" xfId="12412" xr:uid="{00000000-0005-0000-0000-000073340000}"/>
    <cellStyle name="Normal 2 2 3 3 5 4 3" xfId="20798" xr:uid="{00000000-0005-0000-0000-000074340000}"/>
    <cellStyle name="Normal 2 2 3 3 5 4 4" xfId="29184" xr:uid="{00000000-0005-0000-0000-000075340000}"/>
    <cellStyle name="Normal 2 2 3 3 5 4 5" xfId="37570" xr:uid="{00000000-0005-0000-0000-000076340000}"/>
    <cellStyle name="Normal 2 2 3 3 5 4 6" xfId="45956" xr:uid="{00000000-0005-0000-0000-000077340000}"/>
    <cellStyle name="Normal 2 2 3 3 5 4 7" xfId="54342" xr:uid="{00000000-0005-0000-0000-000078340000}"/>
    <cellStyle name="Normal 2 2 3 3 5 5" xfId="9446" xr:uid="{00000000-0005-0000-0000-000079340000}"/>
    <cellStyle name="Normal 2 2 3 3 5 6" xfId="17832" xr:uid="{00000000-0005-0000-0000-00007A340000}"/>
    <cellStyle name="Normal 2 2 3 3 5 7" xfId="26218" xr:uid="{00000000-0005-0000-0000-00007B340000}"/>
    <cellStyle name="Normal 2 2 3 3 5 8" xfId="34604" xr:uid="{00000000-0005-0000-0000-00007C340000}"/>
    <cellStyle name="Normal 2 2 3 3 5 9" xfId="42990" xr:uid="{00000000-0005-0000-0000-00007D340000}"/>
    <cellStyle name="Normal 2 2 3 3 6" xfId="1541" xr:uid="{00000000-0005-0000-0000-00007E340000}"/>
    <cellStyle name="Normal 2 2 3 3 6 10" xfId="51866" xr:uid="{00000000-0005-0000-0000-00007F340000}"/>
    <cellStyle name="Normal 2 2 3 3 6 11" xfId="60252" xr:uid="{00000000-0005-0000-0000-000080340000}"/>
    <cellStyle name="Normal 2 2 3 3 6 2" xfId="2561" xr:uid="{00000000-0005-0000-0000-000081340000}"/>
    <cellStyle name="Normal 2 2 3 3 6 2 2" xfId="5278" xr:uid="{00000000-0005-0000-0000-000082340000}"/>
    <cellStyle name="Normal 2 2 3 3 6 2 2 2" xfId="16632" xr:uid="{00000000-0005-0000-0000-000083340000}"/>
    <cellStyle name="Normal 2 2 3 3 6 2 2 3" xfId="25018" xr:uid="{00000000-0005-0000-0000-000084340000}"/>
    <cellStyle name="Normal 2 2 3 3 6 2 2 4" xfId="33404" xr:uid="{00000000-0005-0000-0000-000085340000}"/>
    <cellStyle name="Normal 2 2 3 3 6 2 2 5" xfId="41790" xr:uid="{00000000-0005-0000-0000-000086340000}"/>
    <cellStyle name="Normal 2 2 3 3 6 2 2 6" xfId="50176" xr:uid="{00000000-0005-0000-0000-000087340000}"/>
    <cellStyle name="Normal 2 2 3 3 6 2 2 7" xfId="58562" xr:uid="{00000000-0005-0000-0000-000088340000}"/>
    <cellStyle name="Normal 2 2 3 3 6 2 3" xfId="8246" xr:uid="{00000000-0005-0000-0000-000089340000}"/>
    <cellStyle name="Normal 2 2 3 3 6 2 3 2" xfId="13922" xr:uid="{00000000-0005-0000-0000-00008A340000}"/>
    <cellStyle name="Normal 2 2 3 3 6 2 3 3" xfId="22308" xr:uid="{00000000-0005-0000-0000-00008B340000}"/>
    <cellStyle name="Normal 2 2 3 3 6 2 3 4" xfId="30694" xr:uid="{00000000-0005-0000-0000-00008C340000}"/>
    <cellStyle name="Normal 2 2 3 3 6 2 3 5" xfId="39080" xr:uid="{00000000-0005-0000-0000-00008D340000}"/>
    <cellStyle name="Normal 2 2 3 3 6 2 3 6" xfId="47466" xr:uid="{00000000-0005-0000-0000-00008E340000}"/>
    <cellStyle name="Normal 2 2 3 3 6 2 3 7" xfId="55852" xr:uid="{00000000-0005-0000-0000-00008F340000}"/>
    <cellStyle name="Normal 2 2 3 3 6 2 4" xfId="10956" xr:uid="{00000000-0005-0000-0000-000090340000}"/>
    <cellStyle name="Normal 2 2 3 3 6 2 5" xfId="19342" xr:uid="{00000000-0005-0000-0000-000091340000}"/>
    <cellStyle name="Normal 2 2 3 3 6 2 6" xfId="27728" xr:uid="{00000000-0005-0000-0000-000092340000}"/>
    <cellStyle name="Normal 2 2 3 3 6 2 7" xfId="36114" xr:uid="{00000000-0005-0000-0000-000093340000}"/>
    <cellStyle name="Normal 2 2 3 3 6 2 8" xfId="44500" xr:uid="{00000000-0005-0000-0000-000094340000}"/>
    <cellStyle name="Normal 2 2 3 3 6 2 9" xfId="52886" xr:uid="{00000000-0005-0000-0000-000095340000}"/>
    <cellStyle name="Normal 2 2 3 3 6 3" xfId="4258" xr:uid="{00000000-0005-0000-0000-000096340000}"/>
    <cellStyle name="Normal 2 2 3 3 6 3 2" xfId="15612" xr:uid="{00000000-0005-0000-0000-000097340000}"/>
    <cellStyle name="Normal 2 2 3 3 6 3 3" xfId="23998" xr:uid="{00000000-0005-0000-0000-000098340000}"/>
    <cellStyle name="Normal 2 2 3 3 6 3 4" xfId="32384" xr:uid="{00000000-0005-0000-0000-000099340000}"/>
    <cellStyle name="Normal 2 2 3 3 6 3 5" xfId="40770" xr:uid="{00000000-0005-0000-0000-00009A340000}"/>
    <cellStyle name="Normal 2 2 3 3 6 3 6" xfId="49156" xr:uid="{00000000-0005-0000-0000-00009B340000}"/>
    <cellStyle name="Normal 2 2 3 3 6 3 7" xfId="57542" xr:uid="{00000000-0005-0000-0000-00009C340000}"/>
    <cellStyle name="Normal 2 2 3 3 6 4" xfId="7226" xr:uid="{00000000-0005-0000-0000-00009D340000}"/>
    <cellStyle name="Normal 2 2 3 3 6 4 2" xfId="12902" xr:uid="{00000000-0005-0000-0000-00009E340000}"/>
    <cellStyle name="Normal 2 2 3 3 6 4 3" xfId="21288" xr:uid="{00000000-0005-0000-0000-00009F340000}"/>
    <cellStyle name="Normal 2 2 3 3 6 4 4" xfId="29674" xr:uid="{00000000-0005-0000-0000-0000A0340000}"/>
    <cellStyle name="Normal 2 2 3 3 6 4 5" xfId="38060" xr:uid="{00000000-0005-0000-0000-0000A1340000}"/>
    <cellStyle name="Normal 2 2 3 3 6 4 6" xfId="46446" xr:uid="{00000000-0005-0000-0000-0000A2340000}"/>
    <cellStyle name="Normal 2 2 3 3 6 4 7" xfId="54832" xr:uid="{00000000-0005-0000-0000-0000A3340000}"/>
    <cellStyle name="Normal 2 2 3 3 6 5" xfId="9936" xr:uid="{00000000-0005-0000-0000-0000A4340000}"/>
    <cellStyle name="Normal 2 2 3 3 6 6" xfId="18322" xr:uid="{00000000-0005-0000-0000-0000A5340000}"/>
    <cellStyle name="Normal 2 2 3 3 6 7" xfId="26708" xr:uid="{00000000-0005-0000-0000-0000A6340000}"/>
    <cellStyle name="Normal 2 2 3 3 6 8" xfId="35094" xr:uid="{00000000-0005-0000-0000-0000A7340000}"/>
    <cellStyle name="Normal 2 2 3 3 6 9" xfId="43480" xr:uid="{00000000-0005-0000-0000-0000A8340000}"/>
    <cellStyle name="Normal 2 2 3 3 7" xfId="2071" xr:uid="{00000000-0005-0000-0000-0000A9340000}"/>
    <cellStyle name="Normal 2 2 3 3 7 2" xfId="4788" xr:uid="{00000000-0005-0000-0000-0000AA340000}"/>
    <cellStyle name="Normal 2 2 3 3 7 2 2" xfId="16142" xr:uid="{00000000-0005-0000-0000-0000AB340000}"/>
    <cellStyle name="Normal 2 2 3 3 7 2 3" xfId="24528" xr:uid="{00000000-0005-0000-0000-0000AC340000}"/>
    <cellStyle name="Normal 2 2 3 3 7 2 4" xfId="32914" xr:uid="{00000000-0005-0000-0000-0000AD340000}"/>
    <cellStyle name="Normal 2 2 3 3 7 2 5" xfId="41300" xr:uid="{00000000-0005-0000-0000-0000AE340000}"/>
    <cellStyle name="Normal 2 2 3 3 7 2 6" xfId="49686" xr:uid="{00000000-0005-0000-0000-0000AF340000}"/>
    <cellStyle name="Normal 2 2 3 3 7 2 7" xfId="58072" xr:uid="{00000000-0005-0000-0000-0000B0340000}"/>
    <cellStyle name="Normal 2 2 3 3 7 3" xfId="7756" xr:uid="{00000000-0005-0000-0000-0000B1340000}"/>
    <cellStyle name="Normal 2 2 3 3 7 3 2" xfId="13432" xr:uid="{00000000-0005-0000-0000-0000B2340000}"/>
    <cellStyle name="Normal 2 2 3 3 7 3 3" xfId="21818" xr:uid="{00000000-0005-0000-0000-0000B3340000}"/>
    <cellStyle name="Normal 2 2 3 3 7 3 4" xfId="30204" xr:uid="{00000000-0005-0000-0000-0000B4340000}"/>
    <cellStyle name="Normal 2 2 3 3 7 3 5" xfId="38590" xr:uid="{00000000-0005-0000-0000-0000B5340000}"/>
    <cellStyle name="Normal 2 2 3 3 7 3 6" xfId="46976" xr:uid="{00000000-0005-0000-0000-0000B6340000}"/>
    <cellStyle name="Normal 2 2 3 3 7 3 7" xfId="55362" xr:uid="{00000000-0005-0000-0000-0000B7340000}"/>
    <cellStyle name="Normal 2 2 3 3 7 4" xfId="10466" xr:uid="{00000000-0005-0000-0000-0000B8340000}"/>
    <cellStyle name="Normal 2 2 3 3 7 5" xfId="18852" xr:uid="{00000000-0005-0000-0000-0000B9340000}"/>
    <cellStyle name="Normal 2 2 3 3 7 6" xfId="27238" xr:uid="{00000000-0005-0000-0000-0000BA340000}"/>
    <cellStyle name="Normal 2 2 3 3 7 7" xfId="35624" xr:uid="{00000000-0005-0000-0000-0000BB340000}"/>
    <cellStyle name="Normal 2 2 3 3 7 8" xfId="44010" xr:uid="{00000000-0005-0000-0000-0000BC340000}"/>
    <cellStyle name="Normal 2 2 3 3 7 9" xfId="52396" xr:uid="{00000000-0005-0000-0000-0000BD340000}"/>
    <cellStyle name="Normal 2 2 3 3 8" xfId="640" xr:uid="{00000000-0005-0000-0000-0000BE340000}"/>
    <cellStyle name="Normal 2 2 3 3 8 2" xfId="6381" xr:uid="{00000000-0005-0000-0000-0000BF340000}"/>
    <cellStyle name="Normal 2 2 3 3 8 3" xfId="12057" xr:uid="{00000000-0005-0000-0000-0000C0340000}"/>
    <cellStyle name="Normal 2 2 3 3 8 4" xfId="20443" xr:uid="{00000000-0005-0000-0000-0000C1340000}"/>
    <cellStyle name="Normal 2 2 3 3 8 5" xfId="28829" xr:uid="{00000000-0005-0000-0000-0000C2340000}"/>
    <cellStyle name="Normal 2 2 3 3 8 6" xfId="37215" xr:uid="{00000000-0005-0000-0000-0000C3340000}"/>
    <cellStyle name="Normal 2 2 3 3 8 7" xfId="45601" xr:uid="{00000000-0005-0000-0000-0000C4340000}"/>
    <cellStyle name="Normal 2 2 3 3 8 8" xfId="53987" xr:uid="{00000000-0005-0000-0000-0000C5340000}"/>
    <cellStyle name="Normal 2 2 3 3 9" xfId="3413" xr:uid="{00000000-0005-0000-0000-0000C6340000}"/>
    <cellStyle name="Normal 2 2 3 3 9 2" xfId="14767" xr:uid="{00000000-0005-0000-0000-0000C7340000}"/>
    <cellStyle name="Normal 2 2 3 3 9 3" xfId="23153" xr:uid="{00000000-0005-0000-0000-0000C8340000}"/>
    <cellStyle name="Normal 2 2 3 3 9 4" xfId="31539" xr:uid="{00000000-0005-0000-0000-0000C9340000}"/>
    <cellStyle name="Normal 2 2 3 3 9 5" xfId="39925" xr:uid="{00000000-0005-0000-0000-0000CA340000}"/>
    <cellStyle name="Normal 2 2 3 3 9 6" xfId="48311" xr:uid="{00000000-0005-0000-0000-0000CB340000}"/>
    <cellStyle name="Normal 2 2 3 3 9 7" xfId="56697" xr:uid="{00000000-0005-0000-0000-0000CC340000}"/>
    <cellStyle name="Normal 2 2 3 3_Sheet1" xfId="150" xr:uid="{00000000-0005-0000-0000-0000CD340000}"/>
    <cellStyle name="Normal 2 2 3 4" xfId="151" xr:uid="{00000000-0005-0000-0000-0000CE340000}"/>
    <cellStyle name="Normal 2 2 3 4 10" xfId="9095" xr:uid="{00000000-0005-0000-0000-0000CF340000}"/>
    <cellStyle name="Normal 2 2 3 4 11" xfId="17481" xr:uid="{00000000-0005-0000-0000-0000D0340000}"/>
    <cellStyle name="Normal 2 2 3 4 12" xfId="25867" xr:uid="{00000000-0005-0000-0000-0000D1340000}"/>
    <cellStyle name="Normal 2 2 3 4 13" xfId="34253" xr:uid="{00000000-0005-0000-0000-0000D2340000}"/>
    <cellStyle name="Normal 2 2 3 4 14" xfId="42639" xr:uid="{00000000-0005-0000-0000-0000D3340000}"/>
    <cellStyle name="Normal 2 2 3 4 15" xfId="51025" xr:uid="{00000000-0005-0000-0000-0000D4340000}"/>
    <cellStyle name="Normal 2 2 3 4 16" xfId="59411" xr:uid="{00000000-0005-0000-0000-0000D5340000}"/>
    <cellStyle name="Normal 2 2 3 4 17" xfId="60778" xr:uid="{00000000-0005-0000-0000-0000D6340000}"/>
    <cellStyle name="Normal 2 2 3 4 2" xfId="152" xr:uid="{00000000-0005-0000-0000-0000D7340000}"/>
    <cellStyle name="Normal 2 2 3 4 2 10" xfId="34254" xr:uid="{00000000-0005-0000-0000-0000D8340000}"/>
    <cellStyle name="Normal 2 2 3 4 2 11" xfId="42640" xr:uid="{00000000-0005-0000-0000-0000D9340000}"/>
    <cellStyle name="Normal 2 2 3 4 2 12" xfId="51026" xr:uid="{00000000-0005-0000-0000-0000DA340000}"/>
    <cellStyle name="Normal 2 2 3 4 2 13" xfId="59412" xr:uid="{00000000-0005-0000-0000-0000DB340000}"/>
    <cellStyle name="Normal 2 2 3 4 2 14" xfId="60779" xr:uid="{00000000-0005-0000-0000-0000DC340000}"/>
    <cellStyle name="Normal 2 2 3 4 2 2" xfId="972" xr:uid="{00000000-0005-0000-0000-0000DD340000}"/>
    <cellStyle name="Normal 2 2 3 4 2 2 10" xfId="51383" xr:uid="{00000000-0005-0000-0000-0000DE340000}"/>
    <cellStyle name="Normal 2 2 3 4 2 2 11" xfId="59769" xr:uid="{00000000-0005-0000-0000-0000DF340000}"/>
    <cellStyle name="Normal 2 2 3 4 2 2 12" xfId="61274" xr:uid="{00000000-0005-0000-0000-0000E0340000}"/>
    <cellStyle name="Normal 2 2 3 4 2 2 2" xfId="2923" xr:uid="{00000000-0005-0000-0000-0000E1340000}"/>
    <cellStyle name="Normal 2 2 3 4 2 2 2 2" xfId="5640" xr:uid="{00000000-0005-0000-0000-0000E2340000}"/>
    <cellStyle name="Normal 2 2 3 4 2 2 2 2 2" xfId="16994" xr:uid="{00000000-0005-0000-0000-0000E3340000}"/>
    <cellStyle name="Normal 2 2 3 4 2 2 2 2 3" xfId="25380" xr:uid="{00000000-0005-0000-0000-0000E4340000}"/>
    <cellStyle name="Normal 2 2 3 4 2 2 2 2 4" xfId="33766" xr:uid="{00000000-0005-0000-0000-0000E5340000}"/>
    <cellStyle name="Normal 2 2 3 4 2 2 2 2 5" xfId="42152" xr:uid="{00000000-0005-0000-0000-0000E6340000}"/>
    <cellStyle name="Normal 2 2 3 4 2 2 2 2 6" xfId="50538" xr:uid="{00000000-0005-0000-0000-0000E7340000}"/>
    <cellStyle name="Normal 2 2 3 4 2 2 2 2 7" xfId="58924" xr:uid="{00000000-0005-0000-0000-0000E8340000}"/>
    <cellStyle name="Normal 2 2 3 4 2 2 2 3" xfId="8608" xr:uid="{00000000-0005-0000-0000-0000E9340000}"/>
    <cellStyle name="Normal 2 2 3 4 2 2 2 3 2" xfId="14284" xr:uid="{00000000-0005-0000-0000-0000EA340000}"/>
    <cellStyle name="Normal 2 2 3 4 2 2 2 3 3" xfId="22670" xr:uid="{00000000-0005-0000-0000-0000EB340000}"/>
    <cellStyle name="Normal 2 2 3 4 2 2 2 3 4" xfId="31056" xr:uid="{00000000-0005-0000-0000-0000EC340000}"/>
    <cellStyle name="Normal 2 2 3 4 2 2 2 3 5" xfId="39442" xr:uid="{00000000-0005-0000-0000-0000ED340000}"/>
    <cellStyle name="Normal 2 2 3 4 2 2 2 3 6" xfId="47828" xr:uid="{00000000-0005-0000-0000-0000EE340000}"/>
    <cellStyle name="Normal 2 2 3 4 2 2 2 3 7" xfId="56214" xr:uid="{00000000-0005-0000-0000-0000EF340000}"/>
    <cellStyle name="Normal 2 2 3 4 2 2 2 4" xfId="11318" xr:uid="{00000000-0005-0000-0000-0000F0340000}"/>
    <cellStyle name="Normal 2 2 3 4 2 2 2 5" xfId="19704" xr:uid="{00000000-0005-0000-0000-0000F1340000}"/>
    <cellStyle name="Normal 2 2 3 4 2 2 2 6" xfId="28090" xr:uid="{00000000-0005-0000-0000-0000F2340000}"/>
    <cellStyle name="Normal 2 2 3 4 2 2 2 7" xfId="36476" xr:uid="{00000000-0005-0000-0000-0000F3340000}"/>
    <cellStyle name="Normal 2 2 3 4 2 2 2 8" xfId="44862" xr:uid="{00000000-0005-0000-0000-0000F4340000}"/>
    <cellStyle name="Normal 2 2 3 4 2 2 2 9" xfId="53248" xr:uid="{00000000-0005-0000-0000-0000F5340000}"/>
    <cellStyle name="Normal 2 2 3 4 2 2 3" xfId="3775" xr:uid="{00000000-0005-0000-0000-0000F6340000}"/>
    <cellStyle name="Normal 2 2 3 4 2 2 3 2" xfId="15129" xr:uid="{00000000-0005-0000-0000-0000F7340000}"/>
    <cellStyle name="Normal 2 2 3 4 2 2 3 3" xfId="23515" xr:uid="{00000000-0005-0000-0000-0000F8340000}"/>
    <cellStyle name="Normal 2 2 3 4 2 2 3 4" xfId="31901" xr:uid="{00000000-0005-0000-0000-0000F9340000}"/>
    <cellStyle name="Normal 2 2 3 4 2 2 3 5" xfId="40287" xr:uid="{00000000-0005-0000-0000-0000FA340000}"/>
    <cellStyle name="Normal 2 2 3 4 2 2 3 6" xfId="48673" xr:uid="{00000000-0005-0000-0000-0000FB340000}"/>
    <cellStyle name="Normal 2 2 3 4 2 2 3 7" xfId="57059" xr:uid="{00000000-0005-0000-0000-0000FC340000}"/>
    <cellStyle name="Normal 2 2 3 4 2 2 4" xfId="6743" xr:uid="{00000000-0005-0000-0000-0000FD340000}"/>
    <cellStyle name="Normal 2 2 3 4 2 2 4 2" xfId="12419" xr:uid="{00000000-0005-0000-0000-0000FE340000}"/>
    <cellStyle name="Normal 2 2 3 4 2 2 4 3" xfId="20805" xr:uid="{00000000-0005-0000-0000-0000FF340000}"/>
    <cellStyle name="Normal 2 2 3 4 2 2 4 4" xfId="29191" xr:uid="{00000000-0005-0000-0000-000000350000}"/>
    <cellStyle name="Normal 2 2 3 4 2 2 4 5" xfId="37577" xr:uid="{00000000-0005-0000-0000-000001350000}"/>
    <cellStyle name="Normal 2 2 3 4 2 2 4 6" xfId="45963" xr:uid="{00000000-0005-0000-0000-000002350000}"/>
    <cellStyle name="Normal 2 2 3 4 2 2 4 7" xfId="54349" xr:uid="{00000000-0005-0000-0000-000003350000}"/>
    <cellStyle name="Normal 2 2 3 4 2 2 5" xfId="9453" xr:uid="{00000000-0005-0000-0000-000004350000}"/>
    <cellStyle name="Normal 2 2 3 4 2 2 6" xfId="17839" xr:uid="{00000000-0005-0000-0000-000005350000}"/>
    <cellStyle name="Normal 2 2 3 4 2 2 7" xfId="26225" xr:uid="{00000000-0005-0000-0000-000006350000}"/>
    <cellStyle name="Normal 2 2 3 4 2 2 8" xfId="34611" xr:uid="{00000000-0005-0000-0000-000007350000}"/>
    <cellStyle name="Normal 2 2 3 4 2 2 9" xfId="42997" xr:uid="{00000000-0005-0000-0000-000008350000}"/>
    <cellStyle name="Normal 2 2 3 4 2 3" xfId="1546" xr:uid="{00000000-0005-0000-0000-000009350000}"/>
    <cellStyle name="Normal 2 2 3 4 2 3 10" xfId="51871" xr:uid="{00000000-0005-0000-0000-00000A350000}"/>
    <cellStyle name="Normal 2 2 3 4 2 3 11" xfId="60257" xr:uid="{00000000-0005-0000-0000-00000B350000}"/>
    <cellStyle name="Normal 2 2 3 4 2 3 2" xfId="2566" xr:uid="{00000000-0005-0000-0000-00000C350000}"/>
    <cellStyle name="Normal 2 2 3 4 2 3 2 2" xfId="5283" xr:uid="{00000000-0005-0000-0000-00000D350000}"/>
    <cellStyle name="Normal 2 2 3 4 2 3 2 2 2" xfId="16637" xr:uid="{00000000-0005-0000-0000-00000E350000}"/>
    <cellStyle name="Normal 2 2 3 4 2 3 2 2 3" xfId="25023" xr:uid="{00000000-0005-0000-0000-00000F350000}"/>
    <cellStyle name="Normal 2 2 3 4 2 3 2 2 4" xfId="33409" xr:uid="{00000000-0005-0000-0000-000010350000}"/>
    <cellStyle name="Normal 2 2 3 4 2 3 2 2 5" xfId="41795" xr:uid="{00000000-0005-0000-0000-000011350000}"/>
    <cellStyle name="Normal 2 2 3 4 2 3 2 2 6" xfId="50181" xr:uid="{00000000-0005-0000-0000-000012350000}"/>
    <cellStyle name="Normal 2 2 3 4 2 3 2 2 7" xfId="58567" xr:uid="{00000000-0005-0000-0000-000013350000}"/>
    <cellStyle name="Normal 2 2 3 4 2 3 2 3" xfId="8251" xr:uid="{00000000-0005-0000-0000-000014350000}"/>
    <cellStyle name="Normal 2 2 3 4 2 3 2 3 2" xfId="13927" xr:uid="{00000000-0005-0000-0000-000015350000}"/>
    <cellStyle name="Normal 2 2 3 4 2 3 2 3 3" xfId="22313" xr:uid="{00000000-0005-0000-0000-000016350000}"/>
    <cellStyle name="Normal 2 2 3 4 2 3 2 3 4" xfId="30699" xr:uid="{00000000-0005-0000-0000-000017350000}"/>
    <cellStyle name="Normal 2 2 3 4 2 3 2 3 5" xfId="39085" xr:uid="{00000000-0005-0000-0000-000018350000}"/>
    <cellStyle name="Normal 2 2 3 4 2 3 2 3 6" xfId="47471" xr:uid="{00000000-0005-0000-0000-000019350000}"/>
    <cellStyle name="Normal 2 2 3 4 2 3 2 3 7" xfId="55857" xr:uid="{00000000-0005-0000-0000-00001A350000}"/>
    <cellStyle name="Normal 2 2 3 4 2 3 2 4" xfId="10961" xr:uid="{00000000-0005-0000-0000-00001B350000}"/>
    <cellStyle name="Normal 2 2 3 4 2 3 2 5" xfId="19347" xr:uid="{00000000-0005-0000-0000-00001C350000}"/>
    <cellStyle name="Normal 2 2 3 4 2 3 2 6" xfId="27733" xr:uid="{00000000-0005-0000-0000-00001D350000}"/>
    <cellStyle name="Normal 2 2 3 4 2 3 2 7" xfId="36119" xr:uid="{00000000-0005-0000-0000-00001E350000}"/>
    <cellStyle name="Normal 2 2 3 4 2 3 2 8" xfId="44505" xr:uid="{00000000-0005-0000-0000-00001F350000}"/>
    <cellStyle name="Normal 2 2 3 4 2 3 2 9" xfId="52891" xr:uid="{00000000-0005-0000-0000-000020350000}"/>
    <cellStyle name="Normal 2 2 3 4 2 3 3" xfId="4263" xr:uid="{00000000-0005-0000-0000-000021350000}"/>
    <cellStyle name="Normal 2 2 3 4 2 3 3 2" xfId="15617" xr:uid="{00000000-0005-0000-0000-000022350000}"/>
    <cellStyle name="Normal 2 2 3 4 2 3 3 3" xfId="24003" xr:uid="{00000000-0005-0000-0000-000023350000}"/>
    <cellStyle name="Normal 2 2 3 4 2 3 3 4" xfId="32389" xr:uid="{00000000-0005-0000-0000-000024350000}"/>
    <cellStyle name="Normal 2 2 3 4 2 3 3 5" xfId="40775" xr:uid="{00000000-0005-0000-0000-000025350000}"/>
    <cellStyle name="Normal 2 2 3 4 2 3 3 6" xfId="49161" xr:uid="{00000000-0005-0000-0000-000026350000}"/>
    <cellStyle name="Normal 2 2 3 4 2 3 3 7" xfId="57547" xr:uid="{00000000-0005-0000-0000-000027350000}"/>
    <cellStyle name="Normal 2 2 3 4 2 3 4" xfId="7231" xr:uid="{00000000-0005-0000-0000-000028350000}"/>
    <cellStyle name="Normal 2 2 3 4 2 3 4 2" xfId="12907" xr:uid="{00000000-0005-0000-0000-000029350000}"/>
    <cellStyle name="Normal 2 2 3 4 2 3 4 3" xfId="21293" xr:uid="{00000000-0005-0000-0000-00002A350000}"/>
    <cellStyle name="Normal 2 2 3 4 2 3 4 4" xfId="29679" xr:uid="{00000000-0005-0000-0000-00002B350000}"/>
    <cellStyle name="Normal 2 2 3 4 2 3 4 5" xfId="38065" xr:uid="{00000000-0005-0000-0000-00002C350000}"/>
    <cellStyle name="Normal 2 2 3 4 2 3 4 6" xfId="46451" xr:uid="{00000000-0005-0000-0000-00002D350000}"/>
    <cellStyle name="Normal 2 2 3 4 2 3 4 7" xfId="54837" xr:uid="{00000000-0005-0000-0000-00002E350000}"/>
    <cellStyle name="Normal 2 2 3 4 2 3 5" xfId="9941" xr:uid="{00000000-0005-0000-0000-00002F350000}"/>
    <cellStyle name="Normal 2 2 3 4 2 3 6" xfId="18327" xr:uid="{00000000-0005-0000-0000-000030350000}"/>
    <cellStyle name="Normal 2 2 3 4 2 3 7" xfId="26713" xr:uid="{00000000-0005-0000-0000-000031350000}"/>
    <cellStyle name="Normal 2 2 3 4 2 3 8" xfId="35099" xr:uid="{00000000-0005-0000-0000-000032350000}"/>
    <cellStyle name="Normal 2 2 3 4 2 3 9" xfId="43485" xr:uid="{00000000-0005-0000-0000-000033350000}"/>
    <cellStyle name="Normal 2 2 3 4 2 4" xfId="2078" xr:uid="{00000000-0005-0000-0000-000034350000}"/>
    <cellStyle name="Normal 2 2 3 4 2 4 2" xfId="4795" xr:uid="{00000000-0005-0000-0000-000035350000}"/>
    <cellStyle name="Normal 2 2 3 4 2 4 2 2" xfId="16149" xr:uid="{00000000-0005-0000-0000-000036350000}"/>
    <cellStyle name="Normal 2 2 3 4 2 4 2 3" xfId="24535" xr:uid="{00000000-0005-0000-0000-000037350000}"/>
    <cellStyle name="Normal 2 2 3 4 2 4 2 4" xfId="32921" xr:uid="{00000000-0005-0000-0000-000038350000}"/>
    <cellStyle name="Normal 2 2 3 4 2 4 2 5" xfId="41307" xr:uid="{00000000-0005-0000-0000-000039350000}"/>
    <cellStyle name="Normal 2 2 3 4 2 4 2 6" xfId="49693" xr:uid="{00000000-0005-0000-0000-00003A350000}"/>
    <cellStyle name="Normal 2 2 3 4 2 4 2 7" xfId="58079" xr:uid="{00000000-0005-0000-0000-00003B350000}"/>
    <cellStyle name="Normal 2 2 3 4 2 4 3" xfId="7763" xr:uid="{00000000-0005-0000-0000-00003C350000}"/>
    <cellStyle name="Normal 2 2 3 4 2 4 3 2" xfId="13439" xr:uid="{00000000-0005-0000-0000-00003D350000}"/>
    <cellStyle name="Normal 2 2 3 4 2 4 3 3" xfId="21825" xr:uid="{00000000-0005-0000-0000-00003E350000}"/>
    <cellStyle name="Normal 2 2 3 4 2 4 3 4" xfId="30211" xr:uid="{00000000-0005-0000-0000-00003F350000}"/>
    <cellStyle name="Normal 2 2 3 4 2 4 3 5" xfId="38597" xr:uid="{00000000-0005-0000-0000-000040350000}"/>
    <cellStyle name="Normal 2 2 3 4 2 4 3 6" xfId="46983" xr:uid="{00000000-0005-0000-0000-000041350000}"/>
    <cellStyle name="Normal 2 2 3 4 2 4 3 7" xfId="55369" xr:uid="{00000000-0005-0000-0000-000042350000}"/>
    <cellStyle name="Normal 2 2 3 4 2 4 4" xfId="10473" xr:uid="{00000000-0005-0000-0000-000043350000}"/>
    <cellStyle name="Normal 2 2 3 4 2 4 5" xfId="18859" xr:uid="{00000000-0005-0000-0000-000044350000}"/>
    <cellStyle name="Normal 2 2 3 4 2 4 6" xfId="27245" xr:uid="{00000000-0005-0000-0000-000045350000}"/>
    <cellStyle name="Normal 2 2 3 4 2 4 7" xfId="35631" xr:uid="{00000000-0005-0000-0000-000046350000}"/>
    <cellStyle name="Normal 2 2 3 4 2 4 8" xfId="44017" xr:uid="{00000000-0005-0000-0000-000047350000}"/>
    <cellStyle name="Normal 2 2 3 4 2 4 9" xfId="52403" xr:uid="{00000000-0005-0000-0000-000048350000}"/>
    <cellStyle name="Normal 2 2 3 4 2 5" xfId="3418" xr:uid="{00000000-0005-0000-0000-000049350000}"/>
    <cellStyle name="Normal 2 2 3 4 2 5 2" xfId="14772" xr:uid="{00000000-0005-0000-0000-00004A350000}"/>
    <cellStyle name="Normal 2 2 3 4 2 5 3" xfId="23158" xr:uid="{00000000-0005-0000-0000-00004B350000}"/>
    <cellStyle name="Normal 2 2 3 4 2 5 4" xfId="31544" xr:uid="{00000000-0005-0000-0000-00004C350000}"/>
    <cellStyle name="Normal 2 2 3 4 2 5 5" xfId="39930" xr:uid="{00000000-0005-0000-0000-00004D350000}"/>
    <cellStyle name="Normal 2 2 3 4 2 5 6" xfId="48316" xr:uid="{00000000-0005-0000-0000-00004E350000}"/>
    <cellStyle name="Normal 2 2 3 4 2 5 7" xfId="56702" xr:uid="{00000000-0005-0000-0000-00004F350000}"/>
    <cellStyle name="Normal 2 2 3 4 2 6" xfId="6386" xr:uid="{00000000-0005-0000-0000-000050350000}"/>
    <cellStyle name="Normal 2 2 3 4 2 6 2" xfId="12062" xr:uid="{00000000-0005-0000-0000-000051350000}"/>
    <cellStyle name="Normal 2 2 3 4 2 6 3" xfId="20448" xr:uid="{00000000-0005-0000-0000-000052350000}"/>
    <cellStyle name="Normal 2 2 3 4 2 6 4" xfId="28834" xr:uid="{00000000-0005-0000-0000-000053350000}"/>
    <cellStyle name="Normal 2 2 3 4 2 6 5" xfId="37220" xr:uid="{00000000-0005-0000-0000-000054350000}"/>
    <cellStyle name="Normal 2 2 3 4 2 6 6" xfId="45606" xr:uid="{00000000-0005-0000-0000-000055350000}"/>
    <cellStyle name="Normal 2 2 3 4 2 6 7" xfId="53992" xr:uid="{00000000-0005-0000-0000-000056350000}"/>
    <cellStyle name="Normal 2 2 3 4 2 7" xfId="9096" xr:uid="{00000000-0005-0000-0000-000057350000}"/>
    <cellStyle name="Normal 2 2 3 4 2 8" xfId="17482" xr:uid="{00000000-0005-0000-0000-000058350000}"/>
    <cellStyle name="Normal 2 2 3 4 2 9" xfId="25868" xr:uid="{00000000-0005-0000-0000-000059350000}"/>
    <cellStyle name="Normal 2 2 3 4 3" xfId="973" xr:uid="{00000000-0005-0000-0000-00005A350000}"/>
    <cellStyle name="Normal 2 2 3 4 3 10" xfId="42998" xr:uid="{00000000-0005-0000-0000-00005B350000}"/>
    <cellStyle name="Normal 2 2 3 4 3 11" xfId="51384" xr:uid="{00000000-0005-0000-0000-00005C350000}"/>
    <cellStyle name="Normal 2 2 3 4 3 12" xfId="59770" xr:uid="{00000000-0005-0000-0000-00005D350000}"/>
    <cellStyle name="Normal 2 2 3 4 3 13" xfId="61273" xr:uid="{00000000-0005-0000-0000-00005E350000}"/>
    <cellStyle name="Normal 2 2 3 4 3 2" xfId="1839" xr:uid="{00000000-0005-0000-0000-00005F350000}"/>
    <cellStyle name="Normal 2 2 3 4 3 2 10" xfId="52164" xr:uid="{00000000-0005-0000-0000-000060350000}"/>
    <cellStyle name="Normal 2 2 3 4 3 2 11" xfId="60550" xr:uid="{00000000-0005-0000-0000-000061350000}"/>
    <cellStyle name="Normal 2 2 3 4 3 2 2" xfId="2924" xr:uid="{00000000-0005-0000-0000-000062350000}"/>
    <cellStyle name="Normal 2 2 3 4 3 2 2 2" xfId="5641" xr:uid="{00000000-0005-0000-0000-000063350000}"/>
    <cellStyle name="Normal 2 2 3 4 3 2 2 2 2" xfId="16995" xr:uid="{00000000-0005-0000-0000-000064350000}"/>
    <cellStyle name="Normal 2 2 3 4 3 2 2 2 3" xfId="25381" xr:uid="{00000000-0005-0000-0000-000065350000}"/>
    <cellStyle name="Normal 2 2 3 4 3 2 2 2 4" xfId="33767" xr:uid="{00000000-0005-0000-0000-000066350000}"/>
    <cellStyle name="Normal 2 2 3 4 3 2 2 2 5" xfId="42153" xr:uid="{00000000-0005-0000-0000-000067350000}"/>
    <cellStyle name="Normal 2 2 3 4 3 2 2 2 6" xfId="50539" xr:uid="{00000000-0005-0000-0000-000068350000}"/>
    <cellStyle name="Normal 2 2 3 4 3 2 2 2 7" xfId="58925" xr:uid="{00000000-0005-0000-0000-000069350000}"/>
    <cellStyle name="Normal 2 2 3 4 3 2 2 3" xfId="8609" xr:uid="{00000000-0005-0000-0000-00006A350000}"/>
    <cellStyle name="Normal 2 2 3 4 3 2 2 3 2" xfId="14285" xr:uid="{00000000-0005-0000-0000-00006B350000}"/>
    <cellStyle name="Normal 2 2 3 4 3 2 2 3 3" xfId="22671" xr:uid="{00000000-0005-0000-0000-00006C350000}"/>
    <cellStyle name="Normal 2 2 3 4 3 2 2 3 4" xfId="31057" xr:uid="{00000000-0005-0000-0000-00006D350000}"/>
    <cellStyle name="Normal 2 2 3 4 3 2 2 3 5" xfId="39443" xr:uid="{00000000-0005-0000-0000-00006E350000}"/>
    <cellStyle name="Normal 2 2 3 4 3 2 2 3 6" xfId="47829" xr:uid="{00000000-0005-0000-0000-00006F350000}"/>
    <cellStyle name="Normal 2 2 3 4 3 2 2 3 7" xfId="56215" xr:uid="{00000000-0005-0000-0000-000070350000}"/>
    <cellStyle name="Normal 2 2 3 4 3 2 2 4" xfId="11319" xr:uid="{00000000-0005-0000-0000-000071350000}"/>
    <cellStyle name="Normal 2 2 3 4 3 2 2 5" xfId="19705" xr:uid="{00000000-0005-0000-0000-000072350000}"/>
    <cellStyle name="Normal 2 2 3 4 3 2 2 6" xfId="28091" xr:uid="{00000000-0005-0000-0000-000073350000}"/>
    <cellStyle name="Normal 2 2 3 4 3 2 2 7" xfId="36477" xr:uid="{00000000-0005-0000-0000-000074350000}"/>
    <cellStyle name="Normal 2 2 3 4 3 2 2 8" xfId="44863" xr:uid="{00000000-0005-0000-0000-000075350000}"/>
    <cellStyle name="Normal 2 2 3 4 3 2 2 9" xfId="53249" xr:uid="{00000000-0005-0000-0000-000076350000}"/>
    <cellStyle name="Normal 2 2 3 4 3 2 3" xfId="4556" xr:uid="{00000000-0005-0000-0000-000077350000}"/>
    <cellStyle name="Normal 2 2 3 4 3 2 3 2" xfId="15910" xr:uid="{00000000-0005-0000-0000-000078350000}"/>
    <cellStyle name="Normal 2 2 3 4 3 2 3 3" xfId="24296" xr:uid="{00000000-0005-0000-0000-000079350000}"/>
    <cellStyle name="Normal 2 2 3 4 3 2 3 4" xfId="32682" xr:uid="{00000000-0005-0000-0000-00007A350000}"/>
    <cellStyle name="Normal 2 2 3 4 3 2 3 5" xfId="41068" xr:uid="{00000000-0005-0000-0000-00007B350000}"/>
    <cellStyle name="Normal 2 2 3 4 3 2 3 6" xfId="49454" xr:uid="{00000000-0005-0000-0000-00007C350000}"/>
    <cellStyle name="Normal 2 2 3 4 3 2 3 7" xfId="57840" xr:uid="{00000000-0005-0000-0000-00007D350000}"/>
    <cellStyle name="Normal 2 2 3 4 3 2 4" xfId="7524" xr:uid="{00000000-0005-0000-0000-00007E350000}"/>
    <cellStyle name="Normal 2 2 3 4 3 2 4 2" xfId="13200" xr:uid="{00000000-0005-0000-0000-00007F350000}"/>
    <cellStyle name="Normal 2 2 3 4 3 2 4 3" xfId="21586" xr:uid="{00000000-0005-0000-0000-000080350000}"/>
    <cellStyle name="Normal 2 2 3 4 3 2 4 4" xfId="29972" xr:uid="{00000000-0005-0000-0000-000081350000}"/>
    <cellStyle name="Normal 2 2 3 4 3 2 4 5" xfId="38358" xr:uid="{00000000-0005-0000-0000-000082350000}"/>
    <cellStyle name="Normal 2 2 3 4 3 2 4 6" xfId="46744" xr:uid="{00000000-0005-0000-0000-000083350000}"/>
    <cellStyle name="Normal 2 2 3 4 3 2 4 7" xfId="55130" xr:uid="{00000000-0005-0000-0000-000084350000}"/>
    <cellStyle name="Normal 2 2 3 4 3 2 5" xfId="10234" xr:uid="{00000000-0005-0000-0000-000085350000}"/>
    <cellStyle name="Normal 2 2 3 4 3 2 6" xfId="18620" xr:uid="{00000000-0005-0000-0000-000086350000}"/>
    <cellStyle name="Normal 2 2 3 4 3 2 7" xfId="27006" xr:uid="{00000000-0005-0000-0000-000087350000}"/>
    <cellStyle name="Normal 2 2 3 4 3 2 8" xfId="35392" xr:uid="{00000000-0005-0000-0000-000088350000}"/>
    <cellStyle name="Normal 2 2 3 4 3 2 9" xfId="43778" xr:uid="{00000000-0005-0000-0000-000089350000}"/>
    <cellStyle name="Normal 2 2 3 4 3 3" xfId="2079" xr:uid="{00000000-0005-0000-0000-00008A350000}"/>
    <cellStyle name="Normal 2 2 3 4 3 3 2" xfId="4796" xr:uid="{00000000-0005-0000-0000-00008B350000}"/>
    <cellStyle name="Normal 2 2 3 4 3 3 2 2" xfId="16150" xr:uid="{00000000-0005-0000-0000-00008C350000}"/>
    <cellStyle name="Normal 2 2 3 4 3 3 2 3" xfId="24536" xr:uid="{00000000-0005-0000-0000-00008D350000}"/>
    <cellStyle name="Normal 2 2 3 4 3 3 2 4" xfId="32922" xr:uid="{00000000-0005-0000-0000-00008E350000}"/>
    <cellStyle name="Normal 2 2 3 4 3 3 2 5" xfId="41308" xr:uid="{00000000-0005-0000-0000-00008F350000}"/>
    <cellStyle name="Normal 2 2 3 4 3 3 2 6" xfId="49694" xr:uid="{00000000-0005-0000-0000-000090350000}"/>
    <cellStyle name="Normal 2 2 3 4 3 3 2 7" xfId="58080" xr:uid="{00000000-0005-0000-0000-000091350000}"/>
    <cellStyle name="Normal 2 2 3 4 3 3 3" xfId="7764" xr:uid="{00000000-0005-0000-0000-000092350000}"/>
    <cellStyle name="Normal 2 2 3 4 3 3 3 2" xfId="13440" xr:uid="{00000000-0005-0000-0000-000093350000}"/>
    <cellStyle name="Normal 2 2 3 4 3 3 3 3" xfId="21826" xr:uid="{00000000-0005-0000-0000-000094350000}"/>
    <cellStyle name="Normal 2 2 3 4 3 3 3 4" xfId="30212" xr:uid="{00000000-0005-0000-0000-000095350000}"/>
    <cellStyle name="Normal 2 2 3 4 3 3 3 5" xfId="38598" xr:uid="{00000000-0005-0000-0000-000096350000}"/>
    <cellStyle name="Normal 2 2 3 4 3 3 3 6" xfId="46984" xr:uid="{00000000-0005-0000-0000-000097350000}"/>
    <cellStyle name="Normal 2 2 3 4 3 3 3 7" xfId="55370" xr:uid="{00000000-0005-0000-0000-000098350000}"/>
    <cellStyle name="Normal 2 2 3 4 3 3 4" xfId="10474" xr:uid="{00000000-0005-0000-0000-000099350000}"/>
    <cellStyle name="Normal 2 2 3 4 3 3 5" xfId="18860" xr:uid="{00000000-0005-0000-0000-00009A350000}"/>
    <cellStyle name="Normal 2 2 3 4 3 3 6" xfId="27246" xr:uid="{00000000-0005-0000-0000-00009B350000}"/>
    <cellStyle name="Normal 2 2 3 4 3 3 7" xfId="35632" xr:uid="{00000000-0005-0000-0000-00009C350000}"/>
    <cellStyle name="Normal 2 2 3 4 3 3 8" xfId="44018" xr:uid="{00000000-0005-0000-0000-00009D350000}"/>
    <cellStyle name="Normal 2 2 3 4 3 3 9" xfId="52404" xr:uid="{00000000-0005-0000-0000-00009E350000}"/>
    <cellStyle name="Normal 2 2 3 4 3 4" xfId="3776" xr:uid="{00000000-0005-0000-0000-00009F350000}"/>
    <cellStyle name="Normal 2 2 3 4 3 4 2" xfId="15130" xr:uid="{00000000-0005-0000-0000-0000A0350000}"/>
    <cellStyle name="Normal 2 2 3 4 3 4 3" xfId="23516" xr:uid="{00000000-0005-0000-0000-0000A1350000}"/>
    <cellStyle name="Normal 2 2 3 4 3 4 4" xfId="31902" xr:uid="{00000000-0005-0000-0000-0000A2350000}"/>
    <cellStyle name="Normal 2 2 3 4 3 4 5" xfId="40288" xr:uid="{00000000-0005-0000-0000-0000A3350000}"/>
    <cellStyle name="Normal 2 2 3 4 3 4 6" xfId="48674" xr:uid="{00000000-0005-0000-0000-0000A4350000}"/>
    <cellStyle name="Normal 2 2 3 4 3 4 7" xfId="57060" xr:uid="{00000000-0005-0000-0000-0000A5350000}"/>
    <cellStyle name="Normal 2 2 3 4 3 5" xfId="6744" xr:uid="{00000000-0005-0000-0000-0000A6350000}"/>
    <cellStyle name="Normal 2 2 3 4 3 5 2" xfId="12420" xr:uid="{00000000-0005-0000-0000-0000A7350000}"/>
    <cellStyle name="Normal 2 2 3 4 3 5 3" xfId="20806" xr:uid="{00000000-0005-0000-0000-0000A8350000}"/>
    <cellStyle name="Normal 2 2 3 4 3 5 4" xfId="29192" xr:uid="{00000000-0005-0000-0000-0000A9350000}"/>
    <cellStyle name="Normal 2 2 3 4 3 5 5" xfId="37578" xr:uid="{00000000-0005-0000-0000-0000AA350000}"/>
    <cellStyle name="Normal 2 2 3 4 3 5 6" xfId="45964" xr:uid="{00000000-0005-0000-0000-0000AB350000}"/>
    <cellStyle name="Normal 2 2 3 4 3 5 7" xfId="54350" xr:uid="{00000000-0005-0000-0000-0000AC350000}"/>
    <cellStyle name="Normal 2 2 3 4 3 6" xfId="9454" xr:uid="{00000000-0005-0000-0000-0000AD350000}"/>
    <cellStyle name="Normal 2 2 3 4 3 7" xfId="17840" xr:uid="{00000000-0005-0000-0000-0000AE350000}"/>
    <cellStyle name="Normal 2 2 3 4 3 8" xfId="26226" xr:uid="{00000000-0005-0000-0000-0000AF350000}"/>
    <cellStyle name="Normal 2 2 3 4 3 9" xfId="34612" xr:uid="{00000000-0005-0000-0000-0000B0350000}"/>
    <cellStyle name="Normal 2 2 3 4 4" xfId="971" xr:uid="{00000000-0005-0000-0000-0000B1350000}"/>
    <cellStyle name="Normal 2 2 3 4 4 10" xfId="51382" xr:uid="{00000000-0005-0000-0000-0000B2350000}"/>
    <cellStyle name="Normal 2 2 3 4 4 11" xfId="59768" xr:uid="{00000000-0005-0000-0000-0000B3350000}"/>
    <cellStyle name="Normal 2 2 3 4 4 2" xfId="2922" xr:uid="{00000000-0005-0000-0000-0000B4350000}"/>
    <cellStyle name="Normal 2 2 3 4 4 2 2" xfId="5639" xr:uid="{00000000-0005-0000-0000-0000B5350000}"/>
    <cellStyle name="Normal 2 2 3 4 4 2 2 2" xfId="16993" xr:uid="{00000000-0005-0000-0000-0000B6350000}"/>
    <cellStyle name="Normal 2 2 3 4 4 2 2 3" xfId="25379" xr:uid="{00000000-0005-0000-0000-0000B7350000}"/>
    <cellStyle name="Normal 2 2 3 4 4 2 2 4" xfId="33765" xr:uid="{00000000-0005-0000-0000-0000B8350000}"/>
    <cellStyle name="Normal 2 2 3 4 4 2 2 5" xfId="42151" xr:uid="{00000000-0005-0000-0000-0000B9350000}"/>
    <cellStyle name="Normal 2 2 3 4 4 2 2 6" xfId="50537" xr:uid="{00000000-0005-0000-0000-0000BA350000}"/>
    <cellStyle name="Normal 2 2 3 4 4 2 2 7" xfId="58923" xr:uid="{00000000-0005-0000-0000-0000BB350000}"/>
    <cellStyle name="Normal 2 2 3 4 4 2 3" xfId="8607" xr:uid="{00000000-0005-0000-0000-0000BC350000}"/>
    <cellStyle name="Normal 2 2 3 4 4 2 3 2" xfId="14283" xr:uid="{00000000-0005-0000-0000-0000BD350000}"/>
    <cellStyle name="Normal 2 2 3 4 4 2 3 3" xfId="22669" xr:uid="{00000000-0005-0000-0000-0000BE350000}"/>
    <cellStyle name="Normal 2 2 3 4 4 2 3 4" xfId="31055" xr:uid="{00000000-0005-0000-0000-0000BF350000}"/>
    <cellStyle name="Normal 2 2 3 4 4 2 3 5" xfId="39441" xr:uid="{00000000-0005-0000-0000-0000C0350000}"/>
    <cellStyle name="Normal 2 2 3 4 4 2 3 6" xfId="47827" xr:uid="{00000000-0005-0000-0000-0000C1350000}"/>
    <cellStyle name="Normal 2 2 3 4 4 2 3 7" xfId="56213" xr:uid="{00000000-0005-0000-0000-0000C2350000}"/>
    <cellStyle name="Normal 2 2 3 4 4 2 4" xfId="11317" xr:uid="{00000000-0005-0000-0000-0000C3350000}"/>
    <cellStyle name="Normal 2 2 3 4 4 2 5" xfId="19703" xr:uid="{00000000-0005-0000-0000-0000C4350000}"/>
    <cellStyle name="Normal 2 2 3 4 4 2 6" xfId="28089" xr:uid="{00000000-0005-0000-0000-0000C5350000}"/>
    <cellStyle name="Normal 2 2 3 4 4 2 7" xfId="36475" xr:uid="{00000000-0005-0000-0000-0000C6350000}"/>
    <cellStyle name="Normal 2 2 3 4 4 2 8" xfId="44861" xr:uid="{00000000-0005-0000-0000-0000C7350000}"/>
    <cellStyle name="Normal 2 2 3 4 4 2 9" xfId="53247" xr:uid="{00000000-0005-0000-0000-0000C8350000}"/>
    <cellStyle name="Normal 2 2 3 4 4 3" xfId="3774" xr:uid="{00000000-0005-0000-0000-0000C9350000}"/>
    <cellStyle name="Normal 2 2 3 4 4 3 2" xfId="15128" xr:uid="{00000000-0005-0000-0000-0000CA350000}"/>
    <cellStyle name="Normal 2 2 3 4 4 3 3" xfId="23514" xr:uid="{00000000-0005-0000-0000-0000CB350000}"/>
    <cellStyle name="Normal 2 2 3 4 4 3 4" xfId="31900" xr:uid="{00000000-0005-0000-0000-0000CC350000}"/>
    <cellStyle name="Normal 2 2 3 4 4 3 5" xfId="40286" xr:uid="{00000000-0005-0000-0000-0000CD350000}"/>
    <cellStyle name="Normal 2 2 3 4 4 3 6" xfId="48672" xr:uid="{00000000-0005-0000-0000-0000CE350000}"/>
    <cellStyle name="Normal 2 2 3 4 4 3 7" xfId="57058" xr:uid="{00000000-0005-0000-0000-0000CF350000}"/>
    <cellStyle name="Normal 2 2 3 4 4 4" xfId="6742" xr:uid="{00000000-0005-0000-0000-0000D0350000}"/>
    <cellStyle name="Normal 2 2 3 4 4 4 2" xfId="12418" xr:uid="{00000000-0005-0000-0000-0000D1350000}"/>
    <cellStyle name="Normal 2 2 3 4 4 4 3" xfId="20804" xr:uid="{00000000-0005-0000-0000-0000D2350000}"/>
    <cellStyle name="Normal 2 2 3 4 4 4 4" xfId="29190" xr:uid="{00000000-0005-0000-0000-0000D3350000}"/>
    <cellStyle name="Normal 2 2 3 4 4 4 5" xfId="37576" xr:uid="{00000000-0005-0000-0000-0000D4350000}"/>
    <cellStyle name="Normal 2 2 3 4 4 4 6" xfId="45962" xr:uid="{00000000-0005-0000-0000-0000D5350000}"/>
    <cellStyle name="Normal 2 2 3 4 4 4 7" xfId="54348" xr:uid="{00000000-0005-0000-0000-0000D6350000}"/>
    <cellStyle name="Normal 2 2 3 4 4 5" xfId="9452" xr:uid="{00000000-0005-0000-0000-0000D7350000}"/>
    <cellStyle name="Normal 2 2 3 4 4 6" xfId="17838" xr:uid="{00000000-0005-0000-0000-0000D8350000}"/>
    <cellStyle name="Normal 2 2 3 4 4 7" xfId="26224" xr:uid="{00000000-0005-0000-0000-0000D9350000}"/>
    <cellStyle name="Normal 2 2 3 4 4 8" xfId="34610" xr:uid="{00000000-0005-0000-0000-0000DA350000}"/>
    <cellStyle name="Normal 2 2 3 4 4 9" xfId="42996" xr:uid="{00000000-0005-0000-0000-0000DB350000}"/>
    <cellStyle name="Normal 2 2 3 4 5" xfId="1545" xr:uid="{00000000-0005-0000-0000-0000DC350000}"/>
    <cellStyle name="Normal 2 2 3 4 5 10" xfId="51870" xr:uid="{00000000-0005-0000-0000-0000DD350000}"/>
    <cellStyle name="Normal 2 2 3 4 5 11" xfId="60256" xr:uid="{00000000-0005-0000-0000-0000DE350000}"/>
    <cellStyle name="Normal 2 2 3 4 5 2" xfId="2565" xr:uid="{00000000-0005-0000-0000-0000DF350000}"/>
    <cellStyle name="Normal 2 2 3 4 5 2 2" xfId="5282" xr:uid="{00000000-0005-0000-0000-0000E0350000}"/>
    <cellStyle name="Normal 2 2 3 4 5 2 2 2" xfId="16636" xr:uid="{00000000-0005-0000-0000-0000E1350000}"/>
    <cellStyle name="Normal 2 2 3 4 5 2 2 3" xfId="25022" xr:uid="{00000000-0005-0000-0000-0000E2350000}"/>
    <cellStyle name="Normal 2 2 3 4 5 2 2 4" xfId="33408" xr:uid="{00000000-0005-0000-0000-0000E3350000}"/>
    <cellStyle name="Normal 2 2 3 4 5 2 2 5" xfId="41794" xr:uid="{00000000-0005-0000-0000-0000E4350000}"/>
    <cellStyle name="Normal 2 2 3 4 5 2 2 6" xfId="50180" xr:uid="{00000000-0005-0000-0000-0000E5350000}"/>
    <cellStyle name="Normal 2 2 3 4 5 2 2 7" xfId="58566" xr:uid="{00000000-0005-0000-0000-0000E6350000}"/>
    <cellStyle name="Normal 2 2 3 4 5 2 3" xfId="8250" xr:uid="{00000000-0005-0000-0000-0000E7350000}"/>
    <cellStyle name="Normal 2 2 3 4 5 2 3 2" xfId="13926" xr:uid="{00000000-0005-0000-0000-0000E8350000}"/>
    <cellStyle name="Normal 2 2 3 4 5 2 3 3" xfId="22312" xr:uid="{00000000-0005-0000-0000-0000E9350000}"/>
    <cellStyle name="Normal 2 2 3 4 5 2 3 4" xfId="30698" xr:uid="{00000000-0005-0000-0000-0000EA350000}"/>
    <cellStyle name="Normal 2 2 3 4 5 2 3 5" xfId="39084" xr:uid="{00000000-0005-0000-0000-0000EB350000}"/>
    <cellStyle name="Normal 2 2 3 4 5 2 3 6" xfId="47470" xr:uid="{00000000-0005-0000-0000-0000EC350000}"/>
    <cellStyle name="Normal 2 2 3 4 5 2 3 7" xfId="55856" xr:uid="{00000000-0005-0000-0000-0000ED350000}"/>
    <cellStyle name="Normal 2 2 3 4 5 2 4" xfId="10960" xr:uid="{00000000-0005-0000-0000-0000EE350000}"/>
    <cellStyle name="Normal 2 2 3 4 5 2 5" xfId="19346" xr:uid="{00000000-0005-0000-0000-0000EF350000}"/>
    <cellStyle name="Normal 2 2 3 4 5 2 6" xfId="27732" xr:uid="{00000000-0005-0000-0000-0000F0350000}"/>
    <cellStyle name="Normal 2 2 3 4 5 2 7" xfId="36118" xr:uid="{00000000-0005-0000-0000-0000F1350000}"/>
    <cellStyle name="Normal 2 2 3 4 5 2 8" xfId="44504" xr:uid="{00000000-0005-0000-0000-0000F2350000}"/>
    <cellStyle name="Normal 2 2 3 4 5 2 9" xfId="52890" xr:uid="{00000000-0005-0000-0000-0000F3350000}"/>
    <cellStyle name="Normal 2 2 3 4 5 3" xfId="4262" xr:uid="{00000000-0005-0000-0000-0000F4350000}"/>
    <cellStyle name="Normal 2 2 3 4 5 3 2" xfId="15616" xr:uid="{00000000-0005-0000-0000-0000F5350000}"/>
    <cellStyle name="Normal 2 2 3 4 5 3 3" xfId="24002" xr:uid="{00000000-0005-0000-0000-0000F6350000}"/>
    <cellStyle name="Normal 2 2 3 4 5 3 4" xfId="32388" xr:uid="{00000000-0005-0000-0000-0000F7350000}"/>
    <cellStyle name="Normal 2 2 3 4 5 3 5" xfId="40774" xr:uid="{00000000-0005-0000-0000-0000F8350000}"/>
    <cellStyle name="Normal 2 2 3 4 5 3 6" xfId="49160" xr:uid="{00000000-0005-0000-0000-0000F9350000}"/>
    <cellStyle name="Normal 2 2 3 4 5 3 7" xfId="57546" xr:uid="{00000000-0005-0000-0000-0000FA350000}"/>
    <cellStyle name="Normal 2 2 3 4 5 4" xfId="7230" xr:uid="{00000000-0005-0000-0000-0000FB350000}"/>
    <cellStyle name="Normal 2 2 3 4 5 4 2" xfId="12906" xr:uid="{00000000-0005-0000-0000-0000FC350000}"/>
    <cellStyle name="Normal 2 2 3 4 5 4 3" xfId="21292" xr:uid="{00000000-0005-0000-0000-0000FD350000}"/>
    <cellStyle name="Normal 2 2 3 4 5 4 4" xfId="29678" xr:uid="{00000000-0005-0000-0000-0000FE350000}"/>
    <cellStyle name="Normal 2 2 3 4 5 4 5" xfId="38064" xr:uid="{00000000-0005-0000-0000-0000FF350000}"/>
    <cellStyle name="Normal 2 2 3 4 5 4 6" xfId="46450" xr:uid="{00000000-0005-0000-0000-000000360000}"/>
    <cellStyle name="Normal 2 2 3 4 5 4 7" xfId="54836" xr:uid="{00000000-0005-0000-0000-000001360000}"/>
    <cellStyle name="Normal 2 2 3 4 5 5" xfId="9940" xr:uid="{00000000-0005-0000-0000-000002360000}"/>
    <cellStyle name="Normal 2 2 3 4 5 6" xfId="18326" xr:uid="{00000000-0005-0000-0000-000003360000}"/>
    <cellStyle name="Normal 2 2 3 4 5 7" xfId="26712" xr:uid="{00000000-0005-0000-0000-000004360000}"/>
    <cellStyle name="Normal 2 2 3 4 5 8" xfId="35098" xr:uid="{00000000-0005-0000-0000-000005360000}"/>
    <cellStyle name="Normal 2 2 3 4 5 9" xfId="43484" xr:uid="{00000000-0005-0000-0000-000006360000}"/>
    <cellStyle name="Normal 2 2 3 4 6" xfId="2077" xr:uid="{00000000-0005-0000-0000-000007360000}"/>
    <cellStyle name="Normal 2 2 3 4 6 2" xfId="4794" xr:uid="{00000000-0005-0000-0000-000008360000}"/>
    <cellStyle name="Normal 2 2 3 4 6 2 2" xfId="16148" xr:uid="{00000000-0005-0000-0000-000009360000}"/>
    <cellStyle name="Normal 2 2 3 4 6 2 3" xfId="24534" xr:uid="{00000000-0005-0000-0000-00000A360000}"/>
    <cellStyle name="Normal 2 2 3 4 6 2 4" xfId="32920" xr:uid="{00000000-0005-0000-0000-00000B360000}"/>
    <cellStyle name="Normal 2 2 3 4 6 2 5" xfId="41306" xr:uid="{00000000-0005-0000-0000-00000C360000}"/>
    <cellStyle name="Normal 2 2 3 4 6 2 6" xfId="49692" xr:uid="{00000000-0005-0000-0000-00000D360000}"/>
    <cellStyle name="Normal 2 2 3 4 6 2 7" xfId="58078" xr:uid="{00000000-0005-0000-0000-00000E360000}"/>
    <cellStyle name="Normal 2 2 3 4 6 3" xfId="7762" xr:uid="{00000000-0005-0000-0000-00000F360000}"/>
    <cellStyle name="Normal 2 2 3 4 6 3 2" xfId="13438" xr:uid="{00000000-0005-0000-0000-000010360000}"/>
    <cellStyle name="Normal 2 2 3 4 6 3 3" xfId="21824" xr:uid="{00000000-0005-0000-0000-000011360000}"/>
    <cellStyle name="Normal 2 2 3 4 6 3 4" xfId="30210" xr:uid="{00000000-0005-0000-0000-000012360000}"/>
    <cellStyle name="Normal 2 2 3 4 6 3 5" xfId="38596" xr:uid="{00000000-0005-0000-0000-000013360000}"/>
    <cellStyle name="Normal 2 2 3 4 6 3 6" xfId="46982" xr:uid="{00000000-0005-0000-0000-000014360000}"/>
    <cellStyle name="Normal 2 2 3 4 6 3 7" xfId="55368" xr:uid="{00000000-0005-0000-0000-000015360000}"/>
    <cellStyle name="Normal 2 2 3 4 6 4" xfId="10472" xr:uid="{00000000-0005-0000-0000-000016360000}"/>
    <cellStyle name="Normal 2 2 3 4 6 5" xfId="18858" xr:uid="{00000000-0005-0000-0000-000017360000}"/>
    <cellStyle name="Normal 2 2 3 4 6 6" xfId="27244" xr:uid="{00000000-0005-0000-0000-000018360000}"/>
    <cellStyle name="Normal 2 2 3 4 6 7" xfId="35630" xr:uid="{00000000-0005-0000-0000-000019360000}"/>
    <cellStyle name="Normal 2 2 3 4 6 8" xfId="44016" xr:uid="{00000000-0005-0000-0000-00001A360000}"/>
    <cellStyle name="Normal 2 2 3 4 6 9" xfId="52402" xr:uid="{00000000-0005-0000-0000-00001B360000}"/>
    <cellStyle name="Normal 2 2 3 4 7" xfId="643" xr:uid="{00000000-0005-0000-0000-00001C360000}"/>
    <cellStyle name="Normal 2 2 3 4 7 2" xfId="6385" xr:uid="{00000000-0005-0000-0000-00001D360000}"/>
    <cellStyle name="Normal 2 2 3 4 7 3" xfId="12061" xr:uid="{00000000-0005-0000-0000-00001E360000}"/>
    <cellStyle name="Normal 2 2 3 4 7 4" xfId="20447" xr:uid="{00000000-0005-0000-0000-00001F360000}"/>
    <cellStyle name="Normal 2 2 3 4 7 5" xfId="28833" xr:uid="{00000000-0005-0000-0000-000020360000}"/>
    <cellStyle name="Normal 2 2 3 4 7 6" xfId="37219" xr:uid="{00000000-0005-0000-0000-000021360000}"/>
    <cellStyle name="Normal 2 2 3 4 7 7" xfId="45605" xr:uid="{00000000-0005-0000-0000-000022360000}"/>
    <cellStyle name="Normal 2 2 3 4 7 8" xfId="53991" xr:uid="{00000000-0005-0000-0000-000023360000}"/>
    <cellStyle name="Normal 2 2 3 4 8" xfId="3417" xr:uid="{00000000-0005-0000-0000-000024360000}"/>
    <cellStyle name="Normal 2 2 3 4 8 2" xfId="14771" xr:uid="{00000000-0005-0000-0000-000025360000}"/>
    <cellStyle name="Normal 2 2 3 4 8 3" xfId="23157" xr:uid="{00000000-0005-0000-0000-000026360000}"/>
    <cellStyle name="Normal 2 2 3 4 8 4" xfId="31543" xr:uid="{00000000-0005-0000-0000-000027360000}"/>
    <cellStyle name="Normal 2 2 3 4 8 5" xfId="39929" xr:uid="{00000000-0005-0000-0000-000028360000}"/>
    <cellStyle name="Normal 2 2 3 4 8 6" xfId="48315" xr:uid="{00000000-0005-0000-0000-000029360000}"/>
    <cellStyle name="Normal 2 2 3 4 8 7" xfId="56701" xr:uid="{00000000-0005-0000-0000-00002A360000}"/>
    <cellStyle name="Normal 2 2 3 4 9" xfId="6164" xr:uid="{00000000-0005-0000-0000-00002B360000}"/>
    <cellStyle name="Normal 2 2 3 4 9 2" xfId="11840" xr:uid="{00000000-0005-0000-0000-00002C360000}"/>
    <cellStyle name="Normal 2 2 3 4 9 3" xfId="20226" xr:uid="{00000000-0005-0000-0000-00002D360000}"/>
    <cellStyle name="Normal 2 2 3 4 9 4" xfId="28612" xr:uid="{00000000-0005-0000-0000-00002E360000}"/>
    <cellStyle name="Normal 2 2 3 4 9 5" xfId="36998" xr:uid="{00000000-0005-0000-0000-00002F360000}"/>
    <cellStyle name="Normal 2 2 3 4 9 6" xfId="45384" xr:uid="{00000000-0005-0000-0000-000030360000}"/>
    <cellStyle name="Normal 2 2 3 4 9 7" xfId="53770" xr:uid="{00000000-0005-0000-0000-000031360000}"/>
    <cellStyle name="Normal 2 2 3 4_Sheet1" xfId="153" xr:uid="{00000000-0005-0000-0000-000032360000}"/>
    <cellStyle name="Normal 2 2 3 5" xfId="154" xr:uid="{00000000-0005-0000-0000-000033360000}"/>
    <cellStyle name="Normal 2 2 3 5 10" xfId="9097" xr:uid="{00000000-0005-0000-0000-000034360000}"/>
    <cellStyle name="Normal 2 2 3 5 11" xfId="17483" xr:uid="{00000000-0005-0000-0000-000035360000}"/>
    <cellStyle name="Normal 2 2 3 5 12" xfId="25869" xr:uid="{00000000-0005-0000-0000-000036360000}"/>
    <cellStyle name="Normal 2 2 3 5 13" xfId="34255" xr:uid="{00000000-0005-0000-0000-000037360000}"/>
    <cellStyle name="Normal 2 2 3 5 14" xfId="42641" xr:uid="{00000000-0005-0000-0000-000038360000}"/>
    <cellStyle name="Normal 2 2 3 5 15" xfId="51027" xr:uid="{00000000-0005-0000-0000-000039360000}"/>
    <cellStyle name="Normal 2 2 3 5 16" xfId="59413" xr:uid="{00000000-0005-0000-0000-00003A360000}"/>
    <cellStyle name="Normal 2 2 3 5 17" xfId="60780" xr:uid="{00000000-0005-0000-0000-00003B360000}"/>
    <cellStyle name="Normal 2 2 3 5 2" xfId="155" xr:uid="{00000000-0005-0000-0000-00003C360000}"/>
    <cellStyle name="Normal 2 2 3 5 2 10" xfId="34256" xr:uid="{00000000-0005-0000-0000-00003D360000}"/>
    <cellStyle name="Normal 2 2 3 5 2 11" xfId="42642" xr:uid="{00000000-0005-0000-0000-00003E360000}"/>
    <cellStyle name="Normal 2 2 3 5 2 12" xfId="51028" xr:uid="{00000000-0005-0000-0000-00003F360000}"/>
    <cellStyle name="Normal 2 2 3 5 2 13" xfId="59414" xr:uid="{00000000-0005-0000-0000-000040360000}"/>
    <cellStyle name="Normal 2 2 3 5 2 14" xfId="60781" xr:uid="{00000000-0005-0000-0000-000041360000}"/>
    <cellStyle name="Normal 2 2 3 5 2 2" xfId="975" xr:uid="{00000000-0005-0000-0000-000042360000}"/>
    <cellStyle name="Normal 2 2 3 5 2 2 10" xfId="51386" xr:uid="{00000000-0005-0000-0000-000043360000}"/>
    <cellStyle name="Normal 2 2 3 5 2 2 11" xfId="59772" xr:uid="{00000000-0005-0000-0000-000044360000}"/>
    <cellStyle name="Normal 2 2 3 5 2 2 12" xfId="61276" xr:uid="{00000000-0005-0000-0000-000045360000}"/>
    <cellStyle name="Normal 2 2 3 5 2 2 2" xfId="2926" xr:uid="{00000000-0005-0000-0000-000046360000}"/>
    <cellStyle name="Normal 2 2 3 5 2 2 2 2" xfId="5643" xr:uid="{00000000-0005-0000-0000-000047360000}"/>
    <cellStyle name="Normal 2 2 3 5 2 2 2 2 2" xfId="16997" xr:uid="{00000000-0005-0000-0000-000048360000}"/>
    <cellStyle name="Normal 2 2 3 5 2 2 2 2 3" xfId="25383" xr:uid="{00000000-0005-0000-0000-000049360000}"/>
    <cellStyle name="Normal 2 2 3 5 2 2 2 2 4" xfId="33769" xr:uid="{00000000-0005-0000-0000-00004A360000}"/>
    <cellStyle name="Normal 2 2 3 5 2 2 2 2 5" xfId="42155" xr:uid="{00000000-0005-0000-0000-00004B360000}"/>
    <cellStyle name="Normal 2 2 3 5 2 2 2 2 6" xfId="50541" xr:uid="{00000000-0005-0000-0000-00004C360000}"/>
    <cellStyle name="Normal 2 2 3 5 2 2 2 2 7" xfId="58927" xr:uid="{00000000-0005-0000-0000-00004D360000}"/>
    <cellStyle name="Normal 2 2 3 5 2 2 2 3" xfId="8611" xr:uid="{00000000-0005-0000-0000-00004E360000}"/>
    <cellStyle name="Normal 2 2 3 5 2 2 2 3 2" xfId="14287" xr:uid="{00000000-0005-0000-0000-00004F360000}"/>
    <cellStyle name="Normal 2 2 3 5 2 2 2 3 3" xfId="22673" xr:uid="{00000000-0005-0000-0000-000050360000}"/>
    <cellStyle name="Normal 2 2 3 5 2 2 2 3 4" xfId="31059" xr:uid="{00000000-0005-0000-0000-000051360000}"/>
    <cellStyle name="Normal 2 2 3 5 2 2 2 3 5" xfId="39445" xr:uid="{00000000-0005-0000-0000-000052360000}"/>
    <cellStyle name="Normal 2 2 3 5 2 2 2 3 6" xfId="47831" xr:uid="{00000000-0005-0000-0000-000053360000}"/>
    <cellStyle name="Normal 2 2 3 5 2 2 2 3 7" xfId="56217" xr:uid="{00000000-0005-0000-0000-000054360000}"/>
    <cellStyle name="Normal 2 2 3 5 2 2 2 4" xfId="11321" xr:uid="{00000000-0005-0000-0000-000055360000}"/>
    <cellStyle name="Normal 2 2 3 5 2 2 2 5" xfId="19707" xr:uid="{00000000-0005-0000-0000-000056360000}"/>
    <cellStyle name="Normal 2 2 3 5 2 2 2 6" xfId="28093" xr:uid="{00000000-0005-0000-0000-000057360000}"/>
    <cellStyle name="Normal 2 2 3 5 2 2 2 7" xfId="36479" xr:uid="{00000000-0005-0000-0000-000058360000}"/>
    <cellStyle name="Normal 2 2 3 5 2 2 2 8" xfId="44865" xr:uid="{00000000-0005-0000-0000-000059360000}"/>
    <cellStyle name="Normal 2 2 3 5 2 2 2 9" xfId="53251" xr:uid="{00000000-0005-0000-0000-00005A360000}"/>
    <cellStyle name="Normal 2 2 3 5 2 2 3" xfId="3778" xr:uid="{00000000-0005-0000-0000-00005B360000}"/>
    <cellStyle name="Normal 2 2 3 5 2 2 3 2" xfId="15132" xr:uid="{00000000-0005-0000-0000-00005C360000}"/>
    <cellStyle name="Normal 2 2 3 5 2 2 3 3" xfId="23518" xr:uid="{00000000-0005-0000-0000-00005D360000}"/>
    <cellStyle name="Normal 2 2 3 5 2 2 3 4" xfId="31904" xr:uid="{00000000-0005-0000-0000-00005E360000}"/>
    <cellStyle name="Normal 2 2 3 5 2 2 3 5" xfId="40290" xr:uid="{00000000-0005-0000-0000-00005F360000}"/>
    <cellStyle name="Normal 2 2 3 5 2 2 3 6" xfId="48676" xr:uid="{00000000-0005-0000-0000-000060360000}"/>
    <cellStyle name="Normal 2 2 3 5 2 2 3 7" xfId="57062" xr:uid="{00000000-0005-0000-0000-000061360000}"/>
    <cellStyle name="Normal 2 2 3 5 2 2 4" xfId="6746" xr:uid="{00000000-0005-0000-0000-000062360000}"/>
    <cellStyle name="Normal 2 2 3 5 2 2 4 2" xfId="12422" xr:uid="{00000000-0005-0000-0000-000063360000}"/>
    <cellStyle name="Normal 2 2 3 5 2 2 4 3" xfId="20808" xr:uid="{00000000-0005-0000-0000-000064360000}"/>
    <cellStyle name="Normal 2 2 3 5 2 2 4 4" xfId="29194" xr:uid="{00000000-0005-0000-0000-000065360000}"/>
    <cellStyle name="Normal 2 2 3 5 2 2 4 5" xfId="37580" xr:uid="{00000000-0005-0000-0000-000066360000}"/>
    <cellStyle name="Normal 2 2 3 5 2 2 4 6" xfId="45966" xr:uid="{00000000-0005-0000-0000-000067360000}"/>
    <cellStyle name="Normal 2 2 3 5 2 2 4 7" xfId="54352" xr:uid="{00000000-0005-0000-0000-000068360000}"/>
    <cellStyle name="Normal 2 2 3 5 2 2 5" xfId="9456" xr:uid="{00000000-0005-0000-0000-000069360000}"/>
    <cellStyle name="Normal 2 2 3 5 2 2 6" xfId="17842" xr:uid="{00000000-0005-0000-0000-00006A360000}"/>
    <cellStyle name="Normal 2 2 3 5 2 2 7" xfId="26228" xr:uid="{00000000-0005-0000-0000-00006B360000}"/>
    <cellStyle name="Normal 2 2 3 5 2 2 8" xfId="34614" xr:uid="{00000000-0005-0000-0000-00006C360000}"/>
    <cellStyle name="Normal 2 2 3 5 2 2 9" xfId="43000" xr:uid="{00000000-0005-0000-0000-00006D360000}"/>
    <cellStyle name="Normal 2 2 3 5 2 3" xfId="1548" xr:uid="{00000000-0005-0000-0000-00006E360000}"/>
    <cellStyle name="Normal 2 2 3 5 2 3 10" xfId="51873" xr:uid="{00000000-0005-0000-0000-00006F360000}"/>
    <cellStyle name="Normal 2 2 3 5 2 3 11" xfId="60259" xr:uid="{00000000-0005-0000-0000-000070360000}"/>
    <cellStyle name="Normal 2 2 3 5 2 3 2" xfId="2568" xr:uid="{00000000-0005-0000-0000-000071360000}"/>
    <cellStyle name="Normal 2 2 3 5 2 3 2 2" xfId="5285" xr:uid="{00000000-0005-0000-0000-000072360000}"/>
    <cellStyle name="Normal 2 2 3 5 2 3 2 2 2" xfId="16639" xr:uid="{00000000-0005-0000-0000-000073360000}"/>
    <cellStyle name="Normal 2 2 3 5 2 3 2 2 3" xfId="25025" xr:uid="{00000000-0005-0000-0000-000074360000}"/>
    <cellStyle name="Normal 2 2 3 5 2 3 2 2 4" xfId="33411" xr:uid="{00000000-0005-0000-0000-000075360000}"/>
    <cellStyle name="Normal 2 2 3 5 2 3 2 2 5" xfId="41797" xr:uid="{00000000-0005-0000-0000-000076360000}"/>
    <cellStyle name="Normal 2 2 3 5 2 3 2 2 6" xfId="50183" xr:uid="{00000000-0005-0000-0000-000077360000}"/>
    <cellStyle name="Normal 2 2 3 5 2 3 2 2 7" xfId="58569" xr:uid="{00000000-0005-0000-0000-000078360000}"/>
    <cellStyle name="Normal 2 2 3 5 2 3 2 3" xfId="8253" xr:uid="{00000000-0005-0000-0000-000079360000}"/>
    <cellStyle name="Normal 2 2 3 5 2 3 2 3 2" xfId="13929" xr:uid="{00000000-0005-0000-0000-00007A360000}"/>
    <cellStyle name="Normal 2 2 3 5 2 3 2 3 3" xfId="22315" xr:uid="{00000000-0005-0000-0000-00007B360000}"/>
    <cellStyle name="Normal 2 2 3 5 2 3 2 3 4" xfId="30701" xr:uid="{00000000-0005-0000-0000-00007C360000}"/>
    <cellStyle name="Normal 2 2 3 5 2 3 2 3 5" xfId="39087" xr:uid="{00000000-0005-0000-0000-00007D360000}"/>
    <cellStyle name="Normal 2 2 3 5 2 3 2 3 6" xfId="47473" xr:uid="{00000000-0005-0000-0000-00007E360000}"/>
    <cellStyle name="Normal 2 2 3 5 2 3 2 3 7" xfId="55859" xr:uid="{00000000-0005-0000-0000-00007F360000}"/>
    <cellStyle name="Normal 2 2 3 5 2 3 2 4" xfId="10963" xr:uid="{00000000-0005-0000-0000-000080360000}"/>
    <cellStyle name="Normal 2 2 3 5 2 3 2 5" xfId="19349" xr:uid="{00000000-0005-0000-0000-000081360000}"/>
    <cellStyle name="Normal 2 2 3 5 2 3 2 6" xfId="27735" xr:uid="{00000000-0005-0000-0000-000082360000}"/>
    <cellStyle name="Normal 2 2 3 5 2 3 2 7" xfId="36121" xr:uid="{00000000-0005-0000-0000-000083360000}"/>
    <cellStyle name="Normal 2 2 3 5 2 3 2 8" xfId="44507" xr:uid="{00000000-0005-0000-0000-000084360000}"/>
    <cellStyle name="Normal 2 2 3 5 2 3 2 9" xfId="52893" xr:uid="{00000000-0005-0000-0000-000085360000}"/>
    <cellStyle name="Normal 2 2 3 5 2 3 3" xfId="4265" xr:uid="{00000000-0005-0000-0000-000086360000}"/>
    <cellStyle name="Normal 2 2 3 5 2 3 3 2" xfId="15619" xr:uid="{00000000-0005-0000-0000-000087360000}"/>
    <cellStyle name="Normal 2 2 3 5 2 3 3 3" xfId="24005" xr:uid="{00000000-0005-0000-0000-000088360000}"/>
    <cellStyle name="Normal 2 2 3 5 2 3 3 4" xfId="32391" xr:uid="{00000000-0005-0000-0000-000089360000}"/>
    <cellStyle name="Normal 2 2 3 5 2 3 3 5" xfId="40777" xr:uid="{00000000-0005-0000-0000-00008A360000}"/>
    <cellStyle name="Normal 2 2 3 5 2 3 3 6" xfId="49163" xr:uid="{00000000-0005-0000-0000-00008B360000}"/>
    <cellStyle name="Normal 2 2 3 5 2 3 3 7" xfId="57549" xr:uid="{00000000-0005-0000-0000-00008C360000}"/>
    <cellStyle name="Normal 2 2 3 5 2 3 4" xfId="7233" xr:uid="{00000000-0005-0000-0000-00008D360000}"/>
    <cellStyle name="Normal 2 2 3 5 2 3 4 2" xfId="12909" xr:uid="{00000000-0005-0000-0000-00008E360000}"/>
    <cellStyle name="Normal 2 2 3 5 2 3 4 3" xfId="21295" xr:uid="{00000000-0005-0000-0000-00008F360000}"/>
    <cellStyle name="Normal 2 2 3 5 2 3 4 4" xfId="29681" xr:uid="{00000000-0005-0000-0000-000090360000}"/>
    <cellStyle name="Normal 2 2 3 5 2 3 4 5" xfId="38067" xr:uid="{00000000-0005-0000-0000-000091360000}"/>
    <cellStyle name="Normal 2 2 3 5 2 3 4 6" xfId="46453" xr:uid="{00000000-0005-0000-0000-000092360000}"/>
    <cellStyle name="Normal 2 2 3 5 2 3 4 7" xfId="54839" xr:uid="{00000000-0005-0000-0000-000093360000}"/>
    <cellStyle name="Normal 2 2 3 5 2 3 5" xfId="9943" xr:uid="{00000000-0005-0000-0000-000094360000}"/>
    <cellStyle name="Normal 2 2 3 5 2 3 6" xfId="18329" xr:uid="{00000000-0005-0000-0000-000095360000}"/>
    <cellStyle name="Normal 2 2 3 5 2 3 7" xfId="26715" xr:uid="{00000000-0005-0000-0000-000096360000}"/>
    <cellStyle name="Normal 2 2 3 5 2 3 8" xfId="35101" xr:uid="{00000000-0005-0000-0000-000097360000}"/>
    <cellStyle name="Normal 2 2 3 5 2 3 9" xfId="43487" xr:uid="{00000000-0005-0000-0000-000098360000}"/>
    <cellStyle name="Normal 2 2 3 5 2 4" xfId="2081" xr:uid="{00000000-0005-0000-0000-000099360000}"/>
    <cellStyle name="Normal 2 2 3 5 2 4 2" xfId="4798" xr:uid="{00000000-0005-0000-0000-00009A360000}"/>
    <cellStyle name="Normal 2 2 3 5 2 4 2 2" xfId="16152" xr:uid="{00000000-0005-0000-0000-00009B360000}"/>
    <cellStyle name="Normal 2 2 3 5 2 4 2 3" xfId="24538" xr:uid="{00000000-0005-0000-0000-00009C360000}"/>
    <cellStyle name="Normal 2 2 3 5 2 4 2 4" xfId="32924" xr:uid="{00000000-0005-0000-0000-00009D360000}"/>
    <cellStyle name="Normal 2 2 3 5 2 4 2 5" xfId="41310" xr:uid="{00000000-0005-0000-0000-00009E360000}"/>
    <cellStyle name="Normal 2 2 3 5 2 4 2 6" xfId="49696" xr:uid="{00000000-0005-0000-0000-00009F360000}"/>
    <cellStyle name="Normal 2 2 3 5 2 4 2 7" xfId="58082" xr:uid="{00000000-0005-0000-0000-0000A0360000}"/>
    <cellStyle name="Normal 2 2 3 5 2 4 3" xfId="7766" xr:uid="{00000000-0005-0000-0000-0000A1360000}"/>
    <cellStyle name="Normal 2 2 3 5 2 4 3 2" xfId="13442" xr:uid="{00000000-0005-0000-0000-0000A2360000}"/>
    <cellStyle name="Normal 2 2 3 5 2 4 3 3" xfId="21828" xr:uid="{00000000-0005-0000-0000-0000A3360000}"/>
    <cellStyle name="Normal 2 2 3 5 2 4 3 4" xfId="30214" xr:uid="{00000000-0005-0000-0000-0000A4360000}"/>
    <cellStyle name="Normal 2 2 3 5 2 4 3 5" xfId="38600" xr:uid="{00000000-0005-0000-0000-0000A5360000}"/>
    <cellStyle name="Normal 2 2 3 5 2 4 3 6" xfId="46986" xr:uid="{00000000-0005-0000-0000-0000A6360000}"/>
    <cellStyle name="Normal 2 2 3 5 2 4 3 7" xfId="55372" xr:uid="{00000000-0005-0000-0000-0000A7360000}"/>
    <cellStyle name="Normal 2 2 3 5 2 4 4" xfId="10476" xr:uid="{00000000-0005-0000-0000-0000A8360000}"/>
    <cellStyle name="Normal 2 2 3 5 2 4 5" xfId="18862" xr:uid="{00000000-0005-0000-0000-0000A9360000}"/>
    <cellStyle name="Normal 2 2 3 5 2 4 6" xfId="27248" xr:uid="{00000000-0005-0000-0000-0000AA360000}"/>
    <cellStyle name="Normal 2 2 3 5 2 4 7" xfId="35634" xr:uid="{00000000-0005-0000-0000-0000AB360000}"/>
    <cellStyle name="Normal 2 2 3 5 2 4 8" xfId="44020" xr:uid="{00000000-0005-0000-0000-0000AC360000}"/>
    <cellStyle name="Normal 2 2 3 5 2 4 9" xfId="52406" xr:uid="{00000000-0005-0000-0000-0000AD360000}"/>
    <cellStyle name="Normal 2 2 3 5 2 5" xfId="3420" xr:uid="{00000000-0005-0000-0000-0000AE360000}"/>
    <cellStyle name="Normal 2 2 3 5 2 5 2" xfId="14774" xr:uid="{00000000-0005-0000-0000-0000AF360000}"/>
    <cellStyle name="Normal 2 2 3 5 2 5 3" xfId="23160" xr:uid="{00000000-0005-0000-0000-0000B0360000}"/>
    <cellStyle name="Normal 2 2 3 5 2 5 4" xfId="31546" xr:uid="{00000000-0005-0000-0000-0000B1360000}"/>
    <cellStyle name="Normal 2 2 3 5 2 5 5" xfId="39932" xr:uid="{00000000-0005-0000-0000-0000B2360000}"/>
    <cellStyle name="Normal 2 2 3 5 2 5 6" xfId="48318" xr:uid="{00000000-0005-0000-0000-0000B3360000}"/>
    <cellStyle name="Normal 2 2 3 5 2 5 7" xfId="56704" xr:uid="{00000000-0005-0000-0000-0000B4360000}"/>
    <cellStyle name="Normal 2 2 3 5 2 6" xfId="6388" xr:uid="{00000000-0005-0000-0000-0000B5360000}"/>
    <cellStyle name="Normal 2 2 3 5 2 6 2" xfId="12064" xr:uid="{00000000-0005-0000-0000-0000B6360000}"/>
    <cellStyle name="Normal 2 2 3 5 2 6 3" xfId="20450" xr:uid="{00000000-0005-0000-0000-0000B7360000}"/>
    <cellStyle name="Normal 2 2 3 5 2 6 4" xfId="28836" xr:uid="{00000000-0005-0000-0000-0000B8360000}"/>
    <cellStyle name="Normal 2 2 3 5 2 6 5" xfId="37222" xr:uid="{00000000-0005-0000-0000-0000B9360000}"/>
    <cellStyle name="Normal 2 2 3 5 2 6 6" xfId="45608" xr:uid="{00000000-0005-0000-0000-0000BA360000}"/>
    <cellStyle name="Normal 2 2 3 5 2 6 7" xfId="53994" xr:uid="{00000000-0005-0000-0000-0000BB360000}"/>
    <cellStyle name="Normal 2 2 3 5 2 7" xfId="9098" xr:uid="{00000000-0005-0000-0000-0000BC360000}"/>
    <cellStyle name="Normal 2 2 3 5 2 8" xfId="17484" xr:uid="{00000000-0005-0000-0000-0000BD360000}"/>
    <cellStyle name="Normal 2 2 3 5 2 9" xfId="25870" xr:uid="{00000000-0005-0000-0000-0000BE360000}"/>
    <cellStyle name="Normal 2 2 3 5 3" xfId="976" xr:uid="{00000000-0005-0000-0000-0000BF360000}"/>
    <cellStyle name="Normal 2 2 3 5 3 10" xfId="43001" xr:uid="{00000000-0005-0000-0000-0000C0360000}"/>
    <cellStyle name="Normal 2 2 3 5 3 11" xfId="51387" xr:uid="{00000000-0005-0000-0000-0000C1360000}"/>
    <cellStyle name="Normal 2 2 3 5 3 12" xfId="59773" xr:uid="{00000000-0005-0000-0000-0000C2360000}"/>
    <cellStyle name="Normal 2 2 3 5 3 13" xfId="61275" xr:uid="{00000000-0005-0000-0000-0000C3360000}"/>
    <cellStyle name="Normal 2 2 3 5 3 2" xfId="1840" xr:uid="{00000000-0005-0000-0000-0000C4360000}"/>
    <cellStyle name="Normal 2 2 3 5 3 2 10" xfId="52165" xr:uid="{00000000-0005-0000-0000-0000C5360000}"/>
    <cellStyle name="Normal 2 2 3 5 3 2 11" xfId="60551" xr:uid="{00000000-0005-0000-0000-0000C6360000}"/>
    <cellStyle name="Normal 2 2 3 5 3 2 2" xfId="2927" xr:uid="{00000000-0005-0000-0000-0000C7360000}"/>
    <cellStyle name="Normal 2 2 3 5 3 2 2 2" xfId="5644" xr:uid="{00000000-0005-0000-0000-0000C8360000}"/>
    <cellStyle name="Normal 2 2 3 5 3 2 2 2 2" xfId="16998" xr:uid="{00000000-0005-0000-0000-0000C9360000}"/>
    <cellStyle name="Normal 2 2 3 5 3 2 2 2 3" xfId="25384" xr:uid="{00000000-0005-0000-0000-0000CA360000}"/>
    <cellStyle name="Normal 2 2 3 5 3 2 2 2 4" xfId="33770" xr:uid="{00000000-0005-0000-0000-0000CB360000}"/>
    <cellStyle name="Normal 2 2 3 5 3 2 2 2 5" xfId="42156" xr:uid="{00000000-0005-0000-0000-0000CC360000}"/>
    <cellStyle name="Normal 2 2 3 5 3 2 2 2 6" xfId="50542" xr:uid="{00000000-0005-0000-0000-0000CD360000}"/>
    <cellStyle name="Normal 2 2 3 5 3 2 2 2 7" xfId="58928" xr:uid="{00000000-0005-0000-0000-0000CE360000}"/>
    <cellStyle name="Normal 2 2 3 5 3 2 2 3" xfId="8612" xr:uid="{00000000-0005-0000-0000-0000CF360000}"/>
    <cellStyle name="Normal 2 2 3 5 3 2 2 3 2" xfId="14288" xr:uid="{00000000-0005-0000-0000-0000D0360000}"/>
    <cellStyle name="Normal 2 2 3 5 3 2 2 3 3" xfId="22674" xr:uid="{00000000-0005-0000-0000-0000D1360000}"/>
    <cellStyle name="Normal 2 2 3 5 3 2 2 3 4" xfId="31060" xr:uid="{00000000-0005-0000-0000-0000D2360000}"/>
    <cellStyle name="Normal 2 2 3 5 3 2 2 3 5" xfId="39446" xr:uid="{00000000-0005-0000-0000-0000D3360000}"/>
    <cellStyle name="Normal 2 2 3 5 3 2 2 3 6" xfId="47832" xr:uid="{00000000-0005-0000-0000-0000D4360000}"/>
    <cellStyle name="Normal 2 2 3 5 3 2 2 3 7" xfId="56218" xr:uid="{00000000-0005-0000-0000-0000D5360000}"/>
    <cellStyle name="Normal 2 2 3 5 3 2 2 4" xfId="11322" xr:uid="{00000000-0005-0000-0000-0000D6360000}"/>
    <cellStyle name="Normal 2 2 3 5 3 2 2 5" xfId="19708" xr:uid="{00000000-0005-0000-0000-0000D7360000}"/>
    <cellStyle name="Normal 2 2 3 5 3 2 2 6" xfId="28094" xr:uid="{00000000-0005-0000-0000-0000D8360000}"/>
    <cellStyle name="Normal 2 2 3 5 3 2 2 7" xfId="36480" xr:uid="{00000000-0005-0000-0000-0000D9360000}"/>
    <cellStyle name="Normal 2 2 3 5 3 2 2 8" xfId="44866" xr:uid="{00000000-0005-0000-0000-0000DA360000}"/>
    <cellStyle name="Normal 2 2 3 5 3 2 2 9" xfId="53252" xr:uid="{00000000-0005-0000-0000-0000DB360000}"/>
    <cellStyle name="Normal 2 2 3 5 3 2 3" xfId="4557" xr:uid="{00000000-0005-0000-0000-0000DC360000}"/>
    <cellStyle name="Normal 2 2 3 5 3 2 3 2" xfId="15911" xr:uid="{00000000-0005-0000-0000-0000DD360000}"/>
    <cellStyle name="Normal 2 2 3 5 3 2 3 3" xfId="24297" xr:uid="{00000000-0005-0000-0000-0000DE360000}"/>
    <cellStyle name="Normal 2 2 3 5 3 2 3 4" xfId="32683" xr:uid="{00000000-0005-0000-0000-0000DF360000}"/>
    <cellStyle name="Normal 2 2 3 5 3 2 3 5" xfId="41069" xr:uid="{00000000-0005-0000-0000-0000E0360000}"/>
    <cellStyle name="Normal 2 2 3 5 3 2 3 6" xfId="49455" xr:uid="{00000000-0005-0000-0000-0000E1360000}"/>
    <cellStyle name="Normal 2 2 3 5 3 2 3 7" xfId="57841" xr:uid="{00000000-0005-0000-0000-0000E2360000}"/>
    <cellStyle name="Normal 2 2 3 5 3 2 4" xfId="7525" xr:uid="{00000000-0005-0000-0000-0000E3360000}"/>
    <cellStyle name="Normal 2 2 3 5 3 2 4 2" xfId="13201" xr:uid="{00000000-0005-0000-0000-0000E4360000}"/>
    <cellStyle name="Normal 2 2 3 5 3 2 4 3" xfId="21587" xr:uid="{00000000-0005-0000-0000-0000E5360000}"/>
    <cellStyle name="Normal 2 2 3 5 3 2 4 4" xfId="29973" xr:uid="{00000000-0005-0000-0000-0000E6360000}"/>
    <cellStyle name="Normal 2 2 3 5 3 2 4 5" xfId="38359" xr:uid="{00000000-0005-0000-0000-0000E7360000}"/>
    <cellStyle name="Normal 2 2 3 5 3 2 4 6" xfId="46745" xr:uid="{00000000-0005-0000-0000-0000E8360000}"/>
    <cellStyle name="Normal 2 2 3 5 3 2 4 7" xfId="55131" xr:uid="{00000000-0005-0000-0000-0000E9360000}"/>
    <cellStyle name="Normal 2 2 3 5 3 2 5" xfId="10235" xr:uid="{00000000-0005-0000-0000-0000EA360000}"/>
    <cellStyle name="Normal 2 2 3 5 3 2 6" xfId="18621" xr:uid="{00000000-0005-0000-0000-0000EB360000}"/>
    <cellStyle name="Normal 2 2 3 5 3 2 7" xfId="27007" xr:uid="{00000000-0005-0000-0000-0000EC360000}"/>
    <cellStyle name="Normal 2 2 3 5 3 2 8" xfId="35393" xr:uid="{00000000-0005-0000-0000-0000ED360000}"/>
    <cellStyle name="Normal 2 2 3 5 3 2 9" xfId="43779" xr:uid="{00000000-0005-0000-0000-0000EE360000}"/>
    <cellStyle name="Normal 2 2 3 5 3 3" xfId="2082" xr:uid="{00000000-0005-0000-0000-0000EF360000}"/>
    <cellStyle name="Normal 2 2 3 5 3 3 2" xfId="4799" xr:uid="{00000000-0005-0000-0000-0000F0360000}"/>
    <cellStyle name="Normal 2 2 3 5 3 3 2 2" xfId="16153" xr:uid="{00000000-0005-0000-0000-0000F1360000}"/>
    <cellStyle name="Normal 2 2 3 5 3 3 2 3" xfId="24539" xr:uid="{00000000-0005-0000-0000-0000F2360000}"/>
    <cellStyle name="Normal 2 2 3 5 3 3 2 4" xfId="32925" xr:uid="{00000000-0005-0000-0000-0000F3360000}"/>
    <cellStyle name="Normal 2 2 3 5 3 3 2 5" xfId="41311" xr:uid="{00000000-0005-0000-0000-0000F4360000}"/>
    <cellStyle name="Normal 2 2 3 5 3 3 2 6" xfId="49697" xr:uid="{00000000-0005-0000-0000-0000F5360000}"/>
    <cellStyle name="Normal 2 2 3 5 3 3 2 7" xfId="58083" xr:uid="{00000000-0005-0000-0000-0000F6360000}"/>
    <cellStyle name="Normal 2 2 3 5 3 3 3" xfId="7767" xr:uid="{00000000-0005-0000-0000-0000F7360000}"/>
    <cellStyle name="Normal 2 2 3 5 3 3 3 2" xfId="13443" xr:uid="{00000000-0005-0000-0000-0000F8360000}"/>
    <cellStyle name="Normal 2 2 3 5 3 3 3 3" xfId="21829" xr:uid="{00000000-0005-0000-0000-0000F9360000}"/>
    <cellStyle name="Normal 2 2 3 5 3 3 3 4" xfId="30215" xr:uid="{00000000-0005-0000-0000-0000FA360000}"/>
    <cellStyle name="Normal 2 2 3 5 3 3 3 5" xfId="38601" xr:uid="{00000000-0005-0000-0000-0000FB360000}"/>
    <cellStyle name="Normal 2 2 3 5 3 3 3 6" xfId="46987" xr:uid="{00000000-0005-0000-0000-0000FC360000}"/>
    <cellStyle name="Normal 2 2 3 5 3 3 3 7" xfId="55373" xr:uid="{00000000-0005-0000-0000-0000FD360000}"/>
    <cellStyle name="Normal 2 2 3 5 3 3 4" xfId="10477" xr:uid="{00000000-0005-0000-0000-0000FE360000}"/>
    <cellStyle name="Normal 2 2 3 5 3 3 5" xfId="18863" xr:uid="{00000000-0005-0000-0000-0000FF360000}"/>
    <cellStyle name="Normal 2 2 3 5 3 3 6" xfId="27249" xr:uid="{00000000-0005-0000-0000-000000370000}"/>
    <cellStyle name="Normal 2 2 3 5 3 3 7" xfId="35635" xr:uid="{00000000-0005-0000-0000-000001370000}"/>
    <cellStyle name="Normal 2 2 3 5 3 3 8" xfId="44021" xr:uid="{00000000-0005-0000-0000-000002370000}"/>
    <cellStyle name="Normal 2 2 3 5 3 3 9" xfId="52407" xr:uid="{00000000-0005-0000-0000-000003370000}"/>
    <cellStyle name="Normal 2 2 3 5 3 4" xfId="3779" xr:uid="{00000000-0005-0000-0000-000004370000}"/>
    <cellStyle name="Normal 2 2 3 5 3 4 2" xfId="15133" xr:uid="{00000000-0005-0000-0000-000005370000}"/>
    <cellStyle name="Normal 2 2 3 5 3 4 3" xfId="23519" xr:uid="{00000000-0005-0000-0000-000006370000}"/>
    <cellStyle name="Normal 2 2 3 5 3 4 4" xfId="31905" xr:uid="{00000000-0005-0000-0000-000007370000}"/>
    <cellStyle name="Normal 2 2 3 5 3 4 5" xfId="40291" xr:uid="{00000000-0005-0000-0000-000008370000}"/>
    <cellStyle name="Normal 2 2 3 5 3 4 6" xfId="48677" xr:uid="{00000000-0005-0000-0000-000009370000}"/>
    <cellStyle name="Normal 2 2 3 5 3 4 7" xfId="57063" xr:uid="{00000000-0005-0000-0000-00000A370000}"/>
    <cellStyle name="Normal 2 2 3 5 3 5" xfId="6747" xr:uid="{00000000-0005-0000-0000-00000B370000}"/>
    <cellStyle name="Normal 2 2 3 5 3 5 2" xfId="12423" xr:uid="{00000000-0005-0000-0000-00000C370000}"/>
    <cellStyle name="Normal 2 2 3 5 3 5 3" xfId="20809" xr:uid="{00000000-0005-0000-0000-00000D370000}"/>
    <cellStyle name="Normal 2 2 3 5 3 5 4" xfId="29195" xr:uid="{00000000-0005-0000-0000-00000E370000}"/>
    <cellStyle name="Normal 2 2 3 5 3 5 5" xfId="37581" xr:uid="{00000000-0005-0000-0000-00000F370000}"/>
    <cellStyle name="Normal 2 2 3 5 3 5 6" xfId="45967" xr:uid="{00000000-0005-0000-0000-000010370000}"/>
    <cellStyle name="Normal 2 2 3 5 3 5 7" xfId="54353" xr:uid="{00000000-0005-0000-0000-000011370000}"/>
    <cellStyle name="Normal 2 2 3 5 3 6" xfId="9457" xr:uid="{00000000-0005-0000-0000-000012370000}"/>
    <cellStyle name="Normal 2 2 3 5 3 7" xfId="17843" xr:uid="{00000000-0005-0000-0000-000013370000}"/>
    <cellStyle name="Normal 2 2 3 5 3 8" xfId="26229" xr:uid="{00000000-0005-0000-0000-000014370000}"/>
    <cellStyle name="Normal 2 2 3 5 3 9" xfId="34615" xr:uid="{00000000-0005-0000-0000-000015370000}"/>
    <cellStyle name="Normal 2 2 3 5 4" xfId="974" xr:uid="{00000000-0005-0000-0000-000016370000}"/>
    <cellStyle name="Normal 2 2 3 5 4 10" xfId="51385" xr:uid="{00000000-0005-0000-0000-000017370000}"/>
    <cellStyle name="Normal 2 2 3 5 4 11" xfId="59771" xr:uid="{00000000-0005-0000-0000-000018370000}"/>
    <cellStyle name="Normal 2 2 3 5 4 2" xfId="2925" xr:uid="{00000000-0005-0000-0000-000019370000}"/>
    <cellStyle name="Normal 2 2 3 5 4 2 2" xfId="5642" xr:uid="{00000000-0005-0000-0000-00001A370000}"/>
    <cellStyle name="Normal 2 2 3 5 4 2 2 2" xfId="16996" xr:uid="{00000000-0005-0000-0000-00001B370000}"/>
    <cellStyle name="Normal 2 2 3 5 4 2 2 3" xfId="25382" xr:uid="{00000000-0005-0000-0000-00001C370000}"/>
    <cellStyle name="Normal 2 2 3 5 4 2 2 4" xfId="33768" xr:uid="{00000000-0005-0000-0000-00001D370000}"/>
    <cellStyle name="Normal 2 2 3 5 4 2 2 5" xfId="42154" xr:uid="{00000000-0005-0000-0000-00001E370000}"/>
    <cellStyle name="Normal 2 2 3 5 4 2 2 6" xfId="50540" xr:uid="{00000000-0005-0000-0000-00001F370000}"/>
    <cellStyle name="Normal 2 2 3 5 4 2 2 7" xfId="58926" xr:uid="{00000000-0005-0000-0000-000020370000}"/>
    <cellStyle name="Normal 2 2 3 5 4 2 3" xfId="8610" xr:uid="{00000000-0005-0000-0000-000021370000}"/>
    <cellStyle name="Normal 2 2 3 5 4 2 3 2" xfId="14286" xr:uid="{00000000-0005-0000-0000-000022370000}"/>
    <cellStyle name="Normal 2 2 3 5 4 2 3 3" xfId="22672" xr:uid="{00000000-0005-0000-0000-000023370000}"/>
    <cellStyle name="Normal 2 2 3 5 4 2 3 4" xfId="31058" xr:uid="{00000000-0005-0000-0000-000024370000}"/>
    <cellStyle name="Normal 2 2 3 5 4 2 3 5" xfId="39444" xr:uid="{00000000-0005-0000-0000-000025370000}"/>
    <cellStyle name="Normal 2 2 3 5 4 2 3 6" xfId="47830" xr:uid="{00000000-0005-0000-0000-000026370000}"/>
    <cellStyle name="Normal 2 2 3 5 4 2 3 7" xfId="56216" xr:uid="{00000000-0005-0000-0000-000027370000}"/>
    <cellStyle name="Normal 2 2 3 5 4 2 4" xfId="11320" xr:uid="{00000000-0005-0000-0000-000028370000}"/>
    <cellStyle name="Normal 2 2 3 5 4 2 5" xfId="19706" xr:uid="{00000000-0005-0000-0000-000029370000}"/>
    <cellStyle name="Normal 2 2 3 5 4 2 6" xfId="28092" xr:uid="{00000000-0005-0000-0000-00002A370000}"/>
    <cellStyle name="Normal 2 2 3 5 4 2 7" xfId="36478" xr:uid="{00000000-0005-0000-0000-00002B370000}"/>
    <cellStyle name="Normal 2 2 3 5 4 2 8" xfId="44864" xr:uid="{00000000-0005-0000-0000-00002C370000}"/>
    <cellStyle name="Normal 2 2 3 5 4 2 9" xfId="53250" xr:uid="{00000000-0005-0000-0000-00002D370000}"/>
    <cellStyle name="Normal 2 2 3 5 4 3" xfId="3777" xr:uid="{00000000-0005-0000-0000-00002E370000}"/>
    <cellStyle name="Normal 2 2 3 5 4 3 2" xfId="15131" xr:uid="{00000000-0005-0000-0000-00002F370000}"/>
    <cellStyle name="Normal 2 2 3 5 4 3 3" xfId="23517" xr:uid="{00000000-0005-0000-0000-000030370000}"/>
    <cellStyle name="Normal 2 2 3 5 4 3 4" xfId="31903" xr:uid="{00000000-0005-0000-0000-000031370000}"/>
    <cellStyle name="Normal 2 2 3 5 4 3 5" xfId="40289" xr:uid="{00000000-0005-0000-0000-000032370000}"/>
    <cellStyle name="Normal 2 2 3 5 4 3 6" xfId="48675" xr:uid="{00000000-0005-0000-0000-000033370000}"/>
    <cellStyle name="Normal 2 2 3 5 4 3 7" xfId="57061" xr:uid="{00000000-0005-0000-0000-000034370000}"/>
    <cellStyle name="Normal 2 2 3 5 4 4" xfId="6745" xr:uid="{00000000-0005-0000-0000-000035370000}"/>
    <cellStyle name="Normal 2 2 3 5 4 4 2" xfId="12421" xr:uid="{00000000-0005-0000-0000-000036370000}"/>
    <cellStyle name="Normal 2 2 3 5 4 4 3" xfId="20807" xr:uid="{00000000-0005-0000-0000-000037370000}"/>
    <cellStyle name="Normal 2 2 3 5 4 4 4" xfId="29193" xr:uid="{00000000-0005-0000-0000-000038370000}"/>
    <cellStyle name="Normal 2 2 3 5 4 4 5" xfId="37579" xr:uid="{00000000-0005-0000-0000-000039370000}"/>
    <cellStyle name="Normal 2 2 3 5 4 4 6" xfId="45965" xr:uid="{00000000-0005-0000-0000-00003A370000}"/>
    <cellStyle name="Normal 2 2 3 5 4 4 7" xfId="54351" xr:uid="{00000000-0005-0000-0000-00003B370000}"/>
    <cellStyle name="Normal 2 2 3 5 4 5" xfId="9455" xr:uid="{00000000-0005-0000-0000-00003C370000}"/>
    <cellStyle name="Normal 2 2 3 5 4 6" xfId="17841" xr:uid="{00000000-0005-0000-0000-00003D370000}"/>
    <cellStyle name="Normal 2 2 3 5 4 7" xfId="26227" xr:uid="{00000000-0005-0000-0000-00003E370000}"/>
    <cellStyle name="Normal 2 2 3 5 4 8" xfId="34613" xr:uid="{00000000-0005-0000-0000-00003F370000}"/>
    <cellStyle name="Normal 2 2 3 5 4 9" xfId="42999" xr:uid="{00000000-0005-0000-0000-000040370000}"/>
    <cellStyle name="Normal 2 2 3 5 5" xfId="1547" xr:uid="{00000000-0005-0000-0000-000041370000}"/>
    <cellStyle name="Normal 2 2 3 5 5 10" xfId="51872" xr:uid="{00000000-0005-0000-0000-000042370000}"/>
    <cellStyle name="Normal 2 2 3 5 5 11" xfId="60258" xr:uid="{00000000-0005-0000-0000-000043370000}"/>
    <cellStyle name="Normal 2 2 3 5 5 2" xfId="2567" xr:uid="{00000000-0005-0000-0000-000044370000}"/>
    <cellStyle name="Normal 2 2 3 5 5 2 2" xfId="5284" xr:uid="{00000000-0005-0000-0000-000045370000}"/>
    <cellStyle name="Normal 2 2 3 5 5 2 2 2" xfId="16638" xr:uid="{00000000-0005-0000-0000-000046370000}"/>
    <cellStyle name="Normal 2 2 3 5 5 2 2 3" xfId="25024" xr:uid="{00000000-0005-0000-0000-000047370000}"/>
    <cellStyle name="Normal 2 2 3 5 5 2 2 4" xfId="33410" xr:uid="{00000000-0005-0000-0000-000048370000}"/>
    <cellStyle name="Normal 2 2 3 5 5 2 2 5" xfId="41796" xr:uid="{00000000-0005-0000-0000-000049370000}"/>
    <cellStyle name="Normal 2 2 3 5 5 2 2 6" xfId="50182" xr:uid="{00000000-0005-0000-0000-00004A370000}"/>
    <cellStyle name="Normal 2 2 3 5 5 2 2 7" xfId="58568" xr:uid="{00000000-0005-0000-0000-00004B370000}"/>
    <cellStyle name="Normal 2 2 3 5 5 2 3" xfId="8252" xr:uid="{00000000-0005-0000-0000-00004C370000}"/>
    <cellStyle name="Normal 2 2 3 5 5 2 3 2" xfId="13928" xr:uid="{00000000-0005-0000-0000-00004D370000}"/>
    <cellStyle name="Normal 2 2 3 5 5 2 3 3" xfId="22314" xr:uid="{00000000-0005-0000-0000-00004E370000}"/>
    <cellStyle name="Normal 2 2 3 5 5 2 3 4" xfId="30700" xr:uid="{00000000-0005-0000-0000-00004F370000}"/>
    <cellStyle name="Normal 2 2 3 5 5 2 3 5" xfId="39086" xr:uid="{00000000-0005-0000-0000-000050370000}"/>
    <cellStyle name="Normal 2 2 3 5 5 2 3 6" xfId="47472" xr:uid="{00000000-0005-0000-0000-000051370000}"/>
    <cellStyle name="Normal 2 2 3 5 5 2 3 7" xfId="55858" xr:uid="{00000000-0005-0000-0000-000052370000}"/>
    <cellStyle name="Normal 2 2 3 5 5 2 4" xfId="10962" xr:uid="{00000000-0005-0000-0000-000053370000}"/>
    <cellStyle name="Normal 2 2 3 5 5 2 5" xfId="19348" xr:uid="{00000000-0005-0000-0000-000054370000}"/>
    <cellStyle name="Normal 2 2 3 5 5 2 6" xfId="27734" xr:uid="{00000000-0005-0000-0000-000055370000}"/>
    <cellStyle name="Normal 2 2 3 5 5 2 7" xfId="36120" xr:uid="{00000000-0005-0000-0000-000056370000}"/>
    <cellStyle name="Normal 2 2 3 5 5 2 8" xfId="44506" xr:uid="{00000000-0005-0000-0000-000057370000}"/>
    <cellStyle name="Normal 2 2 3 5 5 2 9" xfId="52892" xr:uid="{00000000-0005-0000-0000-000058370000}"/>
    <cellStyle name="Normal 2 2 3 5 5 3" xfId="4264" xr:uid="{00000000-0005-0000-0000-000059370000}"/>
    <cellStyle name="Normal 2 2 3 5 5 3 2" xfId="15618" xr:uid="{00000000-0005-0000-0000-00005A370000}"/>
    <cellStyle name="Normal 2 2 3 5 5 3 3" xfId="24004" xr:uid="{00000000-0005-0000-0000-00005B370000}"/>
    <cellStyle name="Normal 2 2 3 5 5 3 4" xfId="32390" xr:uid="{00000000-0005-0000-0000-00005C370000}"/>
    <cellStyle name="Normal 2 2 3 5 5 3 5" xfId="40776" xr:uid="{00000000-0005-0000-0000-00005D370000}"/>
    <cellStyle name="Normal 2 2 3 5 5 3 6" xfId="49162" xr:uid="{00000000-0005-0000-0000-00005E370000}"/>
    <cellStyle name="Normal 2 2 3 5 5 3 7" xfId="57548" xr:uid="{00000000-0005-0000-0000-00005F370000}"/>
    <cellStyle name="Normal 2 2 3 5 5 4" xfId="7232" xr:uid="{00000000-0005-0000-0000-000060370000}"/>
    <cellStyle name="Normal 2 2 3 5 5 4 2" xfId="12908" xr:uid="{00000000-0005-0000-0000-000061370000}"/>
    <cellStyle name="Normal 2 2 3 5 5 4 3" xfId="21294" xr:uid="{00000000-0005-0000-0000-000062370000}"/>
    <cellStyle name="Normal 2 2 3 5 5 4 4" xfId="29680" xr:uid="{00000000-0005-0000-0000-000063370000}"/>
    <cellStyle name="Normal 2 2 3 5 5 4 5" xfId="38066" xr:uid="{00000000-0005-0000-0000-000064370000}"/>
    <cellStyle name="Normal 2 2 3 5 5 4 6" xfId="46452" xr:uid="{00000000-0005-0000-0000-000065370000}"/>
    <cellStyle name="Normal 2 2 3 5 5 4 7" xfId="54838" xr:uid="{00000000-0005-0000-0000-000066370000}"/>
    <cellStyle name="Normal 2 2 3 5 5 5" xfId="9942" xr:uid="{00000000-0005-0000-0000-000067370000}"/>
    <cellStyle name="Normal 2 2 3 5 5 6" xfId="18328" xr:uid="{00000000-0005-0000-0000-000068370000}"/>
    <cellStyle name="Normal 2 2 3 5 5 7" xfId="26714" xr:uid="{00000000-0005-0000-0000-000069370000}"/>
    <cellStyle name="Normal 2 2 3 5 5 8" xfId="35100" xr:uid="{00000000-0005-0000-0000-00006A370000}"/>
    <cellStyle name="Normal 2 2 3 5 5 9" xfId="43486" xr:uid="{00000000-0005-0000-0000-00006B370000}"/>
    <cellStyle name="Normal 2 2 3 5 6" xfId="2080" xr:uid="{00000000-0005-0000-0000-00006C370000}"/>
    <cellStyle name="Normal 2 2 3 5 6 2" xfId="4797" xr:uid="{00000000-0005-0000-0000-00006D370000}"/>
    <cellStyle name="Normal 2 2 3 5 6 2 2" xfId="16151" xr:uid="{00000000-0005-0000-0000-00006E370000}"/>
    <cellStyle name="Normal 2 2 3 5 6 2 3" xfId="24537" xr:uid="{00000000-0005-0000-0000-00006F370000}"/>
    <cellStyle name="Normal 2 2 3 5 6 2 4" xfId="32923" xr:uid="{00000000-0005-0000-0000-000070370000}"/>
    <cellStyle name="Normal 2 2 3 5 6 2 5" xfId="41309" xr:uid="{00000000-0005-0000-0000-000071370000}"/>
    <cellStyle name="Normal 2 2 3 5 6 2 6" xfId="49695" xr:uid="{00000000-0005-0000-0000-000072370000}"/>
    <cellStyle name="Normal 2 2 3 5 6 2 7" xfId="58081" xr:uid="{00000000-0005-0000-0000-000073370000}"/>
    <cellStyle name="Normal 2 2 3 5 6 3" xfId="7765" xr:uid="{00000000-0005-0000-0000-000074370000}"/>
    <cellStyle name="Normal 2 2 3 5 6 3 2" xfId="13441" xr:uid="{00000000-0005-0000-0000-000075370000}"/>
    <cellStyle name="Normal 2 2 3 5 6 3 3" xfId="21827" xr:uid="{00000000-0005-0000-0000-000076370000}"/>
    <cellStyle name="Normal 2 2 3 5 6 3 4" xfId="30213" xr:uid="{00000000-0005-0000-0000-000077370000}"/>
    <cellStyle name="Normal 2 2 3 5 6 3 5" xfId="38599" xr:uid="{00000000-0005-0000-0000-000078370000}"/>
    <cellStyle name="Normal 2 2 3 5 6 3 6" xfId="46985" xr:uid="{00000000-0005-0000-0000-000079370000}"/>
    <cellStyle name="Normal 2 2 3 5 6 3 7" xfId="55371" xr:uid="{00000000-0005-0000-0000-00007A370000}"/>
    <cellStyle name="Normal 2 2 3 5 6 4" xfId="10475" xr:uid="{00000000-0005-0000-0000-00007B370000}"/>
    <cellStyle name="Normal 2 2 3 5 6 5" xfId="18861" xr:uid="{00000000-0005-0000-0000-00007C370000}"/>
    <cellStyle name="Normal 2 2 3 5 6 6" xfId="27247" xr:uid="{00000000-0005-0000-0000-00007D370000}"/>
    <cellStyle name="Normal 2 2 3 5 6 7" xfId="35633" xr:uid="{00000000-0005-0000-0000-00007E370000}"/>
    <cellStyle name="Normal 2 2 3 5 6 8" xfId="44019" xr:uid="{00000000-0005-0000-0000-00007F370000}"/>
    <cellStyle name="Normal 2 2 3 5 6 9" xfId="52405" xr:uid="{00000000-0005-0000-0000-000080370000}"/>
    <cellStyle name="Normal 2 2 3 5 7" xfId="644" xr:uid="{00000000-0005-0000-0000-000081370000}"/>
    <cellStyle name="Normal 2 2 3 5 7 2" xfId="6387" xr:uid="{00000000-0005-0000-0000-000082370000}"/>
    <cellStyle name="Normal 2 2 3 5 7 3" xfId="12063" xr:uid="{00000000-0005-0000-0000-000083370000}"/>
    <cellStyle name="Normal 2 2 3 5 7 4" xfId="20449" xr:uid="{00000000-0005-0000-0000-000084370000}"/>
    <cellStyle name="Normal 2 2 3 5 7 5" xfId="28835" xr:uid="{00000000-0005-0000-0000-000085370000}"/>
    <cellStyle name="Normal 2 2 3 5 7 6" xfId="37221" xr:uid="{00000000-0005-0000-0000-000086370000}"/>
    <cellStyle name="Normal 2 2 3 5 7 7" xfId="45607" xr:uid="{00000000-0005-0000-0000-000087370000}"/>
    <cellStyle name="Normal 2 2 3 5 7 8" xfId="53993" xr:uid="{00000000-0005-0000-0000-000088370000}"/>
    <cellStyle name="Normal 2 2 3 5 8" xfId="3419" xr:uid="{00000000-0005-0000-0000-000089370000}"/>
    <cellStyle name="Normal 2 2 3 5 8 2" xfId="14773" xr:uid="{00000000-0005-0000-0000-00008A370000}"/>
    <cellStyle name="Normal 2 2 3 5 8 3" xfId="23159" xr:uid="{00000000-0005-0000-0000-00008B370000}"/>
    <cellStyle name="Normal 2 2 3 5 8 4" xfId="31545" xr:uid="{00000000-0005-0000-0000-00008C370000}"/>
    <cellStyle name="Normal 2 2 3 5 8 5" xfId="39931" xr:uid="{00000000-0005-0000-0000-00008D370000}"/>
    <cellStyle name="Normal 2 2 3 5 8 6" xfId="48317" xr:uid="{00000000-0005-0000-0000-00008E370000}"/>
    <cellStyle name="Normal 2 2 3 5 8 7" xfId="56703" xr:uid="{00000000-0005-0000-0000-00008F370000}"/>
    <cellStyle name="Normal 2 2 3 5 9" xfId="6236" xr:uid="{00000000-0005-0000-0000-000090370000}"/>
    <cellStyle name="Normal 2 2 3 5 9 2" xfId="11912" xr:uid="{00000000-0005-0000-0000-000091370000}"/>
    <cellStyle name="Normal 2 2 3 5 9 3" xfId="20298" xr:uid="{00000000-0005-0000-0000-000092370000}"/>
    <cellStyle name="Normal 2 2 3 5 9 4" xfId="28684" xr:uid="{00000000-0005-0000-0000-000093370000}"/>
    <cellStyle name="Normal 2 2 3 5 9 5" xfId="37070" xr:uid="{00000000-0005-0000-0000-000094370000}"/>
    <cellStyle name="Normal 2 2 3 5 9 6" xfId="45456" xr:uid="{00000000-0005-0000-0000-000095370000}"/>
    <cellStyle name="Normal 2 2 3 5 9 7" xfId="53842" xr:uid="{00000000-0005-0000-0000-000096370000}"/>
    <cellStyle name="Normal 2 2 3 5_Sheet1" xfId="156" xr:uid="{00000000-0005-0000-0000-000097370000}"/>
    <cellStyle name="Normal 2 2 3 6" xfId="157" xr:uid="{00000000-0005-0000-0000-000098370000}"/>
    <cellStyle name="Normal 2 2 3 6 10" xfId="25871" xr:uid="{00000000-0005-0000-0000-000099370000}"/>
    <cellStyle name="Normal 2 2 3 6 11" xfId="34257" xr:uid="{00000000-0005-0000-0000-00009A370000}"/>
    <cellStyle name="Normal 2 2 3 6 12" xfId="42643" xr:uid="{00000000-0005-0000-0000-00009B370000}"/>
    <cellStyle name="Normal 2 2 3 6 13" xfId="51029" xr:uid="{00000000-0005-0000-0000-00009C370000}"/>
    <cellStyle name="Normal 2 2 3 6 14" xfId="59415" xr:uid="{00000000-0005-0000-0000-00009D370000}"/>
    <cellStyle name="Normal 2 2 3 6 15" xfId="60782" xr:uid="{00000000-0005-0000-0000-00009E370000}"/>
    <cellStyle name="Normal 2 2 3 6 2" xfId="977" xr:uid="{00000000-0005-0000-0000-00009F370000}"/>
    <cellStyle name="Normal 2 2 3 6 2 10" xfId="51388" xr:uid="{00000000-0005-0000-0000-0000A0370000}"/>
    <cellStyle name="Normal 2 2 3 6 2 11" xfId="59774" xr:uid="{00000000-0005-0000-0000-0000A1370000}"/>
    <cellStyle name="Normal 2 2 3 6 2 12" xfId="61277" xr:uid="{00000000-0005-0000-0000-0000A2370000}"/>
    <cellStyle name="Normal 2 2 3 6 2 2" xfId="2928" xr:uid="{00000000-0005-0000-0000-0000A3370000}"/>
    <cellStyle name="Normal 2 2 3 6 2 2 2" xfId="5645" xr:uid="{00000000-0005-0000-0000-0000A4370000}"/>
    <cellStyle name="Normal 2 2 3 6 2 2 2 2" xfId="16999" xr:uid="{00000000-0005-0000-0000-0000A5370000}"/>
    <cellStyle name="Normal 2 2 3 6 2 2 2 3" xfId="25385" xr:uid="{00000000-0005-0000-0000-0000A6370000}"/>
    <cellStyle name="Normal 2 2 3 6 2 2 2 4" xfId="33771" xr:uid="{00000000-0005-0000-0000-0000A7370000}"/>
    <cellStyle name="Normal 2 2 3 6 2 2 2 5" xfId="42157" xr:uid="{00000000-0005-0000-0000-0000A8370000}"/>
    <cellStyle name="Normal 2 2 3 6 2 2 2 6" xfId="50543" xr:uid="{00000000-0005-0000-0000-0000A9370000}"/>
    <cellStyle name="Normal 2 2 3 6 2 2 2 7" xfId="58929" xr:uid="{00000000-0005-0000-0000-0000AA370000}"/>
    <cellStyle name="Normal 2 2 3 6 2 2 3" xfId="8613" xr:uid="{00000000-0005-0000-0000-0000AB370000}"/>
    <cellStyle name="Normal 2 2 3 6 2 2 3 2" xfId="14289" xr:uid="{00000000-0005-0000-0000-0000AC370000}"/>
    <cellStyle name="Normal 2 2 3 6 2 2 3 3" xfId="22675" xr:uid="{00000000-0005-0000-0000-0000AD370000}"/>
    <cellStyle name="Normal 2 2 3 6 2 2 3 4" xfId="31061" xr:uid="{00000000-0005-0000-0000-0000AE370000}"/>
    <cellStyle name="Normal 2 2 3 6 2 2 3 5" xfId="39447" xr:uid="{00000000-0005-0000-0000-0000AF370000}"/>
    <cellStyle name="Normal 2 2 3 6 2 2 3 6" xfId="47833" xr:uid="{00000000-0005-0000-0000-0000B0370000}"/>
    <cellStyle name="Normal 2 2 3 6 2 2 3 7" xfId="56219" xr:uid="{00000000-0005-0000-0000-0000B1370000}"/>
    <cellStyle name="Normal 2 2 3 6 2 2 4" xfId="11323" xr:uid="{00000000-0005-0000-0000-0000B2370000}"/>
    <cellStyle name="Normal 2 2 3 6 2 2 5" xfId="19709" xr:uid="{00000000-0005-0000-0000-0000B3370000}"/>
    <cellStyle name="Normal 2 2 3 6 2 2 6" xfId="28095" xr:uid="{00000000-0005-0000-0000-0000B4370000}"/>
    <cellStyle name="Normal 2 2 3 6 2 2 7" xfId="36481" xr:uid="{00000000-0005-0000-0000-0000B5370000}"/>
    <cellStyle name="Normal 2 2 3 6 2 2 8" xfId="44867" xr:uid="{00000000-0005-0000-0000-0000B6370000}"/>
    <cellStyle name="Normal 2 2 3 6 2 2 9" xfId="53253" xr:uid="{00000000-0005-0000-0000-0000B7370000}"/>
    <cellStyle name="Normal 2 2 3 6 2 3" xfId="3780" xr:uid="{00000000-0005-0000-0000-0000B8370000}"/>
    <cellStyle name="Normal 2 2 3 6 2 3 2" xfId="15134" xr:uid="{00000000-0005-0000-0000-0000B9370000}"/>
    <cellStyle name="Normal 2 2 3 6 2 3 3" xfId="23520" xr:uid="{00000000-0005-0000-0000-0000BA370000}"/>
    <cellStyle name="Normal 2 2 3 6 2 3 4" xfId="31906" xr:uid="{00000000-0005-0000-0000-0000BB370000}"/>
    <cellStyle name="Normal 2 2 3 6 2 3 5" xfId="40292" xr:uid="{00000000-0005-0000-0000-0000BC370000}"/>
    <cellStyle name="Normal 2 2 3 6 2 3 6" xfId="48678" xr:uid="{00000000-0005-0000-0000-0000BD370000}"/>
    <cellStyle name="Normal 2 2 3 6 2 3 7" xfId="57064" xr:uid="{00000000-0005-0000-0000-0000BE370000}"/>
    <cellStyle name="Normal 2 2 3 6 2 4" xfId="6748" xr:uid="{00000000-0005-0000-0000-0000BF370000}"/>
    <cellStyle name="Normal 2 2 3 6 2 4 2" xfId="12424" xr:uid="{00000000-0005-0000-0000-0000C0370000}"/>
    <cellStyle name="Normal 2 2 3 6 2 4 3" xfId="20810" xr:uid="{00000000-0005-0000-0000-0000C1370000}"/>
    <cellStyle name="Normal 2 2 3 6 2 4 4" xfId="29196" xr:uid="{00000000-0005-0000-0000-0000C2370000}"/>
    <cellStyle name="Normal 2 2 3 6 2 4 5" xfId="37582" xr:uid="{00000000-0005-0000-0000-0000C3370000}"/>
    <cellStyle name="Normal 2 2 3 6 2 4 6" xfId="45968" xr:uid="{00000000-0005-0000-0000-0000C4370000}"/>
    <cellStyle name="Normal 2 2 3 6 2 4 7" xfId="54354" xr:uid="{00000000-0005-0000-0000-0000C5370000}"/>
    <cellStyle name="Normal 2 2 3 6 2 5" xfId="9458" xr:uid="{00000000-0005-0000-0000-0000C6370000}"/>
    <cellStyle name="Normal 2 2 3 6 2 6" xfId="17844" xr:uid="{00000000-0005-0000-0000-0000C7370000}"/>
    <cellStyle name="Normal 2 2 3 6 2 7" xfId="26230" xr:uid="{00000000-0005-0000-0000-0000C8370000}"/>
    <cellStyle name="Normal 2 2 3 6 2 8" xfId="34616" xr:uid="{00000000-0005-0000-0000-0000C9370000}"/>
    <cellStyle name="Normal 2 2 3 6 2 9" xfId="43002" xr:uid="{00000000-0005-0000-0000-0000CA370000}"/>
    <cellStyle name="Normal 2 2 3 6 3" xfId="1549" xr:uid="{00000000-0005-0000-0000-0000CB370000}"/>
    <cellStyle name="Normal 2 2 3 6 3 10" xfId="51874" xr:uid="{00000000-0005-0000-0000-0000CC370000}"/>
    <cellStyle name="Normal 2 2 3 6 3 11" xfId="60260" xr:uid="{00000000-0005-0000-0000-0000CD370000}"/>
    <cellStyle name="Normal 2 2 3 6 3 2" xfId="2569" xr:uid="{00000000-0005-0000-0000-0000CE370000}"/>
    <cellStyle name="Normal 2 2 3 6 3 2 2" xfId="5286" xr:uid="{00000000-0005-0000-0000-0000CF370000}"/>
    <cellStyle name="Normal 2 2 3 6 3 2 2 2" xfId="16640" xr:uid="{00000000-0005-0000-0000-0000D0370000}"/>
    <cellStyle name="Normal 2 2 3 6 3 2 2 3" xfId="25026" xr:uid="{00000000-0005-0000-0000-0000D1370000}"/>
    <cellStyle name="Normal 2 2 3 6 3 2 2 4" xfId="33412" xr:uid="{00000000-0005-0000-0000-0000D2370000}"/>
    <cellStyle name="Normal 2 2 3 6 3 2 2 5" xfId="41798" xr:uid="{00000000-0005-0000-0000-0000D3370000}"/>
    <cellStyle name="Normal 2 2 3 6 3 2 2 6" xfId="50184" xr:uid="{00000000-0005-0000-0000-0000D4370000}"/>
    <cellStyle name="Normal 2 2 3 6 3 2 2 7" xfId="58570" xr:uid="{00000000-0005-0000-0000-0000D5370000}"/>
    <cellStyle name="Normal 2 2 3 6 3 2 3" xfId="8254" xr:uid="{00000000-0005-0000-0000-0000D6370000}"/>
    <cellStyle name="Normal 2 2 3 6 3 2 3 2" xfId="13930" xr:uid="{00000000-0005-0000-0000-0000D7370000}"/>
    <cellStyle name="Normal 2 2 3 6 3 2 3 3" xfId="22316" xr:uid="{00000000-0005-0000-0000-0000D8370000}"/>
    <cellStyle name="Normal 2 2 3 6 3 2 3 4" xfId="30702" xr:uid="{00000000-0005-0000-0000-0000D9370000}"/>
    <cellStyle name="Normal 2 2 3 6 3 2 3 5" xfId="39088" xr:uid="{00000000-0005-0000-0000-0000DA370000}"/>
    <cellStyle name="Normal 2 2 3 6 3 2 3 6" xfId="47474" xr:uid="{00000000-0005-0000-0000-0000DB370000}"/>
    <cellStyle name="Normal 2 2 3 6 3 2 3 7" xfId="55860" xr:uid="{00000000-0005-0000-0000-0000DC370000}"/>
    <cellStyle name="Normal 2 2 3 6 3 2 4" xfId="10964" xr:uid="{00000000-0005-0000-0000-0000DD370000}"/>
    <cellStyle name="Normal 2 2 3 6 3 2 5" xfId="19350" xr:uid="{00000000-0005-0000-0000-0000DE370000}"/>
    <cellStyle name="Normal 2 2 3 6 3 2 6" xfId="27736" xr:uid="{00000000-0005-0000-0000-0000DF370000}"/>
    <cellStyle name="Normal 2 2 3 6 3 2 7" xfId="36122" xr:uid="{00000000-0005-0000-0000-0000E0370000}"/>
    <cellStyle name="Normal 2 2 3 6 3 2 8" xfId="44508" xr:uid="{00000000-0005-0000-0000-0000E1370000}"/>
    <cellStyle name="Normal 2 2 3 6 3 2 9" xfId="52894" xr:uid="{00000000-0005-0000-0000-0000E2370000}"/>
    <cellStyle name="Normal 2 2 3 6 3 3" xfId="4266" xr:uid="{00000000-0005-0000-0000-0000E3370000}"/>
    <cellStyle name="Normal 2 2 3 6 3 3 2" xfId="15620" xr:uid="{00000000-0005-0000-0000-0000E4370000}"/>
    <cellStyle name="Normal 2 2 3 6 3 3 3" xfId="24006" xr:uid="{00000000-0005-0000-0000-0000E5370000}"/>
    <cellStyle name="Normal 2 2 3 6 3 3 4" xfId="32392" xr:uid="{00000000-0005-0000-0000-0000E6370000}"/>
    <cellStyle name="Normal 2 2 3 6 3 3 5" xfId="40778" xr:uid="{00000000-0005-0000-0000-0000E7370000}"/>
    <cellStyle name="Normal 2 2 3 6 3 3 6" xfId="49164" xr:uid="{00000000-0005-0000-0000-0000E8370000}"/>
    <cellStyle name="Normal 2 2 3 6 3 3 7" xfId="57550" xr:uid="{00000000-0005-0000-0000-0000E9370000}"/>
    <cellStyle name="Normal 2 2 3 6 3 4" xfId="7234" xr:uid="{00000000-0005-0000-0000-0000EA370000}"/>
    <cellStyle name="Normal 2 2 3 6 3 4 2" xfId="12910" xr:uid="{00000000-0005-0000-0000-0000EB370000}"/>
    <cellStyle name="Normal 2 2 3 6 3 4 3" xfId="21296" xr:uid="{00000000-0005-0000-0000-0000EC370000}"/>
    <cellStyle name="Normal 2 2 3 6 3 4 4" xfId="29682" xr:uid="{00000000-0005-0000-0000-0000ED370000}"/>
    <cellStyle name="Normal 2 2 3 6 3 4 5" xfId="38068" xr:uid="{00000000-0005-0000-0000-0000EE370000}"/>
    <cellStyle name="Normal 2 2 3 6 3 4 6" xfId="46454" xr:uid="{00000000-0005-0000-0000-0000EF370000}"/>
    <cellStyle name="Normal 2 2 3 6 3 4 7" xfId="54840" xr:uid="{00000000-0005-0000-0000-0000F0370000}"/>
    <cellStyle name="Normal 2 2 3 6 3 5" xfId="9944" xr:uid="{00000000-0005-0000-0000-0000F1370000}"/>
    <cellStyle name="Normal 2 2 3 6 3 6" xfId="18330" xr:uid="{00000000-0005-0000-0000-0000F2370000}"/>
    <cellStyle name="Normal 2 2 3 6 3 7" xfId="26716" xr:uid="{00000000-0005-0000-0000-0000F3370000}"/>
    <cellStyle name="Normal 2 2 3 6 3 8" xfId="35102" xr:uid="{00000000-0005-0000-0000-0000F4370000}"/>
    <cellStyle name="Normal 2 2 3 6 3 9" xfId="43488" xr:uid="{00000000-0005-0000-0000-0000F5370000}"/>
    <cellStyle name="Normal 2 2 3 6 4" xfId="2083" xr:uid="{00000000-0005-0000-0000-0000F6370000}"/>
    <cellStyle name="Normal 2 2 3 6 4 2" xfId="4800" xr:uid="{00000000-0005-0000-0000-0000F7370000}"/>
    <cellStyle name="Normal 2 2 3 6 4 2 2" xfId="16154" xr:uid="{00000000-0005-0000-0000-0000F8370000}"/>
    <cellStyle name="Normal 2 2 3 6 4 2 3" xfId="24540" xr:uid="{00000000-0005-0000-0000-0000F9370000}"/>
    <cellStyle name="Normal 2 2 3 6 4 2 4" xfId="32926" xr:uid="{00000000-0005-0000-0000-0000FA370000}"/>
    <cellStyle name="Normal 2 2 3 6 4 2 5" xfId="41312" xr:uid="{00000000-0005-0000-0000-0000FB370000}"/>
    <cellStyle name="Normal 2 2 3 6 4 2 6" xfId="49698" xr:uid="{00000000-0005-0000-0000-0000FC370000}"/>
    <cellStyle name="Normal 2 2 3 6 4 2 7" xfId="58084" xr:uid="{00000000-0005-0000-0000-0000FD370000}"/>
    <cellStyle name="Normal 2 2 3 6 4 3" xfId="7768" xr:uid="{00000000-0005-0000-0000-0000FE370000}"/>
    <cellStyle name="Normal 2 2 3 6 4 3 2" xfId="13444" xr:uid="{00000000-0005-0000-0000-0000FF370000}"/>
    <cellStyle name="Normal 2 2 3 6 4 3 3" xfId="21830" xr:uid="{00000000-0005-0000-0000-000000380000}"/>
    <cellStyle name="Normal 2 2 3 6 4 3 4" xfId="30216" xr:uid="{00000000-0005-0000-0000-000001380000}"/>
    <cellStyle name="Normal 2 2 3 6 4 3 5" xfId="38602" xr:uid="{00000000-0005-0000-0000-000002380000}"/>
    <cellStyle name="Normal 2 2 3 6 4 3 6" xfId="46988" xr:uid="{00000000-0005-0000-0000-000003380000}"/>
    <cellStyle name="Normal 2 2 3 6 4 3 7" xfId="55374" xr:uid="{00000000-0005-0000-0000-000004380000}"/>
    <cellStyle name="Normal 2 2 3 6 4 4" xfId="10478" xr:uid="{00000000-0005-0000-0000-000005380000}"/>
    <cellStyle name="Normal 2 2 3 6 4 5" xfId="18864" xr:uid="{00000000-0005-0000-0000-000006380000}"/>
    <cellStyle name="Normal 2 2 3 6 4 6" xfId="27250" xr:uid="{00000000-0005-0000-0000-000007380000}"/>
    <cellStyle name="Normal 2 2 3 6 4 7" xfId="35636" xr:uid="{00000000-0005-0000-0000-000008380000}"/>
    <cellStyle name="Normal 2 2 3 6 4 8" xfId="44022" xr:uid="{00000000-0005-0000-0000-000009380000}"/>
    <cellStyle name="Normal 2 2 3 6 4 9" xfId="52408" xr:uid="{00000000-0005-0000-0000-00000A380000}"/>
    <cellStyle name="Normal 2 2 3 6 5" xfId="645" xr:uid="{00000000-0005-0000-0000-00000B380000}"/>
    <cellStyle name="Normal 2 2 3 6 5 2" xfId="6389" xr:uid="{00000000-0005-0000-0000-00000C380000}"/>
    <cellStyle name="Normal 2 2 3 6 5 3" xfId="12065" xr:uid="{00000000-0005-0000-0000-00000D380000}"/>
    <cellStyle name="Normal 2 2 3 6 5 4" xfId="20451" xr:uid="{00000000-0005-0000-0000-00000E380000}"/>
    <cellStyle name="Normal 2 2 3 6 5 5" xfId="28837" xr:uid="{00000000-0005-0000-0000-00000F380000}"/>
    <cellStyle name="Normal 2 2 3 6 5 6" xfId="37223" xr:uid="{00000000-0005-0000-0000-000010380000}"/>
    <cellStyle name="Normal 2 2 3 6 5 7" xfId="45609" xr:uid="{00000000-0005-0000-0000-000011380000}"/>
    <cellStyle name="Normal 2 2 3 6 5 8" xfId="53995" xr:uid="{00000000-0005-0000-0000-000012380000}"/>
    <cellStyle name="Normal 2 2 3 6 6" xfId="3421" xr:uid="{00000000-0005-0000-0000-000013380000}"/>
    <cellStyle name="Normal 2 2 3 6 6 2" xfId="14775" xr:uid="{00000000-0005-0000-0000-000014380000}"/>
    <cellStyle name="Normal 2 2 3 6 6 3" xfId="23161" xr:uid="{00000000-0005-0000-0000-000015380000}"/>
    <cellStyle name="Normal 2 2 3 6 6 4" xfId="31547" xr:uid="{00000000-0005-0000-0000-000016380000}"/>
    <cellStyle name="Normal 2 2 3 6 6 5" xfId="39933" xr:uid="{00000000-0005-0000-0000-000017380000}"/>
    <cellStyle name="Normal 2 2 3 6 6 6" xfId="48319" xr:uid="{00000000-0005-0000-0000-000018380000}"/>
    <cellStyle name="Normal 2 2 3 6 6 7" xfId="56705" xr:uid="{00000000-0005-0000-0000-000019380000}"/>
    <cellStyle name="Normal 2 2 3 6 7" xfId="6132" xr:uid="{00000000-0005-0000-0000-00001A380000}"/>
    <cellStyle name="Normal 2 2 3 6 7 2" xfId="11808" xr:uid="{00000000-0005-0000-0000-00001B380000}"/>
    <cellStyle name="Normal 2 2 3 6 7 3" xfId="20194" xr:uid="{00000000-0005-0000-0000-00001C380000}"/>
    <cellStyle name="Normal 2 2 3 6 7 4" xfId="28580" xr:uid="{00000000-0005-0000-0000-00001D380000}"/>
    <cellStyle name="Normal 2 2 3 6 7 5" xfId="36966" xr:uid="{00000000-0005-0000-0000-00001E380000}"/>
    <cellStyle name="Normal 2 2 3 6 7 6" xfId="45352" xr:uid="{00000000-0005-0000-0000-00001F380000}"/>
    <cellStyle name="Normal 2 2 3 6 7 7" xfId="53738" xr:uid="{00000000-0005-0000-0000-000020380000}"/>
    <cellStyle name="Normal 2 2 3 6 8" xfId="9099" xr:uid="{00000000-0005-0000-0000-000021380000}"/>
    <cellStyle name="Normal 2 2 3 6 9" xfId="17485" xr:uid="{00000000-0005-0000-0000-000022380000}"/>
    <cellStyle name="Normal 2 2 3 7" xfId="978" xr:uid="{00000000-0005-0000-0000-000023380000}"/>
    <cellStyle name="Normal 2 2 3 7 10" xfId="43003" xr:uid="{00000000-0005-0000-0000-000024380000}"/>
    <cellStyle name="Normal 2 2 3 7 11" xfId="51389" xr:uid="{00000000-0005-0000-0000-000025380000}"/>
    <cellStyle name="Normal 2 2 3 7 12" xfId="59775" xr:uid="{00000000-0005-0000-0000-000026380000}"/>
    <cellStyle name="Normal 2 2 3 7 13" xfId="61057" xr:uid="{00000000-0005-0000-0000-000027380000}"/>
    <cellStyle name="Normal 2 2 3 7 2" xfId="1841" xr:uid="{00000000-0005-0000-0000-000028380000}"/>
    <cellStyle name="Normal 2 2 3 7 2 10" xfId="52166" xr:uid="{00000000-0005-0000-0000-000029380000}"/>
    <cellStyle name="Normal 2 2 3 7 2 11" xfId="60552" xr:uid="{00000000-0005-0000-0000-00002A380000}"/>
    <cellStyle name="Normal 2 2 3 7 2 2" xfId="2929" xr:uid="{00000000-0005-0000-0000-00002B380000}"/>
    <cellStyle name="Normal 2 2 3 7 2 2 2" xfId="5646" xr:uid="{00000000-0005-0000-0000-00002C380000}"/>
    <cellStyle name="Normal 2 2 3 7 2 2 2 2" xfId="17000" xr:uid="{00000000-0005-0000-0000-00002D380000}"/>
    <cellStyle name="Normal 2 2 3 7 2 2 2 3" xfId="25386" xr:uid="{00000000-0005-0000-0000-00002E380000}"/>
    <cellStyle name="Normal 2 2 3 7 2 2 2 4" xfId="33772" xr:uid="{00000000-0005-0000-0000-00002F380000}"/>
    <cellStyle name="Normal 2 2 3 7 2 2 2 5" xfId="42158" xr:uid="{00000000-0005-0000-0000-000030380000}"/>
    <cellStyle name="Normal 2 2 3 7 2 2 2 6" xfId="50544" xr:uid="{00000000-0005-0000-0000-000031380000}"/>
    <cellStyle name="Normal 2 2 3 7 2 2 2 7" xfId="58930" xr:uid="{00000000-0005-0000-0000-000032380000}"/>
    <cellStyle name="Normal 2 2 3 7 2 2 3" xfId="8614" xr:uid="{00000000-0005-0000-0000-000033380000}"/>
    <cellStyle name="Normal 2 2 3 7 2 2 3 2" xfId="14290" xr:uid="{00000000-0005-0000-0000-000034380000}"/>
    <cellStyle name="Normal 2 2 3 7 2 2 3 3" xfId="22676" xr:uid="{00000000-0005-0000-0000-000035380000}"/>
    <cellStyle name="Normal 2 2 3 7 2 2 3 4" xfId="31062" xr:uid="{00000000-0005-0000-0000-000036380000}"/>
    <cellStyle name="Normal 2 2 3 7 2 2 3 5" xfId="39448" xr:uid="{00000000-0005-0000-0000-000037380000}"/>
    <cellStyle name="Normal 2 2 3 7 2 2 3 6" xfId="47834" xr:uid="{00000000-0005-0000-0000-000038380000}"/>
    <cellStyle name="Normal 2 2 3 7 2 2 3 7" xfId="56220" xr:uid="{00000000-0005-0000-0000-000039380000}"/>
    <cellStyle name="Normal 2 2 3 7 2 2 4" xfId="11324" xr:uid="{00000000-0005-0000-0000-00003A380000}"/>
    <cellStyle name="Normal 2 2 3 7 2 2 5" xfId="19710" xr:uid="{00000000-0005-0000-0000-00003B380000}"/>
    <cellStyle name="Normal 2 2 3 7 2 2 6" xfId="28096" xr:uid="{00000000-0005-0000-0000-00003C380000}"/>
    <cellStyle name="Normal 2 2 3 7 2 2 7" xfId="36482" xr:uid="{00000000-0005-0000-0000-00003D380000}"/>
    <cellStyle name="Normal 2 2 3 7 2 2 8" xfId="44868" xr:uid="{00000000-0005-0000-0000-00003E380000}"/>
    <cellStyle name="Normal 2 2 3 7 2 2 9" xfId="53254" xr:uid="{00000000-0005-0000-0000-00003F380000}"/>
    <cellStyle name="Normal 2 2 3 7 2 3" xfId="4558" xr:uid="{00000000-0005-0000-0000-000040380000}"/>
    <cellStyle name="Normal 2 2 3 7 2 3 2" xfId="15912" xr:uid="{00000000-0005-0000-0000-000041380000}"/>
    <cellStyle name="Normal 2 2 3 7 2 3 3" xfId="24298" xr:uid="{00000000-0005-0000-0000-000042380000}"/>
    <cellStyle name="Normal 2 2 3 7 2 3 4" xfId="32684" xr:uid="{00000000-0005-0000-0000-000043380000}"/>
    <cellStyle name="Normal 2 2 3 7 2 3 5" xfId="41070" xr:uid="{00000000-0005-0000-0000-000044380000}"/>
    <cellStyle name="Normal 2 2 3 7 2 3 6" xfId="49456" xr:uid="{00000000-0005-0000-0000-000045380000}"/>
    <cellStyle name="Normal 2 2 3 7 2 3 7" xfId="57842" xr:uid="{00000000-0005-0000-0000-000046380000}"/>
    <cellStyle name="Normal 2 2 3 7 2 4" xfId="7526" xr:uid="{00000000-0005-0000-0000-000047380000}"/>
    <cellStyle name="Normal 2 2 3 7 2 4 2" xfId="13202" xr:uid="{00000000-0005-0000-0000-000048380000}"/>
    <cellStyle name="Normal 2 2 3 7 2 4 3" xfId="21588" xr:uid="{00000000-0005-0000-0000-000049380000}"/>
    <cellStyle name="Normal 2 2 3 7 2 4 4" xfId="29974" xr:uid="{00000000-0005-0000-0000-00004A380000}"/>
    <cellStyle name="Normal 2 2 3 7 2 4 5" xfId="38360" xr:uid="{00000000-0005-0000-0000-00004B380000}"/>
    <cellStyle name="Normal 2 2 3 7 2 4 6" xfId="46746" xr:uid="{00000000-0005-0000-0000-00004C380000}"/>
    <cellStyle name="Normal 2 2 3 7 2 4 7" xfId="55132" xr:uid="{00000000-0005-0000-0000-00004D380000}"/>
    <cellStyle name="Normal 2 2 3 7 2 5" xfId="10236" xr:uid="{00000000-0005-0000-0000-00004E380000}"/>
    <cellStyle name="Normal 2 2 3 7 2 6" xfId="18622" xr:uid="{00000000-0005-0000-0000-00004F380000}"/>
    <cellStyle name="Normal 2 2 3 7 2 7" xfId="27008" xr:uid="{00000000-0005-0000-0000-000050380000}"/>
    <cellStyle name="Normal 2 2 3 7 2 8" xfId="35394" xr:uid="{00000000-0005-0000-0000-000051380000}"/>
    <cellStyle name="Normal 2 2 3 7 2 9" xfId="43780" xr:uid="{00000000-0005-0000-0000-000052380000}"/>
    <cellStyle name="Normal 2 2 3 7 3" xfId="2084" xr:uid="{00000000-0005-0000-0000-000053380000}"/>
    <cellStyle name="Normal 2 2 3 7 3 2" xfId="4801" xr:uid="{00000000-0005-0000-0000-000054380000}"/>
    <cellStyle name="Normal 2 2 3 7 3 2 2" xfId="16155" xr:uid="{00000000-0005-0000-0000-000055380000}"/>
    <cellStyle name="Normal 2 2 3 7 3 2 3" xfId="24541" xr:uid="{00000000-0005-0000-0000-000056380000}"/>
    <cellStyle name="Normal 2 2 3 7 3 2 4" xfId="32927" xr:uid="{00000000-0005-0000-0000-000057380000}"/>
    <cellStyle name="Normal 2 2 3 7 3 2 5" xfId="41313" xr:uid="{00000000-0005-0000-0000-000058380000}"/>
    <cellStyle name="Normal 2 2 3 7 3 2 6" xfId="49699" xr:uid="{00000000-0005-0000-0000-000059380000}"/>
    <cellStyle name="Normal 2 2 3 7 3 2 7" xfId="58085" xr:uid="{00000000-0005-0000-0000-00005A380000}"/>
    <cellStyle name="Normal 2 2 3 7 3 3" xfId="7769" xr:uid="{00000000-0005-0000-0000-00005B380000}"/>
    <cellStyle name="Normal 2 2 3 7 3 3 2" xfId="13445" xr:uid="{00000000-0005-0000-0000-00005C380000}"/>
    <cellStyle name="Normal 2 2 3 7 3 3 3" xfId="21831" xr:uid="{00000000-0005-0000-0000-00005D380000}"/>
    <cellStyle name="Normal 2 2 3 7 3 3 4" xfId="30217" xr:uid="{00000000-0005-0000-0000-00005E380000}"/>
    <cellStyle name="Normal 2 2 3 7 3 3 5" xfId="38603" xr:uid="{00000000-0005-0000-0000-00005F380000}"/>
    <cellStyle name="Normal 2 2 3 7 3 3 6" xfId="46989" xr:uid="{00000000-0005-0000-0000-000060380000}"/>
    <cellStyle name="Normal 2 2 3 7 3 3 7" xfId="55375" xr:uid="{00000000-0005-0000-0000-000061380000}"/>
    <cellStyle name="Normal 2 2 3 7 3 4" xfId="10479" xr:uid="{00000000-0005-0000-0000-000062380000}"/>
    <cellStyle name="Normal 2 2 3 7 3 5" xfId="18865" xr:uid="{00000000-0005-0000-0000-000063380000}"/>
    <cellStyle name="Normal 2 2 3 7 3 6" xfId="27251" xr:uid="{00000000-0005-0000-0000-000064380000}"/>
    <cellStyle name="Normal 2 2 3 7 3 7" xfId="35637" xr:uid="{00000000-0005-0000-0000-000065380000}"/>
    <cellStyle name="Normal 2 2 3 7 3 8" xfId="44023" xr:uid="{00000000-0005-0000-0000-000066380000}"/>
    <cellStyle name="Normal 2 2 3 7 3 9" xfId="52409" xr:uid="{00000000-0005-0000-0000-000067380000}"/>
    <cellStyle name="Normal 2 2 3 7 4" xfId="3781" xr:uid="{00000000-0005-0000-0000-000068380000}"/>
    <cellStyle name="Normal 2 2 3 7 4 2" xfId="15135" xr:uid="{00000000-0005-0000-0000-000069380000}"/>
    <cellStyle name="Normal 2 2 3 7 4 3" xfId="23521" xr:uid="{00000000-0005-0000-0000-00006A380000}"/>
    <cellStyle name="Normal 2 2 3 7 4 4" xfId="31907" xr:uid="{00000000-0005-0000-0000-00006B380000}"/>
    <cellStyle name="Normal 2 2 3 7 4 5" xfId="40293" xr:uid="{00000000-0005-0000-0000-00006C380000}"/>
    <cellStyle name="Normal 2 2 3 7 4 6" xfId="48679" xr:uid="{00000000-0005-0000-0000-00006D380000}"/>
    <cellStyle name="Normal 2 2 3 7 4 7" xfId="57065" xr:uid="{00000000-0005-0000-0000-00006E380000}"/>
    <cellStyle name="Normal 2 2 3 7 5" xfId="6749" xr:uid="{00000000-0005-0000-0000-00006F380000}"/>
    <cellStyle name="Normal 2 2 3 7 5 2" xfId="12425" xr:uid="{00000000-0005-0000-0000-000070380000}"/>
    <cellStyle name="Normal 2 2 3 7 5 3" xfId="20811" xr:uid="{00000000-0005-0000-0000-000071380000}"/>
    <cellStyle name="Normal 2 2 3 7 5 4" xfId="29197" xr:uid="{00000000-0005-0000-0000-000072380000}"/>
    <cellStyle name="Normal 2 2 3 7 5 5" xfId="37583" xr:uid="{00000000-0005-0000-0000-000073380000}"/>
    <cellStyle name="Normal 2 2 3 7 5 6" xfId="45969" xr:uid="{00000000-0005-0000-0000-000074380000}"/>
    <cellStyle name="Normal 2 2 3 7 5 7" xfId="54355" xr:uid="{00000000-0005-0000-0000-000075380000}"/>
    <cellStyle name="Normal 2 2 3 7 6" xfId="9459" xr:uid="{00000000-0005-0000-0000-000076380000}"/>
    <cellStyle name="Normal 2 2 3 7 7" xfId="17845" xr:uid="{00000000-0005-0000-0000-000077380000}"/>
    <cellStyle name="Normal 2 2 3 7 8" xfId="26231" xr:uid="{00000000-0005-0000-0000-000078380000}"/>
    <cellStyle name="Normal 2 2 3 7 9" xfId="34617" xr:uid="{00000000-0005-0000-0000-000079380000}"/>
    <cellStyle name="Normal 2 2 3 8" xfId="979" xr:uid="{00000000-0005-0000-0000-00007A380000}"/>
    <cellStyle name="Normal 2 2 3 8 10" xfId="43004" xr:uid="{00000000-0005-0000-0000-00007B380000}"/>
    <cellStyle name="Normal 2 2 3 8 11" xfId="51390" xr:uid="{00000000-0005-0000-0000-00007C380000}"/>
    <cellStyle name="Normal 2 2 3 8 12" xfId="59776" xr:uid="{00000000-0005-0000-0000-00007D380000}"/>
    <cellStyle name="Normal 2 2 3 8 13" xfId="61258" xr:uid="{00000000-0005-0000-0000-00007E380000}"/>
    <cellStyle name="Normal 2 2 3 8 2" xfId="1842" xr:uid="{00000000-0005-0000-0000-00007F380000}"/>
    <cellStyle name="Normal 2 2 3 8 2 10" xfId="52167" xr:uid="{00000000-0005-0000-0000-000080380000}"/>
    <cellStyle name="Normal 2 2 3 8 2 11" xfId="60553" xr:uid="{00000000-0005-0000-0000-000081380000}"/>
    <cellStyle name="Normal 2 2 3 8 2 2" xfId="2930" xr:uid="{00000000-0005-0000-0000-000082380000}"/>
    <cellStyle name="Normal 2 2 3 8 2 2 2" xfId="5647" xr:uid="{00000000-0005-0000-0000-000083380000}"/>
    <cellStyle name="Normal 2 2 3 8 2 2 2 2" xfId="17001" xr:uid="{00000000-0005-0000-0000-000084380000}"/>
    <cellStyle name="Normal 2 2 3 8 2 2 2 3" xfId="25387" xr:uid="{00000000-0005-0000-0000-000085380000}"/>
    <cellStyle name="Normal 2 2 3 8 2 2 2 4" xfId="33773" xr:uid="{00000000-0005-0000-0000-000086380000}"/>
    <cellStyle name="Normal 2 2 3 8 2 2 2 5" xfId="42159" xr:uid="{00000000-0005-0000-0000-000087380000}"/>
    <cellStyle name="Normal 2 2 3 8 2 2 2 6" xfId="50545" xr:uid="{00000000-0005-0000-0000-000088380000}"/>
    <cellStyle name="Normal 2 2 3 8 2 2 2 7" xfId="58931" xr:uid="{00000000-0005-0000-0000-000089380000}"/>
    <cellStyle name="Normal 2 2 3 8 2 2 3" xfId="8615" xr:uid="{00000000-0005-0000-0000-00008A380000}"/>
    <cellStyle name="Normal 2 2 3 8 2 2 3 2" xfId="14291" xr:uid="{00000000-0005-0000-0000-00008B380000}"/>
    <cellStyle name="Normal 2 2 3 8 2 2 3 3" xfId="22677" xr:uid="{00000000-0005-0000-0000-00008C380000}"/>
    <cellStyle name="Normal 2 2 3 8 2 2 3 4" xfId="31063" xr:uid="{00000000-0005-0000-0000-00008D380000}"/>
    <cellStyle name="Normal 2 2 3 8 2 2 3 5" xfId="39449" xr:uid="{00000000-0005-0000-0000-00008E380000}"/>
    <cellStyle name="Normal 2 2 3 8 2 2 3 6" xfId="47835" xr:uid="{00000000-0005-0000-0000-00008F380000}"/>
    <cellStyle name="Normal 2 2 3 8 2 2 3 7" xfId="56221" xr:uid="{00000000-0005-0000-0000-000090380000}"/>
    <cellStyle name="Normal 2 2 3 8 2 2 4" xfId="11325" xr:uid="{00000000-0005-0000-0000-000091380000}"/>
    <cellStyle name="Normal 2 2 3 8 2 2 5" xfId="19711" xr:uid="{00000000-0005-0000-0000-000092380000}"/>
    <cellStyle name="Normal 2 2 3 8 2 2 6" xfId="28097" xr:uid="{00000000-0005-0000-0000-000093380000}"/>
    <cellStyle name="Normal 2 2 3 8 2 2 7" xfId="36483" xr:uid="{00000000-0005-0000-0000-000094380000}"/>
    <cellStyle name="Normal 2 2 3 8 2 2 8" xfId="44869" xr:uid="{00000000-0005-0000-0000-000095380000}"/>
    <cellStyle name="Normal 2 2 3 8 2 2 9" xfId="53255" xr:uid="{00000000-0005-0000-0000-000096380000}"/>
    <cellStyle name="Normal 2 2 3 8 2 3" xfId="4559" xr:uid="{00000000-0005-0000-0000-000097380000}"/>
    <cellStyle name="Normal 2 2 3 8 2 3 2" xfId="15913" xr:uid="{00000000-0005-0000-0000-000098380000}"/>
    <cellStyle name="Normal 2 2 3 8 2 3 3" xfId="24299" xr:uid="{00000000-0005-0000-0000-000099380000}"/>
    <cellStyle name="Normal 2 2 3 8 2 3 4" xfId="32685" xr:uid="{00000000-0005-0000-0000-00009A380000}"/>
    <cellStyle name="Normal 2 2 3 8 2 3 5" xfId="41071" xr:uid="{00000000-0005-0000-0000-00009B380000}"/>
    <cellStyle name="Normal 2 2 3 8 2 3 6" xfId="49457" xr:uid="{00000000-0005-0000-0000-00009C380000}"/>
    <cellStyle name="Normal 2 2 3 8 2 3 7" xfId="57843" xr:uid="{00000000-0005-0000-0000-00009D380000}"/>
    <cellStyle name="Normal 2 2 3 8 2 4" xfId="7527" xr:uid="{00000000-0005-0000-0000-00009E380000}"/>
    <cellStyle name="Normal 2 2 3 8 2 4 2" xfId="13203" xr:uid="{00000000-0005-0000-0000-00009F380000}"/>
    <cellStyle name="Normal 2 2 3 8 2 4 3" xfId="21589" xr:uid="{00000000-0005-0000-0000-0000A0380000}"/>
    <cellStyle name="Normal 2 2 3 8 2 4 4" xfId="29975" xr:uid="{00000000-0005-0000-0000-0000A1380000}"/>
    <cellStyle name="Normal 2 2 3 8 2 4 5" xfId="38361" xr:uid="{00000000-0005-0000-0000-0000A2380000}"/>
    <cellStyle name="Normal 2 2 3 8 2 4 6" xfId="46747" xr:uid="{00000000-0005-0000-0000-0000A3380000}"/>
    <cellStyle name="Normal 2 2 3 8 2 4 7" xfId="55133" xr:uid="{00000000-0005-0000-0000-0000A4380000}"/>
    <cellStyle name="Normal 2 2 3 8 2 5" xfId="10237" xr:uid="{00000000-0005-0000-0000-0000A5380000}"/>
    <cellStyle name="Normal 2 2 3 8 2 6" xfId="18623" xr:uid="{00000000-0005-0000-0000-0000A6380000}"/>
    <cellStyle name="Normal 2 2 3 8 2 7" xfId="27009" xr:uid="{00000000-0005-0000-0000-0000A7380000}"/>
    <cellStyle name="Normal 2 2 3 8 2 8" xfId="35395" xr:uid="{00000000-0005-0000-0000-0000A8380000}"/>
    <cellStyle name="Normal 2 2 3 8 2 9" xfId="43781" xr:uid="{00000000-0005-0000-0000-0000A9380000}"/>
    <cellStyle name="Normal 2 2 3 8 3" xfId="2085" xr:uid="{00000000-0005-0000-0000-0000AA380000}"/>
    <cellStyle name="Normal 2 2 3 8 3 2" xfId="4802" xr:uid="{00000000-0005-0000-0000-0000AB380000}"/>
    <cellStyle name="Normal 2 2 3 8 3 2 2" xfId="16156" xr:uid="{00000000-0005-0000-0000-0000AC380000}"/>
    <cellStyle name="Normal 2 2 3 8 3 2 3" xfId="24542" xr:uid="{00000000-0005-0000-0000-0000AD380000}"/>
    <cellStyle name="Normal 2 2 3 8 3 2 4" xfId="32928" xr:uid="{00000000-0005-0000-0000-0000AE380000}"/>
    <cellStyle name="Normal 2 2 3 8 3 2 5" xfId="41314" xr:uid="{00000000-0005-0000-0000-0000AF380000}"/>
    <cellStyle name="Normal 2 2 3 8 3 2 6" xfId="49700" xr:uid="{00000000-0005-0000-0000-0000B0380000}"/>
    <cellStyle name="Normal 2 2 3 8 3 2 7" xfId="58086" xr:uid="{00000000-0005-0000-0000-0000B1380000}"/>
    <cellStyle name="Normal 2 2 3 8 3 3" xfId="7770" xr:uid="{00000000-0005-0000-0000-0000B2380000}"/>
    <cellStyle name="Normal 2 2 3 8 3 3 2" xfId="13446" xr:uid="{00000000-0005-0000-0000-0000B3380000}"/>
    <cellStyle name="Normal 2 2 3 8 3 3 3" xfId="21832" xr:uid="{00000000-0005-0000-0000-0000B4380000}"/>
    <cellStyle name="Normal 2 2 3 8 3 3 4" xfId="30218" xr:uid="{00000000-0005-0000-0000-0000B5380000}"/>
    <cellStyle name="Normal 2 2 3 8 3 3 5" xfId="38604" xr:uid="{00000000-0005-0000-0000-0000B6380000}"/>
    <cellStyle name="Normal 2 2 3 8 3 3 6" xfId="46990" xr:uid="{00000000-0005-0000-0000-0000B7380000}"/>
    <cellStyle name="Normal 2 2 3 8 3 3 7" xfId="55376" xr:uid="{00000000-0005-0000-0000-0000B8380000}"/>
    <cellStyle name="Normal 2 2 3 8 3 4" xfId="10480" xr:uid="{00000000-0005-0000-0000-0000B9380000}"/>
    <cellStyle name="Normal 2 2 3 8 3 5" xfId="18866" xr:uid="{00000000-0005-0000-0000-0000BA380000}"/>
    <cellStyle name="Normal 2 2 3 8 3 6" xfId="27252" xr:uid="{00000000-0005-0000-0000-0000BB380000}"/>
    <cellStyle name="Normal 2 2 3 8 3 7" xfId="35638" xr:uid="{00000000-0005-0000-0000-0000BC380000}"/>
    <cellStyle name="Normal 2 2 3 8 3 8" xfId="44024" xr:uid="{00000000-0005-0000-0000-0000BD380000}"/>
    <cellStyle name="Normal 2 2 3 8 3 9" xfId="52410" xr:uid="{00000000-0005-0000-0000-0000BE380000}"/>
    <cellStyle name="Normal 2 2 3 8 4" xfId="3782" xr:uid="{00000000-0005-0000-0000-0000BF380000}"/>
    <cellStyle name="Normal 2 2 3 8 4 2" xfId="15136" xr:uid="{00000000-0005-0000-0000-0000C0380000}"/>
    <cellStyle name="Normal 2 2 3 8 4 3" xfId="23522" xr:uid="{00000000-0005-0000-0000-0000C1380000}"/>
    <cellStyle name="Normal 2 2 3 8 4 4" xfId="31908" xr:uid="{00000000-0005-0000-0000-0000C2380000}"/>
    <cellStyle name="Normal 2 2 3 8 4 5" xfId="40294" xr:uid="{00000000-0005-0000-0000-0000C3380000}"/>
    <cellStyle name="Normal 2 2 3 8 4 6" xfId="48680" xr:uid="{00000000-0005-0000-0000-0000C4380000}"/>
    <cellStyle name="Normal 2 2 3 8 4 7" xfId="57066" xr:uid="{00000000-0005-0000-0000-0000C5380000}"/>
    <cellStyle name="Normal 2 2 3 8 5" xfId="6750" xr:uid="{00000000-0005-0000-0000-0000C6380000}"/>
    <cellStyle name="Normal 2 2 3 8 5 2" xfId="12426" xr:uid="{00000000-0005-0000-0000-0000C7380000}"/>
    <cellStyle name="Normal 2 2 3 8 5 3" xfId="20812" xr:uid="{00000000-0005-0000-0000-0000C8380000}"/>
    <cellStyle name="Normal 2 2 3 8 5 4" xfId="29198" xr:uid="{00000000-0005-0000-0000-0000C9380000}"/>
    <cellStyle name="Normal 2 2 3 8 5 5" xfId="37584" xr:uid="{00000000-0005-0000-0000-0000CA380000}"/>
    <cellStyle name="Normal 2 2 3 8 5 6" xfId="45970" xr:uid="{00000000-0005-0000-0000-0000CB380000}"/>
    <cellStyle name="Normal 2 2 3 8 5 7" xfId="54356" xr:uid="{00000000-0005-0000-0000-0000CC380000}"/>
    <cellStyle name="Normal 2 2 3 8 6" xfId="9460" xr:uid="{00000000-0005-0000-0000-0000CD380000}"/>
    <cellStyle name="Normal 2 2 3 8 7" xfId="17846" xr:uid="{00000000-0005-0000-0000-0000CE380000}"/>
    <cellStyle name="Normal 2 2 3 8 8" xfId="26232" xr:uid="{00000000-0005-0000-0000-0000CF380000}"/>
    <cellStyle name="Normal 2 2 3 8 9" xfId="34618" xr:uid="{00000000-0005-0000-0000-0000D0380000}"/>
    <cellStyle name="Normal 2 2 3 9" xfId="949" xr:uid="{00000000-0005-0000-0000-0000D1380000}"/>
    <cellStyle name="Normal 2 2 3 9 10" xfId="51360" xr:uid="{00000000-0005-0000-0000-0000D2380000}"/>
    <cellStyle name="Normal 2 2 3 9 11" xfId="59746" xr:uid="{00000000-0005-0000-0000-0000D3380000}"/>
    <cellStyle name="Normal 2 2 3 9 2" xfId="2900" xr:uid="{00000000-0005-0000-0000-0000D4380000}"/>
    <cellStyle name="Normal 2 2 3 9 2 2" xfId="5617" xr:uid="{00000000-0005-0000-0000-0000D5380000}"/>
    <cellStyle name="Normal 2 2 3 9 2 2 2" xfId="16971" xr:uid="{00000000-0005-0000-0000-0000D6380000}"/>
    <cellStyle name="Normal 2 2 3 9 2 2 3" xfId="25357" xr:uid="{00000000-0005-0000-0000-0000D7380000}"/>
    <cellStyle name="Normal 2 2 3 9 2 2 4" xfId="33743" xr:uid="{00000000-0005-0000-0000-0000D8380000}"/>
    <cellStyle name="Normal 2 2 3 9 2 2 5" xfId="42129" xr:uid="{00000000-0005-0000-0000-0000D9380000}"/>
    <cellStyle name="Normal 2 2 3 9 2 2 6" xfId="50515" xr:uid="{00000000-0005-0000-0000-0000DA380000}"/>
    <cellStyle name="Normal 2 2 3 9 2 2 7" xfId="58901" xr:uid="{00000000-0005-0000-0000-0000DB380000}"/>
    <cellStyle name="Normal 2 2 3 9 2 3" xfId="8585" xr:uid="{00000000-0005-0000-0000-0000DC380000}"/>
    <cellStyle name="Normal 2 2 3 9 2 3 2" xfId="14261" xr:uid="{00000000-0005-0000-0000-0000DD380000}"/>
    <cellStyle name="Normal 2 2 3 9 2 3 3" xfId="22647" xr:uid="{00000000-0005-0000-0000-0000DE380000}"/>
    <cellStyle name="Normal 2 2 3 9 2 3 4" xfId="31033" xr:uid="{00000000-0005-0000-0000-0000DF380000}"/>
    <cellStyle name="Normal 2 2 3 9 2 3 5" xfId="39419" xr:uid="{00000000-0005-0000-0000-0000E0380000}"/>
    <cellStyle name="Normal 2 2 3 9 2 3 6" xfId="47805" xr:uid="{00000000-0005-0000-0000-0000E1380000}"/>
    <cellStyle name="Normal 2 2 3 9 2 3 7" xfId="56191" xr:uid="{00000000-0005-0000-0000-0000E2380000}"/>
    <cellStyle name="Normal 2 2 3 9 2 4" xfId="11295" xr:uid="{00000000-0005-0000-0000-0000E3380000}"/>
    <cellStyle name="Normal 2 2 3 9 2 5" xfId="19681" xr:uid="{00000000-0005-0000-0000-0000E4380000}"/>
    <cellStyle name="Normal 2 2 3 9 2 6" xfId="28067" xr:uid="{00000000-0005-0000-0000-0000E5380000}"/>
    <cellStyle name="Normal 2 2 3 9 2 7" xfId="36453" xr:uid="{00000000-0005-0000-0000-0000E6380000}"/>
    <cellStyle name="Normal 2 2 3 9 2 8" xfId="44839" xr:uid="{00000000-0005-0000-0000-0000E7380000}"/>
    <cellStyle name="Normal 2 2 3 9 2 9" xfId="53225" xr:uid="{00000000-0005-0000-0000-0000E8380000}"/>
    <cellStyle name="Normal 2 2 3 9 3" xfId="3752" xr:uid="{00000000-0005-0000-0000-0000E9380000}"/>
    <cellStyle name="Normal 2 2 3 9 3 2" xfId="15106" xr:uid="{00000000-0005-0000-0000-0000EA380000}"/>
    <cellStyle name="Normal 2 2 3 9 3 3" xfId="23492" xr:uid="{00000000-0005-0000-0000-0000EB380000}"/>
    <cellStyle name="Normal 2 2 3 9 3 4" xfId="31878" xr:uid="{00000000-0005-0000-0000-0000EC380000}"/>
    <cellStyle name="Normal 2 2 3 9 3 5" xfId="40264" xr:uid="{00000000-0005-0000-0000-0000ED380000}"/>
    <cellStyle name="Normal 2 2 3 9 3 6" xfId="48650" xr:uid="{00000000-0005-0000-0000-0000EE380000}"/>
    <cellStyle name="Normal 2 2 3 9 3 7" xfId="57036" xr:uid="{00000000-0005-0000-0000-0000EF380000}"/>
    <cellStyle name="Normal 2 2 3 9 4" xfId="6720" xr:uid="{00000000-0005-0000-0000-0000F0380000}"/>
    <cellStyle name="Normal 2 2 3 9 4 2" xfId="12396" xr:uid="{00000000-0005-0000-0000-0000F1380000}"/>
    <cellStyle name="Normal 2 2 3 9 4 3" xfId="20782" xr:uid="{00000000-0005-0000-0000-0000F2380000}"/>
    <cellStyle name="Normal 2 2 3 9 4 4" xfId="29168" xr:uid="{00000000-0005-0000-0000-0000F3380000}"/>
    <cellStyle name="Normal 2 2 3 9 4 5" xfId="37554" xr:uid="{00000000-0005-0000-0000-0000F4380000}"/>
    <cellStyle name="Normal 2 2 3 9 4 6" xfId="45940" xr:uid="{00000000-0005-0000-0000-0000F5380000}"/>
    <cellStyle name="Normal 2 2 3 9 4 7" xfId="54326" xr:uid="{00000000-0005-0000-0000-0000F6380000}"/>
    <cellStyle name="Normal 2 2 3 9 5" xfId="9430" xr:uid="{00000000-0005-0000-0000-0000F7380000}"/>
    <cellStyle name="Normal 2 2 3 9 6" xfId="17816" xr:uid="{00000000-0005-0000-0000-0000F8380000}"/>
    <cellStyle name="Normal 2 2 3 9 7" xfId="26202" xr:uid="{00000000-0005-0000-0000-0000F9380000}"/>
    <cellStyle name="Normal 2 2 3 9 8" xfId="34588" xr:uid="{00000000-0005-0000-0000-0000FA380000}"/>
    <cellStyle name="Normal 2 2 3 9 9" xfId="42974" xr:uid="{00000000-0005-0000-0000-0000FB380000}"/>
    <cellStyle name="Normal 2 2 3_Sheet1" xfId="158" xr:uid="{00000000-0005-0000-0000-0000FC380000}"/>
    <cellStyle name="Normal 2 2 4" xfId="159" xr:uid="{00000000-0005-0000-0000-0000FD380000}"/>
    <cellStyle name="Normal 2 2 4 10" xfId="646" xr:uid="{00000000-0005-0000-0000-0000FE380000}"/>
    <cellStyle name="Normal 2 2 4 10 2" xfId="6390" xr:uid="{00000000-0005-0000-0000-0000FF380000}"/>
    <cellStyle name="Normal 2 2 4 10 3" xfId="12066" xr:uid="{00000000-0005-0000-0000-000000390000}"/>
    <cellStyle name="Normal 2 2 4 10 4" xfId="20452" xr:uid="{00000000-0005-0000-0000-000001390000}"/>
    <cellStyle name="Normal 2 2 4 10 5" xfId="28838" xr:uid="{00000000-0005-0000-0000-000002390000}"/>
    <cellStyle name="Normal 2 2 4 10 6" xfId="37224" xr:uid="{00000000-0005-0000-0000-000003390000}"/>
    <cellStyle name="Normal 2 2 4 10 7" xfId="45610" xr:uid="{00000000-0005-0000-0000-000004390000}"/>
    <cellStyle name="Normal 2 2 4 10 8" xfId="53996" xr:uid="{00000000-0005-0000-0000-000005390000}"/>
    <cellStyle name="Normal 2 2 4 11" xfId="3422" xr:uid="{00000000-0005-0000-0000-000006390000}"/>
    <cellStyle name="Normal 2 2 4 11 2" xfId="14776" xr:uid="{00000000-0005-0000-0000-000007390000}"/>
    <cellStyle name="Normal 2 2 4 11 3" xfId="23162" xr:uid="{00000000-0005-0000-0000-000008390000}"/>
    <cellStyle name="Normal 2 2 4 11 4" xfId="31548" xr:uid="{00000000-0005-0000-0000-000009390000}"/>
    <cellStyle name="Normal 2 2 4 11 5" xfId="39934" xr:uid="{00000000-0005-0000-0000-00000A390000}"/>
    <cellStyle name="Normal 2 2 4 11 6" xfId="48320" xr:uid="{00000000-0005-0000-0000-00000B390000}"/>
    <cellStyle name="Normal 2 2 4 11 7" xfId="56706" xr:uid="{00000000-0005-0000-0000-00000C390000}"/>
    <cellStyle name="Normal 2 2 4 12" xfId="6060" xr:uid="{00000000-0005-0000-0000-00000D390000}"/>
    <cellStyle name="Normal 2 2 4 12 2" xfId="11736" xr:uid="{00000000-0005-0000-0000-00000E390000}"/>
    <cellStyle name="Normal 2 2 4 12 3" xfId="20122" xr:uid="{00000000-0005-0000-0000-00000F390000}"/>
    <cellStyle name="Normal 2 2 4 12 4" xfId="28508" xr:uid="{00000000-0005-0000-0000-000010390000}"/>
    <cellStyle name="Normal 2 2 4 12 5" xfId="36894" xr:uid="{00000000-0005-0000-0000-000011390000}"/>
    <cellStyle name="Normal 2 2 4 12 6" xfId="45280" xr:uid="{00000000-0005-0000-0000-000012390000}"/>
    <cellStyle name="Normal 2 2 4 12 7" xfId="53666" xr:uid="{00000000-0005-0000-0000-000013390000}"/>
    <cellStyle name="Normal 2 2 4 13" xfId="9100" xr:uid="{00000000-0005-0000-0000-000014390000}"/>
    <cellStyle name="Normal 2 2 4 14" xfId="17486" xr:uid="{00000000-0005-0000-0000-000015390000}"/>
    <cellStyle name="Normal 2 2 4 15" xfId="25872" xr:uid="{00000000-0005-0000-0000-000016390000}"/>
    <cellStyle name="Normal 2 2 4 16" xfId="34258" xr:uid="{00000000-0005-0000-0000-000017390000}"/>
    <cellStyle name="Normal 2 2 4 17" xfId="42644" xr:uid="{00000000-0005-0000-0000-000018390000}"/>
    <cellStyle name="Normal 2 2 4 18" xfId="51030" xr:uid="{00000000-0005-0000-0000-000019390000}"/>
    <cellStyle name="Normal 2 2 4 19" xfId="59416" xr:uid="{00000000-0005-0000-0000-00001A390000}"/>
    <cellStyle name="Normal 2 2 4 2" xfId="160" xr:uid="{00000000-0005-0000-0000-00001B390000}"/>
    <cellStyle name="Normal 2 2 4 2 10" xfId="6084" xr:uid="{00000000-0005-0000-0000-00001C390000}"/>
    <cellStyle name="Normal 2 2 4 2 10 2" xfId="11760" xr:uid="{00000000-0005-0000-0000-00001D390000}"/>
    <cellStyle name="Normal 2 2 4 2 10 3" xfId="20146" xr:uid="{00000000-0005-0000-0000-00001E390000}"/>
    <cellStyle name="Normal 2 2 4 2 10 4" xfId="28532" xr:uid="{00000000-0005-0000-0000-00001F390000}"/>
    <cellStyle name="Normal 2 2 4 2 10 5" xfId="36918" xr:uid="{00000000-0005-0000-0000-000020390000}"/>
    <cellStyle name="Normal 2 2 4 2 10 6" xfId="45304" xr:uid="{00000000-0005-0000-0000-000021390000}"/>
    <cellStyle name="Normal 2 2 4 2 10 7" xfId="53690" xr:uid="{00000000-0005-0000-0000-000022390000}"/>
    <cellStyle name="Normal 2 2 4 2 11" xfId="9101" xr:uid="{00000000-0005-0000-0000-000023390000}"/>
    <cellStyle name="Normal 2 2 4 2 12" xfId="17487" xr:uid="{00000000-0005-0000-0000-000024390000}"/>
    <cellStyle name="Normal 2 2 4 2 13" xfId="25873" xr:uid="{00000000-0005-0000-0000-000025390000}"/>
    <cellStyle name="Normal 2 2 4 2 14" xfId="34259" xr:uid="{00000000-0005-0000-0000-000026390000}"/>
    <cellStyle name="Normal 2 2 4 2 15" xfId="42645" xr:uid="{00000000-0005-0000-0000-000027390000}"/>
    <cellStyle name="Normal 2 2 4 2 16" xfId="51031" xr:uid="{00000000-0005-0000-0000-000028390000}"/>
    <cellStyle name="Normal 2 2 4 2 17" xfId="59417" xr:uid="{00000000-0005-0000-0000-000029390000}"/>
    <cellStyle name="Normal 2 2 4 2 18" xfId="60784" xr:uid="{00000000-0005-0000-0000-00002A390000}"/>
    <cellStyle name="Normal 2 2 4 2 2" xfId="161" xr:uid="{00000000-0005-0000-0000-00002B390000}"/>
    <cellStyle name="Normal 2 2 4 2 2 10" xfId="9102" xr:uid="{00000000-0005-0000-0000-00002C390000}"/>
    <cellStyle name="Normal 2 2 4 2 2 11" xfId="17488" xr:uid="{00000000-0005-0000-0000-00002D390000}"/>
    <cellStyle name="Normal 2 2 4 2 2 12" xfId="25874" xr:uid="{00000000-0005-0000-0000-00002E390000}"/>
    <cellStyle name="Normal 2 2 4 2 2 13" xfId="34260" xr:uid="{00000000-0005-0000-0000-00002F390000}"/>
    <cellStyle name="Normal 2 2 4 2 2 14" xfId="42646" xr:uid="{00000000-0005-0000-0000-000030390000}"/>
    <cellStyle name="Normal 2 2 4 2 2 15" xfId="51032" xr:uid="{00000000-0005-0000-0000-000031390000}"/>
    <cellStyle name="Normal 2 2 4 2 2 16" xfId="59418" xr:uid="{00000000-0005-0000-0000-000032390000}"/>
    <cellStyle name="Normal 2 2 4 2 2 17" xfId="60785" xr:uid="{00000000-0005-0000-0000-000033390000}"/>
    <cellStyle name="Normal 2 2 4 2 2 2" xfId="162" xr:uid="{00000000-0005-0000-0000-000034390000}"/>
    <cellStyle name="Normal 2 2 4 2 2 2 10" xfId="34261" xr:uid="{00000000-0005-0000-0000-000035390000}"/>
    <cellStyle name="Normal 2 2 4 2 2 2 11" xfId="42647" xr:uid="{00000000-0005-0000-0000-000036390000}"/>
    <cellStyle name="Normal 2 2 4 2 2 2 12" xfId="51033" xr:uid="{00000000-0005-0000-0000-000037390000}"/>
    <cellStyle name="Normal 2 2 4 2 2 2 13" xfId="59419" xr:uid="{00000000-0005-0000-0000-000038390000}"/>
    <cellStyle name="Normal 2 2 4 2 2 2 14" xfId="60786" xr:uid="{00000000-0005-0000-0000-000039390000}"/>
    <cellStyle name="Normal 2 2 4 2 2 2 2" xfId="983" xr:uid="{00000000-0005-0000-0000-00003A390000}"/>
    <cellStyle name="Normal 2 2 4 2 2 2 2 10" xfId="51394" xr:uid="{00000000-0005-0000-0000-00003B390000}"/>
    <cellStyle name="Normal 2 2 4 2 2 2 2 11" xfId="59780" xr:uid="{00000000-0005-0000-0000-00003C390000}"/>
    <cellStyle name="Normal 2 2 4 2 2 2 2 12" xfId="61281" xr:uid="{00000000-0005-0000-0000-00003D390000}"/>
    <cellStyle name="Normal 2 2 4 2 2 2 2 2" xfId="2934" xr:uid="{00000000-0005-0000-0000-00003E390000}"/>
    <cellStyle name="Normal 2 2 4 2 2 2 2 2 2" xfId="5651" xr:uid="{00000000-0005-0000-0000-00003F390000}"/>
    <cellStyle name="Normal 2 2 4 2 2 2 2 2 2 2" xfId="17005" xr:uid="{00000000-0005-0000-0000-000040390000}"/>
    <cellStyle name="Normal 2 2 4 2 2 2 2 2 2 3" xfId="25391" xr:uid="{00000000-0005-0000-0000-000041390000}"/>
    <cellStyle name="Normal 2 2 4 2 2 2 2 2 2 4" xfId="33777" xr:uid="{00000000-0005-0000-0000-000042390000}"/>
    <cellStyle name="Normal 2 2 4 2 2 2 2 2 2 5" xfId="42163" xr:uid="{00000000-0005-0000-0000-000043390000}"/>
    <cellStyle name="Normal 2 2 4 2 2 2 2 2 2 6" xfId="50549" xr:uid="{00000000-0005-0000-0000-000044390000}"/>
    <cellStyle name="Normal 2 2 4 2 2 2 2 2 2 7" xfId="58935" xr:uid="{00000000-0005-0000-0000-000045390000}"/>
    <cellStyle name="Normal 2 2 4 2 2 2 2 2 3" xfId="8619" xr:uid="{00000000-0005-0000-0000-000046390000}"/>
    <cellStyle name="Normal 2 2 4 2 2 2 2 2 3 2" xfId="14295" xr:uid="{00000000-0005-0000-0000-000047390000}"/>
    <cellStyle name="Normal 2 2 4 2 2 2 2 2 3 3" xfId="22681" xr:uid="{00000000-0005-0000-0000-000048390000}"/>
    <cellStyle name="Normal 2 2 4 2 2 2 2 2 3 4" xfId="31067" xr:uid="{00000000-0005-0000-0000-000049390000}"/>
    <cellStyle name="Normal 2 2 4 2 2 2 2 2 3 5" xfId="39453" xr:uid="{00000000-0005-0000-0000-00004A390000}"/>
    <cellStyle name="Normal 2 2 4 2 2 2 2 2 3 6" xfId="47839" xr:uid="{00000000-0005-0000-0000-00004B390000}"/>
    <cellStyle name="Normal 2 2 4 2 2 2 2 2 3 7" xfId="56225" xr:uid="{00000000-0005-0000-0000-00004C390000}"/>
    <cellStyle name="Normal 2 2 4 2 2 2 2 2 4" xfId="11329" xr:uid="{00000000-0005-0000-0000-00004D390000}"/>
    <cellStyle name="Normal 2 2 4 2 2 2 2 2 5" xfId="19715" xr:uid="{00000000-0005-0000-0000-00004E390000}"/>
    <cellStyle name="Normal 2 2 4 2 2 2 2 2 6" xfId="28101" xr:uid="{00000000-0005-0000-0000-00004F390000}"/>
    <cellStyle name="Normal 2 2 4 2 2 2 2 2 7" xfId="36487" xr:uid="{00000000-0005-0000-0000-000050390000}"/>
    <cellStyle name="Normal 2 2 4 2 2 2 2 2 8" xfId="44873" xr:uid="{00000000-0005-0000-0000-000051390000}"/>
    <cellStyle name="Normal 2 2 4 2 2 2 2 2 9" xfId="53259" xr:uid="{00000000-0005-0000-0000-000052390000}"/>
    <cellStyle name="Normal 2 2 4 2 2 2 2 3" xfId="3786" xr:uid="{00000000-0005-0000-0000-000053390000}"/>
    <cellStyle name="Normal 2 2 4 2 2 2 2 3 2" xfId="15140" xr:uid="{00000000-0005-0000-0000-000054390000}"/>
    <cellStyle name="Normal 2 2 4 2 2 2 2 3 3" xfId="23526" xr:uid="{00000000-0005-0000-0000-000055390000}"/>
    <cellStyle name="Normal 2 2 4 2 2 2 2 3 4" xfId="31912" xr:uid="{00000000-0005-0000-0000-000056390000}"/>
    <cellStyle name="Normal 2 2 4 2 2 2 2 3 5" xfId="40298" xr:uid="{00000000-0005-0000-0000-000057390000}"/>
    <cellStyle name="Normal 2 2 4 2 2 2 2 3 6" xfId="48684" xr:uid="{00000000-0005-0000-0000-000058390000}"/>
    <cellStyle name="Normal 2 2 4 2 2 2 2 3 7" xfId="57070" xr:uid="{00000000-0005-0000-0000-000059390000}"/>
    <cellStyle name="Normal 2 2 4 2 2 2 2 4" xfId="6754" xr:uid="{00000000-0005-0000-0000-00005A390000}"/>
    <cellStyle name="Normal 2 2 4 2 2 2 2 4 2" xfId="12430" xr:uid="{00000000-0005-0000-0000-00005B390000}"/>
    <cellStyle name="Normal 2 2 4 2 2 2 2 4 3" xfId="20816" xr:uid="{00000000-0005-0000-0000-00005C390000}"/>
    <cellStyle name="Normal 2 2 4 2 2 2 2 4 4" xfId="29202" xr:uid="{00000000-0005-0000-0000-00005D390000}"/>
    <cellStyle name="Normal 2 2 4 2 2 2 2 4 5" xfId="37588" xr:uid="{00000000-0005-0000-0000-00005E390000}"/>
    <cellStyle name="Normal 2 2 4 2 2 2 2 4 6" xfId="45974" xr:uid="{00000000-0005-0000-0000-00005F390000}"/>
    <cellStyle name="Normal 2 2 4 2 2 2 2 4 7" xfId="54360" xr:uid="{00000000-0005-0000-0000-000060390000}"/>
    <cellStyle name="Normal 2 2 4 2 2 2 2 5" xfId="9464" xr:uid="{00000000-0005-0000-0000-000061390000}"/>
    <cellStyle name="Normal 2 2 4 2 2 2 2 6" xfId="17850" xr:uid="{00000000-0005-0000-0000-000062390000}"/>
    <cellStyle name="Normal 2 2 4 2 2 2 2 7" xfId="26236" xr:uid="{00000000-0005-0000-0000-000063390000}"/>
    <cellStyle name="Normal 2 2 4 2 2 2 2 8" xfId="34622" xr:uid="{00000000-0005-0000-0000-000064390000}"/>
    <cellStyle name="Normal 2 2 4 2 2 2 2 9" xfId="43008" xr:uid="{00000000-0005-0000-0000-000065390000}"/>
    <cellStyle name="Normal 2 2 4 2 2 2 3" xfId="1553" xr:uid="{00000000-0005-0000-0000-000066390000}"/>
    <cellStyle name="Normal 2 2 4 2 2 2 3 10" xfId="51878" xr:uid="{00000000-0005-0000-0000-000067390000}"/>
    <cellStyle name="Normal 2 2 4 2 2 2 3 11" xfId="60264" xr:uid="{00000000-0005-0000-0000-000068390000}"/>
    <cellStyle name="Normal 2 2 4 2 2 2 3 2" xfId="2573" xr:uid="{00000000-0005-0000-0000-000069390000}"/>
    <cellStyle name="Normal 2 2 4 2 2 2 3 2 2" xfId="5290" xr:uid="{00000000-0005-0000-0000-00006A390000}"/>
    <cellStyle name="Normal 2 2 4 2 2 2 3 2 2 2" xfId="16644" xr:uid="{00000000-0005-0000-0000-00006B390000}"/>
    <cellStyle name="Normal 2 2 4 2 2 2 3 2 2 3" xfId="25030" xr:uid="{00000000-0005-0000-0000-00006C390000}"/>
    <cellStyle name="Normal 2 2 4 2 2 2 3 2 2 4" xfId="33416" xr:uid="{00000000-0005-0000-0000-00006D390000}"/>
    <cellStyle name="Normal 2 2 4 2 2 2 3 2 2 5" xfId="41802" xr:uid="{00000000-0005-0000-0000-00006E390000}"/>
    <cellStyle name="Normal 2 2 4 2 2 2 3 2 2 6" xfId="50188" xr:uid="{00000000-0005-0000-0000-00006F390000}"/>
    <cellStyle name="Normal 2 2 4 2 2 2 3 2 2 7" xfId="58574" xr:uid="{00000000-0005-0000-0000-000070390000}"/>
    <cellStyle name="Normal 2 2 4 2 2 2 3 2 3" xfId="8258" xr:uid="{00000000-0005-0000-0000-000071390000}"/>
    <cellStyle name="Normal 2 2 4 2 2 2 3 2 3 2" xfId="13934" xr:uid="{00000000-0005-0000-0000-000072390000}"/>
    <cellStyle name="Normal 2 2 4 2 2 2 3 2 3 3" xfId="22320" xr:uid="{00000000-0005-0000-0000-000073390000}"/>
    <cellStyle name="Normal 2 2 4 2 2 2 3 2 3 4" xfId="30706" xr:uid="{00000000-0005-0000-0000-000074390000}"/>
    <cellStyle name="Normal 2 2 4 2 2 2 3 2 3 5" xfId="39092" xr:uid="{00000000-0005-0000-0000-000075390000}"/>
    <cellStyle name="Normal 2 2 4 2 2 2 3 2 3 6" xfId="47478" xr:uid="{00000000-0005-0000-0000-000076390000}"/>
    <cellStyle name="Normal 2 2 4 2 2 2 3 2 3 7" xfId="55864" xr:uid="{00000000-0005-0000-0000-000077390000}"/>
    <cellStyle name="Normal 2 2 4 2 2 2 3 2 4" xfId="10968" xr:uid="{00000000-0005-0000-0000-000078390000}"/>
    <cellStyle name="Normal 2 2 4 2 2 2 3 2 5" xfId="19354" xr:uid="{00000000-0005-0000-0000-000079390000}"/>
    <cellStyle name="Normal 2 2 4 2 2 2 3 2 6" xfId="27740" xr:uid="{00000000-0005-0000-0000-00007A390000}"/>
    <cellStyle name="Normal 2 2 4 2 2 2 3 2 7" xfId="36126" xr:uid="{00000000-0005-0000-0000-00007B390000}"/>
    <cellStyle name="Normal 2 2 4 2 2 2 3 2 8" xfId="44512" xr:uid="{00000000-0005-0000-0000-00007C390000}"/>
    <cellStyle name="Normal 2 2 4 2 2 2 3 2 9" xfId="52898" xr:uid="{00000000-0005-0000-0000-00007D390000}"/>
    <cellStyle name="Normal 2 2 4 2 2 2 3 3" xfId="4270" xr:uid="{00000000-0005-0000-0000-00007E390000}"/>
    <cellStyle name="Normal 2 2 4 2 2 2 3 3 2" xfId="15624" xr:uid="{00000000-0005-0000-0000-00007F390000}"/>
    <cellStyle name="Normal 2 2 4 2 2 2 3 3 3" xfId="24010" xr:uid="{00000000-0005-0000-0000-000080390000}"/>
    <cellStyle name="Normal 2 2 4 2 2 2 3 3 4" xfId="32396" xr:uid="{00000000-0005-0000-0000-000081390000}"/>
    <cellStyle name="Normal 2 2 4 2 2 2 3 3 5" xfId="40782" xr:uid="{00000000-0005-0000-0000-000082390000}"/>
    <cellStyle name="Normal 2 2 4 2 2 2 3 3 6" xfId="49168" xr:uid="{00000000-0005-0000-0000-000083390000}"/>
    <cellStyle name="Normal 2 2 4 2 2 2 3 3 7" xfId="57554" xr:uid="{00000000-0005-0000-0000-000084390000}"/>
    <cellStyle name="Normal 2 2 4 2 2 2 3 4" xfId="7238" xr:uid="{00000000-0005-0000-0000-000085390000}"/>
    <cellStyle name="Normal 2 2 4 2 2 2 3 4 2" xfId="12914" xr:uid="{00000000-0005-0000-0000-000086390000}"/>
    <cellStyle name="Normal 2 2 4 2 2 2 3 4 3" xfId="21300" xr:uid="{00000000-0005-0000-0000-000087390000}"/>
    <cellStyle name="Normal 2 2 4 2 2 2 3 4 4" xfId="29686" xr:uid="{00000000-0005-0000-0000-000088390000}"/>
    <cellStyle name="Normal 2 2 4 2 2 2 3 4 5" xfId="38072" xr:uid="{00000000-0005-0000-0000-000089390000}"/>
    <cellStyle name="Normal 2 2 4 2 2 2 3 4 6" xfId="46458" xr:uid="{00000000-0005-0000-0000-00008A390000}"/>
    <cellStyle name="Normal 2 2 4 2 2 2 3 4 7" xfId="54844" xr:uid="{00000000-0005-0000-0000-00008B390000}"/>
    <cellStyle name="Normal 2 2 4 2 2 2 3 5" xfId="9948" xr:uid="{00000000-0005-0000-0000-00008C390000}"/>
    <cellStyle name="Normal 2 2 4 2 2 2 3 6" xfId="18334" xr:uid="{00000000-0005-0000-0000-00008D390000}"/>
    <cellStyle name="Normal 2 2 4 2 2 2 3 7" xfId="26720" xr:uid="{00000000-0005-0000-0000-00008E390000}"/>
    <cellStyle name="Normal 2 2 4 2 2 2 3 8" xfId="35106" xr:uid="{00000000-0005-0000-0000-00008F390000}"/>
    <cellStyle name="Normal 2 2 4 2 2 2 3 9" xfId="43492" xr:uid="{00000000-0005-0000-0000-000090390000}"/>
    <cellStyle name="Normal 2 2 4 2 2 2 4" xfId="2089" xr:uid="{00000000-0005-0000-0000-000091390000}"/>
    <cellStyle name="Normal 2 2 4 2 2 2 4 2" xfId="4806" xr:uid="{00000000-0005-0000-0000-000092390000}"/>
    <cellStyle name="Normal 2 2 4 2 2 2 4 2 2" xfId="16160" xr:uid="{00000000-0005-0000-0000-000093390000}"/>
    <cellStyle name="Normal 2 2 4 2 2 2 4 2 3" xfId="24546" xr:uid="{00000000-0005-0000-0000-000094390000}"/>
    <cellStyle name="Normal 2 2 4 2 2 2 4 2 4" xfId="32932" xr:uid="{00000000-0005-0000-0000-000095390000}"/>
    <cellStyle name="Normal 2 2 4 2 2 2 4 2 5" xfId="41318" xr:uid="{00000000-0005-0000-0000-000096390000}"/>
    <cellStyle name="Normal 2 2 4 2 2 2 4 2 6" xfId="49704" xr:uid="{00000000-0005-0000-0000-000097390000}"/>
    <cellStyle name="Normal 2 2 4 2 2 2 4 2 7" xfId="58090" xr:uid="{00000000-0005-0000-0000-000098390000}"/>
    <cellStyle name="Normal 2 2 4 2 2 2 4 3" xfId="7774" xr:uid="{00000000-0005-0000-0000-000099390000}"/>
    <cellStyle name="Normal 2 2 4 2 2 2 4 3 2" xfId="13450" xr:uid="{00000000-0005-0000-0000-00009A390000}"/>
    <cellStyle name="Normal 2 2 4 2 2 2 4 3 3" xfId="21836" xr:uid="{00000000-0005-0000-0000-00009B390000}"/>
    <cellStyle name="Normal 2 2 4 2 2 2 4 3 4" xfId="30222" xr:uid="{00000000-0005-0000-0000-00009C390000}"/>
    <cellStyle name="Normal 2 2 4 2 2 2 4 3 5" xfId="38608" xr:uid="{00000000-0005-0000-0000-00009D390000}"/>
    <cellStyle name="Normal 2 2 4 2 2 2 4 3 6" xfId="46994" xr:uid="{00000000-0005-0000-0000-00009E390000}"/>
    <cellStyle name="Normal 2 2 4 2 2 2 4 3 7" xfId="55380" xr:uid="{00000000-0005-0000-0000-00009F390000}"/>
    <cellStyle name="Normal 2 2 4 2 2 2 4 4" xfId="10484" xr:uid="{00000000-0005-0000-0000-0000A0390000}"/>
    <cellStyle name="Normal 2 2 4 2 2 2 4 5" xfId="18870" xr:uid="{00000000-0005-0000-0000-0000A1390000}"/>
    <cellStyle name="Normal 2 2 4 2 2 2 4 6" xfId="27256" xr:uid="{00000000-0005-0000-0000-0000A2390000}"/>
    <cellStyle name="Normal 2 2 4 2 2 2 4 7" xfId="35642" xr:uid="{00000000-0005-0000-0000-0000A3390000}"/>
    <cellStyle name="Normal 2 2 4 2 2 2 4 8" xfId="44028" xr:uid="{00000000-0005-0000-0000-0000A4390000}"/>
    <cellStyle name="Normal 2 2 4 2 2 2 4 9" xfId="52414" xr:uid="{00000000-0005-0000-0000-0000A5390000}"/>
    <cellStyle name="Normal 2 2 4 2 2 2 5" xfId="3425" xr:uid="{00000000-0005-0000-0000-0000A6390000}"/>
    <cellStyle name="Normal 2 2 4 2 2 2 5 2" xfId="14779" xr:uid="{00000000-0005-0000-0000-0000A7390000}"/>
    <cellStyle name="Normal 2 2 4 2 2 2 5 3" xfId="23165" xr:uid="{00000000-0005-0000-0000-0000A8390000}"/>
    <cellStyle name="Normal 2 2 4 2 2 2 5 4" xfId="31551" xr:uid="{00000000-0005-0000-0000-0000A9390000}"/>
    <cellStyle name="Normal 2 2 4 2 2 2 5 5" xfId="39937" xr:uid="{00000000-0005-0000-0000-0000AA390000}"/>
    <cellStyle name="Normal 2 2 4 2 2 2 5 6" xfId="48323" xr:uid="{00000000-0005-0000-0000-0000AB390000}"/>
    <cellStyle name="Normal 2 2 4 2 2 2 5 7" xfId="56709" xr:uid="{00000000-0005-0000-0000-0000AC390000}"/>
    <cellStyle name="Normal 2 2 4 2 2 2 6" xfId="6393" xr:uid="{00000000-0005-0000-0000-0000AD390000}"/>
    <cellStyle name="Normal 2 2 4 2 2 2 6 2" xfId="12069" xr:uid="{00000000-0005-0000-0000-0000AE390000}"/>
    <cellStyle name="Normal 2 2 4 2 2 2 6 3" xfId="20455" xr:uid="{00000000-0005-0000-0000-0000AF390000}"/>
    <cellStyle name="Normal 2 2 4 2 2 2 6 4" xfId="28841" xr:uid="{00000000-0005-0000-0000-0000B0390000}"/>
    <cellStyle name="Normal 2 2 4 2 2 2 6 5" xfId="37227" xr:uid="{00000000-0005-0000-0000-0000B1390000}"/>
    <cellStyle name="Normal 2 2 4 2 2 2 6 6" xfId="45613" xr:uid="{00000000-0005-0000-0000-0000B2390000}"/>
    <cellStyle name="Normal 2 2 4 2 2 2 6 7" xfId="53999" xr:uid="{00000000-0005-0000-0000-0000B3390000}"/>
    <cellStyle name="Normal 2 2 4 2 2 2 7" xfId="9103" xr:uid="{00000000-0005-0000-0000-0000B4390000}"/>
    <cellStyle name="Normal 2 2 4 2 2 2 8" xfId="17489" xr:uid="{00000000-0005-0000-0000-0000B5390000}"/>
    <cellStyle name="Normal 2 2 4 2 2 2 9" xfId="25875" xr:uid="{00000000-0005-0000-0000-0000B6390000}"/>
    <cellStyle name="Normal 2 2 4 2 2 3" xfId="984" xr:uid="{00000000-0005-0000-0000-0000B7390000}"/>
    <cellStyle name="Normal 2 2 4 2 2 3 10" xfId="43009" xr:uid="{00000000-0005-0000-0000-0000B8390000}"/>
    <cellStyle name="Normal 2 2 4 2 2 3 11" xfId="51395" xr:uid="{00000000-0005-0000-0000-0000B9390000}"/>
    <cellStyle name="Normal 2 2 4 2 2 3 12" xfId="59781" xr:uid="{00000000-0005-0000-0000-0000BA390000}"/>
    <cellStyle name="Normal 2 2 4 2 2 3 13" xfId="61280" xr:uid="{00000000-0005-0000-0000-0000BB390000}"/>
    <cellStyle name="Normal 2 2 4 2 2 3 2" xfId="1843" xr:uid="{00000000-0005-0000-0000-0000BC390000}"/>
    <cellStyle name="Normal 2 2 4 2 2 3 2 10" xfId="52168" xr:uid="{00000000-0005-0000-0000-0000BD390000}"/>
    <cellStyle name="Normal 2 2 4 2 2 3 2 11" xfId="60554" xr:uid="{00000000-0005-0000-0000-0000BE390000}"/>
    <cellStyle name="Normal 2 2 4 2 2 3 2 2" xfId="2935" xr:uid="{00000000-0005-0000-0000-0000BF390000}"/>
    <cellStyle name="Normal 2 2 4 2 2 3 2 2 2" xfId="5652" xr:uid="{00000000-0005-0000-0000-0000C0390000}"/>
    <cellStyle name="Normal 2 2 4 2 2 3 2 2 2 2" xfId="17006" xr:uid="{00000000-0005-0000-0000-0000C1390000}"/>
    <cellStyle name="Normal 2 2 4 2 2 3 2 2 2 3" xfId="25392" xr:uid="{00000000-0005-0000-0000-0000C2390000}"/>
    <cellStyle name="Normal 2 2 4 2 2 3 2 2 2 4" xfId="33778" xr:uid="{00000000-0005-0000-0000-0000C3390000}"/>
    <cellStyle name="Normal 2 2 4 2 2 3 2 2 2 5" xfId="42164" xr:uid="{00000000-0005-0000-0000-0000C4390000}"/>
    <cellStyle name="Normal 2 2 4 2 2 3 2 2 2 6" xfId="50550" xr:uid="{00000000-0005-0000-0000-0000C5390000}"/>
    <cellStyle name="Normal 2 2 4 2 2 3 2 2 2 7" xfId="58936" xr:uid="{00000000-0005-0000-0000-0000C6390000}"/>
    <cellStyle name="Normal 2 2 4 2 2 3 2 2 3" xfId="8620" xr:uid="{00000000-0005-0000-0000-0000C7390000}"/>
    <cellStyle name="Normal 2 2 4 2 2 3 2 2 3 2" xfId="14296" xr:uid="{00000000-0005-0000-0000-0000C8390000}"/>
    <cellStyle name="Normal 2 2 4 2 2 3 2 2 3 3" xfId="22682" xr:uid="{00000000-0005-0000-0000-0000C9390000}"/>
    <cellStyle name="Normal 2 2 4 2 2 3 2 2 3 4" xfId="31068" xr:uid="{00000000-0005-0000-0000-0000CA390000}"/>
    <cellStyle name="Normal 2 2 4 2 2 3 2 2 3 5" xfId="39454" xr:uid="{00000000-0005-0000-0000-0000CB390000}"/>
    <cellStyle name="Normal 2 2 4 2 2 3 2 2 3 6" xfId="47840" xr:uid="{00000000-0005-0000-0000-0000CC390000}"/>
    <cellStyle name="Normal 2 2 4 2 2 3 2 2 3 7" xfId="56226" xr:uid="{00000000-0005-0000-0000-0000CD390000}"/>
    <cellStyle name="Normal 2 2 4 2 2 3 2 2 4" xfId="11330" xr:uid="{00000000-0005-0000-0000-0000CE390000}"/>
    <cellStyle name="Normal 2 2 4 2 2 3 2 2 5" xfId="19716" xr:uid="{00000000-0005-0000-0000-0000CF390000}"/>
    <cellStyle name="Normal 2 2 4 2 2 3 2 2 6" xfId="28102" xr:uid="{00000000-0005-0000-0000-0000D0390000}"/>
    <cellStyle name="Normal 2 2 4 2 2 3 2 2 7" xfId="36488" xr:uid="{00000000-0005-0000-0000-0000D1390000}"/>
    <cellStyle name="Normal 2 2 4 2 2 3 2 2 8" xfId="44874" xr:uid="{00000000-0005-0000-0000-0000D2390000}"/>
    <cellStyle name="Normal 2 2 4 2 2 3 2 2 9" xfId="53260" xr:uid="{00000000-0005-0000-0000-0000D3390000}"/>
    <cellStyle name="Normal 2 2 4 2 2 3 2 3" xfId="4560" xr:uid="{00000000-0005-0000-0000-0000D4390000}"/>
    <cellStyle name="Normal 2 2 4 2 2 3 2 3 2" xfId="15914" xr:uid="{00000000-0005-0000-0000-0000D5390000}"/>
    <cellStyle name="Normal 2 2 4 2 2 3 2 3 3" xfId="24300" xr:uid="{00000000-0005-0000-0000-0000D6390000}"/>
    <cellStyle name="Normal 2 2 4 2 2 3 2 3 4" xfId="32686" xr:uid="{00000000-0005-0000-0000-0000D7390000}"/>
    <cellStyle name="Normal 2 2 4 2 2 3 2 3 5" xfId="41072" xr:uid="{00000000-0005-0000-0000-0000D8390000}"/>
    <cellStyle name="Normal 2 2 4 2 2 3 2 3 6" xfId="49458" xr:uid="{00000000-0005-0000-0000-0000D9390000}"/>
    <cellStyle name="Normal 2 2 4 2 2 3 2 3 7" xfId="57844" xr:uid="{00000000-0005-0000-0000-0000DA390000}"/>
    <cellStyle name="Normal 2 2 4 2 2 3 2 4" xfId="7528" xr:uid="{00000000-0005-0000-0000-0000DB390000}"/>
    <cellStyle name="Normal 2 2 4 2 2 3 2 4 2" xfId="13204" xr:uid="{00000000-0005-0000-0000-0000DC390000}"/>
    <cellStyle name="Normal 2 2 4 2 2 3 2 4 3" xfId="21590" xr:uid="{00000000-0005-0000-0000-0000DD390000}"/>
    <cellStyle name="Normal 2 2 4 2 2 3 2 4 4" xfId="29976" xr:uid="{00000000-0005-0000-0000-0000DE390000}"/>
    <cellStyle name="Normal 2 2 4 2 2 3 2 4 5" xfId="38362" xr:uid="{00000000-0005-0000-0000-0000DF390000}"/>
    <cellStyle name="Normal 2 2 4 2 2 3 2 4 6" xfId="46748" xr:uid="{00000000-0005-0000-0000-0000E0390000}"/>
    <cellStyle name="Normal 2 2 4 2 2 3 2 4 7" xfId="55134" xr:uid="{00000000-0005-0000-0000-0000E1390000}"/>
    <cellStyle name="Normal 2 2 4 2 2 3 2 5" xfId="10238" xr:uid="{00000000-0005-0000-0000-0000E2390000}"/>
    <cellStyle name="Normal 2 2 4 2 2 3 2 6" xfId="18624" xr:uid="{00000000-0005-0000-0000-0000E3390000}"/>
    <cellStyle name="Normal 2 2 4 2 2 3 2 7" xfId="27010" xr:uid="{00000000-0005-0000-0000-0000E4390000}"/>
    <cellStyle name="Normal 2 2 4 2 2 3 2 8" xfId="35396" xr:uid="{00000000-0005-0000-0000-0000E5390000}"/>
    <cellStyle name="Normal 2 2 4 2 2 3 2 9" xfId="43782" xr:uid="{00000000-0005-0000-0000-0000E6390000}"/>
    <cellStyle name="Normal 2 2 4 2 2 3 3" xfId="2090" xr:uid="{00000000-0005-0000-0000-0000E7390000}"/>
    <cellStyle name="Normal 2 2 4 2 2 3 3 2" xfId="4807" xr:uid="{00000000-0005-0000-0000-0000E8390000}"/>
    <cellStyle name="Normal 2 2 4 2 2 3 3 2 2" xfId="16161" xr:uid="{00000000-0005-0000-0000-0000E9390000}"/>
    <cellStyle name="Normal 2 2 4 2 2 3 3 2 3" xfId="24547" xr:uid="{00000000-0005-0000-0000-0000EA390000}"/>
    <cellStyle name="Normal 2 2 4 2 2 3 3 2 4" xfId="32933" xr:uid="{00000000-0005-0000-0000-0000EB390000}"/>
    <cellStyle name="Normal 2 2 4 2 2 3 3 2 5" xfId="41319" xr:uid="{00000000-0005-0000-0000-0000EC390000}"/>
    <cellStyle name="Normal 2 2 4 2 2 3 3 2 6" xfId="49705" xr:uid="{00000000-0005-0000-0000-0000ED390000}"/>
    <cellStyle name="Normal 2 2 4 2 2 3 3 2 7" xfId="58091" xr:uid="{00000000-0005-0000-0000-0000EE390000}"/>
    <cellStyle name="Normal 2 2 4 2 2 3 3 3" xfId="7775" xr:uid="{00000000-0005-0000-0000-0000EF390000}"/>
    <cellStyle name="Normal 2 2 4 2 2 3 3 3 2" xfId="13451" xr:uid="{00000000-0005-0000-0000-0000F0390000}"/>
    <cellStyle name="Normal 2 2 4 2 2 3 3 3 3" xfId="21837" xr:uid="{00000000-0005-0000-0000-0000F1390000}"/>
    <cellStyle name="Normal 2 2 4 2 2 3 3 3 4" xfId="30223" xr:uid="{00000000-0005-0000-0000-0000F2390000}"/>
    <cellStyle name="Normal 2 2 4 2 2 3 3 3 5" xfId="38609" xr:uid="{00000000-0005-0000-0000-0000F3390000}"/>
    <cellStyle name="Normal 2 2 4 2 2 3 3 3 6" xfId="46995" xr:uid="{00000000-0005-0000-0000-0000F4390000}"/>
    <cellStyle name="Normal 2 2 4 2 2 3 3 3 7" xfId="55381" xr:uid="{00000000-0005-0000-0000-0000F5390000}"/>
    <cellStyle name="Normal 2 2 4 2 2 3 3 4" xfId="10485" xr:uid="{00000000-0005-0000-0000-0000F6390000}"/>
    <cellStyle name="Normal 2 2 4 2 2 3 3 5" xfId="18871" xr:uid="{00000000-0005-0000-0000-0000F7390000}"/>
    <cellStyle name="Normal 2 2 4 2 2 3 3 6" xfId="27257" xr:uid="{00000000-0005-0000-0000-0000F8390000}"/>
    <cellStyle name="Normal 2 2 4 2 2 3 3 7" xfId="35643" xr:uid="{00000000-0005-0000-0000-0000F9390000}"/>
    <cellStyle name="Normal 2 2 4 2 2 3 3 8" xfId="44029" xr:uid="{00000000-0005-0000-0000-0000FA390000}"/>
    <cellStyle name="Normal 2 2 4 2 2 3 3 9" xfId="52415" xr:uid="{00000000-0005-0000-0000-0000FB390000}"/>
    <cellStyle name="Normal 2 2 4 2 2 3 4" xfId="3787" xr:uid="{00000000-0005-0000-0000-0000FC390000}"/>
    <cellStyle name="Normal 2 2 4 2 2 3 4 2" xfId="15141" xr:uid="{00000000-0005-0000-0000-0000FD390000}"/>
    <cellStyle name="Normal 2 2 4 2 2 3 4 3" xfId="23527" xr:uid="{00000000-0005-0000-0000-0000FE390000}"/>
    <cellStyle name="Normal 2 2 4 2 2 3 4 4" xfId="31913" xr:uid="{00000000-0005-0000-0000-0000FF390000}"/>
    <cellStyle name="Normal 2 2 4 2 2 3 4 5" xfId="40299" xr:uid="{00000000-0005-0000-0000-0000003A0000}"/>
    <cellStyle name="Normal 2 2 4 2 2 3 4 6" xfId="48685" xr:uid="{00000000-0005-0000-0000-0000013A0000}"/>
    <cellStyle name="Normal 2 2 4 2 2 3 4 7" xfId="57071" xr:uid="{00000000-0005-0000-0000-0000023A0000}"/>
    <cellStyle name="Normal 2 2 4 2 2 3 5" xfId="6755" xr:uid="{00000000-0005-0000-0000-0000033A0000}"/>
    <cellStyle name="Normal 2 2 4 2 2 3 5 2" xfId="12431" xr:uid="{00000000-0005-0000-0000-0000043A0000}"/>
    <cellStyle name="Normal 2 2 4 2 2 3 5 3" xfId="20817" xr:uid="{00000000-0005-0000-0000-0000053A0000}"/>
    <cellStyle name="Normal 2 2 4 2 2 3 5 4" xfId="29203" xr:uid="{00000000-0005-0000-0000-0000063A0000}"/>
    <cellStyle name="Normal 2 2 4 2 2 3 5 5" xfId="37589" xr:uid="{00000000-0005-0000-0000-0000073A0000}"/>
    <cellStyle name="Normal 2 2 4 2 2 3 5 6" xfId="45975" xr:uid="{00000000-0005-0000-0000-0000083A0000}"/>
    <cellStyle name="Normal 2 2 4 2 2 3 5 7" xfId="54361" xr:uid="{00000000-0005-0000-0000-0000093A0000}"/>
    <cellStyle name="Normal 2 2 4 2 2 3 6" xfId="9465" xr:uid="{00000000-0005-0000-0000-00000A3A0000}"/>
    <cellStyle name="Normal 2 2 4 2 2 3 7" xfId="17851" xr:uid="{00000000-0005-0000-0000-00000B3A0000}"/>
    <cellStyle name="Normal 2 2 4 2 2 3 8" xfId="26237" xr:uid="{00000000-0005-0000-0000-00000C3A0000}"/>
    <cellStyle name="Normal 2 2 4 2 2 3 9" xfId="34623" xr:uid="{00000000-0005-0000-0000-00000D3A0000}"/>
    <cellStyle name="Normal 2 2 4 2 2 4" xfId="982" xr:uid="{00000000-0005-0000-0000-00000E3A0000}"/>
    <cellStyle name="Normal 2 2 4 2 2 4 10" xfId="51393" xr:uid="{00000000-0005-0000-0000-00000F3A0000}"/>
    <cellStyle name="Normal 2 2 4 2 2 4 11" xfId="59779" xr:uid="{00000000-0005-0000-0000-0000103A0000}"/>
    <cellStyle name="Normal 2 2 4 2 2 4 2" xfId="2933" xr:uid="{00000000-0005-0000-0000-0000113A0000}"/>
    <cellStyle name="Normal 2 2 4 2 2 4 2 2" xfId="5650" xr:uid="{00000000-0005-0000-0000-0000123A0000}"/>
    <cellStyle name="Normal 2 2 4 2 2 4 2 2 2" xfId="17004" xr:uid="{00000000-0005-0000-0000-0000133A0000}"/>
    <cellStyle name="Normal 2 2 4 2 2 4 2 2 3" xfId="25390" xr:uid="{00000000-0005-0000-0000-0000143A0000}"/>
    <cellStyle name="Normal 2 2 4 2 2 4 2 2 4" xfId="33776" xr:uid="{00000000-0005-0000-0000-0000153A0000}"/>
    <cellStyle name="Normal 2 2 4 2 2 4 2 2 5" xfId="42162" xr:uid="{00000000-0005-0000-0000-0000163A0000}"/>
    <cellStyle name="Normal 2 2 4 2 2 4 2 2 6" xfId="50548" xr:uid="{00000000-0005-0000-0000-0000173A0000}"/>
    <cellStyle name="Normal 2 2 4 2 2 4 2 2 7" xfId="58934" xr:uid="{00000000-0005-0000-0000-0000183A0000}"/>
    <cellStyle name="Normal 2 2 4 2 2 4 2 3" xfId="8618" xr:uid="{00000000-0005-0000-0000-0000193A0000}"/>
    <cellStyle name="Normal 2 2 4 2 2 4 2 3 2" xfId="14294" xr:uid="{00000000-0005-0000-0000-00001A3A0000}"/>
    <cellStyle name="Normal 2 2 4 2 2 4 2 3 3" xfId="22680" xr:uid="{00000000-0005-0000-0000-00001B3A0000}"/>
    <cellStyle name="Normal 2 2 4 2 2 4 2 3 4" xfId="31066" xr:uid="{00000000-0005-0000-0000-00001C3A0000}"/>
    <cellStyle name="Normal 2 2 4 2 2 4 2 3 5" xfId="39452" xr:uid="{00000000-0005-0000-0000-00001D3A0000}"/>
    <cellStyle name="Normal 2 2 4 2 2 4 2 3 6" xfId="47838" xr:uid="{00000000-0005-0000-0000-00001E3A0000}"/>
    <cellStyle name="Normal 2 2 4 2 2 4 2 3 7" xfId="56224" xr:uid="{00000000-0005-0000-0000-00001F3A0000}"/>
    <cellStyle name="Normal 2 2 4 2 2 4 2 4" xfId="11328" xr:uid="{00000000-0005-0000-0000-0000203A0000}"/>
    <cellStyle name="Normal 2 2 4 2 2 4 2 5" xfId="19714" xr:uid="{00000000-0005-0000-0000-0000213A0000}"/>
    <cellStyle name="Normal 2 2 4 2 2 4 2 6" xfId="28100" xr:uid="{00000000-0005-0000-0000-0000223A0000}"/>
    <cellStyle name="Normal 2 2 4 2 2 4 2 7" xfId="36486" xr:uid="{00000000-0005-0000-0000-0000233A0000}"/>
    <cellStyle name="Normal 2 2 4 2 2 4 2 8" xfId="44872" xr:uid="{00000000-0005-0000-0000-0000243A0000}"/>
    <cellStyle name="Normal 2 2 4 2 2 4 2 9" xfId="53258" xr:uid="{00000000-0005-0000-0000-0000253A0000}"/>
    <cellStyle name="Normal 2 2 4 2 2 4 3" xfId="3785" xr:uid="{00000000-0005-0000-0000-0000263A0000}"/>
    <cellStyle name="Normal 2 2 4 2 2 4 3 2" xfId="15139" xr:uid="{00000000-0005-0000-0000-0000273A0000}"/>
    <cellStyle name="Normal 2 2 4 2 2 4 3 3" xfId="23525" xr:uid="{00000000-0005-0000-0000-0000283A0000}"/>
    <cellStyle name="Normal 2 2 4 2 2 4 3 4" xfId="31911" xr:uid="{00000000-0005-0000-0000-0000293A0000}"/>
    <cellStyle name="Normal 2 2 4 2 2 4 3 5" xfId="40297" xr:uid="{00000000-0005-0000-0000-00002A3A0000}"/>
    <cellStyle name="Normal 2 2 4 2 2 4 3 6" xfId="48683" xr:uid="{00000000-0005-0000-0000-00002B3A0000}"/>
    <cellStyle name="Normal 2 2 4 2 2 4 3 7" xfId="57069" xr:uid="{00000000-0005-0000-0000-00002C3A0000}"/>
    <cellStyle name="Normal 2 2 4 2 2 4 4" xfId="6753" xr:uid="{00000000-0005-0000-0000-00002D3A0000}"/>
    <cellStyle name="Normal 2 2 4 2 2 4 4 2" xfId="12429" xr:uid="{00000000-0005-0000-0000-00002E3A0000}"/>
    <cellStyle name="Normal 2 2 4 2 2 4 4 3" xfId="20815" xr:uid="{00000000-0005-0000-0000-00002F3A0000}"/>
    <cellStyle name="Normal 2 2 4 2 2 4 4 4" xfId="29201" xr:uid="{00000000-0005-0000-0000-0000303A0000}"/>
    <cellStyle name="Normal 2 2 4 2 2 4 4 5" xfId="37587" xr:uid="{00000000-0005-0000-0000-0000313A0000}"/>
    <cellStyle name="Normal 2 2 4 2 2 4 4 6" xfId="45973" xr:uid="{00000000-0005-0000-0000-0000323A0000}"/>
    <cellStyle name="Normal 2 2 4 2 2 4 4 7" xfId="54359" xr:uid="{00000000-0005-0000-0000-0000333A0000}"/>
    <cellStyle name="Normal 2 2 4 2 2 4 5" xfId="9463" xr:uid="{00000000-0005-0000-0000-0000343A0000}"/>
    <cellStyle name="Normal 2 2 4 2 2 4 6" xfId="17849" xr:uid="{00000000-0005-0000-0000-0000353A0000}"/>
    <cellStyle name="Normal 2 2 4 2 2 4 7" xfId="26235" xr:uid="{00000000-0005-0000-0000-0000363A0000}"/>
    <cellStyle name="Normal 2 2 4 2 2 4 8" xfId="34621" xr:uid="{00000000-0005-0000-0000-0000373A0000}"/>
    <cellStyle name="Normal 2 2 4 2 2 4 9" xfId="43007" xr:uid="{00000000-0005-0000-0000-0000383A0000}"/>
    <cellStyle name="Normal 2 2 4 2 2 5" xfId="1552" xr:uid="{00000000-0005-0000-0000-0000393A0000}"/>
    <cellStyle name="Normal 2 2 4 2 2 5 10" xfId="51877" xr:uid="{00000000-0005-0000-0000-00003A3A0000}"/>
    <cellStyle name="Normal 2 2 4 2 2 5 11" xfId="60263" xr:uid="{00000000-0005-0000-0000-00003B3A0000}"/>
    <cellStyle name="Normal 2 2 4 2 2 5 2" xfId="2572" xr:uid="{00000000-0005-0000-0000-00003C3A0000}"/>
    <cellStyle name="Normal 2 2 4 2 2 5 2 2" xfId="5289" xr:uid="{00000000-0005-0000-0000-00003D3A0000}"/>
    <cellStyle name="Normal 2 2 4 2 2 5 2 2 2" xfId="16643" xr:uid="{00000000-0005-0000-0000-00003E3A0000}"/>
    <cellStyle name="Normal 2 2 4 2 2 5 2 2 3" xfId="25029" xr:uid="{00000000-0005-0000-0000-00003F3A0000}"/>
    <cellStyle name="Normal 2 2 4 2 2 5 2 2 4" xfId="33415" xr:uid="{00000000-0005-0000-0000-0000403A0000}"/>
    <cellStyle name="Normal 2 2 4 2 2 5 2 2 5" xfId="41801" xr:uid="{00000000-0005-0000-0000-0000413A0000}"/>
    <cellStyle name="Normal 2 2 4 2 2 5 2 2 6" xfId="50187" xr:uid="{00000000-0005-0000-0000-0000423A0000}"/>
    <cellStyle name="Normal 2 2 4 2 2 5 2 2 7" xfId="58573" xr:uid="{00000000-0005-0000-0000-0000433A0000}"/>
    <cellStyle name="Normal 2 2 4 2 2 5 2 3" xfId="8257" xr:uid="{00000000-0005-0000-0000-0000443A0000}"/>
    <cellStyle name="Normal 2 2 4 2 2 5 2 3 2" xfId="13933" xr:uid="{00000000-0005-0000-0000-0000453A0000}"/>
    <cellStyle name="Normal 2 2 4 2 2 5 2 3 3" xfId="22319" xr:uid="{00000000-0005-0000-0000-0000463A0000}"/>
    <cellStyle name="Normal 2 2 4 2 2 5 2 3 4" xfId="30705" xr:uid="{00000000-0005-0000-0000-0000473A0000}"/>
    <cellStyle name="Normal 2 2 4 2 2 5 2 3 5" xfId="39091" xr:uid="{00000000-0005-0000-0000-0000483A0000}"/>
    <cellStyle name="Normal 2 2 4 2 2 5 2 3 6" xfId="47477" xr:uid="{00000000-0005-0000-0000-0000493A0000}"/>
    <cellStyle name="Normal 2 2 4 2 2 5 2 3 7" xfId="55863" xr:uid="{00000000-0005-0000-0000-00004A3A0000}"/>
    <cellStyle name="Normal 2 2 4 2 2 5 2 4" xfId="10967" xr:uid="{00000000-0005-0000-0000-00004B3A0000}"/>
    <cellStyle name="Normal 2 2 4 2 2 5 2 5" xfId="19353" xr:uid="{00000000-0005-0000-0000-00004C3A0000}"/>
    <cellStyle name="Normal 2 2 4 2 2 5 2 6" xfId="27739" xr:uid="{00000000-0005-0000-0000-00004D3A0000}"/>
    <cellStyle name="Normal 2 2 4 2 2 5 2 7" xfId="36125" xr:uid="{00000000-0005-0000-0000-00004E3A0000}"/>
    <cellStyle name="Normal 2 2 4 2 2 5 2 8" xfId="44511" xr:uid="{00000000-0005-0000-0000-00004F3A0000}"/>
    <cellStyle name="Normal 2 2 4 2 2 5 2 9" xfId="52897" xr:uid="{00000000-0005-0000-0000-0000503A0000}"/>
    <cellStyle name="Normal 2 2 4 2 2 5 3" xfId="4269" xr:uid="{00000000-0005-0000-0000-0000513A0000}"/>
    <cellStyle name="Normal 2 2 4 2 2 5 3 2" xfId="15623" xr:uid="{00000000-0005-0000-0000-0000523A0000}"/>
    <cellStyle name="Normal 2 2 4 2 2 5 3 3" xfId="24009" xr:uid="{00000000-0005-0000-0000-0000533A0000}"/>
    <cellStyle name="Normal 2 2 4 2 2 5 3 4" xfId="32395" xr:uid="{00000000-0005-0000-0000-0000543A0000}"/>
    <cellStyle name="Normal 2 2 4 2 2 5 3 5" xfId="40781" xr:uid="{00000000-0005-0000-0000-0000553A0000}"/>
    <cellStyle name="Normal 2 2 4 2 2 5 3 6" xfId="49167" xr:uid="{00000000-0005-0000-0000-0000563A0000}"/>
    <cellStyle name="Normal 2 2 4 2 2 5 3 7" xfId="57553" xr:uid="{00000000-0005-0000-0000-0000573A0000}"/>
    <cellStyle name="Normal 2 2 4 2 2 5 4" xfId="7237" xr:uid="{00000000-0005-0000-0000-0000583A0000}"/>
    <cellStyle name="Normal 2 2 4 2 2 5 4 2" xfId="12913" xr:uid="{00000000-0005-0000-0000-0000593A0000}"/>
    <cellStyle name="Normal 2 2 4 2 2 5 4 3" xfId="21299" xr:uid="{00000000-0005-0000-0000-00005A3A0000}"/>
    <cellStyle name="Normal 2 2 4 2 2 5 4 4" xfId="29685" xr:uid="{00000000-0005-0000-0000-00005B3A0000}"/>
    <cellStyle name="Normal 2 2 4 2 2 5 4 5" xfId="38071" xr:uid="{00000000-0005-0000-0000-00005C3A0000}"/>
    <cellStyle name="Normal 2 2 4 2 2 5 4 6" xfId="46457" xr:uid="{00000000-0005-0000-0000-00005D3A0000}"/>
    <cellStyle name="Normal 2 2 4 2 2 5 4 7" xfId="54843" xr:uid="{00000000-0005-0000-0000-00005E3A0000}"/>
    <cellStyle name="Normal 2 2 4 2 2 5 5" xfId="9947" xr:uid="{00000000-0005-0000-0000-00005F3A0000}"/>
    <cellStyle name="Normal 2 2 4 2 2 5 6" xfId="18333" xr:uid="{00000000-0005-0000-0000-0000603A0000}"/>
    <cellStyle name="Normal 2 2 4 2 2 5 7" xfId="26719" xr:uid="{00000000-0005-0000-0000-0000613A0000}"/>
    <cellStyle name="Normal 2 2 4 2 2 5 8" xfId="35105" xr:uid="{00000000-0005-0000-0000-0000623A0000}"/>
    <cellStyle name="Normal 2 2 4 2 2 5 9" xfId="43491" xr:uid="{00000000-0005-0000-0000-0000633A0000}"/>
    <cellStyle name="Normal 2 2 4 2 2 6" xfId="2088" xr:uid="{00000000-0005-0000-0000-0000643A0000}"/>
    <cellStyle name="Normal 2 2 4 2 2 6 2" xfId="4805" xr:uid="{00000000-0005-0000-0000-0000653A0000}"/>
    <cellStyle name="Normal 2 2 4 2 2 6 2 2" xfId="16159" xr:uid="{00000000-0005-0000-0000-0000663A0000}"/>
    <cellStyle name="Normal 2 2 4 2 2 6 2 3" xfId="24545" xr:uid="{00000000-0005-0000-0000-0000673A0000}"/>
    <cellStyle name="Normal 2 2 4 2 2 6 2 4" xfId="32931" xr:uid="{00000000-0005-0000-0000-0000683A0000}"/>
    <cellStyle name="Normal 2 2 4 2 2 6 2 5" xfId="41317" xr:uid="{00000000-0005-0000-0000-0000693A0000}"/>
    <cellStyle name="Normal 2 2 4 2 2 6 2 6" xfId="49703" xr:uid="{00000000-0005-0000-0000-00006A3A0000}"/>
    <cellStyle name="Normal 2 2 4 2 2 6 2 7" xfId="58089" xr:uid="{00000000-0005-0000-0000-00006B3A0000}"/>
    <cellStyle name="Normal 2 2 4 2 2 6 3" xfId="7773" xr:uid="{00000000-0005-0000-0000-00006C3A0000}"/>
    <cellStyle name="Normal 2 2 4 2 2 6 3 2" xfId="13449" xr:uid="{00000000-0005-0000-0000-00006D3A0000}"/>
    <cellStyle name="Normal 2 2 4 2 2 6 3 3" xfId="21835" xr:uid="{00000000-0005-0000-0000-00006E3A0000}"/>
    <cellStyle name="Normal 2 2 4 2 2 6 3 4" xfId="30221" xr:uid="{00000000-0005-0000-0000-00006F3A0000}"/>
    <cellStyle name="Normal 2 2 4 2 2 6 3 5" xfId="38607" xr:uid="{00000000-0005-0000-0000-0000703A0000}"/>
    <cellStyle name="Normal 2 2 4 2 2 6 3 6" xfId="46993" xr:uid="{00000000-0005-0000-0000-0000713A0000}"/>
    <cellStyle name="Normal 2 2 4 2 2 6 3 7" xfId="55379" xr:uid="{00000000-0005-0000-0000-0000723A0000}"/>
    <cellStyle name="Normal 2 2 4 2 2 6 4" xfId="10483" xr:uid="{00000000-0005-0000-0000-0000733A0000}"/>
    <cellStyle name="Normal 2 2 4 2 2 6 5" xfId="18869" xr:uid="{00000000-0005-0000-0000-0000743A0000}"/>
    <cellStyle name="Normal 2 2 4 2 2 6 6" xfId="27255" xr:uid="{00000000-0005-0000-0000-0000753A0000}"/>
    <cellStyle name="Normal 2 2 4 2 2 6 7" xfId="35641" xr:uid="{00000000-0005-0000-0000-0000763A0000}"/>
    <cellStyle name="Normal 2 2 4 2 2 6 8" xfId="44027" xr:uid="{00000000-0005-0000-0000-0000773A0000}"/>
    <cellStyle name="Normal 2 2 4 2 2 6 9" xfId="52413" xr:uid="{00000000-0005-0000-0000-0000783A0000}"/>
    <cellStyle name="Normal 2 2 4 2 2 7" xfId="648" xr:uid="{00000000-0005-0000-0000-0000793A0000}"/>
    <cellStyle name="Normal 2 2 4 2 2 7 2" xfId="6392" xr:uid="{00000000-0005-0000-0000-00007A3A0000}"/>
    <cellStyle name="Normal 2 2 4 2 2 7 3" xfId="12068" xr:uid="{00000000-0005-0000-0000-00007B3A0000}"/>
    <cellStyle name="Normal 2 2 4 2 2 7 4" xfId="20454" xr:uid="{00000000-0005-0000-0000-00007C3A0000}"/>
    <cellStyle name="Normal 2 2 4 2 2 7 5" xfId="28840" xr:uid="{00000000-0005-0000-0000-00007D3A0000}"/>
    <cellStyle name="Normal 2 2 4 2 2 7 6" xfId="37226" xr:uid="{00000000-0005-0000-0000-00007E3A0000}"/>
    <cellStyle name="Normal 2 2 4 2 2 7 7" xfId="45612" xr:uid="{00000000-0005-0000-0000-00007F3A0000}"/>
    <cellStyle name="Normal 2 2 4 2 2 7 8" xfId="53998" xr:uid="{00000000-0005-0000-0000-0000803A0000}"/>
    <cellStyle name="Normal 2 2 4 2 2 8" xfId="3424" xr:uid="{00000000-0005-0000-0000-0000813A0000}"/>
    <cellStyle name="Normal 2 2 4 2 2 8 2" xfId="14778" xr:uid="{00000000-0005-0000-0000-0000823A0000}"/>
    <cellStyle name="Normal 2 2 4 2 2 8 3" xfId="23164" xr:uid="{00000000-0005-0000-0000-0000833A0000}"/>
    <cellStyle name="Normal 2 2 4 2 2 8 4" xfId="31550" xr:uid="{00000000-0005-0000-0000-0000843A0000}"/>
    <cellStyle name="Normal 2 2 4 2 2 8 5" xfId="39936" xr:uid="{00000000-0005-0000-0000-0000853A0000}"/>
    <cellStyle name="Normal 2 2 4 2 2 8 6" xfId="48322" xr:uid="{00000000-0005-0000-0000-0000863A0000}"/>
    <cellStyle name="Normal 2 2 4 2 2 8 7" xfId="56708" xr:uid="{00000000-0005-0000-0000-0000873A0000}"/>
    <cellStyle name="Normal 2 2 4 2 2 9" xfId="6268" xr:uid="{00000000-0005-0000-0000-0000883A0000}"/>
    <cellStyle name="Normal 2 2 4 2 2 9 2" xfId="11944" xr:uid="{00000000-0005-0000-0000-0000893A0000}"/>
    <cellStyle name="Normal 2 2 4 2 2 9 3" xfId="20330" xr:uid="{00000000-0005-0000-0000-00008A3A0000}"/>
    <cellStyle name="Normal 2 2 4 2 2 9 4" xfId="28716" xr:uid="{00000000-0005-0000-0000-00008B3A0000}"/>
    <cellStyle name="Normal 2 2 4 2 2 9 5" xfId="37102" xr:uid="{00000000-0005-0000-0000-00008C3A0000}"/>
    <cellStyle name="Normal 2 2 4 2 2 9 6" xfId="45488" xr:uid="{00000000-0005-0000-0000-00008D3A0000}"/>
    <cellStyle name="Normal 2 2 4 2 2 9 7" xfId="53874" xr:uid="{00000000-0005-0000-0000-00008E3A0000}"/>
    <cellStyle name="Normal 2 2 4 2 2_Sheet1" xfId="163" xr:uid="{00000000-0005-0000-0000-00008F3A0000}"/>
    <cellStyle name="Normal 2 2 4 2 3" xfId="164" xr:uid="{00000000-0005-0000-0000-0000903A0000}"/>
    <cellStyle name="Normal 2 2 4 2 3 10" xfId="25876" xr:uid="{00000000-0005-0000-0000-0000913A0000}"/>
    <cellStyle name="Normal 2 2 4 2 3 11" xfId="34262" xr:uid="{00000000-0005-0000-0000-0000923A0000}"/>
    <cellStyle name="Normal 2 2 4 2 3 12" xfId="42648" xr:uid="{00000000-0005-0000-0000-0000933A0000}"/>
    <cellStyle name="Normal 2 2 4 2 3 13" xfId="51034" xr:uid="{00000000-0005-0000-0000-0000943A0000}"/>
    <cellStyle name="Normal 2 2 4 2 3 14" xfId="59420" xr:uid="{00000000-0005-0000-0000-0000953A0000}"/>
    <cellStyle name="Normal 2 2 4 2 3 15" xfId="60787" xr:uid="{00000000-0005-0000-0000-0000963A0000}"/>
    <cellStyle name="Normal 2 2 4 2 3 2" xfId="985" xr:uid="{00000000-0005-0000-0000-0000973A0000}"/>
    <cellStyle name="Normal 2 2 4 2 3 2 10" xfId="51396" xr:uid="{00000000-0005-0000-0000-0000983A0000}"/>
    <cellStyle name="Normal 2 2 4 2 3 2 11" xfId="59782" xr:uid="{00000000-0005-0000-0000-0000993A0000}"/>
    <cellStyle name="Normal 2 2 4 2 3 2 12" xfId="61282" xr:uid="{00000000-0005-0000-0000-00009A3A0000}"/>
    <cellStyle name="Normal 2 2 4 2 3 2 2" xfId="2936" xr:uid="{00000000-0005-0000-0000-00009B3A0000}"/>
    <cellStyle name="Normal 2 2 4 2 3 2 2 2" xfId="5653" xr:uid="{00000000-0005-0000-0000-00009C3A0000}"/>
    <cellStyle name="Normal 2 2 4 2 3 2 2 2 2" xfId="17007" xr:uid="{00000000-0005-0000-0000-00009D3A0000}"/>
    <cellStyle name="Normal 2 2 4 2 3 2 2 2 3" xfId="25393" xr:uid="{00000000-0005-0000-0000-00009E3A0000}"/>
    <cellStyle name="Normal 2 2 4 2 3 2 2 2 4" xfId="33779" xr:uid="{00000000-0005-0000-0000-00009F3A0000}"/>
    <cellStyle name="Normal 2 2 4 2 3 2 2 2 5" xfId="42165" xr:uid="{00000000-0005-0000-0000-0000A03A0000}"/>
    <cellStyle name="Normal 2 2 4 2 3 2 2 2 6" xfId="50551" xr:uid="{00000000-0005-0000-0000-0000A13A0000}"/>
    <cellStyle name="Normal 2 2 4 2 3 2 2 2 7" xfId="58937" xr:uid="{00000000-0005-0000-0000-0000A23A0000}"/>
    <cellStyle name="Normal 2 2 4 2 3 2 2 3" xfId="8621" xr:uid="{00000000-0005-0000-0000-0000A33A0000}"/>
    <cellStyle name="Normal 2 2 4 2 3 2 2 3 2" xfId="14297" xr:uid="{00000000-0005-0000-0000-0000A43A0000}"/>
    <cellStyle name="Normal 2 2 4 2 3 2 2 3 3" xfId="22683" xr:uid="{00000000-0005-0000-0000-0000A53A0000}"/>
    <cellStyle name="Normal 2 2 4 2 3 2 2 3 4" xfId="31069" xr:uid="{00000000-0005-0000-0000-0000A63A0000}"/>
    <cellStyle name="Normal 2 2 4 2 3 2 2 3 5" xfId="39455" xr:uid="{00000000-0005-0000-0000-0000A73A0000}"/>
    <cellStyle name="Normal 2 2 4 2 3 2 2 3 6" xfId="47841" xr:uid="{00000000-0005-0000-0000-0000A83A0000}"/>
    <cellStyle name="Normal 2 2 4 2 3 2 2 3 7" xfId="56227" xr:uid="{00000000-0005-0000-0000-0000A93A0000}"/>
    <cellStyle name="Normal 2 2 4 2 3 2 2 4" xfId="11331" xr:uid="{00000000-0005-0000-0000-0000AA3A0000}"/>
    <cellStyle name="Normal 2 2 4 2 3 2 2 5" xfId="19717" xr:uid="{00000000-0005-0000-0000-0000AB3A0000}"/>
    <cellStyle name="Normal 2 2 4 2 3 2 2 6" xfId="28103" xr:uid="{00000000-0005-0000-0000-0000AC3A0000}"/>
    <cellStyle name="Normal 2 2 4 2 3 2 2 7" xfId="36489" xr:uid="{00000000-0005-0000-0000-0000AD3A0000}"/>
    <cellStyle name="Normal 2 2 4 2 3 2 2 8" xfId="44875" xr:uid="{00000000-0005-0000-0000-0000AE3A0000}"/>
    <cellStyle name="Normal 2 2 4 2 3 2 2 9" xfId="53261" xr:uid="{00000000-0005-0000-0000-0000AF3A0000}"/>
    <cellStyle name="Normal 2 2 4 2 3 2 3" xfId="3788" xr:uid="{00000000-0005-0000-0000-0000B03A0000}"/>
    <cellStyle name="Normal 2 2 4 2 3 2 3 2" xfId="15142" xr:uid="{00000000-0005-0000-0000-0000B13A0000}"/>
    <cellStyle name="Normal 2 2 4 2 3 2 3 3" xfId="23528" xr:uid="{00000000-0005-0000-0000-0000B23A0000}"/>
    <cellStyle name="Normal 2 2 4 2 3 2 3 4" xfId="31914" xr:uid="{00000000-0005-0000-0000-0000B33A0000}"/>
    <cellStyle name="Normal 2 2 4 2 3 2 3 5" xfId="40300" xr:uid="{00000000-0005-0000-0000-0000B43A0000}"/>
    <cellStyle name="Normal 2 2 4 2 3 2 3 6" xfId="48686" xr:uid="{00000000-0005-0000-0000-0000B53A0000}"/>
    <cellStyle name="Normal 2 2 4 2 3 2 3 7" xfId="57072" xr:uid="{00000000-0005-0000-0000-0000B63A0000}"/>
    <cellStyle name="Normal 2 2 4 2 3 2 4" xfId="6756" xr:uid="{00000000-0005-0000-0000-0000B73A0000}"/>
    <cellStyle name="Normal 2 2 4 2 3 2 4 2" xfId="12432" xr:uid="{00000000-0005-0000-0000-0000B83A0000}"/>
    <cellStyle name="Normal 2 2 4 2 3 2 4 3" xfId="20818" xr:uid="{00000000-0005-0000-0000-0000B93A0000}"/>
    <cellStyle name="Normal 2 2 4 2 3 2 4 4" xfId="29204" xr:uid="{00000000-0005-0000-0000-0000BA3A0000}"/>
    <cellStyle name="Normal 2 2 4 2 3 2 4 5" xfId="37590" xr:uid="{00000000-0005-0000-0000-0000BB3A0000}"/>
    <cellStyle name="Normal 2 2 4 2 3 2 4 6" xfId="45976" xr:uid="{00000000-0005-0000-0000-0000BC3A0000}"/>
    <cellStyle name="Normal 2 2 4 2 3 2 4 7" xfId="54362" xr:uid="{00000000-0005-0000-0000-0000BD3A0000}"/>
    <cellStyle name="Normal 2 2 4 2 3 2 5" xfId="9466" xr:uid="{00000000-0005-0000-0000-0000BE3A0000}"/>
    <cellStyle name="Normal 2 2 4 2 3 2 6" xfId="17852" xr:uid="{00000000-0005-0000-0000-0000BF3A0000}"/>
    <cellStyle name="Normal 2 2 4 2 3 2 7" xfId="26238" xr:uid="{00000000-0005-0000-0000-0000C03A0000}"/>
    <cellStyle name="Normal 2 2 4 2 3 2 8" xfId="34624" xr:uid="{00000000-0005-0000-0000-0000C13A0000}"/>
    <cellStyle name="Normal 2 2 4 2 3 2 9" xfId="43010" xr:uid="{00000000-0005-0000-0000-0000C23A0000}"/>
    <cellStyle name="Normal 2 2 4 2 3 3" xfId="1554" xr:uid="{00000000-0005-0000-0000-0000C33A0000}"/>
    <cellStyle name="Normal 2 2 4 2 3 3 10" xfId="51879" xr:uid="{00000000-0005-0000-0000-0000C43A0000}"/>
    <cellStyle name="Normal 2 2 4 2 3 3 11" xfId="60265" xr:uid="{00000000-0005-0000-0000-0000C53A0000}"/>
    <cellStyle name="Normal 2 2 4 2 3 3 2" xfId="2574" xr:uid="{00000000-0005-0000-0000-0000C63A0000}"/>
    <cellStyle name="Normal 2 2 4 2 3 3 2 2" xfId="5291" xr:uid="{00000000-0005-0000-0000-0000C73A0000}"/>
    <cellStyle name="Normal 2 2 4 2 3 3 2 2 2" xfId="16645" xr:uid="{00000000-0005-0000-0000-0000C83A0000}"/>
    <cellStyle name="Normal 2 2 4 2 3 3 2 2 3" xfId="25031" xr:uid="{00000000-0005-0000-0000-0000C93A0000}"/>
    <cellStyle name="Normal 2 2 4 2 3 3 2 2 4" xfId="33417" xr:uid="{00000000-0005-0000-0000-0000CA3A0000}"/>
    <cellStyle name="Normal 2 2 4 2 3 3 2 2 5" xfId="41803" xr:uid="{00000000-0005-0000-0000-0000CB3A0000}"/>
    <cellStyle name="Normal 2 2 4 2 3 3 2 2 6" xfId="50189" xr:uid="{00000000-0005-0000-0000-0000CC3A0000}"/>
    <cellStyle name="Normal 2 2 4 2 3 3 2 2 7" xfId="58575" xr:uid="{00000000-0005-0000-0000-0000CD3A0000}"/>
    <cellStyle name="Normal 2 2 4 2 3 3 2 3" xfId="8259" xr:uid="{00000000-0005-0000-0000-0000CE3A0000}"/>
    <cellStyle name="Normal 2 2 4 2 3 3 2 3 2" xfId="13935" xr:uid="{00000000-0005-0000-0000-0000CF3A0000}"/>
    <cellStyle name="Normal 2 2 4 2 3 3 2 3 3" xfId="22321" xr:uid="{00000000-0005-0000-0000-0000D03A0000}"/>
    <cellStyle name="Normal 2 2 4 2 3 3 2 3 4" xfId="30707" xr:uid="{00000000-0005-0000-0000-0000D13A0000}"/>
    <cellStyle name="Normal 2 2 4 2 3 3 2 3 5" xfId="39093" xr:uid="{00000000-0005-0000-0000-0000D23A0000}"/>
    <cellStyle name="Normal 2 2 4 2 3 3 2 3 6" xfId="47479" xr:uid="{00000000-0005-0000-0000-0000D33A0000}"/>
    <cellStyle name="Normal 2 2 4 2 3 3 2 3 7" xfId="55865" xr:uid="{00000000-0005-0000-0000-0000D43A0000}"/>
    <cellStyle name="Normal 2 2 4 2 3 3 2 4" xfId="10969" xr:uid="{00000000-0005-0000-0000-0000D53A0000}"/>
    <cellStyle name="Normal 2 2 4 2 3 3 2 5" xfId="19355" xr:uid="{00000000-0005-0000-0000-0000D63A0000}"/>
    <cellStyle name="Normal 2 2 4 2 3 3 2 6" xfId="27741" xr:uid="{00000000-0005-0000-0000-0000D73A0000}"/>
    <cellStyle name="Normal 2 2 4 2 3 3 2 7" xfId="36127" xr:uid="{00000000-0005-0000-0000-0000D83A0000}"/>
    <cellStyle name="Normal 2 2 4 2 3 3 2 8" xfId="44513" xr:uid="{00000000-0005-0000-0000-0000D93A0000}"/>
    <cellStyle name="Normal 2 2 4 2 3 3 2 9" xfId="52899" xr:uid="{00000000-0005-0000-0000-0000DA3A0000}"/>
    <cellStyle name="Normal 2 2 4 2 3 3 3" xfId="4271" xr:uid="{00000000-0005-0000-0000-0000DB3A0000}"/>
    <cellStyle name="Normal 2 2 4 2 3 3 3 2" xfId="15625" xr:uid="{00000000-0005-0000-0000-0000DC3A0000}"/>
    <cellStyle name="Normal 2 2 4 2 3 3 3 3" xfId="24011" xr:uid="{00000000-0005-0000-0000-0000DD3A0000}"/>
    <cellStyle name="Normal 2 2 4 2 3 3 3 4" xfId="32397" xr:uid="{00000000-0005-0000-0000-0000DE3A0000}"/>
    <cellStyle name="Normal 2 2 4 2 3 3 3 5" xfId="40783" xr:uid="{00000000-0005-0000-0000-0000DF3A0000}"/>
    <cellStyle name="Normal 2 2 4 2 3 3 3 6" xfId="49169" xr:uid="{00000000-0005-0000-0000-0000E03A0000}"/>
    <cellStyle name="Normal 2 2 4 2 3 3 3 7" xfId="57555" xr:uid="{00000000-0005-0000-0000-0000E13A0000}"/>
    <cellStyle name="Normal 2 2 4 2 3 3 4" xfId="7239" xr:uid="{00000000-0005-0000-0000-0000E23A0000}"/>
    <cellStyle name="Normal 2 2 4 2 3 3 4 2" xfId="12915" xr:uid="{00000000-0005-0000-0000-0000E33A0000}"/>
    <cellStyle name="Normal 2 2 4 2 3 3 4 3" xfId="21301" xr:uid="{00000000-0005-0000-0000-0000E43A0000}"/>
    <cellStyle name="Normal 2 2 4 2 3 3 4 4" xfId="29687" xr:uid="{00000000-0005-0000-0000-0000E53A0000}"/>
    <cellStyle name="Normal 2 2 4 2 3 3 4 5" xfId="38073" xr:uid="{00000000-0005-0000-0000-0000E63A0000}"/>
    <cellStyle name="Normal 2 2 4 2 3 3 4 6" xfId="46459" xr:uid="{00000000-0005-0000-0000-0000E73A0000}"/>
    <cellStyle name="Normal 2 2 4 2 3 3 4 7" xfId="54845" xr:uid="{00000000-0005-0000-0000-0000E83A0000}"/>
    <cellStyle name="Normal 2 2 4 2 3 3 5" xfId="9949" xr:uid="{00000000-0005-0000-0000-0000E93A0000}"/>
    <cellStyle name="Normal 2 2 4 2 3 3 6" xfId="18335" xr:uid="{00000000-0005-0000-0000-0000EA3A0000}"/>
    <cellStyle name="Normal 2 2 4 2 3 3 7" xfId="26721" xr:uid="{00000000-0005-0000-0000-0000EB3A0000}"/>
    <cellStyle name="Normal 2 2 4 2 3 3 8" xfId="35107" xr:uid="{00000000-0005-0000-0000-0000EC3A0000}"/>
    <cellStyle name="Normal 2 2 4 2 3 3 9" xfId="43493" xr:uid="{00000000-0005-0000-0000-0000ED3A0000}"/>
    <cellStyle name="Normal 2 2 4 2 3 4" xfId="2091" xr:uid="{00000000-0005-0000-0000-0000EE3A0000}"/>
    <cellStyle name="Normal 2 2 4 2 3 4 2" xfId="4808" xr:uid="{00000000-0005-0000-0000-0000EF3A0000}"/>
    <cellStyle name="Normal 2 2 4 2 3 4 2 2" xfId="16162" xr:uid="{00000000-0005-0000-0000-0000F03A0000}"/>
    <cellStyle name="Normal 2 2 4 2 3 4 2 3" xfId="24548" xr:uid="{00000000-0005-0000-0000-0000F13A0000}"/>
    <cellStyle name="Normal 2 2 4 2 3 4 2 4" xfId="32934" xr:uid="{00000000-0005-0000-0000-0000F23A0000}"/>
    <cellStyle name="Normal 2 2 4 2 3 4 2 5" xfId="41320" xr:uid="{00000000-0005-0000-0000-0000F33A0000}"/>
    <cellStyle name="Normal 2 2 4 2 3 4 2 6" xfId="49706" xr:uid="{00000000-0005-0000-0000-0000F43A0000}"/>
    <cellStyle name="Normal 2 2 4 2 3 4 2 7" xfId="58092" xr:uid="{00000000-0005-0000-0000-0000F53A0000}"/>
    <cellStyle name="Normal 2 2 4 2 3 4 3" xfId="7776" xr:uid="{00000000-0005-0000-0000-0000F63A0000}"/>
    <cellStyle name="Normal 2 2 4 2 3 4 3 2" xfId="13452" xr:uid="{00000000-0005-0000-0000-0000F73A0000}"/>
    <cellStyle name="Normal 2 2 4 2 3 4 3 3" xfId="21838" xr:uid="{00000000-0005-0000-0000-0000F83A0000}"/>
    <cellStyle name="Normal 2 2 4 2 3 4 3 4" xfId="30224" xr:uid="{00000000-0005-0000-0000-0000F93A0000}"/>
    <cellStyle name="Normal 2 2 4 2 3 4 3 5" xfId="38610" xr:uid="{00000000-0005-0000-0000-0000FA3A0000}"/>
    <cellStyle name="Normal 2 2 4 2 3 4 3 6" xfId="46996" xr:uid="{00000000-0005-0000-0000-0000FB3A0000}"/>
    <cellStyle name="Normal 2 2 4 2 3 4 3 7" xfId="55382" xr:uid="{00000000-0005-0000-0000-0000FC3A0000}"/>
    <cellStyle name="Normal 2 2 4 2 3 4 4" xfId="10486" xr:uid="{00000000-0005-0000-0000-0000FD3A0000}"/>
    <cellStyle name="Normal 2 2 4 2 3 4 5" xfId="18872" xr:uid="{00000000-0005-0000-0000-0000FE3A0000}"/>
    <cellStyle name="Normal 2 2 4 2 3 4 6" xfId="27258" xr:uid="{00000000-0005-0000-0000-0000FF3A0000}"/>
    <cellStyle name="Normal 2 2 4 2 3 4 7" xfId="35644" xr:uid="{00000000-0005-0000-0000-0000003B0000}"/>
    <cellStyle name="Normal 2 2 4 2 3 4 8" xfId="44030" xr:uid="{00000000-0005-0000-0000-0000013B0000}"/>
    <cellStyle name="Normal 2 2 4 2 3 4 9" xfId="52416" xr:uid="{00000000-0005-0000-0000-0000023B0000}"/>
    <cellStyle name="Normal 2 2 4 2 3 5" xfId="649" xr:uid="{00000000-0005-0000-0000-0000033B0000}"/>
    <cellStyle name="Normal 2 2 4 2 3 5 2" xfId="6394" xr:uid="{00000000-0005-0000-0000-0000043B0000}"/>
    <cellStyle name="Normal 2 2 4 2 3 5 3" xfId="12070" xr:uid="{00000000-0005-0000-0000-0000053B0000}"/>
    <cellStyle name="Normal 2 2 4 2 3 5 4" xfId="20456" xr:uid="{00000000-0005-0000-0000-0000063B0000}"/>
    <cellStyle name="Normal 2 2 4 2 3 5 5" xfId="28842" xr:uid="{00000000-0005-0000-0000-0000073B0000}"/>
    <cellStyle name="Normal 2 2 4 2 3 5 6" xfId="37228" xr:uid="{00000000-0005-0000-0000-0000083B0000}"/>
    <cellStyle name="Normal 2 2 4 2 3 5 7" xfId="45614" xr:uid="{00000000-0005-0000-0000-0000093B0000}"/>
    <cellStyle name="Normal 2 2 4 2 3 5 8" xfId="54000" xr:uid="{00000000-0005-0000-0000-00000A3B0000}"/>
    <cellStyle name="Normal 2 2 4 2 3 6" xfId="3426" xr:uid="{00000000-0005-0000-0000-00000B3B0000}"/>
    <cellStyle name="Normal 2 2 4 2 3 6 2" xfId="14780" xr:uid="{00000000-0005-0000-0000-00000C3B0000}"/>
    <cellStyle name="Normal 2 2 4 2 3 6 3" xfId="23166" xr:uid="{00000000-0005-0000-0000-00000D3B0000}"/>
    <cellStyle name="Normal 2 2 4 2 3 6 4" xfId="31552" xr:uid="{00000000-0005-0000-0000-00000E3B0000}"/>
    <cellStyle name="Normal 2 2 4 2 3 6 5" xfId="39938" xr:uid="{00000000-0005-0000-0000-00000F3B0000}"/>
    <cellStyle name="Normal 2 2 4 2 3 6 6" xfId="48324" xr:uid="{00000000-0005-0000-0000-0000103B0000}"/>
    <cellStyle name="Normal 2 2 4 2 3 6 7" xfId="56710" xr:uid="{00000000-0005-0000-0000-0000113B0000}"/>
    <cellStyle name="Normal 2 2 4 2 3 7" xfId="6196" xr:uid="{00000000-0005-0000-0000-0000123B0000}"/>
    <cellStyle name="Normal 2 2 4 2 3 7 2" xfId="11872" xr:uid="{00000000-0005-0000-0000-0000133B0000}"/>
    <cellStyle name="Normal 2 2 4 2 3 7 3" xfId="20258" xr:uid="{00000000-0005-0000-0000-0000143B0000}"/>
    <cellStyle name="Normal 2 2 4 2 3 7 4" xfId="28644" xr:uid="{00000000-0005-0000-0000-0000153B0000}"/>
    <cellStyle name="Normal 2 2 4 2 3 7 5" xfId="37030" xr:uid="{00000000-0005-0000-0000-0000163B0000}"/>
    <cellStyle name="Normal 2 2 4 2 3 7 6" xfId="45416" xr:uid="{00000000-0005-0000-0000-0000173B0000}"/>
    <cellStyle name="Normal 2 2 4 2 3 7 7" xfId="53802" xr:uid="{00000000-0005-0000-0000-0000183B0000}"/>
    <cellStyle name="Normal 2 2 4 2 3 8" xfId="9104" xr:uid="{00000000-0005-0000-0000-0000193B0000}"/>
    <cellStyle name="Normal 2 2 4 2 3 9" xfId="17490" xr:uid="{00000000-0005-0000-0000-00001A3B0000}"/>
    <cellStyle name="Normal 2 2 4 2 4" xfId="986" xr:uid="{00000000-0005-0000-0000-00001B3B0000}"/>
    <cellStyle name="Normal 2 2 4 2 4 10" xfId="43011" xr:uid="{00000000-0005-0000-0000-00001C3B0000}"/>
    <cellStyle name="Normal 2 2 4 2 4 11" xfId="51397" xr:uid="{00000000-0005-0000-0000-00001D3B0000}"/>
    <cellStyle name="Normal 2 2 4 2 4 12" xfId="59783" xr:uid="{00000000-0005-0000-0000-00001E3B0000}"/>
    <cellStyle name="Normal 2 2 4 2 4 13" xfId="61279" xr:uid="{00000000-0005-0000-0000-00001F3B0000}"/>
    <cellStyle name="Normal 2 2 4 2 4 2" xfId="1844" xr:uid="{00000000-0005-0000-0000-0000203B0000}"/>
    <cellStyle name="Normal 2 2 4 2 4 2 10" xfId="52169" xr:uid="{00000000-0005-0000-0000-0000213B0000}"/>
    <cellStyle name="Normal 2 2 4 2 4 2 11" xfId="60555" xr:uid="{00000000-0005-0000-0000-0000223B0000}"/>
    <cellStyle name="Normal 2 2 4 2 4 2 2" xfId="2937" xr:uid="{00000000-0005-0000-0000-0000233B0000}"/>
    <cellStyle name="Normal 2 2 4 2 4 2 2 2" xfId="5654" xr:uid="{00000000-0005-0000-0000-0000243B0000}"/>
    <cellStyle name="Normal 2 2 4 2 4 2 2 2 2" xfId="17008" xr:uid="{00000000-0005-0000-0000-0000253B0000}"/>
    <cellStyle name="Normal 2 2 4 2 4 2 2 2 3" xfId="25394" xr:uid="{00000000-0005-0000-0000-0000263B0000}"/>
    <cellStyle name="Normal 2 2 4 2 4 2 2 2 4" xfId="33780" xr:uid="{00000000-0005-0000-0000-0000273B0000}"/>
    <cellStyle name="Normal 2 2 4 2 4 2 2 2 5" xfId="42166" xr:uid="{00000000-0005-0000-0000-0000283B0000}"/>
    <cellStyle name="Normal 2 2 4 2 4 2 2 2 6" xfId="50552" xr:uid="{00000000-0005-0000-0000-0000293B0000}"/>
    <cellStyle name="Normal 2 2 4 2 4 2 2 2 7" xfId="58938" xr:uid="{00000000-0005-0000-0000-00002A3B0000}"/>
    <cellStyle name="Normal 2 2 4 2 4 2 2 3" xfId="8622" xr:uid="{00000000-0005-0000-0000-00002B3B0000}"/>
    <cellStyle name="Normal 2 2 4 2 4 2 2 3 2" xfId="14298" xr:uid="{00000000-0005-0000-0000-00002C3B0000}"/>
    <cellStyle name="Normal 2 2 4 2 4 2 2 3 3" xfId="22684" xr:uid="{00000000-0005-0000-0000-00002D3B0000}"/>
    <cellStyle name="Normal 2 2 4 2 4 2 2 3 4" xfId="31070" xr:uid="{00000000-0005-0000-0000-00002E3B0000}"/>
    <cellStyle name="Normal 2 2 4 2 4 2 2 3 5" xfId="39456" xr:uid="{00000000-0005-0000-0000-00002F3B0000}"/>
    <cellStyle name="Normal 2 2 4 2 4 2 2 3 6" xfId="47842" xr:uid="{00000000-0005-0000-0000-0000303B0000}"/>
    <cellStyle name="Normal 2 2 4 2 4 2 2 3 7" xfId="56228" xr:uid="{00000000-0005-0000-0000-0000313B0000}"/>
    <cellStyle name="Normal 2 2 4 2 4 2 2 4" xfId="11332" xr:uid="{00000000-0005-0000-0000-0000323B0000}"/>
    <cellStyle name="Normal 2 2 4 2 4 2 2 5" xfId="19718" xr:uid="{00000000-0005-0000-0000-0000333B0000}"/>
    <cellStyle name="Normal 2 2 4 2 4 2 2 6" xfId="28104" xr:uid="{00000000-0005-0000-0000-0000343B0000}"/>
    <cellStyle name="Normal 2 2 4 2 4 2 2 7" xfId="36490" xr:uid="{00000000-0005-0000-0000-0000353B0000}"/>
    <cellStyle name="Normal 2 2 4 2 4 2 2 8" xfId="44876" xr:uid="{00000000-0005-0000-0000-0000363B0000}"/>
    <cellStyle name="Normal 2 2 4 2 4 2 2 9" xfId="53262" xr:uid="{00000000-0005-0000-0000-0000373B0000}"/>
    <cellStyle name="Normal 2 2 4 2 4 2 3" xfId="4561" xr:uid="{00000000-0005-0000-0000-0000383B0000}"/>
    <cellStyle name="Normal 2 2 4 2 4 2 3 2" xfId="15915" xr:uid="{00000000-0005-0000-0000-0000393B0000}"/>
    <cellStyle name="Normal 2 2 4 2 4 2 3 3" xfId="24301" xr:uid="{00000000-0005-0000-0000-00003A3B0000}"/>
    <cellStyle name="Normal 2 2 4 2 4 2 3 4" xfId="32687" xr:uid="{00000000-0005-0000-0000-00003B3B0000}"/>
    <cellStyle name="Normal 2 2 4 2 4 2 3 5" xfId="41073" xr:uid="{00000000-0005-0000-0000-00003C3B0000}"/>
    <cellStyle name="Normal 2 2 4 2 4 2 3 6" xfId="49459" xr:uid="{00000000-0005-0000-0000-00003D3B0000}"/>
    <cellStyle name="Normal 2 2 4 2 4 2 3 7" xfId="57845" xr:uid="{00000000-0005-0000-0000-00003E3B0000}"/>
    <cellStyle name="Normal 2 2 4 2 4 2 4" xfId="7529" xr:uid="{00000000-0005-0000-0000-00003F3B0000}"/>
    <cellStyle name="Normal 2 2 4 2 4 2 4 2" xfId="13205" xr:uid="{00000000-0005-0000-0000-0000403B0000}"/>
    <cellStyle name="Normal 2 2 4 2 4 2 4 3" xfId="21591" xr:uid="{00000000-0005-0000-0000-0000413B0000}"/>
    <cellStyle name="Normal 2 2 4 2 4 2 4 4" xfId="29977" xr:uid="{00000000-0005-0000-0000-0000423B0000}"/>
    <cellStyle name="Normal 2 2 4 2 4 2 4 5" xfId="38363" xr:uid="{00000000-0005-0000-0000-0000433B0000}"/>
    <cellStyle name="Normal 2 2 4 2 4 2 4 6" xfId="46749" xr:uid="{00000000-0005-0000-0000-0000443B0000}"/>
    <cellStyle name="Normal 2 2 4 2 4 2 4 7" xfId="55135" xr:uid="{00000000-0005-0000-0000-0000453B0000}"/>
    <cellStyle name="Normal 2 2 4 2 4 2 5" xfId="10239" xr:uid="{00000000-0005-0000-0000-0000463B0000}"/>
    <cellStyle name="Normal 2 2 4 2 4 2 6" xfId="18625" xr:uid="{00000000-0005-0000-0000-0000473B0000}"/>
    <cellStyle name="Normal 2 2 4 2 4 2 7" xfId="27011" xr:uid="{00000000-0005-0000-0000-0000483B0000}"/>
    <cellStyle name="Normal 2 2 4 2 4 2 8" xfId="35397" xr:uid="{00000000-0005-0000-0000-0000493B0000}"/>
    <cellStyle name="Normal 2 2 4 2 4 2 9" xfId="43783" xr:uid="{00000000-0005-0000-0000-00004A3B0000}"/>
    <cellStyle name="Normal 2 2 4 2 4 3" xfId="2092" xr:uid="{00000000-0005-0000-0000-00004B3B0000}"/>
    <cellStyle name="Normal 2 2 4 2 4 3 2" xfId="4809" xr:uid="{00000000-0005-0000-0000-00004C3B0000}"/>
    <cellStyle name="Normal 2 2 4 2 4 3 2 2" xfId="16163" xr:uid="{00000000-0005-0000-0000-00004D3B0000}"/>
    <cellStyle name="Normal 2 2 4 2 4 3 2 3" xfId="24549" xr:uid="{00000000-0005-0000-0000-00004E3B0000}"/>
    <cellStyle name="Normal 2 2 4 2 4 3 2 4" xfId="32935" xr:uid="{00000000-0005-0000-0000-00004F3B0000}"/>
    <cellStyle name="Normal 2 2 4 2 4 3 2 5" xfId="41321" xr:uid="{00000000-0005-0000-0000-0000503B0000}"/>
    <cellStyle name="Normal 2 2 4 2 4 3 2 6" xfId="49707" xr:uid="{00000000-0005-0000-0000-0000513B0000}"/>
    <cellStyle name="Normal 2 2 4 2 4 3 2 7" xfId="58093" xr:uid="{00000000-0005-0000-0000-0000523B0000}"/>
    <cellStyle name="Normal 2 2 4 2 4 3 3" xfId="7777" xr:uid="{00000000-0005-0000-0000-0000533B0000}"/>
    <cellStyle name="Normal 2 2 4 2 4 3 3 2" xfId="13453" xr:uid="{00000000-0005-0000-0000-0000543B0000}"/>
    <cellStyle name="Normal 2 2 4 2 4 3 3 3" xfId="21839" xr:uid="{00000000-0005-0000-0000-0000553B0000}"/>
    <cellStyle name="Normal 2 2 4 2 4 3 3 4" xfId="30225" xr:uid="{00000000-0005-0000-0000-0000563B0000}"/>
    <cellStyle name="Normal 2 2 4 2 4 3 3 5" xfId="38611" xr:uid="{00000000-0005-0000-0000-0000573B0000}"/>
    <cellStyle name="Normal 2 2 4 2 4 3 3 6" xfId="46997" xr:uid="{00000000-0005-0000-0000-0000583B0000}"/>
    <cellStyle name="Normal 2 2 4 2 4 3 3 7" xfId="55383" xr:uid="{00000000-0005-0000-0000-0000593B0000}"/>
    <cellStyle name="Normal 2 2 4 2 4 3 4" xfId="10487" xr:uid="{00000000-0005-0000-0000-00005A3B0000}"/>
    <cellStyle name="Normal 2 2 4 2 4 3 5" xfId="18873" xr:uid="{00000000-0005-0000-0000-00005B3B0000}"/>
    <cellStyle name="Normal 2 2 4 2 4 3 6" xfId="27259" xr:uid="{00000000-0005-0000-0000-00005C3B0000}"/>
    <cellStyle name="Normal 2 2 4 2 4 3 7" xfId="35645" xr:uid="{00000000-0005-0000-0000-00005D3B0000}"/>
    <cellStyle name="Normal 2 2 4 2 4 3 8" xfId="44031" xr:uid="{00000000-0005-0000-0000-00005E3B0000}"/>
    <cellStyle name="Normal 2 2 4 2 4 3 9" xfId="52417" xr:uid="{00000000-0005-0000-0000-00005F3B0000}"/>
    <cellStyle name="Normal 2 2 4 2 4 4" xfId="3789" xr:uid="{00000000-0005-0000-0000-0000603B0000}"/>
    <cellStyle name="Normal 2 2 4 2 4 4 2" xfId="15143" xr:uid="{00000000-0005-0000-0000-0000613B0000}"/>
    <cellStyle name="Normal 2 2 4 2 4 4 3" xfId="23529" xr:uid="{00000000-0005-0000-0000-0000623B0000}"/>
    <cellStyle name="Normal 2 2 4 2 4 4 4" xfId="31915" xr:uid="{00000000-0005-0000-0000-0000633B0000}"/>
    <cellStyle name="Normal 2 2 4 2 4 4 5" xfId="40301" xr:uid="{00000000-0005-0000-0000-0000643B0000}"/>
    <cellStyle name="Normal 2 2 4 2 4 4 6" xfId="48687" xr:uid="{00000000-0005-0000-0000-0000653B0000}"/>
    <cellStyle name="Normal 2 2 4 2 4 4 7" xfId="57073" xr:uid="{00000000-0005-0000-0000-0000663B0000}"/>
    <cellStyle name="Normal 2 2 4 2 4 5" xfId="6757" xr:uid="{00000000-0005-0000-0000-0000673B0000}"/>
    <cellStyle name="Normal 2 2 4 2 4 5 2" xfId="12433" xr:uid="{00000000-0005-0000-0000-0000683B0000}"/>
    <cellStyle name="Normal 2 2 4 2 4 5 3" xfId="20819" xr:uid="{00000000-0005-0000-0000-0000693B0000}"/>
    <cellStyle name="Normal 2 2 4 2 4 5 4" xfId="29205" xr:uid="{00000000-0005-0000-0000-00006A3B0000}"/>
    <cellStyle name="Normal 2 2 4 2 4 5 5" xfId="37591" xr:uid="{00000000-0005-0000-0000-00006B3B0000}"/>
    <cellStyle name="Normal 2 2 4 2 4 5 6" xfId="45977" xr:uid="{00000000-0005-0000-0000-00006C3B0000}"/>
    <cellStyle name="Normal 2 2 4 2 4 5 7" xfId="54363" xr:uid="{00000000-0005-0000-0000-00006D3B0000}"/>
    <cellStyle name="Normal 2 2 4 2 4 6" xfId="9467" xr:uid="{00000000-0005-0000-0000-00006E3B0000}"/>
    <cellStyle name="Normal 2 2 4 2 4 7" xfId="17853" xr:uid="{00000000-0005-0000-0000-00006F3B0000}"/>
    <cellStyle name="Normal 2 2 4 2 4 8" xfId="26239" xr:uid="{00000000-0005-0000-0000-0000703B0000}"/>
    <cellStyle name="Normal 2 2 4 2 4 9" xfId="34625" xr:uid="{00000000-0005-0000-0000-0000713B0000}"/>
    <cellStyle name="Normal 2 2 4 2 5" xfId="981" xr:uid="{00000000-0005-0000-0000-0000723B0000}"/>
    <cellStyle name="Normal 2 2 4 2 5 10" xfId="51392" xr:uid="{00000000-0005-0000-0000-0000733B0000}"/>
    <cellStyle name="Normal 2 2 4 2 5 11" xfId="59778" xr:uid="{00000000-0005-0000-0000-0000743B0000}"/>
    <cellStyle name="Normal 2 2 4 2 5 2" xfId="2932" xr:uid="{00000000-0005-0000-0000-0000753B0000}"/>
    <cellStyle name="Normal 2 2 4 2 5 2 2" xfId="5649" xr:uid="{00000000-0005-0000-0000-0000763B0000}"/>
    <cellStyle name="Normal 2 2 4 2 5 2 2 2" xfId="17003" xr:uid="{00000000-0005-0000-0000-0000773B0000}"/>
    <cellStyle name="Normal 2 2 4 2 5 2 2 3" xfId="25389" xr:uid="{00000000-0005-0000-0000-0000783B0000}"/>
    <cellStyle name="Normal 2 2 4 2 5 2 2 4" xfId="33775" xr:uid="{00000000-0005-0000-0000-0000793B0000}"/>
    <cellStyle name="Normal 2 2 4 2 5 2 2 5" xfId="42161" xr:uid="{00000000-0005-0000-0000-00007A3B0000}"/>
    <cellStyle name="Normal 2 2 4 2 5 2 2 6" xfId="50547" xr:uid="{00000000-0005-0000-0000-00007B3B0000}"/>
    <cellStyle name="Normal 2 2 4 2 5 2 2 7" xfId="58933" xr:uid="{00000000-0005-0000-0000-00007C3B0000}"/>
    <cellStyle name="Normal 2 2 4 2 5 2 3" xfId="8617" xr:uid="{00000000-0005-0000-0000-00007D3B0000}"/>
    <cellStyle name="Normal 2 2 4 2 5 2 3 2" xfId="14293" xr:uid="{00000000-0005-0000-0000-00007E3B0000}"/>
    <cellStyle name="Normal 2 2 4 2 5 2 3 3" xfId="22679" xr:uid="{00000000-0005-0000-0000-00007F3B0000}"/>
    <cellStyle name="Normal 2 2 4 2 5 2 3 4" xfId="31065" xr:uid="{00000000-0005-0000-0000-0000803B0000}"/>
    <cellStyle name="Normal 2 2 4 2 5 2 3 5" xfId="39451" xr:uid="{00000000-0005-0000-0000-0000813B0000}"/>
    <cellStyle name="Normal 2 2 4 2 5 2 3 6" xfId="47837" xr:uid="{00000000-0005-0000-0000-0000823B0000}"/>
    <cellStyle name="Normal 2 2 4 2 5 2 3 7" xfId="56223" xr:uid="{00000000-0005-0000-0000-0000833B0000}"/>
    <cellStyle name="Normal 2 2 4 2 5 2 4" xfId="11327" xr:uid="{00000000-0005-0000-0000-0000843B0000}"/>
    <cellStyle name="Normal 2 2 4 2 5 2 5" xfId="19713" xr:uid="{00000000-0005-0000-0000-0000853B0000}"/>
    <cellStyle name="Normal 2 2 4 2 5 2 6" xfId="28099" xr:uid="{00000000-0005-0000-0000-0000863B0000}"/>
    <cellStyle name="Normal 2 2 4 2 5 2 7" xfId="36485" xr:uid="{00000000-0005-0000-0000-0000873B0000}"/>
    <cellStyle name="Normal 2 2 4 2 5 2 8" xfId="44871" xr:uid="{00000000-0005-0000-0000-0000883B0000}"/>
    <cellStyle name="Normal 2 2 4 2 5 2 9" xfId="53257" xr:uid="{00000000-0005-0000-0000-0000893B0000}"/>
    <cellStyle name="Normal 2 2 4 2 5 3" xfId="3784" xr:uid="{00000000-0005-0000-0000-00008A3B0000}"/>
    <cellStyle name="Normal 2 2 4 2 5 3 2" xfId="15138" xr:uid="{00000000-0005-0000-0000-00008B3B0000}"/>
    <cellStyle name="Normal 2 2 4 2 5 3 3" xfId="23524" xr:uid="{00000000-0005-0000-0000-00008C3B0000}"/>
    <cellStyle name="Normal 2 2 4 2 5 3 4" xfId="31910" xr:uid="{00000000-0005-0000-0000-00008D3B0000}"/>
    <cellStyle name="Normal 2 2 4 2 5 3 5" xfId="40296" xr:uid="{00000000-0005-0000-0000-00008E3B0000}"/>
    <cellStyle name="Normal 2 2 4 2 5 3 6" xfId="48682" xr:uid="{00000000-0005-0000-0000-00008F3B0000}"/>
    <cellStyle name="Normal 2 2 4 2 5 3 7" xfId="57068" xr:uid="{00000000-0005-0000-0000-0000903B0000}"/>
    <cellStyle name="Normal 2 2 4 2 5 4" xfId="6752" xr:uid="{00000000-0005-0000-0000-0000913B0000}"/>
    <cellStyle name="Normal 2 2 4 2 5 4 2" xfId="12428" xr:uid="{00000000-0005-0000-0000-0000923B0000}"/>
    <cellStyle name="Normal 2 2 4 2 5 4 3" xfId="20814" xr:uid="{00000000-0005-0000-0000-0000933B0000}"/>
    <cellStyle name="Normal 2 2 4 2 5 4 4" xfId="29200" xr:uid="{00000000-0005-0000-0000-0000943B0000}"/>
    <cellStyle name="Normal 2 2 4 2 5 4 5" xfId="37586" xr:uid="{00000000-0005-0000-0000-0000953B0000}"/>
    <cellStyle name="Normal 2 2 4 2 5 4 6" xfId="45972" xr:uid="{00000000-0005-0000-0000-0000963B0000}"/>
    <cellStyle name="Normal 2 2 4 2 5 4 7" xfId="54358" xr:uid="{00000000-0005-0000-0000-0000973B0000}"/>
    <cellStyle name="Normal 2 2 4 2 5 5" xfId="9462" xr:uid="{00000000-0005-0000-0000-0000983B0000}"/>
    <cellStyle name="Normal 2 2 4 2 5 6" xfId="17848" xr:uid="{00000000-0005-0000-0000-0000993B0000}"/>
    <cellStyle name="Normal 2 2 4 2 5 7" xfId="26234" xr:uid="{00000000-0005-0000-0000-00009A3B0000}"/>
    <cellStyle name="Normal 2 2 4 2 5 8" xfId="34620" xr:uid="{00000000-0005-0000-0000-00009B3B0000}"/>
    <cellStyle name="Normal 2 2 4 2 5 9" xfId="43006" xr:uid="{00000000-0005-0000-0000-00009C3B0000}"/>
    <cellStyle name="Normal 2 2 4 2 6" xfId="1551" xr:uid="{00000000-0005-0000-0000-00009D3B0000}"/>
    <cellStyle name="Normal 2 2 4 2 6 10" xfId="51876" xr:uid="{00000000-0005-0000-0000-00009E3B0000}"/>
    <cellStyle name="Normal 2 2 4 2 6 11" xfId="60262" xr:uid="{00000000-0005-0000-0000-00009F3B0000}"/>
    <cellStyle name="Normal 2 2 4 2 6 2" xfId="2571" xr:uid="{00000000-0005-0000-0000-0000A03B0000}"/>
    <cellStyle name="Normal 2 2 4 2 6 2 2" xfId="5288" xr:uid="{00000000-0005-0000-0000-0000A13B0000}"/>
    <cellStyle name="Normal 2 2 4 2 6 2 2 2" xfId="16642" xr:uid="{00000000-0005-0000-0000-0000A23B0000}"/>
    <cellStyle name="Normal 2 2 4 2 6 2 2 3" xfId="25028" xr:uid="{00000000-0005-0000-0000-0000A33B0000}"/>
    <cellStyle name="Normal 2 2 4 2 6 2 2 4" xfId="33414" xr:uid="{00000000-0005-0000-0000-0000A43B0000}"/>
    <cellStyle name="Normal 2 2 4 2 6 2 2 5" xfId="41800" xr:uid="{00000000-0005-0000-0000-0000A53B0000}"/>
    <cellStyle name="Normal 2 2 4 2 6 2 2 6" xfId="50186" xr:uid="{00000000-0005-0000-0000-0000A63B0000}"/>
    <cellStyle name="Normal 2 2 4 2 6 2 2 7" xfId="58572" xr:uid="{00000000-0005-0000-0000-0000A73B0000}"/>
    <cellStyle name="Normal 2 2 4 2 6 2 3" xfId="8256" xr:uid="{00000000-0005-0000-0000-0000A83B0000}"/>
    <cellStyle name="Normal 2 2 4 2 6 2 3 2" xfId="13932" xr:uid="{00000000-0005-0000-0000-0000A93B0000}"/>
    <cellStyle name="Normal 2 2 4 2 6 2 3 3" xfId="22318" xr:uid="{00000000-0005-0000-0000-0000AA3B0000}"/>
    <cellStyle name="Normal 2 2 4 2 6 2 3 4" xfId="30704" xr:uid="{00000000-0005-0000-0000-0000AB3B0000}"/>
    <cellStyle name="Normal 2 2 4 2 6 2 3 5" xfId="39090" xr:uid="{00000000-0005-0000-0000-0000AC3B0000}"/>
    <cellStyle name="Normal 2 2 4 2 6 2 3 6" xfId="47476" xr:uid="{00000000-0005-0000-0000-0000AD3B0000}"/>
    <cellStyle name="Normal 2 2 4 2 6 2 3 7" xfId="55862" xr:uid="{00000000-0005-0000-0000-0000AE3B0000}"/>
    <cellStyle name="Normal 2 2 4 2 6 2 4" xfId="10966" xr:uid="{00000000-0005-0000-0000-0000AF3B0000}"/>
    <cellStyle name="Normal 2 2 4 2 6 2 5" xfId="19352" xr:uid="{00000000-0005-0000-0000-0000B03B0000}"/>
    <cellStyle name="Normal 2 2 4 2 6 2 6" xfId="27738" xr:uid="{00000000-0005-0000-0000-0000B13B0000}"/>
    <cellStyle name="Normal 2 2 4 2 6 2 7" xfId="36124" xr:uid="{00000000-0005-0000-0000-0000B23B0000}"/>
    <cellStyle name="Normal 2 2 4 2 6 2 8" xfId="44510" xr:uid="{00000000-0005-0000-0000-0000B33B0000}"/>
    <cellStyle name="Normal 2 2 4 2 6 2 9" xfId="52896" xr:uid="{00000000-0005-0000-0000-0000B43B0000}"/>
    <cellStyle name="Normal 2 2 4 2 6 3" xfId="4268" xr:uid="{00000000-0005-0000-0000-0000B53B0000}"/>
    <cellStyle name="Normal 2 2 4 2 6 3 2" xfId="15622" xr:uid="{00000000-0005-0000-0000-0000B63B0000}"/>
    <cellStyle name="Normal 2 2 4 2 6 3 3" xfId="24008" xr:uid="{00000000-0005-0000-0000-0000B73B0000}"/>
    <cellStyle name="Normal 2 2 4 2 6 3 4" xfId="32394" xr:uid="{00000000-0005-0000-0000-0000B83B0000}"/>
    <cellStyle name="Normal 2 2 4 2 6 3 5" xfId="40780" xr:uid="{00000000-0005-0000-0000-0000B93B0000}"/>
    <cellStyle name="Normal 2 2 4 2 6 3 6" xfId="49166" xr:uid="{00000000-0005-0000-0000-0000BA3B0000}"/>
    <cellStyle name="Normal 2 2 4 2 6 3 7" xfId="57552" xr:uid="{00000000-0005-0000-0000-0000BB3B0000}"/>
    <cellStyle name="Normal 2 2 4 2 6 4" xfId="7236" xr:uid="{00000000-0005-0000-0000-0000BC3B0000}"/>
    <cellStyle name="Normal 2 2 4 2 6 4 2" xfId="12912" xr:uid="{00000000-0005-0000-0000-0000BD3B0000}"/>
    <cellStyle name="Normal 2 2 4 2 6 4 3" xfId="21298" xr:uid="{00000000-0005-0000-0000-0000BE3B0000}"/>
    <cellStyle name="Normal 2 2 4 2 6 4 4" xfId="29684" xr:uid="{00000000-0005-0000-0000-0000BF3B0000}"/>
    <cellStyle name="Normal 2 2 4 2 6 4 5" xfId="38070" xr:uid="{00000000-0005-0000-0000-0000C03B0000}"/>
    <cellStyle name="Normal 2 2 4 2 6 4 6" xfId="46456" xr:uid="{00000000-0005-0000-0000-0000C13B0000}"/>
    <cellStyle name="Normal 2 2 4 2 6 4 7" xfId="54842" xr:uid="{00000000-0005-0000-0000-0000C23B0000}"/>
    <cellStyle name="Normal 2 2 4 2 6 5" xfId="9946" xr:uid="{00000000-0005-0000-0000-0000C33B0000}"/>
    <cellStyle name="Normal 2 2 4 2 6 6" xfId="18332" xr:uid="{00000000-0005-0000-0000-0000C43B0000}"/>
    <cellStyle name="Normal 2 2 4 2 6 7" xfId="26718" xr:uid="{00000000-0005-0000-0000-0000C53B0000}"/>
    <cellStyle name="Normal 2 2 4 2 6 8" xfId="35104" xr:uid="{00000000-0005-0000-0000-0000C63B0000}"/>
    <cellStyle name="Normal 2 2 4 2 6 9" xfId="43490" xr:uid="{00000000-0005-0000-0000-0000C73B0000}"/>
    <cellStyle name="Normal 2 2 4 2 7" xfId="2087" xr:uid="{00000000-0005-0000-0000-0000C83B0000}"/>
    <cellStyle name="Normal 2 2 4 2 7 2" xfId="4804" xr:uid="{00000000-0005-0000-0000-0000C93B0000}"/>
    <cellStyle name="Normal 2 2 4 2 7 2 2" xfId="16158" xr:uid="{00000000-0005-0000-0000-0000CA3B0000}"/>
    <cellStyle name="Normal 2 2 4 2 7 2 3" xfId="24544" xr:uid="{00000000-0005-0000-0000-0000CB3B0000}"/>
    <cellStyle name="Normal 2 2 4 2 7 2 4" xfId="32930" xr:uid="{00000000-0005-0000-0000-0000CC3B0000}"/>
    <cellStyle name="Normal 2 2 4 2 7 2 5" xfId="41316" xr:uid="{00000000-0005-0000-0000-0000CD3B0000}"/>
    <cellStyle name="Normal 2 2 4 2 7 2 6" xfId="49702" xr:uid="{00000000-0005-0000-0000-0000CE3B0000}"/>
    <cellStyle name="Normal 2 2 4 2 7 2 7" xfId="58088" xr:uid="{00000000-0005-0000-0000-0000CF3B0000}"/>
    <cellStyle name="Normal 2 2 4 2 7 3" xfId="7772" xr:uid="{00000000-0005-0000-0000-0000D03B0000}"/>
    <cellStyle name="Normal 2 2 4 2 7 3 2" xfId="13448" xr:uid="{00000000-0005-0000-0000-0000D13B0000}"/>
    <cellStyle name="Normal 2 2 4 2 7 3 3" xfId="21834" xr:uid="{00000000-0005-0000-0000-0000D23B0000}"/>
    <cellStyle name="Normal 2 2 4 2 7 3 4" xfId="30220" xr:uid="{00000000-0005-0000-0000-0000D33B0000}"/>
    <cellStyle name="Normal 2 2 4 2 7 3 5" xfId="38606" xr:uid="{00000000-0005-0000-0000-0000D43B0000}"/>
    <cellStyle name="Normal 2 2 4 2 7 3 6" xfId="46992" xr:uid="{00000000-0005-0000-0000-0000D53B0000}"/>
    <cellStyle name="Normal 2 2 4 2 7 3 7" xfId="55378" xr:uid="{00000000-0005-0000-0000-0000D63B0000}"/>
    <cellStyle name="Normal 2 2 4 2 7 4" xfId="10482" xr:uid="{00000000-0005-0000-0000-0000D73B0000}"/>
    <cellStyle name="Normal 2 2 4 2 7 5" xfId="18868" xr:uid="{00000000-0005-0000-0000-0000D83B0000}"/>
    <cellStyle name="Normal 2 2 4 2 7 6" xfId="27254" xr:uid="{00000000-0005-0000-0000-0000D93B0000}"/>
    <cellStyle name="Normal 2 2 4 2 7 7" xfId="35640" xr:uid="{00000000-0005-0000-0000-0000DA3B0000}"/>
    <cellStyle name="Normal 2 2 4 2 7 8" xfId="44026" xr:uid="{00000000-0005-0000-0000-0000DB3B0000}"/>
    <cellStyle name="Normal 2 2 4 2 7 9" xfId="52412" xr:uid="{00000000-0005-0000-0000-0000DC3B0000}"/>
    <cellStyle name="Normal 2 2 4 2 8" xfId="647" xr:uid="{00000000-0005-0000-0000-0000DD3B0000}"/>
    <cellStyle name="Normal 2 2 4 2 8 2" xfId="6391" xr:uid="{00000000-0005-0000-0000-0000DE3B0000}"/>
    <cellStyle name="Normal 2 2 4 2 8 3" xfId="12067" xr:uid="{00000000-0005-0000-0000-0000DF3B0000}"/>
    <cellStyle name="Normal 2 2 4 2 8 4" xfId="20453" xr:uid="{00000000-0005-0000-0000-0000E03B0000}"/>
    <cellStyle name="Normal 2 2 4 2 8 5" xfId="28839" xr:uid="{00000000-0005-0000-0000-0000E13B0000}"/>
    <cellStyle name="Normal 2 2 4 2 8 6" xfId="37225" xr:uid="{00000000-0005-0000-0000-0000E23B0000}"/>
    <cellStyle name="Normal 2 2 4 2 8 7" xfId="45611" xr:uid="{00000000-0005-0000-0000-0000E33B0000}"/>
    <cellStyle name="Normal 2 2 4 2 8 8" xfId="53997" xr:uid="{00000000-0005-0000-0000-0000E43B0000}"/>
    <cellStyle name="Normal 2 2 4 2 9" xfId="3423" xr:uid="{00000000-0005-0000-0000-0000E53B0000}"/>
    <cellStyle name="Normal 2 2 4 2 9 2" xfId="14777" xr:uid="{00000000-0005-0000-0000-0000E63B0000}"/>
    <cellStyle name="Normal 2 2 4 2 9 3" xfId="23163" xr:uid="{00000000-0005-0000-0000-0000E73B0000}"/>
    <cellStyle name="Normal 2 2 4 2 9 4" xfId="31549" xr:uid="{00000000-0005-0000-0000-0000E83B0000}"/>
    <cellStyle name="Normal 2 2 4 2 9 5" xfId="39935" xr:uid="{00000000-0005-0000-0000-0000E93B0000}"/>
    <cellStyle name="Normal 2 2 4 2 9 6" xfId="48321" xr:uid="{00000000-0005-0000-0000-0000EA3B0000}"/>
    <cellStyle name="Normal 2 2 4 2 9 7" xfId="56707" xr:uid="{00000000-0005-0000-0000-0000EB3B0000}"/>
    <cellStyle name="Normal 2 2 4 2_Sheet1" xfId="165" xr:uid="{00000000-0005-0000-0000-0000EC3B0000}"/>
    <cellStyle name="Normal 2 2 4 20" xfId="60783" xr:uid="{00000000-0005-0000-0000-0000ED3B0000}"/>
    <cellStyle name="Normal 2 2 4 3" xfId="166" xr:uid="{00000000-0005-0000-0000-0000EE3B0000}"/>
    <cellStyle name="Normal 2 2 4 3 10" xfId="9105" xr:uid="{00000000-0005-0000-0000-0000EF3B0000}"/>
    <cellStyle name="Normal 2 2 4 3 11" xfId="17491" xr:uid="{00000000-0005-0000-0000-0000F03B0000}"/>
    <cellStyle name="Normal 2 2 4 3 12" xfId="25877" xr:uid="{00000000-0005-0000-0000-0000F13B0000}"/>
    <cellStyle name="Normal 2 2 4 3 13" xfId="34263" xr:uid="{00000000-0005-0000-0000-0000F23B0000}"/>
    <cellStyle name="Normal 2 2 4 3 14" xfId="42649" xr:uid="{00000000-0005-0000-0000-0000F33B0000}"/>
    <cellStyle name="Normal 2 2 4 3 15" xfId="51035" xr:uid="{00000000-0005-0000-0000-0000F43B0000}"/>
    <cellStyle name="Normal 2 2 4 3 16" xfId="59421" xr:uid="{00000000-0005-0000-0000-0000F53B0000}"/>
    <cellStyle name="Normal 2 2 4 3 17" xfId="60788" xr:uid="{00000000-0005-0000-0000-0000F63B0000}"/>
    <cellStyle name="Normal 2 2 4 3 2" xfId="167" xr:uid="{00000000-0005-0000-0000-0000F73B0000}"/>
    <cellStyle name="Normal 2 2 4 3 2 10" xfId="34264" xr:uid="{00000000-0005-0000-0000-0000F83B0000}"/>
    <cellStyle name="Normal 2 2 4 3 2 11" xfId="42650" xr:uid="{00000000-0005-0000-0000-0000F93B0000}"/>
    <cellStyle name="Normal 2 2 4 3 2 12" xfId="51036" xr:uid="{00000000-0005-0000-0000-0000FA3B0000}"/>
    <cellStyle name="Normal 2 2 4 3 2 13" xfId="59422" xr:uid="{00000000-0005-0000-0000-0000FB3B0000}"/>
    <cellStyle name="Normal 2 2 4 3 2 14" xfId="60789" xr:uid="{00000000-0005-0000-0000-0000FC3B0000}"/>
    <cellStyle name="Normal 2 2 4 3 2 2" xfId="988" xr:uid="{00000000-0005-0000-0000-0000FD3B0000}"/>
    <cellStyle name="Normal 2 2 4 3 2 2 10" xfId="51399" xr:uid="{00000000-0005-0000-0000-0000FE3B0000}"/>
    <cellStyle name="Normal 2 2 4 3 2 2 11" xfId="59785" xr:uid="{00000000-0005-0000-0000-0000FF3B0000}"/>
    <cellStyle name="Normal 2 2 4 3 2 2 12" xfId="61284" xr:uid="{00000000-0005-0000-0000-0000003C0000}"/>
    <cellStyle name="Normal 2 2 4 3 2 2 2" xfId="2939" xr:uid="{00000000-0005-0000-0000-0000013C0000}"/>
    <cellStyle name="Normal 2 2 4 3 2 2 2 2" xfId="5656" xr:uid="{00000000-0005-0000-0000-0000023C0000}"/>
    <cellStyle name="Normal 2 2 4 3 2 2 2 2 2" xfId="17010" xr:uid="{00000000-0005-0000-0000-0000033C0000}"/>
    <cellStyle name="Normal 2 2 4 3 2 2 2 2 3" xfId="25396" xr:uid="{00000000-0005-0000-0000-0000043C0000}"/>
    <cellStyle name="Normal 2 2 4 3 2 2 2 2 4" xfId="33782" xr:uid="{00000000-0005-0000-0000-0000053C0000}"/>
    <cellStyle name="Normal 2 2 4 3 2 2 2 2 5" xfId="42168" xr:uid="{00000000-0005-0000-0000-0000063C0000}"/>
    <cellStyle name="Normal 2 2 4 3 2 2 2 2 6" xfId="50554" xr:uid="{00000000-0005-0000-0000-0000073C0000}"/>
    <cellStyle name="Normal 2 2 4 3 2 2 2 2 7" xfId="58940" xr:uid="{00000000-0005-0000-0000-0000083C0000}"/>
    <cellStyle name="Normal 2 2 4 3 2 2 2 3" xfId="8624" xr:uid="{00000000-0005-0000-0000-0000093C0000}"/>
    <cellStyle name="Normal 2 2 4 3 2 2 2 3 2" xfId="14300" xr:uid="{00000000-0005-0000-0000-00000A3C0000}"/>
    <cellStyle name="Normal 2 2 4 3 2 2 2 3 3" xfId="22686" xr:uid="{00000000-0005-0000-0000-00000B3C0000}"/>
    <cellStyle name="Normal 2 2 4 3 2 2 2 3 4" xfId="31072" xr:uid="{00000000-0005-0000-0000-00000C3C0000}"/>
    <cellStyle name="Normal 2 2 4 3 2 2 2 3 5" xfId="39458" xr:uid="{00000000-0005-0000-0000-00000D3C0000}"/>
    <cellStyle name="Normal 2 2 4 3 2 2 2 3 6" xfId="47844" xr:uid="{00000000-0005-0000-0000-00000E3C0000}"/>
    <cellStyle name="Normal 2 2 4 3 2 2 2 3 7" xfId="56230" xr:uid="{00000000-0005-0000-0000-00000F3C0000}"/>
    <cellStyle name="Normal 2 2 4 3 2 2 2 4" xfId="11334" xr:uid="{00000000-0005-0000-0000-0000103C0000}"/>
    <cellStyle name="Normal 2 2 4 3 2 2 2 5" xfId="19720" xr:uid="{00000000-0005-0000-0000-0000113C0000}"/>
    <cellStyle name="Normal 2 2 4 3 2 2 2 6" xfId="28106" xr:uid="{00000000-0005-0000-0000-0000123C0000}"/>
    <cellStyle name="Normal 2 2 4 3 2 2 2 7" xfId="36492" xr:uid="{00000000-0005-0000-0000-0000133C0000}"/>
    <cellStyle name="Normal 2 2 4 3 2 2 2 8" xfId="44878" xr:uid="{00000000-0005-0000-0000-0000143C0000}"/>
    <cellStyle name="Normal 2 2 4 3 2 2 2 9" xfId="53264" xr:uid="{00000000-0005-0000-0000-0000153C0000}"/>
    <cellStyle name="Normal 2 2 4 3 2 2 3" xfId="3791" xr:uid="{00000000-0005-0000-0000-0000163C0000}"/>
    <cellStyle name="Normal 2 2 4 3 2 2 3 2" xfId="15145" xr:uid="{00000000-0005-0000-0000-0000173C0000}"/>
    <cellStyle name="Normal 2 2 4 3 2 2 3 3" xfId="23531" xr:uid="{00000000-0005-0000-0000-0000183C0000}"/>
    <cellStyle name="Normal 2 2 4 3 2 2 3 4" xfId="31917" xr:uid="{00000000-0005-0000-0000-0000193C0000}"/>
    <cellStyle name="Normal 2 2 4 3 2 2 3 5" xfId="40303" xr:uid="{00000000-0005-0000-0000-00001A3C0000}"/>
    <cellStyle name="Normal 2 2 4 3 2 2 3 6" xfId="48689" xr:uid="{00000000-0005-0000-0000-00001B3C0000}"/>
    <cellStyle name="Normal 2 2 4 3 2 2 3 7" xfId="57075" xr:uid="{00000000-0005-0000-0000-00001C3C0000}"/>
    <cellStyle name="Normal 2 2 4 3 2 2 4" xfId="6759" xr:uid="{00000000-0005-0000-0000-00001D3C0000}"/>
    <cellStyle name="Normal 2 2 4 3 2 2 4 2" xfId="12435" xr:uid="{00000000-0005-0000-0000-00001E3C0000}"/>
    <cellStyle name="Normal 2 2 4 3 2 2 4 3" xfId="20821" xr:uid="{00000000-0005-0000-0000-00001F3C0000}"/>
    <cellStyle name="Normal 2 2 4 3 2 2 4 4" xfId="29207" xr:uid="{00000000-0005-0000-0000-0000203C0000}"/>
    <cellStyle name="Normal 2 2 4 3 2 2 4 5" xfId="37593" xr:uid="{00000000-0005-0000-0000-0000213C0000}"/>
    <cellStyle name="Normal 2 2 4 3 2 2 4 6" xfId="45979" xr:uid="{00000000-0005-0000-0000-0000223C0000}"/>
    <cellStyle name="Normal 2 2 4 3 2 2 4 7" xfId="54365" xr:uid="{00000000-0005-0000-0000-0000233C0000}"/>
    <cellStyle name="Normal 2 2 4 3 2 2 5" xfId="9469" xr:uid="{00000000-0005-0000-0000-0000243C0000}"/>
    <cellStyle name="Normal 2 2 4 3 2 2 6" xfId="17855" xr:uid="{00000000-0005-0000-0000-0000253C0000}"/>
    <cellStyle name="Normal 2 2 4 3 2 2 7" xfId="26241" xr:uid="{00000000-0005-0000-0000-0000263C0000}"/>
    <cellStyle name="Normal 2 2 4 3 2 2 8" xfId="34627" xr:uid="{00000000-0005-0000-0000-0000273C0000}"/>
    <cellStyle name="Normal 2 2 4 3 2 2 9" xfId="43013" xr:uid="{00000000-0005-0000-0000-0000283C0000}"/>
    <cellStyle name="Normal 2 2 4 3 2 3" xfId="1556" xr:uid="{00000000-0005-0000-0000-0000293C0000}"/>
    <cellStyle name="Normal 2 2 4 3 2 3 10" xfId="51881" xr:uid="{00000000-0005-0000-0000-00002A3C0000}"/>
    <cellStyle name="Normal 2 2 4 3 2 3 11" xfId="60267" xr:uid="{00000000-0005-0000-0000-00002B3C0000}"/>
    <cellStyle name="Normal 2 2 4 3 2 3 2" xfId="2576" xr:uid="{00000000-0005-0000-0000-00002C3C0000}"/>
    <cellStyle name="Normal 2 2 4 3 2 3 2 2" xfId="5293" xr:uid="{00000000-0005-0000-0000-00002D3C0000}"/>
    <cellStyle name="Normal 2 2 4 3 2 3 2 2 2" xfId="16647" xr:uid="{00000000-0005-0000-0000-00002E3C0000}"/>
    <cellStyle name="Normal 2 2 4 3 2 3 2 2 3" xfId="25033" xr:uid="{00000000-0005-0000-0000-00002F3C0000}"/>
    <cellStyle name="Normal 2 2 4 3 2 3 2 2 4" xfId="33419" xr:uid="{00000000-0005-0000-0000-0000303C0000}"/>
    <cellStyle name="Normal 2 2 4 3 2 3 2 2 5" xfId="41805" xr:uid="{00000000-0005-0000-0000-0000313C0000}"/>
    <cellStyle name="Normal 2 2 4 3 2 3 2 2 6" xfId="50191" xr:uid="{00000000-0005-0000-0000-0000323C0000}"/>
    <cellStyle name="Normal 2 2 4 3 2 3 2 2 7" xfId="58577" xr:uid="{00000000-0005-0000-0000-0000333C0000}"/>
    <cellStyle name="Normal 2 2 4 3 2 3 2 3" xfId="8261" xr:uid="{00000000-0005-0000-0000-0000343C0000}"/>
    <cellStyle name="Normal 2 2 4 3 2 3 2 3 2" xfId="13937" xr:uid="{00000000-0005-0000-0000-0000353C0000}"/>
    <cellStyle name="Normal 2 2 4 3 2 3 2 3 3" xfId="22323" xr:uid="{00000000-0005-0000-0000-0000363C0000}"/>
    <cellStyle name="Normal 2 2 4 3 2 3 2 3 4" xfId="30709" xr:uid="{00000000-0005-0000-0000-0000373C0000}"/>
    <cellStyle name="Normal 2 2 4 3 2 3 2 3 5" xfId="39095" xr:uid="{00000000-0005-0000-0000-0000383C0000}"/>
    <cellStyle name="Normal 2 2 4 3 2 3 2 3 6" xfId="47481" xr:uid="{00000000-0005-0000-0000-0000393C0000}"/>
    <cellStyle name="Normal 2 2 4 3 2 3 2 3 7" xfId="55867" xr:uid="{00000000-0005-0000-0000-00003A3C0000}"/>
    <cellStyle name="Normal 2 2 4 3 2 3 2 4" xfId="10971" xr:uid="{00000000-0005-0000-0000-00003B3C0000}"/>
    <cellStyle name="Normal 2 2 4 3 2 3 2 5" xfId="19357" xr:uid="{00000000-0005-0000-0000-00003C3C0000}"/>
    <cellStyle name="Normal 2 2 4 3 2 3 2 6" xfId="27743" xr:uid="{00000000-0005-0000-0000-00003D3C0000}"/>
    <cellStyle name="Normal 2 2 4 3 2 3 2 7" xfId="36129" xr:uid="{00000000-0005-0000-0000-00003E3C0000}"/>
    <cellStyle name="Normal 2 2 4 3 2 3 2 8" xfId="44515" xr:uid="{00000000-0005-0000-0000-00003F3C0000}"/>
    <cellStyle name="Normal 2 2 4 3 2 3 2 9" xfId="52901" xr:uid="{00000000-0005-0000-0000-0000403C0000}"/>
    <cellStyle name="Normal 2 2 4 3 2 3 3" xfId="4273" xr:uid="{00000000-0005-0000-0000-0000413C0000}"/>
    <cellStyle name="Normal 2 2 4 3 2 3 3 2" xfId="15627" xr:uid="{00000000-0005-0000-0000-0000423C0000}"/>
    <cellStyle name="Normal 2 2 4 3 2 3 3 3" xfId="24013" xr:uid="{00000000-0005-0000-0000-0000433C0000}"/>
    <cellStyle name="Normal 2 2 4 3 2 3 3 4" xfId="32399" xr:uid="{00000000-0005-0000-0000-0000443C0000}"/>
    <cellStyle name="Normal 2 2 4 3 2 3 3 5" xfId="40785" xr:uid="{00000000-0005-0000-0000-0000453C0000}"/>
    <cellStyle name="Normal 2 2 4 3 2 3 3 6" xfId="49171" xr:uid="{00000000-0005-0000-0000-0000463C0000}"/>
    <cellStyle name="Normal 2 2 4 3 2 3 3 7" xfId="57557" xr:uid="{00000000-0005-0000-0000-0000473C0000}"/>
    <cellStyle name="Normal 2 2 4 3 2 3 4" xfId="7241" xr:uid="{00000000-0005-0000-0000-0000483C0000}"/>
    <cellStyle name="Normal 2 2 4 3 2 3 4 2" xfId="12917" xr:uid="{00000000-0005-0000-0000-0000493C0000}"/>
    <cellStyle name="Normal 2 2 4 3 2 3 4 3" xfId="21303" xr:uid="{00000000-0005-0000-0000-00004A3C0000}"/>
    <cellStyle name="Normal 2 2 4 3 2 3 4 4" xfId="29689" xr:uid="{00000000-0005-0000-0000-00004B3C0000}"/>
    <cellStyle name="Normal 2 2 4 3 2 3 4 5" xfId="38075" xr:uid="{00000000-0005-0000-0000-00004C3C0000}"/>
    <cellStyle name="Normal 2 2 4 3 2 3 4 6" xfId="46461" xr:uid="{00000000-0005-0000-0000-00004D3C0000}"/>
    <cellStyle name="Normal 2 2 4 3 2 3 4 7" xfId="54847" xr:uid="{00000000-0005-0000-0000-00004E3C0000}"/>
    <cellStyle name="Normal 2 2 4 3 2 3 5" xfId="9951" xr:uid="{00000000-0005-0000-0000-00004F3C0000}"/>
    <cellStyle name="Normal 2 2 4 3 2 3 6" xfId="18337" xr:uid="{00000000-0005-0000-0000-0000503C0000}"/>
    <cellStyle name="Normal 2 2 4 3 2 3 7" xfId="26723" xr:uid="{00000000-0005-0000-0000-0000513C0000}"/>
    <cellStyle name="Normal 2 2 4 3 2 3 8" xfId="35109" xr:uid="{00000000-0005-0000-0000-0000523C0000}"/>
    <cellStyle name="Normal 2 2 4 3 2 3 9" xfId="43495" xr:uid="{00000000-0005-0000-0000-0000533C0000}"/>
    <cellStyle name="Normal 2 2 4 3 2 4" xfId="2094" xr:uid="{00000000-0005-0000-0000-0000543C0000}"/>
    <cellStyle name="Normal 2 2 4 3 2 4 2" xfId="4811" xr:uid="{00000000-0005-0000-0000-0000553C0000}"/>
    <cellStyle name="Normal 2 2 4 3 2 4 2 2" xfId="16165" xr:uid="{00000000-0005-0000-0000-0000563C0000}"/>
    <cellStyle name="Normal 2 2 4 3 2 4 2 3" xfId="24551" xr:uid="{00000000-0005-0000-0000-0000573C0000}"/>
    <cellStyle name="Normal 2 2 4 3 2 4 2 4" xfId="32937" xr:uid="{00000000-0005-0000-0000-0000583C0000}"/>
    <cellStyle name="Normal 2 2 4 3 2 4 2 5" xfId="41323" xr:uid="{00000000-0005-0000-0000-0000593C0000}"/>
    <cellStyle name="Normal 2 2 4 3 2 4 2 6" xfId="49709" xr:uid="{00000000-0005-0000-0000-00005A3C0000}"/>
    <cellStyle name="Normal 2 2 4 3 2 4 2 7" xfId="58095" xr:uid="{00000000-0005-0000-0000-00005B3C0000}"/>
    <cellStyle name="Normal 2 2 4 3 2 4 3" xfId="7779" xr:uid="{00000000-0005-0000-0000-00005C3C0000}"/>
    <cellStyle name="Normal 2 2 4 3 2 4 3 2" xfId="13455" xr:uid="{00000000-0005-0000-0000-00005D3C0000}"/>
    <cellStyle name="Normal 2 2 4 3 2 4 3 3" xfId="21841" xr:uid="{00000000-0005-0000-0000-00005E3C0000}"/>
    <cellStyle name="Normal 2 2 4 3 2 4 3 4" xfId="30227" xr:uid="{00000000-0005-0000-0000-00005F3C0000}"/>
    <cellStyle name="Normal 2 2 4 3 2 4 3 5" xfId="38613" xr:uid="{00000000-0005-0000-0000-0000603C0000}"/>
    <cellStyle name="Normal 2 2 4 3 2 4 3 6" xfId="46999" xr:uid="{00000000-0005-0000-0000-0000613C0000}"/>
    <cellStyle name="Normal 2 2 4 3 2 4 3 7" xfId="55385" xr:uid="{00000000-0005-0000-0000-0000623C0000}"/>
    <cellStyle name="Normal 2 2 4 3 2 4 4" xfId="10489" xr:uid="{00000000-0005-0000-0000-0000633C0000}"/>
    <cellStyle name="Normal 2 2 4 3 2 4 5" xfId="18875" xr:uid="{00000000-0005-0000-0000-0000643C0000}"/>
    <cellStyle name="Normal 2 2 4 3 2 4 6" xfId="27261" xr:uid="{00000000-0005-0000-0000-0000653C0000}"/>
    <cellStyle name="Normal 2 2 4 3 2 4 7" xfId="35647" xr:uid="{00000000-0005-0000-0000-0000663C0000}"/>
    <cellStyle name="Normal 2 2 4 3 2 4 8" xfId="44033" xr:uid="{00000000-0005-0000-0000-0000673C0000}"/>
    <cellStyle name="Normal 2 2 4 3 2 4 9" xfId="52419" xr:uid="{00000000-0005-0000-0000-0000683C0000}"/>
    <cellStyle name="Normal 2 2 4 3 2 5" xfId="3428" xr:uid="{00000000-0005-0000-0000-0000693C0000}"/>
    <cellStyle name="Normal 2 2 4 3 2 5 2" xfId="14782" xr:uid="{00000000-0005-0000-0000-00006A3C0000}"/>
    <cellStyle name="Normal 2 2 4 3 2 5 3" xfId="23168" xr:uid="{00000000-0005-0000-0000-00006B3C0000}"/>
    <cellStyle name="Normal 2 2 4 3 2 5 4" xfId="31554" xr:uid="{00000000-0005-0000-0000-00006C3C0000}"/>
    <cellStyle name="Normal 2 2 4 3 2 5 5" xfId="39940" xr:uid="{00000000-0005-0000-0000-00006D3C0000}"/>
    <cellStyle name="Normal 2 2 4 3 2 5 6" xfId="48326" xr:uid="{00000000-0005-0000-0000-00006E3C0000}"/>
    <cellStyle name="Normal 2 2 4 3 2 5 7" xfId="56712" xr:uid="{00000000-0005-0000-0000-00006F3C0000}"/>
    <cellStyle name="Normal 2 2 4 3 2 6" xfId="6396" xr:uid="{00000000-0005-0000-0000-0000703C0000}"/>
    <cellStyle name="Normal 2 2 4 3 2 6 2" xfId="12072" xr:uid="{00000000-0005-0000-0000-0000713C0000}"/>
    <cellStyle name="Normal 2 2 4 3 2 6 3" xfId="20458" xr:uid="{00000000-0005-0000-0000-0000723C0000}"/>
    <cellStyle name="Normal 2 2 4 3 2 6 4" xfId="28844" xr:uid="{00000000-0005-0000-0000-0000733C0000}"/>
    <cellStyle name="Normal 2 2 4 3 2 6 5" xfId="37230" xr:uid="{00000000-0005-0000-0000-0000743C0000}"/>
    <cellStyle name="Normal 2 2 4 3 2 6 6" xfId="45616" xr:uid="{00000000-0005-0000-0000-0000753C0000}"/>
    <cellStyle name="Normal 2 2 4 3 2 6 7" xfId="54002" xr:uid="{00000000-0005-0000-0000-0000763C0000}"/>
    <cellStyle name="Normal 2 2 4 3 2 7" xfId="9106" xr:uid="{00000000-0005-0000-0000-0000773C0000}"/>
    <cellStyle name="Normal 2 2 4 3 2 8" xfId="17492" xr:uid="{00000000-0005-0000-0000-0000783C0000}"/>
    <cellStyle name="Normal 2 2 4 3 2 9" xfId="25878" xr:uid="{00000000-0005-0000-0000-0000793C0000}"/>
    <cellStyle name="Normal 2 2 4 3 3" xfId="989" xr:uid="{00000000-0005-0000-0000-00007A3C0000}"/>
    <cellStyle name="Normal 2 2 4 3 3 10" xfId="43014" xr:uid="{00000000-0005-0000-0000-00007B3C0000}"/>
    <cellStyle name="Normal 2 2 4 3 3 11" xfId="51400" xr:uid="{00000000-0005-0000-0000-00007C3C0000}"/>
    <cellStyle name="Normal 2 2 4 3 3 12" xfId="59786" xr:uid="{00000000-0005-0000-0000-00007D3C0000}"/>
    <cellStyle name="Normal 2 2 4 3 3 13" xfId="61283" xr:uid="{00000000-0005-0000-0000-00007E3C0000}"/>
    <cellStyle name="Normal 2 2 4 3 3 2" xfId="1845" xr:uid="{00000000-0005-0000-0000-00007F3C0000}"/>
    <cellStyle name="Normal 2 2 4 3 3 2 10" xfId="52170" xr:uid="{00000000-0005-0000-0000-0000803C0000}"/>
    <cellStyle name="Normal 2 2 4 3 3 2 11" xfId="60556" xr:uid="{00000000-0005-0000-0000-0000813C0000}"/>
    <cellStyle name="Normal 2 2 4 3 3 2 2" xfId="2940" xr:uid="{00000000-0005-0000-0000-0000823C0000}"/>
    <cellStyle name="Normal 2 2 4 3 3 2 2 2" xfId="5657" xr:uid="{00000000-0005-0000-0000-0000833C0000}"/>
    <cellStyle name="Normal 2 2 4 3 3 2 2 2 2" xfId="17011" xr:uid="{00000000-0005-0000-0000-0000843C0000}"/>
    <cellStyle name="Normal 2 2 4 3 3 2 2 2 3" xfId="25397" xr:uid="{00000000-0005-0000-0000-0000853C0000}"/>
    <cellStyle name="Normal 2 2 4 3 3 2 2 2 4" xfId="33783" xr:uid="{00000000-0005-0000-0000-0000863C0000}"/>
    <cellStyle name="Normal 2 2 4 3 3 2 2 2 5" xfId="42169" xr:uid="{00000000-0005-0000-0000-0000873C0000}"/>
    <cellStyle name="Normal 2 2 4 3 3 2 2 2 6" xfId="50555" xr:uid="{00000000-0005-0000-0000-0000883C0000}"/>
    <cellStyle name="Normal 2 2 4 3 3 2 2 2 7" xfId="58941" xr:uid="{00000000-0005-0000-0000-0000893C0000}"/>
    <cellStyle name="Normal 2 2 4 3 3 2 2 3" xfId="8625" xr:uid="{00000000-0005-0000-0000-00008A3C0000}"/>
    <cellStyle name="Normal 2 2 4 3 3 2 2 3 2" xfId="14301" xr:uid="{00000000-0005-0000-0000-00008B3C0000}"/>
    <cellStyle name="Normal 2 2 4 3 3 2 2 3 3" xfId="22687" xr:uid="{00000000-0005-0000-0000-00008C3C0000}"/>
    <cellStyle name="Normal 2 2 4 3 3 2 2 3 4" xfId="31073" xr:uid="{00000000-0005-0000-0000-00008D3C0000}"/>
    <cellStyle name="Normal 2 2 4 3 3 2 2 3 5" xfId="39459" xr:uid="{00000000-0005-0000-0000-00008E3C0000}"/>
    <cellStyle name="Normal 2 2 4 3 3 2 2 3 6" xfId="47845" xr:uid="{00000000-0005-0000-0000-00008F3C0000}"/>
    <cellStyle name="Normal 2 2 4 3 3 2 2 3 7" xfId="56231" xr:uid="{00000000-0005-0000-0000-0000903C0000}"/>
    <cellStyle name="Normal 2 2 4 3 3 2 2 4" xfId="11335" xr:uid="{00000000-0005-0000-0000-0000913C0000}"/>
    <cellStyle name="Normal 2 2 4 3 3 2 2 5" xfId="19721" xr:uid="{00000000-0005-0000-0000-0000923C0000}"/>
    <cellStyle name="Normal 2 2 4 3 3 2 2 6" xfId="28107" xr:uid="{00000000-0005-0000-0000-0000933C0000}"/>
    <cellStyle name="Normal 2 2 4 3 3 2 2 7" xfId="36493" xr:uid="{00000000-0005-0000-0000-0000943C0000}"/>
    <cellStyle name="Normal 2 2 4 3 3 2 2 8" xfId="44879" xr:uid="{00000000-0005-0000-0000-0000953C0000}"/>
    <cellStyle name="Normal 2 2 4 3 3 2 2 9" xfId="53265" xr:uid="{00000000-0005-0000-0000-0000963C0000}"/>
    <cellStyle name="Normal 2 2 4 3 3 2 3" xfId="4562" xr:uid="{00000000-0005-0000-0000-0000973C0000}"/>
    <cellStyle name="Normal 2 2 4 3 3 2 3 2" xfId="15916" xr:uid="{00000000-0005-0000-0000-0000983C0000}"/>
    <cellStyle name="Normal 2 2 4 3 3 2 3 3" xfId="24302" xr:uid="{00000000-0005-0000-0000-0000993C0000}"/>
    <cellStyle name="Normal 2 2 4 3 3 2 3 4" xfId="32688" xr:uid="{00000000-0005-0000-0000-00009A3C0000}"/>
    <cellStyle name="Normal 2 2 4 3 3 2 3 5" xfId="41074" xr:uid="{00000000-0005-0000-0000-00009B3C0000}"/>
    <cellStyle name="Normal 2 2 4 3 3 2 3 6" xfId="49460" xr:uid="{00000000-0005-0000-0000-00009C3C0000}"/>
    <cellStyle name="Normal 2 2 4 3 3 2 3 7" xfId="57846" xr:uid="{00000000-0005-0000-0000-00009D3C0000}"/>
    <cellStyle name="Normal 2 2 4 3 3 2 4" xfId="7530" xr:uid="{00000000-0005-0000-0000-00009E3C0000}"/>
    <cellStyle name="Normal 2 2 4 3 3 2 4 2" xfId="13206" xr:uid="{00000000-0005-0000-0000-00009F3C0000}"/>
    <cellStyle name="Normal 2 2 4 3 3 2 4 3" xfId="21592" xr:uid="{00000000-0005-0000-0000-0000A03C0000}"/>
    <cellStyle name="Normal 2 2 4 3 3 2 4 4" xfId="29978" xr:uid="{00000000-0005-0000-0000-0000A13C0000}"/>
    <cellStyle name="Normal 2 2 4 3 3 2 4 5" xfId="38364" xr:uid="{00000000-0005-0000-0000-0000A23C0000}"/>
    <cellStyle name="Normal 2 2 4 3 3 2 4 6" xfId="46750" xr:uid="{00000000-0005-0000-0000-0000A33C0000}"/>
    <cellStyle name="Normal 2 2 4 3 3 2 4 7" xfId="55136" xr:uid="{00000000-0005-0000-0000-0000A43C0000}"/>
    <cellStyle name="Normal 2 2 4 3 3 2 5" xfId="10240" xr:uid="{00000000-0005-0000-0000-0000A53C0000}"/>
    <cellStyle name="Normal 2 2 4 3 3 2 6" xfId="18626" xr:uid="{00000000-0005-0000-0000-0000A63C0000}"/>
    <cellStyle name="Normal 2 2 4 3 3 2 7" xfId="27012" xr:uid="{00000000-0005-0000-0000-0000A73C0000}"/>
    <cellStyle name="Normal 2 2 4 3 3 2 8" xfId="35398" xr:uid="{00000000-0005-0000-0000-0000A83C0000}"/>
    <cellStyle name="Normal 2 2 4 3 3 2 9" xfId="43784" xr:uid="{00000000-0005-0000-0000-0000A93C0000}"/>
    <cellStyle name="Normal 2 2 4 3 3 3" xfId="2095" xr:uid="{00000000-0005-0000-0000-0000AA3C0000}"/>
    <cellStyle name="Normal 2 2 4 3 3 3 2" xfId="4812" xr:uid="{00000000-0005-0000-0000-0000AB3C0000}"/>
    <cellStyle name="Normal 2 2 4 3 3 3 2 2" xfId="16166" xr:uid="{00000000-0005-0000-0000-0000AC3C0000}"/>
    <cellStyle name="Normal 2 2 4 3 3 3 2 3" xfId="24552" xr:uid="{00000000-0005-0000-0000-0000AD3C0000}"/>
    <cellStyle name="Normal 2 2 4 3 3 3 2 4" xfId="32938" xr:uid="{00000000-0005-0000-0000-0000AE3C0000}"/>
    <cellStyle name="Normal 2 2 4 3 3 3 2 5" xfId="41324" xr:uid="{00000000-0005-0000-0000-0000AF3C0000}"/>
    <cellStyle name="Normal 2 2 4 3 3 3 2 6" xfId="49710" xr:uid="{00000000-0005-0000-0000-0000B03C0000}"/>
    <cellStyle name="Normal 2 2 4 3 3 3 2 7" xfId="58096" xr:uid="{00000000-0005-0000-0000-0000B13C0000}"/>
    <cellStyle name="Normal 2 2 4 3 3 3 3" xfId="7780" xr:uid="{00000000-0005-0000-0000-0000B23C0000}"/>
    <cellStyle name="Normal 2 2 4 3 3 3 3 2" xfId="13456" xr:uid="{00000000-0005-0000-0000-0000B33C0000}"/>
    <cellStyle name="Normal 2 2 4 3 3 3 3 3" xfId="21842" xr:uid="{00000000-0005-0000-0000-0000B43C0000}"/>
    <cellStyle name="Normal 2 2 4 3 3 3 3 4" xfId="30228" xr:uid="{00000000-0005-0000-0000-0000B53C0000}"/>
    <cellStyle name="Normal 2 2 4 3 3 3 3 5" xfId="38614" xr:uid="{00000000-0005-0000-0000-0000B63C0000}"/>
    <cellStyle name="Normal 2 2 4 3 3 3 3 6" xfId="47000" xr:uid="{00000000-0005-0000-0000-0000B73C0000}"/>
    <cellStyle name="Normal 2 2 4 3 3 3 3 7" xfId="55386" xr:uid="{00000000-0005-0000-0000-0000B83C0000}"/>
    <cellStyle name="Normal 2 2 4 3 3 3 4" xfId="10490" xr:uid="{00000000-0005-0000-0000-0000B93C0000}"/>
    <cellStyle name="Normal 2 2 4 3 3 3 5" xfId="18876" xr:uid="{00000000-0005-0000-0000-0000BA3C0000}"/>
    <cellStyle name="Normal 2 2 4 3 3 3 6" xfId="27262" xr:uid="{00000000-0005-0000-0000-0000BB3C0000}"/>
    <cellStyle name="Normal 2 2 4 3 3 3 7" xfId="35648" xr:uid="{00000000-0005-0000-0000-0000BC3C0000}"/>
    <cellStyle name="Normal 2 2 4 3 3 3 8" xfId="44034" xr:uid="{00000000-0005-0000-0000-0000BD3C0000}"/>
    <cellStyle name="Normal 2 2 4 3 3 3 9" xfId="52420" xr:uid="{00000000-0005-0000-0000-0000BE3C0000}"/>
    <cellStyle name="Normal 2 2 4 3 3 4" xfId="3792" xr:uid="{00000000-0005-0000-0000-0000BF3C0000}"/>
    <cellStyle name="Normal 2 2 4 3 3 4 2" xfId="15146" xr:uid="{00000000-0005-0000-0000-0000C03C0000}"/>
    <cellStyle name="Normal 2 2 4 3 3 4 3" xfId="23532" xr:uid="{00000000-0005-0000-0000-0000C13C0000}"/>
    <cellStyle name="Normal 2 2 4 3 3 4 4" xfId="31918" xr:uid="{00000000-0005-0000-0000-0000C23C0000}"/>
    <cellStyle name="Normal 2 2 4 3 3 4 5" xfId="40304" xr:uid="{00000000-0005-0000-0000-0000C33C0000}"/>
    <cellStyle name="Normal 2 2 4 3 3 4 6" xfId="48690" xr:uid="{00000000-0005-0000-0000-0000C43C0000}"/>
    <cellStyle name="Normal 2 2 4 3 3 4 7" xfId="57076" xr:uid="{00000000-0005-0000-0000-0000C53C0000}"/>
    <cellStyle name="Normal 2 2 4 3 3 5" xfId="6760" xr:uid="{00000000-0005-0000-0000-0000C63C0000}"/>
    <cellStyle name="Normal 2 2 4 3 3 5 2" xfId="12436" xr:uid="{00000000-0005-0000-0000-0000C73C0000}"/>
    <cellStyle name="Normal 2 2 4 3 3 5 3" xfId="20822" xr:uid="{00000000-0005-0000-0000-0000C83C0000}"/>
    <cellStyle name="Normal 2 2 4 3 3 5 4" xfId="29208" xr:uid="{00000000-0005-0000-0000-0000C93C0000}"/>
    <cellStyle name="Normal 2 2 4 3 3 5 5" xfId="37594" xr:uid="{00000000-0005-0000-0000-0000CA3C0000}"/>
    <cellStyle name="Normal 2 2 4 3 3 5 6" xfId="45980" xr:uid="{00000000-0005-0000-0000-0000CB3C0000}"/>
    <cellStyle name="Normal 2 2 4 3 3 5 7" xfId="54366" xr:uid="{00000000-0005-0000-0000-0000CC3C0000}"/>
    <cellStyle name="Normal 2 2 4 3 3 6" xfId="9470" xr:uid="{00000000-0005-0000-0000-0000CD3C0000}"/>
    <cellStyle name="Normal 2 2 4 3 3 7" xfId="17856" xr:uid="{00000000-0005-0000-0000-0000CE3C0000}"/>
    <cellStyle name="Normal 2 2 4 3 3 8" xfId="26242" xr:uid="{00000000-0005-0000-0000-0000CF3C0000}"/>
    <cellStyle name="Normal 2 2 4 3 3 9" xfId="34628" xr:uid="{00000000-0005-0000-0000-0000D03C0000}"/>
    <cellStyle name="Normal 2 2 4 3 4" xfId="987" xr:uid="{00000000-0005-0000-0000-0000D13C0000}"/>
    <cellStyle name="Normal 2 2 4 3 4 10" xfId="51398" xr:uid="{00000000-0005-0000-0000-0000D23C0000}"/>
    <cellStyle name="Normal 2 2 4 3 4 11" xfId="59784" xr:uid="{00000000-0005-0000-0000-0000D33C0000}"/>
    <cellStyle name="Normal 2 2 4 3 4 2" xfId="2938" xr:uid="{00000000-0005-0000-0000-0000D43C0000}"/>
    <cellStyle name="Normal 2 2 4 3 4 2 2" xfId="5655" xr:uid="{00000000-0005-0000-0000-0000D53C0000}"/>
    <cellStyle name="Normal 2 2 4 3 4 2 2 2" xfId="17009" xr:uid="{00000000-0005-0000-0000-0000D63C0000}"/>
    <cellStyle name="Normal 2 2 4 3 4 2 2 3" xfId="25395" xr:uid="{00000000-0005-0000-0000-0000D73C0000}"/>
    <cellStyle name="Normal 2 2 4 3 4 2 2 4" xfId="33781" xr:uid="{00000000-0005-0000-0000-0000D83C0000}"/>
    <cellStyle name="Normal 2 2 4 3 4 2 2 5" xfId="42167" xr:uid="{00000000-0005-0000-0000-0000D93C0000}"/>
    <cellStyle name="Normal 2 2 4 3 4 2 2 6" xfId="50553" xr:uid="{00000000-0005-0000-0000-0000DA3C0000}"/>
    <cellStyle name="Normal 2 2 4 3 4 2 2 7" xfId="58939" xr:uid="{00000000-0005-0000-0000-0000DB3C0000}"/>
    <cellStyle name="Normal 2 2 4 3 4 2 3" xfId="8623" xr:uid="{00000000-0005-0000-0000-0000DC3C0000}"/>
    <cellStyle name="Normal 2 2 4 3 4 2 3 2" xfId="14299" xr:uid="{00000000-0005-0000-0000-0000DD3C0000}"/>
    <cellStyle name="Normal 2 2 4 3 4 2 3 3" xfId="22685" xr:uid="{00000000-0005-0000-0000-0000DE3C0000}"/>
    <cellStyle name="Normal 2 2 4 3 4 2 3 4" xfId="31071" xr:uid="{00000000-0005-0000-0000-0000DF3C0000}"/>
    <cellStyle name="Normal 2 2 4 3 4 2 3 5" xfId="39457" xr:uid="{00000000-0005-0000-0000-0000E03C0000}"/>
    <cellStyle name="Normal 2 2 4 3 4 2 3 6" xfId="47843" xr:uid="{00000000-0005-0000-0000-0000E13C0000}"/>
    <cellStyle name="Normal 2 2 4 3 4 2 3 7" xfId="56229" xr:uid="{00000000-0005-0000-0000-0000E23C0000}"/>
    <cellStyle name="Normal 2 2 4 3 4 2 4" xfId="11333" xr:uid="{00000000-0005-0000-0000-0000E33C0000}"/>
    <cellStyle name="Normal 2 2 4 3 4 2 5" xfId="19719" xr:uid="{00000000-0005-0000-0000-0000E43C0000}"/>
    <cellStyle name="Normal 2 2 4 3 4 2 6" xfId="28105" xr:uid="{00000000-0005-0000-0000-0000E53C0000}"/>
    <cellStyle name="Normal 2 2 4 3 4 2 7" xfId="36491" xr:uid="{00000000-0005-0000-0000-0000E63C0000}"/>
    <cellStyle name="Normal 2 2 4 3 4 2 8" xfId="44877" xr:uid="{00000000-0005-0000-0000-0000E73C0000}"/>
    <cellStyle name="Normal 2 2 4 3 4 2 9" xfId="53263" xr:uid="{00000000-0005-0000-0000-0000E83C0000}"/>
    <cellStyle name="Normal 2 2 4 3 4 3" xfId="3790" xr:uid="{00000000-0005-0000-0000-0000E93C0000}"/>
    <cellStyle name="Normal 2 2 4 3 4 3 2" xfId="15144" xr:uid="{00000000-0005-0000-0000-0000EA3C0000}"/>
    <cellStyle name="Normal 2 2 4 3 4 3 3" xfId="23530" xr:uid="{00000000-0005-0000-0000-0000EB3C0000}"/>
    <cellStyle name="Normal 2 2 4 3 4 3 4" xfId="31916" xr:uid="{00000000-0005-0000-0000-0000EC3C0000}"/>
    <cellStyle name="Normal 2 2 4 3 4 3 5" xfId="40302" xr:uid="{00000000-0005-0000-0000-0000ED3C0000}"/>
    <cellStyle name="Normal 2 2 4 3 4 3 6" xfId="48688" xr:uid="{00000000-0005-0000-0000-0000EE3C0000}"/>
    <cellStyle name="Normal 2 2 4 3 4 3 7" xfId="57074" xr:uid="{00000000-0005-0000-0000-0000EF3C0000}"/>
    <cellStyle name="Normal 2 2 4 3 4 4" xfId="6758" xr:uid="{00000000-0005-0000-0000-0000F03C0000}"/>
    <cellStyle name="Normal 2 2 4 3 4 4 2" xfId="12434" xr:uid="{00000000-0005-0000-0000-0000F13C0000}"/>
    <cellStyle name="Normal 2 2 4 3 4 4 3" xfId="20820" xr:uid="{00000000-0005-0000-0000-0000F23C0000}"/>
    <cellStyle name="Normal 2 2 4 3 4 4 4" xfId="29206" xr:uid="{00000000-0005-0000-0000-0000F33C0000}"/>
    <cellStyle name="Normal 2 2 4 3 4 4 5" xfId="37592" xr:uid="{00000000-0005-0000-0000-0000F43C0000}"/>
    <cellStyle name="Normal 2 2 4 3 4 4 6" xfId="45978" xr:uid="{00000000-0005-0000-0000-0000F53C0000}"/>
    <cellStyle name="Normal 2 2 4 3 4 4 7" xfId="54364" xr:uid="{00000000-0005-0000-0000-0000F63C0000}"/>
    <cellStyle name="Normal 2 2 4 3 4 5" xfId="9468" xr:uid="{00000000-0005-0000-0000-0000F73C0000}"/>
    <cellStyle name="Normal 2 2 4 3 4 6" xfId="17854" xr:uid="{00000000-0005-0000-0000-0000F83C0000}"/>
    <cellStyle name="Normal 2 2 4 3 4 7" xfId="26240" xr:uid="{00000000-0005-0000-0000-0000F93C0000}"/>
    <cellStyle name="Normal 2 2 4 3 4 8" xfId="34626" xr:uid="{00000000-0005-0000-0000-0000FA3C0000}"/>
    <cellStyle name="Normal 2 2 4 3 4 9" xfId="43012" xr:uid="{00000000-0005-0000-0000-0000FB3C0000}"/>
    <cellStyle name="Normal 2 2 4 3 5" xfId="1555" xr:uid="{00000000-0005-0000-0000-0000FC3C0000}"/>
    <cellStyle name="Normal 2 2 4 3 5 10" xfId="51880" xr:uid="{00000000-0005-0000-0000-0000FD3C0000}"/>
    <cellStyle name="Normal 2 2 4 3 5 11" xfId="60266" xr:uid="{00000000-0005-0000-0000-0000FE3C0000}"/>
    <cellStyle name="Normal 2 2 4 3 5 2" xfId="2575" xr:uid="{00000000-0005-0000-0000-0000FF3C0000}"/>
    <cellStyle name="Normal 2 2 4 3 5 2 2" xfId="5292" xr:uid="{00000000-0005-0000-0000-0000003D0000}"/>
    <cellStyle name="Normal 2 2 4 3 5 2 2 2" xfId="16646" xr:uid="{00000000-0005-0000-0000-0000013D0000}"/>
    <cellStyle name="Normal 2 2 4 3 5 2 2 3" xfId="25032" xr:uid="{00000000-0005-0000-0000-0000023D0000}"/>
    <cellStyle name="Normal 2 2 4 3 5 2 2 4" xfId="33418" xr:uid="{00000000-0005-0000-0000-0000033D0000}"/>
    <cellStyle name="Normal 2 2 4 3 5 2 2 5" xfId="41804" xr:uid="{00000000-0005-0000-0000-0000043D0000}"/>
    <cellStyle name="Normal 2 2 4 3 5 2 2 6" xfId="50190" xr:uid="{00000000-0005-0000-0000-0000053D0000}"/>
    <cellStyle name="Normal 2 2 4 3 5 2 2 7" xfId="58576" xr:uid="{00000000-0005-0000-0000-0000063D0000}"/>
    <cellStyle name="Normal 2 2 4 3 5 2 3" xfId="8260" xr:uid="{00000000-0005-0000-0000-0000073D0000}"/>
    <cellStyle name="Normal 2 2 4 3 5 2 3 2" xfId="13936" xr:uid="{00000000-0005-0000-0000-0000083D0000}"/>
    <cellStyle name="Normal 2 2 4 3 5 2 3 3" xfId="22322" xr:uid="{00000000-0005-0000-0000-0000093D0000}"/>
    <cellStyle name="Normal 2 2 4 3 5 2 3 4" xfId="30708" xr:uid="{00000000-0005-0000-0000-00000A3D0000}"/>
    <cellStyle name="Normal 2 2 4 3 5 2 3 5" xfId="39094" xr:uid="{00000000-0005-0000-0000-00000B3D0000}"/>
    <cellStyle name="Normal 2 2 4 3 5 2 3 6" xfId="47480" xr:uid="{00000000-0005-0000-0000-00000C3D0000}"/>
    <cellStyle name="Normal 2 2 4 3 5 2 3 7" xfId="55866" xr:uid="{00000000-0005-0000-0000-00000D3D0000}"/>
    <cellStyle name="Normal 2 2 4 3 5 2 4" xfId="10970" xr:uid="{00000000-0005-0000-0000-00000E3D0000}"/>
    <cellStyle name="Normal 2 2 4 3 5 2 5" xfId="19356" xr:uid="{00000000-0005-0000-0000-00000F3D0000}"/>
    <cellStyle name="Normal 2 2 4 3 5 2 6" xfId="27742" xr:uid="{00000000-0005-0000-0000-0000103D0000}"/>
    <cellStyle name="Normal 2 2 4 3 5 2 7" xfId="36128" xr:uid="{00000000-0005-0000-0000-0000113D0000}"/>
    <cellStyle name="Normal 2 2 4 3 5 2 8" xfId="44514" xr:uid="{00000000-0005-0000-0000-0000123D0000}"/>
    <cellStyle name="Normal 2 2 4 3 5 2 9" xfId="52900" xr:uid="{00000000-0005-0000-0000-0000133D0000}"/>
    <cellStyle name="Normal 2 2 4 3 5 3" xfId="4272" xr:uid="{00000000-0005-0000-0000-0000143D0000}"/>
    <cellStyle name="Normal 2 2 4 3 5 3 2" xfId="15626" xr:uid="{00000000-0005-0000-0000-0000153D0000}"/>
    <cellStyle name="Normal 2 2 4 3 5 3 3" xfId="24012" xr:uid="{00000000-0005-0000-0000-0000163D0000}"/>
    <cellStyle name="Normal 2 2 4 3 5 3 4" xfId="32398" xr:uid="{00000000-0005-0000-0000-0000173D0000}"/>
    <cellStyle name="Normal 2 2 4 3 5 3 5" xfId="40784" xr:uid="{00000000-0005-0000-0000-0000183D0000}"/>
    <cellStyle name="Normal 2 2 4 3 5 3 6" xfId="49170" xr:uid="{00000000-0005-0000-0000-0000193D0000}"/>
    <cellStyle name="Normal 2 2 4 3 5 3 7" xfId="57556" xr:uid="{00000000-0005-0000-0000-00001A3D0000}"/>
    <cellStyle name="Normal 2 2 4 3 5 4" xfId="7240" xr:uid="{00000000-0005-0000-0000-00001B3D0000}"/>
    <cellStyle name="Normal 2 2 4 3 5 4 2" xfId="12916" xr:uid="{00000000-0005-0000-0000-00001C3D0000}"/>
    <cellStyle name="Normal 2 2 4 3 5 4 3" xfId="21302" xr:uid="{00000000-0005-0000-0000-00001D3D0000}"/>
    <cellStyle name="Normal 2 2 4 3 5 4 4" xfId="29688" xr:uid="{00000000-0005-0000-0000-00001E3D0000}"/>
    <cellStyle name="Normal 2 2 4 3 5 4 5" xfId="38074" xr:uid="{00000000-0005-0000-0000-00001F3D0000}"/>
    <cellStyle name="Normal 2 2 4 3 5 4 6" xfId="46460" xr:uid="{00000000-0005-0000-0000-0000203D0000}"/>
    <cellStyle name="Normal 2 2 4 3 5 4 7" xfId="54846" xr:uid="{00000000-0005-0000-0000-0000213D0000}"/>
    <cellStyle name="Normal 2 2 4 3 5 5" xfId="9950" xr:uid="{00000000-0005-0000-0000-0000223D0000}"/>
    <cellStyle name="Normal 2 2 4 3 5 6" xfId="18336" xr:uid="{00000000-0005-0000-0000-0000233D0000}"/>
    <cellStyle name="Normal 2 2 4 3 5 7" xfId="26722" xr:uid="{00000000-0005-0000-0000-0000243D0000}"/>
    <cellStyle name="Normal 2 2 4 3 5 8" xfId="35108" xr:uid="{00000000-0005-0000-0000-0000253D0000}"/>
    <cellStyle name="Normal 2 2 4 3 5 9" xfId="43494" xr:uid="{00000000-0005-0000-0000-0000263D0000}"/>
    <cellStyle name="Normal 2 2 4 3 6" xfId="2093" xr:uid="{00000000-0005-0000-0000-0000273D0000}"/>
    <cellStyle name="Normal 2 2 4 3 6 2" xfId="4810" xr:uid="{00000000-0005-0000-0000-0000283D0000}"/>
    <cellStyle name="Normal 2 2 4 3 6 2 2" xfId="16164" xr:uid="{00000000-0005-0000-0000-0000293D0000}"/>
    <cellStyle name="Normal 2 2 4 3 6 2 3" xfId="24550" xr:uid="{00000000-0005-0000-0000-00002A3D0000}"/>
    <cellStyle name="Normal 2 2 4 3 6 2 4" xfId="32936" xr:uid="{00000000-0005-0000-0000-00002B3D0000}"/>
    <cellStyle name="Normal 2 2 4 3 6 2 5" xfId="41322" xr:uid="{00000000-0005-0000-0000-00002C3D0000}"/>
    <cellStyle name="Normal 2 2 4 3 6 2 6" xfId="49708" xr:uid="{00000000-0005-0000-0000-00002D3D0000}"/>
    <cellStyle name="Normal 2 2 4 3 6 2 7" xfId="58094" xr:uid="{00000000-0005-0000-0000-00002E3D0000}"/>
    <cellStyle name="Normal 2 2 4 3 6 3" xfId="7778" xr:uid="{00000000-0005-0000-0000-00002F3D0000}"/>
    <cellStyle name="Normal 2 2 4 3 6 3 2" xfId="13454" xr:uid="{00000000-0005-0000-0000-0000303D0000}"/>
    <cellStyle name="Normal 2 2 4 3 6 3 3" xfId="21840" xr:uid="{00000000-0005-0000-0000-0000313D0000}"/>
    <cellStyle name="Normal 2 2 4 3 6 3 4" xfId="30226" xr:uid="{00000000-0005-0000-0000-0000323D0000}"/>
    <cellStyle name="Normal 2 2 4 3 6 3 5" xfId="38612" xr:uid="{00000000-0005-0000-0000-0000333D0000}"/>
    <cellStyle name="Normal 2 2 4 3 6 3 6" xfId="46998" xr:uid="{00000000-0005-0000-0000-0000343D0000}"/>
    <cellStyle name="Normal 2 2 4 3 6 3 7" xfId="55384" xr:uid="{00000000-0005-0000-0000-0000353D0000}"/>
    <cellStyle name="Normal 2 2 4 3 6 4" xfId="10488" xr:uid="{00000000-0005-0000-0000-0000363D0000}"/>
    <cellStyle name="Normal 2 2 4 3 6 5" xfId="18874" xr:uid="{00000000-0005-0000-0000-0000373D0000}"/>
    <cellStyle name="Normal 2 2 4 3 6 6" xfId="27260" xr:uid="{00000000-0005-0000-0000-0000383D0000}"/>
    <cellStyle name="Normal 2 2 4 3 6 7" xfId="35646" xr:uid="{00000000-0005-0000-0000-0000393D0000}"/>
    <cellStyle name="Normal 2 2 4 3 6 8" xfId="44032" xr:uid="{00000000-0005-0000-0000-00003A3D0000}"/>
    <cellStyle name="Normal 2 2 4 3 6 9" xfId="52418" xr:uid="{00000000-0005-0000-0000-00003B3D0000}"/>
    <cellStyle name="Normal 2 2 4 3 7" xfId="650" xr:uid="{00000000-0005-0000-0000-00003C3D0000}"/>
    <cellStyle name="Normal 2 2 4 3 7 2" xfId="6395" xr:uid="{00000000-0005-0000-0000-00003D3D0000}"/>
    <cellStyle name="Normal 2 2 4 3 7 3" xfId="12071" xr:uid="{00000000-0005-0000-0000-00003E3D0000}"/>
    <cellStyle name="Normal 2 2 4 3 7 4" xfId="20457" xr:uid="{00000000-0005-0000-0000-00003F3D0000}"/>
    <cellStyle name="Normal 2 2 4 3 7 5" xfId="28843" xr:uid="{00000000-0005-0000-0000-0000403D0000}"/>
    <cellStyle name="Normal 2 2 4 3 7 6" xfId="37229" xr:uid="{00000000-0005-0000-0000-0000413D0000}"/>
    <cellStyle name="Normal 2 2 4 3 7 7" xfId="45615" xr:uid="{00000000-0005-0000-0000-0000423D0000}"/>
    <cellStyle name="Normal 2 2 4 3 7 8" xfId="54001" xr:uid="{00000000-0005-0000-0000-0000433D0000}"/>
    <cellStyle name="Normal 2 2 4 3 8" xfId="3427" xr:uid="{00000000-0005-0000-0000-0000443D0000}"/>
    <cellStyle name="Normal 2 2 4 3 8 2" xfId="14781" xr:uid="{00000000-0005-0000-0000-0000453D0000}"/>
    <cellStyle name="Normal 2 2 4 3 8 3" xfId="23167" xr:uid="{00000000-0005-0000-0000-0000463D0000}"/>
    <cellStyle name="Normal 2 2 4 3 8 4" xfId="31553" xr:uid="{00000000-0005-0000-0000-0000473D0000}"/>
    <cellStyle name="Normal 2 2 4 3 8 5" xfId="39939" xr:uid="{00000000-0005-0000-0000-0000483D0000}"/>
    <cellStyle name="Normal 2 2 4 3 8 6" xfId="48325" xr:uid="{00000000-0005-0000-0000-0000493D0000}"/>
    <cellStyle name="Normal 2 2 4 3 8 7" xfId="56711" xr:uid="{00000000-0005-0000-0000-00004A3D0000}"/>
    <cellStyle name="Normal 2 2 4 3 9" xfId="6172" xr:uid="{00000000-0005-0000-0000-00004B3D0000}"/>
    <cellStyle name="Normal 2 2 4 3 9 2" xfId="11848" xr:uid="{00000000-0005-0000-0000-00004C3D0000}"/>
    <cellStyle name="Normal 2 2 4 3 9 3" xfId="20234" xr:uid="{00000000-0005-0000-0000-00004D3D0000}"/>
    <cellStyle name="Normal 2 2 4 3 9 4" xfId="28620" xr:uid="{00000000-0005-0000-0000-00004E3D0000}"/>
    <cellStyle name="Normal 2 2 4 3 9 5" xfId="37006" xr:uid="{00000000-0005-0000-0000-00004F3D0000}"/>
    <cellStyle name="Normal 2 2 4 3 9 6" xfId="45392" xr:uid="{00000000-0005-0000-0000-0000503D0000}"/>
    <cellStyle name="Normal 2 2 4 3 9 7" xfId="53778" xr:uid="{00000000-0005-0000-0000-0000513D0000}"/>
    <cellStyle name="Normal 2 2 4 3_Sheet1" xfId="168" xr:uid="{00000000-0005-0000-0000-0000523D0000}"/>
    <cellStyle name="Normal 2 2 4 4" xfId="169" xr:uid="{00000000-0005-0000-0000-0000533D0000}"/>
    <cellStyle name="Normal 2 2 4 4 10" xfId="9107" xr:uid="{00000000-0005-0000-0000-0000543D0000}"/>
    <cellStyle name="Normal 2 2 4 4 11" xfId="17493" xr:uid="{00000000-0005-0000-0000-0000553D0000}"/>
    <cellStyle name="Normal 2 2 4 4 12" xfId="25879" xr:uid="{00000000-0005-0000-0000-0000563D0000}"/>
    <cellStyle name="Normal 2 2 4 4 13" xfId="34265" xr:uid="{00000000-0005-0000-0000-0000573D0000}"/>
    <cellStyle name="Normal 2 2 4 4 14" xfId="42651" xr:uid="{00000000-0005-0000-0000-0000583D0000}"/>
    <cellStyle name="Normal 2 2 4 4 15" xfId="51037" xr:uid="{00000000-0005-0000-0000-0000593D0000}"/>
    <cellStyle name="Normal 2 2 4 4 16" xfId="59423" xr:uid="{00000000-0005-0000-0000-00005A3D0000}"/>
    <cellStyle name="Normal 2 2 4 4 17" xfId="60790" xr:uid="{00000000-0005-0000-0000-00005B3D0000}"/>
    <cellStyle name="Normal 2 2 4 4 2" xfId="170" xr:uid="{00000000-0005-0000-0000-00005C3D0000}"/>
    <cellStyle name="Normal 2 2 4 4 2 10" xfId="34266" xr:uid="{00000000-0005-0000-0000-00005D3D0000}"/>
    <cellStyle name="Normal 2 2 4 4 2 11" xfId="42652" xr:uid="{00000000-0005-0000-0000-00005E3D0000}"/>
    <cellStyle name="Normal 2 2 4 4 2 12" xfId="51038" xr:uid="{00000000-0005-0000-0000-00005F3D0000}"/>
    <cellStyle name="Normal 2 2 4 4 2 13" xfId="59424" xr:uid="{00000000-0005-0000-0000-0000603D0000}"/>
    <cellStyle name="Normal 2 2 4 4 2 14" xfId="60791" xr:uid="{00000000-0005-0000-0000-0000613D0000}"/>
    <cellStyle name="Normal 2 2 4 4 2 2" xfId="991" xr:uid="{00000000-0005-0000-0000-0000623D0000}"/>
    <cellStyle name="Normal 2 2 4 4 2 2 10" xfId="51402" xr:uid="{00000000-0005-0000-0000-0000633D0000}"/>
    <cellStyle name="Normal 2 2 4 4 2 2 11" xfId="59788" xr:uid="{00000000-0005-0000-0000-0000643D0000}"/>
    <cellStyle name="Normal 2 2 4 4 2 2 12" xfId="61286" xr:uid="{00000000-0005-0000-0000-0000653D0000}"/>
    <cellStyle name="Normal 2 2 4 4 2 2 2" xfId="2942" xr:uid="{00000000-0005-0000-0000-0000663D0000}"/>
    <cellStyle name="Normal 2 2 4 4 2 2 2 2" xfId="5659" xr:uid="{00000000-0005-0000-0000-0000673D0000}"/>
    <cellStyle name="Normal 2 2 4 4 2 2 2 2 2" xfId="17013" xr:uid="{00000000-0005-0000-0000-0000683D0000}"/>
    <cellStyle name="Normal 2 2 4 4 2 2 2 2 3" xfId="25399" xr:uid="{00000000-0005-0000-0000-0000693D0000}"/>
    <cellStyle name="Normal 2 2 4 4 2 2 2 2 4" xfId="33785" xr:uid="{00000000-0005-0000-0000-00006A3D0000}"/>
    <cellStyle name="Normal 2 2 4 4 2 2 2 2 5" xfId="42171" xr:uid="{00000000-0005-0000-0000-00006B3D0000}"/>
    <cellStyle name="Normal 2 2 4 4 2 2 2 2 6" xfId="50557" xr:uid="{00000000-0005-0000-0000-00006C3D0000}"/>
    <cellStyle name="Normal 2 2 4 4 2 2 2 2 7" xfId="58943" xr:uid="{00000000-0005-0000-0000-00006D3D0000}"/>
    <cellStyle name="Normal 2 2 4 4 2 2 2 3" xfId="8627" xr:uid="{00000000-0005-0000-0000-00006E3D0000}"/>
    <cellStyle name="Normal 2 2 4 4 2 2 2 3 2" xfId="14303" xr:uid="{00000000-0005-0000-0000-00006F3D0000}"/>
    <cellStyle name="Normal 2 2 4 4 2 2 2 3 3" xfId="22689" xr:uid="{00000000-0005-0000-0000-0000703D0000}"/>
    <cellStyle name="Normal 2 2 4 4 2 2 2 3 4" xfId="31075" xr:uid="{00000000-0005-0000-0000-0000713D0000}"/>
    <cellStyle name="Normal 2 2 4 4 2 2 2 3 5" xfId="39461" xr:uid="{00000000-0005-0000-0000-0000723D0000}"/>
    <cellStyle name="Normal 2 2 4 4 2 2 2 3 6" xfId="47847" xr:uid="{00000000-0005-0000-0000-0000733D0000}"/>
    <cellStyle name="Normal 2 2 4 4 2 2 2 3 7" xfId="56233" xr:uid="{00000000-0005-0000-0000-0000743D0000}"/>
    <cellStyle name="Normal 2 2 4 4 2 2 2 4" xfId="11337" xr:uid="{00000000-0005-0000-0000-0000753D0000}"/>
    <cellStyle name="Normal 2 2 4 4 2 2 2 5" xfId="19723" xr:uid="{00000000-0005-0000-0000-0000763D0000}"/>
    <cellStyle name="Normal 2 2 4 4 2 2 2 6" xfId="28109" xr:uid="{00000000-0005-0000-0000-0000773D0000}"/>
    <cellStyle name="Normal 2 2 4 4 2 2 2 7" xfId="36495" xr:uid="{00000000-0005-0000-0000-0000783D0000}"/>
    <cellStyle name="Normal 2 2 4 4 2 2 2 8" xfId="44881" xr:uid="{00000000-0005-0000-0000-0000793D0000}"/>
    <cellStyle name="Normal 2 2 4 4 2 2 2 9" xfId="53267" xr:uid="{00000000-0005-0000-0000-00007A3D0000}"/>
    <cellStyle name="Normal 2 2 4 4 2 2 3" xfId="3794" xr:uid="{00000000-0005-0000-0000-00007B3D0000}"/>
    <cellStyle name="Normal 2 2 4 4 2 2 3 2" xfId="15148" xr:uid="{00000000-0005-0000-0000-00007C3D0000}"/>
    <cellStyle name="Normal 2 2 4 4 2 2 3 3" xfId="23534" xr:uid="{00000000-0005-0000-0000-00007D3D0000}"/>
    <cellStyle name="Normal 2 2 4 4 2 2 3 4" xfId="31920" xr:uid="{00000000-0005-0000-0000-00007E3D0000}"/>
    <cellStyle name="Normal 2 2 4 4 2 2 3 5" xfId="40306" xr:uid="{00000000-0005-0000-0000-00007F3D0000}"/>
    <cellStyle name="Normal 2 2 4 4 2 2 3 6" xfId="48692" xr:uid="{00000000-0005-0000-0000-0000803D0000}"/>
    <cellStyle name="Normal 2 2 4 4 2 2 3 7" xfId="57078" xr:uid="{00000000-0005-0000-0000-0000813D0000}"/>
    <cellStyle name="Normal 2 2 4 4 2 2 4" xfId="6762" xr:uid="{00000000-0005-0000-0000-0000823D0000}"/>
    <cellStyle name="Normal 2 2 4 4 2 2 4 2" xfId="12438" xr:uid="{00000000-0005-0000-0000-0000833D0000}"/>
    <cellStyle name="Normal 2 2 4 4 2 2 4 3" xfId="20824" xr:uid="{00000000-0005-0000-0000-0000843D0000}"/>
    <cellStyle name="Normal 2 2 4 4 2 2 4 4" xfId="29210" xr:uid="{00000000-0005-0000-0000-0000853D0000}"/>
    <cellStyle name="Normal 2 2 4 4 2 2 4 5" xfId="37596" xr:uid="{00000000-0005-0000-0000-0000863D0000}"/>
    <cellStyle name="Normal 2 2 4 4 2 2 4 6" xfId="45982" xr:uid="{00000000-0005-0000-0000-0000873D0000}"/>
    <cellStyle name="Normal 2 2 4 4 2 2 4 7" xfId="54368" xr:uid="{00000000-0005-0000-0000-0000883D0000}"/>
    <cellStyle name="Normal 2 2 4 4 2 2 5" xfId="9472" xr:uid="{00000000-0005-0000-0000-0000893D0000}"/>
    <cellStyle name="Normal 2 2 4 4 2 2 6" xfId="17858" xr:uid="{00000000-0005-0000-0000-00008A3D0000}"/>
    <cellStyle name="Normal 2 2 4 4 2 2 7" xfId="26244" xr:uid="{00000000-0005-0000-0000-00008B3D0000}"/>
    <cellStyle name="Normal 2 2 4 4 2 2 8" xfId="34630" xr:uid="{00000000-0005-0000-0000-00008C3D0000}"/>
    <cellStyle name="Normal 2 2 4 4 2 2 9" xfId="43016" xr:uid="{00000000-0005-0000-0000-00008D3D0000}"/>
    <cellStyle name="Normal 2 2 4 4 2 3" xfId="1558" xr:uid="{00000000-0005-0000-0000-00008E3D0000}"/>
    <cellStyle name="Normal 2 2 4 4 2 3 10" xfId="51883" xr:uid="{00000000-0005-0000-0000-00008F3D0000}"/>
    <cellStyle name="Normal 2 2 4 4 2 3 11" xfId="60269" xr:uid="{00000000-0005-0000-0000-0000903D0000}"/>
    <cellStyle name="Normal 2 2 4 4 2 3 2" xfId="2578" xr:uid="{00000000-0005-0000-0000-0000913D0000}"/>
    <cellStyle name="Normal 2 2 4 4 2 3 2 2" xfId="5295" xr:uid="{00000000-0005-0000-0000-0000923D0000}"/>
    <cellStyle name="Normal 2 2 4 4 2 3 2 2 2" xfId="16649" xr:uid="{00000000-0005-0000-0000-0000933D0000}"/>
    <cellStyle name="Normal 2 2 4 4 2 3 2 2 3" xfId="25035" xr:uid="{00000000-0005-0000-0000-0000943D0000}"/>
    <cellStyle name="Normal 2 2 4 4 2 3 2 2 4" xfId="33421" xr:uid="{00000000-0005-0000-0000-0000953D0000}"/>
    <cellStyle name="Normal 2 2 4 4 2 3 2 2 5" xfId="41807" xr:uid="{00000000-0005-0000-0000-0000963D0000}"/>
    <cellStyle name="Normal 2 2 4 4 2 3 2 2 6" xfId="50193" xr:uid="{00000000-0005-0000-0000-0000973D0000}"/>
    <cellStyle name="Normal 2 2 4 4 2 3 2 2 7" xfId="58579" xr:uid="{00000000-0005-0000-0000-0000983D0000}"/>
    <cellStyle name="Normal 2 2 4 4 2 3 2 3" xfId="8263" xr:uid="{00000000-0005-0000-0000-0000993D0000}"/>
    <cellStyle name="Normal 2 2 4 4 2 3 2 3 2" xfId="13939" xr:uid="{00000000-0005-0000-0000-00009A3D0000}"/>
    <cellStyle name="Normal 2 2 4 4 2 3 2 3 3" xfId="22325" xr:uid="{00000000-0005-0000-0000-00009B3D0000}"/>
    <cellStyle name="Normal 2 2 4 4 2 3 2 3 4" xfId="30711" xr:uid="{00000000-0005-0000-0000-00009C3D0000}"/>
    <cellStyle name="Normal 2 2 4 4 2 3 2 3 5" xfId="39097" xr:uid="{00000000-0005-0000-0000-00009D3D0000}"/>
    <cellStyle name="Normal 2 2 4 4 2 3 2 3 6" xfId="47483" xr:uid="{00000000-0005-0000-0000-00009E3D0000}"/>
    <cellStyle name="Normal 2 2 4 4 2 3 2 3 7" xfId="55869" xr:uid="{00000000-0005-0000-0000-00009F3D0000}"/>
    <cellStyle name="Normal 2 2 4 4 2 3 2 4" xfId="10973" xr:uid="{00000000-0005-0000-0000-0000A03D0000}"/>
    <cellStyle name="Normal 2 2 4 4 2 3 2 5" xfId="19359" xr:uid="{00000000-0005-0000-0000-0000A13D0000}"/>
    <cellStyle name="Normal 2 2 4 4 2 3 2 6" xfId="27745" xr:uid="{00000000-0005-0000-0000-0000A23D0000}"/>
    <cellStyle name="Normal 2 2 4 4 2 3 2 7" xfId="36131" xr:uid="{00000000-0005-0000-0000-0000A33D0000}"/>
    <cellStyle name="Normal 2 2 4 4 2 3 2 8" xfId="44517" xr:uid="{00000000-0005-0000-0000-0000A43D0000}"/>
    <cellStyle name="Normal 2 2 4 4 2 3 2 9" xfId="52903" xr:uid="{00000000-0005-0000-0000-0000A53D0000}"/>
    <cellStyle name="Normal 2 2 4 4 2 3 3" xfId="4275" xr:uid="{00000000-0005-0000-0000-0000A63D0000}"/>
    <cellStyle name="Normal 2 2 4 4 2 3 3 2" xfId="15629" xr:uid="{00000000-0005-0000-0000-0000A73D0000}"/>
    <cellStyle name="Normal 2 2 4 4 2 3 3 3" xfId="24015" xr:uid="{00000000-0005-0000-0000-0000A83D0000}"/>
    <cellStyle name="Normal 2 2 4 4 2 3 3 4" xfId="32401" xr:uid="{00000000-0005-0000-0000-0000A93D0000}"/>
    <cellStyle name="Normal 2 2 4 4 2 3 3 5" xfId="40787" xr:uid="{00000000-0005-0000-0000-0000AA3D0000}"/>
    <cellStyle name="Normal 2 2 4 4 2 3 3 6" xfId="49173" xr:uid="{00000000-0005-0000-0000-0000AB3D0000}"/>
    <cellStyle name="Normal 2 2 4 4 2 3 3 7" xfId="57559" xr:uid="{00000000-0005-0000-0000-0000AC3D0000}"/>
    <cellStyle name="Normal 2 2 4 4 2 3 4" xfId="7243" xr:uid="{00000000-0005-0000-0000-0000AD3D0000}"/>
    <cellStyle name="Normal 2 2 4 4 2 3 4 2" xfId="12919" xr:uid="{00000000-0005-0000-0000-0000AE3D0000}"/>
    <cellStyle name="Normal 2 2 4 4 2 3 4 3" xfId="21305" xr:uid="{00000000-0005-0000-0000-0000AF3D0000}"/>
    <cellStyle name="Normal 2 2 4 4 2 3 4 4" xfId="29691" xr:uid="{00000000-0005-0000-0000-0000B03D0000}"/>
    <cellStyle name="Normal 2 2 4 4 2 3 4 5" xfId="38077" xr:uid="{00000000-0005-0000-0000-0000B13D0000}"/>
    <cellStyle name="Normal 2 2 4 4 2 3 4 6" xfId="46463" xr:uid="{00000000-0005-0000-0000-0000B23D0000}"/>
    <cellStyle name="Normal 2 2 4 4 2 3 4 7" xfId="54849" xr:uid="{00000000-0005-0000-0000-0000B33D0000}"/>
    <cellStyle name="Normal 2 2 4 4 2 3 5" xfId="9953" xr:uid="{00000000-0005-0000-0000-0000B43D0000}"/>
    <cellStyle name="Normal 2 2 4 4 2 3 6" xfId="18339" xr:uid="{00000000-0005-0000-0000-0000B53D0000}"/>
    <cellStyle name="Normal 2 2 4 4 2 3 7" xfId="26725" xr:uid="{00000000-0005-0000-0000-0000B63D0000}"/>
    <cellStyle name="Normal 2 2 4 4 2 3 8" xfId="35111" xr:uid="{00000000-0005-0000-0000-0000B73D0000}"/>
    <cellStyle name="Normal 2 2 4 4 2 3 9" xfId="43497" xr:uid="{00000000-0005-0000-0000-0000B83D0000}"/>
    <cellStyle name="Normal 2 2 4 4 2 4" xfId="2097" xr:uid="{00000000-0005-0000-0000-0000B93D0000}"/>
    <cellStyle name="Normal 2 2 4 4 2 4 2" xfId="4814" xr:uid="{00000000-0005-0000-0000-0000BA3D0000}"/>
    <cellStyle name="Normal 2 2 4 4 2 4 2 2" xfId="16168" xr:uid="{00000000-0005-0000-0000-0000BB3D0000}"/>
    <cellStyle name="Normal 2 2 4 4 2 4 2 3" xfId="24554" xr:uid="{00000000-0005-0000-0000-0000BC3D0000}"/>
    <cellStyle name="Normal 2 2 4 4 2 4 2 4" xfId="32940" xr:uid="{00000000-0005-0000-0000-0000BD3D0000}"/>
    <cellStyle name="Normal 2 2 4 4 2 4 2 5" xfId="41326" xr:uid="{00000000-0005-0000-0000-0000BE3D0000}"/>
    <cellStyle name="Normal 2 2 4 4 2 4 2 6" xfId="49712" xr:uid="{00000000-0005-0000-0000-0000BF3D0000}"/>
    <cellStyle name="Normal 2 2 4 4 2 4 2 7" xfId="58098" xr:uid="{00000000-0005-0000-0000-0000C03D0000}"/>
    <cellStyle name="Normal 2 2 4 4 2 4 3" xfId="7782" xr:uid="{00000000-0005-0000-0000-0000C13D0000}"/>
    <cellStyle name="Normal 2 2 4 4 2 4 3 2" xfId="13458" xr:uid="{00000000-0005-0000-0000-0000C23D0000}"/>
    <cellStyle name="Normal 2 2 4 4 2 4 3 3" xfId="21844" xr:uid="{00000000-0005-0000-0000-0000C33D0000}"/>
    <cellStyle name="Normal 2 2 4 4 2 4 3 4" xfId="30230" xr:uid="{00000000-0005-0000-0000-0000C43D0000}"/>
    <cellStyle name="Normal 2 2 4 4 2 4 3 5" xfId="38616" xr:uid="{00000000-0005-0000-0000-0000C53D0000}"/>
    <cellStyle name="Normal 2 2 4 4 2 4 3 6" xfId="47002" xr:uid="{00000000-0005-0000-0000-0000C63D0000}"/>
    <cellStyle name="Normal 2 2 4 4 2 4 3 7" xfId="55388" xr:uid="{00000000-0005-0000-0000-0000C73D0000}"/>
    <cellStyle name="Normal 2 2 4 4 2 4 4" xfId="10492" xr:uid="{00000000-0005-0000-0000-0000C83D0000}"/>
    <cellStyle name="Normal 2 2 4 4 2 4 5" xfId="18878" xr:uid="{00000000-0005-0000-0000-0000C93D0000}"/>
    <cellStyle name="Normal 2 2 4 4 2 4 6" xfId="27264" xr:uid="{00000000-0005-0000-0000-0000CA3D0000}"/>
    <cellStyle name="Normal 2 2 4 4 2 4 7" xfId="35650" xr:uid="{00000000-0005-0000-0000-0000CB3D0000}"/>
    <cellStyle name="Normal 2 2 4 4 2 4 8" xfId="44036" xr:uid="{00000000-0005-0000-0000-0000CC3D0000}"/>
    <cellStyle name="Normal 2 2 4 4 2 4 9" xfId="52422" xr:uid="{00000000-0005-0000-0000-0000CD3D0000}"/>
    <cellStyle name="Normal 2 2 4 4 2 5" xfId="3430" xr:uid="{00000000-0005-0000-0000-0000CE3D0000}"/>
    <cellStyle name="Normal 2 2 4 4 2 5 2" xfId="14784" xr:uid="{00000000-0005-0000-0000-0000CF3D0000}"/>
    <cellStyle name="Normal 2 2 4 4 2 5 3" xfId="23170" xr:uid="{00000000-0005-0000-0000-0000D03D0000}"/>
    <cellStyle name="Normal 2 2 4 4 2 5 4" xfId="31556" xr:uid="{00000000-0005-0000-0000-0000D13D0000}"/>
    <cellStyle name="Normal 2 2 4 4 2 5 5" xfId="39942" xr:uid="{00000000-0005-0000-0000-0000D23D0000}"/>
    <cellStyle name="Normal 2 2 4 4 2 5 6" xfId="48328" xr:uid="{00000000-0005-0000-0000-0000D33D0000}"/>
    <cellStyle name="Normal 2 2 4 4 2 5 7" xfId="56714" xr:uid="{00000000-0005-0000-0000-0000D43D0000}"/>
    <cellStyle name="Normal 2 2 4 4 2 6" xfId="6398" xr:uid="{00000000-0005-0000-0000-0000D53D0000}"/>
    <cellStyle name="Normal 2 2 4 4 2 6 2" xfId="12074" xr:uid="{00000000-0005-0000-0000-0000D63D0000}"/>
    <cellStyle name="Normal 2 2 4 4 2 6 3" xfId="20460" xr:uid="{00000000-0005-0000-0000-0000D73D0000}"/>
    <cellStyle name="Normal 2 2 4 4 2 6 4" xfId="28846" xr:uid="{00000000-0005-0000-0000-0000D83D0000}"/>
    <cellStyle name="Normal 2 2 4 4 2 6 5" xfId="37232" xr:uid="{00000000-0005-0000-0000-0000D93D0000}"/>
    <cellStyle name="Normal 2 2 4 4 2 6 6" xfId="45618" xr:uid="{00000000-0005-0000-0000-0000DA3D0000}"/>
    <cellStyle name="Normal 2 2 4 4 2 6 7" xfId="54004" xr:uid="{00000000-0005-0000-0000-0000DB3D0000}"/>
    <cellStyle name="Normal 2 2 4 4 2 7" xfId="9108" xr:uid="{00000000-0005-0000-0000-0000DC3D0000}"/>
    <cellStyle name="Normal 2 2 4 4 2 8" xfId="17494" xr:uid="{00000000-0005-0000-0000-0000DD3D0000}"/>
    <cellStyle name="Normal 2 2 4 4 2 9" xfId="25880" xr:uid="{00000000-0005-0000-0000-0000DE3D0000}"/>
    <cellStyle name="Normal 2 2 4 4 3" xfId="992" xr:uid="{00000000-0005-0000-0000-0000DF3D0000}"/>
    <cellStyle name="Normal 2 2 4 4 3 10" xfId="43017" xr:uid="{00000000-0005-0000-0000-0000E03D0000}"/>
    <cellStyle name="Normal 2 2 4 4 3 11" xfId="51403" xr:uid="{00000000-0005-0000-0000-0000E13D0000}"/>
    <cellStyle name="Normal 2 2 4 4 3 12" xfId="59789" xr:uid="{00000000-0005-0000-0000-0000E23D0000}"/>
    <cellStyle name="Normal 2 2 4 4 3 13" xfId="61285" xr:uid="{00000000-0005-0000-0000-0000E33D0000}"/>
    <cellStyle name="Normal 2 2 4 4 3 2" xfId="1846" xr:uid="{00000000-0005-0000-0000-0000E43D0000}"/>
    <cellStyle name="Normal 2 2 4 4 3 2 10" xfId="52171" xr:uid="{00000000-0005-0000-0000-0000E53D0000}"/>
    <cellStyle name="Normal 2 2 4 4 3 2 11" xfId="60557" xr:uid="{00000000-0005-0000-0000-0000E63D0000}"/>
    <cellStyle name="Normal 2 2 4 4 3 2 2" xfId="2943" xr:uid="{00000000-0005-0000-0000-0000E73D0000}"/>
    <cellStyle name="Normal 2 2 4 4 3 2 2 2" xfId="5660" xr:uid="{00000000-0005-0000-0000-0000E83D0000}"/>
    <cellStyle name="Normal 2 2 4 4 3 2 2 2 2" xfId="17014" xr:uid="{00000000-0005-0000-0000-0000E93D0000}"/>
    <cellStyle name="Normal 2 2 4 4 3 2 2 2 3" xfId="25400" xr:uid="{00000000-0005-0000-0000-0000EA3D0000}"/>
    <cellStyle name="Normal 2 2 4 4 3 2 2 2 4" xfId="33786" xr:uid="{00000000-0005-0000-0000-0000EB3D0000}"/>
    <cellStyle name="Normal 2 2 4 4 3 2 2 2 5" xfId="42172" xr:uid="{00000000-0005-0000-0000-0000EC3D0000}"/>
    <cellStyle name="Normal 2 2 4 4 3 2 2 2 6" xfId="50558" xr:uid="{00000000-0005-0000-0000-0000ED3D0000}"/>
    <cellStyle name="Normal 2 2 4 4 3 2 2 2 7" xfId="58944" xr:uid="{00000000-0005-0000-0000-0000EE3D0000}"/>
    <cellStyle name="Normal 2 2 4 4 3 2 2 3" xfId="8628" xr:uid="{00000000-0005-0000-0000-0000EF3D0000}"/>
    <cellStyle name="Normal 2 2 4 4 3 2 2 3 2" xfId="14304" xr:uid="{00000000-0005-0000-0000-0000F03D0000}"/>
    <cellStyle name="Normal 2 2 4 4 3 2 2 3 3" xfId="22690" xr:uid="{00000000-0005-0000-0000-0000F13D0000}"/>
    <cellStyle name="Normal 2 2 4 4 3 2 2 3 4" xfId="31076" xr:uid="{00000000-0005-0000-0000-0000F23D0000}"/>
    <cellStyle name="Normal 2 2 4 4 3 2 2 3 5" xfId="39462" xr:uid="{00000000-0005-0000-0000-0000F33D0000}"/>
    <cellStyle name="Normal 2 2 4 4 3 2 2 3 6" xfId="47848" xr:uid="{00000000-0005-0000-0000-0000F43D0000}"/>
    <cellStyle name="Normal 2 2 4 4 3 2 2 3 7" xfId="56234" xr:uid="{00000000-0005-0000-0000-0000F53D0000}"/>
    <cellStyle name="Normal 2 2 4 4 3 2 2 4" xfId="11338" xr:uid="{00000000-0005-0000-0000-0000F63D0000}"/>
    <cellStyle name="Normal 2 2 4 4 3 2 2 5" xfId="19724" xr:uid="{00000000-0005-0000-0000-0000F73D0000}"/>
    <cellStyle name="Normal 2 2 4 4 3 2 2 6" xfId="28110" xr:uid="{00000000-0005-0000-0000-0000F83D0000}"/>
    <cellStyle name="Normal 2 2 4 4 3 2 2 7" xfId="36496" xr:uid="{00000000-0005-0000-0000-0000F93D0000}"/>
    <cellStyle name="Normal 2 2 4 4 3 2 2 8" xfId="44882" xr:uid="{00000000-0005-0000-0000-0000FA3D0000}"/>
    <cellStyle name="Normal 2 2 4 4 3 2 2 9" xfId="53268" xr:uid="{00000000-0005-0000-0000-0000FB3D0000}"/>
    <cellStyle name="Normal 2 2 4 4 3 2 3" xfId="4563" xr:uid="{00000000-0005-0000-0000-0000FC3D0000}"/>
    <cellStyle name="Normal 2 2 4 4 3 2 3 2" xfId="15917" xr:uid="{00000000-0005-0000-0000-0000FD3D0000}"/>
    <cellStyle name="Normal 2 2 4 4 3 2 3 3" xfId="24303" xr:uid="{00000000-0005-0000-0000-0000FE3D0000}"/>
    <cellStyle name="Normal 2 2 4 4 3 2 3 4" xfId="32689" xr:uid="{00000000-0005-0000-0000-0000FF3D0000}"/>
    <cellStyle name="Normal 2 2 4 4 3 2 3 5" xfId="41075" xr:uid="{00000000-0005-0000-0000-0000003E0000}"/>
    <cellStyle name="Normal 2 2 4 4 3 2 3 6" xfId="49461" xr:uid="{00000000-0005-0000-0000-0000013E0000}"/>
    <cellStyle name="Normal 2 2 4 4 3 2 3 7" xfId="57847" xr:uid="{00000000-0005-0000-0000-0000023E0000}"/>
    <cellStyle name="Normal 2 2 4 4 3 2 4" xfId="7531" xr:uid="{00000000-0005-0000-0000-0000033E0000}"/>
    <cellStyle name="Normal 2 2 4 4 3 2 4 2" xfId="13207" xr:uid="{00000000-0005-0000-0000-0000043E0000}"/>
    <cellStyle name="Normal 2 2 4 4 3 2 4 3" xfId="21593" xr:uid="{00000000-0005-0000-0000-0000053E0000}"/>
    <cellStyle name="Normal 2 2 4 4 3 2 4 4" xfId="29979" xr:uid="{00000000-0005-0000-0000-0000063E0000}"/>
    <cellStyle name="Normal 2 2 4 4 3 2 4 5" xfId="38365" xr:uid="{00000000-0005-0000-0000-0000073E0000}"/>
    <cellStyle name="Normal 2 2 4 4 3 2 4 6" xfId="46751" xr:uid="{00000000-0005-0000-0000-0000083E0000}"/>
    <cellStyle name="Normal 2 2 4 4 3 2 4 7" xfId="55137" xr:uid="{00000000-0005-0000-0000-0000093E0000}"/>
    <cellStyle name="Normal 2 2 4 4 3 2 5" xfId="10241" xr:uid="{00000000-0005-0000-0000-00000A3E0000}"/>
    <cellStyle name="Normal 2 2 4 4 3 2 6" xfId="18627" xr:uid="{00000000-0005-0000-0000-00000B3E0000}"/>
    <cellStyle name="Normal 2 2 4 4 3 2 7" xfId="27013" xr:uid="{00000000-0005-0000-0000-00000C3E0000}"/>
    <cellStyle name="Normal 2 2 4 4 3 2 8" xfId="35399" xr:uid="{00000000-0005-0000-0000-00000D3E0000}"/>
    <cellStyle name="Normal 2 2 4 4 3 2 9" xfId="43785" xr:uid="{00000000-0005-0000-0000-00000E3E0000}"/>
    <cellStyle name="Normal 2 2 4 4 3 3" xfId="2098" xr:uid="{00000000-0005-0000-0000-00000F3E0000}"/>
    <cellStyle name="Normal 2 2 4 4 3 3 2" xfId="4815" xr:uid="{00000000-0005-0000-0000-0000103E0000}"/>
    <cellStyle name="Normal 2 2 4 4 3 3 2 2" xfId="16169" xr:uid="{00000000-0005-0000-0000-0000113E0000}"/>
    <cellStyle name="Normal 2 2 4 4 3 3 2 3" xfId="24555" xr:uid="{00000000-0005-0000-0000-0000123E0000}"/>
    <cellStyle name="Normal 2 2 4 4 3 3 2 4" xfId="32941" xr:uid="{00000000-0005-0000-0000-0000133E0000}"/>
    <cellStyle name="Normal 2 2 4 4 3 3 2 5" xfId="41327" xr:uid="{00000000-0005-0000-0000-0000143E0000}"/>
    <cellStyle name="Normal 2 2 4 4 3 3 2 6" xfId="49713" xr:uid="{00000000-0005-0000-0000-0000153E0000}"/>
    <cellStyle name="Normal 2 2 4 4 3 3 2 7" xfId="58099" xr:uid="{00000000-0005-0000-0000-0000163E0000}"/>
    <cellStyle name="Normal 2 2 4 4 3 3 3" xfId="7783" xr:uid="{00000000-0005-0000-0000-0000173E0000}"/>
    <cellStyle name="Normal 2 2 4 4 3 3 3 2" xfId="13459" xr:uid="{00000000-0005-0000-0000-0000183E0000}"/>
    <cellStyle name="Normal 2 2 4 4 3 3 3 3" xfId="21845" xr:uid="{00000000-0005-0000-0000-0000193E0000}"/>
    <cellStyle name="Normal 2 2 4 4 3 3 3 4" xfId="30231" xr:uid="{00000000-0005-0000-0000-00001A3E0000}"/>
    <cellStyle name="Normal 2 2 4 4 3 3 3 5" xfId="38617" xr:uid="{00000000-0005-0000-0000-00001B3E0000}"/>
    <cellStyle name="Normal 2 2 4 4 3 3 3 6" xfId="47003" xr:uid="{00000000-0005-0000-0000-00001C3E0000}"/>
    <cellStyle name="Normal 2 2 4 4 3 3 3 7" xfId="55389" xr:uid="{00000000-0005-0000-0000-00001D3E0000}"/>
    <cellStyle name="Normal 2 2 4 4 3 3 4" xfId="10493" xr:uid="{00000000-0005-0000-0000-00001E3E0000}"/>
    <cellStyle name="Normal 2 2 4 4 3 3 5" xfId="18879" xr:uid="{00000000-0005-0000-0000-00001F3E0000}"/>
    <cellStyle name="Normal 2 2 4 4 3 3 6" xfId="27265" xr:uid="{00000000-0005-0000-0000-0000203E0000}"/>
    <cellStyle name="Normal 2 2 4 4 3 3 7" xfId="35651" xr:uid="{00000000-0005-0000-0000-0000213E0000}"/>
    <cellStyle name="Normal 2 2 4 4 3 3 8" xfId="44037" xr:uid="{00000000-0005-0000-0000-0000223E0000}"/>
    <cellStyle name="Normal 2 2 4 4 3 3 9" xfId="52423" xr:uid="{00000000-0005-0000-0000-0000233E0000}"/>
    <cellStyle name="Normal 2 2 4 4 3 4" xfId="3795" xr:uid="{00000000-0005-0000-0000-0000243E0000}"/>
    <cellStyle name="Normal 2 2 4 4 3 4 2" xfId="15149" xr:uid="{00000000-0005-0000-0000-0000253E0000}"/>
    <cellStyle name="Normal 2 2 4 4 3 4 3" xfId="23535" xr:uid="{00000000-0005-0000-0000-0000263E0000}"/>
    <cellStyle name="Normal 2 2 4 4 3 4 4" xfId="31921" xr:uid="{00000000-0005-0000-0000-0000273E0000}"/>
    <cellStyle name="Normal 2 2 4 4 3 4 5" xfId="40307" xr:uid="{00000000-0005-0000-0000-0000283E0000}"/>
    <cellStyle name="Normal 2 2 4 4 3 4 6" xfId="48693" xr:uid="{00000000-0005-0000-0000-0000293E0000}"/>
    <cellStyle name="Normal 2 2 4 4 3 4 7" xfId="57079" xr:uid="{00000000-0005-0000-0000-00002A3E0000}"/>
    <cellStyle name="Normal 2 2 4 4 3 5" xfId="6763" xr:uid="{00000000-0005-0000-0000-00002B3E0000}"/>
    <cellStyle name="Normal 2 2 4 4 3 5 2" xfId="12439" xr:uid="{00000000-0005-0000-0000-00002C3E0000}"/>
    <cellStyle name="Normal 2 2 4 4 3 5 3" xfId="20825" xr:uid="{00000000-0005-0000-0000-00002D3E0000}"/>
    <cellStyle name="Normal 2 2 4 4 3 5 4" xfId="29211" xr:uid="{00000000-0005-0000-0000-00002E3E0000}"/>
    <cellStyle name="Normal 2 2 4 4 3 5 5" xfId="37597" xr:uid="{00000000-0005-0000-0000-00002F3E0000}"/>
    <cellStyle name="Normal 2 2 4 4 3 5 6" xfId="45983" xr:uid="{00000000-0005-0000-0000-0000303E0000}"/>
    <cellStyle name="Normal 2 2 4 4 3 5 7" xfId="54369" xr:uid="{00000000-0005-0000-0000-0000313E0000}"/>
    <cellStyle name="Normal 2 2 4 4 3 6" xfId="9473" xr:uid="{00000000-0005-0000-0000-0000323E0000}"/>
    <cellStyle name="Normal 2 2 4 4 3 7" xfId="17859" xr:uid="{00000000-0005-0000-0000-0000333E0000}"/>
    <cellStyle name="Normal 2 2 4 4 3 8" xfId="26245" xr:uid="{00000000-0005-0000-0000-0000343E0000}"/>
    <cellStyle name="Normal 2 2 4 4 3 9" xfId="34631" xr:uid="{00000000-0005-0000-0000-0000353E0000}"/>
    <cellStyle name="Normal 2 2 4 4 4" xfId="990" xr:uid="{00000000-0005-0000-0000-0000363E0000}"/>
    <cellStyle name="Normal 2 2 4 4 4 10" xfId="51401" xr:uid="{00000000-0005-0000-0000-0000373E0000}"/>
    <cellStyle name="Normal 2 2 4 4 4 11" xfId="59787" xr:uid="{00000000-0005-0000-0000-0000383E0000}"/>
    <cellStyle name="Normal 2 2 4 4 4 2" xfId="2941" xr:uid="{00000000-0005-0000-0000-0000393E0000}"/>
    <cellStyle name="Normal 2 2 4 4 4 2 2" xfId="5658" xr:uid="{00000000-0005-0000-0000-00003A3E0000}"/>
    <cellStyle name="Normal 2 2 4 4 4 2 2 2" xfId="17012" xr:uid="{00000000-0005-0000-0000-00003B3E0000}"/>
    <cellStyle name="Normal 2 2 4 4 4 2 2 3" xfId="25398" xr:uid="{00000000-0005-0000-0000-00003C3E0000}"/>
    <cellStyle name="Normal 2 2 4 4 4 2 2 4" xfId="33784" xr:uid="{00000000-0005-0000-0000-00003D3E0000}"/>
    <cellStyle name="Normal 2 2 4 4 4 2 2 5" xfId="42170" xr:uid="{00000000-0005-0000-0000-00003E3E0000}"/>
    <cellStyle name="Normal 2 2 4 4 4 2 2 6" xfId="50556" xr:uid="{00000000-0005-0000-0000-00003F3E0000}"/>
    <cellStyle name="Normal 2 2 4 4 4 2 2 7" xfId="58942" xr:uid="{00000000-0005-0000-0000-0000403E0000}"/>
    <cellStyle name="Normal 2 2 4 4 4 2 3" xfId="8626" xr:uid="{00000000-0005-0000-0000-0000413E0000}"/>
    <cellStyle name="Normal 2 2 4 4 4 2 3 2" xfId="14302" xr:uid="{00000000-0005-0000-0000-0000423E0000}"/>
    <cellStyle name="Normal 2 2 4 4 4 2 3 3" xfId="22688" xr:uid="{00000000-0005-0000-0000-0000433E0000}"/>
    <cellStyle name="Normal 2 2 4 4 4 2 3 4" xfId="31074" xr:uid="{00000000-0005-0000-0000-0000443E0000}"/>
    <cellStyle name="Normal 2 2 4 4 4 2 3 5" xfId="39460" xr:uid="{00000000-0005-0000-0000-0000453E0000}"/>
    <cellStyle name="Normal 2 2 4 4 4 2 3 6" xfId="47846" xr:uid="{00000000-0005-0000-0000-0000463E0000}"/>
    <cellStyle name="Normal 2 2 4 4 4 2 3 7" xfId="56232" xr:uid="{00000000-0005-0000-0000-0000473E0000}"/>
    <cellStyle name="Normal 2 2 4 4 4 2 4" xfId="11336" xr:uid="{00000000-0005-0000-0000-0000483E0000}"/>
    <cellStyle name="Normal 2 2 4 4 4 2 5" xfId="19722" xr:uid="{00000000-0005-0000-0000-0000493E0000}"/>
    <cellStyle name="Normal 2 2 4 4 4 2 6" xfId="28108" xr:uid="{00000000-0005-0000-0000-00004A3E0000}"/>
    <cellStyle name="Normal 2 2 4 4 4 2 7" xfId="36494" xr:uid="{00000000-0005-0000-0000-00004B3E0000}"/>
    <cellStyle name="Normal 2 2 4 4 4 2 8" xfId="44880" xr:uid="{00000000-0005-0000-0000-00004C3E0000}"/>
    <cellStyle name="Normal 2 2 4 4 4 2 9" xfId="53266" xr:uid="{00000000-0005-0000-0000-00004D3E0000}"/>
    <cellStyle name="Normal 2 2 4 4 4 3" xfId="3793" xr:uid="{00000000-0005-0000-0000-00004E3E0000}"/>
    <cellStyle name="Normal 2 2 4 4 4 3 2" xfId="15147" xr:uid="{00000000-0005-0000-0000-00004F3E0000}"/>
    <cellStyle name="Normal 2 2 4 4 4 3 3" xfId="23533" xr:uid="{00000000-0005-0000-0000-0000503E0000}"/>
    <cellStyle name="Normal 2 2 4 4 4 3 4" xfId="31919" xr:uid="{00000000-0005-0000-0000-0000513E0000}"/>
    <cellStyle name="Normal 2 2 4 4 4 3 5" xfId="40305" xr:uid="{00000000-0005-0000-0000-0000523E0000}"/>
    <cellStyle name="Normal 2 2 4 4 4 3 6" xfId="48691" xr:uid="{00000000-0005-0000-0000-0000533E0000}"/>
    <cellStyle name="Normal 2 2 4 4 4 3 7" xfId="57077" xr:uid="{00000000-0005-0000-0000-0000543E0000}"/>
    <cellStyle name="Normal 2 2 4 4 4 4" xfId="6761" xr:uid="{00000000-0005-0000-0000-0000553E0000}"/>
    <cellStyle name="Normal 2 2 4 4 4 4 2" xfId="12437" xr:uid="{00000000-0005-0000-0000-0000563E0000}"/>
    <cellStyle name="Normal 2 2 4 4 4 4 3" xfId="20823" xr:uid="{00000000-0005-0000-0000-0000573E0000}"/>
    <cellStyle name="Normal 2 2 4 4 4 4 4" xfId="29209" xr:uid="{00000000-0005-0000-0000-0000583E0000}"/>
    <cellStyle name="Normal 2 2 4 4 4 4 5" xfId="37595" xr:uid="{00000000-0005-0000-0000-0000593E0000}"/>
    <cellStyle name="Normal 2 2 4 4 4 4 6" xfId="45981" xr:uid="{00000000-0005-0000-0000-00005A3E0000}"/>
    <cellStyle name="Normal 2 2 4 4 4 4 7" xfId="54367" xr:uid="{00000000-0005-0000-0000-00005B3E0000}"/>
    <cellStyle name="Normal 2 2 4 4 4 5" xfId="9471" xr:uid="{00000000-0005-0000-0000-00005C3E0000}"/>
    <cellStyle name="Normal 2 2 4 4 4 6" xfId="17857" xr:uid="{00000000-0005-0000-0000-00005D3E0000}"/>
    <cellStyle name="Normal 2 2 4 4 4 7" xfId="26243" xr:uid="{00000000-0005-0000-0000-00005E3E0000}"/>
    <cellStyle name="Normal 2 2 4 4 4 8" xfId="34629" xr:uid="{00000000-0005-0000-0000-00005F3E0000}"/>
    <cellStyle name="Normal 2 2 4 4 4 9" xfId="43015" xr:uid="{00000000-0005-0000-0000-0000603E0000}"/>
    <cellStyle name="Normal 2 2 4 4 5" xfId="1557" xr:uid="{00000000-0005-0000-0000-0000613E0000}"/>
    <cellStyle name="Normal 2 2 4 4 5 10" xfId="51882" xr:uid="{00000000-0005-0000-0000-0000623E0000}"/>
    <cellStyle name="Normal 2 2 4 4 5 11" xfId="60268" xr:uid="{00000000-0005-0000-0000-0000633E0000}"/>
    <cellStyle name="Normal 2 2 4 4 5 2" xfId="2577" xr:uid="{00000000-0005-0000-0000-0000643E0000}"/>
    <cellStyle name="Normal 2 2 4 4 5 2 2" xfId="5294" xr:uid="{00000000-0005-0000-0000-0000653E0000}"/>
    <cellStyle name="Normal 2 2 4 4 5 2 2 2" xfId="16648" xr:uid="{00000000-0005-0000-0000-0000663E0000}"/>
    <cellStyle name="Normal 2 2 4 4 5 2 2 3" xfId="25034" xr:uid="{00000000-0005-0000-0000-0000673E0000}"/>
    <cellStyle name="Normal 2 2 4 4 5 2 2 4" xfId="33420" xr:uid="{00000000-0005-0000-0000-0000683E0000}"/>
    <cellStyle name="Normal 2 2 4 4 5 2 2 5" xfId="41806" xr:uid="{00000000-0005-0000-0000-0000693E0000}"/>
    <cellStyle name="Normal 2 2 4 4 5 2 2 6" xfId="50192" xr:uid="{00000000-0005-0000-0000-00006A3E0000}"/>
    <cellStyle name="Normal 2 2 4 4 5 2 2 7" xfId="58578" xr:uid="{00000000-0005-0000-0000-00006B3E0000}"/>
    <cellStyle name="Normal 2 2 4 4 5 2 3" xfId="8262" xr:uid="{00000000-0005-0000-0000-00006C3E0000}"/>
    <cellStyle name="Normal 2 2 4 4 5 2 3 2" xfId="13938" xr:uid="{00000000-0005-0000-0000-00006D3E0000}"/>
    <cellStyle name="Normal 2 2 4 4 5 2 3 3" xfId="22324" xr:uid="{00000000-0005-0000-0000-00006E3E0000}"/>
    <cellStyle name="Normal 2 2 4 4 5 2 3 4" xfId="30710" xr:uid="{00000000-0005-0000-0000-00006F3E0000}"/>
    <cellStyle name="Normal 2 2 4 4 5 2 3 5" xfId="39096" xr:uid="{00000000-0005-0000-0000-0000703E0000}"/>
    <cellStyle name="Normal 2 2 4 4 5 2 3 6" xfId="47482" xr:uid="{00000000-0005-0000-0000-0000713E0000}"/>
    <cellStyle name="Normal 2 2 4 4 5 2 3 7" xfId="55868" xr:uid="{00000000-0005-0000-0000-0000723E0000}"/>
    <cellStyle name="Normal 2 2 4 4 5 2 4" xfId="10972" xr:uid="{00000000-0005-0000-0000-0000733E0000}"/>
    <cellStyle name="Normal 2 2 4 4 5 2 5" xfId="19358" xr:uid="{00000000-0005-0000-0000-0000743E0000}"/>
    <cellStyle name="Normal 2 2 4 4 5 2 6" xfId="27744" xr:uid="{00000000-0005-0000-0000-0000753E0000}"/>
    <cellStyle name="Normal 2 2 4 4 5 2 7" xfId="36130" xr:uid="{00000000-0005-0000-0000-0000763E0000}"/>
    <cellStyle name="Normal 2 2 4 4 5 2 8" xfId="44516" xr:uid="{00000000-0005-0000-0000-0000773E0000}"/>
    <cellStyle name="Normal 2 2 4 4 5 2 9" xfId="52902" xr:uid="{00000000-0005-0000-0000-0000783E0000}"/>
    <cellStyle name="Normal 2 2 4 4 5 3" xfId="4274" xr:uid="{00000000-0005-0000-0000-0000793E0000}"/>
    <cellStyle name="Normal 2 2 4 4 5 3 2" xfId="15628" xr:uid="{00000000-0005-0000-0000-00007A3E0000}"/>
    <cellStyle name="Normal 2 2 4 4 5 3 3" xfId="24014" xr:uid="{00000000-0005-0000-0000-00007B3E0000}"/>
    <cellStyle name="Normal 2 2 4 4 5 3 4" xfId="32400" xr:uid="{00000000-0005-0000-0000-00007C3E0000}"/>
    <cellStyle name="Normal 2 2 4 4 5 3 5" xfId="40786" xr:uid="{00000000-0005-0000-0000-00007D3E0000}"/>
    <cellStyle name="Normal 2 2 4 4 5 3 6" xfId="49172" xr:uid="{00000000-0005-0000-0000-00007E3E0000}"/>
    <cellStyle name="Normal 2 2 4 4 5 3 7" xfId="57558" xr:uid="{00000000-0005-0000-0000-00007F3E0000}"/>
    <cellStyle name="Normal 2 2 4 4 5 4" xfId="7242" xr:uid="{00000000-0005-0000-0000-0000803E0000}"/>
    <cellStyle name="Normal 2 2 4 4 5 4 2" xfId="12918" xr:uid="{00000000-0005-0000-0000-0000813E0000}"/>
    <cellStyle name="Normal 2 2 4 4 5 4 3" xfId="21304" xr:uid="{00000000-0005-0000-0000-0000823E0000}"/>
    <cellStyle name="Normal 2 2 4 4 5 4 4" xfId="29690" xr:uid="{00000000-0005-0000-0000-0000833E0000}"/>
    <cellStyle name="Normal 2 2 4 4 5 4 5" xfId="38076" xr:uid="{00000000-0005-0000-0000-0000843E0000}"/>
    <cellStyle name="Normal 2 2 4 4 5 4 6" xfId="46462" xr:uid="{00000000-0005-0000-0000-0000853E0000}"/>
    <cellStyle name="Normal 2 2 4 4 5 4 7" xfId="54848" xr:uid="{00000000-0005-0000-0000-0000863E0000}"/>
    <cellStyle name="Normal 2 2 4 4 5 5" xfId="9952" xr:uid="{00000000-0005-0000-0000-0000873E0000}"/>
    <cellStyle name="Normal 2 2 4 4 5 6" xfId="18338" xr:uid="{00000000-0005-0000-0000-0000883E0000}"/>
    <cellStyle name="Normal 2 2 4 4 5 7" xfId="26724" xr:uid="{00000000-0005-0000-0000-0000893E0000}"/>
    <cellStyle name="Normal 2 2 4 4 5 8" xfId="35110" xr:uid="{00000000-0005-0000-0000-00008A3E0000}"/>
    <cellStyle name="Normal 2 2 4 4 5 9" xfId="43496" xr:uid="{00000000-0005-0000-0000-00008B3E0000}"/>
    <cellStyle name="Normal 2 2 4 4 6" xfId="2096" xr:uid="{00000000-0005-0000-0000-00008C3E0000}"/>
    <cellStyle name="Normal 2 2 4 4 6 2" xfId="4813" xr:uid="{00000000-0005-0000-0000-00008D3E0000}"/>
    <cellStyle name="Normal 2 2 4 4 6 2 2" xfId="16167" xr:uid="{00000000-0005-0000-0000-00008E3E0000}"/>
    <cellStyle name="Normal 2 2 4 4 6 2 3" xfId="24553" xr:uid="{00000000-0005-0000-0000-00008F3E0000}"/>
    <cellStyle name="Normal 2 2 4 4 6 2 4" xfId="32939" xr:uid="{00000000-0005-0000-0000-0000903E0000}"/>
    <cellStyle name="Normal 2 2 4 4 6 2 5" xfId="41325" xr:uid="{00000000-0005-0000-0000-0000913E0000}"/>
    <cellStyle name="Normal 2 2 4 4 6 2 6" xfId="49711" xr:uid="{00000000-0005-0000-0000-0000923E0000}"/>
    <cellStyle name="Normal 2 2 4 4 6 2 7" xfId="58097" xr:uid="{00000000-0005-0000-0000-0000933E0000}"/>
    <cellStyle name="Normal 2 2 4 4 6 3" xfId="7781" xr:uid="{00000000-0005-0000-0000-0000943E0000}"/>
    <cellStyle name="Normal 2 2 4 4 6 3 2" xfId="13457" xr:uid="{00000000-0005-0000-0000-0000953E0000}"/>
    <cellStyle name="Normal 2 2 4 4 6 3 3" xfId="21843" xr:uid="{00000000-0005-0000-0000-0000963E0000}"/>
    <cellStyle name="Normal 2 2 4 4 6 3 4" xfId="30229" xr:uid="{00000000-0005-0000-0000-0000973E0000}"/>
    <cellStyle name="Normal 2 2 4 4 6 3 5" xfId="38615" xr:uid="{00000000-0005-0000-0000-0000983E0000}"/>
    <cellStyle name="Normal 2 2 4 4 6 3 6" xfId="47001" xr:uid="{00000000-0005-0000-0000-0000993E0000}"/>
    <cellStyle name="Normal 2 2 4 4 6 3 7" xfId="55387" xr:uid="{00000000-0005-0000-0000-00009A3E0000}"/>
    <cellStyle name="Normal 2 2 4 4 6 4" xfId="10491" xr:uid="{00000000-0005-0000-0000-00009B3E0000}"/>
    <cellStyle name="Normal 2 2 4 4 6 5" xfId="18877" xr:uid="{00000000-0005-0000-0000-00009C3E0000}"/>
    <cellStyle name="Normal 2 2 4 4 6 6" xfId="27263" xr:uid="{00000000-0005-0000-0000-00009D3E0000}"/>
    <cellStyle name="Normal 2 2 4 4 6 7" xfId="35649" xr:uid="{00000000-0005-0000-0000-00009E3E0000}"/>
    <cellStyle name="Normal 2 2 4 4 6 8" xfId="44035" xr:uid="{00000000-0005-0000-0000-00009F3E0000}"/>
    <cellStyle name="Normal 2 2 4 4 6 9" xfId="52421" xr:uid="{00000000-0005-0000-0000-0000A03E0000}"/>
    <cellStyle name="Normal 2 2 4 4 7" xfId="651" xr:uid="{00000000-0005-0000-0000-0000A13E0000}"/>
    <cellStyle name="Normal 2 2 4 4 7 2" xfId="6397" xr:uid="{00000000-0005-0000-0000-0000A23E0000}"/>
    <cellStyle name="Normal 2 2 4 4 7 3" xfId="12073" xr:uid="{00000000-0005-0000-0000-0000A33E0000}"/>
    <cellStyle name="Normal 2 2 4 4 7 4" xfId="20459" xr:uid="{00000000-0005-0000-0000-0000A43E0000}"/>
    <cellStyle name="Normal 2 2 4 4 7 5" xfId="28845" xr:uid="{00000000-0005-0000-0000-0000A53E0000}"/>
    <cellStyle name="Normal 2 2 4 4 7 6" xfId="37231" xr:uid="{00000000-0005-0000-0000-0000A63E0000}"/>
    <cellStyle name="Normal 2 2 4 4 7 7" xfId="45617" xr:uid="{00000000-0005-0000-0000-0000A73E0000}"/>
    <cellStyle name="Normal 2 2 4 4 7 8" xfId="54003" xr:uid="{00000000-0005-0000-0000-0000A83E0000}"/>
    <cellStyle name="Normal 2 2 4 4 8" xfId="3429" xr:uid="{00000000-0005-0000-0000-0000A93E0000}"/>
    <cellStyle name="Normal 2 2 4 4 8 2" xfId="14783" xr:uid="{00000000-0005-0000-0000-0000AA3E0000}"/>
    <cellStyle name="Normal 2 2 4 4 8 3" xfId="23169" xr:uid="{00000000-0005-0000-0000-0000AB3E0000}"/>
    <cellStyle name="Normal 2 2 4 4 8 4" xfId="31555" xr:uid="{00000000-0005-0000-0000-0000AC3E0000}"/>
    <cellStyle name="Normal 2 2 4 4 8 5" xfId="39941" xr:uid="{00000000-0005-0000-0000-0000AD3E0000}"/>
    <cellStyle name="Normal 2 2 4 4 8 6" xfId="48327" xr:uid="{00000000-0005-0000-0000-0000AE3E0000}"/>
    <cellStyle name="Normal 2 2 4 4 8 7" xfId="56713" xr:uid="{00000000-0005-0000-0000-0000AF3E0000}"/>
    <cellStyle name="Normal 2 2 4 4 9" xfId="6244" xr:uid="{00000000-0005-0000-0000-0000B03E0000}"/>
    <cellStyle name="Normal 2 2 4 4 9 2" xfId="11920" xr:uid="{00000000-0005-0000-0000-0000B13E0000}"/>
    <cellStyle name="Normal 2 2 4 4 9 3" xfId="20306" xr:uid="{00000000-0005-0000-0000-0000B23E0000}"/>
    <cellStyle name="Normal 2 2 4 4 9 4" xfId="28692" xr:uid="{00000000-0005-0000-0000-0000B33E0000}"/>
    <cellStyle name="Normal 2 2 4 4 9 5" xfId="37078" xr:uid="{00000000-0005-0000-0000-0000B43E0000}"/>
    <cellStyle name="Normal 2 2 4 4 9 6" xfId="45464" xr:uid="{00000000-0005-0000-0000-0000B53E0000}"/>
    <cellStyle name="Normal 2 2 4 4 9 7" xfId="53850" xr:uid="{00000000-0005-0000-0000-0000B63E0000}"/>
    <cellStyle name="Normal 2 2 4 4_Sheet1" xfId="171" xr:uid="{00000000-0005-0000-0000-0000B73E0000}"/>
    <cellStyle name="Normal 2 2 4 5" xfId="172" xr:uid="{00000000-0005-0000-0000-0000B83E0000}"/>
    <cellStyle name="Normal 2 2 4 5 10" xfId="25881" xr:uid="{00000000-0005-0000-0000-0000B93E0000}"/>
    <cellStyle name="Normal 2 2 4 5 11" xfId="34267" xr:uid="{00000000-0005-0000-0000-0000BA3E0000}"/>
    <cellStyle name="Normal 2 2 4 5 12" xfId="42653" xr:uid="{00000000-0005-0000-0000-0000BB3E0000}"/>
    <cellStyle name="Normal 2 2 4 5 13" xfId="51039" xr:uid="{00000000-0005-0000-0000-0000BC3E0000}"/>
    <cellStyle name="Normal 2 2 4 5 14" xfId="59425" xr:uid="{00000000-0005-0000-0000-0000BD3E0000}"/>
    <cellStyle name="Normal 2 2 4 5 15" xfId="60792" xr:uid="{00000000-0005-0000-0000-0000BE3E0000}"/>
    <cellStyle name="Normal 2 2 4 5 2" xfId="993" xr:uid="{00000000-0005-0000-0000-0000BF3E0000}"/>
    <cellStyle name="Normal 2 2 4 5 2 10" xfId="51404" xr:uid="{00000000-0005-0000-0000-0000C03E0000}"/>
    <cellStyle name="Normal 2 2 4 5 2 11" xfId="59790" xr:uid="{00000000-0005-0000-0000-0000C13E0000}"/>
    <cellStyle name="Normal 2 2 4 5 2 12" xfId="61287" xr:uid="{00000000-0005-0000-0000-0000C23E0000}"/>
    <cellStyle name="Normal 2 2 4 5 2 2" xfId="2944" xr:uid="{00000000-0005-0000-0000-0000C33E0000}"/>
    <cellStyle name="Normal 2 2 4 5 2 2 2" xfId="5661" xr:uid="{00000000-0005-0000-0000-0000C43E0000}"/>
    <cellStyle name="Normal 2 2 4 5 2 2 2 2" xfId="17015" xr:uid="{00000000-0005-0000-0000-0000C53E0000}"/>
    <cellStyle name="Normal 2 2 4 5 2 2 2 3" xfId="25401" xr:uid="{00000000-0005-0000-0000-0000C63E0000}"/>
    <cellStyle name="Normal 2 2 4 5 2 2 2 4" xfId="33787" xr:uid="{00000000-0005-0000-0000-0000C73E0000}"/>
    <cellStyle name="Normal 2 2 4 5 2 2 2 5" xfId="42173" xr:uid="{00000000-0005-0000-0000-0000C83E0000}"/>
    <cellStyle name="Normal 2 2 4 5 2 2 2 6" xfId="50559" xr:uid="{00000000-0005-0000-0000-0000C93E0000}"/>
    <cellStyle name="Normal 2 2 4 5 2 2 2 7" xfId="58945" xr:uid="{00000000-0005-0000-0000-0000CA3E0000}"/>
    <cellStyle name="Normal 2 2 4 5 2 2 3" xfId="8629" xr:uid="{00000000-0005-0000-0000-0000CB3E0000}"/>
    <cellStyle name="Normal 2 2 4 5 2 2 3 2" xfId="14305" xr:uid="{00000000-0005-0000-0000-0000CC3E0000}"/>
    <cellStyle name="Normal 2 2 4 5 2 2 3 3" xfId="22691" xr:uid="{00000000-0005-0000-0000-0000CD3E0000}"/>
    <cellStyle name="Normal 2 2 4 5 2 2 3 4" xfId="31077" xr:uid="{00000000-0005-0000-0000-0000CE3E0000}"/>
    <cellStyle name="Normal 2 2 4 5 2 2 3 5" xfId="39463" xr:uid="{00000000-0005-0000-0000-0000CF3E0000}"/>
    <cellStyle name="Normal 2 2 4 5 2 2 3 6" xfId="47849" xr:uid="{00000000-0005-0000-0000-0000D03E0000}"/>
    <cellStyle name="Normal 2 2 4 5 2 2 3 7" xfId="56235" xr:uid="{00000000-0005-0000-0000-0000D13E0000}"/>
    <cellStyle name="Normal 2 2 4 5 2 2 4" xfId="11339" xr:uid="{00000000-0005-0000-0000-0000D23E0000}"/>
    <cellStyle name="Normal 2 2 4 5 2 2 5" xfId="19725" xr:uid="{00000000-0005-0000-0000-0000D33E0000}"/>
    <cellStyle name="Normal 2 2 4 5 2 2 6" xfId="28111" xr:uid="{00000000-0005-0000-0000-0000D43E0000}"/>
    <cellStyle name="Normal 2 2 4 5 2 2 7" xfId="36497" xr:uid="{00000000-0005-0000-0000-0000D53E0000}"/>
    <cellStyle name="Normal 2 2 4 5 2 2 8" xfId="44883" xr:uid="{00000000-0005-0000-0000-0000D63E0000}"/>
    <cellStyle name="Normal 2 2 4 5 2 2 9" xfId="53269" xr:uid="{00000000-0005-0000-0000-0000D73E0000}"/>
    <cellStyle name="Normal 2 2 4 5 2 3" xfId="3796" xr:uid="{00000000-0005-0000-0000-0000D83E0000}"/>
    <cellStyle name="Normal 2 2 4 5 2 3 2" xfId="15150" xr:uid="{00000000-0005-0000-0000-0000D93E0000}"/>
    <cellStyle name="Normal 2 2 4 5 2 3 3" xfId="23536" xr:uid="{00000000-0005-0000-0000-0000DA3E0000}"/>
    <cellStyle name="Normal 2 2 4 5 2 3 4" xfId="31922" xr:uid="{00000000-0005-0000-0000-0000DB3E0000}"/>
    <cellStyle name="Normal 2 2 4 5 2 3 5" xfId="40308" xr:uid="{00000000-0005-0000-0000-0000DC3E0000}"/>
    <cellStyle name="Normal 2 2 4 5 2 3 6" xfId="48694" xr:uid="{00000000-0005-0000-0000-0000DD3E0000}"/>
    <cellStyle name="Normal 2 2 4 5 2 3 7" xfId="57080" xr:uid="{00000000-0005-0000-0000-0000DE3E0000}"/>
    <cellStyle name="Normal 2 2 4 5 2 4" xfId="6764" xr:uid="{00000000-0005-0000-0000-0000DF3E0000}"/>
    <cellStyle name="Normal 2 2 4 5 2 4 2" xfId="12440" xr:uid="{00000000-0005-0000-0000-0000E03E0000}"/>
    <cellStyle name="Normal 2 2 4 5 2 4 3" xfId="20826" xr:uid="{00000000-0005-0000-0000-0000E13E0000}"/>
    <cellStyle name="Normal 2 2 4 5 2 4 4" xfId="29212" xr:uid="{00000000-0005-0000-0000-0000E23E0000}"/>
    <cellStyle name="Normal 2 2 4 5 2 4 5" xfId="37598" xr:uid="{00000000-0005-0000-0000-0000E33E0000}"/>
    <cellStyle name="Normal 2 2 4 5 2 4 6" xfId="45984" xr:uid="{00000000-0005-0000-0000-0000E43E0000}"/>
    <cellStyle name="Normal 2 2 4 5 2 4 7" xfId="54370" xr:uid="{00000000-0005-0000-0000-0000E53E0000}"/>
    <cellStyle name="Normal 2 2 4 5 2 5" xfId="9474" xr:uid="{00000000-0005-0000-0000-0000E63E0000}"/>
    <cellStyle name="Normal 2 2 4 5 2 6" xfId="17860" xr:uid="{00000000-0005-0000-0000-0000E73E0000}"/>
    <cellStyle name="Normal 2 2 4 5 2 7" xfId="26246" xr:uid="{00000000-0005-0000-0000-0000E83E0000}"/>
    <cellStyle name="Normal 2 2 4 5 2 8" xfId="34632" xr:uid="{00000000-0005-0000-0000-0000E93E0000}"/>
    <cellStyle name="Normal 2 2 4 5 2 9" xfId="43018" xr:uid="{00000000-0005-0000-0000-0000EA3E0000}"/>
    <cellStyle name="Normal 2 2 4 5 3" xfId="1559" xr:uid="{00000000-0005-0000-0000-0000EB3E0000}"/>
    <cellStyle name="Normal 2 2 4 5 3 10" xfId="51884" xr:uid="{00000000-0005-0000-0000-0000EC3E0000}"/>
    <cellStyle name="Normal 2 2 4 5 3 11" xfId="60270" xr:uid="{00000000-0005-0000-0000-0000ED3E0000}"/>
    <cellStyle name="Normal 2 2 4 5 3 2" xfId="2579" xr:uid="{00000000-0005-0000-0000-0000EE3E0000}"/>
    <cellStyle name="Normal 2 2 4 5 3 2 2" xfId="5296" xr:uid="{00000000-0005-0000-0000-0000EF3E0000}"/>
    <cellStyle name="Normal 2 2 4 5 3 2 2 2" xfId="16650" xr:uid="{00000000-0005-0000-0000-0000F03E0000}"/>
    <cellStyle name="Normal 2 2 4 5 3 2 2 3" xfId="25036" xr:uid="{00000000-0005-0000-0000-0000F13E0000}"/>
    <cellStyle name="Normal 2 2 4 5 3 2 2 4" xfId="33422" xr:uid="{00000000-0005-0000-0000-0000F23E0000}"/>
    <cellStyle name="Normal 2 2 4 5 3 2 2 5" xfId="41808" xr:uid="{00000000-0005-0000-0000-0000F33E0000}"/>
    <cellStyle name="Normal 2 2 4 5 3 2 2 6" xfId="50194" xr:uid="{00000000-0005-0000-0000-0000F43E0000}"/>
    <cellStyle name="Normal 2 2 4 5 3 2 2 7" xfId="58580" xr:uid="{00000000-0005-0000-0000-0000F53E0000}"/>
    <cellStyle name="Normal 2 2 4 5 3 2 3" xfId="8264" xr:uid="{00000000-0005-0000-0000-0000F63E0000}"/>
    <cellStyle name="Normal 2 2 4 5 3 2 3 2" xfId="13940" xr:uid="{00000000-0005-0000-0000-0000F73E0000}"/>
    <cellStyle name="Normal 2 2 4 5 3 2 3 3" xfId="22326" xr:uid="{00000000-0005-0000-0000-0000F83E0000}"/>
    <cellStyle name="Normal 2 2 4 5 3 2 3 4" xfId="30712" xr:uid="{00000000-0005-0000-0000-0000F93E0000}"/>
    <cellStyle name="Normal 2 2 4 5 3 2 3 5" xfId="39098" xr:uid="{00000000-0005-0000-0000-0000FA3E0000}"/>
    <cellStyle name="Normal 2 2 4 5 3 2 3 6" xfId="47484" xr:uid="{00000000-0005-0000-0000-0000FB3E0000}"/>
    <cellStyle name="Normal 2 2 4 5 3 2 3 7" xfId="55870" xr:uid="{00000000-0005-0000-0000-0000FC3E0000}"/>
    <cellStyle name="Normal 2 2 4 5 3 2 4" xfId="10974" xr:uid="{00000000-0005-0000-0000-0000FD3E0000}"/>
    <cellStyle name="Normal 2 2 4 5 3 2 5" xfId="19360" xr:uid="{00000000-0005-0000-0000-0000FE3E0000}"/>
    <cellStyle name="Normal 2 2 4 5 3 2 6" xfId="27746" xr:uid="{00000000-0005-0000-0000-0000FF3E0000}"/>
    <cellStyle name="Normal 2 2 4 5 3 2 7" xfId="36132" xr:uid="{00000000-0005-0000-0000-0000003F0000}"/>
    <cellStyle name="Normal 2 2 4 5 3 2 8" xfId="44518" xr:uid="{00000000-0005-0000-0000-0000013F0000}"/>
    <cellStyle name="Normal 2 2 4 5 3 2 9" xfId="52904" xr:uid="{00000000-0005-0000-0000-0000023F0000}"/>
    <cellStyle name="Normal 2 2 4 5 3 3" xfId="4276" xr:uid="{00000000-0005-0000-0000-0000033F0000}"/>
    <cellStyle name="Normal 2 2 4 5 3 3 2" xfId="15630" xr:uid="{00000000-0005-0000-0000-0000043F0000}"/>
    <cellStyle name="Normal 2 2 4 5 3 3 3" xfId="24016" xr:uid="{00000000-0005-0000-0000-0000053F0000}"/>
    <cellStyle name="Normal 2 2 4 5 3 3 4" xfId="32402" xr:uid="{00000000-0005-0000-0000-0000063F0000}"/>
    <cellStyle name="Normal 2 2 4 5 3 3 5" xfId="40788" xr:uid="{00000000-0005-0000-0000-0000073F0000}"/>
    <cellStyle name="Normal 2 2 4 5 3 3 6" xfId="49174" xr:uid="{00000000-0005-0000-0000-0000083F0000}"/>
    <cellStyle name="Normal 2 2 4 5 3 3 7" xfId="57560" xr:uid="{00000000-0005-0000-0000-0000093F0000}"/>
    <cellStyle name="Normal 2 2 4 5 3 4" xfId="7244" xr:uid="{00000000-0005-0000-0000-00000A3F0000}"/>
    <cellStyle name="Normal 2 2 4 5 3 4 2" xfId="12920" xr:uid="{00000000-0005-0000-0000-00000B3F0000}"/>
    <cellStyle name="Normal 2 2 4 5 3 4 3" xfId="21306" xr:uid="{00000000-0005-0000-0000-00000C3F0000}"/>
    <cellStyle name="Normal 2 2 4 5 3 4 4" xfId="29692" xr:uid="{00000000-0005-0000-0000-00000D3F0000}"/>
    <cellStyle name="Normal 2 2 4 5 3 4 5" xfId="38078" xr:uid="{00000000-0005-0000-0000-00000E3F0000}"/>
    <cellStyle name="Normal 2 2 4 5 3 4 6" xfId="46464" xr:uid="{00000000-0005-0000-0000-00000F3F0000}"/>
    <cellStyle name="Normal 2 2 4 5 3 4 7" xfId="54850" xr:uid="{00000000-0005-0000-0000-0000103F0000}"/>
    <cellStyle name="Normal 2 2 4 5 3 5" xfId="9954" xr:uid="{00000000-0005-0000-0000-0000113F0000}"/>
    <cellStyle name="Normal 2 2 4 5 3 6" xfId="18340" xr:uid="{00000000-0005-0000-0000-0000123F0000}"/>
    <cellStyle name="Normal 2 2 4 5 3 7" xfId="26726" xr:uid="{00000000-0005-0000-0000-0000133F0000}"/>
    <cellStyle name="Normal 2 2 4 5 3 8" xfId="35112" xr:uid="{00000000-0005-0000-0000-0000143F0000}"/>
    <cellStyle name="Normal 2 2 4 5 3 9" xfId="43498" xr:uid="{00000000-0005-0000-0000-0000153F0000}"/>
    <cellStyle name="Normal 2 2 4 5 4" xfId="2099" xr:uid="{00000000-0005-0000-0000-0000163F0000}"/>
    <cellStyle name="Normal 2 2 4 5 4 2" xfId="4816" xr:uid="{00000000-0005-0000-0000-0000173F0000}"/>
    <cellStyle name="Normal 2 2 4 5 4 2 2" xfId="16170" xr:uid="{00000000-0005-0000-0000-0000183F0000}"/>
    <cellStyle name="Normal 2 2 4 5 4 2 3" xfId="24556" xr:uid="{00000000-0005-0000-0000-0000193F0000}"/>
    <cellStyle name="Normal 2 2 4 5 4 2 4" xfId="32942" xr:uid="{00000000-0005-0000-0000-00001A3F0000}"/>
    <cellStyle name="Normal 2 2 4 5 4 2 5" xfId="41328" xr:uid="{00000000-0005-0000-0000-00001B3F0000}"/>
    <cellStyle name="Normal 2 2 4 5 4 2 6" xfId="49714" xr:uid="{00000000-0005-0000-0000-00001C3F0000}"/>
    <cellStyle name="Normal 2 2 4 5 4 2 7" xfId="58100" xr:uid="{00000000-0005-0000-0000-00001D3F0000}"/>
    <cellStyle name="Normal 2 2 4 5 4 3" xfId="7784" xr:uid="{00000000-0005-0000-0000-00001E3F0000}"/>
    <cellStyle name="Normal 2 2 4 5 4 3 2" xfId="13460" xr:uid="{00000000-0005-0000-0000-00001F3F0000}"/>
    <cellStyle name="Normal 2 2 4 5 4 3 3" xfId="21846" xr:uid="{00000000-0005-0000-0000-0000203F0000}"/>
    <cellStyle name="Normal 2 2 4 5 4 3 4" xfId="30232" xr:uid="{00000000-0005-0000-0000-0000213F0000}"/>
    <cellStyle name="Normal 2 2 4 5 4 3 5" xfId="38618" xr:uid="{00000000-0005-0000-0000-0000223F0000}"/>
    <cellStyle name="Normal 2 2 4 5 4 3 6" xfId="47004" xr:uid="{00000000-0005-0000-0000-0000233F0000}"/>
    <cellStyle name="Normal 2 2 4 5 4 3 7" xfId="55390" xr:uid="{00000000-0005-0000-0000-0000243F0000}"/>
    <cellStyle name="Normal 2 2 4 5 4 4" xfId="10494" xr:uid="{00000000-0005-0000-0000-0000253F0000}"/>
    <cellStyle name="Normal 2 2 4 5 4 5" xfId="18880" xr:uid="{00000000-0005-0000-0000-0000263F0000}"/>
    <cellStyle name="Normal 2 2 4 5 4 6" xfId="27266" xr:uid="{00000000-0005-0000-0000-0000273F0000}"/>
    <cellStyle name="Normal 2 2 4 5 4 7" xfId="35652" xr:uid="{00000000-0005-0000-0000-0000283F0000}"/>
    <cellStyle name="Normal 2 2 4 5 4 8" xfId="44038" xr:uid="{00000000-0005-0000-0000-0000293F0000}"/>
    <cellStyle name="Normal 2 2 4 5 4 9" xfId="52424" xr:uid="{00000000-0005-0000-0000-00002A3F0000}"/>
    <cellStyle name="Normal 2 2 4 5 5" xfId="652" xr:uid="{00000000-0005-0000-0000-00002B3F0000}"/>
    <cellStyle name="Normal 2 2 4 5 5 2" xfId="6399" xr:uid="{00000000-0005-0000-0000-00002C3F0000}"/>
    <cellStyle name="Normal 2 2 4 5 5 3" xfId="12075" xr:uid="{00000000-0005-0000-0000-00002D3F0000}"/>
    <cellStyle name="Normal 2 2 4 5 5 4" xfId="20461" xr:uid="{00000000-0005-0000-0000-00002E3F0000}"/>
    <cellStyle name="Normal 2 2 4 5 5 5" xfId="28847" xr:uid="{00000000-0005-0000-0000-00002F3F0000}"/>
    <cellStyle name="Normal 2 2 4 5 5 6" xfId="37233" xr:uid="{00000000-0005-0000-0000-0000303F0000}"/>
    <cellStyle name="Normal 2 2 4 5 5 7" xfId="45619" xr:uid="{00000000-0005-0000-0000-0000313F0000}"/>
    <cellStyle name="Normal 2 2 4 5 5 8" xfId="54005" xr:uid="{00000000-0005-0000-0000-0000323F0000}"/>
    <cellStyle name="Normal 2 2 4 5 6" xfId="3431" xr:uid="{00000000-0005-0000-0000-0000333F0000}"/>
    <cellStyle name="Normal 2 2 4 5 6 2" xfId="14785" xr:uid="{00000000-0005-0000-0000-0000343F0000}"/>
    <cellStyle name="Normal 2 2 4 5 6 3" xfId="23171" xr:uid="{00000000-0005-0000-0000-0000353F0000}"/>
    <cellStyle name="Normal 2 2 4 5 6 4" xfId="31557" xr:uid="{00000000-0005-0000-0000-0000363F0000}"/>
    <cellStyle name="Normal 2 2 4 5 6 5" xfId="39943" xr:uid="{00000000-0005-0000-0000-0000373F0000}"/>
    <cellStyle name="Normal 2 2 4 5 6 6" xfId="48329" xr:uid="{00000000-0005-0000-0000-0000383F0000}"/>
    <cellStyle name="Normal 2 2 4 5 6 7" xfId="56715" xr:uid="{00000000-0005-0000-0000-0000393F0000}"/>
    <cellStyle name="Normal 2 2 4 5 7" xfId="6124" xr:uid="{00000000-0005-0000-0000-00003A3F0000}"/>
    <cellStyle name="Normal 2 2 4 5 7 2" xfId="11800" xr:uid="{00000000-0005-0000-0000-00003B3F0000}"/>
    <cellStyle name="Normal 2 2 4 5 7 3" xfId="20186" xr:uid="{00000000-0005-0000-0000-00003C3F0000}"/>
    <cellStyle name="Normal 2 2 4 5 7 4" xfId="28572" xr:uid="{00000000-0005-0000-0000-00003D3F0000}"/>
    <cellStyle name="Normal 2 2 4 5 7 5" xfId="36958" xr:uid="{00000000-0005-0000-0000-00003E3F0000}"/>
    <cellStyle name="Normal 2 2 4 5 7 6" xfId="45344" xr:uid="{00000000-0005-0000-0000-00003F3F0000}"/>
    <cellStyle name="Normal 2 2 4 5 7 7" xfId="53730" xr:uid="{00000000-0005-0000-0000-0000403F0000}"/>
    <cellStyle name="Normal 2 2 4 5 8" xfId="9109" xr:uid="{00000000-0005-0000-0000-0000413F0000}"/>
    <cellStyle name="Normal 2 2 4 5 9" xfId="17495" xr:uid="{00000000-0005-0000-0000-0000423F0000}"/>
    <cellStyle name="Normal 2 2 4 6" xfId="994" xr:uid="{00000000-0005-0000-0000-0000433F0000}"/>
    <cellStyle name="Normal 2 2 4 6 10" xfId="43019" xr:uid="{00000000-0005-0000-0000-0000443F0000}"/>
    <cellStyle name="Normal 2 2 4 6 11" xfId="51405" xr:uid="{00000000-0005-0000-0000-0000453F0000}"/>
    <cellStyle name="Normal 2 2 4 6 12" xfId="59791" xr:uid="{00000000-0005-0000-0000-0000463F0000}"/>
    <cellStyle name="Normal 2 2 4 6 13" xfId="61049" xr:uid="{00000000-0005-0000-0000-0000473F0000}"/>
    <cellStyle name="Normal 2 2 4 6 2" xfId="1847" xr:uid="{00000000-0005-0000-0000-0000483F0000}"/>
    <cellStyle name="Normal 2 2 4 6 2 10" xfId="52172" xr:uid="{00000000-0005-0000-0000-0000493F0000}"/>
    <cellStyle name="Normal 2 2 4 6 2 11" xfId="60558" xr:uid="{00000000-0005-0000-0000-00004A3F0000}"/>
    <cellStyle name="Normal 2 2 4 6 2 2" xfId="2945" xr:uid="{00000000-0005-0000-0000-00004B3F0000}"/>
    <cellStyle name="Normal 2 2 4 6 2 2 2" xfId="5662" xr:uid="{00000000-0005-0000-0000-00004C3F0000}"/>
    <cellStyle name="Normal 2 2 4 6 2 2 2 2" xfId="17016" xr:uid="{00000000-0005-0000-0000-00004D3F0000}"/>
    <cellStyle name="Normal 2 2 4 6 2 2 2 3" xfId="25402" xr:uid="{00000000-0005-0000-0000-00004E3F0000}"/>
    <cellStyle name="Normal 2 2 4 6 2 2 2 4" xfId="33788" xr:uid="{00000000-0005-0000-0000-00004F3F0000}"/>
    <cellStyle name="Normal 2 2 4 6 2 2 2 5" xfId="42174" xr:uid="{00000000-0005-0000-0000-0000503F0000}"/>
    <cellStyle name="Normal 2 2 4 6 2 2 2 6" xfId="50560" xr:uid="{00000000-0005-0000-0000-0000513F0000}"/>
    <cellStyle name="Normal 2 2 4 6 2 2 2 7" xfId="58946" xr:uid="{00000000-0005-0000-0000-0000523F0000}"/>
    <cellStyle name="Normal 2 2 4 6 2 2 3" xfId="8630" xr:uid="{00000000-0005-0000-0000-0000533F0000}"/>
    <cellStyle name="Normal 2 2 4 6 2 2 3 2" xfId="14306" xr:uid="{00000000-0005-0000-0000-0000543F0000}"/>
    <cellStyle name="Normal 2 2 4 6 2 2 3 3" xfId="22692" xr:uid="{00000000-0005-0000-0000-0000553F0000}"/>
    <cellStyle name="Normal 2 2 4 6 2 2 3 4" xfId="31078" xr:uid="{00000000-0005-0000-0000-0000563F0000}"/>
    <cellStyle name="Normal 2 2 4 6 2 2 3 5" xfId="39464" xr:uid="{00000000-0005-0000-0000-0000573F0000}"/>
    <cellStyle name="Normal 2 2 4 6 2 2 3 6" xfId="47850" xr:uid="{00000000-0005-0000-0000-0000583F0000}"/>
    <cellStyle name="Normal 2 2 4 6 2 2 3 7" xfId="56236" xr:uid="{00000000-0005-0000-0000-0000593F0000}"/>
    <cellStyle name="Normal 2 2 4 6 2 2 4" xfId="11340" xr:uid="{00000000-0005-0000-0000-00005A3F0000}"/>
    <cellStyle name="Normal 2 2 4 6 2 2 5" xfId="19726" xr:uid="{00000000-0005-0000-0000-00005B3F0000}"/>
    <cellStyle name="Normal 2 2 4 6 2 2 6" xfId="28112" xr:uid="{00000000-0005-0000-0000-00005C3F0000}"/>
    <cellStyle name="Normal 2 2 4 6 2 2 7" xfId="36498" xr:uid="{00000000-0005-0000-0000-00005D3F0000}"/>
    <cellStyle name="Normal 2 2 4 6 2 2 8" xfId="44884" xr:uid="{00000000-0005-0000-0000-00005E3F0000}"/>
    <cellStyle name="Normal 2 2 4 6 2 2 9" xfId="53270" xr:uid="{00000000-0005-0000-0000-00005F3F0000}"/>
    <cellStyle name="Normal 2 2 4 6 2 3" xfId="4564" xr:uid="{00000000-0005-0000-0000-0000603F0000}"/>
    <cellStyle name="Normal 2 2 4 6 2 3 2" xfId="15918" xr:uid="{00000000-0005-0000-0000-0000613F0000}"/>
    <cellStyle name="Normal 2 2 4 6 2 3 3" xfId="24304" xr:uid="{00000000-0005-0000-0000-0000623F0000}"/>
    <cellStyle name="Normal 2 2 4 6 2 3 4" xfId="32690" xr:uid="{00000000-0005-0000-0000-0000633F0000}"/>
    <cellStyle name="Normal 2 2 4 6 2 3 5" xfId="41076" xr:uid="{00000000-0005-0000-0000-0000643F0000}"/>
    <cellStyle name="Normal 2 2 4 6 2 3 6" xfId="49462" xr:uid="{00000000-0005-0000-0000-0000653F0000}"/>
    <cellStyle name="Normal 2 2 4 6 2 3 7" xfId="57848" xr:uid="{00000000-0005-0000-0000-0000663F0000}"/>
    <cellStyle name="Normal 2 2 4 6 2 4" xfId="7532" xr:uid="{00000000-0005-0000-0000-0000673F0000}"/>
    <cellStyle name="Normal 2 2 4 6 2 4 2" xfId="13208" xr:uid="{00000000-0005-0000-0000-0000683F0000}"/>
    <cellStyle name="Normal 2 2 4 6 2 4 3" xfId="21594" xr:uid="{00000000-0005-0000-0000-0000693F0000}"/>
    <cellStyle name="Normal 2 2 4 6 2 4 4" xfId="29980" xr:uid="{00000000-0005-0000-0000-00006A3F0000}"/>
    <cellStyle name="Normal 2 2 4 6 2 4 5" xfId="38366" xr:uid="{00000000-0005-0000-0000-00006B3F0000}"/>
    <cellStyle name="Normal 2 2 4 6 2 4 6" xfId="46752" xr:uid="{00000000-0005-0000-0000-00006C3F0000}"/>
    <cellStyle name="Normal 2 2 4 6 2 4 7" xfId="55138" xr:uid="{00000000-0005-0000-0000-00006D3F0000}"/>
    <cellStyle name="Normal 2 2 4 6 2 5" xfId="10242" xr:uid="{00000000-0005-0000-0000-00006E3F0000}"/>
    <cellStyle name="Normal 2 2 4 6 2 6" xfId="18628" xr:uid="{00000000-0005-0000-0000-00006F3F0000}"/>
    <cellStyle name="Normal 2 2 4 6 2 7" xfId="27014" xr:uid="{00000000-0005-0000-0000-0000703F0000}"/>
    <cellStyle name="Normal 2 2 4 6 2 8" xfId="35400" xr:uid="{00000000-0005-0000-0000-0000713F0000}"/>
    <cellStyle name="Normal 2 2 4 6 2 9" xfId="43786" xr:uid="{00000000-0005-0000-0000-0000723F0000}"/>
    <cellStyle name="Normal 2 2 4 6 3" xfId="2100" xr:uid="{00000000-0005-0000-0000-0000733F0000}"/>
    <cellStyle name="Normal 2 2 4 6 3 2" xfId="4817" xr:uid="{00000000-0005-0000-0000-0000743F0000}"/>
    <cellStyle name="Normal 2 2 4 6 3 2 2" xfId="16171" xr:uid="{00000000-0005-0000-0000-0000753F0000}"/>
    <cellStyle name="Normal 2 2 4 6 3 2 3" xfId="24557" xr:uid="{00000000-0005-0000-0000-0000763F0000}"/>
    <cellStyle name="Normal 2 2 4 6 3 2 4" xfId="32943" xr:uid="{00000000-0005-0000-0000-0000773F0000}"/>
    <cellStyle name="Normal 2 2 4 6 3 2 5" xfId="41329" xr:uid="{00000000-0005-0000-0000-0000783F0000}"/>
    <cellStyle name="Normal 2 2 4 6 3 2 6" xfId="49715" xr:uid="{00000000-0005-0000-0000-0000793F0000}"/>
    <cellStyle name="Normal 2 2 4 6 3 2 7" xfId="58101" xr:uid="{00000000-0005-0000-0000-00007A3F0000}"/>
    <cellStyle name="Normal 2 2 4 6 3 3" xfId="7785" xr:uid="{00000000-0005-0000-0000-00007B3F0000}"/>
    <cellStyle name="Normal 2 2 4 6 3 3 2" xfId="13461" xr:uid="{00000000-0005-0000-0000-00007C3F0000}"/>
    <cellStyle name="Normal 2 2 4 6 3 3 3" xfId="21847" xr:uid="{00000000-0005-0000-0000-00007D3F0000}"/>
    <cellStyle name="Normal 2 2 4 6 3 3 4" xfId="30233" xr:uid="{00000000-0005-0000-0000-00007E3F0000}"/>
    <cellStyle name="Normal 2 2 4 6 3 3 5" xfId="38619" xr:uid="{00000000-0005-0000-0000-00007F3F0000}"/>
    <cellStyle name="Normal 2 2 4 6 3 3 6" xfId="47005" xr:uid="{00000000-0005-0000-0000-0000803F0000}"/>
    <cellStyle name="Normal 2 2 4 6 3 3 7" xfId="55391" xr:uid="{00000000-0005-0000-0000-0000813F0000}"/>
    <cellStyle name="Normal 2 2 4 6 3 4" xfId="10495" xr:uid="{00000000-0005-0000-0000-0000823F0000}"/>
    <cellStyle name="Normal 2 2 4 6 3 5" xfId="18881" xr:uid="{00000000-0005-0000-0000-0000833F0000}"/>
    <cellStyle name="Normal 2 2 4 6 3 6" xfId="27267" xr:uid="{00000000-0005-0000-0000-0000843F0000}"/>
    <cellStyle name="Normal 2 2 4 6 3 7" xfId="35653" xr:uid="{00000000-0005-0000-0000-0000853F0000}"/>
    <cellStyle name="Normal 2 2 4 6 3 8" xfId="44039" xr:uid="{00000000-0005-0000-0000-0000863F0000}"/>
    <cellStyle name="Normal 2 2 4 6 3 9" xfId="52425" xr:uid="{00000000-0005-0000-0000-0000873F0000}"/>
    <cellStyle name="Normal 2 2 4 6 4" xfId="3797" xr:uid="{00000000-0005-0000-0000-0000883F0000}"/>
    <cellStyle name="Normal 2 2 4 6 4 2" xfId="15151" xr:uid="{00000000-0005-0000-0000-0000893F0000}"/>
    <cellStyle name="Normal 2 2 4 6 4 3" xfId="23537" xr:uid="{00000000-0005-0000-0000-00008A3F0000}"/>
    <cellStyle name="Normal 2 2 4 6 4 4" xfId="31923" xr:uid="{00000000-0005-0000-0000-00008B3F0000}"/>
    <cellStyle name="Normal 2 2 4 6 4 5" xfId="40309" xr:uid="{00000000-0005-0000-0000-00008C3F0000}"/>
    <cellStyle name="Normal 2 2 4 6 4 6" xfId="48695" xr:uid="{00000000-0005-0000-0000-00008D3F0000}"/>
    <cellStyle name="Normal 2 2 4 6 4 7" xfId="57081" xr:uid="{00000000-0005-0000-0000-00008E3F0000}"/>
    <cellStyle name="Normal 2 2 4 6 5" xfId="6765" xr:uid="{00000000-0005-0000-0000-00008F3F0000}"/>
    <cellStyle name="Normal 2 2 4 6 5 2" xfId="12441" xr:uid="{00000000-0005-0000-0000-0000903F0000}"/>
    <cellStyle name="Normal 2 2 4 6 5 3" xfId="20827" xr:uid="{00000000-0005-0000-0000-0000913F0000}"/>
    <cellStyle name="Normal 2 2 4 6 5 4" xfId="29213" xr:uid="{00000000-0005-0000-0000-0000923F0000}"/>
    <cellStyle name="Normal 2 2 4 6 5 5" xfId="37599" xr:uid="{00000000-0005-0000-0000-0000933F0000}"/>
    <cellStyle name="Normal 2 2 4 6 5 6" xfId="45985" xr:uid="{00000000-0005-0000-0000-0000943F0000}"/>
    <cellStyle name="Normal 2 2 4 6 5 7" xfId="54371" xr:uid="{00000000-0005-0000-0000-0000953F0000}"/>
    <cellStyle name="Normal 2 2 4 6 6" xfId="9475" xr:uid="{00000000-0005-0000-0000-0000963F0000}"/>
    <cellStyle name="Normal 2 2 4 6 7" xfId="17861" xr:uid="{00000000-0005-0000-0000-0000973F0000}"/>
    <cellStyle name="Normal 2 2 4 6 8" xfId="26247" xr:uid="{00000000-0005-0000-0000-0000983F0000}"/>
    <cellStyle name="Normal 2 2 4 6 9" xfId="34633" xr:uid="{00000000-0005-0000-0000-0000993F0000}"/>
    <cellStyle name="Normal 2 2 4 7" xfId="980" xr:uid="{00000000-0005-0000-0000-00009A3F0000}"/>
    <cellStyle name="Normal 2 2 4 7 10" xfId="51391" xr:uid="{00000000-0005-0000-0000-00009B3F0000}"/>
    <cellStyle name="Normal 2 2 4 7 11" xfId="59777" xr:uid="{00000000-0005-0000-0000-00009C3F0000}"/>
    <cellStyle name="Normal 2 2 4 7 12" xfId="61278" xr:uid="{00000000-0005-0000-0000-00009D3F0000}"/>
    <cellStyle name="Normal 2 2 4 7 2" xfId="2931" xr:uid="{00000000-0005-0000-0000-00009E3F0000}"/>
    <cellStyle name="Normal 2 2 4 7 2 2" xfId="5648" xr:uid="{00000000-0005-0000-0000-00009F3F0000}"/>
    <cellStyle name="Normal 2 2 4 7 2 2 2" xfId="17002" xr:uid="{00000000-0005-0000-0000-0000A03F0000}"/>
    <cellStyle name="Normal 2 2 4 7 2 2 3" xfId="25388" xr:uid="{00000000-0005-0000-0000-0000A13F0000}"/>
    <cellStyle name="Normal 2 2 4 7 2 2 4" xfId="33774" xr:uid="{00000000-0005-0000-0000-0000A23F0000}"/>
    <cellStyle name="Normal 2 2 4 7 2 2 5" xfId="42160" xr:uid="{00000000-0005-0000-0000-0000A33F0000}"/>
    <cellStyle name="Normal 2 2 4 7 2 2 6" xfId="50546" xr:uid="{00000000-0005-0000-0000-0000A43F0000}"/>
    <cellStyle name="Normal 2 2 4 7 2 2 7" xfId="58932" xr:uid="{00000000-0005-0000-0000-0000A53F0000}"/>
    <cellStyle name="Normal 2 2 4 7 2 3" xfId="8616" xr:uid="{00000000-0005-0000-0000-0000A63F0000}"/>
    <cellStyle name="Normal 2 2 4 7 2 3 2" xfId="14292" xr:uid="{00000000-0005-0000-0000-0000A73F0000}"/>
    <cellStyle name="Normal 2 2 4 7 2 3 3" xfId="22678" xr:uid="{00000000-0005-0000-0000-0000A83F0000}"/>
    <cellStyle name="Normal 2 2 4 7 2 3 4" xfId="31064" xr:uid="{00000000-0005-0000-0000-0000A93F0000}"/>
    <cellStyle name="Normal 2 2 4 7 2 3 5" xfId="39450" xr:uid="{00000000-0005-0000-0000-0000AA3F0000}"/>
    <cellStyle name="Normal 2 2 4 7 2 3 6" xfId="47836" xr:uid="{00000000-0005-0000-0000-0000AB3F0000}"/>
    <cellStyle name="Normal 2 2 4 7 2 3 7" xfId="56222" xr:uid="{00000000-0005-0000-0000-0000AC3F0000}"/>
    <cellStyle name="Normal 2 2 4 7 2 4" xfId="11326" xr:uid="{00000000-0005-0000-0000-0000AD3F0000}"/>
    <cellStyle name="Normal 2 2 4 7 2 5" xfId="19712" xr:uid="{00000000-0005-0000-0000-0000AE3F0000}"/>
    <cellStyle name="Normal 2 2 4 7 2 6" xfId="28098" xr:uid="{00000000-0005-0000-0000-0000AF3F0000}"/>
    <cellStyle name="Normal 2 2 4 7 2 7" xfId="36484" xr:uid="{00000000-0005-0000-0000-0000B03F0000}"/>
    <cellStyle name="Normal 2 2 4 7 2 8" xfId="44870" xr:uid="{00000000-0005-0000-0000-0000B13F0000}"/>
    <cellStyle name="Normal 2 2 4 7 2 9" xfId="53256" xr:uid="{00000000-0005-0000-0000-0000B23F0000}"/>
    <cellStyle name="Normal 2 2 4 7 3" xfId="3783" xr:uid="{00000000-0005-0000-0000-0000B33F0000}"/>
    <cellStyle name="Normal 2 2 4 7 3 2" xfId="15137" xr:uid="{00000000-0005-0000-0000-0000B43F0000}"/>
    <cellStyle name="Normal 2 2 4 7 3 3" xfId="23523" xr:uid="{00000000-0005-0000-0000-0000B53F0000}"/>
    <cellStyle name="Normal 2 2 4 7 3 4" xfId="31909" xr:uid="{00000000-0005-0000-0000-0000B63F0000}"/>
    <cellStyle name="Normal 2 2 4 7 3 5" xfId="40295" xr:uid="{00000000-0005-0000-0000-0000B73F0000}"/>
    <cellStyle name="Normal 2 2 4 7 3 6" xfId="48681" xr:uid="{00000000-0005-0000-0000-0000B83F0000}"/>
    <cellStyle name="Normal 2 2 4 7 3 7" xfId="57067" xr:uid="{00000000-0005-0000-0000-0000B93F0000}"/>
    <cellStyle name="Normal 2 2 4 7 4" xfId="6751" xr:uid="{00000000-0005-0000-0000-0000BA3F0000}"/>
    <cellStyle name="Normal 2 2 4 7 4 2" xfId="12427" xr:uid="{00000000-0005-0000-0000-0000BB3F0000}"/>
    <cellStyle name="Normal 2 2 4 7 4 3" xfId="20813" xr:uid="{00000000-0005-0000-0000-0000BC3F0000}"/>
    <cellStyle name="Normal 2 2 4 7 4 4" xfId="29199" xr:uid="{00000000-0005-0000-0000-0000BD3F0000}"/>
    <cellStyle name="Normal 2 2 4 7 4 5" xfId="37585" xr:uid="{00000000-0005-0000-0000-0000BE3F0000}"/>
    <cellStyle name="Normal 2 2 4 7 4 6" xfId="45971" xr:uid="{00000000-0005-0000-0000-0000BF3F0000}"/>
    <cellStyle name="Normal 2 2 4 7 4 7" xfId="54357" xr:uid="{00000000-0005-0000-0000-0000C03F0000}"/>
    <cellStyle name="Normal 2 2 4 7 5" xfId="9461" xr:uid="{00000000-0005-0000-0000-0000C13F0000}"/>
    <cellStyle name="Normal 2 2 4 7 6" xfId="17847" xr:uid="{00000000-0005-0000-0000-0000C23F0000}"/>
    <cellStyle name="Normal 2 2 4 7 7" xfId="26233" xr:uid="{00000000-0005-0000-0000-0000C33F0000}"/>
    <cellStyle name="Normal 2 2 4 7 8" xfId="34619" xr:uid="{00000000-0005-0000-0000-0000C43F0000}"/>
    <cellStyle name="Normal 2 2 4 7 9" xfId="43005" xr:uid="{00000000-0005-0000-0000-0000C53F0000}"/>
    <cellStyle name="Normal 2 2 4 8" xfId="1550" xr:uid="{00000000-0005-0000-0000-0000C63F0000}"/>
    <cellStyle name="Normal 2 2 4 8 10" xfId="51875" xr:uid="{00000000-0005-0000-0000-0000C73F0000}"/>
    <cellStyle name="Normal 2 2 4 8 11" xfId="60261" xr:uid="{00000000-0005-0000-0000-0000C83F0000}"/>
    <cellStyle name="Normal 2 2 4 8 2" xfId="2570" xr:uid="{00000000-0005-0000-0000-0000C93F0000}"/>
    <cellStyle name="Normal 2 2 4 8 2 2" xfId="5287" xr:uid="{00000000-0005-0000-0000-0000CA3F0000}"/>
    <cellStyle name="Normal 2 2 4 8 2 2 2" xfId="16641" xr:uid="{00000000-0005-0000-0000-0000CB3F0000}"/>
    <cellStyle name="Normal 2 2 4 8 2 2 3" xfId="25027" xr:uid="{00000000-0005-0000-0000-0000CC3F0000}"/>
    <cellStyle name="Normal 2 2 4 8 2 2 4" xfId="33413" xr:uid="{00000000-0005-0000-0000-0000CD3F0000}"/>
    <cellStyle name="Normal 2 2 4 8 2 2 5" xfId="41799" xr:uid="{00000000-0005-0000-0000-0000CE3F0000}"/>
    <cellStyle name="Normal 2 2 4 8 2 2 6" xfId="50185" xr:uid="{00000000-0005-0000-0000-0000CF3F0000}"/>
    <cellStyle name="Normal 2 2 4 8 2 2 7" xfId="58571" xr:uid="{00000000-0005-0000-0000-0000D03F0000}"/>
    <cellStyle name="Normal 2 2 4 8 2 3" xfId="8255" xr:uid="{00000000-0005-0000-0000-0000D13F0000}"/>
    <cellStyle name="Normal 2 2 4 8 2 3 2" xfId="13931" xr:uid="{00000000-0005-0000-0000-0000D23F0000}"/>
    <cellStyle name="Normal 2 2 4 8 2 3 3" xfId="22317" xr:uid="{00000000-0005-0000-0000-0000D33F0000}"/>
    <cellStyle name="Normal 2 2 4 8 2 3 4" xfId="30703" xr:uid="{00000000-0005-0000-0000-0000D43F0000}"/>
    <cellStyle name="Normal 2 2 4 8 2 3 5" xfId="39089" xr:uid="{00000000-0005-0000-0000-0000D53F0000}"/>
    <cellStyle name="Normal 2 2 4 8 2 3 6" xfId="47475" xr:uid="{00000000-0005-0000-0000-0000D63F0000}"/>
    <cellStyle name="Normal 2 2 4 8 2 3 7" xfId="55861" xr:uid="{00000000-0005-0000-0000-0000D73F0000}"/>
    <cellStyle name="Normal 2 2 4 8 2 4" xfId="10965" xr:uid="{00000000-0005-0000-0000-0000D83F0000}"/>
    <cellStyle name="Normal 2 2 4 8 2 5" xfId="19351" xr:uid="{00000000-0005-0000-0000-0000D93F0000}"/>
    <cellStyle name="Normal 2 2 4 8 2 6" xfId="27737" xr:uid="{00000000-0005-0000-0000-0000DA3F0000}"/>
    <cellStyle name="Normal 2 2 4 8 2 7" xfId="36123" xr:uid="{00000000-0005-0000-0000-0000DB3F0000}"/>
    <cellStyle name="Normal 2 2 4 8 2 8" xfId="44509" xr:uid="{00000000-0005-0000-0000-0000DC3F0000}"/>
    <cellStyle name="Normal 2 2 4 8 2 9" xfId="52895" xr:uid="{00000000-0005-0000-0000-0000DD3F0000}"/>
    <cellStyle name="Normal 2 2 4 8 3" xfId="4267" xr:uid="{00000000-0005-0000-0000-0000DE3F0000}"/>
    <cellStyle name="Normal 2 2 4 8 3 2" xfId="15621" xr:uid="{00000000-0005-0000-0000-0000DF3F0000}"/>
    <cellStyle name="Normal 2 2 4 8 3 3" xfId="24007" xr:uid="{00000000-0005-0000-0000-0000E03F0000}"/>
    <cellStyle name="Normal 2 2 4 8 3 4" xfId="32393" xr:uid="{00000000-0005-0000-0000-0000E13F0000}"/>
    <cellStyle name="Normal 2 2 4 8 3 5" xfId="40779" xr:uid="{00000000-0005-0000-0000-0000E23F0000}"/>
    <cellStyle name="Normal 2 2 4 8 3 6" xfId="49165" xr:uid="{00000000-0005-0000-0000-0000E33F0000}"/>
    <cellStyle name="Normal 2 2 4 8 3 7" xfId="57551" xr:uid="{00000000-0005-0000-0000-0000E43F0000}"/>
    <cellStyle name="Normal 2 2 4 8 4" xfId="7235" xr:uid="{00000000-0005-0000-0000-0000E53F0000}"/>
    <cellStyle name="Normal 2 2 4 8 4 2" xfId="12911" xr:uid="{00000000-0005-0000-0000-0000E63F0000}"/>
    <cellStyle name="Normal 2 2 4 8 4 3" xfId="21297" xr:uid="{00000000-0005-0000-0000-0000E73F0000}"/>
    <cellStyle name="Normal 2 2 4 8 4 4" xfId="29683" xr:uid="{00000000-0005-0000-0000-0000E83F0000}"/>
    <cellStyle name="Normal 2 2 4 8 4 5" xfId="38069" xr:uid="{00000000-0005-0000-0000-0000E93F0000}"/>
    <cellStyle name="Normal 2 2 4 8 4 6" xfId="46455" xr:uid="{00000000-0005-0000-0000-0000EA3F0000}"/>
    <cellStyle name="Normal 2 2 4 8 4 7" xfId="54841" xr:uid="{00000000-0005-0000-0000-0000EB3F0000}"/>
    <cellStyle name="Normal 2 2 4 8 5" xfId="9945" xr:uid="{00000000-0005-0000-0000-0000EC3F0000}"/>
    <cellStyle name="Normal 2 2 4 8 6" xfId="18331" xr:uid="{00000000-0005-0000-0000-0000ED3F0000}"/>
    <cellStyle name="Normal 2 2 4 8 7" xfId="26717" xr:uid="{00000000-0005-0000-0000-0000EE3F0000}"/>
    <cellStyle name="Normal 2 2 4 8 8" xfId="35103" xr:uid="{00000000-0005-0000-0000-0000EF3F0000}"/>
    <cellStyle name="Normal 2 2 4 8 9" xfId="43489" xr:uid="{00000000-0005-0000-0000-0000F03F0000}"/>
    <cellStyle name="Normal 2 2 4 9" xfId="2086" xr:uid="{00000000-0005-0000-0000-0000F13F0000}"/>
    <cellStyle name="Normal 2 2 4 9 2" xfId="4803" xr:uid="{00000000-0005-0000-0000-0000F23F0000}"/>
    <cellStyle name="Normal 2 2 4 9 2 2" xfId="16157" xr:uid="{00000000-0005-0000-0000-0000F33F0000}"/>
    <cellStyle name="Normal 2 2 4 9 2 3" xfId="24543" xr:uid="{00000000-0005-0000-0000-0000F43F0000}"/>
    <cellStyle name="Normal 2 2 4 9 2 4" xfId="32929" xr:uid="{00000000-0005-0000-0000-0000F53F0000}"/>
    <cellStyle name="Normal 2 2 4 9 2 5" xfId="41315" xr:uid="{00000000-0005-0000-0000-0000F63F0000}"/>
    <cellStyle name="Normal 2 2 4 9 2 6" xfId="49701" xr:uid="{00000000-0005-0000-0000-0000F73F0000}"/>
    <cellStyle name="Normal 2 2 4 9 2 7" xfId="58087" xr:uid="{00000000-0005-0000-0000-0000F83F0000}"/>
    <cellStyle name="Normal 2 2 4 9 3" xfId="7771" xr:uid="{00000000-0005-0000-0000-0000F93F0000}"/>
    <cellStyle name="Normal 2 2 4 9 3 2" xfId="13447" xr:uid="{00000000-0005-0000-0000-0000FA3F0000}"/>
    <cellStyle name="Normal 2 2 4 9 3 3" xfId="21833" xr:uid="{00000000-0005-0000-0000-0000FB3F0000}"/>
    <cellStyle name="Normal 2 2 4 9 3 4" xfId="30219" xr:uid="{00000000-0005-0000-0000-0000FC3F0000}"/>
    <cellStyle name="Normal 2 2 4 9 3 5" xfId="38605" xr:uid="{00000000-0005-0000-0000-0000FD3F0000}"/>
    <cellStyle name="Normal 2 2 4 9 3 6" xfId="46991" xr:uid="{00000000-0005-0000-0000-0000FE3F0000}"/>
    <cellStyle name="Normal 2 2 4 9 3 7" xfId="55377" xr:uid="{00000000-0005-0000-0000-0000FF3F0000}"/>
    <cellStyle name="Normal 2 2 4 9 4" xfId="10481" xr:uid="{00000000-0005-0000-0000-000000400000}"/>
    <cellStyle name="Normal 2 2 4 9 5" xfId="18867" xr:uid="{00000000-0005-0000-0000-000001400000}"/>
    <cellStyle name="Normal 2 2 4 9 6" xfId="27253" xr:uid="{00000000-0005-0000-0000-000002400000}"/>
    <cellStyle name="Normal 2 2 4 9 7" xfId="35639" xr:uid="{00000000-0005-0000-0000-000003400000}"/>
    <cellStyle name="Normal 2 2 4 9 8" xfId="44025" xr:uid="{00000000-0005-0000-0000-000004400000}"/>
    <cellStyle name="Normal 2 2 4 9 9" xfId="52411" xr:uid="{00000000-0005-0000-0000-000005400000}"/>
    <cellStyle name="Normal 2 2 4_Sheet1" xfId="173" xr:uid="{00000000-0005-0000-0000-000006400000}"/>
    <cellStyle name="Normal 2 2 5" xfId="174" xr:uid="{00000000-0005-0000-0000-000007400000}"/>
    <cellStyle name="Normal 2 2 5 10" xfId="3432" xr:uid="{00000000-0005-0000-0000-000008400000}"/>
    <cellStyle name="Normal 2 2 5 10 2" xfId="14786" xr:uid="{00000000-0005-0000-0000-000009400000}"/>
    <cellStyle name="Normal 2 2 5 10 3" xfId="23172" xr:uid="{00000000-0005-0000-0000-00000A400000}"/>
    <cellStyle name="Normal 2 2 5 10 4" xfId="31558" xr:uid="{00000000-0005-0000-0000-00000B400000}"/>
    <cellStyle name="Normal 2 2 5 10 5" xfId="39944" xr:uid="{00000000-0005-0000-0000-00000C400000}"/>
    <cellStyle name="Normal 2 2 5 10 6" xfId="48330" xr:uid="{00000000-0005-0000-0000-00000D400000}"/>
    <cellStyle name="Normal 2 2 5 10 7" xfId="56716" xr:uid="{00000000-0005-0000-0000-00000E400000}"/>
    <cellStyle name="Normal 2 2 5 11" xfId="6100" xr:uid="{00000000-0005-0000-0000-00000F400000}"/>
    <cellStyle name="Normal 2 2 5 11 2" xfId="11776" xr:uid="{00000000-0005-0000-0000-000010400000}"/>
    <cellStyle name="Normal 2 2 5 11 3" xfId="20162" xr:uid="{00000000-0005-0000-0000-000011400000}"/>
    <cellStyle name="Normal 2 2 5 11 4" xfId="28548" xr:uid="{00000000-0005-0000-0000-000012400000}"/>
    <cellStyle name="Normal 2 2 5 11 5" xfId="36934" xr:uid="{00000000-0005-0000-0000-000013400000}"/>
    <cellStyle name="Normal 2 2 5 11 6" xfId="45320" xr:uid="{00000000-0005-0000-0000-000014400000}"/>
    <cellStyle name="Normal 2 2 5 11 7" xfId="53706" xr:uid="{00000000-0005-0000-0000-000015400000}"/>
    <cellStyle name="Normal 2 2 5 12" xfId="9110" xr:uid="{00000000-0005-0000-0000-000016400000}"/>
    <cellStyle name="Normal 2 2 5 13" xfId="17496" xr:uid="{00000000-0005-0000-0000-000017400000}"/>
    <cellStyle name="Normal 2 2 5 14" xfId="25882" xr:uid="{00000000-0005-0000-0000-000018400000}"/>
    <cellStyle name="Normal 2 2 5 15" xfId="34268" xr:uid="{00000000-0005-0000-0000-000019400000}"/>
    <cellStyle name="Normal 2 2 5 16" xfId="42654" xr:uid="{00000000-0005-0000-0000-00001A400000}"/>
    <cellStyle name="Normal 2 2 5 17" xfId="51040" xr:uid="{00000000-0005-0000-0000-00001B400000}"/>
    <cellStyle name="Normal 2 2 5 18" xfId="59426" xr:uid="{00000000-0005-0000-0000-00001C400000}"/>
    <cellStyle name="Normal 2 2 5 19" xfId="60793" xr:uid="{00000000-0005-0000-0000-00001D400000}"/>
    <cellStyle name="Normal 2 2 5 2" xfId="175" xr:uid="{00000000-0005-0000-0000-00001E400000}"/>
    <cellStyle name="Normal 2 2 5 2 10" xfId="9111" xr:uid="{00000000-0005-0000-0000-00001F400000}"/>
    <cellStyle name="Normal 2 2 5 2 11" xfId="17497" xr:uid="{00000000-0005-0000-0000-000020400000}"/>
    <cellStyle name="Normal 2 2 5 2 12" xfId="25883" xr:uid="{00000000-0005-0000-0000-000021400000}"/>
    <cellStyle name="Normal 2 2 5 2 13" xfId="34269" xr:uid="{00000000-0005-0000-0000-000022400000}"/>
    <cellStyle name="Normal 2 2 5 2 14" xfId="42655" xr:uid="{00000000-0005-0000-0000-000023400000}"/>
    <cellStyle name="Normal 2 2 5 2 15" xfId="51041" xr:uid="{00000000-0005-0000-0000-000024400000}"/>
    <cellStyle name="Normal 2 2 5 2 16" xfId="59427" xr:uid="{00000000-0005-0000-0000-000025400000}"/>
    <cellStyle name="Normal 2 2 5 2 17" xfId="60794" xr:uid="{00000000-0005-0000-0000-000026400000}"/>
    <cellStyle name="Normal 2 2 5 2 2" xfId="176" xr:uid="{00000000-0005-0000-0000-000027400000}"/>
    <cellStyle name="Normal 2 2 5 2 2 10" xfId="34270" xr:uid="{00000000-0005-0000-0000-000028400000}"/>
    <cellStyle name="Normal 2 2 5 2 2 11" xfId="42656" xr:uid="{00000000-0005-0000-0000-000029400000}"/>
    <cellStyle name="Normal 2 2 5 2 2 12" xfId="51042" xr:uid="{00000000-0005-0000-0000-00002A400000}"/>
    <cellStyle name="Normal 2 2 5 2 2 13" xfId="59428" xr:uid="{00000000-0005-0000-0000-00002B400000}"/>
    <cellStyle name="Normal 2 2 5 2 2 14" xfId="60795" xr:uid="{00000000-0005-0000-0000-00002C400000}"/>
    <cellStyle name="Normal 2 2 5 2 2 2" xfId="997" xr:uid="{00000000-0005-0000-0000-00002D400000}"/>
    <cellStyle name="Normal 2 2 5 2 2 2 10" xfId="51408" xr:uid="{00000000-0005-0000-0000-00002E400000}"/>
    <cellStyle name="Normal 2 2 5 2 2 2 11" xfId="59794" xr:uid="{00000000-0005-0000-0000-00002F400000}"/>
    <cellStyle name="Normal 2 2 5 2 2 2 12" xfId="61290" xr:uid="{00000000-0005-0000-0000-000030400000}"/>
    <cellStyle name="Normal 2 2 5 2 2 2 2" xfId="2948" xr:uid="{00000000-0005-0000-0000-000031400000}"/>
    <cellStyle name="Normal 2 2 5 2 2 2 2 2" xfId="5665" xr:uid="{00000000-0005-0000-0000-000032400000}"/>
    <cellStyle name="Normal 2 2 5 2 2 2 2 2 2" xfId="17019" xr:uid="{00000000-0005-0000-0000-000033400000}"/>
    <cellStyle name="Normal 2 2 5 2 2 2 2 2 3" xfId="25405" xr:uid="{00000000-0005-0000-0000-000034400000}"/>
    <cellStyle name="Normal 2 2 5 2 2 2 2 2 4" xfId="33791" xr:uid="{00000000-0005-0000-0000-000035400000}"/>
    <cellStyle name="Normal 2 2 5 2 2 2 2 2 5" xfId="42177" xr:uid="{00000000-0005-0000-0000-000036400000}"/>
    <cellStyle name="Normal 2 2 5 2 2 2 2 2 6" xfId="50563" xr:uid="{00000000-0005-0000-0000-000037400000}"/>
    <cellStyle name="Normal 2 2 5 2 2 2 2 2 7" xfId="58949" xr:uid="{00000000-0005-0000-0000-000038400000}"/>
    <cellStyle name="Normal 2 2 5 2 2 2 2 3" xfId="8633" xr:uid="{00000000-0005-0000-0000-000039400000}"/>
    <cellStyle name="Normal 2 2 5 2 2 2 2 3 2" xfId="14309" xr:uid="{00000000-0005-0000-0000-00003A400000}"/>
    <cellStyle name="Normal 2 2 5 2 2 2 2 3 3" xfId="22695" xr:uid="{00000000-0005-0000-0000-00003B400000}"/>
    <cellStyle name="Normal 2 2 5 2 2 2 2 3 4" xfId="31081" xr:uid="{00000000-0005-0000-0000-00003C400000}"/>
    <cellStyle name="Normal 2 2 5 2 2 2 2 3 5" xfId="39467" xr:uid="{00000000-0005-0000-0000-00003D400000}"/>
    <cellStyle name="Normal 2 2 5 2 2 2 2 3 6" xfId="47853" xr:uid="{00000000-0005-0000-0000-00003E400000}"/>
    <cellStyle name="Normal 2 2 5 2 2 2 2 3 7" xfId="56239" xr:uid="{00000000-0005-0000-0000-00003F400000}"/>
    <cellStyle name="Normal 2 2 5 2 2 2 2 4" xfId="11343" xr:uid="{00000000-0005-0000-0000-000040400000}"/>
    <cellStyle name="Normal 2 2 5 2 2 2 2 5" xfId="19729" xr:uid="{00000000-0005-0000-0000-000041400000}"/>
    <cellStyle name="Normal 2 2 5 2 2 2 2 6" xfId="28115" xr:uid="{00000000-0005-0000-0000-000042400000}"/>
    <cellStyle name="Normal 2 2 5 2 2 2 2 7" xfId="36501" xr:uid="{00000000-0005-0000-0000-000043400000}"/>
    <cellStyle name="Normal 2 2 5 2 2 2 2 8" xfId="44887" xr:uid="{00000000-0005-0000-0000-000044400000}"/>
    <cellStyle name="Normal 2 2 5 2 2 2 2 9" xfId="53273" xr:uid="{00000000-0005-0000-0000-000045400000}"/>
    <cellStyle name="Normal 2 2 5 2 2 2 3" xfId="3800" xr:uid="{00000000-0005-0000-0000-000046400000}"/>
    <cellStyle name="Normal 2 2 5 2 2 2 3 2" xfId="15154" xr:uid="{00000000-0005-0000-0000-000047400000}"/>
    <cellStyle name="Normal 2 2 5 2 2 2 3 3" xfId="23540" xr:uid="{00000000-0005-0000-0000-000048400000}"/>
    <cellStyle name="Normal 2 2 5 2 2 2 3 4" xfId="31926" xr:uid="{00000000-0005-0000-0000-000049400000}"/>
    <cellStyle name="Normal 2 2 5 2 2 2 3 5" xfId="40312" xr:uid="{00000000-0005-0000-0000-00004A400000}"/>
    <cellStyle name="Normal 2 2 5 2 2 2 3 6" xfId="48698" xr:uid="{00000000-0005-0000-0000-00004B400000}"/>
    <cellStyle name="Normal 2 2 5 2 2 2 3 7" xfId="57084" xr:uid="{00000000-0005-0000-0000-00004C400000}"/>
    <cellStyle name="Normal 2 2 5 2 2 2 4" xfId="6768" xr:uid="{00000000-0005-0000-0000-00004D400000}"/>
    <cellStyle name="Normal 2 2 5 2 2 2 4 2" xfId="12444" xr:uid="{00000000-0005-0000-0000-00004E400000}"/>
    <cellStyle name="Normal 2 2 5 2 2 2 4 3" xfId="20830" xr:uid="{00000000-0005-0000-0000-00004F400000}"/>
    <cellStyle name="Normal 2 2 5 2 2 2 4 4" xfId="29216" xr:uid="{00000000-0005-0000-0000-000050400000}"/>
    <cellStyle name="Normal 2 2 5 2 2 2 4 5" xfId="37602" xr:uid="{00000000-0005-0000-0000-000051400000}"/>
    <cellStyle name="Normal 2 2 5 2 2 2 4 6" xfId="45988" xr:uid="{00000000-0005-0000-0000-000052400000}"/>
    <cellStyle name="Normal 2 2 5 2 2 2 4 7" xfId="54374" xr:uid="{00000000-0005-0000-0000-000053400000}"/>
    <cellStyle name="Normal 2 2 5 2 2 2 5" xfId="9478" xr:uid="{00000000-0005-0000-0000-000054400000}"/>
    <cellStyle name="Normal 2 2 5 2 2 2 6" xfId="17864" xr:uid="{00000000-0005-0000-0000-000055400000}"/>
    <cellStyle name="Normal 2 2 5 2 2 2 7" xfId="26250" xr:uid="{00000000-0005-0000-0000-000056400000}"/>
    <cellStyle name="Normal 2 2 5 2 2 2 8" xfId="34636" xr:uid="{00000000-0005-0000-0000-000057400000}"/>
    <cellStyle name="Normal 2 2 5 2 2 2 9" xfId="43022" xr:uid="{00000000-0005-0000-0000-000058400000}"/>
    <cellStyle name="Normal 2 2 5 2 2 3" xfId="1562" xr:uid="{00000000-0005-0000-0000-000059400000}"/>
    <cellStyle name="Normal 2 2 5 2 2 3 10" xfId="51887" xr:uid="{00000000-0005-0000-0000-00005A400000}"/>
    <cellStyle name="Normal 2 2 5 2 2 3 11" xfId="60273" xr:uid="{00000000-0005-0000-0000-00005B400000}"/>
    <cellStyle name="Normal 2 2 5 2 2 3 2" xfId="2582" xr:uid="{00000000-0005-0000-0000-00005C400000}"/>
    <cellStyle name="Normal 2 2 5 2 2 3 2 2" xfId="5299" xr:uid="{00000000-0005-0000-0000-00005D400000}"/>
    <cellStyle name="Normal 2 2 5 2 2 3 2 2 2" xfId="16653" xr:uid="{00000000-0005-0000-0000-00005E400000}"/>
    <cellStyle name="Normal 2 2 5 2 2 3 2 2 3" xfId="25039" xr:uid="{00000000-0005-0000-0000-00005F400000}"/>
    <cellStyle name="Normal 2 2 5 2 2 3 2 2 4" xfId="33425" xr:uid="{00000000-0005-0000-0000-000060400000}"/>
    <cellStyle name="Normal 2 2 5 2 2 3 2 2 5" xfId="41811" xr:uid="{00000000-0005-0000-0000-000061400000}"/>
    <cellStyle name="Normal 2 2 5 2 2 3 2 2 6" xfId="50197" xr:uid="{00000000-0005-0000-0000-000062400000}"/>
    <cellStyle name="Normal 2 2 5 2 2 3 2 2 7" xfId="58583" xr:uid="{00000000-0005-0000-0000-000063400000}"/>
    <cellStyle name="Normal 2 2 5 2 2 3 2 3" xfId="8267" xr:uid="{00000000-0005-0000-0000-000064400000}"/>
    <cellStyle name="Normal 2 2 5 2 2 3 2 3 2" xfId="13943" xr:uid="{00000000-0005-0000-0000-000065400000}"/>
    <cellStyle name="Normal 2 2 5 2 2 3 2 3 3" xfId="22329" xr:uid="{00000000-0005-0000-0000-000066400000}"/>
    <cellStyle name="Normal 2 2 5 2 2 3 2 3 4" xfId="30715" xr:uid="{00000000-0005-0000-0000-000067400000}"/>
    <cellStyle name="Normal 2 2 5 2 2 3 2 3 5" xfId="39101" xr:uid="{00000000-0005-0000-0000-000068400000}"/>
    <cellStyle name="Normal 2 2 5 2 2 3 2 3 6" xfId="47487" xr:uid="{00000000-0005-0000-0000-000069400000}"/>
    <cellStyle name="Normal 2 2 5 2 2 3 2 3 7" xfId="55873" xr:uid="{00000000-0005-0000-0000-00006A400000}"/>
    <cellStyle name="Normal 2 2 5 2 2 3 2 4" xfId="10977" xr:uid="{00000000-0005-0000-0000-00006B400000}"/>
    <cellStyle name="Normal 2 2 5 2 2 3 2 5" xfId="19363" xr:uid="{00000000-0005-0000-0000-00006C400000}"/>
    <cellStyle name="Normal 2 2 5 2 2 3 2 6" xfId="27749" xr:uid="{00000000-0005-0000-0000-00006D400000}"/>
    <cellStyle name="Normal 2 2 5 2 2 3 2 7" xfId="36135" xr:uid="{00000000-0005-0000-0000-00006E400000}"/>
    <cellStyle name="Normal 2 2 5 2 2 3 2 8" xfId="44521" xr:uid="{00000000-0005-0000-0000-00006F400000}"/>
    <cellStyle name="Normal 2 2 5 2 2 3 2 9" xfId="52907" xr:uid="{00000000-0005-0000-0000-000070400000}"/>
    <cellStyle name="Normal 2 2 5 2 2 3 3" xfId="4279" xr:uid="{00000000-0005-0000-0000-000071400000}"/>
    <cellStyle name="Normal 2 2 5 2 2 3 3 2" xfId="15633" xr:uid="{00000000-0005-0000-0000-000072400000}"/>
    <cellStyle name="Normal 2 2 5 2 2 3 3 3" xfId="24019" xr:uid="{00000000-0005-0000-0000-000073400000}"/>
    <cellStyle name="Normal 2 2 5 2 2 3 3 4" xfId="32405" xr:uid="{00000000-0005-0000-0000-000074400000}"/>
    <cellStyle name="Normal 2 2 5 2 2 3 3 5" xfId="40791" xr:uid="{00000000-0005-0000-0000-000075400000}"/>
    <cellStyle name="Normal 2 2 5 2 2 3 3 6" xfId="49177" xr:uid="{00000000-0005-0000-0000-000076400000}"/>
    <cellStyle name="Normal 2 2 5 2 2 3 3 7" xfId="57563" xr:uid="{00000000-0005-0000-0000-000077400000}"/>
    <cellStyle name="Normal 2 2 5 2 2 3 4" xfId="7247" xr:uid="{00000000-0005-0000-0000-000078400000}"/>
    <cellStyle name="Normal 2 2 5 2 2 3 4 2" xfId="12923" xr:uid="{00000000-0005-0000-0000-000079400000}"/>
    <cellStyle name="Normal 2 2 5 2 2 3 4 3" xfId="21309" xr:uid="{00000000-0005-0000-0000-00007A400000}"/>
    <cellStyle name="Normal 2 2 5 2 2 3 4 4" xfId="29695" xr:uid="{00000000-0005-0000-0000-00007B400000}"/>
    <cellStyle name="Normal 2 2 5 2 2 3 4 5" xfId="38081" xr:uid="{00000000-0005-0000-0000-00007C400000}"/>
    <cellStyle name="Normal 2 2 5 2 2 3 4 6" xfId="46467" xr:uid="{00000000-0005-0000-0000-00007D400000}"/>
    <cellStyle name="Normal 2 2 5 2 2 3 4 7" xfId="54853" xr:uid="{00000000-0005-0000-0000-00007E400000}"/>
    <cellStyle name="Normal 2 2 5 2 2 3 5" xfId="9957" xr:uid="{00000000-0005-0000-0000-00007F400000}"/>
    <cellStyle name="Normal 2 2 5 2 2 3 6" xfId="18343" xr:uid="{00000000-0005-0000-0000-000080400000}"/>
    <cellStyle name="Normal 2 2 5 2 2 3 7" xfId="26729" xr:uid="{00000000-0005-0000-0000-000081400000}"/>
    <cellStyle name="Normal 2 2 5 2 2 3 8" xfId="35115" xr:uid="{00000000-0005-0000-0000-000082400000}"/>
    <cellStyle name="Normal 2 2 5 2 2 3 9" xfId="43501" xr:uid="{00000000-0005-0000-0000-000083400000}"/>
    <cellStyle name="Normal 2 2 5 2 2 4" xfId="2103" xr:uid="{00000000-0005-0000-0000-000084400000}"/>
    <cellStyle name="Normal 2 2 5 2 2 4 2" xfId="4820" xr:uid="{00000000-0005-0000-0000-000085400000}"/>
    <cellStyle name="Normal 2 2 5 2 2 4 2 2" xfId="16174" xr:uid="{00000000-0005-0000-0000-000086400000}"/>
    <cellStyle name="Normal 2 2 5 2 2 4 2 3" xfId="24560" xr:uid="{00000000-0005-0000-0000-000087400000}"/>
    <cellStyle name="Normal 2 2 5 2 2 4 2 4" xfId="32946" xr:uid="{00000000-0005-0000-0000-000088400000}"/>
    <cellStyle name="Normal 2 2 5 2 2 4 2 5" xfId="41332" xr:uid="{00000000-0005-0000-0000-000089400000}"/>
    <cellStyle name="Normal 2 2 5 2 2 4 2 6" xfId="49718" xr:uid="{00000000-0005-0000-0000-00008A400000}"/>
    <cellStyle name="Normal 2 2 5 2 2 4 2 7" xfId="58104" xr:uid="{00000000-0005-0000-0000-00008B400000}"/>
    <cellStyle name="Normal 2 2 5 2 2 4 3" xfId="7788" xr:uid="{00000000-0005-0000-0000-00008C400000}"/>
    <cellStyle name="Normal 2 2 5 2 2 4 3 2" xfId="13464" xr:uid="{00000000-0005-0000-0000-00008D400000}"/>
    <cellStyle name="Normal 2 2 5 2 2 4 3 3" xfId="21850" xr:uid="{00000000-0005-0000-0000-00008E400000}"/>
    <cellStyle name="Normal 2 2 5 2 2 4 3 4" xfId="30236" xr:uid="{00000000-0005-0000-0000-00008F400000}"/>
    <cellStyle name="Normal 2 2 5 2 2 4 3 5" xfId="38622" xr:uid="{00000000-0005-0000-0000-000090400000}"/>
    <cellStyle name="Normal 2 2 5 2 2 4 3 6" xfId="47008" xr:uid="{00000000-0005-0000-0000-000091400000}"/>
    <cellStyle name="Normal 2 2 5 2 2 4 3 7" xfId="55394" xr:uid="{00000000-0005-0000-0000-000092400000}"/>
    <cellStyle name="Normal 2 2 5 2 2 4 4" xfId="10498" xr:uid="{00000000-0005-0000-0000-000093400000}"/>
    <cellStyle name="Normal 2 2 5 2 2 4 5" xfId="18884" xr:uid="{00000000-0005-0000-0000-000094400000}"/>
    <cellStyle name="Normal 2 2 5 2 2 4 6" xfId="27270" xr:uid="{00000000-0005-0000-0000-000095400000}"/>
    <cellStyle name="Normal 2 2 5 2 2 4 7" xfId="35656" xr:uid="{00000000-0005-0000-0000-000096400000}"/>
    <cellStyle name="Normal 2 2 5 2 2 4 8" xfId="44042" xr:uid="{00000000-0005-0000-0000-000097400000}"/>
    <cellStyle name="Normal 2 2 5 2 2 4 9" xfId="52428" xr:uid="{00000000-0005-0000-0000-000098400000}"/>
    <cellStyle name="Normal 2 2 5 2 2 5" xfId="3434" xr:uid="{00000000-0005-0000-0000-000099400000}"/>
    <cellStyle name="Normal 2 2 5 2 2 5 2" xfId="14788" xr:uid="{00000000-0005-0000-0000-00009A400000}"/>
    <cellStyle name="Normal 2 2 5 2 2 5 3" xfId="23174" xr:uid="{00000000-0005-0000-0000-00009B400000}"/>
    <cellStyle name="Normal 2 2 5 2 2 5 4" xfId="31560" xr:uid="{00000000-0005-0000-0000-00009C400000}"/>
    <cellStyle name="Normal 2 2 5 2 2 5 5" xfId="39946" xr:uid="{00000000-0005-0000-0000-00009D400000}"/>
    <cellStyle name="Normal 2 2 5 2 2 5 6" xfId="48332" xr:uid="{00000000-0005-0000-0000-00009E400000}"/>
    <cellStyle name="Normal 2 2 5 2 2 5 7" xfId="56718" xr:uid="{00000000-0005-0000-0000-00009F400000}"/>
    <cellStyle name="Normal 2 2 5 2 2 6" xfId="6402" xr:uid="{00000000-0005-0000-0000-0000A0400000}"/>
    <cellStyle name="Normal 2 2 5 2 2 6 2" xfId="12078" xr:uid="{00000000-0005-0000-0000-0000A1400000}"/>
    <cellStyle name="Normal 2 2 5 2 2 6 3" xfId="20464" xr:uid="{00000000-0005-0000-0000-0000A2400000}"/>
    <cellStyle name="Normal 2 2 5 2 2 6 4" xfId="28850" xr:uid="{00000000-0005-0000-0000-0000A3400000}"/>
    <cellStyle name="Normal 2 2 5 2 2 6 5" xfId="37236" xr:uid="{00000000-0005-0000-0000-0000A4400000}"/>
    <cellStyle name="Normal 2 2 5 2 2 6 6" xfId="45622" xr:uid="{00000000-0005-0000-0000-0000A5400000}"/>
    <cellStyle name="Normal 2 2 5 2 2 6 7" xfId="54008" xr:uid="{00000000-0005-0000-0000-0000A6400000}"/>
    <cellStyle name="Normal 2 2 5 2 2 7" xfId="9112" xr:uid="{00000000-0005-0000-0000-0000A7400000}"/>
    <cellStyle name="Normal 2 2 5 2 2 8" xfId="17498" xr:uid="{00000000-0005-0000-0000-0000A8400000}"/>
    <cellStyle name="Normal 2 2 5 2 2 9" xfId="25884" xr:uid="{00000000-0005-0000-0000-0000A9400000}"/>
    <cellStyle name="Normal 2 2 5 2 3" xfId="998" xr:uid="{00000000-0005-0000-0000-0000AA400000}"/>
    <cellStyle name="Normal 2 2 5 2 3 10" xfId="43023" xr:uid="{00000000-0005-0000-0000-0000AB400000}"/>
    <cellStyle name="Normal 2 2 5 2 3 11" xfId="51409" xr:uid="{00000000-0005-0000-0000-0000AC400000}"/>
    <cellStyle name="Normal 2 2 5 2 3 12" xfId="59795" xr:uid="{00000000-0005-0000-0000-0000AD400000}"/>
    <cellStyle name="Normal 2 2 5 2 3 13" xfId="61289" xr:uid="{00000000-0005-0000-0000-0000AE400000}"/>
    <cellStyle name="Normal 2 2 5 2 3 2" xfId="1848" xr:uid="{00000000-0005-0000-0000-0000AF400000}"/>
    <cellStyle name="Normal 2 2 5 2 3 2 10" xfId="52173" xr:uid="{00000000-0005-0000-0000-0000B0400000}"/>
    <cellStyle name="Normal 2 2 5 2 3 2 11" xfId="60559" xr:uid="{00000000-0005-0000-0000-0000B1400000}"/>
    <cellStyle name="Normal 2 2 5 2 3 2 2" xfId="2949" xr:uid="{00000000-0005-0000-0000-0000B2400000}"/>
    <cellStyle name="Normal 2 2 5 2 3 2 2 2" xfId="5666" xr:uid="{00000000-0005-0000-0000-0000B3400000}"/>
    <cellStyle name="Normal 2 2 5 2 3 2 2 2 2" xfId="17020" xr:uid="{00000000-0005-0000-0000-0000B4400000}"/>
    <cellStyle name="Normal 2 2 5 2 3 2 2 2 3" xfId="25406" xr:uid="{00000000-0005-0000-0000-0000B5400000}"/>
    <cellStyle name="Normal 2 2 5 2 3 2 2 2 4" xfId="33792" xr:uid="{00000000-0005-0000-0000-0000B6400000}"/>
    <cellStyle name="Normal 2 2 5 2 3 2 2 2 5" xfId="42178" xr:uid="{00000000-0005-0000-0000-0000B7400000}"/>
    <cellStyle name="Normal 2 2 5 2 3 2 2 2 6" xfId="50564" xr:uid="{00000000-0005-0000-0000-0000B8400000}"/>
    <cellStyle name="Normal 2 2 5 2 3 2 2 2 7" xfId="58950" xr:uid="{00000000-0005-0000-0000-0000B9400000}"/>
    <cellStyle name="Normal 2 2 5 2 3 2 2 3" xfId="8634" xr:uid="{00000000-0005-0000-0000-0000BA400000}"/>
    <cellStyle name="Normal 2 2 5 2 3 2 2 3 2" xfId="14310" xr:uid="{00000000-0005-0000-0000-0000BB400000}"/>
    <cellStyle name="Normal 2 2 5 2 3 2 2 3 3" xfId="22696" xr:uid="{00000000-0005-0000-0000-0000BC400000}"/>
    <cellStyle name="Normal 2 2 5 2 3 2 2 3 4" xfId="31082" xr:uid="{00000000-0005-0000-0000-0000BD400000}"/>
    <cellStyle name="Normal 2 2 5 2 3 2 2 3 5" xfId="39468" xr:uid="{00000000-0005-0000-0000-0000BE400000}"/>
    <cellStyle name="Normal 2 2 5 2 3 2 2 3 6" xfId="47854" xr:uid="{00000000-0005-0000-0000-0000BF400000}"/>
    <cellStyle name="Normal 2 2 5 2 3 2 2 3 7" xfId="56240" xr:uid="{00000000-0005-0000-0000-0000C0400000}"/>
    <cellStyle name="Normal 2 2 5 2 3 2 2 4" xfId="11344" xr:uid="{00000000-0005-0000-0000-0000C1400000}"/>
    <cellStyle name="Normal 2 2 5 2 3 2 2 5" xfId="19730" xr:uid="{00000000-0005-0000-0000-0000C2400000}"/>
    <cellStyle name="Normal 2 2 5 2 3 2 2 6" xfId="28116" xr:uid="{00000000-0005-0000-0000-0000C3400000}"/>
    <cellStyle name="Normal 2 2 5 2 3 2 2 7" xfId="36502" xr:uid="{00000000-0005-0000-0000-0000C4400000}"/>
    <cellStyle name="Normal 2 2 5 2 3 2 2 8" xfId="44888" xr:uid="{00000000-0005-0000-0000-0000C5400000}"/>
    <cellStyle name="Normal 2 2 5 2 3 2 2 9" xfId="53274" xr:uid="{00000000-0005-0000-0000-0000C6400000}"/>
    <cellStyle name="Normal 2 2 5 2 3 2 3" xfId="4565" xr:uid="{00000000-0005-0000-0000-0000C7400000}"/>
    <cellStyle name="Normal 2 2 5 2 3 2 3 2" xfId="15919" xr:uid="{00000000-0005-0000-0000-0000C8400000}"/>
    <cellStyle name="Normal 2 2 5 2 3 2 3 3" xfId="24305" xr:uid="{00000000-0005-0000-0000-0000C9400000}"/>
    <cellStyle name="Normal 2 2 5 2 3 2 3 4" xfId="32691" xr:uid="{00000000-0005-0000-0000-0000CA400000}"/>
    <cellStyle name="Normal 2 2 5 2 3 2 3 5" xfId="41077" xr:uid="{00000000-0005-0000-0000-0000CB400000}"/>
    <cellStyle name="Normal 2 2 5 2 3 2 3 6" xfId="49463" xr:uid="{00000000-0005-0000-0000-0000CC400000}"/>
    <cellStyle name="Normal 2 2 5 2 3 2 3 7" xfId="57849" xr:uid="{00000000-0005-0000-0000-0000CD400000}"/>
    <cellStyle name="Normal 2 2 5 2 3 2 4" xfId="7533" xr:uid="{00000000-0005-0000-0000-0000CE400000}"/>
    <cellStyle name="Normal 2 2 5 2 3 2 4 2" xfId="13209" xr:uid="{00000000-0005-0000-0000-0000CF400000}"/>
    <cellStyle name="Normal 2 2 5 2 3 2 4 3" xfId="21595" xr:uid="{00000000-0005-0000-0000-0000D0400000}"/>
    <cellStyle name="Normal 2 2 5 2 3 2 4 4" xfId="29981" xr:uid="{00000000-0005-0000-0000-0000D1400000}"/>
    <cellStyle name="Normal 2 2 5 2 3 2 4 5" xfId="38367" xr:uid="{00000000-0005-0000-0000-0000D2400000}"/>
    <cellStyle name="Normal 2 2 5 2 3 2 4 6" xfId="46753" xr:uid="{00000000-0005-0000-0000-0000D3400000}"/>
    <cellStyle name="Normal 2 2 5 2 3 2 4 7" xfId="55139" xr:uid="{00000000-0005-0000-0000-0000D4400000}"/>
    <cellStyle name="Normal 2 2 5 2 3 2 5" xfId="10243" xr:uid="{00000000-0005-0000-0000-0000D5400000}"/>
    <cellStyle name="Normal 2 2 5 2 3 2 6" xfId="18629" xr:uid="{00000000-0005-0000-0000-0000D6400000}"/>
    <cellStyle name="Normal 2 2 5 2 3 2 7" xfId="27015" xr:uid="{00000000-0005-0000-0000-0000D7400000}"/>
    <cellStyle name="Normal 2 2 5 2 3 2 8" xfId="35401" xr:uid="{00000000-0005-0000-0000-0000D8400000}"/>
    <cellStyle name="Normal 2 2 5 2 3 2 9" xfId="43787" xr:uid="{00000000-0005-0000-0000-0000D9400000}"/>
    <cellStyle name="Normal 2 2 5 2 3 3" xfId="2104" xr:uid="{00000000-0005-0000-0000-0000DA400000}"/>
    <cellStyle name="Normal 2 2 5 2 3 3 2" xfId="4821" xr:uid="{00000000-0005-0000-0000-0000DB400000}"/>
    <cellStyle name="Normal 2 2 5 2 3 3 2 2" xfId="16175" xr:uid="{00000000-0005-0000-0000-0000DC400000}"/>
    <cellStyle name="Normal 2 2 5 2 3 3 2 3" xfId="24561" xr:uid="{00000000-0005-0000-0000-0000DD400000}"/>
    <cellStyle name="Normal 2 2 5 2 3 3 2 4" xfId="32947" xr:uid="{00000000-0005-0000-0000-0000DE400000}"/>
    <cellStyle name="Normal 2 2 5 2 3 3 2 5" xfId="41333" xr:uid="{00000000-0005-0000-0000-0000DF400000}"/>
    <cellStyle name="Normal 2 2 5 2 3 3 2 6" xfId="49719" xr:uid="{00000000-0005-0000-0000-0000E0400000}"/>
    <cellStyle name="Normal 2 2 5 2 3 3 2 7" xfId="58105" xr:uid="{00000000-0005-0000-0000-0000E1400000}"/>
    <cellStyle name="Normal 2 2 5 2 3 3 3" xfId="7789" xr:uid="{00000000-0005-0000-0000-0000E2400000}"/>
    <cellStyle name="Normal 2 2 5 2 3 3 3 2" xfId="13465" xr:uid="{00000000-0005-0000-0000-0000E3400000}"/>
    <cellStyle name="Normal 2 2 5 2 3 3 3 3" xfId="21851" xr:uid="{00000000-0005-0000-0000-0000E4400000}"/>
    <cellStyle name="Normal 2 2 5 2 3 3 3 4" xfId="30237" xr:uid="{00000000-0005-0000-0000-0000E5400000}"/>
    <cellStyle name="Normal 2 2 5 2 3 3 3 5" xfId="38623" xr:uid="{00000000-0005-0000-0000-0000E6400000}"/>
    <cellStyle name="Normal 2 2 5 2 3 3 3 6" xfId="47009" xr:uid="{00000000-0005-0000-0000-0000E7400000}"/>
    <cellStyle name="Normal 2 2 5 2 3 3 3 7" xfId="55395" xr:uid="{00000000-0005-0000-0000-0000E8400000}"/>
    <cellStyle name="Normal 2 2 5 2 3 3 4" xfId="10499" xr:uid="{00000000-0005-0000-0000-0000E9400000}"/>
    <cellStyle name="Normal 2 2 5 2 3 3 5" xfId="18885" xr:uid="{00000000-0005-0000-0000-0000EA400000}"/>
    <cellStyle name="Normal 2 2 5 2 3 3 6" xfId="27271" xr:uid="{00000000-0005-0000-0000-0000EB400000}"/>
    <cellStyle name="Normal 2 2 5 2 3 3 7" xfId="35657" xr:uid="{00000000-0005-0000-0000-0000EC400000}"/>
    <cellStyle name="Normal 2 2 5 2 3 3 8" xfId="44043" xr:uid="{00000000-0005-0000-0000-0000ED400000}"/>
    <cellStyle name="Normal 2 2 5 2 3 3 9" xfId="52429" xr:uid="{00000000-0005-0000-0000-0000EE400000}"/>
    <cellStyle name="Normal 2 2 5 2 3 4" xfId="3801" xr:uid="{00000000-0005-0000-0000-0000EF400000}"/>
    <cellStyle name="Normal 2 2 5 2 3 4 2" xfId="15155" xr:uid="{00000000-0005-0000-0000-0000F0400000}"/>
    <cellStyle name="Normal 2 2 5 2 3 4 3" xfId="23541" xr:uid="{00000000-0005-0000-0000-0000F1400000}"/>
    <cellStyle name="Normal 2 2 5 2 3 4 4" xfId="31927" xr:uid="{00000000-0005-0000-0000-0000F2400000}"/>
    <cellStyle name="Normal 2 2 5 2 3 4 5" xfId="40313" xr:uid="{00000000-0005-0000-0000-0000F3400000}"/>
    <cellStyle name="Normal 2 2 5 2 3 4 6" xfId="48699" xr:uid="{00000000-0005-0000-0000-0000F4400000}"/>
    <cellStyle name="Normal 2 2 5 2 3 4 7" xfId="57085" xr:uid="{00000000-0005-0000-0000-0000F5400000}"/>
    <cellStyle name="Normal 2 2 5 2 3 5" xfId="6769" xr:uid="{00000000-0005-0000-0000-0000F6400000}"/>
    <cellStyle name="Normal 2 2 5 2 3 5 2" xfId="12445" xr:uid="{00000000-0005-0000-0000-0000F7400000}"/>
    <cellStyle name="Normal 2 2 5 2 3 5 3" xfId="20831" xr:uid="{00000000-0005-0000-0000-0000F8400000}"/>
    <cellStyle name="Normal 2 2 5 2 3 5 4" xfId="29217" xr:uid="{00000000-0005-0000-0000-0000F9400000}"/>
    <cellStyle name="Normal 2 2 5 2 3 5 5" xfId="37603" xr:uid="{00000000-0005-0000-0000-0000FA400000}"/>
    <cellStyle name="Normal 2 2 5 2 3 5 6" xfId="45989" xr:uid="{00000000-0005-0000-0000-0000FB400000}"/>
    <cellStyle name="Normal 2 2 5 2 3 5 7" xfId="54375" xr:uid="{00000000-0005-0000-0000-0000FC400000}"/>
    <cellStyle name="Normal 2 2 5 2 3 6" xfId="9479" xr:uid="{00000000-0005-0000-0000-0000FD400000}"/>
    <cellStyle name="Normal 2 2 5 2 3 7" xfId="17865" xr:uid="{00000000-0005-0000-0000-0000FE400000}"/>
    <cellStyle name="Normal 2 2 5 2 3 8" xfId="26251" xr:uid="{00000000-0005-0000-0000-0000FF400000}"/>
    <cellStyle name="Normal 2 2 5 2 3 9" xfId="34637" xr:uid="{00000000-0005-0000-0000-000000410000}"/>
    <cellStyle name="Normal 2 2 5 2 4" xfId="996" xr:uid="{00000000-0005-0000-0000-000001410000}"/>
    <cellStyle name="Normal 2 2 5 2 4 10" xfId="51407" xr:uid="{00000000-0005-0000-0000-000002410000}"/>
    <cellStyle name="Normal 2 2 5 2 4 11" xfId="59793" xr:uid="{00000000-0005-0000-0000-000003410000}"/>
    <cellStyle name="Normal 2 2 5 2 4 2" xfId="2947" xr:uid="{00000000-0005-0000-0000-000004410000}"/>
    <cellStyle name="Normal 2 2 5 2 4 2 2" xfId="5664" xr:uid="{00000000-0005-0000-0000-000005410000}"/>
    <cellStyle name="Normal 2 2 5 2 4 2 2 2" xfId="17018" xr:uid="{00000000-0005-0000-0000-000006410000}"/>
    <cellStyle name="Normal 2 2 5 2 4 2 2 3" xfId="25404" xr:uid="{00000000-0005-0000-0000-000007410000}"/>
    <cellStyle name="Normal 2 2 5 2 4 2 2 4" xfId="33790" xr:uid="{00000000-0005-0000-0000-000008410000}"/>
    <cellStyle name="Normal 2 2 5 2 4 2 2 5" xfId="42176" xr:uid="{00000000-0005-0000-0000-000009410000}"/>
    <cellStyle name="Normal 2 2 5 2 4 2 2 6" xfId="50562" xr:uid="{00000000-0005-0000-0000-00000A410000}"/>
    <cellStyle name="Normal 2 2 5 2 4 2 2 7" xfId="58948" xr:uid="{00000000-0005-0000-0000-00000B410000}"/>
    <cellStyle name="Normal 2 2 5 2 4 2 3" xfId="8632" xr:uid="{00000000-0005-0000-0000-00000C410000}"/>
    <cellStyle name="Normal 2 2 5 2 4 2 3 2" xfId="14308" xr:uid="{00000000-0005-0000-0000-00000D410000}"/>
    <cellStyle name="Normal 2 2 5 2 4 2 3 3" xfId="22694" xr:uid="{00000000-0005-0000-0000-00000E410000}"/>
    <cellStyle name="Normal 2 2 5 2 4 2 3 4" xfId="31080" xr:uid="{00000000-0005-0000-0000-00000F410000}"/>
    <cellStyle name="Normal 2 2 5 2 4 2 3 5" xfId="39466" xr:uid="{00000000-0005-0000-0000-000010410000}"/>
    <cellStyle name="Normal 2 2 5 2 4 2 3 6" xfId="47852" xr:uid="{00000000-0005-0000-0000-000011410000}"/>
    <cellStyle name="Normal 2 2 5 2 4 2 3 7" xfId="56238" xr:uid="{00000000-0005-0000-0000-000012410000}"/>
    <cellStyle name="Normal 2 2 5 2 4 2 4" xfId="11342" xr:uid="{00000000-0005-0000-0000-000013410000}"/>
    <cellStyle name="Normal 2 2 5 2 4 2 5" xfId="19728" xr:uid="{00000000-0005-0000-0000-000014410000}"/>
    <cellStyle name="Normal 2 2 5 2 4 2 6" xfId="28114" xr:uid="{00000000-0005-0000-0000-000015410000}"/>
    <cellStyle name="Normal 2 2 5 2 4 2 7" xfId="36500" xr:uid="{00000000-0005-0000-0000-000016410000}"/>
    <cellStyle name="Normal 2 2 5 2 4 2 8" xfId="44886" xr:uid="{00000000-0005-0000-0000-000017410000}"/>
    <cellStyle name="Normal 2 2 5 2 4 2 9" xfId="53272" xr:uid="{00000000-0005-0000-0000-000018410000}"/>
    <cellStyle name="Normal 2 2 5 2 4 3" xfId="3799" xr:uid="{00000000-0005-0000-0000-000019410000}"/>
    <cellStyle name="Normal 2 2 5 2 4 3 2" xfId="15153" xr:uid="{00000000-0005-0000-0000-00001A410000}"/>
    <cellStyle name="Normal 2 2 5 2 4 3 3" xfId="23539" xr:uid="{00000000-0005-0000-0000-00001B410000}"/>
    <cellStyle name="Normal 2 2 5 2 4 3 4" xfId="31925" xr:uid="{00000000-0005-0000-0000-00001C410000}"/>
    <cellStyle name="Normal 2 2 5 2 4 3 5" xfId="40311" xr:uid="{00000000-0005-0000-0000-00001D410000}"/>
    <cellStyle name="Normal 2 2 5 2 4 3 6" xfId="48697" xr:uid="{00000000-0005-0000-0000-00001E410000}"/>
    <cellStyle name="Normal 2 2 5 2 4 3 7" xfId="57083" xr:uid="{00000000-0005-0000-0000-00001F410000}"/>
    <cellStyle name="Normal 2 2 5 2 4 4" xfId="6767" xr:uid="{00000000-0005-0000-0000-000020410000}"/>
    <cellStyle name="Normal 2 2 5 2 4 4 2" xfId="12443" xr:uid="{00000000-0005-0000-0000-000021410000}"/>
    <cellStyle name="Normal 2 2 5 2 4 4 3" xfId="20829" xr:uid="{00000000-0005-0000-0000-000022410000}"/>
    <cellStyle name="Normal 2 2 5 2 4 4 4" xfId="29215" xr:uid="{00000000-0005-0000-0000-000023410000}"/>
    <cellStyle name="Normal 2 2 5 2 4 4 5" xfId="37601" xr:uid="{00000000-0005-0000-0000-000024410000}"/>
    <cellStyle name="Normal 2 2 5 2 4 4 6" xfId="45987" xr:uid="{00000000-0005-0000-0000-000025410000}"/>
    <cellStyle name="Normal 2 2 5 2 4 4 7" xfId="54373" xr:uid="{00000000-0005-0000-0000-000026410000}"/>
    <cellStyle name="Normal 2 2 5 2 4 5" xfId="9477" xr:uid="{00000000-0005-0000-0000-000027410000}"/>
    <cellStyle name="Normal 2 2 5 2 4 6" xfId="17863" xr:uid="{00000000-0005-0000-0000-000028410000}"/>
    <cellStyle name="Normal 2 2 5 2 4 7" xfId="26249" xr:uid="{00000000-0005-0000-0000-000029410000}"/>
    <cellStyle name="Normal 2 2 5 2 4 8" xfId="34635" xr:uid="{00000000-0005-0000-0000-00002A410000}"/>
    <cellStyle name="Normal 2 2 5 2 4 9" xfId="43021" xr:uid="{00000000-0005-0000-0000-00002B410000}"/>
    <cellStyle name="Normal 2 2 5 2 5" xfId="1561" xr:uid="{00000000-0005-0000-0000-00002C410000}"/>
    <cellStyle name="Normal 2 2 5 2 5 10" xfId="51886" xr:uid="{00000000-0005-0000-0000-00002D410000}"/>
    <cellStyle name="Normal 2 2 5 2 5 11" xfId="60272" xr:uid="{00000000-0005-0000-0000-00002E410000}"/>
    <cellStyle name="Normal 2 2 5 2 5 2" xfId="2581" xr:uid="{00000000-0005-0000-0000-00002F410000}"/>
    <cellStyle name="Normal 2 2 5 2 5 2 2" xfId="5298" xr:uid="{00000000-0005-0000-0000-000030410000}"/>
    <cellStyle name="Normal 2 2 5 2 5 2 2 2" xfId="16652" xr:uid="{00000000-0005-0000-0000-000031410000}"/>
    <cellStyle name="Normal 2 2 5 2 5 2 2 3" xfId="25038" xr:uid="{00000000-0005-0000-0000-000032410000}"/>
    <cellStyle name="Normal 2 2 5 2 5 2 2 4" xfId="33424" xr:uid="{00000000-0005-0000-0000-000033410000}"/>
    <cellStyle name="Normal 2 2 5 2 5 2 2 5" xfId="41810" xr:uid="{00000000-0005-0000-0000-000034410000}"/>
    <cellStyle name="Normal 2 2 5 2 5 2 2 6" xfId="50196" xr:uid="{00000000-0005-0000-0000-000035410000}"/>
    <cellStyle name="Normal 2 2 5 2 5 2 2 7" xfId="58582" xr:uid="{00000000-0005-0000-0000-000036410000}"/>
    <cellStyle name="Normal 2 2 5 2 5 2 3" xfId="8266" xr:uid="{00000000-0005-0000-0000-000037410000}"/>
    <cellStyle name="Normal 2 2 5 2 5 2 3 2" xfId="13942" xr:uid="{00000000-0005-0000-0000-000038410000}"/>
    <cellStyle name="Normal 2 2 5 2 5 2 3 3" xfId="22328" xr:uid="{00000000-0005-0000-0000-000039410000}"/>
    <cellStyle name="Normal 2 2 5 2 5 2 3 4" xfId="30714" xr:uid="{00000000-0005-0000-0000-00003A410000}"/>
    <cellStyle name="Normal 2 2 5 2 5 2 3 5" xfId="39100" xr:uid="{00000000-0005-0000-0000-00003B410000}"/>
    <cellStyle name="Normal 2 2 5 2 5 2 3 6" xfId="47486" xr:uid="{00000000-0005-0000-0000-00003C410000}"/>
    <cellStyle name="Normal 2 2 5 2 5 2 3 7" xfId="55872" xr:uid="{00000000-0005-0000-0000-00003D410000}"/>
    <cellStyle name="Normal 2 2 5 2 5 2 4" xfId="10976" xr:uid="{00000000-0005-0000-0000-00003E410000}"/>
    <cellStyle name="Normal 2 2 5 2 5 2 5" xfId="19362" xr:uid="{00000000-0005-0000-0000-00003F410000}"/>
    <cellStyle name="Normal 2 2 5 2 5 2 6" xfId="27748" xr:uid="{00000000-0005-0000-0000-000040410000}"/>
    <cellStyle name="Normal 2 2 5 2 5 2 7" xfId="36134" xr:uid="{00000000-0005-0000-0000-000041410000}"/>
    <cellStyle name="Normal 2 2 5 2 5 2 8" xfId="44520" xr:uid="{00000000-0005-0000-0000-000042410000}"/>
    <cellStyle name="Normal 2 2 5 2 5 2 9" xfId="52906" xr:uid="{00000000-0005-0000-0000-000043410000}"/>
    <cellStyle name="Normal 2 2 5 2 5 3" xfId="4278" xr:uid="{00000000-0005-0000-0000-000044410000}"/>
    <cellStyle name="Normal 2 2 5 2 5 3 2" xfId="15632" xr:uid="{00000000-0005-0000-0000-000045410000}"/>
    <cellStyle name="Normal 2 2 5 2 5 3 3" xfId="24018" xr:uid="{00000000-0005-0000-0000-000046410000}"/>
    <cellStyle name="Normal 2 2 5 2 5 3 4" xfId="32404" xr:uid="{00000000-0005-0000-0000-000047410000}"/>
    <cellStyle name="Normal 2 2 5 2 5 3 5" xfId="40790" xr:uid="{00000000-0005-0000-0000-000048410000}"/>
    <cellStyle name="Normal 2 2 5 2 5 3 6" xfId="49176" xr:uid="{00000000-0005-0000-0000-000049410000}"/>
    <cellStyle name="Normal 2 2 5 2 5 3 7" xfId="57562" xr:uid="{00000000-0005-0000-0000-00004A410000}"/>
    <cellStyle name="Normal 2 2 5 2 5 4" xfId="7246" xr:uid="{00000000-0005-0000-0000-00004B410000}"/>
    <cellStyle name="Normal 2 2 5 2 5 4 2" xfId="12922" xr:uid="{00000000-0005-0000-0000-00004C410000}"/>
    <cellStyle name="Normal 2 2 5 2 5 4 3" xfId="21308" xr:uid="{00000000-0005-0000-0000-00004D410000}"/>
    <cellStyle name="Normal 2 2 5 2 5 4 4" xfId="29694" xr:uid="{00000000-0005-0000-0000-00004E410000}"/>
    <cellStyle name="Normal 2 2 5 2 5 4 5" xfId="38080" xr:uid="{00000000-0005-0000-0000-00004F410000}"/>
    <cellStyle name="Normal 2 2 5 2 5 4 6" xfId="46466" xr:uid="{00000000-0005-0000-0000-000050410000}"/>
    <cellStyle name="Normal 2 2 5 2 5 4 7" xfId="54852" xr:uid="{00000000-0005-0000-0000-000051410000}"/>
    <cellStyle name="Normal 2 2 5 2 5 5" xfId="9956" xr:uid="{00000000-0005-0000-0000-000052410000}"/>
    <cellStyle name="Normal 2 2 5 2 5 6" xfId="18342" xr:uid="{00000000-0005-0000-0000-000053410000}"/>
    <cellStyle name="Normal 2 2 5 2 5 7" xfId="26728" xr:uid="{00000000-0005-0000-0000-000054410000}"/>
    <cellStyle name="Normal 2 2 5 2 5 8" xfId="35114" xr:uid="{00000000-0005-0000-0000-000055410000}"/>
    <cellStyle name="Normal 2 2 5 2 5 9" xfId="43500" xr:uid="{00000000-0005-0000-0000-000056410000}"/>
    <cellStyle name="Normal 2 2 5 2 6" xfId="2102" xr:uid="{00000000-0005-0000-0000-000057410000}"/>
    <cellStyle name="Normal 2 2 5 2 6 2" xfId="4819" xr:uid="{00000000-0005-0000-0000-000058410000}"/>
    <cellStyle name="Normal 2 2 5 2 6 2 2" xfId="16173" xr:uid="{00000000-0005-0000-0000-000059410000}"/>
    <cellStyle name="Normal 2 2 5 2 6 2 3" xfId="24559" xr:uid="{00000000-0005-0000-0000-00005A410000}"/>
    <cellStyle name="Normal 2 2 5 2 6 2 4" xfId="32945" xr:uid="{00000000-0005-0000-0000-00005B410000}"/>
    <cellStyle name="Normal 2 2 5 2 6 2 5" xfId="41331" xr:uid="{00000000-0005-0000-0000-00005C410000}"/>
    <cellStyle name="Normal 2 2 5 2 6 2 6" xfId="49717" xr:uid="{00000000-0005-0000-0000-00005D410000}"/>
    <cellStyle name="Normal 2 2 5 2 6 2 7" xfId="58103" xr:uid="{00000000-0005-0000-0000-00005E410000}"/>
    <cellStyle name="Normal 2 2 5 2 6 3" xfId="7787" xr:uid="{00000000-0005-0000-0000-00005F410000}"/>
    <cellStyle name="Normal 2 2 5 2 6 3 2" xfId="13463" xr:uid="{00000000-0005-0000-0000-000060410000}"/>
    <cellStyle name="Normal 2 2 5 2 6 3 3" xfId="21849" xr:uid="{00000000-0005-0000-0000-000061410000}"/>
    <cellStyle name="Normal 2 2 5 2 6 3 4" xfId="30235" xr:uid="{00000000-0005-0000-0000-000062410000}"/>
    <cellStyle name="Normal 2 2 5 2 6 3 5" xfId="38621" xr:uid="{00000000-0005-0000-0000-000063410000}"/>
    <cellStyle name="Normal 2 2 5 2 6 3 6" xfId="47007" xr:uid="{00000000-0005-0000-0000-000064410000}"/>
    <cellStyle name="Normal 2 2 5 2 6 3 7" xfId="55393" xr:uid="{00000000-0005-0000-0000-000065410000}"/>
    <cellStyle name="Normal 2 2 5 2 6 4" xfId="10497" xr:uid="{00000000-0005-0000-0000-000066410000}"/>
    <cellStyle name="Normal 2 2 5 2 6 5" xfId="18883" xr:uid="{00000000-0005-0000-0000-000067410000}"/>
    <cellStyle name="Normal 2 2 5 2 6 6" xfId="27269" xr:uid="{00000000-0005-0000-0000-000068410000}"/>
    <cellStyle name="Normal 2 2 5 2 6 7" xfId="35655" xr:uid="{00000000-0005-0000-0000-000069410000}"/>
    <cellStyle name="Normal 2 2 5 2 6 8" xfId="44041" xr:uid="{00000000-0005-0000-0000-00006A410000}"/>
    <cellStyle name="Normal 2 2 5 2 6 9" xfId="52427" xr:uid="{00000000-0005-0000-0000-00006B410000}"/>
    <cellStyle name="Normal 2 2 5 2 7" xfId="654" xr:uid="{00000000-0005-0000-0000-00006C410000}"/>
    <cellStyle name="Normal 2 2 5 2 7 2" xfId="6401" xr:uid="{00000000-0005-0000-0000-00006D410000}"/>
    <cellStyle name="Normal 2 2 5 2 7 3" xfId="12077" xr:uid="{00000000-0005-0000-0000-00006E410000}"/>
    <cellStyle name="Normal 2 2 5 2 7 4" xfId="20463" xr:uid="{00000000-0005-0000-0000-00006F410000}"/>
    <cellStyle name="Normal 2 2 5 2 7 5" xfId="28849" xr:uid="{00000000-0005-0000-0000-000070410000}"/>
    <cellStyle name="Normal 2 2 5 2 7 6" xfId="37235" xr:uid="{00000000-0005-0000-0000-000071410000}"/>
    <cellStyle name="Normal 2 2 5 2 7 7" xfId="45621" xr:uid="{00000000-0005-0000-0000-000072410000}"/>
    <cellStyle name="Normal 2 2 5 2 7 8" xfId="54007" xr:uid="{00000000-0005-0000-0000-000073410000}"/>
    <cellStyle name="Normal 2 2 5 2 8" xfId="3433" xr:uid="{00000000-0005-0000-0000-000074410000}"/>
    <cellStyle name="Normal 2 2 5 2 8 2" xfId="14787" xr:uid="{00000000-0005-0000-0000-000075410000}"/>
    <cellStyle name="Normal 2 2 5 2 8 3" xfId="23173" xr:uid="{00000000-0005-0000-0000-000076410000}"/>
    <cellStyle name="Normal 2 2 5 2 8 4" xfId="31559" xr:uid="{00000000-0005-0000-0000-000077410000}"/>
    <cellStyle name="Normal 2 2 5 2 8 5" xfId="39945" xr:uid="{00000000-0005-0000-0000-000078410000}"/>
    <cellStyle name="Normal 2 2 5 2 8 6" xfId="48331" xr:uid="{00000000-0005-0000-0000-000079410000}"/>
    <cellStyle name="Normal 2 2 5 2 8 7" xfId="56717" xr:uid="{00000000-0005-0000-0000-00007A410000}"/>
    <cellStyle name="Normal 2 2 5 2 9" xfId="6212" xr:uid="{00000000-0005-0000-0000-00007B410000}"/>
    <cellStyle name="Normal 2 2 5 2 9 2" xfId="11888" xr:uid="{00000000-0005-0000-0000-00007C410000}"/>
    <cellStyle name="Normal 2 2 5 2 9 3" xfId="20274" xr:uid="{00000000-0005-0000-0000-00007D410000}"/>
    <cellStyle name="Normal 2 2 5 2 9 4" xfId="28660" xr:uid="{00000000-0005-0000-0000-00007E410000}"/>
    <cellStyle name="Normal 2 2 5 2 9 5" xfId="37046" xr:uid="{00000000-0005-0000-0000-00007F410000}"/>
    <cellStyle name="Normal 2 2 5 2 9 6" xfId="45432" xr:uid="{00000000-0005-0000-0000-000080410000}"/>
    <cellStyle name="Normal 2 2 5 2 9 7" xfId="53818" xr:uid="{00000000-0005-0000-0000-000081410000}"/>
    <cellStyle name="Normal 2 2 5 2_Sheet1" xfId="177" xr:uid="{00000000-0005-0000-0000-000082410000}"/>
    <cellStyle name="Normal 2 2 5 3" xfId="178" xr:uid="{00000000-0005-0000-0000-000083410000}"/>
    <cellStyle name="Normal 2 2 5 3 10" xfId="9113" xr:uid="{00000000-0005-0000-0000-000084410000}"/>
    <cellStyle name="Normal 2 2 5 3 11" xfId="17499" xr:uid="{00000000-0005-0000-0000-000085410000}"/>
    <cellStyle name="Normal 2 2 5 3 12" xfId="25885" xr:uid="{00000000-0005-0000-0000-000086410000}"/>
    <cellStyle name="Normal 2 2 5 3 13" xfId="34271" xr:uid="{00000000-0005-0000-0000-000087410000}"/>
    <cellStyle name="Normal 2 2 5 3 14" xfId="42657" xr:uid="{00000000-0005-0000-0000-000088410000}"/>
    <cellStyle name="Normal 2 2 5 3 15" xfId="51043" xr:uid="{00000000-0005-0000-0000-000089410000}"/>
    <cellStyle name="Normal 2 2 5 3 16" xfId="59429" xr:uid="{00000000-0005-0000-0000-00008A410000}"/>
    <cellStyle name="Normal 2 2 5 3 17" xfId="60796" xr:uid="{00000000-0005-0000-0000-00008B410000}"/>
    <cellStyle name="Normal 2 2 5 3 2" xfId="179" xr:uid="{00000000-0005-0000-0000-00008C410000}"/>
    <cellStyle name="Normal 2 2 5 3 2 10" xfId="34272" xr:uid="{00000000-0005-0000-0000-00008D410000}"/>
    <cellStyle name="Normal 2 2 5 3 2 11" xfId="42658" xr:uid="{00000000-0005-0000-0000-00008E410000}"/>
    <cellStyle name="Normal 2 2 5 3 2 12" xfId="51044" xr:uid="{00000000-0005-0000-0000-00008F410000}"/>
    <cellStyle name="Normal 2 2 5 3 2 13" xfId="59430" xr:uid="{00000000-0005-0000-0000-000090410000}"/>
    <cellStyle name="Normal 2 2 5 3 2 14" xfId="60797" xr:uid="{00000000-0005-0000-0000-000091410000}"/>
    <cellStyle name="Normal 2 2 5 3 2 2" xfId="1000" xr:uid="{00000000-0005-0000-0000-000092410000}"/>
    <cellStyle name="Normal 2 2 5 3 2 2 10" xfId="51411" xr:uid="{00000000-0005-0000-0000-000093410000}"/>
    <cellStyle name="Normal 2 2 5 3 2 2 11" xfId="59797" xr:uid="{00000000-0005-0000-0000-000094410000}"/>
    <cellStyle name="Normal 2 2 5 3 2 2 12" xfId="61292" xr:uid="{00000000-0005-0000-0000-000095410000}"/>
    <cellStyle name="Normal 2 2 5 3 2 2 2" xfId="2951" xr:uid="{00000000-0005-0000-0000-000096410000}"/>
    <cellStyle name="Normal 2 2 5 3 2 2 2 2" xfId="5668" xr:uid="{00000000-0005-0000-0000-000097410000}"/>
    <cellStyle name="Normal 2 2 5 3 2 2 2 2 2" xfId="17022" xr:uid="{00000000-0005-0000-0000-000098410000}"/>
    <cellStyle name="Normal 2 2 5 3 2 2 2 2 3" xfId="25408" xr:uid="{00000000-0005-0000-0000-000099410000}"/>
    <cellStyle name="Normal 2 2 5 3 2 2 2 2 4" xfId="33794" xr:uid="{00000000-0005-0000-0000-00009A410000}"/>
    <cellStyle name="Normal 2 2 5 3 2 2 2 2 5" xfId="42180" xr:uid="{00000000-0005-0000-0000-00009B410000}"/>
    <cellStyle name="Normal 2 2 5 3 2 2 2 2 6" xfId="50566" xr:uid="{00000000-0005-0000-0000-00009C410000}"/>
    <cellStyle name="Normal 2 2 5 3 2 2 2 2 7" xfId="58952" xr:uid="{00000000-0005-0000-0000-00009D410000}"/>
    <cellStyle name="Normal 2 2 5 3 2 2 2 3" xfId="8636" xr:uid="{00000000-0005-0000-0000-00009E410000}"/>
    <cellStyle name="Normal 2 2 5 3 2 2 2 3 2" xfId="14312" xr:uid="{00000000-0005-0000-0000-00009F410000}"/>
    <cellStyle name="Normal 2 2 5 3 2 2 2 3 3" xfId="22698" xr:uid="{00000000-0005-0000-0000-0000A0410000}"/>
    <cellStyle name="Normal 2 2 5 3 2 2 2 3 4" xfId="31084" xr:uid="{00000000-0005-0000-0000-0000A1410000}"/>
    <cellStyle name="Normal 2 2 5 3 2 2 2 3 5" xfId="39470" xr:uid="{00000000-0005-0000-0000-0000A2410000}"/>
    <cellStyle name="Normal 2 2 5 3 2 2 2 3 6" xfId="47856" xr:uid="{00000000-0005-0000-0000-0000A3410000}"/>
    <cellStyle name="Normal 2 2 5 3 2 2 2 3 7" xfId="56242" xr:uid="{00000000-0005-0000-0000-0000A4410000}"/>
    <cellStyle name="Normal 2 2 5 3 2 2 2 4" xfId="11346" xr:uid="{00000000-0005-0000-0000-0000A5410000}"/>
    <cellStyle name="Normal 2 2 5 3 2 2 2 5" xfId="19732" xr:uid="{00000000-0005-0000-0000-0000A6410000}"/>
    <cellStyle name="Normal 2 2 5 3 2 2 2 6" xfId="28118" xr:uid="{00000000-0005-0000-0000-0000A7410000}"/>
    <cellStyle name="Normal 2 2 5 3 2 2 2 7" xfId="36504" xr:uid="{00000000-0005-0000-0000-0000A8410000}"/>
    <cellStyle name="Normal 2 2 5 3 2 2 2 8" xfId="44890" xr:uid="{00000000-0005-0000-0000-0000A9410000}"/>
    <cellStyle name="Normal 2 2 5 3 2 2 2 9" xfId="53276" xr:uid="{00000000-0005-0000-0000-0000AA410000}"/>
    <cellStyle name="Normal 2 2 5 3 2 2 3" xfId="3803" xr:uid="{00000000-0005-0000-0000-0000AB410000}"/>
    <cellStyle name="Normal 2 2 5 3 2 2 3 2" xfId="15157" xr:uid="{00000000-0005-0000-0000-0000AC410000}"/>
    <cellStyle name="Normal 2 2 5 3 2 2 3 3" xfId="23543" xr:uid="{00000000-0005-0000-0000-0000AD410000}"/>
    <cellStyle name="Normal 2 2 5 3 2 2 3 4" xfId="31929" xr:uid="{00000000-0005-0000-0000-0000AE410000}"/>
    <cellStyle name="Normal 2 2 5 3 2 2 3 5" xfId="40315" xr:uid="{00000000-0005-0000-0000-0000AF410000}"/>
    <cellStyle name="Normal 2 2 5 3 2 2 3 6" xfId="48701" xr:uid="{00000000-0005-0000-0000-0000B0410000}"/>
    <cellStyle name="Normal 2 2 5 3 2 2 3 7" xfId="57087" xr:uid="{00000000-0005-0000-0000-0000B1410000}"/>
    <cellStyle name="Normal 2 2 5 3 2 2 4" xfId="6771" xr:uid="{00000000-0005-0000-0000-0000B2410000}"/>
    <cellStyle name="Normal 2 2 5 3 2 2 4 2" xfId="12447" xr:uid="{00000000-0005-0000-0000-0000B3410000}"/>
    <cellStyle name="Normal 2 2 5 3 2 2 4 3" xfId="20833" xr:uid="{00000000-0005-0000-0000-0000B4410000}"/>
    <cellStyle name="Normal 2 2 5 3 2 2 4 4" xfId="29219" xr:uid="{00000000-0005-0000-0000-0000B5410000}"/>
    <cellStyle name="Normal 2 2 5 3 2 2 4 5" xfId="37605" xr:uid="{00000000-0005-0000-0000-0000B6410000}"/>
    <cellStyle name="Normal 2 2 5 3 2 2 4 6" xfId="45991" xr:uid="{00000000-0005-0000-0000-0000B7410000}"/>
    <cellStyle name="Normal 2 2 5 3 2 2 4 7" xfId="54377" xr:uid="{00000000-0005-0000-0000-0000B8410000}"/>
    <cellStyle name="Normal 2 2 5 3 2 2 5" xfId="9481" xr:uid="{00000000-0005-0000-0000-0000B9410000}"/>
    <cellStyle name="Normal 2 2 5 3 2 2 6" xfId="17867" xr:uid="{00000000-0005-0000-0000-0000BA410000}"/>
    <cellStyle name="Normal 2 2 5 3 2 2 7" xfId="26253" xr:uid="{00000000-0005-0000-0000-0000BB410000}"/>
    <cellStyle name="Normal 2 2 5 3 2 2 8" xfId="34639" xr:uid="{00000000-0005-0000-0000-0000BC410000}"/>
    <cellStyle name="Normal 2 2 5 3 2 2 9" xfId="43025" xr:uid="{00000000-0005-0000-0000-0000BD410000}"/>
    <cellStyle name="Normal 2 2 5 3 2 3" xfId="1564" xr:uid="{00000000-0005-0000-0000-0000BE410000}"/>
    <cellStyle name="Normal 2 2 5 3 2 3 10" xfId="51889" xr:uid="{00000000-0005-0000-0000-0000BF410000}"/>
    <cellStyle name="Normal 2 2 5 3 2 3 11" xfId="60275" xr:uid="{00000000-0005-0000-0000-0000C0410000}"/>
    <cellStyle name="Normal 2 2 5 3 2 3 2" xfId="2584" xr:uid="{00000000-0005-0000-0000-0000C1410000}"/>
    <cellStyle name="Normal 2 2 5 3 2 3 2 2" xfId="5301" xr:uid="{00000000-0005-0000-0000-0000C2410000}"/>
    <cellStyle name="Normal 2 2 5 3 2 3 2 2 2" xfId="16655" xr:uid="{00000000-0005-0000-0000-0000C3410000}"/>
    <cellStyle name="Normal 2 2 5 3 2 3 2 2 3" xfId="25041" xr:uid="{00000000-0005-0000-0000-0000C4410000}"/>
    <cellStyle name="Normal 2 2 5 3 2 3 2 2 4" xfId="33427" xr:uid="{00000000-0005-0000-0000-0000C5410000}"/>
    <cellStyle name="Normal 2 2 5 3 2 3 2 2 5" xfId="41813" xr:uid="{00000000-0005-0000-0000-0000C6410000}"/>
    <cellStyle name="Normal 2 2 5 3 2 3 2 2 6" xfId="50199" xr:uid="{00000000-0005-0000-0000-0000C7410000}"/>
    <cellStyle name="Normal 2 2 5 3 2 3 2 2 7" xfId="58585" xr:uid="{00000000-0005-0000-0000-0000C8410000}"/>
    <cellStyle name="Normal 2 2 5 3 2 3 2 3" xfId="8269" xr:uid="{00000000-0005-0000-0000-0000C9410000}"/>
    <cellStyle name="Normal 2 2 5 3 2 3 2 3 2" xfId="13945" xr:uid="{00000000-0005-0000-0000-0000CA410000}"/>
    <cellStyle name="Normal 2 2 5 3 2 3 2 3 3" xfId="22331" xr:uid="{00000000-0005-0000-0000-0000CB410000}"/>
    <cellStyle name="Normal 2 2 5 3 2 3 2 3 4" xfId="30717" xr:uid="{00000000-0005-0000-0000-0000CC410000}"/>
    <cellStyle name="Normal 2 2 5 3 2 3 2 3 5" xfId="39103" xr:uid="{00000000-0005-0000-0000-0000CD410000}"/>
    <cellStyle name="Normal 2 2 5 3 2 3 2 3 6" xfId="47489" xr:uid="{00000000-0005-0000-0000-0000CE410000}"/>
    <cellStyle name="Normal 2 2 5 3 2 3 2 3 7" xfId="55875" xr:uid="{00000000-0005-0000-0000-0000CF410000}"/>
    <cellStyle name="Normal 2 2 5 3 2 3 2 4" xfId="10979" xr:uid="{00000000-0005-0000-0000-0000D0410000}"/>
    <cellStyle name="Normal 2 2 5 3 2 3 2 5" xfId="19365" xr:uid="{00000000-0005-0000-0000-0000D1410000}"/>
    <cellStyle name="Normal 2 2 5 3 2 3 2 6" xfId="27751" xr:uid="{00000000-0005-0000-0000-0000D2410000}"/>
    <cellStyle name="Normal 2 2 5 3 2 3 2 7" xfId="36137" xr:uid="{00000000-0005-0000-0000-0000D3410000}"/>
    <cellStyle name="Normal 2 2 5 3 2 3 2 8" xfId="44523" xr:uid="{00000000-0005-0000-0000-0000D4410000}"/>
    <cellStyle name="Normal 2 2 5 3 2 3 2 9" xfId="52909" xr:uid="{00000000-0005-0000-0000-0000D5410000}"/>
    <cellStyle name="Normal 2 2 5 3 2 3 3" xfId="4281" xr:uid="{00000000-0005-0000-0000-0000D6410000}"/>
    <cellStyle name="Normal 2 2 5 3 2 3 3 2" xfId="15635" xr:uid="{00000000-0005-0000-0000-0000D7410000}"/>
    <cellStyle name="Normal 2 2 5 3 2 3 3 3" xfId="24021" xr:uid="{00000000-0005-0000-0000-0000D8410000}"/>
    <cellStyle name="Normal 2 2 5 3 2 3 3 4" xfId="32407" xr:uid="{00000000-0005-0000-0000-0000D9410000}"/>
    <cellStyle name="Normal 2 2 5 3 2 3 3 5" xfId="40793" xr:uid="{00000000-0005-0000-0000-0000DA410000}"/>
    <cellStyle name="Normal 2 2 5 3 2 3 3 6" xfId="49179" xr:uid="{00000000-0005-0000-0000-0000DB410000}"/>
    <cellStyle name="Normal 2 2 5 3 2 3 3 7" xfId="57565" xr:uid="{00000000-0005-0000-0000-0000DC410000}"/>
    <cellStyle name="Normal 2 2 5 3 2 3 4" xfId="7249" xr:uid="{00000000-0005-0000-0000-0000DD410000}"/>
    <cellStyle name="Normal 2 2 5 3 2 3 4 2" xfId="12925" xr:uid="{00000000-0005-0000-0000-0000DE410000}"/>
    <cellStyle name="Normal 2 2 5 3 2 3 4 3" xfId="21311" xr:uid="{00000000-0005-0000-0000-0000DF410000}"/>
    <cellStyle name="Normal 2 2 5 3 2 3 4 4" xfId="29697" xr:uid="{00000000-0005-0000-0000-0000E0410000}"/>
    <cellStyle name="Normal 2 2 5 3 2 3 4 5" xfId="38083" xr:uid="{00000000-0005-0000-0000-0000E1410000}"/>
    <cellStyle name="Normal 2 2 5 3 2 3 4 6" xfId="46469" xr:uid="{00000000-0005-0000-0000-0000E2410000}"/>
    <cellStyle name="Normal 2 2 5 3 2 3 4 7" xfId="54855" xr:uid="{00000000-0005-0000-0000-0000E3410000}"/>
    <cellStyle name="Normal 2 2 5 3 2 3 5" xfId="9959" xr:uid="{00000000-0005-0000-0000-0000E4410000}"/>
    <cellStyle name="Normal 2 2 5 3 2 3 6" xfId="18345" xr:uid="{00000000-0005-0000-0000-0000E5410000}"/>
    <cellStyle name="Normal 2 2 5 3 2 3 7" xfId="26731" xr:uid="{00000000-0005-0000-0000-0000E6410000}"/>
    <cellStyle name="Normal 2 2 5 3 2 3 8" xfId="35117" xr:uid="{00000000-0005-0000-0000-0000E7410000}"/>
    <cellStyle name="Normal 2 2 5 3 2 3 9" xfId="43503" xr:uid="{00000000-0005-0000-0000-0000E8410000}"/>
    <cellStyle name="Normal 2 2 5 3 2 4" xfId="2106" xr:uid="{00000000-0005-0000-0000-0000E9410000}"/>
    <cellStyle name="Normal 2 2 5 3 2 4 2" xfId="4823" xr:uid="{00000000-0005-0000-0000-0000EA410000}"/>
    <cellStyle name="Normal 2 2 5 3 2 4 2 2" xfId="16177" xr:uid="{00000000-0005-0000-0000-0000EB410000}"/>
    <cellStyle name="Normal 2 2 5 3 2 4 2 3" xfId="24563" xr:uid="{00000000-0005-0000-0000-0000EC410000}"/>
    <cellStyle name="Normal 2 2 5 3 2 4 2 4" xfId="32949" xr:uid="{00000000-0005-0000-0000-0000ED410000}"/>
    <cellStyle name="Normal 2 2 5 3 2 4 2 5" xfId="41335" xr:uid="{00000000-0005-0000-0000-0000EE410000}"/>
    <cellStyle name="Normal 2 2 5 3 2 4 2 6" xfId="49721" xr:uid="{00000000-0005-0000-0000-0000EF410000}"/>
    <cellStyle name="Normal 2 2 5 3 2 4 2 7" xfId="58107" xr:uid="{00000000-0005-0000-0000-0000F0410000}"/>
    <cellStyle name="Normal 2 2 5 3 2 4 3" xfId="7791" xr:uid="{00000000-0005-0000-0000-0000F1410000}"/>
    <cellStyle name="Normal 2 2 5 3 2 4 3 2" xfId="13467" xr:uid="{00000000-0005-0000-0000-0000F2410000}"/>
    <cellStyle name="Normal 2 2 5 3 2 4 3 3" xfId="21853" xr:uid="{00000000-0005-0000-0000-0000F3410000}"/>
    <cellStyle name="Normal 2 2 5 3 2 4 3 4" xfId="30239" xr:uid="{00000000-0005-0000-0000-0000F4410000}"/>
    <cellStyle name="Normal 2 2 5 3 2 4 3 5" xfId="38625" xr:uid="{00000000-0005-0000-0000-0000F5410000}"/>
    <cellStyle name="Normal 2 2 5 3 2 4 3 6" xfId="47011" xr:uid="{00000000-0005-0000-0000-0000F6410000}"/>
    <cellStyle name="Normal 2 2 5 3 2 4 3 7" xfId="55397" xr:uid="{00000000-0005-0000-0000-0000F7410000}"/>
    <cellStyle name="Normal 2 2 5 3 2 4 4" xfId="10501" xr:uid="{00000000-0005-0000-0000-0000F8410000}"/>
    <cellStyle name="Normal 2 2 5 3 2 4 5" xfId="18887" xr:uid="{00000000-0005-0000-0000-0000F9410000}"/>
    <cellStyle name="Normal 2 2 5 3 2 4 6" xfId="27273" xr:uid="{00000000-0005-0000-0000-0000FA410000}"/>
    <cellStyle name="Normal 2 2 5 3 2 4 7" xfId="35659" xr:uid="{00000000-0005-0000-0000-0000FB410000}"/>
    <cellStyle name="Normal 2 2 5 3 2 4 8" xfId="44045" xr:uid="{00000000-0005-0000-0000-0000FC410000}"/>
    <cellStyle name="Normal 2 2 5 3 2 4 9" xfId="52431" xr:uid="{00000000-0005-0000-0000-0000FD410000}"/>
    <cellStyle name="Normal 2 2 5 3 2 5" xfId="3436" xr:uid="{00000000-0005-0000-0000-0000FE410000}"/>
    <cellStyle name="Normal 2 2 5 3 2 5 2" xfId="14790" xr:uid="{00000000-0005-0000-0000-0000FF410000}"/>
    <cellStyle name="Normal 2 2 5 3 2 5 3" xfId="23176" xr:uid="{00000000-0005-0000-0000-000000420000}"/>
    <cellStyle name="Normal 2 2 5 3 2 5 4" xfId="31562" xr:uid="{00000000-0005-0000-0000-000001420000}"/>
    <cellStyle name="Normal 2 2 5 3 2 5 5" xfId="39948" xr:uid="{00000000-0005-0000-0000-000002420000}"/>
    <cellStyle name="Normal 2 2 5 3 2 5 6" xfId="48334" xr:uid="{00000000-0005-0000-0000-000003420000}"/>
    <cellStyle name="Normal 2 2 5 3 2 5 7" xfId="56720" xr:uid="{00000000-0005-0000-0000-000004420000}"/>
    <cellStyle name="Normal 2 2 5 3 2 6" xfId="6404" xr:uid="{00000000-0005-0000-0000-000005420000}"/>
    <cellStyle name="Normal 2 2 5 3 2 6 2" xfId="12080" xr:uid="{00000000-0005-0000-0000-000006420000}"/>
    <cellStyle name="Normal 2 2 5 3 2 6 3" xfId="20466" xr:uid="{00000000-0005-0000-0000-000007420000}"/>
    <cellStyle name="Normal 2 2 5 3 2 6 4" xfId="28852" xr:uid="{00000000-0005-0000-0000-000008420000}"/>
    <cellStyle name="Normal 2 2 5 3 2 6 5" xfId="37238" xr:uid="{00000000-0005-0000-0000-000009420000}"/>
    <cellStyle name="Normal 2 2 5 3 2 6 6" xfId="45624" xr:uid="{00000000-0005-0000-0000-00000A420000}"/>
    <cellStyle name="Normal 2 2 5 3 2 6 7" xfId="54010" xr:uid="{00000000-0005-0000-0000-00000B420000}"/>
    <cellStyle name="Normal 2 2 5 3 2 7" xfId="9114" xr:uid="{00000000-0005-0000-0000-00000C420000}"/>
    <cellStyle name="Normal 2 2 5 3 2 8" xfId="17500" xr:uid="{00000000-0005-0000-0000-00000D420000}"/>
    <cellStyle name="Normal 2 2 5 3 2 9" xfId="25886" xr:uid="{00000000-0005-0000-0000-00000E420000}"/>
    <cellStyle name="Normal 2 2 5 3 3" xfId="1001" xr:uid="{00000000-0005-0000-0000-00000F420000}"/>
    <cellStyle name="Normal 2 2 5 3 3 10" xfId="43026" xr:uid="{00000000-0005-0000-0000-000010420000}"/>
    <cellStyle name="Normal 2 2 5 3 3 11" xfId="51412" xr:uid="{00000000-0005-0000-0000-000011420000}"/>
    <cellStyle name="Normal 2 2 5 3 3 12" xfId="59798" xr:uid="{00000000-0005-0000-0000-000012420000}"/>
    <cellStyle name="Normal 2 2 5 3 3 13" xfId="61291" xr:uid="{00000000-0005-0000-0000-000013420000}"/>
    <cellStyle name="Normal 2 2 5 3 3 2" xfId="1849" xr:uid="{00000000-0005-0000-0000-000014420000}"/>
    <cellStyle name="Normal 2 2 5 3 3 2 10" xfId="52174" xr:uid="{00000000-0005-0000-0000-000015420000}"/>
    <cellStyle name="Normal 2 2 5 3 3 2 11" xfId="60560" xr:uid="{00000000-0005-0000-0000-000016420000}"/>
    <cellStyle name="Normal 2 2 5 3 3 2 2" xfId="2952" xr:uid="{00000000-0005-0000-0000-000017420000}"/>
    <cellStyle name="Normal 2 2 5 3 3 2 2 2" xfId="5669" xr:uid="{00000000-0005-0000-0000-000018420000}"/>
    <cellStyle name="Normal 2 2 5 3 3 2 2 2 2" xfId="17023" xr:uid="{00000000-0005-0000-0000-000019420000}"/>
    <cellStyle name="Normal 2 2 5 3 3 2 2 2 3" xfId="25409" xr:uid="{00000000-0005-0000-0000-00001A420000}"/>
    <cellStyle name="Normal 2 2 5 3 3 2 2 2 4" xfId="33795" xr:uid="{00000000-0005-0000-0000-00001B420000}"/>
    <cellStyle name="Normal 2 2 5 3 3 2 2 2 5" xfId="42181" xr:uid="{00000000-0005-0000-0000-00001C420000}"/>
    <cellStyle name="Normal 2 2 5 3 3 2 2 2 6" xfId="50567" xr:uid="{00000000-0005-0000-0000-00001D420000}"/>
    <cellStyle name="Normal 2 2 5 3 3 2 2 2 7" xfId="58953" xr:uid="{00000000-0005-0000-0000-00001E420000}"/>
    <cellStyle name="Normal 2 2 5 3 3 2 2 3" xfId="8637" xr:uid="{00000000-0005-0000-0000-00001F420000}"/>
    <cellStyle name="Normal 2 2 5 3 3 2 2 3 2" xfId="14313" xr:uid="{00000000-0005-0000-0000-000020420000}"/>
    <cellStyle name="Normal 2 2 5 3 3 2 2 3 3" xfId="22699" xr:uid="{00000000-0005-0000-0000-000021420000}"/>
    <cellStyle name="Normal 2 2 5 3 3 2 2 3 4" xfId="31085" xr:uid="{00000000-0005-0000-0000-000022420000}"/>
    <cellStyle name="Normal 2 2 5 3 3 2 2 3 5" xfId="39471" xr:uid="{00000000-0005-0000-0000-000023420000}"/>
    <cellStyle name="Normal 2 2 5 3 3 2 2 3 6" xfId="47857" xr:uid="{00000000-0005-0000-0000-000024420000}"/>
    <cellStyle name="Normal 2 2 5 3 3 2 2 3 7" xfId="56243" xr:uid="{00000000-0005-0000-0000-000025420000}"/>
    <cellStyle name="Normal 2 2 5 3 3 2 2 4" xfId="11347" xr:uid="{00000000-0005-0000-0000-000026420000}"/>
    <cellStyle name="Normal 2 2 5 3 3 2 2 5" xfId="19733" xr:uid="{00000000-0005-0000-0000-000027420000}"/>
    <cellStyle name="Normal 2 2 5 3 3 2 2 6" xfId="28119" xr:uid="{00000000-0005-0000-0000-000028420000}"/>
    <cellStyle name="Normal 2 2 5 3 3 2 2 7" xfId="36505" xr:uid="{00000000-0005-0000-0000-000029420000}"/>
    <cellStyle name="Normal 2 2 5 3 3 2 2 8" xfId="44891" xr:uid="{00000000-0005-0000-0000-00002A420000}"/>
    <cellStyle name="Normal 2 2 5 3 3 2 2 9" xfId="53277" xr:uid="{00000000-0005-0000-0000-00002B420000}"/>
    <cellStyle name="Normal 2 2 5 3 3 2 3" xfId="4566" xr:uid="{00000000-0005-0000-0000-00002C420000}"/>
    <cellStyle name="Normal 2 2 5 3 3 2 3 2" xfId="15920" xr:uid="{00000000-0005-0000-0000-00002D420000}"/>
    <cellStyle name="Normal 2 2 5 3 3 2 3 3" xfId="24306" xr:uid="{00000000-0005-0000-0000-00002E420000}"/>
    <cellStyle name="Normal 2 2 5 3 3 2 3 4" xfId="32692" xr:uid="{00000000-0005-0000-0000-00002F420000}"/>
    <cellStyle name="Normal 2 2 5 3 3 2 3 5" xfId="41078" xr:uid="{00000000-0005-0000-0000-000030420000}"/>
    <cellStyle name="Normal 2 2 5 3 3 2 3 6" xfId="49464" xr:uid="{00000000-0005-0000-0000-000031420000}"/>
    <cellStyle name="Normal 2 2 5 3 3 2 3 7" xfId="57850" xr:uid="{00000000-0005-0000-0000-000032420000}"/>
    <cellStyle name="Normal 2 2 5 3 3 2 4" xfId="7534" xr:uid="{00000000-0005-0000-0000-000033420000}"/>
    <cellStyle name="Normal 2 2 5 3 3 2 4 2" xfId="13210" xr:uid="{00000000-0005-0000-0000-000034420000}"/>
    <cellStyle name="Normal 2 2 5 3 3 2 4 3" xfId="21596" xr:uid="{00000000-0005-0000-0000-000035420000}"/>
    <cellStyle name="Normal 2 2 5 3 3 2 4 4" xfId="29982" xr:uid="{00000000-0005-0000-0000-000036420000}"/>
    <cellStyle name="Normal 2 2 5 3 3 2 4 5" xfId="38368" xr:uid="{00000000-0005-0000-0000-000037420000}"/>
    <cellStyle name="Normal 2 2 5 3 3 2 4 6" xfId="46754" xr:uid="{00000000-0005-0000-0000-000038420000}"/>
    <cellStyle name="Normal 2 2 5 3 3 2 4 7" xfId="55140" xr:uid="{00000000-0005-0000-0000-000039420000}"/>
    <cellStyle name="Normal 2 2 5 3 3 2 5" xfId="10244" xr:uid="{00000000-0005-0000-0000-00003A420000}"/>
    <cellStyle name="Normal 2 2 5 3 3 2 6" xfId="18630" xr:uid="{00000000-0005-0000-0000-00003B420000}"/>
    <cellStyle name="Normal 2 2 5 3 3 2 7" xfId="27016" xr:uid="{00000000-0005-0000-0000-00003C420000}"/>
    <cellStyle name="Normal 2 2 5 3 3 2 8" xfId="35402" xr:uid="{00000000-0005-0000-0000-00003D420000}"/>
    <cellStyle name="Normal 2 2 5 3 3 2 9" xfId="43788" xr:uid="{00000000-0005-0000-0000-00003E420000}"/>
    <cellStyle name="Normal 2 2 5 3 3 3" xfId="2107" xr:uid="{00000000-0005-0000-0000-00003F420000}"/>
    <cellStyle name="Normal 2 2 5 3 3 3 2" xfId="4824" xr:uid="{00000000-0005-0000-0000-000040420000}"/>
    <cellStyle name="Normal 2 2 5 3 3 3 2 2" xfId="16178" xr:uid="{00000000-0005-0000-0000-000041420000}"/>
    <cellStyle name="Normal 2 2 5 3 3 3 2 3" xfId="24564" xr:uid="{00000000-0005-0000-0000-000042420000}"/>
    <cellStyle name="Normal 2 2 5 3 3 3 2 4" xfId="32950" xr:uid="{00000000-0005-0000-0000-000043420000}"/>
    <cellStyle name="Normal 2 2 5 3 3 3 2 5" xfId="41336" xr:uid="{00000000-0005-0000-0000-000044420000}"/>
    <cellStyle name="Normal 2 2 5 3 3 3 2 6" xfId="49722" xr:uid="{00000000-0005-0000-0000-000045420000}"/>
    <cellStyle name="Normal 2 2 5 3 3 3 2 7" xfId="58108" xr:uid="{00000000-0005-0000-0000-000046420000}"/>
    <cellStyle name="Normal 2 2 5 3 3 3 3" xfId="7792" xr:uid="{00000000-0005-0000-0000-000047420000}"/>
    <cellStyle name="Normal 2 2 5 3 3 3 3 2" xfId="13468" xr:uid="{00000000-0005-0000-0000-000048420000}"/>
    <cellStyle name="Normal 2 2 5 3 3 3 3 3" xfId="21854" xr:uid="{00000000-0005-0000-0000-000049420000}"/>
    <cellStyle name="Normal 2 2 5 3 3 3 3 4" xfId="30240" xr:uid="{00000000-0005-0000-0000-00004A420000}"/>
    <cellStyle name="Normal 2 2 5 3 3 3 3 5" xfId="38626" xr:uid="{00000000-0005-0000-0000-00004B420000}"/>
    <cellStyle name="Normal 2 2 5 3 3 3 3 6" xfId="47012" xr:uid="{00000000-0005-0000-0000-00004C420000}"/>
    <cellStyle name="Normal 2 2 5 3 3 3 3 7" xfId="55398" xr:uid="{00000000-0005-0000-0000-00004D420000}"/>
    <cellStyle name="Normal 2 2 5 3 3 3 4" xfId="10502" xr:uid="{00000000-0005-0000-0000-00004E420000}"/>
    <cellStyle name="Normal 2 2 5 3 3 3 5" xfId="18888" xr:uid="{00000000-0005-0000-0000-00004F420000}"/>
    <cellStyle name="Normal 2 2 5 3 3 3 6" xfId="27274" xr:uid="{00000000-0005-0000-0000-000050420000}"/>
    <cellStyle name="Normal 2 2 5 3 3 3 7" xfId="35660" xr:uid="{00000000-0005-0000-0000-000051420000}"/>
    <cellStyle name="Normal 2 2 5 3 3 3 8" xfId="44046" xr:uid="{00000000-0005-0000-0000-000052420000}"/>
    <cellStyle name="Normal 2 2 5 3 3 3 9" xfId="52432" xr:uid="{00000000-0005-0000-0000-000053420000}"/>
    <cellStyle name="Normal 2 2 5 3 3 4" xfId="3804" xr:uid="{00000000-0005-0000-0000-000054420000}"/>
    <cellStyle name="Normal 2 2 5 3 3 4 2" xfId="15158" xr:uid="{00000000-0005-0000-0000-000055420000}"/>
    <cellStyle name="Normal 2 2 5 3 3 4 3" xfId="23544" xr:uid="{00000000-0005-0000-0000-000056420000}"/>
    <cellStyle name="Normal 2 2 5 3 3 4 4" xfId="31930" xr:uid="{00000000-0005-0000-0000-000057420000}"/>
    <cellStyle name="Normal 2 2 5 3 3 4 5" xfId="40316" xr:uid="{00000000-0005-0000-0000-000058420000}"/>
    <cellStyle name="Normal 2 2 5 3 3 4 6" xfId="48702" xr:uid="{00000000-0005-0000-0000-000059420000}"/>
    <cellStyle name="Normal 2 2 5 3 3 4 7" xfId="57088" xr:uid="{00000000-0005-0000-0000-00005A420000}"/>
    <cellStyle name="Normal 2 2 5 3 3 5" xfId="6772" xr:uid="{00000000-0005-0000-0000-00005B420000}"/>
    <cellStyle name="Normal 2 2 5 3 3 5 2" xfId="12448" xr:uid="{00000000-0005-0000-0000-00005C420000}"/>
    <cellStyle name="Normal 2 2 5 3 3 5 3" xfId="20834" xr:uid="{00000000-0005-0000-0000-00005D420000}"/>
    <cellStyle name="Normal 2 2 5 3 3 5 4" xfId="29220" xr:uid="{00000000-0005-0000-0000-00005E420000}"/>
    <cellStyle name="Normal 2 2 5 3 3 5 5" xfId="37606" xr:uid="{00000000-0005-0000-0000-00005F420000}"/>
    <cellStyle name="Normal 2 2 5 3 3 5 6" xfId="45992" xr:uid="{00000000-0005-0000-0000-000060420000}"/>
    <cellStyle name="Normal 2 2 5 3 3 5 7" xfId="54378" xr:uid="{00000000-0005-0000-0000-000061420000}"/>
    <cellStyle name="Normal 2 2 5 3 3 6" xfId="9482" xr:uid="{00000000-0005-0000-0000-000062420000}"/>
    <cellStyle name="Normal 2 2 5 3 3 7" xfId="17868" xr:uid="{00000000-0005-0000-0000-000063420000}"/>
    <cellStyle name="Normal 2 2 5 3 3 8" xfId="26254" xr:uid="{00000000-0005-0000-0000-000064420000}"/>
    <cellStyle name="Normal 2 2 5 3 3 9" xfId="34640" xr:uid="{00000000-0005-0000-0000-000065420000}"/>
    <cellStyle name="Normal 2 2 5 3 4" xfId="999" xr:uid="{00000000-0005-0000-0000-000066420000}"/>
    <cellStyle name="Normal 2 2 5 3 4 10" xfId="51410" xr:uid="{00000000-0005-0000-0000-000067420000}"/>
    <cellStyle name="Normal 2 2 5 3 4 11" xfId="59796" xr:uid="{00000000-0005-0000-0000-000068420000}"/>
    <cellStyle name="Normal 2 2 5 3 4 2" xfId="2950" xr:uid="{00000000-0005-0000-0000-000069420000}"/>
    <cellStyle name="Normal 2 2 5 3 4 2 2" xfId="5667" xr:uid="{00000000-0005-0000-0000-00006A420000}"/>
    <cellStyle name="Normal 2 2 5 3 4 2 2 2" xfId="17021" xr:uid="{00000000-0005-0000-0000-00006B420000}"/>
    <cellStyle name="Normal 2 2 5 3 4 2 2 3" xfId="25407" xr:uid="{00000000-0005-0000-0000-00006C420000}"/>
    <cellStyle name="Normal 2 2 5 3 4 2 2 4" xfId="33793" xr:uid="{00000000-0005-0000-0000-00006D420000}"/>
    <cellStyle name="Normal 2 2 5 3 4 2 2 5" xfId="42179" xr:uid="{00000000-0005-0000-0000-00006E420000}"/>
    <cellStyle name="Normal 2 2 5 3 4 2 2 6" xfId="50565" xr:uid="{00000000-0005-0000-0000-00006F420000}"/>
    <cellStyle name="Normal 2 2 5 3 4 2 2 7" xfId="58951" xr:uid="{00000000-0005-0000-0000-000070420000}"/>
    <cellStyle name="Normal 2 2 5 3 4 2 3" xfId="8635" xr:uid="{00000000-0005-0000-0000-000071420000}"/>
    <cellStyle name="Normal 2 2 5 3 4 2 3 2" xfId="14311" xr:uid="{00000000-0005-0000-0000-000072420000}"/>
    <cellStyle name="Normal 2 2 5 3 4 2 3 3" xfId="22697" xr:uid="{00000000-0005-0000-0000-000073420000}"/>
    <cellStyle name="Normal 2 2 5 3 4 2 3 4" xfId="31083" xr:uid="{00000000-0005-0000-0000-000074420000}"/>
    <cellStyle name="Normal 2 2 5 3 4 2 3 5" xfId="39469" xr:uid="{00000000-0005-0000-0000-000075420000}"/>
    <cellStyle name="Normal 2 2 5 3 4 2 3 6" xfId="47855" xr:uid="{00000000-0005-0000-0000-000076420000}"/>
    <cellStyle name="Normal 2 2 5 3 4 2 3 7" xfId="56241" xr:uid="{00000000-0005-0000-0000-000077420000}"/>
    <cellStyle name="Normal 2 2 5 3 4 2 4" xfId="11345" xr:uid="{00000000-0005-0000-0000-000078420000}"/>
    <cellStyle name="Normal 2 2 5 3 4 2 5" xfId="19731" xr:uid="{00000000-0005-0000-0000-000079420000}"/>
    <cellStyle name="Normal 2 2 5 3 4 2 6" xfId="28117" xr:uid="{00000000-0005-0000-0000-00007A420000}"/>
    <cellStyle name="Normal 2 2 5 3 4 2 7" xfId="36503" xr:uid="{00000000-0005-0000-0000-00007B420000}"/>
    <cellStyle name="Normal 2 2 5 3 4 2 8" xfId="44889" xr:uid="{00000000-0005-0000-0000-00007C420000}"/>
    <cellStyle name="Normal 2 2 5 3 4 2 9" xfId="53275" xr:uid="{00000000-0005-0000-0000-00007D420000}"/>
    <cellStyle name="Normal 2 2 5 3 4 3" xfId="3802" xr:uid="{00000000-0005-0000-0000-00007E420000}"/>
    <cellStyle name="Normal 2 2 5 3 4 3 2" xfId="15156" xr:uid="{00000000-0005-0000-0000-00007F420000}"/>
    <cellStyle name="Normal 2 2 5 3 4 3 3" xfId="23542" xr:uid="{00000000-0005-0000-0000-000080420000}"/>
    <cellStyle name="Normal 2 2 5 3 4 3 4" xfId="31928" xr:uid="{00000000-0005-0000-0000-000081420000}"/>
    <cellStyle name="Normal 2 2 5 3 4 3 5" xfId="40314" xr:uid="{00000000-0005-0000-0000-000082420000}"/>
    <cellStyle name="Normal 2 2 5 3 4 3 6" xfId="48700" xr:uid="{00000000-0005-0000-0000-000083420000}"/>
    <cellStyle name="Normal 2 2 5 3 4 3 7" xfId="57086" xr:uid="{00000000-0005-0000-0000-000084420000}"/>
    <cellStyle name="Normal 2 2 5 3 4 4" xfId="6770" xr:uid="{00000000-0005-0000-0000-000085420000}"/>
    <cellStyle name="Normal 2 2 5 3 4 4 2" xfId="12446" xr:uid="{00000000-0005-0000-0000-000086420000}"/>
    <cellStyle name="Normal 2 2 5 3 4 4 3" xfId="20832" xr:uid="{00000000-0005-0000-0000-000087420000}"/>
    <cellStyle name="Normal 2 2 5 3 4 4 4" xfId="29218" xr:uid="{00000000-0005-0000-0000-000088420000}"/>
    <cellStyle name="Normal 2 2 5 3 4 4 5" xfId="37604" xr:uid="{00000000-0005-0000-0000-000089420000}"/>
    <cellStyle name="Normal 2 2 5 3 4 4 6" xfId="45990" xr:uid="{00000000-0005-0000-0000-00008A420000}"/>
    <cellStyle name="Normal 2 2 5 3 4 4 7" xfId="54376" xr:uid="{00000000-0005-0000-0000-00008B420000}"/>
    <cellStyle name="Normal 2 2 5 3 4 5" xfId="9480" xr:uid="{00000000-0005-0000-0000-00008C420000}"/>
    <cellStyle name="Normal 2 2 5 3 4 6" xfId="17866" xr:uid="{00000000-0005-0000-0000-00008D420000}"/>
    <cellStyle name="Normal 2 2 5 3 4 7" xfId="26252" xr:uid="{00000000-0005-0000-0000-00008E420000}"/>
    <cellStyle name="Normal 2 2 5 3 4 8" xfId="34638" xr:uid="{00000000-0005-0000-0000-00008F420000}"/>
    <cellStyle name="Normal 2 2 5 3 4 9" xfId="43024" xr:uid="{00000000-0005-0000-0000-000090420000}"/>
    <cellStyle name="Normal 2 2 5 3 5" xfId="1563" xr:uid="{00000000-0005-0000-0000-000091420000}"/>
    <cellStyle name="Normal 2 2 5 3 5 10" xfId="51888" xr:uid="{00000000-0005-0000-0000-000092420000}"/>
    <cellStyle name="Normal 2 2 5 3 5 11" xfId="60274" xr:uid="{00000000-0005-0000-0000-000093420000}"/>
    <cellStyle name="Normal 2 2 5 3 5 2" xfId="2583" xr:uid="{00000000-0005-0000-0000-000094420000}"/>
    <cellStyle name="Normal 2 2 5 3 5 2 2" xfId="5300" xr:uid="{00000000-0005-0000-0000-000095420000}"/>
    <cellStyle name="Normal 2 2 5 3 5 2 2 2" xfId="16654" xr:uid="{00000000-0005-0000-0000-000096420000}"/>
    <cellStyle name="Normal 2 2 5 3 5 2 2 3" xfId="25040" xr:uid="{00000000-0005-0000-0000-000097420000}"/>
    <cellStyle name="Normal 2 2 5 3 5 2 2 4" xfId="33426" xr:uid="{00000000-0005-0000-0000-000098420000}"/>
    <cellStyle name="Normal 2 2 5 3 5 2 2 5" xfId="41812" xr:uid="{00000000-0005-0000-0000-000099420000}"/>
    <cellStyle name="Normal 2 2 5 3 5 2 2 6" xfId="50198" xr:uid="{00000000-0005-0000-0000-00009A420000}"/>
    <cellStyle name="Normal 2 2 5 3 5 2 2 7" xfId="58584" xr:uid="{00000000-0005-0000-0000-00009B420000}"/>
    <cellStyle name="Normal 2 2 5 3 5 2 3" xfId="8268" xr:uid="{00000000-0005-0000-0000-00009C420000}"/>
    <cellStyle name="Normal 2 2 5 3 5 2 3 2" xfId="13944" xr:uid="{00000000-0005-0000-0000-00009D420000}"/>
    <cellStyle name="Normal 2 2 5 3 5 2 3 3" xfId="22330" xr:uid="{00000000-0005-0000-0000-00009E420000}"/>
    <cellStyle name="Normal 2 2 5 3 5 2 3 4" xfId="30716" xr:uid="{00000000-0005-0000-0000-00009F420000}"/>
    <cellStyle name="Normal 2 2 5 3 5 2 3 5" xfId="39102" xr:uid="{00000000-0005-0000-0000-0000A0420000}"/>
    <cellStyle name="Normal 2 2 5 3 5 2 3 6" xfId="47488" xr:uid="{00000000-0005-0000-0000-0000A1420000}"/>
    <cellStyle name="Normal 2 2 5 3 5 2 3 7" xfId="55874" xr:uid="{00000000-0005-0000-0000-0000A2420000}"/>
    <cellStyle name="Normal 2 2 5 3 5 2 4" xfId="10978" xr:uid="{00000000-0005-0000-0000-0000A3420000}"/>
    <cellStyle name="Normal 2 2 5 3 5 2 5" xfId="19364" xr:uid="{00000000-0005-0000-0000-0000A4420000}"/>
    <cellStyle name="Normal 2 2 5 3 5 2 6" xfId="27750" xr:uid="{00000000-0005-0000-0000-0000A5420000}"/>
    <cellStyle name="Normal 2 2 5 3 5 2 7" xfId="36136" xr:uid="{00000000-0005-0000-0000-0000A6420000}"/>
    <cellStyle name="Normal 2 2 5 3 5 2 8" xfId="44522" xr:uid="{00000000-0005-0000-0000-0000A7420000}"/>
    <cellStyle name="Normal 2 2 5 3 5 2 9" xfId="52908" xr:uid="{00000000-0005-0000-0000-0000A8420000}"/>
    <cellStyle name="Normal 2 2 5 3 5 3" xfId="4280" xr:uid="{00000000-0005-0000-0000-0000A9420000}"/>
    <cellStyle name="Normal 2 2 5 3 5 3 2" xfId="15634" xr:uid="{00000000-0005-0000-0000-0000AA420000}"/>
    <cellStyle name="Normal 2 2 5 3 5 3 3" xfId="24020" xr:uid="{00000000-0005-0000-0000-0000AB420000}"/>
    <cellStyle name="Normal 2 2 5 3 5 3 4" xfId="32406" xr:uid="{00000000-0005-0000-0000-0000AC420000}"/>
    <cellStyle name="Normal 2 2 5 3 5 3 5" xfId="40792" xr:uid="{00000000-0005-0000-0000-0000AD420000}"/>
    <cellStyle name="Normal 2 2 5 3 5 3 6" xfId="49178" xr:uid="{00000000-0005-0000-0000-0000AE420000}"/>
    <cellStyle name="Normal 2 2 5 3 5 3 7" xfId="57564" xr:uid="{00000000-0005-0000-0000-0000AF420000}"/>
    <cellStyle name="Normal 2 2 5 3 5 4" xfId="7248" xr:uid="{00000000-0005-0000-0000-0000B0420000}"/>
    <cellStyle name="Normal 2 2 5 3 5 4 2" xfId="12924" xr:uid="{00000000-0005-0000-0000-0000B1420000}"/>
    <cellStyle name="Normal 2 2 5 3 5 4 3" xfId="21310" xr:uid="{00000000-0005-0000-0000-0000B2420000}"/>
    <cellStyle name="Normal 2 2 5 3 5 4 4" xfId="29696" xr:uid="{00000000-0005-0000-0000-0000B3420000}"/>
    <cellStyle name="Normal 2 2 5 3 5 4 5" xfId="38082" xr:uid="{00000000-0005-0000-0000-0000B4420000}"/>
    <cellStyle name="Normal 2 2 5 3 5 4 6" xfId="46468" xr:uid="{00000000-0005-0000-0000-0000B5420000}"/>
    <cellStyle name="Normal 2 2 5 3 5 4 7" xfId="54854" xr:uid="{00000000-0005-0000-0000-0000B6420000}"/>
    <cellStyle name="Normal 2 2 5 3 5 5" xfId="9958" xr:uid="{00000000-0005-0000-0000-0000B7420000}"/>
    <cellStyle name="Normal 2 2 5 3 5 6" xfId="18344" xr:uid="{00000000-0005-0000-0000-0000B8420000}"/>
    <cellStyle name="Normal 2 2 5 3 5 7" xfId="26730" xr:uid="{00000000-0005-0000-0000-0000B9420000}"/>
    <cellStyle name="Normal 2 2 5 3 5 8" xfId="35116" xr:uid="{00000000-0005-0000-0000-0000BA420000}"/>
    <cellStyle name="Normal 2 2 5 3 5 9" xfId="43502" xr:uid="{00000000-0005-0000-0000-0000BB420000}"/>
    <cellStyle name="Normal 2 2 5 3 6" xfId="2105" xr:uid="{00000000-0005-0000-0000-0000BC420000}"/>
    <cellStyle name="Normal 2 2 5 3 6 2" xfId="4822" xr:uid="{00000000-0005-0000-0000-0000BD420000}"/>
    <cellStyle name="Normal 2 2 5 3 6 2 2" xfId="16176" xr:uid="{00000000-0005-0000-0000-0000BE420000}"/>
    <cellStyle name="Normal 2 2 5 3 6 2 3" xfId="24562" xr:uid="{00000000-0005-0000-0000-0000BF420000}"/>
    <cellStyle name="Normal 2 2 5 3 6 2 4" xfId="32948" xr:uid="{00000000-0005-0000-0000-0000C0420000}"/>
    <cellStyle name="Normal 2 2 5 3 6 2 5" xfId="41334" xr:uid="{00000000-0005-0000-0000-0000C1420000}"/>
    <cellStyle name="Normal 2 2 5 3 6 2 6" xfId="49720" xr:uid="{00000000-0005-0000-0000-0000C2420000}"/>
    <cellStyle name="Normal 2 2 5 3 6 2 7" xfId="58106" xr:uid="{00000000-0005-0000-0000-0000C3420000}"/>
    <cellStyle name="Normal 2 2 5 3 6 3" xfId="7790" xr:uid="{00000000-0005-0000-0000-0000C4420000}"/>
    <cellStyle name="Normal 2 2 5 3 6 3 2" xfId="13466" xr:uid="{00000000-0005-0000-0000-0000C5420000}"/>
    <cellStyle name="Normal 2 2 5 3 6 3 3" xfId="21852" xr:uid="{00000000-0005-0000-0000-0000C6420000}"/>
    <cellStyle name="Normal 2 2 5 3 6 3 4" xfId="30238" xr:uid="{00000000-0005-0000-0000-0000C7420000}"/>
    <cellStyle name="Normal 2 2 5 3 6 3 5" xfId="38624" xr:uid="{00000000-0005-0000-0000-0000C8420000}"/>
    <cellStyle name="Normal 2 2 5 3 6 3 6" xfId="47010" xr:uid="{00000000-0005-0000-0000-0000C9420000}"/>
    <cellStyle name="Normal 2 2 5 3 6 3 7" xfId="55396" xr:uid="{00000000-0005-0000-0000-0000CA420000}"/>
    <cellStyle name="Normal 2 2 5 3 6 4" xfId="10500" xr:uid="{00000000-0005-0000-0000-0000CB420000}"/>
    <cellStyle name="Normal 2 2 5 3 6 5" xfId="18886" xr:uid="{00000000-0005-0000-0000-0000CC420000}"/>
    <cellStyle name="Normal 2 2 5 3 6 6" xfId="27272" xr:uid="{00000000-0005-0000-0000-0000CD420000}"/>
    <cellStyle name="Normal 2 2 5 3 6 7" xfId="35658" xr:uid="{00000000-0005-0000-0000-0000CE420000}"/>
    <cellStyle name="Normal 2 2 5 3 6 8" xfId="44044" xr:uid="{00000000-0005-0000-0000-0000CF420000}"/>
    <cellStyle name="Normal 2 2 5 3 6 9" xfId="52430" xr:uid="{00000000-0005-0000-0000-0000D0420000}"/>
    <cellStyle name="Normal 2 2 5 3 7" xfId="655" xr:uid="{00000000-0005-0000-0000-0000D1420000}"/>
    <cellStyle name="Normal 2 2 5 3 7 2" xfId="6403" xr:uid="{00000000-0005-0000-0000-0000D2420000}"/>
    <cellStyle name="Normal 2 2 5 3 7 3" xfId="12079" xr:uid="{00000000-0005-0000-0000-0000D3420000}"/>
    <cellStyle name="Normal 2 2 5 3 7 4" xfId="20465" xr:uid="{00000000-0005-0000-0000-0000D4420000}"/>
    <cellStyle name="Normal 2 2 5 3 7 5" xfId="28851" xr:uid="{00000000-0005-0000-0000-0000D5420000}"/>
    <cellStyle name="Normal 2 2 5 3 7 6" xfId="37237" xr:uid="{00000000-0005-0000-0000-0000D6420000}"/>
    <cellStyle name="Normal 2 2 5 3 7 7" xfId="45623" xr:uid="{00000000-0005-0000-0000-0000D7420000}"/>
    <cellStyle name="Normal 2 2 5 3 7 8" xfId="54009" xr:uid="{00000000-0005-0000-0000-0000D8420000}"/>
    <cellStyle name="Normal 2 2 5 3 8" xfId="3435" xr:uid="{00000000-0005-0000-0000-0000D9420000}"/>
    <cellStyle name="Normal 2 2 5 3 8 2" xfId="14789" xr:uid="{00000000-0005-0000-0000-0000DA420000}"/>
    <cellStyle name="Normal 2 2 5 3 8 3" xfId="23175" xr:uid="{00000000-0005-0000-0000-0000DB420000}"/>
    <cellStyle name="Normal 2 2 5 3 8 4" xfId="31561" xr:uid="{00000000-0005-0000-0000-0000DC420000}"/>
    <cellStyle name="Normal 2 2 5 3 8 5" xfId="39947" xr:uid="{00000000-0005-0000-0000-0000DD420000}"/>
    <cellStyle name="Normal 2 2 5 3 8 6" xfId="48333" xr:uid="{00000000-0005-0000-0000-0000DE420000}"/>
    <cellStyle name="Normal 2 2 5 3 8 7" xfId="56719" xr:uid="{00000000-0005-0000-0000-0000DF420000}"/>
    <cellStyle name="Normal 2 2 5 3 9" xfId="6284" xr:uid="{00000000-0005-0000-0000-0000E0420000}"/>
    <cellStyle name="Normal 2 2 5 3 9 2" xfId="11960" xr:uid="{00000000-0005-0000-0000-0000E1420000}"/>
    <cellStyle name="Normal 2 2 5 3 9 3" xfId="20346" xr:uid="{00000000-0005-0000-0000-0000E2420000}"/>
    <cellStyle name="Normal 2 2 5 3 9 4" xfId="28732" xr:uid="{00000000-0005-0000-0000-0000E3420000}"/>
    <cellStyle name="Normal 2 2 5 3 9 5" xfId="37118" xr:uid="{00000000-0005-0000-0000-0000E4420000}"/>
    <cellStyle name="Normal 2 2 5 3 9 6" xfId="45504" xr:uid="{00000000-0005-0000-0000-0000E5420000}"/>
    <cellStyle name="Normal 2 2 5 3 9 7" xfId="53890" xr:uid="{00000000-0005-0000-0000-0000E6420000}"/>
    <cellStyle name="Normal 2 2 5 3_Sheet1" xfId="180" xr:uid="{00000000-0005-0000-0000-0000E7420000}"/>
    <cellStyle name="Normal 2 2 5 4" xfId="181" xr:uid="{00000000-0005-0000-0000-0000E8420000}"/>
    <cellStyle name="Normal 2 2 5 4 10" xfId="25887" xr:uid="{00000000-0005-0000-0000-0000E9420000}"/>
    <cellStyle name="Normal 2 2 5 4 11" xfId="34273" xr:uid="{00000000-0005-0000-0000-0000EA420000}"/>
    <cellStyle name="Normal 2 2 5 4 12" xfId="42659" xr:uid="{00000000-0005-0000-0000-0000EB420000}"/>
    <cellStyle name="Normal 2 2 5 4 13" xfId="51045" xr:uid="{00000000-0005-0000-0000-0000EC420000}"/>
    <cellStyle name="Normal 2 2 5 4 14" xfId="59431" xr:uid="{00000000-0005-0000-0000-0000ED420000}"/>
    <cellStyle name="Normal 2 2 5 4 15" xfId="60798" xr:uid="{00000000-0005-0000-0000-0000EE420000}"/>
    <cellStyle name="Normal 2 2 5 4 2" xfId="1002" xr:uid="{00000000-0005-0000-0000-0000EF420000}"/>
    <cellStyle name="Normal 2 2 5 4 2 10" xfId="51413" xr:uid="{00000000-0005-0000-0000-0000F0420000}"/>
    <cellStyle name="Normal 2 2 5 4 2 11" xfId="59799" xr:uid="{00000000-0005-0000-0000-0000F1420000}"/>
    <cellStyle name="Normal 2 2 5 4 2 12" xfId="61293" xr:uid="{00000000-0005-0000-0000-0000F2420000}"/>
    <cellStyle name="Normal 2 2 5 4 2 2" xfId="2953" xr:uid="{00000000-0005-0000-0000-0000F3420000}"/>
    <cellStyle name="Normal 2 2 5 4 2 2 2" xfId="5670" xr:uid="{00000000-0005-0000-0000-0000F4420000}"/>
    <cellStyle name="Normal 2 2 5 4 2 2 2 2" xfId="17024" xr:uid="{00000000-0005-0000-0000-0000F5420000}"/>
    <cellStyle name="Normal 2 2 5 4 2 2 2 3" xfId="25410" xr:uid="{00000000-0005-0000-0000-0000F6420000}"/>
    <cellStyle name="Normal 2 2 5 4 2 2 2 4" xfId="33796" xr:uid="{00000000-0005-0000-0000-0000F7420000}"/>
    <cellStyle name="Normal 2 2 5 4 2 2 2 5" xfId="42182" xr:uid="{00000000-0005-0000-0000-0000F8420000}"/>
    <cellStyle name="Normal 2 2 5 4 2 2 2 6" xfId="50568" xr:uid="{00000000-0005-0000-0000-0000F9420000}"/>
    <cellStyle name="Normal 2 2 5 4 2 2 2 7" xfId="58954" xr:uid="{00000000-0005-0000-0000-0000FA420000}"/>
    <cellStyle name="Normal 2 2 5 4 2 2 3" xfId="8638" xr:uid="{00000000-0005-0000-0000-0000FB420000}"/>
    <cellStyle name="Normal 2 2 5 4 2 2 3 2" xfId="14314" xr:uid="{00000000-0005-0000-0000-0000FC420000}"/>
    <cellStyle name="Normal 2 2 5 4 2 2 3 3" xfId="22700" xr:uid="{00000000-0005-0000-0000-0000FD420000}"/>
    <cellStyle name="Normal 2 2 5 4 2 2 3 4" xfId="31086" xr:uid="{00000000-0005-0000-0000-0000FE420000}"/>
    <cellStyle name="Normal 2 2 5 4 2 2 3 5" xfId="39472" xr:uid="{00000000-0005-0000-0000-0000FF420000}"/>
    <cellStyle name="Normal 2 2 5 4 2 2 3 6" xfId="47858" xr:uid="{00000000-0005-0000-0000-000000430000}"/>
    <cellStyle name="Normal 2 2 5 4 2 2 3 7" xfId="56244" xr:uid="{00000000-0005-0000-0000-000001430000}"/>
    <cellStyle name="Normal 2 2 5 4 2 2 4" xfId="11348" xr:uid="{00000000-0005-0000-0000-000002430000}"/>
    <cellStyle name="Normal 2 2 5 4 2 2 5" xfId="19734" xr:uid="{00000000-0005-0000-0000-000003430000}"/>
    <cellStyle name="Normal 2 2 5 4 2 2 6" xfId="28120" xr:uid="{00000000-0005-0000-0000-000004430000}"/>
    <cellStyle name="Normal 2 2 5 4 2 2 7" xfId="36506" xr:uid="{00000000-0005-0000-0000-000005430000}"/>
    <cellStyle name="Normal 2 2 5 4 2 2 8" xfId="44892" xr:uid="{00000000-0005-0000-0000-000006430000}"/>
    <cellStyle name="Normal 2 2 5 4 2 2 9" xfId="53278" xr:uid="{00000000-0005-0000-0000-000007430000}"/>
    <cellStyle name="Normal 2 2 5 4 2 3" xfId="3805" xr:uid="{00000000-0005-0000-0000-000008430000}"/>
    <cellStyle name="Normal 2 2 5 4 2 3 2" xfId="15159" xr:uid="{00000000-0005-0000-0000-000009430000}"/>
    <cellStyle name="Normal 2 2 5 4 2 3 3" xfId="23545" xr:uid="{00000000-0005-0000-0000-00000A430000}"/>
    <cellStyle name="Normal 2 2 5 4 2 3 4" xfId="31931" xr:uid="{00000000-0005-0000-0000-00000B430000}"/>
    <cellStyle name="Normal 2 2 5 4 2 3 5" xfId="40317" xr:uid="{00000000-0005-0000-0000-00000C430000}"/>
    <cellStyle name="Normal 2 2 5 4 2 3 6" xfId="48703" xr:uid="{00000000-0005-0000-0000-00000D430000}"/>
    <cellStyle name="Normal 2 2 5 4 2 3 7" xfId="57089" xr:uid="{00000000-0005-0000-0000-00000E430000}"/>
    <cellStyle name="Normal 2 2 5 4 2 4" xfId="6773" xr:uid="{00000000-0005-0000-0000-00000F430000}"/>
    <cellStyle name="Normal 2 2 5 4 2 4 2" xfId="12449" xr:uid="{00000000-0005-0000-0000-000010430000}"/>
    <cellStyle name="Normal 2 2 5 4 2 4 3" xfId="20835" xr:uid="{00000000-0005-0000-0000-000011430000}"/>
    <cellStyle name="Normal 2 2 5 4 2 4 4" xfId="29221" xr:uid="{00000000-0005-0000-0000-000012430000}"/>
    <cellStyle name="Normal 2 2 5 4 2 4 5" xfId="37607" xr:uid="{00000000-0005-0000-0000-000013430000}"/>
    <cellStyle name="Normal 2 2 5 4 2 4 6" xfId="45993" xr:uid="{00000000-0005-0000-0000-000014430000}"/>
    <cellStyle name="Normal 2 2 5 4 2 4 7" xfId="54379" xr:uid="{00000000-0005-0000-0000-000015430000}"/>
    <cellStyle name="Normal 2 2 5 4 2 5" xfId="9483" xr:uid="{00000000-0005-0000-0000-000016430000}"/>
    <cellStyle name="Normal 2 2 5 4 2 6" xfId="17869" xr:uid="{00000000-0005-0000-0000-000017430000}"/>
    <cellStyle name="Normal 2 2 5 4 2 7" xfId="26255" xr:uid="{00000000-0005-0000-0000-000018430000}"/>
    <cellStyle name="Normal 2 2 5 4 2 8" xfId="34641" xr:uid="{00000000-0005-0000-0000-000019430000}"/>
    <cellStyle name="Normal 2 2 5 4 2 9" xfId="43027" xr:uid="{00000000-0005-0000-0000-00001A430000}"/>
    <cellStyle name="Normal 2 2 5 4 3" xfId="1565" xr:uid="{00000000-0005-0000-0000-00001B430000}"/>
    <cellStyle name="Normal 2 2 5 4 3 10" xfId="51890" xr:uid="{00000000-0005-0000-0000-00001C430000}"/>
    <cellStyle name="Normal 2 2 5 4 3 11" xfId="60276" xr:uid="{00000000-0005-0000-0000-00001D430000}"/>
    <cellStyle name="Normal 2 2 5 4 3 2" xfId="2585" xr:uid="{00000000-0005-0000-0000-00001E430000}"/>
    <cellStyle name="Normal 2 2 5 4 3 2 2" xfId="5302" xr:uid="{00000000-0005-0000-0000-00001F430000}"/>
    <cellStyle name="Normal 2 2 5 4 3 2 2 2" xfId="16656" xr:uid="{00000000-0005-0000-0000-000020430000}"/>
    <cellStyle name="Normal 2 2 5 4 3 2 2 3" xfId="25042" xr:uid="{00000000-0005-0000-0000-000021430000}"/>
    <cellStyle name="Normal 2 2 5 4 3 2 2 4" xfId="33428" xr:uid="{00000000-0005-0000-0000-000022430000}"/>
    <cellStyle name="Normal 2 2 5 4 3 2 2 5" xfId="41814" xr:uid="{00000000-0005-0000-0000-000023430000}"/>
    <cellStyle name="Normal 2 2 5 4 3 2 2 6" xfId="50200" xr:uid="{00000000-0005-0000-0000-000024430000}"/>
    <cellStyle name="Normal 2 2 5 4 3 2 2 7" xfId="58586" xr:uid="{00000000-0005-0000-0000-000025430000}"/>
    <cellStyle name="Normal 2 2 5 4 3 2 3" xfId="8270" xr:uid="{00000000-0005-0000-0000-000026430000}"/>
    <cellStyle name="Normal 2 2 5 4 3 2 3 2" xfId="13946" xr:uid="{00000000-0005-0000-0000-000027430000}"/>
    <cellStyle name="Normal 2 2 5 4 3 2 3 3" xfId="22332" xr:uid="{00000000-0005-0000-0000-000028430000}"/>
    <cellStyle name="Normal 2 2 5 4 3 2 3 4" xfId="30718" xr:uid="{00000000-0005-0000-0000-000029430000}"/>
    <cellStyle name="Normal 2 2 5 4 3 2 3 5" xfId="39104" xr:uid="{00000000-0005-0000-0000-00002A430000}"/>
    <cellStyle name="Normal 2 2 5 4 3 2 3 6" xfId="47490" xr:uid="{00000000-0005-0000-0000-00002B430000}"/>
    <cellStyle name="Normal 2 2 5 4 3 2 3 7" xfId="55876" xr:uid="{00000000-0005-0000-0000-00002C430000}"/>
    <cellStyle name="Normal 2 2 5 4 3 2 4" xfId="10980" xr:uid="{00000000-0005-0000-0000-00002D430000}"/>
    <cellStyle name="Normal 2 2 5 4 3 2 5" xfId="19366" xr:uid="{00000000-0005-0000-0000-00002E430000}"/>
    <cellStyle name="Normal 2 2 5 4 3 2 6" xfId="27752" xr:uid="{00000000-0005-0000-0000-00002F430000}"/>
    <cellStyle name="Normal 2 2 5 4 3 2 7" xfId="36138" xr:uid="{00000000-0005-0000-0000-000030430000}"/>
    <cellStyle name="Normal 2 2 5 4 3 2 8" xfId="44524" xr:uid="{00000000-0005-0000-0000-000031430000}"/>
    <cellStyle name="Normal 2 2 5 4 3 2 9" xfId="52910" xr:uid="{00000000-0005-0000-0000-000032430000}"/>
    <cellStyle name="Normal 2 2 5 4 3 3" xfId="4282" xr:uid="{00000000-0005-0000-0000-000033430000}"/>
    <cellStyle name="Normal 2 2 5 4 3 3 2" xfId="15636" xr:uid="{00000000-0005-0000-0000-000034430000}"/>
    <cellStyle name="Normal 2 2 5 4 3 3 3" xfId="24022" xr:uid="{00000000-0005-0000-0000-000035430000}"/>
    <cellStyle name="Normal 2 2 5 4 3 3 4" xfId="32408" xr:uid="{00000000-0005-0000-0000-000036430000}"/>
    <cellStyle name="Normal 2 2 5 4 3 3 5" xfId="40794" xr:uid="{00000000-0005-0000-0000-000037430000}"/>
    <cellStyle name="Normal 2 2 5 4 3 3 6" xfId="49180" xr:uid="{00000000-0005-0000-0000-000038430000}"/>
    <cellStyle name="Normal 2 2 5 4 3 3 7" xfId="57566" xr:uid="{00000000-0005-0000-0000-000039430000}"/>
    <cellStyle name="Normal 2 2 5 4 3 4" xfId="7250" xr:uid="{00000000-0005-0000-0000-00003A430000}"/>
    <cellStyle name="Normal 2 2 5 4 3 4 2" xfId="12926" xr:uid="{00000000-0005-0000-0000-00003B430000}"/>
    <cellStyle name="Normal 2 2 5 4 3 4 3" xfId="21312" xr:uid="{00000000-0005-0000-0000-00003C430000}"/>
    <cellStyle name="Normal 2 2 5 4 3 4 4" xfId="29698" xr:uid="{00000000-0005-0000-0000-00003D430000}"/>
    <cellStyle name="Normal 2 2 5 4 3 4 5" xfId="38084" xr:uid="{00000000-0005-0000-0000-00003E430000}"/>
    <cellStyle name="Normal 2 2 5 4 3 4 6" xfId="46470" xr:uid="{00000000-0005-0000-0000-00003F430000}"/>
    <cellStyle name="Normal 2 2 5 4 3 4 7" xfId="54856" xr:uid="{00000000-0005-0000-0000-000040430000}"/>
    <cellStyle name="Normal 2 2 5 4 3 5" xfId="9960" xr:uid="{00000000-0005-0000-0000-000041430000}"/>
    <cellStyle name="Normal 2 2 5 4 3 6" xfId="18346" xr:uid="{00000000-0005-0000-0000-000042430000}"/>
    <cellStyle name="Normal 2 2 5 4 3 7" xfId="26732" xr:uid="{00000000-0005-0000-0000-000043430000}"/>
    <cellStyle name="Normal 2 2 5 4 3 8" xfId="35118" xr:uid="{00000000-0005-0000-0000-000044430000}"/>
    <cellStyle name="Normal 2 2 5 4 3 9" xfId="43504" xr:uid="{00000000-0005-0000-0000-000045430000}"/>
    <cellStyle name="Normal 2 2 5 4 4" xfId="2108" xr:uid="{00000000-0005-0000-0000-000046430000}"/>
    <cellStyle name="Normal 2 2 5 4 4 2" xfId="4825" xr:uid="{00000000-0005-0000-0000-000047430000}"/>
    <cellStyle name="Normal 2 2 5 4 4 2 2" xfId="16179" xr:uid="{00000000-0005-0000-0000-000048430000}"/>
    <cellStyle name="Normal 2 2 5 4 4 2 3" xfId="24565" xr:uid="{00000000-0005-0000-0000-000049430000}"/>
    <cellStyle name="Normal 2 2 5 4 4 2 4" xfId="32951" xr:uid="{00000000-0005-0000-0000-00004A430000}"/>
    <cellStyle name="Normal 2 2 5 4 4 2 5" xfId="41337" xr:uid="{00000000-0005-0000-0000-00004B430000}"/>
    <cellStyle name="Normal 2 2 5 4 4 2 6" xfId="49723" xr:uid="{00000000-0005-0000-0000-00004C430000}"/>
    <cellStyle name="Normal 2 2 5 4 4 2 7" xfId="58109" xr:uid="{00000000-0005-0000-0000-00004D430000}"/>
    <cellStyle name="Normal 2 2 5 4 4 3" xfId="7793" xr:uid="{00000000-0005-0000-0000-00004E430000}"/>
    <cellStyle name="Normal 2 2 5 4 4 3 2" xfId="13469" xr:uid="{00000000-0005-0000-0000-00004F430000}"/>
    <cellStyle name="Normal 2 2 5 4 4 3 3" xfId="21855" xr:uid="{00000000-0005-0000-0000-000050430000}"/>
    <cellStyle name="Normal 2 2 5 4 4 3 4" xfId="30241" xr:uid="{00000000-0005-0000-0000-000051430000}"/>
    <cellStyle name="Normal 2 2 5 4 4 3 5" xfId="38627" xr:uid="{00000000-0005-0000-0000-000052430000}"/>
    <cellStyle name="Normal 2 2 5 4 4 3 6" xfId="47013" xr:uid="{00000000-0005-0000-0000-000053430000}"/>
    <cellStyle name="Normal 2 2 5 4 4 3 7" xfId="55399" xr:uid="{00000000-0005-0000-0000-000054430000}"/>
    <cellStyle name="Normal 2 2 5 4 4 4" xfId="10503" xr:uid="{00000000-0005-0000-0000-000055430000}"/>
    <cellStyle name="Normal 2 2 5 4 4 5" xfId="18889" xr:uid="{00000000-0005-0000-0000-000056430000}"/>
    <cellStyle name="Normal 2 2 5 4 4 6" xfId="27275" xr:uid="{00000000-0005-0000-0000-000057430000}"/>
    <cellStyle name="Normal 2 2 5 4 4 7" xfId="35661" xr:uid="{00000000-0005-0000-0000-000058430000}"/>
    <cellStyle name="Normal 2 2 5 4 4 8" xfId="44047" xr:uid="{00000000-0005-0000-0000-000059430000}"/>
    <cellStyle name="Normal 2 2 5 4 4 9" xfId="52433" xr:uid="{00000000-0005-0000-0000-00005A430000}"/>
    <cellStyle name="Normal 2 2 5 4 5" xfId="656" xr:uid="{00000000-0005-0000-0000-00005B430000}"/>
    <cellStyle name="Normal 2 2 5 4 5 2" xfId="6405" xr:uid="{00000000-0005-0000-0000-00005C430000}"/>
    <cellStyle name="Normal 2 2 5 4 5 3" xfId="12081" xr:uid="{00000000-0005-0000-0000-00005D430000}"/>
    <cellStyle name="Normal 2 2 5 4 5 4" xfId="20467" xr:uid="{00000000-0005-0000-0000-00005E430000}"/>
    <cellStyle name="Normal 2 2 5 4 5 5" xfId="28853" xr:uid="{00000000-0005-0000-0000-00005F430000}"/>
    <cellStyle name="Normal 2 2 5 4 5 6" xfId="37239" xr:uid="{00000000-0005-0000-0000-000060430000}"/>
    <cellStyle name="Normal 2 2 5 4 5 7" xfId="45625" xr:uid="{00000000-0005-0000-0000-000061430000}"/>
    <cellStyle name="Normal 2 2 5 4 5 8" xfId="54011" xr:uid="{00000000-0005-0000-0000-000062430000}"/>
    <cellStyle name="Normal 2 2 5 4 6" xfId="3437" xr:uid="{00000000-0005-0000-0000-000063430000}"/>
    <cellStyle name="Normal 2 2 5 4 6 2" xfId="14791" xr:uid="{00000000-0005-0000-0000-000064430000}"/>
    <cellStyle name="Normal 2 2 5 4 6 3" xfId="23177" xr:uid="{00000000-0005-0000-0000-000065430000}"/>
    <cellStyle name="Normal 2 2 5 4 6 4" xfId="31563" xr:uid="{00000000-0005-0000-0000-000066430000}"/>
    <cellStyle name="Normal 2 2 5 4 6 5" xfId="39949" xr:uid="{00000000-0005-0000-0000-000067430000}"/>
    <cellStyle name="Normal 2 2 5 4 6 6" xfId="48335" xr:uid="{00000000-0005-0000-0000-000068430000}"/>
    <cellStyle name="Normal 2 2 5 4 6 7" xfId="56721" xr:uid="{00000000-0005-0000-0000-000069430000}"/>
    <cellStyle name="Normal 2 2 5 4 7" xfId="6140" xr:uid="{00000000-0005-0000-0000-00006A430000}"/>
    <cellStyle name="Normal 2 2 5 4 7 2" xfId="11816" xr:uid="{00000000-0005-0000-0000-00006B430000}"/>
    <cellStyle name="Normal 2 2 5 4 7 3" xfId="20202" xr:uid="{00000000-0005-0000-0000-00006C430000}"/>
    <cellStyle name="Normal 2 2 5 4 7 4" xfId="28588" xr:uid="{00000000-0005-0000-0000-00006D430000}"/>
    <cellStyle name="Normal 2 2 5 4 7 5" xfId="36974" xr:uid="{00000000-0005-0000-0000-00006E430000}"/>
    <cellStyle name="Normal 2 2 5 4 7 6" xfId="45360" xr:uid="{00000000-0005-0000-0000-00006F430000}"/>
    <cellStyle name="Normal 2 2 5 4 7 7" xfId="53746" xr:uid="{00000000-0005-0000-0000-000070430000}"/>
    <cellStyle name="Normal 2 2 5 4 8" xfId="9115" xr:uid="{00000000-0005-0000-0000-000071430000}"/>
    <cellStyle name="Normal 2 2 5 4 9" xfId="17501" xr:uid="{00000000-0005-0000-0000-000072430000}"/>
    <cellStyle name="Normal 2 2 5 5" xfId="1003" xr:uid="{00000000-0005-0000-0000-000073430000}"/>
    <cellStyle name="Normal 2 2 5 5 10" xfId="43028" xr:uid="{00000000-0005-0000-0000-000074430000}"/>
    <cellStyle name="Normal 2 2 5 5 11" xfId="51414" xr:uid="{00000000-0005-0000-0000-000075430000}"/>
    <cellStyle name="Normal 2 2 5 5 12" xfId="59800" xr:uid="{00000000-0005-0000-0000-000076430000}"/>
    <cellStyle name="Normal 2 2 5 5 13" xfId="61065" xr:uid="{00000000-0005-0000-0000-000077430000}"/>
    <cellStyle name="Normal 2 2 5 5 2" xfId="1850" xr:uid="{00000000-0005-0000-0000-000078430000}"/>
    <cellStyle name="Normal 2 2 5 5 2 10" xfId="52175" xr:uid="{00000000-0005-0000-0000-000079430000}"/>
    <cellStyle name="Normal 2 2 5 5 2 11" xfId="60561" xr:uid="{00000000-0005-0000-0000-00007A430000}"/>
    <cellStyle name="Normal 2 2 5 5 2 2" xfId="2954" xr:uid="{00000000-0005-0000-0000-00007B430000}"/>
    <cellStyle name="Normal 2 2 5 5 2 2 2" xfId="5671" xr:uid="{00000000-0005-0000-0000-00007C430000}"/>
    <cellStyle name="Normal 2 2 5 5 2 2 2 2" xfId="17025" xr:uid="{00000000-0005-0000-0000-00007D430000}"/>
    <cellStyle name="Normal 2 2 5 5 2 2 2 3" xfId="25411" xr:uid="{00000000-0005-0000-0000-00007E430000}"/>
    <cellStyle name="Normal 2 2 5 5 2 2 2 4" xfId="33797" xr:uid="{00000000-0005-0000-0000-00007F430000}"/>
    <cellStyle name="Normal 2 2 5 5 2 2 2 5" xfId="42183" xr:uid="{00000000-0005-0000-0000-000080430000}"/>
    <cellStyle name="Normal 2 2 5 5 2 2 2 6" xfId="50569" xr:uid="{00000000-0005-0000-0000-000081430000}"/>
    <cellStyle name="Normal 2 2 5 5 2 2 2 7" xfId="58955" xr:uid="{00000000-0005-0000-0000-000082430000}"/>
    <cellStyle name="Normal 2 2 5 5 2 2 3" xfId="8639" xr:uid="{00000000-0005-0000-0000-000083430000}"/>
    <cellStyle name="Normal 2 2 5 5 2 2 3 2" xfId="14315" xr:uid="{00000000-0005-0000-0000-000084430000}"/>
    <cellStyle name="Normal 2 2 5 5 2 2 3 3" xfId="22701" xr:uid="{00000000-0005-0000-0000-000085430000}"/>
    <cellStyle name="Normal 2 2 5 5 2 2 3 4" xfId="31087" xr:uid="{00000000-0005-0000-0000-000086430000}"/>
    <cellStyle name="Normal 2 2 5 5 2 2 3 5" xfId="39473" xr:uid="{00000000-0005-0000-0000-000087430000}"/>
    <cellStyle name="Normal 2 2 5 5 2 2 3 6" xfId="47859" xr:uid="{00000000-0005-0000-0000-000088430000}"/>
    <cellStyle name="Normal 2 2 5 5 2 2 3 7" xfId="56245" xr:uid="{00000000-0005-0000-0000-000089430000}"/>
    <cellStyle name="Normal 2 2 5 5 2 2 4" xfId="11349" xr:uid="{00000000-0005-0000-0000-00008A430000}"/>
    <cellStyle name="Normal 2 2 5 5 2 2 5" xfId="19735" xr:uid="{00000000-0005-0000-0000-00008B430000}"/>
    <cellStyle name="Normal 2 2 5 5 2 2 6" xfId="28121" xr:uid="{00000000-0005-0000-0000-00008C430000}"/>
    <cellStyle name="Normal 2 2 5 5 2 2 7" xfId="36507" xr:uid="{00000000-0005-0000-0000-00008D430000}"/>
    <cellStyle name="Normal 2 2 5 5 2 2 8" xfId="44893" xr:uid="{00000000-0005-0000-0000-00008E430000}"/>
    <cellStyle name="Normal 2 2 5 5 2 2 9" xfId="53279" xr:uid="{00000000-0005-0000-0000-00008F430000}"/>
    <cellStyle name="Normal 2 2 5 5 2 3" xfId="4567" xr:uid="{00000000-0005-0000-0000-000090430000}"/>
    <cellStyle name="Normal 2 2 5 5 2 3 2" xfId="15921" xr:uid="{00000000-0005-0000-0000-000091430000}"/>
    <cellStyle name="Normal 2 2 5 5 2 3 3" xfId="24307" xr:uid="{00000000-0005-0000-0000-000092430000}"/>
    <cellStyle name="Normal 2 2 5 5 2 3 4" xfId="32693" xr:uid="{00000000-0005-0000-0000-000093430000}"/>
    <cellStyle name="Normal 2 2 5 5 2 3 5" xfId="41079" xr:uid="{00000000-0005-0000-0000-000094430000}"/>
    <cellStyle name="Normal 2 2 5 5 2 3 6" xfId="49465" xr:uid="{00000000-0005-0000-0000-000095430000}"/>
    <cellStyle name="Normal 2 2 5 5 2 3 7" xfId="57851" xr:uid="{00000000-0005-0000-0000-000096430000}"/>
    <cellStyle name="Normal 2 2 5 5 2 4" xfId="7535" xr:uid="{00000000-0005-0000-0000-000097430000}"/>
    <cellStyle name="Normal 2 2 5 5 2 4 2" xfId="13211" xr:uid="{00000000-0005-0000-0000-000098430000}"/>
    <cellStyle name="Normal 2 2 5 5 2 4 3" xfId="21597" xr:uid="{00000000-0005-0000-0000-000099430000}"/>
    <cellStyle name="Normal 2 2 5 5 2 4 4" xfId="29983" xr:uid="{00000000-0005-0000-0000-00009A430000}"/>
    <cellStyle name="Normal 2 2 5 5 2 4 5" xfId="38369" xr:uid="{00000000-0005-0000-0000-00009B430000}"/>
    <cellStyle name="Normal 2 2 5 5 2 4 6" xfId="46755" xr:uid="{00000000-0005-0000-0000-00009C430000}"/>
    <cellStyle name="Normal 2 2 5 5 2 4 7" xfId="55141" xr:uid="{00000000-0005-0000-0000-00009D430000}"/>
    <cellStyle name="Normal 2 2 5 5 2 5" xfId="10245" xr:uid="{00000000-0005-0000-0000-00009E430000}"/>
    <cellStyle name="Normal 2 2 5 5 2 6" xfId="18631" xr:uid="{00000000-0005-0000-0000-00009F430000}"/>
    <cellStyle name="Normal 2 2 5 5 2 7" xfId="27017" xr:uid="{00000000-0005-0000-0000-0000A0430000}"/>
    <cellStyle name="Normal 2 2 5 5 2 8" xfId="35403" xr:uid="{00000000-0005-0000-0000-0000A1430000}"/>
    <cellStyle name="Normal 2 2 5 5 2 9" xfId="43789" xr:uid="{00000000-0005-0000-0000-0000A2430000}"/>
    <cellStyle name="Normal 2 2 5 5 3" xfId="2109" xr:uid="{00000000-0005-0000-0000-0000A3430000}"/>
    <cellStyle name="Normal 2 2 5 5 3 2" xfId="4826" xr:uid="{00000000-0005-0000-0000-0000A4430000}"/>
    <cellStyle name="Normal 2 2 5 5 3 2 2" xfId="16180" xr:uid="{00000000-0005-0000-0000-0000A5430000}"/>
    <cellStyle name="Normal 2 2 5 5 3 2 3" xfId="24566" xr:uid="{00000000-0005-0000-0000-0000A6430000}"/>
    <cellStyle name="Normal 2 2 5 5 3 2 4" xfId="32952" xr:uid="{00000000-0005-0000-0000-0000A7430000}"/>
    <cellStyle name="Normal 2 2 5 5 3 2 5" xfId="41338" xr:uid="{00000000-0005-0000-0000-0000A8430000}"/>
    <cellStyle name="Normal 2 2 5 5 3 2 6" xfId="49724" xr:uid="{00000000-0005-0000-0000-0000A9430000}"/>
    <cellStyle name="Normal 2 2 5 5 3 2 7" xfId="58110" xr:uid="{00000000-0005-0000-0000-0000AA430000}"/>
    <cellStyle name="Normal 2 2 5 5 3 3" xfId="7794" xr:uid="{00000000-0005-0000-0000-0000AB430000}"/>
    <cellStyle name="Normal 2 2 5 5 3 3 2" xfId="13470" xr:uid="{00000000-0005-0000-0000-0000AC430000}"/>
    <cellStyle name="Normal 2 2 5 5 3 3 3" xfId="21856" xr:uid="{00000000-0005-0000-0000-0000AD430000}"/>
    <cellStyle name="Normal 2 2 5 5 3 3 4" xfId="30242" xr:uid="{00000000-0005-0000-0000-0000AE430000}"/>
    <cellStyle name="Normal 2 2 5 5 3 3 5" xfId="38628" xr:uid="{00000000-0005-0000-0000-0000AF430000}"/>
    <cellStyle name="Normal 2 2 5 5 3 3 6" xfId="47014" xr:uid="{00000000-0005-0000-0000-0000B0430000}"/>
    <cellStyle name="Normal 2 2 5 5 3 3 7" xfId="55400" xr:uid="{00000000-0005-0000-0000-0000B1430000}"/>
    <cellStyle name="Normal 2 2 5 5 3 4" xfId="10504" xr:uid="{00000000-0005-0000-0000-0000B2430000}"/>
    <cellStyle name="Normal 2 2 5 5 3 5" xfId="18890" xr:uid="{00000000-0005-0000-0000-0000B3430000}"/>
    <cellStyle name="Normal 2 2 5 5 3 6" xfId="27276" xr:uid="{00000000-0005-0000-0000-0000B4430000}"/>
    <cellStyle name="Normal 2 2 5 5 3 7" xfId="35662" xr:uid="{00000000-0005-0000-0000-0000B5430000}"/>
    <cellStyle name="Normal 2 2 5 5 3 8" xfId="44048" xr:uid="{00000000-0005-0000-0000-0000B6430000}"/>
    <cellStyle name="Normal 2 2 5 5 3 9" xfId="52434" xr:uid="{00000000-0005-0000-0000-0000B7430000}"/>
    <cellStyle name="Normal 2 2 5 5 4" xfId="3806" xr:uid="{00000000-0005-0000-0000-0000B8430000}"/>
    <cellStyle name="Normal 2 2 5 5 4 2" xfId="15160" xr:uid="{00000000-0005-0000-0000-0000B9430000}"/>
    <cellStyle name="Normal 2 2 5 5 4 3" xfId="23546" xr:uid="{00000000-0005-0000-0000-0000BA430000}"/>
    <cellStyle name="Normal 2 2 5 5 4 4" xfId="31932" xr:uid="{00000000-0005-0000-0000-0000BB430000}"/>
    <cellStyle name="Normal 2 2 5 5 4 5" xfId="40318" xr:uid="{00000000-0005-0000-0000-0000BC430000}"/>
    <cellStyle name="Normal 2 2 5 5 4 6" xfId="48704" xr:uid="{00000000-0005-0000-0000-0000BD430000}"/>
    <cellStyle name="Normal 2 2 5 5 4 7" xfId="57090" xr:uid="{00000000-0005-0000-0000-0000BE430000}"/>
    <cellStyle name="Normal 2 2 5 5 5" xfId="6774" xr:uid="{00000000-0005-0000-0000-0000BF430000}"/>
    <cellStyle name="Normal 2 2 5 5 5 2" xfId="12450" xr:uid="{00000000-0005-0000-0000-0000C0430000}"/>
    <cellStyle name="Normal 2 2 5 5 5 3" xfId="20836" xr:uid="{00000000-0005-0000-0000-0000C1430000}"/>
    <cellStyle name="Normal 2 2 5 5 5 4" xfId="29222" xr:uid="{00000000-0005-0000-0000-0000C2430000}"/>
    <cellStyle name="Normal 2 2 5 5 5 5" xfId="37608" xr:uid="{00000000-0005-0000-0000-0000C3430000}"/>
    <cellStyle name="Normal 2 2 5 5 5 6" xfId="45994" xr:uid="{00000000-0005-0000-0000-0000C4430000}"/>
    <cellStyle name="Normal 2 2 5 5 5 7" xfId="54380" xr:uid="{00000000-0005-0000-0000-0000C5430000}"/>
    <cellStyle name="Normal 2 2 5 5 6" xfId="9484" xr:uid="{00000000-0005-0000-0000-0000C6430000}"/>
    <cellStyle name="Normal 2 2 5 5 7" xfId="17870" xr:uid="{00000000-0005-0000-0000-0000C7430000}"/>
    <cellStyle name="Normal 2 2 5 5 8" xfId="26256" xr:uid="{00000000-0005-0000-0000-0000C8430000}"/>
    <cellStyle name="Normal 2 2 5 5 9" xfId="34642" xr:uid="{00000000-0005-0000-0000-0000C9430000}"/>
    <cellStyle name="Normal 2 2 5 6" xfId="995" xr:uid="{00000000-0005-0000-0000-0000CA430000}"/>
    <cellStyle name="Normal 2 2 5 6 10" xfId="51406" xr:uid="{00000000-0005-0000-0000-0000CB430000}"/>
    <cellStyle name="Normal 2 2 5 6 11" xfId="59792" xr:uid="{00000000-0005-0000-0000-0000CC430000}"/>
    <cellStyle name="Normal 2 2 5 6 12" xfId="61288" xr:uid="{00000000-0005-0000-0000-0000CD430000}"/>
    <cellStyle name="Normal 2 2 5 6 2" xfId="2946" xr:uid="{00000000-0005-0000-0000-0000CE430000}"/>
    <cellStyle name="Normal 2 2 5 6 2 2" xfId="5663" xr:uid="{00000000-0005-0000-0000-0000CF430000}"/>
    <cellStyle name="Normal 2 2 5 6 2 2 2" xfId="17017" xr:uid="{00000000-0005-0000-0000-0000D0430000}"/>
    <cellStyle name="Normal 2 2 5 6 2 2 3" xfId="25403" xr:uid="{00000000-0005-0000-0000-0000D1430000}"/>
    <cellStyle name="Normal 2 2 5 6 2 2 4" xfId="33789" xr:uid="{00000000-0005-0000-0000-0000D2430000}"/>
    <cellStyle name="Normal 2 2 5 6 2 2 5" xfId="42175" xr:uid="{00000000-0005-0000-0000-0000D3430000}"/>
    <cellStyle name="Normal 2 2 5 6 2 2 6" xfId="50561" xr:uid="{00000000-0005-0000-0000-0000D4430000}"/>
    <cellStyle name="Normal 2 2 5 6 2 2 7" xfId="58947" xr:uid="{00000000-0005-0000-0000-0000D5430000}"/>
    <cellStyle name="Normal 2 2 5 6 2 3" xfId="8631" xr:uid="{00000000-0005-0000-0000-0000D6430000}"/>
    <cellStyle name="Normal 2 2 5 6 2 3 2" xfId="14307" xr:uid="{00000000-0005-0000-0000-0000D7430000}"/>
    <cellStyle name="Normal 2 2 5 6 2 3 3" xfId="22693" xr:uid="{00000000-0005-0000-0000-0000D8430000}"/>
    <cellStyle name="Normal 2 2 5 6 2 3 4" xfId="31079" xr:uid="{00000000-0005-0000-0000-0000D9430000}"/>
    <cellStyle name="Normal 2 2 5 6 2 3 5" xfId="39465" xr:uid="{00000000-0005-0000-0000-0000DA430000}"/>
    <cellStyle name="Normal 2 2 5 6 2 3 6" xfId="47851" xr:uid="{00000000-0005-0000-0000-0000DB430000}"/>
    <cellStyle name="Normal 2 2 5 6 2 3 7" xfId="56237" xr:uid="{00000000-0005-0000-0000-0000DC430000}"/>
    <cellStyle name="Normal 2 2 5 6 2 4" xfId="11341" xr:uid="{00000000-0005-0000-0000-0000DD430000}"/>
    <cellStyle name="Normal 2 2 5 6 2 5" xfId="19727" xr:uid="{00000000-0005-0000-0000-0000DE430000}"/>
    <cellStyle name="Normal 2 2 5 6 2 6" xfId="28113" xr:uid="{00000000-0005-0000-0000-0000DF430000}"/>
    <cellStyle name="Normal 2 2 5 6 2 7" xfId="36499" xr:uid="{00000000-0005-0000-0000-0000E0430000}"/>
    <cellStyle name="Normal 2 2 5 6 2 8" xfId="44885" xr:uid="{00000000-0005-0000-0000-0000E1430000}"/>
    <cellStyle name="Normal 2 2 5 6 2 9" xfId="53271" xr:uid="{00000000-0005-0000-0000-0000E2430000}"/>
    <cellStyle name="Normal 2 2 5 6 3" xfId="3798" xr:uid="{00000000-0005-0000-0000-0000E3430000}"/>
    <cellStyle name="Normal 2 2 5 6 3 2" xfId="15152" xr:uid="{00000000-0005-0000-0000-0000E4430000}"/>
    <cellStyle name="Normal 2 2 5 6 3 3" xfId="23538" xr:uid="{00000000-0005-0000-0000-0000E5430000}"/>
    <cellStyle name="Normal 2 2 5 6 3 4" xfId="31924" xr:uid="{00000000-0005-0000-0000-0000E6430000}"/>
    <cellStyle name="Normal 2 2 5 6 3 5" xfId="40310" xr:uid="{00000000-0005-0000-0000-0000E7430000}"/>
    <cellStyle name="Normal 2 2 5 6 3 6" xfId="48696" xr:uid="{00000000-0005-0000-0000-0000E8430000}"/>
    <cellStyle name="Normal 2 2 5 6 3 7" xfId="57082" xr:uid="{00000000-0005-0000-0000-0000E9430000}"/>
    <cellStyle name="Normal 2 2 5 6 4" xfId="6766" xr:uid="{00000000-0005-0000-0000-0000EA430000}"/>
    <cellStyle name="Normal 2 2 5 6 4 2" xfId="12442" xr:uid="{00000000-0005-0000-0000-0000EB430000}"/>
    <cellStyle name="Normal 2 2 5 6 4 3" xfId="20828" xr:uid="{00000000-0005-0000-0000-0000EC430000}"/>
    <cellStyle name="Normal 2 2 5 6 4 4" xfId="29214" xr:uid="{00000000-0005-0000-0000-0000ED430000}"/>
    <cellStyle name="Normal 2 2 5 6 4 5" xfId="37600" xr:uid="{00000000-0005-0000-0000-0000EE430000}"/>
    <cellStyle name="Normal 2 2 5 6 4 6" xfId="45986" xr:uid="{00000000-0005-0000-0000-0000EF430000}"/>
    <cellStyle name="Normal 2 2 5 6 4 7" xfId="54372" xr:uid="{00000000-0005-0000-0000-0000F0430000}"/>
    <cellStyle name="Normal 2 2 5 6 5" xfId="9476" xr:uid="{00000000-0005-0000-0000-0000F1430000}"/>
    <cellStyle name="Normal 2 2 5 6 6" xfId="17862" xr:uid="{00000000-0005-0000-0000-0000F2430000}"/>
    <cellStyle name="Normal 2 2 5 6 7" xfId="26248" xr:uid="{00000000-0005-0000-0000-0000F3430000}"/>
    <cellStyle name="Normal 2 2 5 6 8" xfId="34634" xr:uid="{00000000-0005-0000-0000-0000F4430000}"/>
    <cellStyle name="Normal 2 2 5 6 9" xfId="43020" xr:uid="{00000000-0005-0000-0000-0000F5430000}"/>
    <cellStyle name="Normal 2 2 5 7" xfId="1560" xr:uid="{00000000-0005-0000-0000-0000F6430000}"/>
    <cellStyle name="Normal 2 2 5 7 10" xfId="51885" xr:uid="{00000000-0005-0000-0000-0000F7430000}"/>
    <cellStyle name="Normal 2 2 5 7 11" xfId="60271" xr:uid="{00000000-0005-0000-0000-0000F8430000}"/>
    <cellStyle name="Normal 2 2 5 7 2" xfId="2580" xr:uid="{00000000-0005-0000-0000-0000F9430000}"/>
    <cellStyle name="Normal 2 2 5 7 2 2" xfId="5297" xr:uid="{00000000-0005-0000-0000-0000FA430000}"/>
    <cellStyle name="Normal 2 2 5 7 2 2 2" xfId="16651" xr:uid="{00000000-0005-0000-0000-0000FB430000}"/>
    <cellStyle name="Normal 2 2 5 7 2 2 3" xfId="25037" xr:uid="{00000000-0005-0000-0000-0000FC430000}"/>
    <cellStyle name="Normal 2 2 5 7 2 2 4" xfId="33423" xr:uid="{00000000-0005-0000-0000-0000FD430000}"/>
    <cellStyle name="Normal 2 2 5 7 2 2 5" xfId="41809" xr:uid="{00000000-0005-0000-0000-0000FE430000}"/>
    <cellStyle name="Normal 2 2 5 7 2 2 6" xfId="50195" xr:uid="{00000000-0005-0000-0000-0000FF430000}"/>
    <cellStyle name="Normal 2 2 5 7 2 2 7" xfId="58581" xr:uid="{00000000-0005-0000-0000-000000440000}"/>
    <cellStyle name="Normal 2 2 5 7 2 3" xfId="8265" xr:uid="{00000000-0005-0000-0000-000001440000}"/>
    <cellStyle name="Normal 2 2 5 7 2 3 2" xfId="13941" xr:uid="{00000000-0005-0000-0000-000002440000}"/>
    <cellStyle name="Normal 2 2 5 7 2 3 3" xfId="22327" xr:uid="{00000000-0005-0000-0000-000003440000}"/>
    <cellStyle name="Normal 2 2 5 7 2 3 4" xfId="30713" xr:uid="{00000000-0005-0000-0000-000004440000}"/>
    <cellStyle name="Normal 2 2 5 7 2 3 5" xfId="39099" xr:uid="{00000000-0005-0000-0000-000005440000}"/>
    <cellStyle name="Normal 2 2 5 7 2 3 6" xfId="47485" xr:uid="{00000000-0005-0000-0000-000006440000}"/>
    <cellStyle name="Normal 2 2 5 7 2 3 7" xfId="55871" xr:uid="{00000000-0005-0000-0000-000007440000}"/>
    <cellStyle name="Normal 2 2 5 7 2 4" xfId="10975" xr:uid="{00000000-0005-0000-0000-000008440000}"/>
    <cellStyle name="Normal 2 2 5 7 2 5" xfId="19361" xr:uid="{00000000-0005-0000-0000-000009440000}"/>
    <cellStyle name="Normal 2 2 5 7 2 6" xfId="27747" xr:uid="{00000000-0005-0000-0000-00000A440000}"/>
    <cellStyle name="Normal 2 2 5 7 2 7" xfId="36133" xr:uid="{00000000-0005-0000-0000-00000B440000}"/>
    <cellStyle name="Normal 2 2 5 7 2 8" xfId="44519" xr:uid="{00000000-0005-0000-0000-00000C440000}"/>
    <cellStyle name="Normal 2 2 5 7 2 9" xfId="52905" xr:uid="{00000000-0005-0000-0000-00000D440000}"/>
    <cellStyle name="Normal 2 2 5 7 3" xfId="4277" xr:uid="{00000000-0005-0000-0000-00000E440000}"/>
    <cellStyle name="Normal 2 2 5 7 3 2" xfId="15631" xr:uid="{00000000-0005-0000-0000-00000F440000}"/>
    <cellStyle name="Normal 2 2 5 7 3 3" xfId="24017" xr:uid="{00000000-0005-0000-0000-000010440000}"/>
    <cellStyle name="Normal 2 2 5 7 3 4" xfId="32403" xr:uid="{00000000-0005-0000-0000-000011440000}"/>
    <cellStyle name="Normal 2 2 5 7 3 5" xfId="40789" xr:uid="{00000000-0005-0000-0000-000012440000}"/>
    <cellStyle name="Normal 2 2 5 7 3 6" xfId="49175" xr:uid="{00000000-0005-0000-0000-000013440000}"/>
    <cellStyle name="Normal 2 2 5 7 3 7" xfId="57561" xr:uid="{00000000-0005-0000-0000-000014440000}"/>
    <cellStyle name="Normal 2 2 5 7 4" xfId="7245" xr:uid="{00000000-0005-0000-0000-000015440000}"/>
    <cellStyle name="Normal 2 2 5 7 4 2" xfId="12921" xr:uid="{00000000-0005-0000-0000-000016440000}"/>
    <cellStyle name="Normal 2 2 5 7 4 3" xfId="21307" xr:uid="{00000000-0005-0000-0000-000017440000}"/>
    <cellStyle name="Normal 2 2 5 7 4 4" xfId="29693" xr:uid="{00000000-0005-0000-0000-000018440000}"/>
    <cellStyle name="Normal 2 2 5 7 4 5" xfId="38079" xr:uid="{00000000-0005-0000-0000-000019440000}"/>
    <cellStyle name="Normal 2 2 5 7 4 6" xfId="46465" xr:uid="{00000000-0005-0000-0000-00001A440000}"/>
    <cellStyle name="Normal 2 2 5 7 4 7" xfId="54851" xr:uid="{00000000-0005-0000-0000-00001B440000}"/>
    <cellStyle name="Normal 2 2 5 7 5" xfId="9955" xr:uid="{00000000-0005-0000-0000-00001C440000}"/>
    <cellStyle name="Normal 2 2 5 7 6" xfId="18341" xr:uid="{00000000-0005-0000-0000-00001D440000}"/>
    <cellStyle name="Normal 2 2 5 7 7" xfId="26727" xr:uid="{00000000-0005-0000-0000-00001E440000}"/>
    <cellStyle name="Normal 2 2 5 7 8" xfId="35113" xr:uid="{00000000-0005-0000-0000-00001F440000}"/>
    <cellStyle name="Normal 2 2 5 7 9" xfId="43499" xr:uid="{00000000-0005-0000-0000-000020440000}"/>
    <cellStyle name="Normal 2 2 5 8" xfId="2101" xr:uid="{00000000-0005-0000-0000-000021440000}"/>
    <cellStyle name="Normal 2 2 5 8 2" xfId="4818" xr:uid="{00000000-0005-0000-0000-000022440000}"/>
    <cellStyle name="Normal 2 2 5 8 2 2" xfId="16172" xr:uid="{00000000-0005-0000-0000-000023440000}"/>
    <cellStyle name="Normal 2 2 5 8 2 3" xfId="24558" xr:uid="{00000000-0005-0000-0000-000024440000}"/>
    <cellStyle name="Normal 2 2 5 8 2 4" xfId="32944" xr:uid="{00000000-0005-0000-0000-000025440000}"/>
    <cellStyle name="Normal 2 2 5 8 2 5" xfId="41330" xr:uid="{00000000-0005-0000-0000-000026440000}"/>
    <cellStyle name="Normal 2 2 5 8 2 6" xfId="49716" xr:uid="{00000000-0005-0000-0000-000027440000}"/>
    <cellStyle name="Normal 2 2 5 8 2 7" xfId="58102" xr:uid="{00000000-0005-0000-0000-000028440000}"/>
    <cellStyle name="Normal 2 2 5 8 3" xfId="7786" xr:uid="{00000000-0005-0000-0000-000029440000}"/>
    <cellStyle name="Normal 2 2 5 8 3 2" xfId="13462" xr:uid="{00000000-0005-0000-0000-00002A440000}"/>
    <cellStyle name="Normal 2 2 5 8 3 3" xfId="21848" xr:uid="{00000000-0005-0000-0000-00002B440000}"/>
    <cellStyle name="Normal 2 2 5 8 3 4" xfId="30234" xr:uid="{00000000-0005-0000-0000-00002C440000}"/>
    <cellStyle name="Normal 2 2 5 8 3 5" xfId="38620" xr:uid="{00000000-0005-0000-0000-00002D440000}"/>
    <cellStyle name="Normal 2 2 5 8 3 6" xfId="47006" xr:uid="{00000000-0005-0000-0000-00002E440000}"/>
    <cellStyle name="Normal 2 2 5 8 3 7" xfId="55392" xr:uid="{00000000-0005-0000-0000-00002F440000}"/>
    <cellStyle name="Normal 2 2 5 8 4" xfId="10496" xr:uid="{00000000-0005-0000-0000-000030440000}"/>
    <cellStyle name="Normal 2 2 5 8 5" xfId="18882" xr:uid="{00000000-0005-0000-0000-000031440000}"/>
    <cellStyle name="Normal 2 2 5 8 6" xfId="27268" xr:uid="{00000000-0005-0000-0000-000032440000}"/>
    <cellStyle name="Normal 2 2 5 8 7" xfId="35654" xr:uid="{00000000-0005-0000-0000-000033440000}"/>
    <cellStyle name="Normal 2 2 5 8 8" xfId="44040" xr:uid="{00000000-0005-0000-0000-000034440000}"/>
    <cellStyle name="Normal 2 2 5 8 9" xfId="52426" xr:uid="{00000000-0005-0000-0000-000035440000}"/>
    <cellStyle name="Normal 2 2 5 9" xfId="653" xr:uid="{00000000-0005-0000-0000-000036440000}"/>
    <cellStyle name="Normal 2 2 5 9 2" xfId="6400" xr:uid="{00000000-0005-0000-0000-000037440000}"/>
    <cellStyle name="Normal 2 2 5 9 3" xfId="12076" xr:uid="{00000000-0005-0000-0000-000038440000}"/>
    <cellStyle name="Normal 2 2 5 9 4" xfId="20462" xr:uid="{00000000-0005-0000-0000-000039440000}"/>
    <cellStyle name="Normal 2 2 5 9 5" xfId="28848" xr:uid="{00000000-0005-0000-0000-00003A440000}"/>
    <cellStyle name="Normal 2 2 5 9 6" xfId="37234" xr:uid="{00000000-0005-0000-0000-00003B440000}"/>
    <cellStyle name="Normal 2 2 5 9 7" xfId="45620" xr:uid="{00000000-0005-0000-0000-00003C440000}"/>
    <cellStyle name="Normal 2 2 5 9 8" xfId="54006" xr:uid="{00000000-0005-0000-0000-00003D440000}"/>
    <cellStyle name="Normal 2 2 5_Sheet1" xfId="182" xr:uid="{00000000-0005-0000-0000-00003E440000}"/>
    <cellStyle name="Normal 2 2 6" xfId="183" xr:uid="{00000000-0005-0000-0000-00003F440000}"/>
    <cellStyle name="Normal 2 2 6 10" xfId="6076" xr:uid="{00000000-0005-0000-0000-000040440000}"/>
    <cellStyle name="Normal 2 2 6 10 2" xfId="11752" xr:uid="{00000000-0005-0000-0000-000041440000}"/>
    <cellStyle name="Normal 2 2 6 10 3" xfId="20138" xr:uid="{00000000-0005-0000-0000-000042440000}"/>
    <cellStyle name="Normal 2 2 6 10 4" xfId="28524" xr:uid="{00000000-0005-0000-0000-000043440000}"/>
    <cellStyle name="Normal 2 2 6 10 5" xfId="36910" xr:uid="{00000000-0005-0000-0000-000044440000}"/>
    <cellStyle name="Normal 2 2 6 10 6" xfId="45296" xr:uid="{00000000-0005-0000-0000-000045440000}"/>
    <cellStyle name="Normal 2 2 6 10 7" xfId="53682" xr:uid="{00000000-0005-0000-0000-000046440000}"/>
    <cellStyle name="Normal 2 2 6 11" xfId="9116" xr:uid="{00000000-0005-0000-0000-000047440000}"/>
    <cellStyle name="Normal 2 2 6 12" xfId="17502" xr:uid="{00000000-0005-0000-0000-000048440000}"/>
    <cellStyle name="Normal 2 2 6 13" xfId="25888" xr:uid="{00000000-0005-0000-0000-000049440000}"/>
    <cellStyle name="Normal 2 2 6 14" xfId="34274" xr:uid="{00000000-0005-0000-0000-00004A440000}"/>
    <cellStyle name="Normal 2 2 6 15" xfId="42660" xr:uid="{00000000-0005-0000-0000-00004B440000}"/>
    <cellStyle name="Normal 2 2 6 16" xfId="51046" xr:uid="{00000000-0005-0000-0000-00004C440000}"/>
    <cellStyle name="Normal 2 2 6 17" xfId="59432" xr:uid="{00000000-0005-0000-0000-00004D440000}"/>
    <cellStyle name="Normal 2 2 6 18" xfId="60799" xr:uid="{00000000-0005-0000-0000-00004E440000}"/>
    <cellStyle name="Normal 2 2 6 2" xfId="184" xr:uid="{00000000-0005-0000-0000-00004F440000}"/>
    <cellStyle name="Normal 2 2 6 2 10" xfId="9117" xr:uid="{00000000-0005-0000-0000-000050440000}"/>
    <cellStyle name="Normal 2 2 6 2 11" xfId="17503" xr:uid="{00000000-0005-0000-0000-000051440000}"/>
    <cellStyle name="Normal 2 2 6 2 12" xfId="25889" xr:uid="{00000000-0005-0000-0000-000052440000}"/>
    <cellStyle name="Normal 2 2 6 2 13" xfId="34275" xr:uid="{00000000-0005-0000-0000-000053440000}"/>
    <cellStyle name="Normal 2 2 6 2 14" xfId="42661" xr:uid="{00000000-0005-0000-0000-000054440000}"/>
    <cellStyle name="Normal 2 2 6 2 15" xfId="51047" xr:uid="{00000000-0005-0000-0000-000055440000}"/>
    <cellStyle name="Normal 2 2 6 2 16" xfId="59433" xr:uid="{00000000-0005-0000-0000-000056440000}"/>
    <cellStyle name="Normal 2 2 6 2 17" xfId="60800" xr:uid="{00000000-0005-0000-0000-000057440000}"/>
    <cellStyle name="Normal 2 2 6 2 2" xfId="185" xr:uid="{00000000-0005-0000-0000-000058440000}"/>
    <cellStyle name="Normal 2 2 6 2 2 10" xfId="34276" xr:uid="{00000000-0005-0000-0000-000059440000}"/>
    <cellStyle name="Normal 2 2 6 2 2 11" xfId="42662" xr:uid="{00000000-0005-0000-0000-00005A440000}"/>
    <cellStyle name="Normal 2 2 6 2 2 12" xfId="51048" xr:uid="{00000000-0005-0000-0000-00005B440000}"/>
    <cellStyle name="Normal 2 2 6 2 2 13" xfId="59434" xr:uid="{00000000-0005-0000-0000-00005C440000}"/>
    <cellStyle name="Normal 2 2 6 2 2 14" xfId="60801" xr:uid="{00000000-0005-0000-0000-00005D440000}"/>
    <cellStyle name="Normal 2 2 6 2 2 2" xfId="1006" xr:uid="{00000000-0005-0000-0000-00005E440000}"/>
    <cellStyle name="Normal 2 2 6 2 2 2 10" xfId="51417" xr:uid="{00000000-0005-0000-0000-00005F440000}"/>
    <cellStyle name="Normal 2 2 6 2 2 2 11" xfId="59803" xr:uid="{00000000-0005-0000-0000-000060440000}"/>
    <cellStyle name="Normal 2 2 6 2 2 2 12" xfId="61296" xr:uid="{00000000-0005-0000-0000-000061440000}"/>
    <cellStyle name="Normal 2 2 6 2 2 2 2" xfId="2957" xr:uid="{00000000-0005-0000-0000-000062440000}"/>
    <cellStyle name="Normal 2 2 6 2 2 2 2 2" xfId="5674" xr:uid="{00000000-0005-0000-0000-000063440000}"/>
    <cellStyle name="Normal 2 2 6 2 2 2 2 2 2" xfId="17028" xr:uid="{00000000-0005-0000-0000-000064440000}"/>
    <cellStyle name="Normal 2 2 6 2 2 2 2 2 3" xfId="25414" xr:uid="{00000000-0005-0000-0000-000065440000}"/>
    <cellStyle name="Normal 2 2 6 2 2 2 2 2 4" xfId="33800" xr:uid="{00000000-0005-0000-0000-000066440000}"/>
    <cellStyle name="Normal 2 2 6 2 2 2 2 2 5" xfId="42186" xr:uid="{00000000-0005-0000-0000-000067440000}"/>
    <cellStyle name="Normal 2 2 6 2 2 2 2 2 6" xfId="50572" xr:uid="{00000000-0005-0000-0000-000068440000}"/>
    <cellStyle name="Normal 2 2 6 2 2 2 2 2 7" xfId="58958" xr:uid="{00000000-0005-0000-0000-000069440000}"/>
    <cellStyle name="Normal 2 2 6 2 2 2 2 3" xfId="8642" xr:uid="{00000000-0005-0000-0000-00006A440000}"/>
    <cellStyle name="Normal 2 2 6 2 2 2 2 3 2" xfId="14318" xr:uid="{00000000-0005-0000-0000-00006B440000}"/>
    <cellStyle name="Normal 2 2 6 2 2 2 2 3 3" xfId="22704" xr:uid="{00000000-0005-0000-0000-00006C440000}"/>
    <cellStyle name="Normal 2 2 6 2 2 2 2 3 4" xfId="31090" xr:uid="{00000000-0005-0000-0000-00006D440000}"/>
    <cellStyle name="Normal 2 2 6 2 2 2 2 3 5" xfId="39476" xr:uid="{00000000-0005-0000-0000-00006E440000}"/>
    <cellStyle name="Normal 2 2 6 2 2 2 2 3 6" xfId="47862" xr:uid="{00000000-0005-0000-0000-00006F440000}"/>
    <cellStyle name="Normal 2 2 6 2 2 2 2 3 7" xfId="56248" xr:uid="{00000000-0005-0000-0000-000070440000}"/>
    <cellStyle name="Normal 2 2 6 2 2 2 2 4" xfId="11352" xr:uid="{00000000-0005-0000-0000-000071440000}"/>
    <cellStyle name="Normal 2 2 6 2 2 2 2 5" xfId="19738" xr:uid="{00000000-0005-0000-0000-000072440000}"/>
    <cellStyle name="Normal 2 2 6 2 2 2 2 6" xfId="28124" xr:uid="{00000000-0005-0000-0000-000073440000}"/>
    <cellStyle name="Normal 2 2 6 2 2 2 2 7" xfId="36510" xr:uid="{00000000-0005-0000-0000-000074440000}"/>
    <cellStyle name="Normal 2 2 6 2 2 2 2 8" xfId="44896" xr:uid="{00000000-0005-0000-0000-000075440000}"/>
    <cellStyle name="Normal 2 2 6 2 2 2 2 9" xfId="53282" xr:uid="{00000000-0005-0000-0000-000076440000}"/>
    <cellStyle name="Normal 2 2 6 2 2 2 3" xfId="3809" xr:uid="{00000000-0005-0000-0000-000077440000}"/>
    <cellStyle name="Normal 2 2 6 2 2 2 3 2" xfId="15163" xr:uid="{00000000-0005-0000-0000-000078440000}"/>
    <cellStyle name="Normal 2 2 6 2 2 2 3 3" xfId="23549" xr:uid="{00000000-0005-0000-0000-000079440000}"/>
    <cellStyle name="Normal 2 2 6 2 2 2 3 4" xfId="31935" xr:uid="{00000000-0005-0000-0000-00007A440000}"/>
    <cellStyle name="Normal 2 2 6 2 2 2 3 5" xfId="40321" xr:uid="{00000000-0005-0000-0000-00007B440000}"/>
    <cellStyle name="Normal 2 2 6 2 2 2 3 6" xfId="48707" xr:uid="{00000000-0005-0000-0000-00007C440000}"/>
    <cellStyle name="Normal 2 2 6 2 2 2 3 7" xfId="57093" xr:uid="{00000000-0005-0000-0000-00007D440000}"/>
    <cellStyle name="Normal 2 2 6 2 2 2 4" xfId="6777" xr:uid="{00000000-0005-0000-0000-00007E440000}"/>
    <cellStyle name="Normal 2 2 6 2 2 2 4 2" xfId="12453" xr:uid="{00000000-0005-0000-0000-00007F440000}"/>
    <cellStyle name="Normal 2 2 6 2 2 2 4 3" xfId="20839" xr:uid="{00000000-0005-0000-0000-000080440000}"/>
    <cellStyle name="Normal 2 2 6 2 2 2 4 4" xfId="29225" xr:uid="{00000000-0005-0000-0000-000081440000}"/>
    <cellStyle name="Normal 2 2 6 2 2 2 4 5" xfId="37611" xr:uid="{00000000-0005-0000-0000-000082440000}"/>
    <cellStyle name="Normal 2 2 6 2 2 2 4 6" xfId="45997" xr:uid="{00000000-0005-0000-0000-000083440000}"/>
    <cellStyle name="Normal 2 2 6 2 2 2 4 7" xfId="54383" xr:uid="{00000000-0005-0000-0000-000084440000}"/>
    <cellStyle name="Normal 2 2 6 2 2 2 5" xfId="9487" xr:uid="{00000000-0005-0000-0000-000085440000}"/>
    <cellStyle name="Normal 2 2 6 2 2 2 6" xfId="17873" xr:uid="{00000000-0005-0000-0000-000086440000}"/>
    <cellStyle name="Normal 2 2 6 2 2 2 7" xfId="26259" xr:uid="{00000000-0005-0000-0000-000087440000}"/>
    <cellStyle name="Normal 2 2 6 2 2 2 8" xfId="34645" xr:uid="{00000000-0005-0000-0000-000088440000}"/>
    <cellStyle name="Normal 2 2 6 2 2 2 9" xfId="43031" xr:uid="{00000000-0005-0000-0000-000089440000}"/>
    <cellStyle name="Normal 2 2 6 2 2 3" xfId="1568" xr:uid="{00000000-0005-0000-0000-00008A440000}"/>
    <cellStyle name="Normal 2 2 6 2 2 3 10" xfId="51893" xr:uid="{00000000-0005-0000-0000-00008B440000}"/>
    <cellStyle name="Normal 2 2 6 2 2 3 11" xfId="60279" xr:uid="{00000000-0005-0000-0000-00008C440000}"/>
    <cellStyle name="Normal 2 2 6 2 2 3 2" xfId="2588" xr:uid="{00000000-0005-0000-0000-00008D440000}"/>
    <cellStyle name="Normal 2 2 6 2 2 3 2 2" xfId="5305" xr:uid="{00000000-0005-0000-0000-00008E440000}"/>
    <cellStyle name="Normal 2 2 6 2 2 3 2 2 2" xfId="16659" xr:uid="{00000000-0005-0000-0000-00008F440000}"/>
    <cellStyle name="Normal 2 2 6 2 2 3 2 2 3" xfId="25045" xr:uid="{00000000-0005-0000-0000-000090440000}"/>
    <cellStyle name="Normal 2 2 6 2 2 3 2 2 4" xfId="33431" xr:uid="{00000000-0005-0000-0000-000091440000}"/>
    <cellStyle name="Normal 2 2 6 2 2 3 2 2 5" xfId="41817" xr:uid="{00000000-0005-0000-0000-000092440000}"/>
    <cellStyle name="Normal 2 2 6 2 2 3 2 2 6" xfId="50203" xr:uid="{00000000-0005-0000-0000-000093440000}"/>
    <cellStyle name="Normal 2 2 6 2 2 3 2 2 7" xfId="58589" xr:uid="{00000000-0005-0000-0000-000094440000}"/>
    <cellStyle name="Normal 2 2 6 2 2 3 2 3" xfId="8273" xr:uid="{00000000-0005-0000-0000-000095440000}"/>
    <cellStyle name="Normal 2 2 6 2 2 3 2 3 2" xfId="13949" xr:uid="{00000000-0005-0000-0000-000096440000}"/>
    <cellStyle name="Normal 2 2 6 2 2 3 2 3 3" xfId="22335" xr:uid="{00000000-0005-0000-0000-000097440000}"/>
    <cellStyle name="Normal 2 2 6 2 2 3 2 3 4" xfId="30721" xr:uid="{00000000-0005-0000-0000-000098440000}"/>
    <cellStyle name="Normal 2 2 6 2 2 3 2 3 5" xfId="39107" xr:uid="{00000000-0005-0000-0000-000099440000}"/>
    <cellStyle name="Normal 2 2 6 2 2 3 2 3 6" xfId="47493" xr:uid="{00000000-0005-0000-0000-00009A440000}"/>
    <cellStyle name="Normal 2 2 6 2 2 3 2 3 7" xfId="55879" xr:uid="{00000000-0005-0000-0000-00009B440000}"/>
    <cellStyle name="Normal 2 2 6 2 2 3 2 4" xfId="10983" xr:uid="{00000000-0005-0000-0000-00009C440000}"/>
    <cellStyle name="Normal 2 2 6 2 2 3 2 5" xfId="19369" xr:uid="{00000000-0005-0000-0000-00009D440000}"/>
    <cellStyle name="Normal 2 2 6 2 2 3 2 6" xfId="27755" xr:uid="{00000000-0005-0000-0000-00009E440000}"/>
    <cellStyle name="Normal 2 2 6 2 2 3 2 7" xfId="36141" xr:uid="{00000000-0005-0000-0000-00009F440000}"/>
    <cellStyle name="Normal 2 2 6 2 2 3 2 8" xfId="44527" xr:uid="{00000000-0005-0000-0000-0000A0440000}"/>
    <cellStyle name="Normal 2 2 6 2 2 3 2 9" xfId="52913" xr:uid="{00000000-0005-0000-0000-0000A1440000}"/>
    <cellStyle name="Normal 2 2 6 2 2 3 3" xfId="4285" xr:uid="{00000000-0005-0000-0000-0000A2440000}"/>
    <cellStyle name="Normal 2 2 6 2 2 3 3 2" xfId="15639" xr:uid="{00000000-0005-0000-0000-0000A3440000}"/>
    <cellStyle name="Normal 2 2 6 2 2 3 3 3" xfId="24025" xr:uid="{00000000-0005-0000-0000-0000A4440000}"/>
    <cellStyle name="Normal 2 2 6 2 2 3 3 4" xfId="32411" xr:uid="{00000000-0005-0000-0000-0000A5440000}"/>
    <cellStyle name="Normal 2 2 6 2 2 3 3 5" xfId="40797" xr:uid="{00000000-0005-0000-0000-0000A6440000}"/>
    <cellStyle name="Normal 2 2 6 2 2 3 3 6" xfId="49183" xr:uid="{00000000-0005-0000-0000-0000A7440000}"/>
    <cellStyle name="Normal 2 2 6 2 2 3 3 7" xfId="57569" xr:uid="{00000000-0005-0000-0000-0000A8440000}"/>
    <cellStyle name="Normal 2 2 6 2 2 3 4" xfId="7253" xr:uid="{00000000-0005-0000-0000-0000A9440000}"/>
    <cellStyle name="Normal 2 2 6 2 2 3 4 2" xfId="12929" xr:uid="{00000000-0005-0000-0000-0000AA440000}"/>
    <cellStyle name="Normal 2 2 6 2 2 3 4 3" xfId="21315" xr:uid="{00000000-0005-0000-0000-0000AB440000}"/>
    <cellStyle name="Normal 2 2 6 2 2 3 4 4" xfId="29701" xr:uid="{00000000-0005-0000-0000-0000AC440000}"/>
    <cellStyle name="Normal 2 2 6 2 2 3 4 5" xfId="38087" xr:uid="{00000000-0005-0000-0000-0000AD440000}"/>
    <cellStyle name="Normal 2 2 6 2 2 3 4 6" xfId="46473" xr:uid="{00000000-0005-0000-0000-0000AE440000}"/>
    <cellStyle name="Normal 2 2 6 2 2 3 4 7" xfId="54859" xr:uid="{00000000-0005-0000-0000-0000AF440000}"/>
    <cellStyle name="Normal 2 2 6 2 2 3 5" xfId="9963" xr:uid="{00000000-0005-0000-0000-0000B0440000}"/>
    <cellStyle name="Normal 2 2 6 2 2 3 6" xfId="18349" xr:uid="{00000000-0005-0000-0000-0000B1440000}"/>
    <cellStyle name="Normal 2 2 6 2 2 3 7" xfId="26735" xr:uid="{00000000-0005-0000-0000-0000B2440000}"/>
    <cellStyle name="Normal 2 2 6 2 2 3 8" xfId="35121" xr:uid="{00000000-0005-0000-0000-0000B3440000}"/>
    <cellStyle name="Normal 2 2 6 2 2 3 9" xfId="43507" xr:uid="{00000000-0005-0000-0000-0000B4440000}"/>
    <cellStyle name="Normal 2 2 6 2 2 4" xfId="2112" xr:uid="{00000000-0005-0000-0000-0000B5440000}"/>
    <cellStyle name="Normal 2 2 6 2 2 4 2" xfId="4829" xr:uid="{00000000-0005-0000-0000-0000B6440000}"/>
    <cellStyle name="Normal 2 2 6 2 2 4 2 2" xfId="16183" xr:uid="{00000000-0005-0000-0000-0000B7440000}"/>
    <cellStyle name="Normal 2 2 6 2 2 4 2 3" xfId="24569" xr:uid="{00000000-0005-0000-0000-0000B8440000}"/>
    <cellStyle name="Normal 2 2 6 2 2 4 2 4" xfId="32955" xr:uid="{00000000-0005-0000-0000-0000B9440000}"/>
    <cellStyle name="Normal 2 2 6 2 2 4 2 5" xfId="41341" xr:uid="{00000000-0005-0000-0000-0000BA440000}"/>
    <cellStyle name="Normal 2 2 6 2 2 4 2 6" xfId="49727" xr:uid="{00000000-0005-0000-0000-0000BB440000}"/>
    <cellStyle name="Normal 2 2 6 2 2 4 2 7" xfId="58113" xr:uid="{00000000-0005-0000-0000-0000BC440000}"/>
    <cellStyle name="Normal 2 2 6 2 2 4 3" xfId="7797" xr:uid="{00000000-0005-0000-0000-0000BD440000}"/>
    <cellStyle name="Normal 2 2 6 2 2 4 3 2" xfId="13473" xr:uid="{00000000-0005-0000-0000-0000BE440000}"/>
    <cellStyle name="Normal 2 2 6 2 2 4 3 3" xfId="21859" xr:uid="{00000000-0005-0000-0000-0000BF440000}"/>
    <cellStyle name="Normal 2 2 6 2 2 4 3 4" xfId="30245" xr:uid="{00000000-0005-0000-0000-0000C0440000}"/>
    <cellStyle name="Normal 2 2 6 2 2 4 3 5" xfId="38631" xr:uid="{00000000-0005-0000-0000-0000C1440000}"/>
    <cellStyle name="Normal 2 2 6 2 2 4 3 6" xfId="47017" xr:uid="{00000000-0005-0000-0000-0000C2440000}"/>
    <cellStyle name="Normal 2 2 6 2 2 4 3 7" xfId="55403" xr:uid="{00000000-0005-0000-0000-0000C3440000}"/>
    <cellStyle name="Normal 2 2 6 2 2 4 4" xfId="10507" xr:uid="{00000000-0005-0000-0000-0000C4440000}"/>
    <cellStyle name="Normal 2 2 6 2 2 4 5" xfId="18893" xr:uid="{00000000-0005-0000-0000-0000C5440000}"/>
    <cellStyle name="Normal 2 2 6 2 2 4 6" xfId="27279" xr:uid="{00000000-0005-0000-0000-0000C6440000}"/>
    <cellStyle name="Normal 2 2 6 2 2 4 7" xfId="35665" xr:uid="{00000000-0005-0000-0000-0000C7440000}"/>
    <cellStyle name="Normal 2 2 6 2 2 4 8" xfId="44051" xr:uid="{00000000-0005-0000-0000-0000C8440000}"/>
    <cellStyle name="Normal 2 2 6 2 2 4 9" xfId="52437" xr:uid="{00000000-0005-0000-0000-0000C9440000}"/>
    <cellStyle name="Normal 2 2 6 2 2 5" xfId="3440" xr:uid="{00000000-0005-0000-0000-0000CA440000}"/>
    <cellStyle name="Normal 2 2 6 2 2 5 2" xfId="14794" xr:uid="{00000000-0005-0000-0000-0000CB440000}"/>
    <cellStyle name="Normal 2 2 6 2 2 5 3" xfId="23180" xr:uid="{00000000-0005-0000-0000-0000CC440000}"/>
    <cellStyle name="Normal 2 2 6 2 2 5 4" xfId="31566" xr:uid="{00000000-0005-0000-0000-0000CD440000}"/>
    <cellStyle name="Normal 2 2 6 2 2 5 5" xfId="39952" xr:uid="{00000000-0005-0000-0000-0000CE440000}"/>
    <cellStyle name="Normal 2 2 6 2 2 5 6" xfId="48338" xr:uid="{00000000-0005-0000-0000-0000CF440000}"/>
    <cellStyle name="Normal 2 2 6 2 2 5 7" xfId="56724" xr:uid="{00000000-0005-0000-0000-0000D0440000}"/>
    <cellStyle name="Normal 2 2 6 2 2 6" xfId="6408" xr:uid="{00000000-0005-0000-0000-0000D1440000}"/>
    <cellStyle name="Normal 2 2 6 2 2 6 2" xfId="12084" xr:uid="{00000000-0005-0000-0000-0000D2440000}"/>
    <cellStyle name="Normal 2 2 6 2 2 6 3" xfId="20470" xr:uid="{00000000-0005-0000-0000-0000D3440000}"/>
    <cellStyle name="Normal 2 2 6 2 2 6 4" xfId="28856" xr:uid="{00000000-0005-0000-0000-0000D4440000}"/>
    <cellStyle name="Normal 2 2 6 2 2 6 5" xfId="37242" xr:uid="{00000000-0005-0000-0000-0000D5440000}"/>
    <cellStyle name="Normal 2 2 6 2 2 6 6" xfId="45628" xr:uid="{00000000-0005-0000-0000-0000D6440000}"/>
    <cellStyle name="Normal 2 2 6 2 2 6 7" xfId="54014" xr:uid="{00000000-0005-0000-0000-0000D7440000}"/>
    <cellStyle name="Normal 2 2 6 2 2 7" xfId="9118" xr:uid="{00000000-0005-0000-0000-0000D8440000}"/>
    <cellStyle name="Normal 2 2 6 2 2 8" xfId="17504" xr:uid="{00000000-0005-0000-0000-0000D9440000}"/>
    <cellStyle name="Normal 2 2 6 2 2 9" xfId="25890" xr:uid="{00000000-0005-0000-0000-0000DA440000}"/>
    <cellStyle name="Normal 2 2 6 2 3" xfId="1007" xr:uid="{00000000-0005-0000-0000-0000DB440000}"/>
    <cellStyle name="Normal 2 2 6 2 3 10" xfId="43032" xr:uid="{00000000-0005-0000-0000-0000DC440000}"/>
    <cellStyle name="Normal 2 2 6 2 3 11" xfId="51418" xr:uid="{00000000-0005-0000-0000-0000DD440000}"/>
    <cellStyle name="Normal 2 2 6 2 3 12" xfId="59804" xr:uid="{00000000-0005-0000-0000-0000DE440000}"/>
    <cellStyle name="Normal 2 2 6 2 3 13" xfId="61295" xr:uid="{00000000-0005-0000-0000-0000DF440000}"/>
    <cellStyle name="Normal 2 2 6 2 3 2" xfId="1851" xr:uid="{00000000-0005-0000-0000-0000E0440000}"/>
    <cellStyle name="Normal 2 2 6 2 3 2 10" xfId="52176" xr:uid="{00000000-0005-0000-0000-0000E1440000}"/>
    <cellStyle name="Normal 2 2 6 2 3 2 11" xfId="60562" xr:uid="{00000000-0005-0000-0000-0000E2440000}"/>
    <cellStyle name="Normal 2 2 6 2 3 2 2" xfId="2958" xr:uid="{00000000-0005-0000-0000-0000E3440000}"/>
    <cellStyle name="Normal 2 2 6 2 3 2 2 2" xfId="5675" xr:uid="{00000000-0005-0000-0000-0000E4440000}"/>
    <cellStyle name="Normal 2 2 6 2 3 2 2 2 2" xfId="17029" xr:uid="{00000000-0005-0000-0000-0000E5440000}"/>
    <cellStyle name="Normal 2 2 6 2 3 2 2 2 3" xfId="25415" xr:uid="{00000000-0005-0000-0000-0000E6440000}"/>
    <cellStyle name="Normal 2 2 6 2 3 2 2 2 4" xfId="33801" xr:uid="{00000000-0005-0000-0000-0000E7440000}"/>
    <cellStyle name="Normal 2 2 6 2 3 2 2 2 5" xfId="42187" xr:uid="{00000000-0005-0000-0000-0000E8440000}"/>
    <cellStyle name="Normal 2 2 6 2 3 2 2 2 6" xfId="50573" xr:uid="{00000000-0005-0000-0000-0000E9440000}"/>
    <cellStyle name="Normal 2 2 6 2 3 2 2 2 7" xfId="58959" xr:uid="{00000000-0005-0000-0000-0000EA440000}"/>
    <cellStyle name="Normal 2 2 6 2 3 2 2 3" xfId="8643" xr:uid="{00000000-0005-0000-0000-0000EB440000}"/>
    <cellStyle name="Normal 2 2 6 2 3 2 2 3 2" xfId="14319" xr:uid="{00000000-0005-0000-0000-0000EC440000}"/>
    <cellStyle name="Normal 2 2 6 2 3 2 2 3 3" xfId="22705" xr:uid="{00000000-0005-0000-0000-0000ED440000}"/>
    <cellStyle name="Normal 2 2 6 2 3 2 2 3 4" xfId="31091" xr:uid="{00000000-0005-0000-0000-0000EE440000}"/>
    <cellStyle name="Normal 2 2 6 2 3 2 2 3 5" xfId="39477" xr:uid="{00000000-0005-0000-0000-0000EF440000}"/>
    <cellStyle name="Normal 2 2 6 2 3 2 2 3 6" xfId="47863" xr:uid="{00000000-0005-0000-0000-0000F0440000}"/>
    <cellStyle name="Normal 2 2 6 2 3 2 2 3 7" xfId="56249" xr:uid="{00000000-0005-0000-0000-0000F1440000}"/>
    <cellStyle name="Normal 2 2 6 2 3 2 2 4" xfId="11353" xr:uid="{00000000-0005-0000-0000-0000F2440000}"/>
    <cellStyle name="Normal 2 2 6 2 3 2 2 5" xfId="19739" xr:uid="{00000000-0005-0000-0000-0000F3440000}"/>
    <cellStyle name="Normal 2 2 6 2 3 2 2 6" xfId="28125" xr:uid="{00000000-0005-0000-0000-0000F4440000}"/>
    <cellStyle name="Normal 2 2 6 2 3 2 2 7" xfId="36511" xr:uid="{00000000-0005-0000-0000-0000F5440000}"/>
    <cellStyle name="Normal 2 2 6 2 3 2 2 8" xfId="44897" xr:uid="{00000000-0005-0000-0000-0000F6440000}"/>
    <cellStyle name="Normal 2 2 6 2 3 2 2 9" xfId="53283" xr:uid="{00000000-0005-0000-0000-0000F7440000}"/>
    <cellStyle name="Normal 2 2 6 2 3 2 3" xfId="4568" xr:uid="{00000000-0005-0000-0000-0000F8440000}"/>
    <cellStyle name="Normal 2 2 6 2 3 2 3 2" xfId="15922" xr:uid="{00000000-0005-0000-0000-0000F9440000}"/>
    <cellStyle name="Normal 2 2 6 2 3 2 3 3" xfId="24308" xr:uid="{00000000-0005-0000-0000-0000FA440000}"/>
    <cellStyle name="Normal 2 2 6 2 3 2 3 4" xfId="32694" xr:uid="{00000000-0005-0000-0000-0000FB440000}"/>
    <cellStyle name="Normal 2 2 6 2 3 2 3 5" xfId="41080" xr:uid="{00000000-0005-0000-0000-0000FC440000}"/>
    <cellStyle name="Normal 2 2 6 2 3 2 3 6" xfId="49466" xr:uid="{00000000-0005-0000-0000-0000FD440000}"/>
    <cellStyle name="Normal 2 2 6 2 3 2 3 7" xfId="57852" xr:uid="{00000000-0005-0000-0000-0000FE440000}"/>
    <cellStyle name="Normal 2 2 6 2 3 2 4" xfId="7536" xr:uid="{00000000-0005-0000-0000-0000FF440000}"/>
    <cellStyle name="Normal 2 2 6 2 3 2 4 2" xfId="13212" xr:uid="{00000000-0005-0000-0000-000000450000}"/>
    <cellStyle name="Normal 2 2 6 2 3 2 4 3" xfId="21598" xr:uid="{00000000-0005-0000-0000-000001450000}"/>
    <cellStyle name="Normal 2 2 6 2 3 2 4 4" xfId="29984" xr:uid="{00000000-0005-0000-0000-000002450000}"/>
    <cellStyle name="Normal 2 2 6 2 3 2 4 5" xfId="38370" xr:uid="{00000000-0005-0000-0000-000003450000}"/>
    <cellStyle name="Normal 2 2 6 2 3 2 4 6" xfId="46756" xr:uid="{00000000-0005-0000-0000-000004450000}"/>
    <cellStyle name="Normal 2 2 6 2 3 2 4 7" xfId="55142" xr:uid="{00000000-0005-0000-0000-000005450000}"/>
    <cellStyle name="Normal 2 2 6 2 3 2 5" xfId="10246" xr:uid="{00000000-0005-0000-0000-000006450000}"/>
    <cellStyle name="Normal 2 2 6 2 3 2 6" xfId="18632" xr:uid="{00000000-0005-0000-0000-000007450000}"/>
    <cellStyle name="Normal 2 2 6 2 3 2 7" xfId="27018" xr:uid="{00000000-0005-0000-0000-000008450000}"/>
    <cellStyle name="Normal 2 2 6 2 3 2 8" xfId="35404" xr:uid="{00000000-0005-0000-0000-000009450000}"/>
    <cellStyle name="Normal 2 2 6 2 3 2 9" xfId="43790" xr:uid="{00000000-0005-0000-0000-00000A450000}"/>
    <cellStyle name="Normal 2 2 6 2 3 3" xfId="2113" xr:uid="{00000000-0005-0000-0000-00000B450000}"/>
    <cellStyle name="Normal 2 2 6 2 3 3 2" xfId="4830" xr:uid="{00000000-0005-0000-0000-00000C450000}"/>
    <cellStyle name="Normal 2 2 6 2 3 3 2 2" xfId="16184" xr:uid="{00000000-0005-0000-0000-00000D450000}"/>
    <cellStyle name="Normal 2 2 6 2 3 3 2 3" xfId="24570" xr:uid="{00000000-0005-0000-0000-00000E450000}"/>
    <cellStyle name="Normal 2 2 6 2 3 3 2 4" xfId="32956" xr:uid="{00000000-0005-0000-0000-00000F450000}"/>
    <cellStyle name="Normal 2 2 6 2 3 3 2 5" xfId="41342" xr:uid="{00000000-0005-0000-0000-000010450000}"/>
    <cellStyle name="Normal 2 2 6 2 3 3 2 6" xfId="49728" xr:uid="{00000000-0005-0000-0000-000011450000}"/>
    <cellStyle name="Normal 2 2 6 2 3 3 2 7" xfId="58114" xr:uid="{00000000-0005-0000-0000-000012450000}"/>
    <cellStyle name="Normal 2 2 6 2 3 3 3" xfId="7798" xr:uid="{00000000-0005-0000-0000-000013450000}"/>
    <cellStyle name="Normal 2 2 6 2 3 3 3 2" xfId="13474" xr:uid="{00000000-0005-0000-0000-000014450000}"/>
    <cellStyle name="Normal 2 2 6 2 3 3 3 3" xfId="21860" xr:uid="{00000000-0005-0000-0000-000015450000}"/>
    <cellStyle name="Normal 2 2 6 2 3 3 3 4" xfId="30246" xr:uid="{00000000-0005-0000-0000-000016450000}"/>
    <cellStyle name="Normal 2 2 6 2 3 3 3 5" xfId="38632" xr:uid="{00000000-0005-0000-0000-000017450000}"/>
    <cellStyle name="Normal 2 2 6 2 3 3 3 6" xfId="47018" xr:uid="{00000000-0005-0000-0000-000018450000}"/>
    <cellStyle name="Normal 2 2 6 2 3 3 3 7" xfId="55404" xr:uid="{00000000-0005-0000-0000-000019450000}"/>
    <cellStyle name="Normal 2 2 6 2 3 3 4" xfId="10508" xr:uid="{00000000-0005-0000-0000-00001A450000}"/>
    <cellStyle name="Normal 2 2 6 2 3 3 5" xfId="18894" xr:uid="{00000000-0005-0000-0000-00001B450000}"/>
    <cellStyle name="Normal 2 2 6 2 3 3 6" xfId="27280" xr:uid="{00000000-0005-0000-0000-00001C450000}"/>
    <cellStyle name="Normal 2 2 6 2 3 3 7" xfId="35666" xr:uid="{00000000-0005-0000-0000-00001D450000}"/>
    <cellStyle name="Normal 2 2 6 2 3 3 8" xfId="44052" xr:uid="{00000000-0005-0000-0000-00001E450000}"/>
    <cellStyle name="Normal 2 2 6 2 3 3 9" xfId="52438" xr:uid="{00000000-0005-0000-0000-00001F450000}"/>
    <cellStyle name="Normal 2 2 6 2 3 4" xfId="3810" xr:uid="{00000000-0005-0000-0000-000020450000}"/>
    <cellStyle name="Normal 2 2 6 2 3 4 2" xfId="15164" xr:uid="{00000000-0005-0000-0000-000021450000}"/>
    <cellStyle name="Normal 2 2 6 2 3 4 3" xfId="23550" xr:uid="{00000000-0005-0000-0000-000022450000}"/>
    <cellStyle name="Normal 2 2 6 2 3 4 4" xfId="31936" xr:uid="{00000000-0005-0000-0000-000023450000}"/>
    <cellStyle name="Normal 2 2 6 2 3 4 5" xfId="40322" xr:uid="{00000000-0005-0000-0000-000024450000}"/>
    <cellStyle name="Normal 2 2 6 2 3 4 6" xfId="48708" xr:uid="{00000000-0005-0000-0000-000025450000}"/>
    <cellStyle name="Normal 2 2 6 2 3 4 7" xfId="57094" xr:uid="{00000000-0005-0000-0000-000026450000}"/>
    <cellStyle name="Normal 2 2 6 2 3 5" xfId="6778" xr:uid="{00000000-0005-0000-0000-000027450000}"/>
    <cellStyle name="Normal 2 2 6 2 3 5 2" xfId="12454" xr:uid="{00000000-0005-0000-0000-000028450000}"/>
    <cellStyle name="Normal 2 2 6 2 3 5 3" xfId="20840" xr:uid="{00000000-0005-0000-0000-000029450000}"/>
    <cellStyle name="Normal 2 2 6 2 3 5 4" xfId="29226" xr:uid="{00000000-0005-0000-0000-00002A450000}"/>
    <cellStyle name="Normal 2 2 6 2 3 5 5" xfId="37612" xr:uid="{00000000-0005-0000-0000-00002B450000}"/>
    <cellStyle name="Normal 2 2 6 2 3 5 6" xfId="45998" xr:uid="{00000000-0005-0000-0000-00002C450000}"/>
    <cellStyle name="Normal 2 2 6 2 3 5 7" xfId="54384" xr:uid="{00000000-0005-0000-0000-00002D450000}"/>
    <cellStyle name="Normal 2 2 6 2 3 6" xfId="9488" xr:uid="{00000000-0005-0000-0000-00002E450000}"/>
    <cellStyle name="Normal 2 2 6 2 3 7" xfId="17874" xr:uid="{00000000-0005-0000-0000-00002F450000}"/>
    <cellStyle name="Normal 2 2 6 2 3 8" xfId="26260" xr:uid="{00000000-0005-0000-0000-000030450000}"/>
    <cellStyle name="Normal 2 2 6 2 3 9" xfId="34646" xr:uid="{00000000-0005-0000-0000-000031450000}"/>
    <cellStyle name="Normal 2 2 6 2 4" xfId="1005" xr:uid="{00000000-0005-0000-0000-000032450000}"/>
    <cellStyle name="Normal 2 2 6 2 4 10" xfId="51416" xr:uid="{00000000-0005-0000-0000-000033450000}"/>
    <cellStyle name="Normal 2 2 6 2 4 11" xfId="59802" xr:uid="{00000000-0005-0000-0000-000034450000}"/>
    <cellStyle name="Normal 2 2 6 2 4 2" xfId="2956" xr:uid="{00000000-0005-0000-0000-000035450000}"/>
    <cellStyle name="Normal 2 2 6 2 4 2 2" xfId="5673" xr:uid="{00000000-0005-0000-0000-000036450000}"/>
    <cellStyle name="Normal 2 2 6 2 4 2 2 2" xfId="17027" xr:uid="{00000000-0005-0000-0000-000037450000}"/>
    <cellStyle name="Normal 2 2 6 2 4 2 2 3" xfId="25413" xr:uid="{00000000-0005-0000-0000-000038450000}"/>
    <cellStyle name="Normal 2 2 6 2 4 2 2 4" xfId="33799" xr:uid="{00000000-0005-0000-0000-000039450000}"/>
    <cellStyle name="Normal 2 2 6 2 4 2 2 5" xfId="42185" xr:uid="{00000000-0005-0000-0000-00003A450000}"/>
    <cellStyle name="Normal 2 2 6 2 4 2 2 6" xfId="50571" xr:uid="{00000000-0005-0000-0000-00003B450000}"/>
    <cellStyle name="Normal 2 2 6 2 4 2 2 7" xfId="58957" xr:uid="{00000000-0005-0000-0000-00003C450000}"/>
    <cellStyle name="Normal 2 2 6 2 4 2 3" xfId="8641" xr:uid="{00000000-0005-0000-0000-00003D450000}"/>
    <cellStyle name="Normal 2 2 6 2 4 2 3 2" xfId="14317" xr:uid="{00000000-0005-0000-0000-00003E450000}"/>
    <cellStyle name="Normal 2 2 6 2 4 2 3 3" xfId="22703" xr:uid="{00000000-0005-0000-0000-00003F450000}"/>
    <cellStyle name="Normal 2 2 6 2 4 2 3 4" xfId="31089" xr:uid="{00000000-0005-0000-0000-000040450000}"/>
    <cellStyle name="Normal 2 2 6 2 4 2 3 5" xfId="39475" xr:uid="{00000000-0005-0000-0000-000041450000}"/>
    <cellStyle name="Normal 2 2 6 2 4 2 3 6" xfId="47861" xr:uid="{00000000-0005-0000-0000-000042450000}"/>
    <cellStyle name="Normal 2 2 6 2 4 2 3 7" xfId="56247" xr:uid="{00000000-0005-0000-0000-000043450000}"/>
    <cellStyle name="Normal 2 2 6 2 4 2 4" xfId="11351" xr:uid="{00000000-0005-0000-0000-000044450000}"/>
    <cellStyle name="Normal 2 2 6 2 4 2 5" xfId="19737" xr:uid="{00000000-0005-0000-0000-000045450000}"/>
    <cellStyle name="Normal 2 2 6 2 4 2 6" xfId="28123" xr:uid="{00000000-0005-0000-0000-000046450000}"/>
    <cellStyle name="Normal 2 2 6 2 4 2 7" xfId="36509" xr:uid="{00000000-0005-0000-0000-000047450000}"/>
    <cellStyle name="Normal 2 2 6 2 4 2 8" xfId="44895" xr:uid="{00000000-0005-0000-0000-000048450000}"/>
    <cellStyle name="Normal 2 2 6 2 4 2 9" xfId="53281" xr:uid="{00000000-0005-0000-0000-000049450000}"/>
    <cellStyle name="Normal 2 2 6 2 4 3" xfId="3808" xr:uid="{00000000-0005-0000-0000-00004A450000}"/>
    <cellStyle name="Normal 2 2 6 2 4 3 2" xfId="15162" xr:uid="{00000000-0005-0000-0000-00004B450000}"/>
    <cellStyle name="Normal 2 2 6 2 4 3 3" xfId="23548" xr:uid="{00000000-0005-0000-0000-00004C450000}"/>
    <cellStyle name="Normal 2 2 6 2 4 3 4" xfId="31934" xr:uid="{00000000-0005-0000-0000-00004D450000}"/>
    <cellStyle name="Normal 2 2 6 2 4 3 5" xfId="40320" xr:uid="{00000000-0005-0000-0000-00004E450000}"/>
    <cellStyle name="Normal 2 2 6 2 4 3 6" xfId="48706" xr:uid="{00000000-0005-0000-0000-00004F450000}"/>
    <cellStyle name="Normal 2 2 6 2 4 3 7" xfId="57092" xr:uid="{00000000-0005-0000-0000-000050450000}"/>
    <cellStyle name="Normal 2 2 6 2 4 4" xfId="6776" xr:uid="{00000000-0005-0000-0000-000051450000}"/>
    <cellStyle name="Normal 2 2 6 2 4 4 2" xfId="12452" xr:uid="{00000000-0005-0000-0000-000052450000}"/>
    <cellStyle name="Normal 2 2 6 2 4 4 3" xfId="20838" xr:uid="{00000000-0005-0000-0000-000053450000}"/>
    <cellStyle name="Normal 2 2 6 2 4 4 4" xfId="29224" xr:uid="{00000000-0005-0000-0000-000054450000}"/>
    <cellStyle name="Normal 2 2 6 2 4 4 5" xfId="37610" xr:uid="{00000000-0005-0000-0000-000055450000}"/>
    <cellStyle name="Normal 2 2 6 2 4 4 6" xfId="45996" xr:uid="{00000000-0005-0000-0000-000056450000}"/>
    <cellStyle name="Normal 2 2 6 2 4 4 7" xfId="54382" xr:uid="{00000000-0005-0000-0000-000057450000}"/>
    <cellStyle name="Normal 2 2 6 2 4 5" xfId="9486" xr:uid="{00000000-0005-0000-0000-000058450000}"/>
    <cellStyle name="Normal 2 2 6 2 4 6" xfId="17872" xr:uid="{00000000-0005-0000-0000-000059450000}"/>
    <cellStyle name="Normal 2 2 6 2 4 7" xfId="26258" xr:uid="{00000000-0005-0000-0000-00005A450000}"/>
    <cellStyle name="Normal 2 2 6 2 4 8" xfId="34644" xr:uid="{00000000-0005-0000-0000-00005B450000}"/>
    <cellStyle name="Normal 2 2 6 2 4 9" xfId="43030" xr:uid="{00000000-0005-0000-0000-00005C450000}"/>
    <cellStyle name="Normal 2 2 6 2 5" xfId="1567" xr:uid="{00000000-0005-0000-0000-00005D450000}"/>
    <cellStyle name="Normal 2 2 6 2 5 10" xfId="51892" xr:uid="{00000000-0005-0000-0000-00005E450000}"/>
    <cellStyle name="Normal 2 2 6 2 5 11" xfId="60278" xr:uid="{00000000-0005-0000-0000-00005F450000}"/>
    <cellStyle name="Normal 2 2 6 2 5 2" xfId="2587" xr:uid="{00000000-0005-0000-0000-000060450000}"/>
    <cellStyle name="Normal 2 2 6 2 5 2 2" xfId="5304" xr:uid="{00000000-0005-0000-0000-000061450000}"/>
    <cellStyle name="Normal 2 2 6 2 5 2 2 2" xfId="16658" xr:uid="{00000000-0005-0000-0000-000062450000}"/>
    <cellStyle name="Normal 2 2 6 2 5 2 2 3" xfId="25044" xr:uid="{00000000-0005-0000-0000-000063450000}"/>
    <cellStyle name="Normal 2 2 6 2 5 2 2 4" xfId="33430" xr:uid="{00000000-0005-0000-0000-000064450000}"/>
    <cellStyle name="Normal 2 2 6 2 5 2 2 5" xfId="41816" xr:uid="{00000000-0005-0000-0000-000065450000}"/>
    <cellStyle name="Normal 2 2 6 2 5 2 2 6" xfId="50202" xr:uid="{00000000-0005-0000-0000-000066450000}"/>
    <cellStyle name="Normal 2 2 6 2 5 2 2 7" xfId="58588" xr:uid="{00000000-0005-0000-0000-000067450000}"/>
    <cellStyle name="Normal 2 2 6 2 5 2 3" xfId="8272" xr:uid="{00000000-0005-0000-0000-000068450000}"/>
    <cellStyle name="Normal 2 2 6 2 5 2 3 2" xfId="13948" xr:uid="{00000000-0005-0000-0000-000069450000}"/>
    <cellStyle name="Normal 2 2 6 2 5 2 3 3" xfId="22334" xr:uid="{00000000-0005-0000-0000-00006A450000}"/>
    <cellStyle name="Normal 2 2 6 2 5 2 3 4" xfId="30720" xr:uid="{00000000-0005-0000-0000-00006B450000}"/>
    <cellStyle name="Normal 2 2 6 2 5 2 3 5" xfId="39106" xr:uid="{00000000-0005-0000-0000-00006C450000}"/>
    <cellStyle name="Normal 2 2 6 2 5 2 3 6" xfId="47492" xr:uid="{00000000-0005-0000-0000-00006D450000}"/>
    <cellStyle name="Normal 2 2 6 2 5 2 3 7" xfId="55878" xr:uid="{00000000-0005-0000-0000-00006E450000}"/>
    <cellStyle name="Normal 2 2 6 2 5 2 4" xfId="10982" xr:uid="{00000000-0005-0000-0000-00006F450000}"/>
    <cellStyle name="Normal 2 2 6 2 5 2 5" xfId="19368" xr:uid="{00000000-0005-0000-0000-000070450000}"/>
    <cellStyle name="Normal 2 2 6 2 5 2 6" xfId="27754" xr:uid="{00000000-0005-0000-0000-000071450000}"/>
    <cellStyle name="Normal 2 2 6 2 5 2 7" xfId="36140" xr:uid="{00000000-0005-0000-0000-000072450000}"/>
    <cellStyle name="Normal 2 2 6 2 5 2 8" xfId="44526" xr:uid="{00000000-0005-0000-0000-000073450000}"/>
    <cellStyle name="Normal 2 2 6 2 5 2 9" xfId="52912" xr:uid="{00000000-0005-0000-0000-000074450000}"/>
    <cellStyle name="Normal 2 2 6 2 5 3" xfId="4284" xr:uid="{00000000-0005-0000-0000-000075450000}"/>
    <cellStyle name="Normal 2 2 6 2 5 3 2" xfId="15638" xr:uid="{00000000-0005-0000-0000-000076450000}"/>
    <cellStyle name="Normal 2 2 6 2 5 3 3" xfId="24024" xr:uid="{00000000-0005-0000-0000-000077450000}"/>
    <cellStyle name="Normal 2 2 6 2 5 3 4" xfId="32410" xr:uid="{00000000-0005-0000-0000-000078450000}"/>
    <cellStyle name="Normal 2 2 6 2 5 3 5" xfId="40796" xr:uid="{00000000-0005-0000-0000-000079450000}"/>
    <cellStyle name="Normal 2 2 6 2 5 3 6" xfId="49182" xr:uid="{00000000-0005-0000-0000-00007A450000}"/>
    <cellStyle name="Normal 2 2 6 2 5 3 7" xfId="57568" xr:uid="{00000000-0005-0000-0000-00007B450000}"/>
    <cellStyle name="Normal 2 2 6 2 5 4" xfId="7252" xr:uid="{00000000-0005-0000-0000-00007C450000}"/>
    <cellStyle name="Normal 2 2 6 2 5 4 2" xfId="12928" xr:uid="{00000000-0005-0000-0000-00007D450000}"/>
    <cellStyle name="Normal 2 2 6 2 5 4 3" xfId="21314" xr:uid="{00000000-0005-0000-0000-00007E450000}"/>
    <cellStyle name="Normal 2 2 6 2 5 4 4" xfId="29700" xr:uid="{00000000-0005-0000-0000-00007F450000}"/>
    <cellStyle name="Normal 2 2 6 2 5 4 5" xfId="38086" xr:uid="{00000000-0005-0000-0000-000080450000}"/>
    <cellStyle name="Normal 2 2 6 2 5 4 6" xfId="46472" xr:uid="{00000000-0005-0000-0000-000081450000}"/>
    <cellStyle name="Normal 2 2 6 2 5 4 7" xfId="54858" xr:uid="{00000000-0005-0000-0000-000082450000}"/>
    <cellStyle name="Normal 2 2 6 2 5 5" xfId="9962" xr:uid="{00000000-0005-0000-0000-000083450000}"/>
    <cellStyle name="Normal 2 2 6 2 5 6" xfId="18348" xr:uid="{00000000-0005-0000-0000-000084450000}"/>
    <cellStyle name="Normal 2 2 6 2 5 7" xfId="26734" xr:uid="{00000000-0005-0000-0000-000085450000}"/>
    <cellStyle name="Normal 2 2 6 2 5 8" xfId="35120" xr:uid="{00000000-0005-0000-0000-000086450000}"/>
    <cellStyle name="Normal 2 2 6 2 5 9" xfId="43506" xr:uid="{00000000-0005-0000-0000-000087450000}"/>
    <cellStyle name="Normal 2 2 6 2 6" xfId="2111" xr:uid="{00000000-0005-0000-0000-000088450000}"/>
    <cellStyle name="Normal 2 2 6 2 6 2" xfId="4828" xr:uid="{00000000-0005-0000-0000-000089450000}"/>
    <cellStyle name="Normal 2 2 6 2 6 2 2" xfId="16182" xr:uid="{00000000-0005-0000-0000-00008A450000}"/>
    <cellStyle name="Normal 2 2 6 2 6 2 3" xfId="24568" xr:uid="{00000000-0005-0000-0000-00008B450000}"/>
    <cellStyle name="Normal 2 2 6 2 6 2 4" xfId="32954" xr:uid="{00000000-0005-0000-0000-00008C450000}"/>
    <cellStyle name="Normal 2 2 6 2 6 2 5" xfId="41340" xr:uid="{00000000-0005-0000-0000-00008D450000}"/>
    <cellStyle name="Normal 2 2 6 2 6 2 6" xfId="49726" xr:uid="{00000000-0005-0000-0000-00008E450000}"/>
    <cellStyle name="Normal 2 2 6 2 6 2 7" xfId="58112" xr:uid="{00000000-0005-0000-0000-00008F450000}"/>
    <cellStyle name="Normal 2 2 6 2 6 3" xfId="7796" xr:uid="{00000000-0005-0000-0000-000090450000}"/>
    <cellStyle name="Normal 2 2 6 2 6 3 2" xfId="13472" xr:uid="{00000000-0005-0000-0000-000091450000}"/>
    <cellStyle name="Normal 2 2 6 2 6 3 3" xfId="21858" xr:uid="{00000000-0005-0000-0000-000092450000}"/>
    <cellStyle name="Normal 2 2 6 2 6 3 4" xfId="30244" xr:uid="{00000000-0005-0000-0000-000093450000}"/>
    <cellStyle name="Normal 2 2 6 2 6 3 5" xfId="38630" xr:uid="{00000000-0005-0000-0000-000094450000}"/>
    <cellStyle name="Normal 2 2 6 2 6 3 6" xfId="47016" xr:uid="{00000000-0005-0000-0000-000095450000}"/>
    <cellStyle name="Normal 2 2 6 2 6 3 7" xfId="55402" xr:uid="{00000000-0005-0000-0000-000096450000}"/>
    <cellStyle name="Normal 2 2 6 2 6 4" xfId="10506" xr:uid="{00000000-0005-0000-0000-000097450000}"/>
    <cellStyle name="Normal 2 2 6 2 6 5" xfId="18892" xr:uid="{00000000-0005-0000-0000-000098450000}"/>
    <cellStyle name="Normal 2 2 6 2 6 6" xfId="27278" xr:uid="{00000000-0005-0000-0000-000099450000}"/>
    <cellStyle name="Normal 2 2 6 2 6 7" xfId="35664" xr:uid="{00000000-0005-0000-0000-00009A450000}"/>
    <cellStyle name="Normal 2 2 6 2 6 8" xfId="44050" xr:uid="{00000000-0005-0000-0000-00009B450000}"/>
    <cellStyle name="Normal 2 2 6 2 6 9" xfId="52436" xr:uid="{00000000-0005-0000-0000-00009C450000}"/>
    <cellStyle name="Normal 2 2 6 2 7" xfId="658" xr:uid="{00000000-0005-0000-0000-00009D450000}"/>
    <cellStyle name="Normal 2 2 6 2 7 2" xfId="6407" xr:uid="{00000000-0005-0000-0000-00009E450000}"/>
    <cellStyle name="Normal 2 2 6 2 7 3" xfId="12083" xr:uid="{00000000-0005-0000-0000-00009F450000}"/>
    <cellStyle name="Normal 2 2 6 2 7 4" xfId="20469" xr:uid="{00000000-0005-0000-0000-0000A0450000}"/>
    <cellStyle name="Normal 2 2 6 2 7 5" xfId="28855" xr:uid="{00000000-0005-0000-0000-0000A1450000}"/>
    <cellStyle name="Normal 2 2 6 2 7 6" xfId="37241" xr:uid="{00000000-0005-0000-0000-0000A2450000}"/>
    <cellStyle name="Normal 2 2 6 2 7 7" xfId="45627" xr:uid="{00000000-0005-0000-0000-0000A3450000}"/>
    <cellStyle name="Normal 2 2 6 2 7 8" xfId="54013" xr:uid="{00000000-0005-0000-0000-0000A4450000}"/>
    <cellStyle name="Normal 2 2 6 2 8" xfId="3439" xr:uid="{00000000-0005-0000-0000-0000A5450000}"/>
    <cellStyle name="Normal 2 2 6 2 8 2" xfId="14793" xr:uid="{00000000-0005-0000-0000-0000A6450000}"/>
    <cellStyle name="Normal 2 2 6 2 8 3" xfId="23179" xr:uid="{00000000-0005-0000-0000-0000A7450000}"/>
    <cellStyle name="Normal 2 2 6 2 8 4" xfId="31565" xr:uid="{00000000-0005-0000-0000-0000A8450000}"/>
    <cellStyle name="Normal 2 2 6 2 8 5" xfId="39951" xr:uid="{00000000-0005-0000-0000-0000A9450000}"/>
    <cellStyle name="Normal 2 2 6 2 8 6" xfId="48337" xr:uid="{00000000-0005-0000-0000-0000AA450000}"/>
    <cellStyle name="Normal 2 2 6 2 8 7" xfId="56723" xr:uid="{00000000-0005-0000-0000-0000AB450000}"/>
    <cellStyle name="Normal 2 2 6 2 9" xfId="6260" xr:uid="{00000000-0005-0000-0000-0000AC450000}"/>
    <cellStyle name="Normal 2 2 6 2 9 2" xfId="11936" xr:uid="{00000000-0005-0000-0000-0000AD450000}"/>
    <cellStyle name="Normal 2 2 6 2 9 3" xfId="20322" xr:uid="{00000000-0005-0000-0000-0000AE450000}"/>
    <cellStyle name="Normal 2 2 6 2 9 4" xfId="28708" xr:uid="{00000000-0005-0000-0000-0000AF450000}"/>
    <cellStyle name="Normal 2 2 6 2 9 5" xfId="37094" xr:uid="{00000000-0005-0000-0000-0000B0450000}"/>
    <cellStyle name="Normal 2 2 6 2 9 6" xfId="45480" xr:uid="{00000000-0005-0000-0000-0000B1450000}"/>
    <cellStyle name="Normal 2 2 6 2 9 7" xfId="53866" xr:uid="{00000000-0005-0000-0000-0000B2450000}"/>
    <cellStyle name="Normal 2 2 6 2_Sheet1" xfId="186" xr:uid="{00000000-0005-0000-0000-0000B3450000}"/>
    <cellStyle name="Normal 2 2 6 3" xfId="187" xr:uid="{00000000-0005-0000-0000-0000B4450000}"/>
    <cellStyle name="Normal 2 2 6 3 10" xfId="25891" xr:uid="{00000000-0005-0000-0000-0000B5450000}"/>
    <cellStyle name="Normal 2 2 6 3 11" xfId="34277" xr:uid="{00000000-0005-0000-0000-0000B6450000}"/>
    <cellStyle name="Normal 2 2 6 3 12" xfId="42663" xr:uid="{00000000-0005-0000-0000-0000B7450000}"/>
    <cellStyle name="Normal 2 2 6 3 13" xfId="51049" xr:uid="{00000000-0005-0000-0000-0000B8450000}"/>
    <cellStyle name="Normal 2 2 6 3 14" xfId="59435" xr:uid="{00000000-0005-0000-0000-0000B9450000}"/>
    <cellStyle name="Normal 2 2 6 3 15" xfId="60802" xr:uid="{00000000-0005-0000-0000-0000BA450000}"/>
    <cellStyle name="Normal 2 2 6 3 2" xfId="1008" xr:uid="{00000000-0005-0000-0000-0000BB450000}"/>
    <cellStyle name="Normal 2 2 6 3 2 10" xfId="51419" xr:uid="{00000000-0005-0000-0000-0000BC450000}"/>
    <cellStyle name="Normal 2 2 6 3 2 11" xfId="59805" xr:uid="{00000000-0005-0000-0000-0000BD450000}"/>
    <cellStyle name="Normal 2 2 6 3 2 12" xfId="61297" xr:uid="{00000000-0005-0000-0000-0000BE450000}"/>
    <cellStyle name="Normal 2 2 6 3 2 2" xfId="2959" xr:uid="{00000000-0005-0000-0000-0000BF450000}"/>
    <cellStyle name="Normal 2 2 6 3 2 2 2" xfId="5676" xr:uid="{00000000-0005-0000-0000-0000C0450000}"/>
    <cellStyle name="Normal 2 2 6 3 2 2 2 2" xfId="17030" xr:uid="{00000000-0005-0000-0000-0000C1450000}"/>
    <cellStyle name="Normal 2 2 6 3 2 2 2 3" xfId="25416" xr:uid="{00000000-0005-0000-0000-0000C2450000}"/>
    <cellStyle name="Normal 2 2 6 3 2 2 2 4" xfId="33802" xr:uid="{00000000-0005-0000-0000-0000C3450000}"/>
    <cellStyle name="Normal 2 2 6 3 2 2 2 5" xfId="42188" xr:uid="{00000000-0005-0000-0000-0000C4450000}"/>
    <cellStyle name="Normal 2 2 6 3 2 2 2 6" xfId="50574" xr:uid="{00000000-0005-0000-0000-0000C5450000}"/>
    <cellStyle name="Normal 2 2 6 3 2 2 2 7" xfId="58960" xr:uid="{00000000-0005-0000-0000-0000C6450000}"/>
    <cellStyle name="Normal 2 2 6 3 2 2 3" xfId="8644" xr:uid="{00000000-0005-0000-0000-0000C7450000}"/>
    <cellStyle name="Normal 2 2 6 3 2 2 3 2" xfId="14320" xr:uid="{00000000-0005-0000-0000-0000C8450000}"/>
    <cellStyle name="Normal 2 2 6 3 2 2 3 3" xfId="22706" xr:uid="{00000000-0005-0000-0000-0000C9450000}"/>
    <cellStyle name="Normal 2 2 6 3 2 2 3 4" xfId="31092" xr:uid="{00000000-0005-0000-0000-0000CA450000}"/>
    <cellStyle name="Normal 2 2 6 3 2 2 3 5" xfId="39478" xr:uid="{00000000-0005-0000-0000-0000CB450000}"/>
    <cellStyle name="Normal 2 2 6 3 2 2 3 6" xfId="47864" xr:uid="{00000000-0005-0000-0000-0000CC450000}"/>
    <cellStyle name="Normal 2 2 6 3 2 2 3 7" xfId="56250" xr:uid="{00000000-0005-0000-0000-0000CD450000}"/>
    <cellStyle name="Normal 2 2 6 3 2 2 4" xfId="11354" xr:uid="{00000000-0005-0000-0000-0000CE450000}"/>
    <cellStyle name="Normal 2 2 6 3 2 2 5" xfId="19740" xr:uid="{00000000-0005-0000-0000-0000CF450000}"/>
    <cellStyle name="Normal 2 2 6 3 2 2 6" xfId="28126" xr:uid="{00000000-0005-0000-0000-0000D0450000}"/>
    <cellStyle name="Normal 2 2 6 3 2 2 7" xfId="36512" xr:uid="{00000000-0005-0000-0000-0000D1450000}"/>
    <cellStyle name="Normal 2 2 6 3 2 2 8" xfId="44898" xr:uid="{00000000-0005-0000-0000-0000D2450000}"/>
    <cellStyle name="Normal 2 2 6 3 2 2 9" xfId="53284" xr:uid="{00000000-0005-0000-0000-0000D3450000}"/>
    <cellStyle name="Normal 2 2 6 3 2 3" xfId="3811" xr:uid="{00000000-0005-0000-0000-0000D4450000}"/>
    <cellStyle name="Normal 2 2 6 3 2 3 2" xfId="15165" xr:uid="{00000000-0005-0000-0000-0000D5450000}"/>
    <cellStyle name="Normal 2 2 6 3 2 3 3" xfId="23551" xr:uid="{00000000-0005-0000-0000-0000D6450000}"/>
    <cellStyle name="Normal 2 2 6 3 2 3 4" xfId="31937" xr:uid="{00000000-0005-0000-0000-0000D7450000}"/>
    <cellStyle name="Normal 2 2 6 3 2 3 5" xfId="40323" xr:uid="{00000000-0005-0000-0000-0000D8450000}"/>
    <cellStyle name="Normal 2 2 6 3 2 3 6" xfId="48709" xr:uid="{00000000-0005-0000-0000-0000D9450000}"/>
    <cellStyle name="Normal 2 2 6 3 2 3 7" xfId="57095" xr:uid="{00000000-0005-0000-0000-0000DA450000}"/>
    <cellStyle name="Normal 2 2 6 3 2 4" xfId="6779" xr:uid="{00000000-0005-0000-0000-0000DB450000}"/>
    <cellStyle name="Normal 2 2 6 3 2 4 2" xfId="12455" xr:uid="{00000000-0005-0000-0000-0000DC450000}"/>
    <cellStyle name="Normal 2 2 6 3 2 4 3" xfId="20841" xr:uid="{00000000-0005-0000-0000-0000DD450000}"/>
    <cellStyle name="Normal 2 2 6 3 2 4 4" xfId="29227" xr:uid="{00000000-0005-0000-0000-0000DE450000}"/>
    <cellStyle name="Normal 2 2 6 3 2 4 5" xfId="37613" xr:uid="{00000000-0005-0000-0000-0000DF450000}"/>
    <cellStyle name="Normal 2 2 6 3 2 4 6" xfId="45999" xr:uid="{00000000-0005-0000-0000-0000E0450000}"/>
    <cellStyle name="Normal 2 2 6 3 2 4 7" xfId="54385" xr:uid="{00000000-0005-0000-0000-0000E1450000}"/>
    <cellStyle name="Normal 2 2 6 3 2 5" xfId="9489" xr:uid="{00000000-0005-0000-0000-0000E2450000}"/>
    <cellStyle name="Normal 2 2 6 3 2 6" xfId="17875" xr:uid="{00000000-0005-0000-0000-0000E3450000}"/>
    <cellStyle name="Normal 2 2 6 3 2 7" xfId="26261" xr:uid="{00000000-0005-0000-0000-0000E4450000}"/>
    <cellStyle name="Normal 2 2 6 3 2 8" xfId="34647" xr:uid="{00000000-0005-0000-0000-0000E5450000}"/>
    <cellStyle name="Normal 2 2 6 3 2 9" xfId="43033" xr:uid="{00000000-0005-0000-0000-0000E6450000}"/>
    <cellStyle name="Normal 2 2 6 3 3" xfId="1569" xr:uid="{00000000-0005-0000-0000-0000E7450000}"/>
    <cellStyle name="Normal 2 2 6 3 3 10" xfId="51894" xr:uid="{00000000-0005-0000-0000-0000E8450000}"/>
    <cellStyle name="Normal 2 2 6 3 3 11" xfId="60280" xr:uid="{00000000-0005-0000-0000-0000E9450000}"/>
    <cellStyle name="Normal 2 2 6 3 3 2" xfId="2589" xr:uid="{00000000-0005-0000-0000-0000EA450000}"/>
    <cellStyle name="Normal 2 2 6 3 3 2 2" xfId="5306" xr:uid="{00000000-0005-0000-0000-0000EB450000}"/>
    <cellStyle name="Normal 2 2 6 3 3 2 2 2" xfId="16660" xr:uid="{00000000-0005-0000-0000-0000EC450000}"/>
    <cellStyle name="Normal 2 2 6 3 3 2 2 3" xfId="25046" xr:uid="{00000000-0005-0000-0000-0000ED450000}"/>
    <cellStyle name="Normal 2 2 6 3 3 2 2 4" xfId="33432" xr:uid="{00000000-0005-0000-0000-0000EE450000}"/>
    <cellStyle name="Normal 2 2 6 3 3 2 2 5" xfId="41818" xr:uid="{00000000-0005-0000-0000-0000EF450000}"/>
    <cellStyle name="Normal 2 2 6 3 3 2 2 6" xfId="50204" xr:uid="{00000000-0005-0000-0000-0000F0450000}"/>
    <cellStyle name="Normal 2 2 6 3 3 2 2 7" xfId="58590" xr:uid="{00000000-0005-0000-0000-0000F1450000}"/>
    <cellStyle name="Normal 2 2 6 3 3 2 3" xfId="8274" xr:uid="{00000000-0005-0000-0000-0000F2450000}"/>
    <cellStyle name="Normal 2 2 6 3 3 2 3 2" xfId="13950" xr:uid="{00000000-0005-0000-0000-0000F3450000}"/>
    <cellStyle name="Normal 2 2 6 3 3 2 3 3" xfId="22336" xr:uid="{00000000-0005-0000-0000-0000F4450000}"/>
    <cellStyle name="Normal 2 2 6 3 3 2 3 4" xfId="30722" xr:uid="{00000000-0005-0000-0000-0000F5450000}"/>
    <cellStyle name="Normal 2 2 6 3 3 2 3 5" xfId="39108" xr:uid="{00000000-0005-0000-0000-0000F6450000}"/>
    <cellStyle name="Normal 2 2 6 3 3 2 3 6" xfId="47494" xr:uid="{00000000-0005-0000-0000-0000F7450000}"/>
    <cellStyle name="Normal 2 2 6 3 3 2 3 7" xfId="55880" xr:uid="{00000000-0005-0000-0000-0000F8450000}"/>
    <cellStyle name="Normal 2 2 6 3 3 2 4" xfId="10984" xr:uid="{00000000-0005-0000-0000-0000F9450000}"/>
    <cellStyle name="Normal 2 2 6 3 3 2 5" xfId="19370" xr:uid="{00000000-0005-0000-0000-0000FA450000}"/>
    <cellStyle name="Normal 2 2 6 3 3 2 6" xfId="27756" xr:uid="{00000000-0005-0000-0000-0000FB450000}"/>
    <cellStyle name="Normal 2 2 6 3 3 2 7" xfId="36142" xr:uid="{00000000-0005-0000-0000-0000FC450000}"/>
    <cellStyle name="Normal 2 2 6 3 3 2 8" xfId="44528" xr:uid="{00000000-0005-0000-0000-0000FD450000}"/>
    <cellStyle name="Normal 2 2 6 3 3 2 9" xfId="52914" xr:uid="{00000000-0005-0000-0000-0000FE450000}"/>
    <cellStyle name="Normal 2 2 6 3 3 3" xfId="4286" xr:uid="{00000000-0005-0000-0000-0000FF450000}"/>
    <cellStyle name="Normal 2 2 6 3 3 3 2" xfId="15640" xr:uid="{00000000-0005-0000-0000-000000460000}"/>
    <cellStyle name="Normal 2 2 6 3 3 3 3" xfId="24026" xr:uid="{00000000-0005-0000-0000-000001460000}"/>
    <cellStyle name="Normal 2 2 6 3 3 3 4" xfId="32412" xr:uid="{00000000-0005-0000-0000-000002460000}"/>
    <cellStyle name="Normal 2 2 6 3 3 3 5" xfId="40798" xr:uid="{00000000-0005-0000-0000-000003460000}"/>
    <cellStyle name="Normal 2 2 6 3 3 3 6" xfId="49184" xr:uid="{00000000-0005-0000-0000-000004460000}"/>
    <cellStyle name="Normal 2 2 6 3 3 3 7" xfId="57570" xr:uid="{00000000-0005-0000-0000-000005460000}"/>
    <cellStyle name="Normal 2 2 6 3 3 4" xfId="7254" xr:uid="{00000000-0005-0000-0000-000006460000}"/>
    <cellStyle name="Normal 2 2 6 3 3 4 2" xfId="12930" xr:uid="{00000000-0005-0000-0000-000007460000}"/>
    <cellStyle name="Normal 2 2 6 3 3 4 3" xfId="21316" xr:uid="{00000000-0005-0000-0000-000008460000}"/>
    <cellStyle name="Normal 2 2 6 3 3 4 4" xfId="29702" xr:uid="{00000000-0005-0000-0000-000009460000}"/>
    <cellStyle name="Normal 2 2 6 3 3 4 5" xfId="38088" xr:uid="{00000000-0005-0000-0000-00000A460000}"/>
    <cellStyle name="Normal 2 2 6 3 3 4 6" xfId="46474" xr:uid="{00000000-0005-0000-0000-00000B460000}"/>
    <cellStyle name="Normal 2 2 6 3 3 4 7" xfId="54860" xr:uid="{00000000-0005-0000-0000-00000C460000}"/>
    <cellStyle name="Normal 2 2 6 3 3 5" xfId="9964" xr:uid="{00000000-0005-0000-0000-00000D460000}"/>
    <cellStyle name="Normal 2 2 6 3 3 6" xfId="18350" xr:uid="{00000000-0005-0000-0000-00000E460000}"/>
    <cellStyle name="Normal 2 2 6 3 3 7" xfId="26736" xr:uid="{00000000-0005-0000-0000-00000F460000}"/>
    <cellStyle name="Normal 2 2 6 3 3 8" xfId="35122" xr:uid="{00000000-0005-0000-0000-000010460000}"/>
    <cellStyle name="Normal 2 2 6 3 3 9" xfId="43508" xr:uid="{00000000-0005-0000-0000-000011460000}"/>
    <cellStyle name="Normal 2 2 6 3 4" xfId="2114" xr:uid="{00000000-0005-0000-0000-000012460000}"/>
    <cellStyle name="Normal 2 2 6 3 4 2" xfId="4831" xr:uid="{00000000-0005-0000-0000-000013460000}"/>
    <cellStyle name="Normal 2 2 6 3 4 2 2" xfId="16185" xr:uid="{00000000-0005-0000-0000-000014460000}"/>
    <cellStyle name="Normal 2 2 6 3 4 2 3" xfId="24571" xr:uid="{00000000-0005-0000-0000-000015460000}"/>
    <cellStyle name="Normal 2 2 6 3 4 2 4" xfId="32957" xr:uid="{00000000-0005-0000-0000-000016460000}"/>
    <cellStyle name="Normal 2 2 6 3 4 2 5" xfId="41343" xr:uid="{00000000-0005-0000-0000-000017460000}"/>
    <cellStyle name="Normal 2 2 6 3 4 2 6" xfId="49729" xr:uid="{00000000-0005-0000-0000-000018460000}"/>
    <cellStyle name="Normal 2 2 6 3 4 2 7" xfId="58115" xr:uid="{00000000-0005-0000-0000-000019460000}"/>
    <cellStyle name="Normal 2 2 6 3 4 3" xfId="7799" xr:uid="{00000000-0005-0000-0000-00001A460000}"/>
    <cellStyle name="Normal 2 2 6 3 4 3 2" xfId="13475" xr:uid="{00000000-0005-0000-0000-00001B460000}"/>
    <cellStyle name="Normal 2 2 6 3 4 3 3" xfId="21861" xr:uid="{00000000-0005-0000-0000-00001C460000}"/>
    <cellStyle name="Normal 2 2 6 3 4 3 4" xfId="30247" xr:uid="{00000000-0005-0000-0000-00001D460000}"/>
    <cellStyle name="Normal 2 2 6 3 4 3 5" xfId="38633" xr:uid="{00000000-0005-0000-0000-00001E460000}"/>
    <cellStyle name="Normal 2 2 6 3 4 3 6" xfId="47019" xr:uid="{00000000-0005-0000-0000-00001F460000}"/>
    <cellStyle name="Normal 2 2 6 3 4 3 7" xfId="55405" xr:uid="{00000000-0005-0000-0000-000020460000}"/>
    <cellStyle name="Normal 2 2 6 3 4 4" xfId="10509" xr:uid="{00000000-0005-0000-0000-000021460000}"/>
    <cellStyle name="Normal 2 2 6 3 4 5" xfId="18895" xr:uid="{00000000-0005-0000-0000-000022460000}"/>
    <cellStyle name="Normal 2 2 6 3 4 6" xfId="27281" xr:uid="{00000000-0005-0000-0000-000023460000}"/>
    <cellStyle name="Normal 2 2 6 3 4 7" xfId="35667" xr:uid="{00000000-0005-0000-0000-000024460000}"/>
    <cellStyle name="Normal 2 2 6 3 4 8" xfId="44053" xr:uid="{00000000-0005-0000-0000-000025460000}"/>
    <cellStyle name="Normal 2 2 6 3 4 9" xfId="52439" xr:uid="{00000000-0005-0000-0000-000026460000}"/>
    <cellStyle name="Normal 2 2 6 3 5" xfId="659" xr:uid="{00000000-0005-0000-0000-000027460000}"/>
    <cellStyle name="Normal 2 2 6 3 5 2" xfId="6409" xr:uid="{00000000-0005-0000-0000-000028460000}"/>
    <cellStyle name="Normal 2 2 6 3 5 3" xfId="12085" xr:uid="{00000000-0005-0000-0000-000029460000}"/>
    <cellStyle name="Normal 2 2 6 3 5 4" xfId="20471" xr:uid="{00000000-0005-0000-0000-00002A460000}"/>
    <cellStyle name="Normal 2 2 6 3 5 5" xfId="28857" xr:uid="{00000000-0005-0000-0000-00002B460000}"/>
    <cellStyle name="Normal 2 2 6 3 5 6" xfId="37243" xr:uid="{00000000-0005-0000-0000-00002C460000}"/>
    <cellStyle name="Normal 2 2 6 3 5 7" xfId="45629" xr:uid="{00000000-0005-0000-0000-00002D460000}"/>
    <cellStyle name="Normal 2 2 6 3 5 8" xfId="54015" xr:uid="{00000000-0005-0000-0000-00002E460000}"/>
    <cellStyle name="Normal 2 2 6 3 6" xfId="3441" xr:uid="{00000000-0005-0000-0000-00002F460000}"/>
    <cellStyle name="Normal 2 2 6 3 6 2" xfId="14795" xr:uid="{00000000-0005-0000-0000-000030460000}"/>
    <cellStyle name="Normal 2 2 6 3 6 3" xfId="23181" xr:uid="{00000000-0005-0000-0000-000031460000}"/>
    <cellStyle name="Normal 2 2 6 3 6 4" xfId="31567" xr:uid="{00000000-0005-0000-0000-000032460000}"/>
    <cellStyle name="Normal 2 2 6 3 6 5" xfId="39953" xr:uid="{00000000-0005-0000-0000-000033460000}"/>
    <cellStyle name="Normal 2 2 6 3 6 6" xfId="48339" xr:uid="{00000000-0005-0000-0000-000034460000}"/>
    <cellStyle name="Normal 2 2 6 3 6 7" xfId="56725" xr:uid="{00000000-0005-0000-0000-000035460000}"/>
    <cellStyle name="Normal 2 2 6 3 7" xfId="6188" xr:uid="{00000000-0005-0000-0000-000036460000}"/>
    <cellStyle name="Normal 2 2 6 3 7 2" xfId="11864" xr:uid="{00000000-0005-0000-0000-000037460000}"/>
    <cellStyle name="Normal 2 2 6 3 7 3" xfId="20250" xr:uid="{00000000-0005-0000-0000-000038460000}"/>
    <cellStyle name="Normal 2 2 6 3 7 4" xfId="28636" xr:uid="{00000000-0005-0000-0000-000039460000}"/>
    <cellStyle name="Normal 2 2 6 3 7 5" xfId="37022" xr:uid="{00000000-0005-0000-0000-00003A460000}"/>
    <cellStyle name="Normal 2 2 6 3 7 6" xfId="45408" xr:uid="{00000000-0005-0000-0000-00003B460000}"/>
    <cellStyle name="Normal 2 2 6 3 7 7" xfId="53794" xr:uid="{00000000-0005-0000-0000-00003C460000}"/>
    <cellStyle name="Normal 2 2 6 3 8" xfId="9119" xr:uid="{00000000-0005-0000-0000-00003D460000}"/>
    <cellStyle name="Normal 2 2 6 3 9" xfId="17505" xr:uid="{00000000-0005-0000-0000-00003E460000}"/>
    <cellStyle name="Normal 2 2 6 4" xfId="1009" xr:uid="{00000000-0005-0000-0000-00003F460000}"/>
    <cellStyle name="Normal 2 2 6 4 10" xfId="43034" xr:uid="{00000000-0005-0000-0000-000040460000}"/>
    <cellStyle name="Normal 2 2 6 4 11" xfId="51420" xr:uid="{00000000-0005-0000-0000-000041460000}"/>
    <cellStyle name="Normal 2 2 6 4 12" xfId="59806" xr:uid="{00000000-0005-0000-0000-000042460000}"/>
    <cellStyle name="Normal 2 2 6 4 13" xfId="61294" xr:uid="{00000000-0005-0000-0000-000043460000}"/>
    <cellStyle name="Normal 2 2 6 4 2" xfId="1852" xr:uid="{00000000-0005-0000-0000-000044460000}"/>
    <cellStyle name="Normal 2 2 6 4 2 10" xfId="52177" xr:uid="{00000000-0005-0000-0000-000045460000}"/>
    <cellStyle name="Normal 2 2 6 4 2 11" xfId="60563" xr:uid="{00000000-0005-0000-0000-000046460000}"/>
    <cellStyle name="Normal 2 2 6 4 2 2" xfId="2960" xr:uid="{00000000-0005-0000-0000-000047460000}"/>
    <cellStyle name="Normal 2 2 6 4 2 2 2" xfId="5677" xr:uid="{00000000-0005-0000-0000-000048460000}"/>
    <cellStyle name="Normal 2 2 6 4 2 2 2 2" xfId="17031" xr:uid="{00000000-0005-0000-0000-000049460000}"/>
    <cellStyle name="Normal 2 2 6 4 2 2 2 3" xfId="25417" xr:uid="{00000000-0005-0000-0000-00004A460000}"/>
    <cellStyle name="Normal 2 2 6 4 2 2 2 4" xfId="33803" xr:uid="{00000000-0005-0000-0000-00004B460000}"/>
    <cellStyle name="Normal 2 2 6 4 2 2 2 5" xfId="42189" xr:uid="{00000000-0005-0000-0000-00004C460000}"/>
    <cellStyle name="Normal 2 2 6 4 2 2 2 6" xfId="50575" xr:uid="{00000000-0005-0000-0000-00004D460000}"/>
    <cellStyle name="Normal 2 2 6 4 2 2 2 7" xfId="58961" xr:uid="{00000000-0005-0000-0000-00004E460000}"/>
    <cellStyle name="Normal 2 2 6 4 2 2 3" xfId="8645" xr:uid="{00000000-0005-0000-0000-00004F460000}"/>
    <cellStyle name="Normal 2 2 6 4 2 2 3 2" xfId="14321" xr:uid="{00000000-0005-0000-0000-000050460000}"/>
    <cellStyle name="Normal 2 2 6 4 2 2 3 3" xfId="22707" xr:uid="{00000000-0005-0000-0000-000051460000}"/>
    <cellStyle name="Normal 2 2 6 4 2 2 3 4" xfId="31093" xr:uid="{00000000-0005-0000-0000-000052460000}"/>
    <cellStyle name="Normal 2 2 6 4 2 2 3 5" xfId="39479" xr:uid="{00000000-0005-0000-0000-000053460000}"/>
    <cellStyle name="Normal 2 2 6 4 2 2 3 6" xfId="47865" xr:uid="{00000000-0005-0000-0000-000054460000}"/>
    <cellStyle name="Normal 2 2 6 4 2 2 3 7" xfId="56251" xr:uid="{00000000-0005-0000-0000-000055460000}"/>
    <cellStyle name="Normal 2 2 6 4 2 2 4" xfId="11355" xr:uid="{00000000-0005-0000-0000-000056460000}"/>
    <cellStyle name="Normal 2 2 6 4 2 2 5" xfId="19741" xr:uid="{00000000-0005-0000-0000-000057460000}"/>
    <cellStyle name="Normal 2 2 6 4 2 2 6" xfId="28127" xr:uid="{00000000-0005-0000-0000-000058460000}"/>
    <cellStyle name="Normal 2 2 6 4 2 2 7" xfId="36513" xr:uid="{00000000-0005-0000-0000-000059460000}"/>
    <cellStyle name="Normal 2 2 6 4 2 2 8" xfId="44899" xr:uid="{00000000-0005-0000-0000-00005A460000}"/>
    <cellStyle name="Normal 2 2 6 4 2 2 9" xfId="53285" xr:uid="{00000000-0005-0000-0000-00005B460000}"/>
    <cellStyle name="Normal 2 2 6 4 2 3" xfId="4569" xr:uid="{00000000-0005-0000-0000-00005C460000}"/>
    <cellStyle name="Normal 2 2 6 4 2 3 2" xfId="15923" xr:uid="{00000000-0005-0000-0000-00005D460000}"/>
    <cellStyle name="Normal 2 2 6 4 2 3 3" xfId="24309" xr:uid="{00000000-0005-0000-0000-00005E460000}"/>
    <cellStyle name="Normal 2 2 6 4 2 3 4" xfId="32695" xr:uid="{00000000-0005-0000-0000-00005F460000}"/>
    <cellStyle name="Normal 2 2 6 4 2 3 5" xfId="41081" xr:uid="{00000000-0005-0000-0000-000060460000}"/>
    <cellStyle name="Normal 2 2 6 4 2 3 6" xfId="49467" xr:uid="{00000000-0005-0000-0000-000061460000}"/>
    <cellStyle name="Normal 2 2 6 4 2 3 7" xfId="57853" xr:uid="{00000000-0005-0000-0000-000062460000}"/>
    <cellStyle name="Normal 2 2 6 4 2 4" xfId="7537" xr:uid="{00000000-0005-0000-0000-000063460000}"/>
    <cellStyle name="Normal 2 2 6 4 2 4 2" xfId="13213" xr:uid="{00000000-0005-0000-0000-000064460000}"/>
    <cellStyle name="Normal 2 2 6 4 2 4 3" xfId="21599" xr:uid="{00000000-0005-0000-0000-000065460000}"/>
    <cellStyle name="Normal 2 2 6 4 2 4 4" xfId="29985" xr:uid="{00000000-0005-0000-0000-000066460000}"/>
    <cellStyle name="Normal 2 2 6 4 2 4 5" xfId="38371" xr:uid="{00000000-0005-0000-0000-000067460000}"/>
    <cellStyle name="Normal 2 2 6 4 2 4 6" xfId="46757" xr:uid="{00000000-0005-0000-0000-000068460000}"/>
    <cellStyle name="Normal 2 2 6 4 2 4 7" xfId="55143" xr:uid="{00000000-0005-0000-0000-000069460000}"/>
    <cellStyle name="Normal 2 2 6 4 2 5" xfId="10247" xr:uid="{00000000-0005-0000-0000-00006A460000}"/>
    <cellStyle name="Normal 2 2 6 4 2 6" xfId="18633" xr:uid="{00000000-0005-0000-0000-00006B460000}"/>
    <cellStyle name="Normal 2 2 6 4 2 7" xfId="27019" xr:uid="{00000000-0005-0000-0000-00006C460000}"/>
    <cellStyle name="Normal 2 2 6 4 2 8" xfId="35405" xr:uid="{00000000-0005-0000-0000-00006D460000}"/>
    <cellStyle name="Normal 2 2 6 4 2 9" xfId="43791" xr:uid="{00000000-0005-0000-0000-00006E460000}"/>
    <cellStyle name="Normal 2 2 6 4 3" xfId="2115" xr:uid="{00000000-0005-0000-0000-00006F460000}"/>
    <cellStyle name="Normal 2 2 6 4 3 2" xfId="4832" xr:uid="{00000000-0005-0000-0000-000070460000}"/>
    <cellStyle name="Normal 2 2 6 4 3 2 2" xfId="16186" xr:uid="{00000000-0005-0000-0000-000071460000}"/>
    <cellStyle name="Normal 2 2 6 4 3 2 3" xfId="24572" xr:uid="{00000000-0005-0000-0000-000072460000}"/>
    <cellStyle name="Normal 2 2 6 4 3 2 4" xfId="32958" xr:uid="{00000000-0005-0000-0000-000073460000}"/>
    <cellStyle name="Normal 2 2 6 4 3 2 5" xfId="41344" xr:uid="{00000000-0005-0000-0000-000074460000}"/>
    <cellStyle name="Normal 2 2 6 4 3 2 6" xfId="49730" xr:uid="{00000000-0005-0000-0000-000075460000}"/>
    <cellStyle name="Normal 2 2 6 4 3 2 7" xfId="58116" xr:uid="{00000000-0005-0000-0000-000076460000}"/>
    <cellStyle name="Normal 2 2 6 4 3 3" xfId="7800" xr:uid="{00000000-0005-0000-0000-000077460000}"/>
    <cellStyle name="Normal 2 2 6 4 3 3 2" xfId="13476" xr:uid="{00000000-0005-0000-0000-000078460000}"/>
    <cellStyle name="Normal 2 2 6 4 3 3 3" xfId="21862" xr:uid="{00000000-0005-0000-0000-000079460000}"/>
    <cellStyle name="Normal 2 2 6 4 3 3 4" xfId="30248" xr:uid="{00000000-0005-0000-0000-00007A460000}"/>
    <cellStyle name="Normal 2 2 6 4 3 3 5" xfId="38634" xr:uid="{00000000-0005-0000-0000-00007B460000}"/>
    <cellStyle name="Normal 2 2 6 4 3 3 6" xfId="47020" xr:uid="{00000000-0005-0000-0000-00007C460000}"/>
    <cellStyle name="Normal 2 2 6 4 3 3 7" xfId="55406" xr:uid="{00000000-0005-0000-0000-00007D460000}"/>
    <cellStyle name="Normal 2 2 6 4 3 4" xfId="10510" xr:uid="{00000000-0005-0000-0000-00007E460000}"/>
    <cellStyle name="Normal 2 2 6 4 3 5" xfId="18896" xr:uid="{00000000-0005-0000-0000-00007F460000}"/>
    <cellStyle name="Normal 2 2 6 4 3 6" xfId="27282" xr:uid="{00000000-0005-0000-0000-000080460000}"/>
    <cellStyle name="Normal 2 2 6 4 3 7" xfId="35668" xr:uid="{00000000-0005-0000-0000-000081460000}"/>
    <cellStyle name="Normal 2 2 6 4 3 8" xfId="44054" xr:uid="{00000000-0005-0000-0000-000082460000}"/>
    <cellStyle name="Normal 2 2 6 4 3 9" xfId="52440" xr:uid="{00000000-0005-0000-0000-000083460000}"/>
    <cellStyle name="Normal 2 2 6 4 4" xfId="3812" xr:uid="{00000000-0005-0000-0000-000084460000}"/>
    <cellStyle name="Normal 2 2 6 4 4 2" xfId="15166" xr:uid="{00000000-0005-0000-0000-000085460000}"/>
    <cellStyle name="Normal 2 2 6 4 4 3" xfId="23552" xr:uid="{00000000-0005-0000-0000-000086460000}"/>
    <cellStyle name="Normal 2 2 6 4 4 4" xfId="31938" xr:uid="{00000000-0005-0000-0000-000087460000}"/>
    <cellStyle name="Normal 2 2 6 4 4 5" xfId="40324" xr:uid="{00000000-0005-0000-0000-000088460000}"/>
    <cellStyle name="Normal 2 2 6 4 4 6" xfId="48710" xr:uid="{00000000-0005-0000-0000-000089460000}"/>
    <cellStyle name="Normal 2 2 6 4 4 7" xfId="57096" xr:uid="{00000000-0005-0000-0000-00008A460000}"/>
    <cellStyle name="Normal 2 2 6 4 5" xfId="6780" xr:uid="{00000000-0005-0000-0000-00008B460000}"/>
    <cellStyle name="Normal 2 2 6 4 5 2" xfId="12456" xr:uid="{00000000-0005-0000-0000-00008C460000}"/>
    <cellStyle name="Normal 2 2 6 4 5 3" xfId="20842" xr:uid="{00000000-0005-0000-0000-00008D460000}"/>
    <cellStyle name="Normal 2 2 6 4 5 4" xfId="29228" xr:uid="{00000000-0005-0000-0000-00008E460000}"/>
    <cellStyle name="Normal 2 2 6 4 5 5" xfId="37614" xr:uid="{00000000-0005-0000-0000-00008F460000}"/>
    <cellStyle name="Normal 2 2 6 4 5 6" xfId="46000" xr:uid="{00000000-0005-0000-0000-000090460000}"/>
    <cellStyle name="Normal 2 2 6 4 5 7" xfId="54386" xr:uid="{00000000-0005-0000-0000-000091460000}"/>
    <cellStyle name="Normal 2 2 6 4 6" xfId="9490" xr:uid="{00000000-0005-0000-0000-000092460000}"/>
    <cellStyle name="Normal 2 2 6 4 7" xfId="17876" xr:uid="{00000000-0005-0000-0000-000093460000}"/>
    <cellStyle name="Normal 2 2 6 4 8" xfId="26262" xr:uid="{00000000-0005-0000-0000-000094460000}"/>
    <cellStyle name="Normal 2 2 6 4 9" xfId="34648" xr:uid="{00000000-0005-0000-0000-000095460000}"/>
    <cellStyle name="Normal 2 2 6 5" xfId="1004" xr:uid="{00000000-0005-0000-0000-000096460000}"/>
    <cellStyle name="Normal 2 2 6 5 10" xfId="51415" xr:uid="{00000000-0005-0000-0000-000097460000}"/>
    <cellStyle name="Normal 2 2 6 5 11" xfId="59801" xr:uid="{00000000-0005-0000-0000-000098460000}"/>
    <cellStyle name="Normal 2 2 6 5 2" xfId="2955" xr:uid="{00000000-0005-0000-0000-000099460000}"/>
    <cellStyle name="Normal 2 2 6 5 2 2" xfId="5672" xr:uid="{00000000-0005-0000-0000-00009A460000}"/>
    <cellStyle name="Normal 2 2 6 5 2 2 2" xfId="17026" xr:uid="{00000000-0005-0000-0000-00009B460000}"/>
    <cellStyle name="Normal 2 2 6 5 2 2 3" xfId="25412" xr:uid="{00000000-0005-0000-0000-00009C460000}"/>
    <cellStyle name="Normal 2 2 6 5 2 2 4" xfId="33798" xr:uid="{00000000-0005-0000-0000-00009D460000}"/>
    <cellStyle name="Normal 2 2 6 5 2 2 5" xfId="42184" xr:uid="{00000000-0005-0000-0000-00009E460000}"/>
    <cellStyle name="Normal 2 2 6 5 2 2 6" xfId="50570" xr:uid="{00000000-0005-0000-0000-00009F460000}"/>
    <cellStyle name="Normal 2 2 6 5 2 2 7" xfId="58956" xr:uid="{00000000-0005-0000-0000-0000A0460000}"/>
    <cellStyle name="Normal 2 2 6 5 2 3" xfId="8640" xr:uid="{00000000-0005-0000-0000-0000A1460000}"/>
    <cellStyle name="Normal 2 2 6 5 2 3 2" xfId="14316" xr:uid="{00000000-0005-0000-0000-0000A2460000}"/>
    <cellStyle name="Normal 2 2 6 5 2 3 3" xfId="22702" xr:uid="{00000000-0005-0000-0000-0000A3460000}"/>
    <cellStyle name="Normal 2 2 6 5 2 3 4" xfId="31088" xr:uid="{00000000-0005-0000-0000-0000A4460000}"/>
    <cellStyle name="Normal 2 2 6 5 2 3 5" xfId="39474" xr:uid="{00000000-0005-0000-0000-0000A5460000}"/>
    <cellStyle name="Normal 2 2 6 5 2 3 6" xfId="47860" xr:uid="{00000000-0005-0000-0000-0000A6460000}"/>
    <cellStyle name="Normal 2 2 6 5 2 3 7" xfId="56246" xr:uid="{00000000-0005-0000-0000-0000A7460000}"/>
    <cellStyle name="Normal 2 2 6 5 2 4" xfId="11350" xr:uid="{00000000-0005-0000-0000-0000A8460000}"/>
    <cellStyle name="Normal 2 2 6 5 2 5" xfId="19736" xr:uid="{00000000-0005-0000-0000-0000A9460000}"/>
    <cellStyle name="Normal 2 2 6 5 2 6" xfId="28122" xr:uid="{00000000-0005-0000-0000-0000AA460000}"/>
    <cellStyle name="Normal 2 2 6 5 2 7" xfId="36508" xr:uid="{00000000-0005-0000-0000-0000AB460000}"/>
    <cellStyle name="Normal 2 2 6 5 2 8" xfId="44894" xr:uid="{00000000-0005-0000-0000-0000AC460000}"/>
    <cellStyle name="Normal 2 2 6 5 2 9" xfId="53280" xr:uid="{00000000-0005-0000-0000-0000AD460000}"/>
    <cellStyle name="Normal 2 2 6 5 3" xfId="3807" xr:uid="{00000000-0005-0000-0000-0000AE460000}"/>
    <cellStyle name="Normal 2 2 6 5 3 2" xfId="15161" xr:uid="{00000000-0005-0000-0000-0000AF460000}"/>
    <cellStyle name="Normal 2 2 6 5 3 3" xfId="23547" xr:uid="{00000000-0005-0000-0000-0000B0460000}"/>
    <cellStyle name="Normal 2 2 6 5 3 4" xfId="31933" xr:uid="{00000000-0005-0000-0000-0000B1460000}"/>
    <cellStyle name="Normal 2 2 6 5 3 5" xfId="40319" xr:uid="{00000000-0005-0000-0000-0000B2460000}"/>
    <cellStyle name="Normal 2 2 6 5 3 6" xfId="48705" xr:uid="{00000000-0005-0000-0000-0000B3460000}"/>
    <cellStyle name="Normal 2 2 6 5 3 7" xfId="57091" xr:uid="{00000000-0005-0000-0000-0000B4460000}"/>
    <cellStyle name="Normal 2 2 6 5 4" xfId="6775" xr:uid="{00000000-0005-0000-0000-0000B5460000}"/>
    <cellStyle name="Normal 2 2 6 5 4 2" xfId="12451" xr:uid="{00000000-0005-0000-0000-0000B6460000}"/>
    <cellStyle name="Normal 2 2 6 5 4 3" xfId="20837" xr:uid="{00000000-0005-0000-0000-0000B7460000}"/>
    <cellStyle name="Normal 2 2 6 5 4 4" xfId="29223" xr:uid="{00000000-0005-0000-0000-0000B8460000}"/>
    <cellStyle name="Normal 2 2 6 5 4 5" xfId="37609" xr:uid="{00000000-0005-0000-0000-0000B9460000}"/>
    <cellStyle name="Normal 2 2 6 5 4 6" xfId="45995" xr:uid="{00000000-0005-0000-0000-0000BA460000}"/>
    <cellStyle name="Normal 2 2 6 5 4 7" xfId="54381" xr:uid="{00000000-0005-0000-0000-0000BB460000}"/>
    <cellStyle name="Normal 2 2 6 5 5" xfId="9485" xr:uid="{00000000-0005-0000-0000-0000BC460000}"/>
    <cellStyle name="Normal 2 2 6 5 6" xfId="17871" xr:uid="{00000000-0005-0000-0000-0000BD460000}"/>
    <cellStyle name="Normal 2 2 6 5 7" xfId="26257" xr:uid="{00000000-0005-0000-0000-0000BE460000}"/>
    <cellStyle name="Normal 2 2 6 5 8" xfId="34643" xr:uid="{00000000-0005-0000-0000-0000BF460000}"/>
    <cellStyle name="Normal 2 2 6 5 9" xfId="43029" xr:uid="{00000000-0005-0000-0000-0000C0460000}"/>
    <cellStyle name="Normal 2 2 6 6" xfId="1566" xr:uid="{00000000-0005-0000-0000-0000C1460000}"/>
    <cellStyle name="Normal 2 2 6 6 10" xfId="51891" xr:uid="{00000000-0005-0000-0000-0000C2460000}"/>
    <cellStyle name="Normal 2 2 6 6 11" xfId="60277" xr:uid="{00000000-0005-0000-0000-0000C3460000}"/>
    <cellStyle name="Normal 2 2 6 6 2" xfId="2586" xr:uid="{00000000-0005-0000-0000-0000C4460000}"/>
    <cellStyle name="Normal 2 2 6 6 2 2" xfId="5303" xr:uid="{00000000-0005-0000-0000-0000C5460000}"/>
    <cellStyle name="Normal 2 2 6 6 2 2 2" xfId="16657" xr:uid="{00000000-0005-0000-0000-0000C6460000}"/>
    <cellStyle name="Normal 2 2 6 6 2 2 3" xfId="25043" xr:uid="{00000000-0005-0000-0000-0000C7460000}"/>
    <cellStyle name="Normal 2 2 6 6 2 2 4" xfId="33429" xr:uid="{00000000-0005-0000-0000-0000C8460000}"/>
    <cellStyle name="Normal 2 2 6 6 2 2 5" xfId="41815" xr:uid="{00000000-0005-0000-0000-0000C9460000}"/>
    <cellStyle name="Normal 2 2 6 6 2 2 6" xfId="50201" xr:uid="{00000000-0005-0000-0000-0000CA460000}"/>
    <cellStyle name="Normal 2 2 6 6 2 2 7" xfId="58587" xr:uid="{00000000-0005-0000-0000-0000CB460000}"/>
    <cellStyle name="Normal 2 2 6 6 2 3" xfId="8271" xr:uid="{00000000-0005-0000-0000-0000CC460000}"/>
    <cellStyle name="Normal 2 2 6 6 2 3 2" xfId="13947" xr:uid="{00000000-0005-0000-0000-0000CD460000}"/>
    <cellStyle name="Normal 2 2 6 6 2 3 3" xfId="22333" xr:uid="{00000000-0005-0000-0000-0000CE460000}"/>
    <cellStyle name="Normal 2 2 6 6 2 3 4" xfId="30719" xr:uid="{00000000-0005-0000-0000-0000CF460000}"/>
    <cellStyle name="Normal 2 2 6 6 2 3 5" xfId="39105" xr:uid="{00000000-0005-0000-0000-0000D0460000}"/>
    <cellStyle name="Normal 2 2 6 6 2 3 6" xfId="47491" xr:uid="{00000000-0005-0000-0000-0000D1460000}"/>
    <cellStyle name="Normal 2 2 6 6 2 3 7" xfId="55877" xr:uid="{00000000-0005-0000-0000-0000D2460000}"/>
    <cellStyle name="Normal 2 2 6 6 2 4" xfId="10981" xr:uid="{00000000-0005-0000-0000-0000D3460000}"/>
    <cellStyle name="Normal 2 2 6 6 2 5" xfId="19367" xr:uid="{00000000-0005-0000-0000-0000D4460000}"/>
    <cellStyle name="Normal 2 2 6 6 2 6" xfId="27753" xr:uid="{00000000-0005-0000-0000-0000D5460000}"/>
    <cellStyle name="Normal 2 2 6 6 2 7" xfId="36139" xr:uid="{00000000-0005-0000-0000-0000D6460000}"/>
    <cellStyle name="Normal 2 2 6 6 2 8" xfId="44525" xr:uid="{00000000-0005-0000-0000-0000D7460000}"/>
    <cellStyle name="Normal 2 2 6 6 2 9" xfId="52911" xr:uid="{00000000-0005-0000-0000-0000D8460000}"/>
    <cellStyle name="Normal 2 2 6 6 3" xfId="4283" xr:uid="{00000000-0005-0000-0000-0000D9460000}"/>
    <cellStyle name="Normal 2 2 6 6 3 2" xfId="15637" xr:uid="{00000000-0005-0000-0000-0000DA460000}"/>
    <cellStyle name="Normal 2 2 6 6 3 3" xfId="24023" xr:uid="{00000000-0005-0000-0000-0000DB460000}"/>
    <cellStyle name="Normal 2 2 6 6 3 4" xfId="32409" xr:uid="{00000000-0005-0000-0000-0000DC460000}"/>
    <cellStyle name="Normal 2 2 6 6 3 5" xfId="40795" xr:uid="{00000000-0005-0000-0000-0000DD460000}"/>
    <cellStyle name="Normal 2 2 6 6 3 6" xfId="49181" xr:uid="{00000000-0005-0000-0000-0000DE460000}"/>
    <cellStyle name="Normal 2 2 6 6 3 7" xfId="57567" xr:uid="{00000000-0005-0000-0000-0000DF460000}"/>
    <cellStyle name="Normal 2 2 6 6 4" xfId="7251" xr:uid="{00000000-0005-0000-0000-0000E0460000}"/>
    <cellStyle name="Normal 2 2 6 6 4 2" xfId="12927" xr:uid="{00000000-0005-0000-0000-0000E1460000}"/>
    <cellStyle name="Normal 2 2 6 6 4 3" xfId="21313" xr:uid="{00000000-0005-0000-0000-0000E2460000}"/>
    <cellStyle name="Normal 2 2 6 6 4 4" xfId="29699" xr:uid="{00000000-0005-0000-0000-0000E3460000}"/>
    <cellStyle name="Normal 2 2 6 6 4 5" xfId="38085" xr:uid="{00000000-0005-0000-0000-0000E4460000}"/>
    <cellStyle name="Normal 2 2 6 6 4 6" xfId="46471" xr:uid="{00000000-0005-0000-0000-0000E5460000}"/>
    <cellStyle name="Normal 2 2 6 6 4 7" xfId="54857" xr:uid="{00000000-0005-0000-0000-0000E6460000}"/>
    <cellStyle name="Normal 2 2 6 6 5" xfId="9961" xr:uid="{00000000-0005-0000-0000-0000E7460000}"/>
    <cellStyle name="Normal 2 2 6 6 6" xfId="18347" xr:uid="{00000000-0005-0000-0000-0000E8460000}"/>
    <cellStyle name="Normal 2 2 6 6 7" xfId="26733" xr:uid="{00000000-0005-0000-0000-0000E9460000}"/>
    <cellStyle name="Normal 2 2 6 6 8" xfId="35119" xr:uid="{00000000-0005-0000-0000-0000EA460000}"/>
    <cellStyle name="Normal 2 2 6 6 9" xfId="43505" xr:uid="{00000000-0005-0000-0000-0000EB460000}"/>
    <cellStyle name="Normal 2 2 6 7" xfId="2110" xr:uid="{00000000-0005-0000-0000-0000EC460000}"/>
    <cellStyle name="Normal 2 2 6 7 2" xfId="4827" xr:uid="{00000000-0005-0000-0000-0000ED460000}"/>
    <cellStyle name="Normal 2 2 6 7 2 2" xfId="16181" xr:uid="{00000000-0005-0000-0000-0000EE460000}"/>
    <cellStyle name="Normal 2 2 6 7 2 3" xfId="24567" xr:uid="{00000000-0005-0000-0000-0000EF460000}"/>
    <cellStyle name="Normal 2 2 6 7 2 4" xfId="32953" xr:uid="{00000000-0005-0000-0000-0000F0460000}"/>
    <cellStyle name="Normal 2 2 6 7 2 5" xfId="41339" xr:uid="{00000000-0005-0000-0000-0000F1460000}"/>
    <cellStyle name="Normal 2 2 6 7 2 6" xfId="49725" xr:uid="{00000000-0005-0000-0000-0000F2460000}"/>
    <cellStyle name="Normal 2 2 6 7 2 7" xfId="58111" xr:uid="{00000000-0005-0000-0000-0000F3460000}"/>
    <cellStyle name="Normal 2 2 6 7 3" xfId="7795" xr:uid="{00000000-0005-0000-0000-0000F4460000}"/>
    <cellStyle name="Normal 2 2 6 7 3 2" xfId="13471" xr:uid="{00000000-0005-0000-0000-0000F5460000}"/>
    <cellStyle name="Normal 2 2 6 7 3 3" xfId="21857" xr:uid="{00000000-0005-0000-0000-0000F6460000}"/>
    <cellStyle name="Normal 2 2 6 7 3 4" xfId="30243" xr:uid="{00000000-0005-0000-0000-0000F7460000}"/>
    <cellStyle name="Normal 2 2 6 7 3 5" xfId="38629" xr:uid="{00000000-0005-0000-0000-0000F8460000}"/>
    <cellStyle name="Normal 2 2 6 7 3 6" xfId="47015" xr:uid="{00000000-0005-0000-0000-0000F9460000}"/>
    <cellStyle name="Normal 2 2 6 7 3 7" xfId="55401" xr:uid="{00000000-0005-0000-0000-0000FA460000}"/>
    <cellStyle name="Normal 2 2 6 7 4" xfId="10505" xr:uid="{00000000-0005-0000-0000-0000FB460000}"/>
    <cellStyle name="Normal 2 2 6 7 5" xfId="18891" xr:uid="{00000000-0005-0000-0000-0000FC460000}"/>
    <cellStyle name="Normal 2 2 6 7 6" xfId="27277" xr:uid="{00000000-0005-0000-0000-0000FD460000}"/>
    <cellStyle name="Normal 2 2 6 7 7" xfId="35663" xr:uid="{00000000-0005-0000-0000-0000FE460000}"/>
    <cellStyle name="Normal 2 2 6 7 8" xfId="44049" xr:uid="{00000000-0005-0000-0000-0000FF460000}"/>
    <cellStyle name="Normal 2 2 6 7 9" xfId="52435" xr:uid="{00000000-0005-0000-0000-000000470000}"/>
    <cellStyle name="Normal 2 2 6 8" xfId="657" xr:uid="{00000000-0005-0000-0000-000001470000}"/>
    <cellStyle name="Normal 2 2 6 8 2" xfId="6406" xr:uid="{00000000-0005-0000-0000-000002470000}"/>
    <cellStyle name="Normal 2 2 6 8 3" xfId="12082" xr:uid="{00000000-0005-0000-0000-000003470000}"/>
    <cellStyle name="Normal 2 2 6 8 4" xfId="20468" xr:uid="{00000000-0005-0000-0000-000004470000}"/>
    <cellStyle name="Normal 2 2 6 8 5" xfId="28854" xr:uid="{00000000-0005-0000-0000-000005470000}"/>
    <cellStyle name="Normal 2 2 6 8 6" xfId="37240" xr:uid="{00000000-0005-0000-0000-000006470000}"/>
    <cellStyle name="Normal 2 2 6 8 7" xfId="45626" xr:uid="{00000000-0005-0000-0000-000007470000}"/>
    <cellStyle name="Normal 2 2 6 8 8" xfId="54012" xr:uid="{00000000-0005-0000-0000-000008470000}"/>
    <cellStyle name="Normal 2 2 6 9" xfId="3438" xr:uid="{00000000-0005-0000-0000-000009470000}"/>
    <cellStyle name="Normal 2 2 6 9 2" xfId="14792" xr:uid="{00000000-0005-0000-0000-00000A470000}"/>
    <cellStyle name="Normal 2 2 6 9 3" xfId="23178" xr:uid="{00000000-0005-0000-0000-00000B470000}"/>
    <cellStyle name="Normal 2 2 6 9 4" xfId="31564" xr:uid="{00000000-0005-0000-0000-00000C470000}"/>
    <cellStyle name="Normal 2 2 6 9 5" xfId="39950" xr:uid="{00000000-0005-0000-0000-00000D470000}"/>
    <cellStyle name="Normal 2 2 6 9 6" xfId="48336" xr:uid="{00000000-0005-0000-0000-00000E470000}"/>
    <cellStyle name="Normal 2 2 6 9 7" xfId="56722" xr:uid="{00000000-0005-0000-0000-00000F470000}"/>
    <cellStyle name="Normal 2 2 6_Sheet1" xfId="188" xr:uid="{00000000-0005-0000-0000-000010470000}"/>
    <cellStyle name="Normal 2 2 7" xfId="189" xr:uid="{00000000-0005-0000-0000-000011470000}"/>
    <cellStyle name="Normal 2 2 7 10" xfId="9120" xr:uid="{00000000-0005-0000-0000-000012470000}"/>
    <cellStyle name="Normal 2 2 7 11" xfId="17506" xr:uid="{00000000-0005-0000-0000-000013470000}"/>
    <cellStyle name="Normal 2 2 7 12" xfId="25892" xr:uid="{00000000-0005-0000-0000-000014470000}"/>
    <cellStyle name="Normal 2 2 7 13" xfId="34278" xr:uid="{00000000-0005-0000-0000-000015470000}"/>
    <cellStyle name="Normal 2 2 7 14" xfId="42664" xr:uid="{00000000-0005-0000-0000-000016470000}"/>
    <cellStyle name="Normal 2 2 7 15" xfId="51050" xr:uid="{00000000-0005-0000-0000-000017470000}"/>
    <cellStyle name="Normal 2 2 7 16" xfId="59436" xr:uid="{00000000-0005-0000-0000-000018470000}"/>
    <cellStyle name="Normal 2 2 7 17" xfId="60803" xr:uid="{00000000-0005-0000-0000-000019470000}"/>
    <cellStyle name="Normal 2 2 7 2" xfId="190" xr:uid="{00000000-0005-0000-0000-00001A470000}"/>
    <cellStyle name="Normal 2 2 7 2 10" xfId="34279" xr:uid="{00000000-0005-0000-0000-00001B470000}"/>
    <cellStyle name="Normal 2 2 7 2 11" xfId="42665" xr:uid="{00000000-0005-0000-0000-00001C470000}"/>
    <cellStyle name="Normal 2 2 7 2 12" xfId="51051" xr:uid="{00000000-0005-0000-0000-00001D470000}"/>
    <cellStyle name="Normal 2 2 7 2 13" xfId="59437" xr:uid="{00000000-0005-0000-0000-00001E470000}"/>
    <cellStyle name="Normal 2 2 7 2 14" xfId="60804" xr:uid="{00000000-0005-0000-0000-00001F470000}"/>
    <cellStyle name="Normal 2 2 7 2 2" xfId="1011" xr:uid="{00000000-0005-0000-0000-000020470000}"/>
    <cellStyle name="Normal 2 2 7 2 2 10" xfId="51422" xr:uid="{00000000-0005-0000-0000-000021470000}"/>
    <cellStyle name="Normal 2 2 7 2 2 11" xfId="59808" xr:uid="{00000000-0005-0000-0000-000022470000}"/>
    <cellStyle name="Normal 2 2 7 2 2 12" xfId="61299" xr:uid="{00000000-0005-0000-0000-000023470000}"/>
    <cellStyle name="Normal 2 2 7 2 2 2" xfId="2962" xr:uid="{00000000-0005-0000-0000-000024470000}"/>
    <cellStyle name="Normal 2 2 7 2 2 2 2" xfId="5679" xr:uid="{00000000-0005-0000-0000-000025470000}"/>
    <cellStyle name="Normal 2 2 7 2 2 2 2 2" xfId="17033" xr:uid="{00000000-0005-0000-0000-000026470000}"/>
    <cellStyle name="Normal 2 2 7 2 2 2 2 3" xfId="25419" xr:uid="{00000000-0005-0000-0000-000027470000}"/>
    <cellStyle name="Normal 2 2 7 2 2 2 2 4" xfId="33805" xr:uid="{00000000-0005-0000-0000-000028470000}"/>
    <cellStyle name="Normal 2 2 7 2 2 2 2 5" xfId="42191" xr:uid="{00000000-0005-0000-0000-000029470000}"/>
    <cellStyle name="Normal 2 2 7 2 2 2 2 6" xfId="50577" xr:uid="{00000000-0005-0000-0000-00002A470000}"/>
    <cellStyle name="Normal 2 2 7 2 2 2 2 7" xfId="58963" xr:uid="{00000000-0005-0000-0000-00002B470000}"/>
    <cellStyle name="Normal 2 2 7 2 2 2 3" xfId="8647" xr:uid="{00000000-0005-0000-0000-00002C470000}"/>
    <cellStyle name="Normal 2 2 7 2 2 2 3 2" xfId="14323" xr:uid="{00000000-0005-0000-0000-00002D470000}"/>
    <cellStyle name="Normal 2 2 7 2 2 2 3 3" xfId="22709" xr:uid="{00000000-0005-0000-0000-00002E470000}"/>
    <cellStyle name="Normal 2 2 7 2 2 2 3 4" xfId="31095" xr:uid="{00000000-0005-0000-0000-00002F470000}"/>
    <cellStyle name="Normal 2 2 7 2 2 2 3 5" xfId="39481" xr:uid="{00000000-0005-0000-0000-000030470000}"/>
    <cellStyle name="Normal 2 2 7 2 2 2 3 6" xfId="47867" xr:uid="{00000000-0005-0000-0000-000031470000}"/>
    <cellStyle name="Normal 2 2 7 2 2 2 3 7" xfId="56253" xr:uid="{00000000-0005-0000-0000-000032470000}"/>
    <cellStyle name="Normal 2 2 7 2 2 2 4" xfId="11357" xr:uid="{00000000-0005-0000-0000-000033470000}"/>
    <cellStyle name="Normal 2 2 7 2 2 2 5" xfId="19743" xr:uid="{00000000-0005-0000-0000-000034470000}"/>
    <cellStyle name="Normal 2 2 7 2 2 2 6" xfId="28129" xr:uid="{00000000-0005-0000-0000-000035470000}"/>
    <cellStyle name="Normal 2 2 7 2 2 2 7" xfId="36515" xr:uid="{00000000-0005-0000-0000-000036470000}"/>
    <cellStyle name="Normal 2 2 7 2 2 2 8" xfId="44901" xr:uid="{00000000-0005-0000-0000-000037470000}"/>
    <cellStyle name="Normal 2 2 7 2 2 2 9" xfId="53287" xr:uid="{00000000-0005-0000-0000-000038470000}"/>
    <cellStyle name="Normal 2 2 7 2 2 3" xfId="3814" xr:uid="{00000000-0005-0000-0000-000039470000}"/>
    <cellStyle name="Normal 2 2 7 2 2 3 2" xfId="15168" xr:uid="{00000000-0005-0000-0000-00003A470000}"/>
    <cellStyle name="Normal 2 2 7 2 2 3 3" xfId="23554" xr:uid="{00000000-0005-0000-0000-00003B470000}"/>
    <cellStyle name="Normal 2 2 7 2 2 3 4" xfId="31940" xr:uid="{00000000-0005-0000-0000-00003C470000}"/>
    <cellStyle name="Normal 2 2 7 2 2 3 5" xfId="40326" xr:uid="{00000000-0005-0000-0000-00003D470000}"/>
    <cellStyle name="Normal 2 2 7 2 2 3 6" xfId="48712" xr:uid="{00000000-0005-0000-0000-00003E470000}"/>
    <cellStyle name="Normal 2 2 7 2 2 3 7" xfId="57098" xr:uid="{00000000-0005-0000-0000-00003F470000}"/>
    <cellStyle name="Normal 2 2 7 2 2 4" xfId="6782" xr:uid="{00000000-0005-0000-0000-000040470000}"/>
    <cellStyle name="Normal 2 2 7 2 2 4 2" xfId="12458" xr:uid="{00000000-0005-0000-0000-000041470000}"/>
    <cellStyle name="Normal 2 2 7 2 2 4 3" xfId="20844" xr:uid="{00000000-0005-0000-0000-000042470000}"/>
    <cellStyle name="Normal 2 2 7 2 2 4 4" xfId="29230" xr:uid="{00000000-0005-0000-0000-000043470000}"/>
    <cellStyle name="Normal 2 2 7 2 2 4 5" xfId="37616" xr:uid="{00000000-0005-0000-0000-000044470000}"/>
    <cellStyle name="Normal 2 2 7 2 2 4 6" xfId="46002" xr:uid="{00000000-0005-0000-0000-000045470000}"/>
    <cellStyle name="Normal 2 2 7 2 2 4 7" xfId="54388" xr:uid="{00000000-0005-0000-0000-000046470000}"/>
    <cellStyle name="Normal 2 2 7 2 2 5" xfId="9492" xr:uid="{00000000-0005-0000-0000-000047470000}"/>
    <cellStyle name="Normal 2 2 7 2 2 6" xfId="17878" xr:uid="{00000000-0005-0000-0000-000048470000}"/>
    <cellStyle name="Normal 2 2 7 2 2 7" xfId="26264" xr:uid="{00000000-0005-0000-0000-000049470000}"/>
    <cellStyle name="Normal 2 2 7 2 2 8" xfId="34650" xr:uid="{00000000-0005-0000-0000-00004A470000}"/>
    <cellStyle name="Normal 2 2 7 2 2 9" xfId="43036" xr:uid="{00000000-0005-0000-0000-00004B470000}"/>
    <cellStyle name="Normal 2 2 7 2 3" xfId="1571" xr:uid="{00000000-0005-0000-0000-00004C470000}"/>
    <cellStyle name="Normal 2 2 7 2 3 10" xfId="51896" xr:uid="{00000000-0005-0000-0000-00004D470000}"/>
    <cellStyle name="Normal 2 2 7 2 3 11" xfId="60282" xr:uid="{00000000-0005-0000-0000-00004E470000}"/>
    <cellStyle name="Normal 2 2 7 2 3 2" xfId="2591" xr:uid="{00000000-0005-0000-0000-00004F470000}"/>
    <cellStyle name="Normal 2 2 7 2 3 2 2" xfId="5308" xr:uid="{00000000-0005-0000-0000-000050470000}"/>
    <cellStyle name="Normal 2 2 7 2 3 2 2 2" xfId="16662" xr:uid="{00000000-0005-0000-0000-000051470000}"/>
    <cellStyle name="Normal 2 2 7 2 3 2 2 3" xfId="25048" xr:uid="{00000000-0005-0000-0000-000052470000}"/>
    <cellStyle name="Normal 2 2 7 2 3 2 2 4" xfId="33434" xr:uid="{00000000-0005-0000-0000-000053470000}"/>
    <cellStyle name="Normal 2 2 7 2 3 2 2 5" xfId="41820" xr:uid="{00000000-0005-0000-0000-000054470000}"/>
    <cellStyle name="Normal 2 2 7 2 3 2 2 6" xfId="50206" xr:uid="{00000000-0005-0000-0000-000055470000}"/>
    <cellStyle name="Normal 2 2 7 2 3 2 2 7" xfId="58592" xr:uid="{00000000-0005-0000-0000-000056470000}"/>
    <cellStyle name="Normal 2 2 7 2 3 2 3" xfId="8276" xr:uid="{00000000-0005-0000-0000-000057470000}"/>
    <cellStyle name="Normal 2 2 7 2 3 2 3 2" xfId="13952" xr:uid="{00000000-0005-0000-0000-000058470000}"/>
    <cellStyle name="Normal 2 2 7 2 3 2 3 3" xfId="22338" xr:uid="{00000000-0005-0000-0000-000059470000}"/>
    <cellStyle name="Normal 2 2 7 2 3 2 3 4" xfId="30724" xr:uid="{00000000-0005-0000-0000-00005A470000}"/>
    <cellStyle name="Normal 2 2 7 2 3 2 3 5" xfId="39110" xr:uid="{00000000-0005-0000-0000-00005B470000}"/>
    <cellStyle name="Normal 2 2 7 2 3 2 3 6" xfId="47496" xr:uid="{00000000-0005-0000-0000-00005C470000}"/>
    <cellStyle name="Normal 2 2 7 2 3 2 3 7" xfId="55882" xr:uid="{00000000-0005-0000-0000-00005D470000}"/>
    <cellStyle name="Normal 2 2 7 2 3 2 4" xfId="10986" xr:uid="{00000000-0005-0000-0000-00005E470000}"/>
    <cellStyle name="Normal 2 2 7 2 3 2 5" xfId="19372" xr:uid="{00000000-0005-0000-0000-00005F470000}"/>
    <cellStyle name="Normal 2 2 7 2 3 2 6" xfId="27758" xr:uid="{00000000-0005-0000-0000-000060470000}"/>
    <cellStyle name="Normal 2 2 7 2 3 2 7" xfId="36144" xr:uid="{00000000-0005-0000-0000-000061470000}"/>
    <cellStyle name="Normal 2 2 7 2 3 2 8" xfId="44530" xr:uid="{00000000-0005-0000-0000-000062470000}"/>
    <cellStyle name="Normal 2 2 7 2 3 2 9" xfId="52916" xr:uid="{00000000-0005-0000-0000-000063470000}"/>
    <cellStyle name="Normal 2 2 7 2 3 3" xfId="4288" xr:uid="{00000000-0005-0000-0000-000064470000}"/>
    <cellStyle name="Normal 2 2 7 2 3 3 2" xfId="15642" xr:uid="{00000000-0005-0000-0000-000065470000}"/>
    <cellStyle name="Normal 2 2 7 2 3 3 3" xfId="24028" xr:uid="{00000000-0005-0000-0000-000066470000}"/>
    <cellStyle name="Normal 2 2 7 2 3 3 4" xfId="32414" xr:uid="{00000000-0005-0000-0000-000067470000}"/>
    <cellStyle name="Normal 2 2 7 2 3 3 5" xfId="40800" xr:uid="{00000000-0005-0000-0000-000068470000}"/>
    <cellStyle name="Normal 2 2 7 2 3 3 6" xfId="49186" xr:uid="{00000000-0005-0000-0000-000069470000}"/>
    <cellStyle name="Normal 2 2 7 2 3 3 7" xfId="57572" xr:uid="{00000000-0005-0000-0000-00006A470000}"/>
    <cellStyle name="Normal 2 2 7 2 3 4" xfId="7256" xr:uid="{00000000-0005-0000-0000-00006B470000}"/>
    <cellStyle name="Normal 2 2 7 2 3 4 2" xfId="12932" xr:uid="{00000000-0005-0000-0000-00006C470000}"/>
    <cellStyle name="Normal 2 2 7 2 3 4 3" xfId="21318" xr:uid="{00000000-0005-0000-0000-00006D470000}"/>
    <cellStyle name="Normal 2 2 7 2 3 4 4" xfId="29704" xr:uid="{00000000-0005-0000-0000-00006E470000}"/>
    <cellStyle name="Normal 2 2 7 2 3 4 5" xfId="38090" xr:uid="{00000000-0005-0000-0000-00006F470000}"/>
    <cellStyle name="Normal 2 2 7 2 3 4 6" xfId="46476" xr:uid="{00000000-0005-0000-0000-000070470000}"/>
    <cellStyle name="Normal 2 2 7 2 3 4 7" xfId="54862" xr:uid="{00000000-0005-0000-0000-000071470000}"/>
    <cellStyle name="Normal 2 2 7 2 3 5" xfId="9966" xr:uid="{00000000-0005-0000-0000-000072470000}"/>
    <cellStyle name="Normal 2 2 7 2 3 6" xfId="18352" xr:uid="{00000000-0005-0000-0000-000073470000}"/>
    <cellStyle name="Normal 2 2 7 2 3 7" xfId="26738" xr:uid="{00000000-0005-0000-0000-000074470000}"/>
    <cellStyle name="Normal 2 2 7 2 3 8" xfId="35124" xr:uid="{00000000-0005-0000-0000-000075470000}"/>
    <cellStyle name="Normal 2 2 7 2 3 9" xfId="43510" xr:uid="{00000000-0005-0000-0000-000076470000}"/>
    <cellStyle name="Normal 2 2 7 2 4" xfId="2117" xr:uid="{00000000-0005-0000-0000-000077470000}"/>
    <cellStyle name="Normal 2 2 7 2 4 2" xfId="4834" xr:uid="{00000000-0005-0000-0000-000078470000}"/>
    <cellStyle name="Normal 2 2 7 2 4 2 2" xfId="16188" xr:uid="{00000000-0005-0000-0000-000079470000}"/>
    <cellStyle name="Normal 2 2 7 2 4 2 3" xfId="24574" xr:uid="{00000000-0005-0000-0000-00007A470000}"/>
    <cellStyle name="Normal 2 2 7 2 4 2 4" xfId="32960" xr:uid="{00000000-0005-0000-0000-00007B470000}"/>
    <cellStyle name="Normal 2 2 7 2 4 2 5" xfId="41346" xr:uid="{00000000-0005-0000-0000-00007C470000}"/>
    <cellStyle name="Normal 2 2 7 2 4 2 6" xfId="49732" xr:uid="{00000000-0005-0000-0000-00007D470000}"/>
    <cellStyle name="Normal 2 2 7 2 4 2 7" xfId="58118" xr:uid="{00000000-0005-0000-0000-00007E470000}"/>
    <cellStyle name="Normal 2 2 7 2 4 3" xfId="7802" xr:uid="{00000000-0005-0000-0000-00007F470000}"/>
    <cellStyle name="Normal 2 2 7 2 4 3 2" xfId="13478" xr:uid="{00000000-0005-0000-0000-000080470000}"/>
    <cellStyle name="Normal 2 2 7 2 4 3 3" xfId="21864" xr:uid="{00000000-0005-0000-0000-000081470000}"/>
    <cellStyle name="Normal 2 2 7 2 4 3 4" xfId="30250" xr:uid="{00000000-0005-0000-0000-000082470000}"/>
    <cellStyle name="Normal 2 2 7 2 4 3 5" xfId="38636" xr:uid="{00000000-0005-0000-0000-000083470000}"/>
    <cellStyle name="Normal 2 2 7 2 4 3 6" xfId="47022" xr:uid="{00000000-0005-0000-0000-000084470000}"/>
    <cellStyle name="Normal 2 2 7 2 4 3 7" xfId="55408" xr:uid="{00000000-0005-0000-0000-000085470000}"/>
    <cellStyle name="Normal 2 2 7 2 4 4" xfId="10512" xr:uid="{00000000-0005-0000-0000-000086470000}"/>
    <cellStyle name="Normal 2 2 7 2 4 5" xfId="18898" xr:uid="{00000000-0005-0000-0000-000087470000}"/>
    <cellStyle name="Normal 2 2 7 2 4 6" xfId="27284" xr:uid="{00000000-0005-0000-0000-000088470000}"/>
    <cellStyle name="Normal 2 2 7 2 4 7" xfId="35670" xr:uid="{00000000-0005-0000-0000-000089470000}"/>
    <cellStyle name="Normal 2 2 7 2 4 8" xfId="44056" xr:uid="{00000000-0005-0000-0000-00008A470000}"/>
    <cellStyle name="Normal 2 2 7 2 4 9" xfId="52442" xr:uid="{00000000-0005-0000-0000-00008B470000}"/>
    <cellStyle name="Normal 2 2 7 2 5" xfId="3443" xr:uid="{00000000-0005-0000-0000-00008C470000}"/>
    <cellStyle name="Normal 2 2 7 2 5 2" xfId="14797" xr:uid="{00000000-0005-0000-0000-00008D470000}"/>
    <cellStyle name="Normal 2 2 7 2 5 3" xfId="23183" xr:uid="{00000000-0005-0000-0000-00008E470000}"/>
    <cellStyle name="Normal 2 2 7 2 5 4" xfId="31569" xr:uid="{00000000-0005-0000-0000-00008F470000}"/>
    <cellStyle name="Normal 2 2 7 2 5 5" xfId="39955" xr:uid="{00000000-0005-0000-0000-000090470000}"/>
    <cellStyle name="Normal 2 2 7 2 5 6" xfId="48341" xr:uid="{00000000-0005-0000-0000-000091470000}"/>
    <cellStyle name="Normal 2 2 7 2 5 7" xfId="56727" xr:uid="{00000000-0005-0000-0000-000092470000}"/>
    <cellStyle name="Normal 2 2 7 2 6" xfId="6411" xr:uid="{00000000-0005-0000-0000-000093470000}"/>
    <cellStyle name="Normal 2 2 7 2 6 2" xfId="12087" xr:uid="{00000000-0005-0000-0000-000094470000}"/>
    <cellStyle name="Normal 2 2 7 2 6 3" xfId="20473" xr:uid="{00000000-0005-0000-0000-000095470000}"/>
    <cellStyle name="Normal 2 2 7 2 6 4" xfId="28859" xr:uid="{00000000-0005-0000-0000-000096470000}"/>
    <cellStyle name="Normal 2 2 7 2 6 5" xfId="37245" xr:uid="{00000000-0005-0000-0000-000097470000}"/>
    <cellStyle name="Normal 2 2 7 2 6 6" xfId="45631" xr:uid="{00000000-0005-0000-0000-000098470000}"/>
    <cellStyle name="Normal 2 2 7 2 6 7" xfId="54017" xr:uid="{00000000-0005-0000-0000-000099470000}"/>
    <cellStyle name="Normal 2 2 7 2 7" xfId="9121" xr:uid="{00000000-0005-0000-0000-00009A470000}"/>
    <cellStyle name="Normal 2 2 7 2 8" xfId="17507" xr:uid="{00000000-0005-0000-0000-00009B470000}"/>
    <cellStyle name="Normal 2 2 7 2 9" xfId="25893" xr:uid="{00000000-0005-0000-0000-00009C470000}"/>
    <cellStyle name="Normal 2 2 7 3" xfId="1012" xr:uid="{00000000-0005-0000-0000-00009D470000}"/>
    <cellStyle name="Normal 2 2 7 3 10" xfId="43037" xr:uid="{00000000-0005-0000-0000-00009E470000}"/>
    <cellStyle name="Normal 2 2 7 3 11" xfId="51423" xr:uid="{00000000-0005-0000-0000-00009F470000}"/>
    <cellStyle name="Normal 2 2 7 3 12" xfId="59809" xr:uid="{00000000-0005-0000-0000-0000A0470000}"/>
    <cellStyle name="Normal 2 2 7 3 13" xfId="61298" xr:uid="{00000000-0005-0000-0000-0000A1470000}"/>
    <cellStyle name="Normal 2 2 7 3 2" xfId="1853" xr:uid="{00000000-0005-0000-0000-0000A2470000}"/>
    <cellStyle name="Normal 2 2 7 3 2 10" xfId="52178" xr:uid="{00000000-0005-0000-0000-0000A3470000}"/>
    <cellStyle name="Normal 2 2 7 3 2 11" xfId="60564" xr:uid="{00000000-0005-0000-0000-0000A4470000}"/>
    <cellStyle name="Normal 2 2 7 3 2 2" xfId="2963" xr:uid="{00000000-0005-0000-0000-0000A5470000}"/>
    <cellStyle name="Normal 2 2 7 3 2 2 2" xfId="5680" xr:uid="{00000000-0005-0000-0000-0000A6470000}"/>
    <cellStyle name="Normal 2 2 7 3 2 2 2 2" xfId="17034" xr:uid="{00000000-0005-0000-0000-0000A7470000}"/>
    <cellStyle name="Normal 2 2 7 3 2 2 2 3" xfId="25420" xr:uid="{00000000-0005-0000-0000-0000A8470000}"/>
    <cellStyle name="Normal 2 2 7 3 2 2 2 4" xfId="33806" xr:uid="{00000000-0005-0000-0000-0000A9470000}"/>
    <cellStyle name="Normal 2 2 7 3 2 2 2 5" xfId="42192" xr:uid="{00000000-0005-0000-0000-0000AA470000}"/>
    <cellStyle name="Normal 2 2 7 3 2 2 2 6" xfId="50578" xr:uid="{00000000-0005-0000-0000-0000AB470000}"/>
    <cellStyle name="Normal 2 2 7 3 2 2 2 7" xfId="58964" xr:uid="{00000000-0005-0000-0000-0000AC470000}"/>
    <cellStyle name="Normal 2 2 7 3 2 2 3" xfId="8648" xr:uid="{00000000-0005-0000-0000-0000AD470000}"/>
    <cellStyle name="Normal 2 2 7 3 2 2 3 2" xfId="14324" xr:uid="{00000000-0005-0000-0000-0000AE470000}"/>
    <cellStyle name="Normal 2 2 7 3 2 2 3 3" xfId="22710" xr:uid="{00000000-0005-0000-0000-0000AF470000}"/>
    <cellStyle name="Normal 2 2 7 3 2 2 3 4" xfId="31096" xr:uid="{00000000-0005-0000-0000-0000B0470000}"/>
    <cellStyle name="Normal 2 2 7 3 2 2 3 5" xfId="39482" xr:uid="{00000000-0005-0000-0000-0000B1470000}"/>
    <cellStyle name="Normal 2 2 7 3 2 2 3 6" xfId="47868" xr:uid="{00000000-0005-0000-0000-0000B2470000}"/>
    <cellStyle name="Normal 2 2 7 3 2 2 3 7" xfId="56254" xr:uid="{00000000-0005-0000-0000-0000B3470000}"/>
    <cellStyle name="Normal 2 2 7 3 2 2 4" xfId="11358" xr:uid="{00000000-0005-0000-0000-0000B4470000}"/>
    <cellStyle name="Normal 2 2 7 3 2 2 5" xfId="19744" xr:uid="{00000000-0005-0000-0000-0000B5470000}"/>
    <cellStyle name="Normal 2 2 7 3 2 2 6" xfId="28130" xr:uid="{00000000-0005-0000-0000-0000B6470000}"/>
    <cellStyle name="Normal 2 2 7 3 2 2 7" xfId="36516" xr:uid="{00000000-0005-0000-0000-0000B7470000}"/>
    <cellStyle name="Normal 2 2 7 3 2 2 8" xfId="44902" xr:uid="{00000000-0005-0000-0000-0000B8470000}"/>
    <cellStyle name="Normal 2 2 7 3 2 2 9" xfId="53288" xr:uid="{00000000-0005-0000-0000-0000B9470000}"/>
    <cellStyle name="Normal 2 2 7 3 2 3" xfId="4570" xr:uid="{00000000-0005-0000-0000-0000BA470000}"/>
    <cellStyle name="Normal 2 2 7 3 2 3 2" xfId="15924" xr:uid="{00000000-0005-0000-0000-0000BB470000}"/>
    <cellStyle name="Normal 2 2 7 3 2 3 3" xfId="24310" xr:uid="{00000000-0005-0000-0000-0000BC470000}"/>
    <cellStyle name="Normal 2 2 7 3 2 3 4" xfId="32696" xr:uid="{00000000-0005-0000-0000-0000BD470000}"/>
    <cellStyle name="Normal 2 2 7 3 2 3 5" xfId="41082" xr:uid="{00000000-0005-0000-0000-0000BE470000}"/>
    <cellStyle name="Normal 2 2 7 3 2 3 6" xfId="49468" xr:uid="{00000000-0005-0000-0000-0000BF470000}"/>
    <cellStyle name="Normal 2 2 7 3 2 3 7" xfId="57854" xr:uid="{00000000-0005-0000-0000-0000C0470000}"/>
    <cellStyle name="Normal 2 2 7 3 2 4" xfId="7538" xr:uid="{00000000-0005-0000-0000-0000C1470000}"/>
    <cellStyle name="Normal 2 2 7 3 2 4 2" xfId="13214" xr:uid="{00000000-0005-0000-0000-0000C2470000}"/>
    <cellStyle name="Normal 2 2 7 3 2 4 3" xfId="21600" xr:uid="{00000000-0005-0000-0000-0000C3470000}"/>
    <cellStyle name="Normal 2 2 7 3 2 4 4" xfId="29986" xr:uid="{00000000-0005-0000-0000-0000C4470000}"/>
    <cellStyle name="Normal 2 2 7 3 2 4 5" xfId="38372" xr:uid="{00000000-0005-0000-0000-0000C5470000}"/>
    <cellStyle name="Normal 2 2 7 3 2 4 6" xfId="46758" xr:uid="{00000000-0005-0000-0000-0000C6470000}"/>
    <cellStyle name="Normal 2 2 7 3 2 4 7" xfId="55144" xr:uid="{00000000-0005-0000-0000-0000C7470000}"/>
    <cellStyle name="Normal 2 2 7 3 2 5" xfId="10248" xr:uid="{00000000-0005-0000-0000-0000C8470000}"/>
    <cellStyle name="Normal 2 2 7 3 2 6" xfId="18634" xr:uid="{00000000-0005-0000-0000-0000C9470000}"/>
    <cellStyle name="Normal 2 2 7 3 2 7" xfId="27020" xr:uid="{00000000-0005-0000-0000-0000CA470000}"/>
    <cellStyle name="Normal 2 2 7 3 2 8" xfId="35406" xr:uid="{00000000-0005-0000-0000-0000CB470000}"/>
    <cellStyle name="Normal 2 2 7 3 2 9" xfId="43792" xr:uid="{00000000-0005-0000-0000-0000CC470000}"/>
    <cellStyle name="Normal 2 2 7 3 3" xfId="2118" xr:uid="{00000000-0005-0000-0000-0000CD470000}"/>
    <cellStyle name="Normal 2 2 7 3 3 2" xfId="4835" xr:uid="{00000000-0005-0000-0000-0000CE470000}"/>
    <cellStyle name="Normal 2 2 7 3 3 2 2" xfId="16189" xr:uid="{00000000-0005-0000-0000-0000CF470000}"/>
    <cellStyle name="Normal 2 2 7 3 3 2 3" xfId="24575" xr:uid="{00000000-0005-0000-0000-0000D0470000}"/>
    <cellStyle name="Normal 2 2 7 3 3 2 4" xfId="32961" xr:uid="{00000000-0005-0000-0000-0000D1470000}"/>
    <cellStyle name="Normal 2 2 7 3 3 2 5" xfId="41347" xr:uid="{00000000-0005-0000-0000-0000D2470000}"/>
    <cellStyle name="Normal 2 2 7 3 3 2 6" xfId="49733" xr:uid="{00000000-0005-0000-0000-0000D3470000}"/>
    <cellStyle name="Normal 2 2 7 3 3 2 7" xfId="58119" xr:uid="{00000000-0005-0000-0000-0000D4470000}"/>
    <cellStyle name="Normal 2 2 7 3 3 3" xfId="7803" xr:uid="{00000000-0005-0000-0000-0000D5470000}"/>
    <cellStyle name="Normal 2 2 7 3 3 3 2" xfId="13479" xr:uid="{00000000-0005-0000-0000-0000D6470000}"/>
    <cellStyle name="Normal 2 2 7 3 3 3 3" xfId="21865" xr:uid="{00000000-0005-0000-0000-0000D7470000}"/>
    <cellStyle name="Normal 2 2 7 3 3 3 4" xfId="30251" xr:uid="{00000000-0005-0000-0000-0000D8470000}"/>
    <cellStyle name="Normal 2 2 7 3 3 3 5" xfId="38637" xr:uid="{00000000-0005-0000-0000-0000D9470000}"/>
    <cellStyle name="Normal 2 2 7 3 3 3 6" xfId="47023" xr:uid="{00000000-0005-0000-0000-0000DA470000}"/>
    <cellStyle name="Normal 2 2 7 3 3 3 7" xfId="55409" xr:uid="{00000000-0005-0000-0000-0000DB470000}"/>
    <cellStyle name="Normal 2 2 7 3 3 4" xfId="10513" xr:uid="{00000000-0005-0000-0000-0000DC470000}"/>
    <cellStyle name="Normal 2 2 7 3 3 5" xfId="18899" xr:uid="{00000000-0005-0000-0000-0000DD470000}"/>
    <cellStyle name="Normal 2 2 7 3 3 6" xfId="27285" xr:uid="{00000000-0005-0000-0000-0000DE470000}"/>
    <cellStyle name="Normal 2 2 7 3 3 7" xfId="35671" xr:uid="{00000000-0005-0000-0000-0000DF470000}"/>
    <cellStyle name="Normal 2 2 7 3 3 8" xfId="44057" xr:uid="{00000000-0005-0000-0000-0000E0470000}"/>
    <cellStyle name="Normal 2 2 7 3 3 9" xfId="52443" xr:uid="{00000000-0005-0000-0000-0000E1470000}"/>
    <cellStyle name="Normal 2 2 7 3 4" xfId="3815" xr:uid="{00000000-0005-0000-0000-0000E2470000}"/>
    <cellStyle name="Normal 2 2 7 3 4 2" xfId="15169" xr:uid="{00000000-0005-0000-0000-0000E3470000}"/>
    <cellStyle name="Normal 2 2 7 3 4 3" xfId="23555" xr:uid="{00000000-0005-0000-0000-0000E4470000}"/>
    <cellStyle name="Normal 2 2 7 3 4 4" xfId="31941" xr:uid="{00000000-0005-0000-0000-0000E5470000}"/>
    <cellStyle name="Normal 2 2 7 3 4 5" xfId="40327" xr:uid="{00000000-0005-0000-0000-0000E6470000}"/>
    <cellStyle name="Normal 2 2 7 3 4 6" xfId="48713" xr:uid="{00000000-0005-0000-0000-0000E7470000}"/>
    <cellStyle name="Normal 2 2 7 3 4 7" xfId="57099" xr:uid="{00000000-0005-0000-0000-0000E8470000}"/>
    <cellStyle name="Normal 2 2 7 3 5" xfId="6783" xr:uid="{00000000-0005-0000-0000-0000E9470000}"/>
    <cellStyle name="Normal 2 2 7 3 5 2" xfId="12459" xr:uid="{00000000-0005-0000-0000-0000EA470000}"/>
    <cellStyle name="Normal 2 2 7 3 5 3" xfId="20845" xr:uid="{00000000-0005-0000-0000-0000EB470000}"/>
    <cellStyle name="Normal 2 2 7 3 5 4" xfId="29231" xr:uid="{00000000-0005-0000-0000-0000EC470000}"/>
    <cellStyle name="Normal 2 2 7 3 5 5" xfId="37617" xr:uid="{00000000-0005-0000-0000-0000ED470000}"/>
    <cellStyle name="Normal 2 2 7 3 5 6" xfId="46003" xr:uid="{00000000-0005-0000-0000-0000EE470000}"/>
    <cellStyle name="Normal 2 2 7 3 5 7" xfId="54389" xr:uid="{00000000-0005-0000-0000-0000EF470000}"/>
    <cellStyle name="Normal 2 2 7 3 6" xfId="9493" xr:uid="{00000000-0005-0000-0000-0000F0470000}"/>
    <cellStyle name="Normal 2 2 7 3 7" xfId="17879" xr:uid="{00000000-0005-0000-0000-0000F1470000}"/>
    <cellStyle name="Normal 2 2 7 3 8" xfId="26265" xr:uid="{00000000-0005-0000-0000-0000F2470000}"/>
    <cellStyle name="Normal 2 2 7 3 9" xfId="34651" xr:uid="{00000000-0005-0000-0000-0000F3470000}"/>
    <cellStyle name="Normal 2 2 7 4" xfId="1010" xr:uid="{00000000-0005-0000-0000-0000F4470000}"/>
    <cellStyle name="Normal 2 2 7 4 10" xfId="51421" xr:uid="{00000000-0005-0000-0000-0000F5470000}"/>
    <cellStyle name="Normal 2 2 7 4 11" xfId="59807" xr:uid="{00000000-0005-0000-0000-0000F6470000}"/>
    <cellStyle name="Normal 2 2 7 4 2" xfId="2961" xr:uid="{00000000-0005-0000-0000-0000F7470000}"/>
    <cellStyle name="Normal 2 2 7 4 2 2" xfId="5678" xr:uid="{00000000-0005-0000-0000-0000F8470000}"/>
    <cellStyle name="Normal 2 2 7 4 2 2 2" xfId="17032" xr:uid="{00000000-0005-0000-0000-0000F9470000}"/>
    <cellStyle name="Normal 2 2 7 4 2 2 3" xfId="25418" xr:uid="{00000000-0005-0000-0000-0000FA470000}"/>
    <cellStyle name="Normal 2 2 7 4 2 2 4" xfId="33804" xr:uid="{00000000-0005-0000-0000-0000FB470000}"/>
    <cellStyle name="Normal 2 2 7 4 2 2 5" xfId="42190" xr:uid="{00000000-0005-0000-0000-0000FC470000}"/>
    <cellStyle name="Normal 2 2 7 4 2 2 6" xfId="50576" xr:uid="{00000000-0005-0000-0000-0000FD470000}"/>
    <cellStyle name="Normal 2 2 7 4 2 2 7" xfId="58962" xr:uid="{00000000-0005-0000-0000-0000FE470000}"/>
    <cellStyle name="Normal 2 2 7 4 2 3" xfId="8646" xr:uid="{00000000-0005-0000-0000-0000FF470000}"/>
    <cellStyle name="Normal 2 2 7 4 2 3 2" xfId="14322" xr:uid="{00000000-0005-0000-0000-000000480000}"/>
    <cellStyle name="Normal 2 2 7 4 2 3 3" xfId="22708" xr:uid="{00000000-0005-0000-0000-000001480000}"/>
    <cellStyle name="Normal 2 2 7 4 2 3 4" xfId="31094" xr:uid="{00000000-0005-0000-0000-000002480000}"/>
    <cellStyle name="Normal 2 2 7 4 2 3 5" xfId="39480" xr:uid="{00000000-0005-0000-0000-000003480000}"/>
    <cellStyle name="Normal 2 2 7 4 2 3 6" xfId="47866" xr:uid="{00000000-0005-0000-0000-000004480000}"/>
    <cellStyle name="Normal 2 2 7 4 2 3 7" xfId="56252" xr:uid="{00000000-0005-0000-0000-000005480000}"/>
    <cellStyle name="Normal 2 2 7 4 2 4" xfId="11356" xr:uid="{00000000-0005-0000-0000-000006480000}"/>
    <cellStyle name="Normal 2 2 7 4 2 5" xfId="19742" xr:uid="{00000000-0005-0000-0000-000007480000}"/>
    <cellStyle name="Normal 2 2 7 4 2 6" xfId="28128" xr:uid="{00000000-0005-0000-0000-000008480000}"/>
    <cellStyle name="Normal 2 2 7 4 2 7" xfId="36514" xr:uid="{00000000-0005-0000-0000-000009480000}"/>
    <cellStyle name="Normal 2 2 7 4 2 8" xfId="44900" xr:uid="{00000000-0005-0000-0000-00000A480000}"/>
    <cellStyle name="Normal 2 2 7 4 2 9" xfId="53286" xr:uid="{00000000-0005-0000-0000-00000B480000}"/>
    <cellStyle name="Normal 2 2 7 4 3" xfId="3813" xr:uid="{00000000-0005-0000-0000-00000C480000}"/>
    <cellStyle name="Normal 2 2 7 4 3 2" xfId="15167" xr:uid="{00000000-0005-0000-0000-00000D480000}"/>
    <cellStyle name="Normal 2 2 7 4 3 3" xfId="23553" xr:uid="{00000000-0005-0000-0000-00000E480000}"/>
    <cellStyle name="Normal 2 2 7 4 3 4" xfId="31939" xr:uid="{00000000-0005-0000-0000-00000F480000}"/>
    <cellStyle name="Normal 2 2 7 4 3 5" xfId="40325" xr:uid="{00000000-0005-0000-0000-000010480000}"/>
    <cellStyle name="Normal 2 2 7 4 3 6" xfId="48711" xr:uid="{00000000-0005-0000-0000-000011480000}"/>
    <cellStyle name="Normal 2 2 7 4 3 7" xfId="57097" xr:uid="{00000000-0005-0000-0000-000012480000}"/>
    <cellStyle name="Normal 2 2 7 4 4" xfId="6781" xr:uid="{00000000-0005-0000-0000-000013480000}"/>
    <cellStyle name="Normal 2 2 7 4 4 2" xfId="12457" xr:uid="{00000000-0005-0000-0000-000014480000}"/>
    <cellStyle name="Normal 2 2 7 4 4 3" xfId="20843" xr:uid="{00000000-0005-0000-0000-000015480000}"/>
    <cellStyle name="Normal 2 2 7 4 4 4" xfId="29229" xr:uid="{00000000-0005-0000-0000-000016480000}"/>
    <cellStyle name="Normal 2 2 7 4 4 5" xfId="37615" xr:uid="{00000000-0005-0000-0000-000017480000}"/>
    <cellStyle name="Normal 2 2 7 4 4 6" xfId="46001" xr:uid="{00000000-0005-0000-0000-000018480000}"/>
    <cellStyle name="Normal 2 2 7 4 4 7" xfId="54387" xr:uid="{00000000-0005-0000-0000-000019480000}"/>
    <cellStyle name="Normal 2 2 7 4 5" xfId="9491" xr:uid="{00000000-0005-0000-0000-00001A480000}"/>
    <cellStyle name="Normal 2 2 7 4 6" xfId="17877" xr:uid="{00000000-0005-0000-0000-00001B480000}"/>
    <cellStyle name="Normal 2 2 7 4 7" xfId="26263" xr:uid="{00000000-0005-0000-0000-00001C480000}"/>
    <cellStyle name="Normal 2 2 7 4 8" xfId="34649" xr:uid="{00000000-0005-0000-0000-00001D480000}"/>
    <cellStyle name="Normal 2 2 7 4 9" xfId="43035" xr:uid="{00000000-0005-0000-0000-00001E480000}"/>
    <cellStyle name="Normal 2 2 7 5" xfId="1570" xr:uid="{00000000-0005-0000-0000-00001F480000}"/>
    <cellStyle name="Normal 2 2 7 5 10" xfId="51895" xr:uid="{00000000-0005-0000-0000-000020480000}"/>
    <cellStyle name="Normal 2 2 7 5 11" xfId="60281" xr:uid="{00000000-0005-0000-0000-000021480000}"/>
    <cellStyle name="Normal 2 2 7 5 2" xfId="2590" xr:uid="{00000000-0005-0000-0000-000022480000}"/>
    <cellStyle name="Normal 2 2 7 5 2 2" xfId="5307" xr:uid="{00000000-0005-0000-0000-000023480000}"/>
    <cellStyle name="Normal 2 2 7 5 2 2 2" xfId="16661" xr:uid="{00000000-0005-0000-0000-000024480000}"/>
    <cellStyle name="Normal 2 2 7 5 2 2 3" xfId="25047" xr:uid="{00000000-0005-0000-0000-000025480000}"/>
    <cellStyle name="Normal 2 2 7 5 2 2 4" xfId="33433" xr:uid="{00000000-0005-0000-0000-000026480000}"/>
    <cellStyle name="Normal 2 2 7 5 2 2 5" xfId="41819" xr:uid="{00000000-0005-0000-0000-000027480000}"/>
    <cellStyle name="Normal 2 2 7 5 2 2 6" xfId="50205" xr:uid="{00000000-0005-0000-0000-000028480000}"/>
    <cellStyle name="Normal 2 2 7 5 2 2 7" xfId="58591" xr:uid="{00000000-0005-0000-0000-000029480000}"/>
    <cellStyle name="Normal 2 2 7 5 2 3" xfId="8275" xr:uid="{00000000-0005-0000-0000-00002A480000}"/>
    <cellStyle name="Normal 2 2 7 5 2 3 2" xfId="13951" xr:uid="{00000000-0005-0000-0000-00002B480000}"/>
    <cellStyle name="Normal 2 2 7 5 2 3 3" xfId="22337" xr:uid="{00000000-0005-0000-0000-00002C480000}"/>
    <cellStyle name="Normal 2 2 7 5 2 3 4" xfId="30723" xr:uid="{00000000-0005-0000-0000-00002D480000}"/>
    <cellStyle name="Normal 2 2 7 5 2 3 5" xfId="39109" xr:uid="{00000000-0005-0000-0000-00002E480000}"/>
    <cellStyle name="Normal 2 2 7 5 2 3 6" xfId="47495" xr:uid="{00000000-0005-0000-0000-00002F480000}"/>
    <cellStyle name="Normal 2 2 7 5 2 3 7" xfId="55881" xr:uid="{00000000-0005-0000-0000-000030480000}"/>
    <cellStyle name="Normal 2 2 7 5 2 4" xfId="10985" xr:uid="{00000000-0005-0000-0000-000031480000}"/>
    <cellStyle name="Normal 2 2 7 5 2 5" xfId="19371" xr:uid="{00000000-0005-0000-0000-000032480000}"/>
    <cellStyle name="Normal 2 2 7 5 2 6" xfId="27757" xr:uid="{00000000-0005-0000-0000-000033480000}"/>
    <cellStyle name="Normal 2 2 7 5 2 7" xfId="36143" xr:uid="{00000000-0005-0000-0000-000034480000}"/>
    <cellStyle name="Normal 2 2 7 5 2 8" xfId="44529" xr:uid="{00000000-0005-0000-0000-000035480000}"/>
    <cellStyle name="Normal 2 2 7 5 2 9" xfId="52915" xr:uid="{00000000-0005-0000-0000-000036480000}"/>
    <cellStyle name="Normal 2 2 7 5 3" xfId="4287" xr:uid="{00000000-0005-0000-0000-000037480000}"/>
    <cellStyle name="Normal 2 2 7 5 3 2" xfId="15641" xr:uid="{00000000-0005-0000-0000-000038480000}"/>
    <cellStyle name="Normal 2 2 7 5 3 3" xfId="24027" xr:uid="{00000000-0005-0000-0000-000039480000}"/>
    <cellStyle name="Normal 2 2 7 5 3 4" xfId="32413" xr:uid="{00000000-0005-0000-0000-00003A480000}"/>
    <cellStyle name="Normal 2 2 7 5 3 5" xfId="40799" xr:uid="{00000000-0005-0000-0000-00003B480000}"/>
    <cellStyle name="Normal 2 2 7 5 3 6" xfId="49185" xr:uid="{00000000-0005-0000-0000-00003C480000}"/>
    <cellStyle name="Normal 2 2 7 5 3 7" xfId="57571" xr:uid="{00000000-0005-0000-0000-00003D480000}"/>
    <cellStyle name="Normal 2 2 7 5 4" xfId="7255" xr:uid="{00000000-0005-0000-0000-00003E480000}"/>
    <cellStyle name="Normal 2 2 7 5 4 2" xfId="12931" xr:uid="{00000000-0005-0000-0000-00003F480000}"/>
    <cellStyle name="Normal 2 2 7 5 4 3" xfId="21317" xr:uid="{00000000-0005-0000-0000-000040480000}"/>
    <cellStyle name="Normal 2 2 7 5 4 4" xfId="29703" xr:uid="{00000000-0005-0000-0000-000041480000}"/>
    <cellStyle name="Normal 2 2 7 5 4 5" xfId="38089" xr:uid="{00000000-0005-0000-0000-000042480000}"/>
    <cellStyle name="Normal 2 2 7 5 4 6" xfId="46475" xr:uid="{00000000-0005-0000-0000-000043480000}"/>
    <cellStyle name="Normal 2 2 7 5 4 7" xfId="54861" xr:uid="{00000000-0005-0000-0000-000044480000}"/>
    <cellStyle name="Normal 2 2 7 5 5" xfId="9965" xr:uid="{00000000-0005-0000-0000-000045480000}"/>
    <cellStyle name="Normal 2 2 7 5 6" xfId="18351" xr:uid="{00000000-0005-0000-0000-000046480000}"/>
    <cellStyle name="Normal 2 2 7 5 7" xfId="26737" xr:uid="{00000000-0005-0000-0000-000047480000}"/>
    <cellStyle name="Normal 2 2 7 5 8" xfId="35123" xr:uid="{00000000-0005-0000-0000-000048480000}"/>
    <cellStyle name="Normal 2 2 7 5 9" xfId="43509" xr:uid="{00000000-0005-0000-0000-000049480000}"/>
    <cellStyle name="Normal 2 2 7 6" xfId="2116" xr:uid="{00000000-0005-0000-0000-00004A480000}"/>
    <cellStyle name="Normal 2 2 7 6 2" xfId="4833" xr:uid="{00000000-0005-0000-0000-00004B480000}"/>
    <cellStyle name="Normal 2 2 7 6 2 2" xfId="16187" xr:uid="{00000000-0005-0000-0000-00004C480000}"/>
    <cellStyle name="Normal 2 2 7 6 2 3" xfId="24573" xr:uid="{00000000-0005-0000-0000-00004D480000}"/>
    <cellStyle name="Normal 2 2 7 6 2 4" xfId="32959" xr:uid="{00000000-0005-0000-0000-00004E480000}"/>
    <cellStyle name="Normal 2 2 7 6 2 5" xfId="41345" xr:uid="{00000000-0005-0000-0000-00004F480000}"/>
    <cellStyle name="Normal 2 2 7 6 2 6" xfId="49731" xr:uid="{00000000-0005-0000-0000-000050480000}"/>
    <cellStyle name="Normal 2 2 7 6 2 7" xfId="58117" xr:uid="{00000000-0005-0000-0000-000051480000}"/>
    <cellStyle name="Normal 2 2 7 6 3" xfId="7801" xr:uid="{00000000-0005-0000-0000-000052480000}"/>
    <cellStyle name="Normal 2 2 7 6 3 2" xfId="13477" xr:uid="{00000000-0005-0000-0000-000053480000}"/>
    <cellStyle name="Normal 2 2 7 6 3 3" xfId="21863" xr:uid="{00000000-0005-0000-0000-000054480000}"/>
    <cellStyle name="Normal 2 2 7 6 3 4" xfId="30249" xr:uid="{00000000-0005-0000-0000-000055480000}"/>
    <cellStyle name="Normal 2 2 7 6 3 5" xfId="38635" xr:uid="{00000000-0005-0000-0000-000056480000}"/>
    <cellStyle name="Normal 2 2 7 6 3 6" xfId="47021" xr:uid="{00000000-0005-0000-0000-000057480000}"/>
    <cellStyle name="Normal 2 2 7 6 3 7" xfId="55407" xr:uid="{00000000-0005-0000-0000-000058480000}"/>
    <cellStyle name="Normal 2 2 7 6 4" xfId="10511" xr:uid="{00000000-0005-0000-0000-000059480000}"/>
    <cellStyle name="Normal 2 2 7 6 5" xfId="18897" xr:uid="{00000000-0005-0000-0000-00005A480000}"/>
    <cellStyle name="Normal 2 2 7 6 6" xfId="27283" xr:uid="{00000000-0005-0000-0000-00005B480000}"/>
    <cellStyle name="Normal 2 2 7 6 7" xfId="35669" xr:uid="{00000000-0005-0000-0000-00005C480000}"/>
    <cellStyle name="Normal 2 2 7 6 8" xfId="44055" xr:uid="{00000000-0005-0000-0000-00005D480000}"/>
    <cellStyle name="Normal 2 2 7 6 9" xfId="52441" xr:uid="{00000000-0005-0000-0000-00005E480000}"/>
    <cellStyle name="Normal 2 2 7 7" xfId="660" xr:uid="{00000000-0005-0000-0000-00005F480000}"/>
    <cellStyle name="Normal 2 2 7 7 2" xfId="6410" xr:uid="{00000000-0005-0000-0000-000060480000}"/>
    <cellStyle name="Normal 2 2 7 7 3" xfId="12086" xr:uid="{00000000-0005-0000-0000-000061480000}"/>
    <cellStyle name="Normal 2 2 7 7 4" xfId="20472" xr:uid="{00000000-0005-0000-0000-000062480000}"/>
    <cellStyle name="Normal 2 2 7 7 5" xfId="28858" xr:uid="{00000000-0005-0000-0000-000063480000}"/>
    <cellStyle name="Normal 2 2 7 7 6" xfId="37244" xr:uid="{00000000-0005-0000-0000-000064480000}"/>
    <cellStyle name="Normal 2 2 7 7 7" xfId="45630" xr:uid="{00000000-0005-0000-0000-000065480000}"/>
    <cellStyle name="Normal 2 2 7 7 8" xfId="54016" xr:uid="{00000000-0005-0000-0000-000066480000}"/>
    <cellStyle name="Normal 2 2 7 8" xfId="3442" xr:uid="{00000000-0005-0000-0000-000067480000}"/>
    <cellStyle name="Normal 2 2 7 8 2" xfId="14796" xr:uid="{00000000-0005-0000-0000-000068480000}"/>
    <cellStyle name="Normal 2 2 7 8 3" xfId="23182" xr:uid="{00000000-0005-0000-0000-000069480000}"/>
    <cellStyle name="Normal 2 2 7 8 4" xfId="31568" xr:uid="{00000000-0005-0000-0000-00006A480000}"/>
    <cellStyle name="Normal 2 2 7 8 5" xfId="39954" xr:uid="{00000000-0005-0000-0000-00006B480000}"/>
    <cellStyle name="Normal 2 2 7 8 6" xfId="48340" xr:uid="{00000000-0005-0000-0000-00006C480000}"/>
    <cellStyle name="Normal 2 2 7 8 7" xfId="56726" xr:uid="{00000000-0005-0000-0000-00006D480000}"/>
    <cellStyle name="Normal 2 2 7 9" xfId="6156" xr:uid="{00000000-0005-0000-0000-00006E480000}"/>
    <cellStyle name="Normal 2 2 7 9 2" xfId="11832" xr:uid="{00000000-0005-0000-0000-00006F480000}"/>
    <cellStyle name="Normal 2 2 7 9 3" xfId="20218" xr:uid="{00000000-0005-0000-0000-000070480000}"/>
    <cellStyle name="Normal 2 2 7 9 4" xfId="28604" xr:uid="{00000000-0005-0000-0000-000071480000}"/>
    <cellStyle name="Normal 2 2 7 9 5" xfId="36990" xr:uid="{00000000-0005-0000-0000-000072480000}"/>
    <cellStyle name="Normal 2 2 7 9 6" xfId="45376" xr:uid="{00000000-0005-0000-0000-000073480000}"/>
    <cellStyle name="Normal 2 2 7 9 7" xfId="53762" xr:uid="{00000000-0005-0000-0000-000074480000}"/>
    <cellStyle name="Normal 2 2 7_Sheet1" xfId="191" xr:uid="{00000000-0005-0000-0000-000075480000}"/>
    <cellStyle name="Normal 2 2 8" xfId="192" xr:uid="{00000000-0005-0000-0000-000076480000}"/>
    <cellStyle name="Normal 2 2 8 10" xfId="9122" xr:uid="{00000000-0005-0000-0000-000077480000}"/>
    <cellStyle name="Normal 2 2 8 11" xfId="17508" xr:uid="{00000000-0005-0000-0000-000078480000}"/>
    <cellStyle name="Normal 2 2 8 12" xfId="25894" xr:uid="{00000000-0005-0000-0000-000079480000}"/>
    <cellStyle name="Normal 2 2 8 13" xfId="34280" xr:uid="{00000000-0005-0000-0000-00007A480000}"/>
    <cellStyle name="Normal 2 2 8 14" xfId="42666" xr:uid="{00000000-0005-0000-0000-00007B480000}"/>
    <cellStyle name="Normal 2 2 8 15" xfId="51052" xr:uid="{00000000-0005-0000-0000-00007C480000}"/>
    <cellStyle name="Normal 2 2 8 16" xfId="59438" xr:uid="{00000000-0005-0000-0000-00007D480000}"/>
    <cellStyle name="Normal 2 2 8 17" xfId="60805" xr:uid="{00000000-0005-0000-0000-00007E480000}"/>
    <cellStyle name="Normal 2 2 8 2" xfId="193" xr:uid="{00000000-0005-0000-0000-00007F480000}"/>
    <cellStyle name="Normal 2 2 8 2 10" xfId="34281" xr:uid="{00000000-0005-0000-0000-000080480000}"/>
    <cellStyle name="Normal 2 2 8 2 11" xfId="42667" xr:uid="{00000000-0005-0000-0000-000081480000}"/>
    <cellStyle name="Normal 2 2 8 2 12" xfId="51053" xr:uid="{00000000-0005-0000-0000-000082480000}"/>
    <cellStyle name="Normal 2 2 8 2 13" xfId="59439" xr:uid="{00000000-0005-0000-0000-000083480000}"/>
    <cellStyle name="Normal 2 2 8 2 14" xfId="60806" xr:uid="{00000000-0005-0000-0000-000084480000}"/>
    <cellStyle name="Normal 2 2 8 2 2" xfId="1014" xr:uid="{00000000-0005-0000-0000-000085480000}"/>
    <cellStyle name="Normal 2 2 8 2 2 10" xfId="51425" xr:uid="{00000000-0005-0000-0000-000086480000}"/>
    <cellStyle name="Normal 2 2 8 2 2 11" xfId="59811" xr:uid="{00000000-0005-0000-0000-000087480000}"/>
    <cellStyle name="Normal 2 2 8 2 2 12" xfId="61301" xr:uid="{00000000-0005-0000-0000-000088480000}"/>
    <cellStyle name="Normal 2 2 8 2 2 2" xfId="2965" xr:uid="{00000000-0005-0000-0000-000089480000}"/>
    <cellStyle name="Normal 2 2 8 2 2 2 2" xfId="5682" xr:uid="{00000000-0005-0000-0000-00008A480000}"/>
    <cellStyle name="Normal 2 2 8 2 2 2 2 2" xfId="17036" xr:uid="{00000000-0005-0000-0000-00008B480000}"/>
    <cellStyle name="Normal 2 2 8 2 2 2 2 3" xfId="25422" xr:uid="{00000000-0005-0000-0000-00008C480000}"/>
    <cellStyle name="Normal 2 2 8 2 2 2 2 4" xfId="33808" xr:uid="{00000000-0005-0000-0000-00008D480000}"/>
    <cellStyle name="Normal 2 2 8 2 2 2 2 5" xfId="42194" xr:uid="{00000000-0005-0000-0000-00008E480000}"/>
    <cellStyle name="Normal 2 2 8 2 2 2 2 6" xfId="50580" xr:uid="{00000000-0005-0000-0000-00008F480000}"/>
    <cellStyle name="Normal 2 2 8 2 2 2 2 7" xfId="58966" xr:uid="{00000000-0005-0000-0000-000090480000}"/>
    <cellStyle name="Normal 2 2 8 2 2 2 3" xfId="8650" xr:uid="{00000000-0005-0000-0000-000091480000}"/>
    <cellStyle name="Normal 2 2 8 2 2 2 3 2" xfId="14326" xr:uid="{00000000-0005-0000-0000-000092480000}"/>
    <cellStyle name="Normal 2 2 8 2 2 2 3 3" xfId="22712" xr:uid="{00000000-0005-0000-0000-000093480000}"/>
    <cellStyle name="Normal 2 2 8 2 2 2 3 4" xfId="31098" xr:uid="{00000000-0005-0000-0000-000094480000}"/>
    <cellStyle name="Normal 2 2 8 2 2 2 3 5" xfId="39484" xr:uid="{00000000-0005-0000-0000-000095480000}"/>
    <cellStyle name="Normal 2 2 8 2 2 2 3 6" xfId="47870" xr:uid="{00000000-0005-0000-0000-000096480000}"/>
    <cellStyle name="Normal 2 2 8 2 2 2 3 7" xfId="56256" xr:uid="{00000000-0005-0000-0000-000097480000}"/>
    <cellStyle name="Normal 2 2 8 2 2 2 4" xfId="11360" xr:uid="{00000000-0005-0000-0000-000098480000}"/>
    <cellStyle name="Normal 2 2 8 2 2 2 5" xfId="19746" xr:uid="{00000000-0005-0000-0000-000099480000}"/>
    <cellStyle name="Normal 2 2 8 2 2 2 6" xfId="28132" xr:uid="{00000000-0005-0000-0000-00009A480000}"/>
    <cellStyle name="Normal 2 2 8 2 2 2 7" xfId="36518" xr:uid="{00000000-0005-0000-0000-00009B480000}"/>
    <cellStyle name="Normal 2 2 8 2 2 2 8" xfId="44904" xr:uid="{00000000-0005-0000-0000-00009C480000}"/>
    <cellStyle name="Normal 2 2 8 2 2 2 9" xfId="53290" xr:uid="{00000000-0005-0000-0000-00009D480000}"/>
    <cellStyle name="Normal 2 2 8 2 2 3" xfId="3817" xr:uid="{00000000-0005-0000-0000-00009E480000}"/>
    <cellStyle name="Normal 2 2 8 2 2 3 2" xfId="15171" xr:uid="{00000000-0005-0000-0000-00009F480000}"/>
    <cellStyle name="Normal 2 2 8 2 2 3 3" xfId="23557" xr:uid="{00000000-0005-0000-0000-0000A0480000}"/>
    <cellStyle name="Normal 2 2 8 2 2 3 4" xfId="31943" xr:uid="{00000000-0005-0000-0000-0000A1480000}"/>
    <cellStyle name="Normal 2 2 8 2 2 3 5" xfId="40329" xr:uid="{00000000-0005-0000-0000-0000A2480000}"/>
    <cellStyle name="Normal 2 2 8 2 2 3 6" xfId="48715" xr:uid="{00000000-0005-0000-0000-0000A3480000}"/>
    <cellStyle name="Normal 2 2 8 2 2 3 7" xfId="57101" xr:uid="{00000000-0005-0000-0000-0000A4480000}"/>
    <cellStyle name="Normal 2 2 8 2 2 4" xfId="6785" xr:uid="{00000000-0005-0000-0000-0000A5480000}"/>
    <cellStyle name="Normal 2 2 8 2 2 4 2" xfId="12461" xr:uid="{00000000-0005-0000-0000-0000A6480000}"/>
    <cellStyle name="Normal 2 2 8 2 2 4 3" xfId="20847" xr:uid="{00000000-0005-0000-0000-0000A7480000}"/>
    <cellStyle name="Normal 2 2 8 2 2 4 4" xfId="29233" xr:uid="{00000000-0005-0000-0000-0000A8480000}"/>
    <cellStyle name="Normal 2 2 8 2 2 4 5" xfId="37619" xr:uid="{00000000-0005-0000-0000-0000A9480000}"/>
    <cellStyle name="Normal 2 2 8 2 2 4 6" xfId="46005" xr:uid="{00000000-0005-0000-0000-0000AA480000}"/>
    <cellStyle name="Normal 2 2 8 2 2 4 7" xfId="54391" xr:uid="{00000000-0005-0000-0000-0000AB480000}"/>
    <cellStyle name="Normal 2 2 8 2 2 5" xfId="9495" xr:uid="{00000000-0005-0000-0000-0000AC480000}"/>
    <cellStyle name="Normal 2 2 8 2 2 6" xfId="17881" xr:uid="{00000000-0005-0000-0000-0000AD480000}"/>
    <cellStyle name="Normal 2 2 8 2 2 7" xfId="26267" xr:uid="{00000000-0005-0000-0000-0000AE480000}"/>
    <cellStyle name="Normal 2 2 8 2 2 8" xfId="34653" xr:uid="{00000000-0005-0000-0000-0000AF480000}"/>
    <cellStyle name="Normal 2 2 8 2 2 9" xfId="43039" xr:uid="{00000000-0005-0000-0000-0000B0480000}"/>
    <cellStyle name="Normal 2 2 8 2 3" xfId="1573" xr:uid="{00000000-0005-0000-0000-0000B1480000}"/>
    <cellStyle name="Normal 2 2 8 2 3 10" xfId="51898" xr:uid="{00000000-0005-0000-0000-0000B2480000}"/>
    <cellStyle name="Normal 2 2 8 2 3 11" xfId="60284" xr:uid="{00000000-0005-0000-0000-0000B3480000}"/>
    <cellStyle name="Normal 2 2 8 2 3 2" xfId="2593" xr:uid="{00000000-0005-0000-0000-0000B4480000}"/>
    <cellStyle name="Normal 2 2 8 2 3 2 2" xfId="5310" xr:uid="{00000000-0005-0000-0000-0000B5480000}"/>
    <cellStyle name="Normal 2 2 8 2 3 2 2 2" xfId="16664" xr:uid="{00000000-0005-0000-0000-0000B6480000}"/>
    <cellStyle name="Normal 2 2 8 2 3 2 2 3" xfId="25050" xr:uid="{00000000-0005-0000-0000-0000B7480000}"/>
    <cellStyle name="Normal 2 2 8 2 3 2 2 4" xfId="33436" xr:uid="{00000000-0005-0000-0000-0000B8480000}"/>
    <cellStyle name="Normal 2 2 8 2 3 2 2 5" xfId="41822" xr:uid="{00000000-0005-0000-0000-0000B9480000}"/>
    <cellStyle name="Normal 2 2 8 2 3 2 2 6" xfId="50208" xr:uid="{00000000-0005-0000-0000-0000BA480000}"/>
    <cellStyle name="Normal 2 2 8 2 3 2 2 7" xfId="58594" xr:uid="{00000000-0005-0000-0000-0000BB480000}"/>
    <cellStyle name="Normal 2 2 8 2 3 2 3" xfId="8278" xr:uid="{00000000-0005-0000-0000-0000BC480000}"/>
    <cellStyle name="Normal 2 2 8 2 3 2 3 2" xfId="13954" xr:uid="{00000000-0005-0000-0000-0000BD480000}"/>
    <cellStyle name="Normal 2 2 8 2 3 2 3 3" xfId="22340" xr:uid="{00000000-0005-0000-0000-0000BE480000}"/>
    <cellStyle name="Normal 2 2 8 2 3 2 3 4" xfId="30726" xr:uid="{00000000-0005-0000-0000-0000BF480000}"/>
    <cellStyle name="Normal 2 2 8 2 3 2 3 5" xfId="39112" xr:uid="{00000000-0005-0000-0000-0000C0480000}"/>
    <cellStyle name="Normal 2 2 8 2 3 2 3 6" xfId="47498" xr:uid="{00000000-0005-0000-0000-0000C1480000}"/>
    <cellStyle name="Normal 2 2 8 2 3 2 3 7" xfId="55884" xr:uid="{00000000-0005-0000-0000-0000C2480000}"/>
    <cellStyle name="Normal 2 2 8 2 3 2 4" xfId="10988" xr:uid="{00000000-0005-0000-0000-0000C3480000}"/>
    <cellStyle name="Normal 2 2 8 2 3 2 5" xfId="19374" xr:uid="{00000000-0005-0000-0000-0000C4480000}"/>
    <cellStyle name="Normal 2 2 8 2 3 2 6" xfId="27760" xr:uid="{00000000-0005-0000-0000-0000C5480000}"/>
    <cellStyle name="Normal 2 2 8 2 3 2 7" xfId="36146" xr:uid="{00000000-0005-0000-0000-0000C6480000}"/>
    <cellStyle name="Normal 2 2 8 2 3 2 8" xfId="44532" xr:uid="{00000000-0005-0000-0000-0000C7480000}"/>
    <cellStyle name="Normal 2 2 8 2 3 2 9" xfId="52918" xr:uid="{00000000-0005-0000-0000-0000C8480000}"/>
    <cellStyle name="Normal 2 2 8 2 3 3" xfId="4290" xr:uid="{00000000-0005-0000-0000-0000C9480000}"/>
    <cellStyle name="Normal 2 2 8 2 3 3 2" xfId="15644" xr:uid="{00000000-0005-0000-0000-0000CA480000}"/>
    <cellStyle name="Normal 2 2 8 2 3 3 3" xfId="24030" xr:uid="{00000000-0005-0000-0000-0000CB480000}"/>
    <cellStyle name="Normal 2 2 8 2 3 3 4" xfId="32416" xr:uid="{00000000-0005-0000-0000-0000CC480000}"/>
    <cellStyle name="Normal 2 2 8 2 3 3 5" xfId="40802" xr:uid="{00000000-0005-0000-0000-0000CD480000}"/>
    <cellStyle name="Normal 2 2 8 2 3 3 6" xfId="49188" xr:uid="{00000000-0005-0000-0000-0000CE480000}"/>
    <cellStyle name="Normal 2 2 8 2 3 3 7" xfId="57574" xr:uid="{00000000-0005-0000-0000-0000CF480000}"/>
    <cellStyle name="Normal 2 2 8 2 3 4" xfId="7258" xr:uid="{00000000-0005-0000-0000-0000D0480000}"/>
    <cellStyle name="Normal 2 2 8 2 3 4 2" xfId="12934" xr:uid="{00000000-0005-0000-0000-0000D1480000}"/>
    <cellStyle name="Normal 2 2 8 2 3 4 3" xfId="21320" xr:uid="{00000000-0005-0000-0000-0000D2480000}"/>
    <cellStyle name="Normal 2 2 8 2 3 4 4" xfId="29706" xr:uid="{00000000-0005-0000-0000-0000D3480000}"/>
    <cellStyle name="Normal 2 2 8 2 3 4 5" xfId="38092" xr:uid="{00000000-0005-0000-0000-0000D4480000}"/>
    <cellStyle name="Normal 2 2 8 2 3 4 6" xfId="46478" xr:uid="{00000000-0005-0000-0000-0000D5480000}"/>
    <cellStyle name="Normal 2 2 8 2 3 4 7" xfId="54864" xr:uid="{00000000-0005-0000-0000-0000D6480000}"/>
    <cellStyle name="Normal 2 2 8 2 3 5" xfId="9968" xr:uid="{00000000-0005-0000-0000-0000D7480000}"/>
    <cellStyle name="Normal 2 2 8 2 3 6" xfId="18354" xr:uid="{00000000-0005-0000-0000-0000D8480000}"/>
    <cellStyle name="Normal 2 2 8 2 3 7" xfId="26740" xr:uid="{00000000-0005-0000-0000-0000D9480000}"/>
    <cellStyle name="Normal 2 2 8 2 3 8" xfId="35126" xr:uid="{00000000-0005-0000-0000-0000DA480000}"/>
    <cellStyle name="Normal 2 2 8 2 3 9" xfId="43512" xr:uid="{00000000-0005-0000-0000-0000DB480000}"/>
    <cellStyle name="Normal 2 2 8 2 4" xfId="2120" xr:uid="{00000000-0005-0000-0000-0000DC480000}"/>
    <cellStyle name="Normal 2 2 8 2 4 2" xfId="4837" xr:uid="{00000000-0005-0000-0000-0000DD480000}"/>
    <cellStyle name="Normal 2 2 8 2 4 2 2" xfId="16191" xr:uid="{00000000-0005-0000-0000-0000DE480000}"/>
    <cellStyle name="Normal 2 2 8 2 4 2 3" xfId="24577" xr:uid="{00000000-0005-0000-0000-0000DF480000}"/>
    <cellStyle name="Normal 2 2 8 2 4 2 4" xfId="32963" xr:uid="{00000000-0005-0000-0000-0000E0480000}"/>
    <cellStyle name="Normal 2 2 8 2 4 2 5" xfId="41349" xr:uid="{00000000-0005-0000-0000-0000E1480000}"/>
    <cellStyle name="Normal 2 2 8 2 4 2 6" xfId="49735" xr:uid="{00000000-0005-0000-0000-0000E2480000}"/>
    <cellStyle name="Normal 2 2 8 2 4 2 7" xfId="58121" xr:uid="{00000000-0005-0000-0000-0000E3480000}"/>
    <cellStyle name="Normal 2 2 8 2 4 3" xfId="7805" xr:uid="{00000000-0005-0000-0000-0000E4480000}"/>
    <cellStyle name="Normal 2 2 8 2 4 3 2" xfId="13481" xr:uid="{00000000-0005-0000-0000-0000E5480000}"/>
    <cellStyle name="Normal 2 2 8 2 4 3 3" xfId="21867" xr:uid="{00000000-0005-0000-0000-0000E6480000}"/>
    <cellStyle name="Normal 2 2 8 2 4 3 4" xfId="30253" xr:uid="{00000000-0005-0000-0000-0000E7480000}"/>
    <cellStyle name="Normal 2 2 8 2 4 3 5" xfId="38639" xr:uid="{00000000-0005-0000-0000-0000E8480000}"/>
    <cellStyle name="Normal 2 2 8 2 4 3 6" xfId="47025" xr:uid="{00000000-0005-0000-0000-0000E9480000}"/>
    <cellStyle name="Normal 2 2 8 2 4 3 7" xfId="55411" xr:uid="{00000000-0005-0000-0000-0000EA480000}"/>
    <cellStyle name="Normal 2 2 8 2 4 4" xfId="10515" xr:uid="{00000000-0005-0000-0000-0000EB480000}"/>
    <cellStyle name="Normal 2 2 8 2 4 5" xfId="18901" xr:uid="{00000000-0005-0000-0000-0000EC480000}"/>
    <cellStyle name="Normal 2 2 8 2 4 6" xfId="27287" xr:uid="{00000000-0005-0000-0000-0000ED480000}"/>
    <cellStyle name="Normal 2 2 8 2 4 7" xfId="35673" xr:uid="{00000000-0005-0000-0000-0000EE480000}"/>
    <cellStyle name="Normal 2 2 8 2 4 8" xfId="44059" xr:uid="{00000000-0005-0000-0000-0000EF480000}"/>
    <cellStyle name="Normal 2 2 8 2 4 9" xfId="52445" xr:uid="{00000000-0005-0000-0000-0000F0480000}"/>
    <cellStyle name="Normal 2 2 8 2 5" xfId="3445" xr:uid="{00000000-0005-0000-0000-0000F1480000}"/>
    <cellStyle name="Normal 2 2 8 2 5 2" xfId="14799" xr:uid="{00000000-0005-0000-0000-0000F2480000}"/>
    <cellStyle name="Normal 2 2 8 2 5 3" xfId="23185" xr:uid="{00000000-0005-0000-0000-0000F3480000}"/>
    <cellStyle name="Normal 2 2 8 2 5 4" xfId="31571" xr:uid="{00000000-0005-0000-0000-0000F4480000}"/>
    <cellStyle name="Normal 2 2 8 2 5 5" xfId="39957" xr:uid="{00000000-0005-0000-0000-0000F5480000}"/>
    <cellStyle name="Normal 2 2 8 2 5 6" xfId="48343" xr:uid="{00000000-0005-0000-0000-0000F6480000}"/>
    <cellStyle name="Normal 2 2 8 2 5 7" xfId="56729" xr:uid="{00000000-0005-0000-0000-0000F7480000}"/>
    <cellStyle name="Normal 2 2 8 2 6" xfId="6413" xr:uid="{00000000-0005-0000-0000-0000F8480000}"/>
    <cellStyle name="Normal 2 2 8 2 6 2" xfId="12089" xr:uid="{00000000-0005-0000-0000-0000F9480000}"/>
    <cellStyle name="Normal 2 2 8 2 6 3" xfId="20475" xr:uid="{00000000-0005-0000-0000-0000FA480000}"/>
    <cellStyle name="Normal 2 2 8 2 6 4" xfId="28861" xr:uid="{00000000-0005-0000-0000-0000FB480000}"/>
    <cellStyle name="Normal 2 2 8 2 6 5" xfId="37247" xr:uid="{00000000-0005-0000-0000-0000FC480000}"/>
    <cellStyle name="Normal 2 2 8 2 6 6" xfId="45633" xr:uid="{00000000-0005-0000-0000-0000FD480000}"/>
    <cellStyle name="Normal 2 2 8 2 6 7" xfId="54019" xr:uid="{00000000-0005-0000-0000-0000FE480000}"/>
    <cellStyle name="Normal 2 2 8 2 7" xfId="9123" xr:uid="{00000000-0005-0000-0000-0000FF480000}"/>
    <cellStyle name="Normal 2 2 8 2 8" xfId="17509" xr:uid="{00000000-0005-0000-0000-000000490000}"/>
    <cellStyle name="Normal 2 2 8 2 9" xfId="25895" xr:uid="{00000000-0005-0000-0000-000001490000}"/>
    <cellStyle name="Normal 2 2 8 3" xfId="1015" xr:uid="{00000000-0005-0000-0000-000002490000}"/>
    <cellStyle name="Normal 2 2 8 3 10" xfId="43040" xr:uid="{00000000-0005-0000-0000-000003490000}"/>
    <cellStyle name="Normal 2 2 8 3 11" xfId="51426" xr:uid="{00000000-0005-0000-0000-000004490000}"/>
    <cellStyle name="Normal 2 2 8 3 12" xfId="59812" xr:uid="{00000000-0005-0000-0000-000005490000}"/>
    <cellStyle name="Normal 2 2 8 3 13" xfId="61300" xr:uid="{00000000-0005-0000-0000-000006490000}"/>
    <cellStyle name="Normal 2 2 8 3 2" xfId="1854" xr:uid="{00000000-0005-0000-0000-000007490000}"/>
    <cellStyle name="Normal 2 2 8 3 2 10" xfId="52179" xr:uid="{00000000-0005-0000-0000-000008490000}"/>
    <cellStyle name="Normal 2 2 8 3 2 11" xfId="60565" xr:uid="{00000000-0005-0000-0000-000009490000}"/>
    <cellStyle name="Normal 2 2 8 3 2 2" xfId="2966" xr:uid="{00000000-0005-0000-0000-00000A490000}"/>
    <cellStyle name="Normal 2 2 8 3 2 2 2" xfId="5683" xr:uid="{00000000-0005-0000-0000-00000B490000}"/>
    <cellStyle name="Normal 2 2 8 3 2 2 2 2" xfId="17037" xr:uid="{00000000-0005-0000-0000-00000C490000}"/>
    <cellStyle name="Normal 2 2 8 3 2 2 2 3" xfId="25423" xr:uid="{00000000-0005-0000-0000-00000D490000}"/>
    <cellStyle name="Normal 2 2 8 3 2 2 2 4" xfId="33809" xr:uid="{00000000-0005-0000-0000-00000E490000}"/>
    <cellStyle name="Normal 2 2 8 3 2 2 2 5" xfId="42195" xr:uid="{00000000-0005-0000-0000-00000F490000}"/>
    <cellStyle name="Normal 2 2 8 3 2 2 2 6" xfId="50581" xr:uid="{00000000-0005-0000-0000-000010490000}"/>
    <cellStyle name="Normal 2 2 8 3 2 2 2 7" xfId="58967" xr:uid="{00000000-0005-0000-0000-000011490000}"/>
    <cellStyle name="Normal 2 2 8 3 2 2 3" xfId="8651" xr:uid="{00000000-0005-0000-0000-000012490000}"/>
    <cellStyle name="Normal 2 2 8 3 2 2 3 2" xfId="14327" xr:uid="{00000000-0005-0000-0000-000013490000}"/>
    <cellStyle name="Normal 2 2 8 3 2 2 3 3" xfId="22713" xr:uid="{00000000-0005-0000-0000-000014490000}"/>
    <cellStyle name="Normal 2 2 8 3 2 2 3 4" xfId="31099" xr:uid="{00000000-0005-0000-0000-000015490000}"/>
    <cellStyle name="Normal 2 2 8 3 2 2 3 5" xfId="39485" xr:uid="{00000000-0005-0000-0000-000016490000}"/>
    <cellStyle name="Normal 2 2 8 3 2 2 3 6" xfId="47871" xr:uid="{00000000-0005-0000-0000-000017490000}"/>
    <cellStyle name="Normal 2 2 8 3 2 2 3 7" xfId="56257" xr:uid="{00000000-0005-0000-0000-000018490000}"/>
    <cellStyle name="Normal 2 2 8 3 2 2 4" xfId="11361" xr:uid="{00000000-0005-0000-0000-000019490000}"/>
    <cellStyle name="Normal 2 2 8 3 2 2 5" xfId="19747" xr:uid="{00000000-0005-0000-0000-00001A490000}"/>
    <cellStyle name="Normal 2 2 8 3 2 2 6" xfId="28133" xr:uid="{00000000-0005-0000-0000-00001B490000}"/>
    <cellStyle name="Normal 2 2 8 3 2 2 7" xfId="36519" xr:uid="{00000000-0005-0000-0000-00001C490000}"/>
    <cellStyle name="Normal 2 2 8 3 2 2 8" xfId="44905" xr:uid="{00000000-0005-0000-0000-00001D490000}"/>
    <cellStyle name="Normal 2 2 8 3 2 2 9" xfId="53291" xr:uid="{00000000-0005-0000-0000-00001E490000}"/>
    <cellStyle name="Normal 2 2 8 3 2 3" xfId="4571" xr:uid="{00000000-0005-0000-0000-00001F490000}"/>
    <cellStyle name="Normal 2 2 8 3 2 3 2" xfId="15925" xr:uid="{00000000-0005-0000-0000-000020490000}"/>
    <cellStyle name="Normal 2 2 8 3 2 3 3" xfId="24311" xr:uid="{00000000-0005-0000-0000-000021490000}"/>
    <cellStyle name="Normal 2 2 8 3 2 3 4" xfId="32697" xr:uid="{00000000-0005-0000-0000-000022490000}"/>
    <cellStyle name="Normal 2 2 8 3 2 3 5" xfId="41083" xr:uid="{00000000-0005-0000-0000-000023490000}"/>
    <cellStyle name="Normal 2 2 8 3 2 3 6" xfId="49469" xr:uid="{00000000-0005-0000-0000-000024490000}"/>
    <cellStyle name="Normal 2 2 8 3 2 3 7" xfId="57855" xr:uid="{00000000-0005-0000-0000-000025490000}"/>
    <cellStyle name="Normal 2 2 8 3 2 4" xfId="7539" xr:uid="{00000000-0005-0000-0000-000026490000}"/>
    <cellStyle name="Normal 2 2 8 3 2 4 2" xfId="13215" xr:uid="{00000000-0005-0000-0000-000027490000}"/>
    <cellStyle name="Normal 2 2 8 3 2 4 3" xfId="21601" xr:uid="{00000000-0005-0000-0000-000028490000}"/>
    <cellStyle name="Normal 2 2 8 3 2 4 4" xfId="29987" xr:uid="{00000000-0005-0000-0000-000029490000}"/>
    <cellStyle name="Normal 2 2 8 3 2 4 5" xfId="38373" xr:uid="{00000000-0005-0000-0000-00002A490000}"/>
    <cellStyle name="Normal 2 2 8 3 2 4 6" xfId="46759" xr:uid="{00000000-0005-0000-0000-00002B490000}"/>
    <cellStyle name="Normal 2 2 8 3 2 4 7" xfId="55145" xr:uid="{00000000-0005-0000-0000-00002C490000}"/>
    <cellStyle name="Normal 2 2 8 3 2 5" xfId="10249" xr:uid="{00000000-0005-0000-0000-00002D490000}"/>
    <cellStyle name="Normal 2 2 8 3 2 6" xfId="18635" xr:uid="{00000000-0005-0000-0000-00002E490000}"/>
    <cellStyle name="Normal 2 2 8 3 2 7" xfId="27021" xr:uid="{00000000-0005-0000-0000-00002F490000}"/>
    <cellStyle name="Normal 2 2 8 3 2 8" xfId="35407" xr:uid="{00000000-0005-0000-0000-000030490000}"/>
    <cellStyle name="Normal 2 2 8 3 2 9" xfId="43793" xr:uid="{00000000-0005-0000-0000-000031490000}"/>
    <cellStyle name="Normal 2 2 8 3 3" xfId="2121" xr:uid="{00000000-0005-0000-0000-000032490000}"/>
    <cellStyle name="Normal 2 2 8 3 3 2" xfId="4838" xr:uid="{00000000-0005-0000-0000-000033490000}"/>
    <cellStyle name="Normal 2 2 8 3 3 2 2" xfId="16192" xr:uid="{00000000-0005-0000-0000-000034490000}"/>
    <cellStyle name="Normal 2 2 8 3 3 2 3" xfId="24578" xr:uid="{00000000-0005-0000-0000-000035490000}"/>
    <cellStyle name="Normal 2 2 8 3 3 2 4" xfId="32964" xr:uid="{00000000-0005-0000-0000-000036490000}"/>
    <cellStyle name="Normal 2 2 8 3 3 2 5" xfId="41350" xr:uid="{00000000-0005-0000-0000-000037490000}"/>
    <cellStyle name="Normal 2 2 8 3 3 2 6" xfId="49736" xr:uid="{00000000-0005-0000-0000-000038490000}"/>
    <cellStyle name="Normal 2 2 8 3 3 2 7" xfId="58122" xr:uid="{00000000-0005-0000-0000-000039490000}"/>
    <cellStyle name="Normal 2 2 8 3 3 3" xfId="7806" xr:uid="{00000000-0005-0000-0000-00003A490000}"/>
    <cellStyle name="Normal 2 2 8 3 3 3 2" xfId="13482" xr:uid="{00000000-0005-0000-0000-00003B490000}"/>
    <cellStyle name="Normal 2 2 8 3 3 3 3" xfId="21868" xr:uid="{00000000-0005-0000-0000-00003C490000}"/>
    <cellStyle name="Normal 2 2 8 3 3 3 4" xfId="30254" xr:uid="{00000000-0005-0000-0000-00003D490000}"/>
    <cellStyle name="Normal 2 2 8 3 3 3 5" xfId="38640" xr:uid="{00000000-0005-0000-0000-00003E490000}"/>
    <cellStyle name="Normal 2 2 8 3 3 3 6" xfId="47026" xr:uid="{00000000-0005-0000-0000-00003F490000}"/>
    <cellStyle name="Normal 2 2 8 3 3 3 7" xfId="55412" xr:uid="{00000000-0005-0000-0000-000040490000}"/>
    <cellStyle name="Normal 2 2 8 3 3 4" xfId="10516" xr:uid="{00000000-0005-0000-0000-000041490000}"/>
    <cellStyle name="Normal 2 2 8 3 3 5" xfId="18902" xr:uid="{00000000-0005-0000-0000-000042490000}"/>
    <cellStyle name="Normal 2 2 8 3 3 6" xfId="27288" xr:uid="{00000000-0005-0000-0000-000043490000}"/>
    <cellStyle name="Normal 2 2 8 3 3 7" xfId="35674" xr:uid="{00000000-0005-0000-0000-000044490000}"/>
    <cellStyle name="Normal 2 2 8 3 3 8" xfId="44060" xr:uid="{00000000-0005-0000-0000-000045490000}"/>
    <cellStyle name="Normal 2 2 8 3 3 9" xfId="52446" xr:uid="{00000000-0005-0000-0000-000046490000}"/>
    <cellStyle name="Normal 2 2 8 3 4" xfId="3818" xr:uid="{00000000-0005-0000-0000-000047490000}"/>
    <cellStyle name="Normal 2 2 8 3 4 2" xfId="15172" xr:uid="{00000000-0005-0000-0000-000048490000}"/>
    <cellStyle name="Normal 2 2 8 3 4 3" xfId="23558" xr:uid="{00000000-0005-0000-0000-000049490000}"/>
    <cellStyle name="Normal 2 2 8 3 4 4" xfId="31944" xr:uid="{00000000-0005-0000-0000-00004A490000}"/>
    <cellStyle name="Normal 2 2 8 3 4 5" xfId="40330" xr:uid="{00000000-0005-0000-0000-00004B490000}"/>
    <cellStyle name="Normal 2 2 8 3 4 6" xfId="48716" xr:uid="{00000000-0005-0000-0000-00004C490000}"/>
    <cellStyle name="Normal 2 2 8 3 4 7" xfId="57102" xr:uid="{00000000-0005-0000-0000-00004D490000}"/>
    <cellStyle name="Normal 2 2 8 3 5" xfId="6786" xr:uid="{00000000-0005-0000-0000-00004E490000}"/>
    <cellStyle name="Normal 2 2 8 3 5 2" xfId="12462" xr:uid="{00000000-0005-0000-0000-00004F490000}"/>
    <cellStyle name="Normal 2 2 8 3 5 3" xfId="20848" xr:uid="{00000000-0005-0000-0000-000050490000}"/>
    <cellStyle name="Normal 2 2 8 3 5 4" xfId="29234" xr:uid="{00000000-0005-0000-0000-000051490000}"/>
    <cellStyle name="Normal 2 2 8 3 5 5" xfId="37620" xr:uid="{00000000-0005-0000-0000-000052490000}"/>
    <cellStyle name="Normal 2 2 8 3 5 6" xfId="46006" xr:uid="{00000000-0005-0000-0000-000053490000}"/>
    <cellStyle name="Normal 2 2 8 3 5 7" xfId="54392" xr:uid="{00000000-0005-0000-0000-000054490000}"/>
    <cellStyle name="Normal 2 2 8 3 6" xfId="9496" xr:uid="{00000000-0005-0000-0000-000055490000}"/>
    <cellStyle name="Normal 2 2 8 3 7" xfId="17882" xr:uid="{00000000-0005-0000-0000-000056490000}"/>
    <cellStyle name="Normal 2 2 8 3 8" xfId="26268" xr:uid="{00000000-0005-0000-0000-000057490000}"/>
    <cellStyle name="Normal 2 2 8 3 9" xfId="34654" xr:uid="{00000000-0005-0000-0000-000058490000}"/>
    <cellStyle name="Normal 2 2 8 4" xfId="1013" xr:uid="{00000000-0005-0000-0000-000059490000}"/>
    <cellStyle name="Normal 2 2 8 4 10" xfId="51424" xr:uid="{00000000-0005-0000-0000-00005A490000}"/>
    <cellStyle name="Normal 2 2 8 4 11" xfId="59810" xr:uid="{00000000-0005-0000-0000-00005B490000}"/>
    <cellStyle name="Normal 2 2 8 4 2" xfId="2964" xr:uid="{00000000-0005-0000-0000-00005C490000}"/>
    <cellStyle name="Normal 2 2 8 4 2 2" xfId="5681" xr:uid="{00000000-0005-0000-0000-00005D490000}"/>
    <cellStyle name="Normal 2 2 8 4 2 2 2" xfId="17035" xr:uid="{00000000-0005-0000-0000-00005E490000}"/>
    <cellStyle name="Normal 2 2 8 4 2 2 3" xfId="25421" xr:uid="{00000000-0005-0000-0000-00005F490000}"/>
    <cellStyle name="Normal 2 2 8 4 2 2 4" xfId="33807" xr:uid="{00000000-0005-0000-0000-000060490000}"/>
    <cellStyle name="Normal 2 2 8 4 2 2 5" xfId="42193" xr:uid="{00000000-0005-0000-0000-000061490000}"/>
    <cellStyle name="Normal 2 2 8 4 2 2 6" xfId="50579" xr:uid="{00000000-0005-0000-0000-000062490000}"/>
    <cellStyle name="Normal 2 2 8 4 2 2 7" xfId="58965" xr:uid="{00000000-0005-0000-0000-000063490000}"/>
    <cellStyle name="Normal 2 2 8 4 2 3" xfId="8649" xr:uid="{00000000-0005-0000-0000-000064490000}"/>
    <cellStyle name="Normal 2 2 8 4 2 3 2" xfId="14325" xr:uid="{00000000-0005-0000-0000-000065490000}"/>
    <cellStyle name="Normal 2 2 8 4 2 3 3" xfId="22711" xr:uid="{00000000-0005-0000-0000-000066490000}"/>
    <cellStyle name="Normal 2 2 8 4 2 3 4" xfId="31097" xr:uid="{00000000-0005-0000-0000-000067490000}"/>
    <cellStyle name="Normal 2 2 8 4 2 3 5" xfId="39483" xr:uid="{00000000-0005-0000-0000-000068490000}"/>
    <cellStyle name="Normal 2 2 8 4 2 3 6" xfId="47869" xr:uid="{00000000-0005-0000-0000-000069490000}"/>
    <cellStyle name="Normal 2 2 8 4 2 3 7" xfId="56255" xr:uid="{00000000-0005-0000-0000-00006A490000}"/>
    <cellStyle name="Normal 2 2 8 4 2 4" xfId="11359" xr:uid="{00000000-0005-0000-0000-00006B490000}"/>
    <cellStyle name="Normal 2 2 8 4 2 5" xfId="19745" xr:uid="{00000000-0005-0000-0000-00006C490000}"/>
    <cellStyle name="Normal 2 2 8 4 2 6" xfId="28131" xr:uid="{00000000-0005-0000-0000-00006D490000}"/>
    <cellStyle name="Normal 2 2 8 4 2 7" xfId="36517" xr:uid="{00000000-0005-0000-0000-00006E490000}"/>
    <cellStyle name="Normal 2 2 8 4 2 8" xfId="44903" xr:uid="{00000000-0005-0000-0000-00006F490000}"/>
    <cellStyle name="Normal 2 2 8 4 2 9" xfId="53289" xr:uid="{00000000-0005-0000-0000-000070490000}"/>
    <cellStyle name="Normal 2 2 8 4 3" xfId="3816" xr:uid="{00000000-0005-0000-0000-000071490000}"/>
    <cellStyle name="Normal 2 2 8 4 3 2" xfId="15170" xr:uid="{00000000-0005-0000-0000-000072490000}"/>
    <cellStyle name="Normal 2 2 8 4 3 3" xfId="23556" xr:uid="{00000000-0005-0000-0000-000073490000}"/>
    <cellStyle name="Normal 2 2 8 4 3 4" xfId="31942" xr:uid="{00000000-0005-0000-0000-000074490000}"/>
    <cellStyle name="Normal 2 2 8 4 3 5" xfId="40328" xr:uid="{00000000-0005-0000-0000-000075490000}"/>
    <cellStyle name="Normal 2 2 8 4 3 6" xfId="48714" xr:uid="{00000000-0005-0000-0000-000076490000}"/>
    <cellStyle name="Normal 2 2 8 4 3 7" xfId="57100" xr:uid="{00000000-0005-0000-0000-000077490000}"/>
    <cellStyle name="Normal 2 2 8 4 4" xfId="6784" xr:uid="{00000000-0005-0000-0000-000078490000}"/>
    <cellStyle name="Normal 2 2 8 4 4 2" xfId="12460" xr:uid="{00000000-0005-0000-0000-000079490000}"/>
    <cellStyle name="Normal 2 2 8 4 4 3" xfId="20846" xr:uid="{00000000-0005-0000-0000-00007A490000}"/>
    <cellStyle name="Normal 2 2 8 4 4 4" xfId="29232" xr:uid="{00000000-0005-0000-0000-00007B490000}"/>
    <cellStyle name="Normal 2 2 8 4 4 5" xfId="37618" xr:uid="{00000000-0005-0000-0000-00007C490000}"/>
    <cellStyle name="Normal 2 2 8 4 4 6" xfId="46004" xr:uid="{00000000-0005-0000-0000-00007D490000}"/>
    <cellStyle name="Normal 2 2 8 4 4 7" xfId="54390" xr:uid="{00000000-0005-0000-0000-00007E490000}"/>
    <cellStyle name="Normal 2 2 8 4 5" xfId="9494" xr:uid="{00000000-0005-0000-0000-00007F490000}"/>
    <cellStyle name="Normal 2 2 8 4 6" xfId="17880" xr:uid="{00000000-0005-0000-0000-000080490000}"/>
    <cellStyle name="Normal 2 2 8 4 7" xfId="26266" xr:uid="{00000000-0005-0000-0000-000081490000}"/>
    <cellStyle name="Normal 2 2 8 4 8" xfId="34652" xr:uid="{00000000-0005-0000-0000-000082490000}"/>
    <cellStyle name="Normal 2 2 8 4 9" xfId="43038" xr:uid="{00000000-0005-0000-0000-000083490000}"/>
    <cellStyle name="Normal 2 2 8 5" xfId="1572" xr:uid="{00000000-0005-0000-0000-000084490000}"/>
    <cellStyle name="Normal 2 2 8 5 10" xfId="51897" xr:uid="{00000000-0005-0000-0000-000085490000}"/>
    <cellStyle name="Normal 2 2 8 5 11" xfId="60283" xr:uid="{00000000-0005-0000-0000-000086490000}"/>
    <cellStyle name="Normal 2 2 8 5 2" xfId="2592" xr:uid="{00000000-0005-0000-0000-000087490000}"/>
    <cellStyle name="Normal 2 2 8 5 2 2" xfId="5309" xr:uid="{00000000-0005-0000-0000-000088490000}"/>
    <cellStyle name="Normal 2 2 8 5 2 2 2" xfId="16663" xr:uid="{00000000-0005-0000-0000-000089490000}"/>
    <cellStyle name="Normal 2 2 8 5 2 2 3" xfId="25049" xr:uid="{00000000-0005-0000-0000-00008A490000}"/>
    <cellStyle name="Normal 2 2 8 5 2 2 4" xfId="33435" xr:uid="{00000000-0005-0000-0000-00008B490000}"/>
    <cellStyle name="Normal 2 2 8 5 2 2 5" xfId="41821" xr:uid="{00000000-0005-0000-0000-00008C490000}"/>
    <cellStyle name="Normal 2 2 8 5 2 2 6" xfId="50207" xr:uid="{00000000-0005-0000-0000-00008D490000}"/>
    <cellStyle name="Normal 2 2 8 5 2 2 7" xfId="58593" xr:uid="{00000000-0005-0000-0000-00008E490000}"/>
    <cellStyle name="Normal 2 2 8 5 2 3" xfId="8277" xr:uid="{00000000-0005-0000-0000-00008F490000}"/>
    <cellStyle name="Normal 2 2 8 5 2 3 2" xfId="13953" xr:uid="{00000000-0005-0000-0000-000090490000}"/>
    <cellStyle name="Normal 2 2 8 5 2 3 3" xfId="22339" xr:uid="{00000000-0005-0000-0000-000091490000}"/>
    <cellStyle name="Normal 2 2 8 5 2 3 4" xfId="30725" xr:uid="{00000000-0005-0000-0000-000092490000}"/>
    <cellStyle name="Normal 2 2 8 5 2 3 5" xfId="39111" xr:uid="{00000000-0005-0000-0000-000093490000}"/>
    <cellStyle name="Normal 2 2 8 5 2 3 6" xfId="47497" xr:uid="{00000000-0005-0000-0000-000094490000}"/>
    <cellStyle name="Normal 2 2 8 5 2 3 7" xfId="55883" xr:uid="{00000000-0005-0000-0000-000095490000}"/>
    <cellStyle name="Normal 2 2 8 5 2 4" xfId="10987" xr:uid="{00000000-0005-0000-0000-000096490000}"/>
    <cellStyle name="Normal 2 2 8 5 2 5" xfId="19373" xr:uid="{00000000-0005-0000-0000-000097490000}"/>
    <cellStyle name="Normal 2 2 8 5 2 6" xfId="27759" xr:uid="{00000000-0005-0000-0000-000098490000}"/>
    <cellStyle name="Normal 2 2 8 5 2 7" xfId="36145" xr:uid="{00000000-0005-0000-0000-000099490000}"/>
    <cellStyle name="Normal 2 2 8 5 2 8" xfId="44531" xr:uid="{00000000-0005-0000-0000-00009A490000}"/>
    <cellStyle name="Normal 2 2 8 5 2 9" xfId="52917" xr:uid="{00000000-0005-0000-0000-00009B490000}"/>
    <cellStyle name="Normal 2 2 8 5 3" xfId="4289" xr:uid="{00000000-0005-0000-0000-00009C490000}"/>
    <cellStyle name="Normal 2 2 8 5 3 2" xfId="15643" xr:uid="{00000000-0005-0000-0000-00009D490000}"/>
    <cellStyle name="Normal 2 2 8 5 3 3" xfId="24029" xr:uid="{00000000-0005-0000-0000-00009E490000}"/>
    <cellStyle name="Normal 2 2 8 5 3 4" xfId="32415" xr:uid="{00000000-0005-0000-0000-00009F490000}"/>
    <cellStyle name="Normal 2 2 8 5 3 5" xfId="40801" xr:uid="{00000000-0005-0000-0000-0000A0490000}"/>
    <cellStyle name="Normal 2 2 8 5 3 6" xfId="49187" xr:uid="{00000000-0005-0000-0000-0000A1490000}"/>
    <cellStyle name="Normal 2 2 8 5 3 7" xfId="57573" xr:uid="{00000000-0005-0000-0000-0000A2490000}"/>
    <cellStyle name="Normal 2 2 8 5 4" xfId="7257" xr:uid="{00000000-0005-0000-0000-0000A3490000}"/>
    <cellStyle name="Normal 2 2 8 5 4 2" xfId="12933" xr:uid="{00000000-0005-0000-0000-0000A4490000}"/>
    <cellStyle name="Normal 2 2 8 5 4 3" xfId="21319" xr:uid="{00000000-0005-0000-0000-0000A5490000}"/>
    <cellStyle name="Normal 2 2 8 5 4 4" xfId="29705" xr:uid="{00000000-0005-0000-0000-0000A6490000}"/>
    <cellStyle name="Normal 2 2 8 5 4 5" xfId="38091" xr:uid="{00000000-0005-0000-0000-0000A7490000}"/>
    <cellStyle name="Normal 2 2 8 5 4 6" xfId="46477" xr:uid="{00000000-0005-0000-0000-0000A8490000}"/>
    <cellStyle name="Normal 2 2 8 5 4 7" xfId="54863" xr:uid="{00000000-0005-0000-0000-0000A9490000}"/>
    <cellStyle name="Normal 2 2 8 5 5" xfId="9967" xr:uid="{00000000-0005-0000-0000-0000AA490000}"/>
    <cellStyle name="Normal 2 2 8 5 6" xfId="18353" xr:uid="{00000000-0005-0000-0000-0000AB490000}"/>
    <cellStyle name="Normal 2 2 8 5 7" xfId="26739" xr:uid="{00000000-0005-0000-0000-0000AC490000}"/>
    <cellStyle name="Normal 2 2 8 5 8" xfId="35125" xr:uid="{00000000-0005-0000-0000-0000AD490000}"/>
    <cellStyle name="Normal 2 2 8 5 9" xfId="43511" xr:uid="{00000000-0005-0000-0000-0000AE490000}"/>
    <cellStyle name="Normal 2 2 8 6" xfId="2119" xr:uid="{00000000-0005-0000-0000-0000AF490000}"/>
    <cellStyle name="Normal 2 2 8 6 2" xfId="4836" xr:uid="{00000000-0005-0000-0000-0000B0490000}"/>
    <cellStyle name="Normal 2 2 8 6 2 2" xfId="16190" xr:uid="{00000000-0005-0000-0000-0000B1490000}"/>
    <cellStyle name="Normal 2 2 8 6 2 3" xfId="24576" xr:uid="{00000000-0005-0000-0000-0000B2490000}"/>
    <cellStyle name="Normal 2 2 8 6 2 4" xfId="32962" xr:uid="{00000000-0005-0000-0000-0000B3490000}"/>
    <cellStyle name="Normal 2 2 8 6 2 5" xfId="41348" xr:uid="{00000000-0005-0000-0000-0000B4490000}"/>
    <cellStyle name="Normal 2 2 8 6 2 6" xfId="49734" xr:uid="{00000000-0005-0000-0000-0000B5490000}"/>
    <cellStyle name="Normal 2 2 8 6 2 7" xfId="58120" xr:uid="{00000000-0005-0000-0000-0000B6490000}"/>
    <cellStyle name="Normal 2 2 8 6 3" xfId="7804" xr:uid="{00000000-0005-0000-0000-0000B7490000}"/>
    <cellStyle name="Normal 2 2 8 6 3 2" xfId="13480" xr:uid="{00000000-0005-0000-0000-0000B8490000}"/>
    <cellStyle name="Normal 2 2 8 6 3 3" xfId="21866" xr:uid="{00000000-0005-0000-0000-0000B9490000}"/>
    <cellStyle name="Normal 2 2 8 6 3 4" xfId="30252" xr:uid="{00000000-0005-0000-0000-0000BA490000}"/>
    <cellStyle name="Normal 2 2 8 6 3 5" xfId="38638" xr:uid="{00000000-0005-0000-0000-0000BB490000}"/>
    <cellStyle name="Normal 2 2 8 6 3 6" xfId="47024" xr:uid="{00000000-0005-0000-0000-0000BC490000}"/>
    <cellStyle name="Normal 2 2 8 6 3 7" xfId="55410" xr:uid="{00000000-0005-0000-0000-0000BD490000}"/>
    <cellStyle name="Normal 2 2 8 6 4" xfId="10514" xr:uid="{00000000-0005-0000-0000-0000BE490000}"/>
    <cellStyle name="Normal 2 2 8 6 5" xfId="18900" xr:uid="{00000000-0005-0000-0000-0000BF490000}"/>
    <cellStyle name="Normal 2 2 8 6 6" xfId="27286" xr:uid="{00000000-0005-0000-0000-0000C0490000}"/>
    <cellStyle name="Normal 2 2 8 6 7" xfId="35672" xr:uid="{00000000-0005-0000-0000-0000C1490000}"/>
    <cellStyle name="Normal 2 2 8 6 8" xfId="44058" xr:uid="{00000000-0005-0000-0000-0000C2490000}"/>
    <cellStyle name="Normal 2 2 8 6 9" xfId="52444" xr:uid="{00000000-0005-0000-0000-0000C3490000}"/>
    <cellStyle name="Normal 2 2 8 7" xfId="661" xr:uid="{00000000-0005-0000-0000-0000C4490000}"/>
    <cellStyle name="Normal 2 2 8 7 2" xfId="6412" xr:uid="{00000000-0005-0000-0000-0000C5490000}"/>
    <cellStyle name="Normal 2 2 8 7 3" xfId="12088" xr:uid="{00000000-0005-0000-0000-0000C6490000}"/>
    <cellStyle name="Normal 2 2 8 7 4" xfId="20474" xr:uid="{00000000-0005-0000-0000-0000C7490000}"/>
    <cellStyle name="Normal 2 2 8 7 5" xfId="28860" xr:uid="{00000000-0005-0000-0000-0000C8490000}"/>
    <cellStyle name="Normal 2 2 8 7 6" xfId="37246" xr:uid="{00000000-0005-0000-0000-0000C9490000}"/>
    <cellStyle name="Normal 2 2 8 7 7" xfId="45632" xr:uid="{00000000-0005-0000-0000-0000CA490000}"/>
    <cellStyle name="Normal 2 2 8 7 8" xfId="54018" xr:uid="{00000000-0005-0000-0000-0000CB490000}"/>
    <cellStyle name="Normal 2 2 8 8" xfId="3444" xr:uid="{00000000-0005-0000-0000-0000CC490000}"/>
    <cellStyle name="Normal 2 2 8 8 2" xfId="14798" xr:uid="{00000000-0005-0000-0000-0000CD490000}"/>
    <cellStyle name="Normal 2 2 8 8 3" xfId="23184" xr:uid="{00000000-0005-0000-0000-0000CE490000}"/>
    <cellStyle name="Normal 2 2 8 8 4" xfId="31570" xr:uid="{00000000-0005-0000-0000-0000CF490000}"/>
    <cellStyle name="Normal 2 2 8 8 5" xfId="39956" xr:uid="{00000000-0005-0000-0000-0000D0490000}"/>
    <cellStyle name="Normal 2 2 8 8 6" xfId="48342" xr:uid="{00000000-0005-0000-0000-0000D1490000}"/>
    <cellStyle name="Normal 2 2 8 8 7" xfId="56728" xr:uid="{00000000-0005-0000-0000-0000D2490000}"/>
    <cellStyle name="Normal 2 2 8 9" xfId="6228" xr:uid="{00000000-0005-0000-0000-0000D3490000}"/>
    <cellStyle name="Normal 2 2 8 9 2" xfId="11904" xr:uid="{00000000-0005-0000-0000-0000D4490000}"/>
    <cellStyle name="Normal 2 2 8 9 3" xfId="20290" xr:uid="{00000000-0005-0000-0000-0000D5490000}"/>
    <cellStyle name="Normal 2 2 8 9 4" xfId="28676" xr:uid="{00000000-0005-0000-0000-0000D6490000}"/>
    <cellStyle name="Normal 2 2 8 9 5" xfId="37062" xr:uid="{00000000-0005-0000-0000-0000D7490000}"/>
    <cellStyle name="Normal 2 2 8 9 6" xfId="45448" xr:uid="{00000000-0005-0000-0000-0000D8490000}"/>
    <cellStyle name="Normal 2 2 8 9 7" xfId="53834" xr:uid="{00000000-0005-0000-0000-0000D9490000}"/>
    <cellStyle name="Normal 2 2 8_Sheet1" xfId="194" xr:uid="{00000000-0005-0000-0000-0000DA490000}"/>
    <cellStyle name="Normal 2 2 9" xfId="195" xr:uid="{00000000-0005-0000-0000-0000DB490000}"/>
    <cellStyle name="Normal 2 2 9 10" xfId="25896" xr:uid="{00000000-0005-0000-0000-0000DC490000}"/>
    <cellStyle name="Normal 2 2 9 11" xfId="34282" xr:uid="{00000000-0005-0000-0000-0000DD490000}"/>
    <cellStyle name="Normal 2 2 9 12" xfId="42668" xr:uid="{00000000-0005-0000-0000-0000DE490000}"/>
    <cellStyle name="Normal 2 2 9 13" xfId="51054" xr:uid="{00000000-0005-0000-0000-0000DF490000}"/>
    <cellStyle name="Normal 2 2 9 14" xfId="59440" xr:uid="{00000000-0005-0000-0000-0000E0490000}"/>
    <cellStyle name="Normal 2 2 9 15" xfId="60807" xr:uid="{00000000-0005-0000-0000-0000E1490000}"/>
    <cellStyle name="Normal 2 2 9 2" xfId="1016" xr:uid="{00000000-0005-0000-0000-0000E2490000}"/>
    <cellStyle name="Normal 2 2 9 2 10" xfId="51427" xr:uid="{00000000-0005-0000-0000-0000E3490000}"/>
    <cellStyle name="Normal 2 2 9 2 11" xfId="59813" xr:uid="{00000000-0005-0000-0000-0000E4490000}"/>
    <cellStyle name="Normal 2 2 9 2 12" xfId="61302" xr:uid="{00000000-0005-0000-0000-0000E5490000}"/>
    <cellStyle name="Normal 2 2 9 2 2" xfId="2967" xr:uid="{00000000-0005-0000-0000-0000E6490000}"/>
    <cellStyle name="Normal 2 2 9 2 2 2" xfId="5684" xr:uid="{00000000-0005-0000-0000-0000E7490000}"/>
    <cellStyle name="Normal 2 2 9 2 2 2 2" xfId="17038" xr:uid="{00000000-0005-0000-0000-0000E8490000}"/>
    <cellStyle name="Normal 2 2 9 2 2 2 3" xfId="25424" xr:uid="{00000000-0005-0000-0000-0000E9490000}"/>
    <cellStyle name="Normal 2 2 9 2 2 2 4" xfId="33810" xr:uid="{00000000-0005-0000-0000-0000EA490000}"/>
    <cellStyle name="Normal 2 2 9 2 2 2 5" xfId="42196" xr:uid="{00000000-0005-0000-0000-0000EB490000}"/>
    <cellStyle name="Normal 2 2 9 2 2 2 6" xfId="50582" xr:uid="{00000000-0005-0000-0000-0000EC490000}"/>
    <cellStyle name="Normal 2 2 9 2 2 2 7" xfId="58968" xr:uid="{00000000-0005-0000-0000-0000ED490000}"/>
    <cellStyle name="Normal 2 2 9 2 2 3" xfId="8652" xr:uid="{00000000-0005-0000-0000-0000EE490000}"/>
    <cellStyle name="Normal 2 2 9 2 2 3 2" xfId="14328" xr:uid="{00000000-0005-0000-0000-0000EF490000}"/>
    <cellStyle name="Normal 2 2 9 2 2 3 3" xfId="22714" xr:uid="{00000000-0005-0000-0000-0000F0490000}"/>
    <cellStyle name="Normal 2 2 9 2 2 3 4" xfId="31100" xr:uid="{00000000-0005-0000-0000-0000F1490000}"/>
    <cellStyle name="Normal 2 2 9 2 2 3 5" xfId="39486" xr:uid="{00000000-0005-0000-0000-0000F2490000}"/>
    <cellStyle name="Normal 2 2 9 2 2 3 6" xfId="47872" xr:uid="{00000000-0005-0000-0000-0000F3490000}"/>
    <cellStyle name="Normal 2 2 9 2 2 3 7" xfId="56258" xr:uid="{00000000-0005-0000-0000-0000F4490000}"/>
    <cellStyle name="Normal 2 2 9 2 2 4" xfId="11362" xr:uid="{00000000-0005-0000-0000-0000F5490000}"/>
    <cellStyle name="Normal 2 2 9 2 2 5" xfId="19748" xr:uid="{00000000-0005-0000-0000-0000F6490000}"/>
    <cellStyle name="Normal 2 2 9 2 2 6" xfId="28134" xr:uid="{00000000-0005-0000-0000-0000F7490000}"/>
    <cellStyle name="Normal 2 2 9 2 2 7" xfId="36520" xr:uid="{00000000-0005-0000-0000-0000F8490000}"/>
    <cellStyle name="Normal 2 2 9 2 2 8" xfId="44906" xr:uid="{00000000-0005-0000-0000-0000F9490000}"/>
    <cellStyle name="Normal 2 2 9 2 2 9" xfId="53292" xr:uid="{00000000-0005-0000-0000-0000FA490000}"/>
    <cellStyle name="Normal 2 2 9 2 3" xfId="3819" xr:uid="{00000000-0005-0000-0000-0000FB490000}"/>
    <cellStyle name="Normal 2 2 9 2 3 2" xfId="15173" xr:uid="{00000000-0005-0000-0000-0000FC490000}"/>
    <cellStyle name="Normal 2 2 9 2 3 3" xfId="23559" xr:uid="{00000000-0005-0000-0000-0000FD490000}"/>
    <cellStyle name="Normal 2 2 9 2 3 4" xfId="31945" xr:uid="{00000000-0005-0000-0000-0000FE490000}"/>
    <cellStyle name="Normal 2 2 9 2 3 5" xfId="40331" xr:uid="{00000000-0005-0000-0000-0000FF490000}"/>
    <cellStyle name="Normal 2 2 9 2 3 6" xfId="48717" xr:uid="{00000000-0005-0000-0000-0000004A0000}"/>
    <cellStyle name="Normal 2 2 9 2 3 7" xfId="57103" xr:uid="{00000000-0005-0000-0000-0000014A0000}"/>
    <cellStyle name="Normal 2 2 9 2 4" xfId="6787" xr:uid="{00000000-0005-0000-0000-0000024A0000}"/>
    <cellStyle name="Normal 2 2 9 2 4 2" xfId="12463" xr:uid="{00000000-0005-0000-0000-0000034A0000}"/>
    <cellStyle name="Normal 2 2 9 2 4 3" xfId="20849" xr:uid="{00000000-0005-0000-0000-0000044A0000}"/>
    <cellStyle name="Normal 2 2 9 2 4 4" xfId="29235" xr:uid="{00000000-0005-0000-0000-0000054A0000}"/>
    <cellStyle name="Normal 2 2 9 2 4 5" xfId="37621" xr:uid="{00000000-0005-0000-0000-0000064A0000}"/>
    <cellStyle name="Normal 2 2 9 2 4 6" xfId="46007" xr:uid="{00000000-0005-0000-0000-0000074A0000}"/>
    <cellStyle name="Normal 2 2 9 2 4 7" xfId="54393" xr:uid="{00000000-0005-0000-0000-0000084A0000}"/>
    <cellStyle name="Normal 2 2 9 2 5" xfId="9497" xr:uid="{00000000-0005-0000-0000-0000094A0000}"/>
    <cellStyle name="Normal 2 2 9 2 6" xfId="17883" xr:uid="{00000000-0005-0000-0000-00000A4A0000}"/>
    <cellStyle name="Normal 2 2 9 2 7" xfId="26269" xr:uid="{00000000-0005-0000-0000-00000B4A0000}"/>
    <cellStyle name="Normal 2 2 9 2 8" xfId="34655" xr:uid="{00000000-0005-0000-0000-00000C4A0000}"/>
    <cellStyle name="Normal 2 2 9 2 9" xfId="43041" xr:uid="{00000000-0005-0000-0000-00000D4A0000}"/>
    <cellStyle name="Normal 2 2 9 3" xfId="1574" xr:uid="{00000000-0005-0000-0000-00000E4A0000}"/>
    <cellStyle name="Normal 2 2 9 3 10" xfId="51899" xr:uid="{00000000-0005-0000-0000-00000F4A0000}"/>
    <cellStyle name="Normal 2 2 9 3 11" xfId="60285" xr:uid="{00000000-0005-0000-0000-0000104A0000}"/>
    <cellStyle name="Normal 2 2 9 3 2" xfId="2594" xr:uid="{00000000-0005-0000-0000-0000114A0000}"/>
    <cellStyle name="Normal 2 2 9 3 2 2" xfId="5311" xr:uid="{00000000-0005-0000-0000-0000124A0000}"/>
    <cellStyle name="Normal 2 2 9 3 2 2 2" xfId="16665" xr:uid="{00000000-0005-0000-0000-0000134A0000}"/>
    <cellStyle name="Normal 2 2 9 3 2 2 3" xfId="25051" xr:uid="{00000000-0005-0000-0000-0000144A0000}"/>
    <cellStyle name="Normal 2 2 9 3 2 2 4" xfId="33437" xr:uid="{00000000-0005-0000-0000-0000154A0000}"/>
    <cellStyle name="Normal 2 2 9 3 2 2 5" xfId="41823" xr:uid="{00000000-0005-0000-0000-0000164A0000}"/>
    <cellStyle name="Normal 2 2 9 3 2 2 6" xfId="50209" xr:uid="{00000000-0005-0000-0000-0000174A0000}"/>
    <cellStyle name="Normal 2 2 9 3 2 2 7" xfId="58595" xr:uid="{00000000-0005-0000-0000-0000184A0000}"/>
    <cellStyle name="Normal 2 2 9 3 2 3" xfId="8279" xr:uid="{00000000-0005-0000-0000-0000194A0000}"/>
    <cellStyle name="Normal 2 2 9 3 2 3 2" xfId="13955" xr:uid="{00000000-0005-0000-0000-00001A4A0000}"/>
    <cellStyle name="Normal 2 2 9 3 2 3 3" xfId="22341" xr:uid="{00000000-0005-0000-0000-00001B4A0000}"/>
    <cellStyle name="Normal 2 2 9 3 2 3 4" xfId="30727" xr:uid="{00000000-0005-0000-0000-00001C4A0000}"/>
    <cellStyle name="Normal 2 2 9 3 2 3 5" xfId="39113" xr:uid="{00000000-0005-0000-0000-00001D4A0000}"/>
    <cellStyle name="Normal 2 2 9 3 2 3 6" xfId="47499" xr:uid="{00000000-0005-0000-0000-00001E4A0000}"/>
    <cellStyle name="Normal 2 2 9 3 2 3 7" xfId="55885" xr:uid="{00000000-0005-0000-0000-00001F4A0000}"/>
    <cellStyle name="Normal 2 2 9 3 2 4" xfId="10989" xr:uid="{00000000-0005-0000-0000-0000204A0000}"/>
    <cellStyle name="Normal 2 2 9 3 2 5" xfId="19375" xr:uid="{00000000-0005-0000-0000-0000214A0000}"/>
    <cellStyle name="Normal 2 2 9 3 2 6" xfId="27761" xr:uid="{00000000-0005-0000-0000-0000224A0000}"/>
    <cellStyle name="Normal 2 2 9 3 2 7" xfId="36147" xr:uid="{00000000-0005-0000-0000-0000234A0000}"/>
    <cellStyle name="Normal 2 2 9 3 2 8" xfId="44533" xr:uid="{00000000-0005-0000-0000-0000244A0000}"/>
    <cellStyle name="Normal 2 2 9 3 2 9" xfId="52919" xr:uid="{00000000-0005-0000-0000-0000254A0000}"/>
    <cellStyle name="Normal 2 2 9 3 3" xfId="4291" xr:uid="{00000000-0005-0000-0000-0000264A0000}"/>
    <cellStyle name="Normal 2 2 9 3 3 2" xfId="15645" xr:uid="{00000000-0005-0000-0000-0000274A0000}"/>
    <cellStyle name="Normal 2 2 9 3 3 3" xfId="24031" xr:uid="{00000000-0005-0000-0000-0000284A0000}"/>
    <cellStyle name="Normal 2 2 9 3 3 4" xfId="32417" xr:uid="{00000000-0005-0000-0000-0000294A0000}"/>
    <cellStyle name="Normal 2 2 9 3 3 5" xfId="40803" xr:uid="{00000000-0005-0000-0000-00002A4A0000}"/>
    <cellStyle name="Normal 2 2 9 3 3 6" xfId="49189" xr:uid="{00000000-0005-0000-0000-00002B4A0000}"/>
    <cellStyle name="Normal 2 2 9 3 3 7" xfId="57575" xr:uid="{00000000-0005-0000-0000-00002C4A0000}"/>
    <cellStyle name="Normal 2 2 9 3 4" xfId="7259" xr:uid="{00000000-0005-0000-0000-00002D4A0000}"/>
    <cellStyle name="Normal 2 2 9 3 4 2" xfId="12935" xr:uid="{00000000-0005-0000-0000-00002E4A0000}"/>
    <cellStyle name="Normal 2 2 9 3 4 3" xfId="21321" xr:uid="{00000000-0005-0000-0000-00002F4A0000}"/>
    <cellStyle name="Normal 2 2 9 3 4 4" xfId="29707" xr:uid="{00000000-0005-0000-0000-0000304A0000}"/>
    <cellStyle name="Normal 2 2 9 3 4 5" xfId="38093" xr:uid="{00000000-0005-0000-0000-0000314A0000}"/>
    <cellStyle name="Normal 2 2 9 3 4 6" xfId="46479" xr:uid="{00000000-0005-0000-0000-0000324A0000}"/>
    <cellStyle name="Normal 2 2 9 3 4 7" xfId="54865" xr:uid="{00000000-0005-0000-0000-0000334A0000}"/>
    <cellStyle name="Normal 2 2 9 3 5" xfId="9969" xr:uid="{00000000-0005-0000-0000-0000344A0000}"/>
    <cellStyle name="Normal 2 2 9 3 6" xfId="18355" xr:uid="{00000000-0005-0000-0000-0000354A0000}"/>
    <cellStyle name="Normal 2 2 9 3 7" xfId="26741" xr:uid="{00000000-0005-0000-0000-0000364A0000}"/>
    <cellStyle name="Normal 2 2 9 3 8" xfId="35127" xr:uid="{00000000-0005-0000-0000-0000374A0000}"/>
    <cellStyle name="Normal 2 2 9 3 9" xfId="43513" xr:uid="{00000000-0005-0000-0000-0000384A0000}"/>
    <cellStyle name="Normal 2 2 9 4" xfId="2122" xr:uid="{00000000-0005-0000-0000-0000394A0000}"/>
    <cellStyle name="Normal 2 2 9 4 2" xfId="4839" xr:uid="{00000000-0005-0000-0000-00003A4A0000}"/>
    <cellStyle name="Normal 2 2 9 4 2 2" xfId="16193" xr:uid="{00000000-0005-0000-0000-00003B4A0000}"/>
    <cellStyle name="Normal 2 2 9 4 2 3" xfId="24579" xr:uid="{00000000-0005-0000-0000-00003C4A0000}"/>
    <cellStyle name="Normal 2 2 9 4 2 4" xfId="32965" xr:uid="{00000000-0005-0000-0000-00003D4A0000}"/>
    <cellStyle name="Normal 2 2 9 4 2 5" xfId="41351" xr:uid="{00000000-0005-0000-0000-00003E4A0000}"/>
    <cellStyle name="Normal 2 2 9 4 2 6" xfId="49737" xr:uid="{00000000-0005-0000-0000-00003F4A0000}"/>
    <cellStyle name="Normal 2 2 9 4 2 7" xfId="58123" xr:uid="{00000000-0005-0000-0000-0000404A0000}"/>
    <cellStyle name="Normal 2 2 9 4 3" xfId="7807" xr:uid="{00000000-0005-0000-0000-0000414A0000}"/>
    <cellStyle name="Normal 2 2 9 4 3 2" xfId="13483" xr:uid="{00000000-0005-0000-0000-0000424A0000}"/>
    <cellStyle name="Normal 2 2 9 4 3 3" xfId="21869" xr:uid="{00000000-0005-0000-0000-0000434A0000}"/>
    <cellStyle name="Normal 2 2 9 4 3 4" xfId="30255" xr:uid="{00000000-0005-0000-0000-0000444A0000}"/>
    <cellStyle name="Normal 2 2 9 4 3 5" xfId="38641" xr:uid="{00000000-0005-0000-0000-0000454A0000}"/>
    <cellStyle name="Normal 2 2 9 4 3 6" xfId="47027" xr:uid="{00000000-0005-0000-0000-0000464A0000}"/>
    <cellStyle name="Normal 2 2 9 4 3 7" xfId="55413" xr:uid="{00000000-0005-0000-0000-0000474A0000}"/>
    <cellStyle name="Normal 2 2 9 4 4" xfId="10517" xr:uid="{00000000-0005-0000-0000-0000484A0000}"/>
    <cellStyle name="Normal 2 2 9 4 5" xfId="18903" xr:uid="{00000000-0005-0000-0000-0000494A0000}"/>
    <cellStyle name="Normal 2 2 9 4 6" xfId="27289" xr:uid="{00000000-0005-0000-0000-00004A4A0000}"/>
    <cellStyle name="Normal 2 2 9 4 7" xfId="35675" xr:uid="{00000000-0005-0000-0000-00004B4A0000}"/>
    <cellStyle name="Normal 2 2 9 4 8" xfId="44061" xr:uid="{00000000-0005-0000-0000-00004C4A0000}"/>
    <cellStyle name="Normal 2 2 9 4 9" xfId="52447" xr:uid="{00000000-0005-0000-0000-00004D4A0000}"/>
    <cellStyle name="Normal 2 2 9 5" xfId="662" xr:uid="{00000000-0005-0000-0000-00004E4A0000}"/>
    <cellStyle name="Normal 2 2 9 5 2" xfId="6414" xr:uid="{00000000-0005-0000-0000-00004F4A0000}"/>
    <cellStyle name="Normal 2 2 9 5 3" xfId="12090" xr:uid="{00000000-0005-0000-0000-0000504A0000}"/>
    <cellStyle name="Normal 2 2 9 5 4" xfId="20476" xr:uid="{00000000-0005-0000-0000-0000514A0000}"/>
    <cellStyle name="Normal 2 2 9 5 5" xfId="28862" xr:uid="{00000000-0005-0000-0000-0000524A0000}"/>
    <cellStyle name="Normal 2 2 9 5 6" xfId="37248" xr:uid="{00000000-0005-0000-0000-0000534A0000}"/>
    <cellStyle name="Normal 2 2 9 5 7" xfId="45634" xr:uid="{00000000-0005-0000-0000-0000544A0000}"/>
    <cellStyle name="Normal 2 2 9 5 8" xfId="54020" xr:uid="{00000000-0005-0000-0000-0000554A0000}"/>
    <cellStyle name="Normal 2 2 9 6" xfId="3446" xr:uid="{00000000-0005-0000-0000-0000564A0000}"/>
    <cellStyle name="Normal 2 2 9 6 2" xfId="14800" xr:uid="{00000000-0005-0000-0000-0000574A0000}"/>
    <cellStyle name="Normal 2 2 9 6 3" xfId="23186" xr:uid="{00000000-0005-0000-0000-0000584A0000}"/>
    <cellStyle name="Normal 2 2 9 6 4" xfId="31572" xr:uid="{00000000-0005-0000-0000-0000594A0000}"/>
    <cellStyle name="Normal 2 2 9 6 5" xfId="39958" xr:uid="{00000000-0005-0000-0000-00005A4A0000}"/>
    <cellStyle name="Normal 2 2 9 6 6" xfId="48344" xr:uid="{00000000-0005-0000-0000-00005B4A0000}"/>
    <cellStyle name="Normal 2 2 9 6 7" xfId="56730" xr:uid="{00000000-0005-0000-0000-00005C4A0000}"/>
    <cellStyle name="Normal 2 2 9 7" xfId="6116" xr:uid="{00000000-0005-0000-0000-00005D4A0000}"/>
    <cellStyle name="Normal 2 2 9 7 2" xfId="11792" xr:uid="{00000000-0005-0000-0000-00005E4A0000}"/>
    <cellStyle name="Normal 2 2 9 7 3" xfId="20178" xr:uid="{00000000-0005-0000-0000-00005F4A0000}"/>
    <cellStyle name="Normal 2 2 9 7 4" xfId="28564" xr:uid="{00000000-0005-0000-0000-0000604A0000}"/>
    <cellStyle name="Normal 2 2 9 7 5" xfId="36950" xr:uid="{00000000-0005-0000-0000-0000614A0000}"/>
    <cellStyle name="Normal 2 2 9 7 6" xfId="45336" xr:uid="{00000000-0005-0000-0000-0000624A0000}"/>
    <cellStyle name="Normal 2 2 9 7 7" xfId="53722" xr:uid="{00000000-0005-0000-0000-0000634A0000}"/>
    <cellStyle name="Normal 2 2 9 8" xfId="9124" xr:uid="{00000000-0005-0000-0000-0000644A0000}"/>
    <cellStyle name="Normal 2 2 9 9" xfId="17510" xr:uid="{00000000-0005-0000-0000-0000654A0000}"/>
    <cellStyle name="Normal 2 2_Sheet1" xfId="196" xr:uid="{00000000-0005-0000-0000-0000664A0000}"/>
    <cellStyle name="Normal 2 3" xfId="197" xr:uid="{00000000-0005-0000-0000-0000674A0000}"/>
    <cellStyle name="Normal 2 3 10" xfId="1018" xr:uid="{00000000-0005-0000-0000-0000684A0000}"/>
    <cellStyle name="Normal 2 3 10 10" xfId="43043" xr:uid="{00000000-0005-0000-0000-0000694A0000}"/>
    <cellStyle name="Normal 2 3 10 11" xfId="51429" xr:uid="{00000000-0005-0000-0000-00006A4A0000}"/>
    <cellStyle name="Normal 2 3 10 12" xfId="59815" xr:uid="{00000000-0005-0000-0000-00006B4A0000}"/>
    <cellStyle name="Normal 2 3 10 13" xfId="61303" xr:uid="{00000000-0005-0000-0000-00006C4A0000}"/>
    <cellStyle name="Normal 2 3 10 2" xfId="1855" xr:uid="{00000000-0005-0000-0000-00006D4A0000}"/>
    <cellStyle name="Normal 2 3 10 2 10" xfId="52180" xr:uid="{00000000-0005-0000-0000-00006E4A0000}"/>
    <cellStyle name="Normal 2 3 10 2 11" xfId="60566" xr:uid="{00000000-0005-0000-0000-00006F4A0000}"/>
    <cellStyle name="Normal 2 3 10 2 2" xfId="2969" xr:uid="{00000000-0005-0000-0000-0000704A0000}"/>
    <cellStyle name="Normal 2 3 10 2 2 2" xfId="5686" xr:uid="{00000000-0005-0000-0000-0000714A0000}"/>
    <cellStyle name="Normal 2 3 10 2 2 2 2" xfId="17040" xr:uid="{00000000-0005-0000-0000-0000724A0000}"/>
    <cellStyle name="Normal 2 3 10 2 2 2 3" xfId="25426" xr:uid="{00000000-0005-0000-0000-0000734A0000}"/>
    <cellStyle name="Normal 2 3 10 2 2 2 4" xfId="33812" xr:uid="{00000000-0005-0000-0000-0000744A0000}"/>
    <cellStyle name="Normal 2 3 10 2 2 2 5" xfId="42198" xr:uid="{00000000-0005-0000-0000-0000754A0000}"/>
    <cellStyle name="Normal 2 3 10 2 2 2 6" xfId="50584" xr:uid="{00000000-0005-0000-0000-0000764A0000}"/>
    <cellStyle name="Normal 2 3 10 2 2 2 7" xfId="58970" xr:uid="{00000000-0005-0000-0000-0000774A0000}"/>
    <cellStyle name="Normal 2 3 10 2 2 3" xfId="8654" xr:uid="{00000000-0005-0000-0000-0000784A0000}"/>
    <cellStyle name="Normal 2 3 10 2 2 3 2" xfId="14330" xr:uid="{00000000-0005-0000-0000-0000794A0000}"/>
    <cellStyle name="Normal 2 3 10 2 2 3 3" xfId="22716" xr:uid="{00000000-0005-0000-0000-00007A4A0000}"/>
    <cellStyle name="Normal 2 3 10 2 2 3 4" xfId="31102" xr:uid="{00000000-0005-0000-0000-00007B4A0000}"/>
    <cellStyle name="Normal 2 3 10 2 2 3 5" xfId="39488" xr:uid="{00000000-0005-0000-0000-00007C4A0000}"/>
    <cellStyle name="Normal 2 3 10 2 2 3 6" xfId="47874" xr:uid="{00000000-0005-0000-0000-00007D4A0000}"/>
    <cellStyle name="Normal 2 3 10 2 2 3 7" xfId="56260" xr:uid="{00000000-0005-0000-0000-00007E4A0000}"/>
    <cellStyle name="Normal 2 3 10 2 2 4" xfId="11364" xr:uid="{00000000-0005-0000-0000-00007F4A0000}"/>
    <cellStyle name="Normal 2 3 10 2 2 5" xfId="19750" xr:uid="{00000000-0005-0000-0000-0000804A0000}"/>
    <cellStyle name="Normal 2 3 10 2 2 6" xfId="28136" xr:uid="{00000000-0005-0000-0000-0000814A0000}"/>
    <cellStyle name="Normal 2 3 10 2 2 7" xfId="36522" xr:uid="{00000000-0005-0000-0000-0000824A0000}"/>
    <cellStyle name="Normal 2 3 10 2 2 8" xfId="44908" xr:uid="{00000000-0005-0000-0000-0000834A0000}"/>
    <cellStyle name="Normal 2 3 10 2 2 9" xfId="53294" xr:uid="{00000000-0005-0000-0000-0000844A0000}"/>
    <cellStyle name="Normal 2 3 10 2 3" xfId="4572" xr:uid="{00000000-0005-0000-0000-0000854A0000}"/>
    <cellStyle name="Normal 2 3 10 2 3 2" xfId="15926" xr:uid="{00000000-0005-0000-0000-0000864A0000}"/>
    <cellStyle name="Normal 2 3 10 2 3 3" xfId="24312" xr:uid="{00000000-0005-0000-0000-0000874A0000}"/>
    <cellStyle name="Normal 2 3 10 2 3 4" xfId="32698" xr:uid="{00000000-0005-0000-0000-0000884A0000}"/>
    <cellStyle name="Normal 2 3 10 2 3 5" xfId="41084" xr:uid="{00000000-0005-0000-0000-0000894A0000}"/>
    <cellStyle name="Normal 2 3 10 2 3 6" xfId="49470" xr:uid="{00000000-0005-0000-0000-00008A4A0000}"/>
    <cellStyle name="Normal 2 3 10 2 3 7" xfId="57856" xr:uid="{00000000-0005-0000-0000-00008B4A0000}"/>
    <cellStyle name="Normal 2 3 10 2 4" xfId="7540" xr:uid="{00000000-0005-0000-0000-00008C4A0000}"/>
    <cellStyle name="Normal 2 3 10 2 4 2" xfId="13216" xr:uid="{00000000-0005-0000-0000-00008D4A0000}"/>
    <cellStyle name="Normal 2 3 10 2 4 3" xfId="21602" xr:uid="{00000000-0005-0000-0000-00008E4A0000}"/>
    <cellStyle name="Normal 2 3 10 2 4 4" xfId="29988" xr:uid="{00000000-0005-0000-0000-00008F4A0000}"/>
    <cellStyle name="Normal 2 3 10 2 4 5" xfId="38374" xr:uid="{00000000-0005-0000-0000-0000904A0000}"/>
    <cellStyle name="Normal 2 3 10 2 4 6" xfId="46760" xr:uid="{00000000-0005-0000-0000-0000914A0000}"/>
    <cellStyle name="Normal 2 3 10 2 4 7" xfId="55146" xr:uid="{00000000-0005-0000-0000-0000924A0000}"/>
    <cellStyle name="Normal 2 3 10 2 5" xfId="10250" xr:uid="{00000000-0005-0000-0000-0000934A0000}"/>
    <cellStyle name="Normal 2 3 10 2 6" xfId="18636" xr:uid="{00000000-0005-0000-0000-0000944A0000}"/>
    <cellStyle name="Normal 2 3 10 2 7" xfId="27022" xr:uid="{00000000-0005-0000-0000-0000954A0000}"/>
    <cellStyle name="Normal 2 3 10 2 8" xfId="35408" xr:uid="{00000000-0005-0000-0000-0000964A0000}"/>
    <cellStyle name="Normal 2 3 10 2 9" xfId="43794" xr:uid="{00000000-0005-0000-0000-0000974A0000}"/>
    <cellStyle name="Normal 2 3 10 3" xfId="2124" xr:uid="{00000000-0005-0000-0000-0000984A0000}"/>
    <cellStyle name="Normal 2 3 10 3 2" xfId="4841" xr:uid="{00000000-0005-0000-0000-0000994A0000}"/>
    <cellStyle name="Normal 2 3 10 3 2 2" xfId="16195" xr:uid="{00000000-0005-0000-0000-00009A4A0000}"/>
    <cellStyle name="Normal 2 3 10 3 2 3" xfId="24581" xr:uid="{00000000-0005-0000-0000-00009B4A0000}"/>
    <cellStyle name="Normal 2 3 10 3 2 4" xfId="32967" xr:uid="{00000000-0005-0000-0000-00009C4A0000}"/>
    <cellStyle name="Normal 2 3 10 3 2 5" xfId="41353" xr:uid="{00000000-0005-0000-0000-00009D4A0000}"/>
    <cellStyle name="Normal 2 3 10 3 2 6" xfId="49739" xr:uid="{00000000-0005-0000-0000-00009E4A0000}"/>
    <cellStyle name="Normal 2 3 10 3 2 7" xfId="58125" xr:uid="{00000000-0005-0000-0000-00009F4A0000}"/>
    <cellStyle name="Normal 2 3 10 3 3" xfId="7809" xr:uid="{00000000-0005-0000-0000-0000A04A0000}"/>
    <cellStyle name="Normal 2 3 10 3 3 2" xfId="13485" xr:uid="{00000000-0005-0000-0000-0000A14A0000}"/>
    <cellStyle name="Normal 2 3 10 3 3 3" xfId="21871" xr:uid="{00000000-0005-0000-0000-0000A24A0000}"/>
    <cellStyle name="Normal 2 3 10 3 3 4" xfId="30257" xr:uid="{00000000-0005-0000-0000-0000A34A0000}"/>
    <cellStyle name="Normal 2 3 10 3 3 5" xfId="38643" xr:uid="{00000000-0005-0000-0000-0000A44A0000}"/>
    <cellStyle name="Normal 2 3 10 3 3 6" xfId="47029" xr:uid="{00000000-0005-0000-0000-0000A54A0000}"/>
    <cellStyle name="Normal 2 3 10 3 3 7" xfId="55415" xr:uid="{00000000-0005-0000-0000-0000A64A0000}"/>
    <cellStyle name="Normal 2 3 10 3 4" xfId="10519" xr:uid="{00000000-0005-0000-0000-0000A74A0000}"/>
    <cellStyle name="Normal 2 3 10 3 5" xfId="18905" xr:uid="{00000000-0005-0000-0000-0000A84A0000}"/>
    <cellStyle name="Normal 2 3 10 3 6" xfId="27291" xr:uid="{00000000-0005-0000-0000-0000A94A0000}"/>
    <cellStyle name="Normal 2 3 10 3 7" xfId="35677" xr:uid="{00000000-0005-0000-0000-0000AA4A0000}"/>
    <cellStyle name="Normal 2 3 10 3 8" xfId="44063" xr:uid="{00000000-0005-0000-0000-0000AB4A0000}"/>
    <cellStyle name="Normal 2 3 10 3 9" xfId="52449" xr:uid="{00000000-0005-0000-0000-0000AC4A0000}"/>
    <cellStyle name="Normal 2 3 10 4" xfId="3821" xr:uid="{00000000-0005-0000-0000-0000AD4A0000}"/>
    <cellStyle name="Normal 2 3 10 4 2" xfId="15175" xr:uid="{00000000-0005-0000-0000-0000AE4A0000}"/>
    <cellStyle name="Normal 2 3 10 4 3" xfId="23561" xr:uid="{00000000-0005-0000-0000-0000AF4A0000}"/>
    <cellStyle name="Normal 2 3 10 4 4" xfId="31947" xr:uid="{00000000-0005-0000-0000-0000B04A0000}"/>
    <cellStyle name="Normal 2 3 10 4 5" xfId="40333" xr:uid="{00000000-0005-0000-0000-0000B14A0000}"/>
    <cellStyle name="Normal 2 3 10 4 6" xfId="48719" xr:uid="{00000000-0005-0000-0000-0000B24A0000}"/>
    <cellStyle name="Normal 2 3 10 4 7" xfId="57105" xr:uid="{00000000-0005-0000-0000-0000B34A0000}"/>
    <cellStyle name="Normal 2 3 10 5" xfId="6789" xr:uid="{00000000-0005-0000-0000-0000B44A0000}"/>
    <cellStyle name="Normal 2 3 10 5 2" xfId="12465" xr:uid="{00000000-0005-0000-0000-0000B54A0000}"/>
    <cellStyle name="Normal 2 3 10 5 3" xfId="20851" xr:uid="{00000000-0005-0000-0000-0000B64A0000}"/>
    <cellStyle name="Normal 2 3 10 5 4" xfId="29237" xr:uid="{00000000-0005-0000-0000-0000B74A0000}"/>
    <cellStyle name="Normal 2 3 10 5 5" xfId="37623" xr:uid="{00000000-0005-0000-0000-0000B84A0000}"/>
    <cellStyle name="Normal 2 3 10 5 6" xfId="46009" xr:uid="{00000000-0005-0000-0000-0000B94A0000}"/>
    <cellStyle name="Normal 2 3 10 5 7" xfId="54395" xr:uid="{00000000-0005-0000-0000-0000BA4A0000}"/>
    <cellStyle name="Normal 2 3 10 6" xfId="9499" xr:uid="{00000000-0005-0000-0000-0000BB4A0000}"/>
    <cellStyle name="Normal 2 3 10 7" xfId="17885" xr:uid="{00000000-0005-0000-0000-0000BC4A0000}"/>
    <cellStyle name="Normal 2 3 10 8" xfId="26271" xr:uid="{00000000-0005-0000-0000-0000BD4A0000}"/>
    <cellStyle name="Normal 2 3 10 9" xfId="34657" xr:uid="{00000000-0005-0000-0000-0000BE4A0000}"/>
    <cellStyle name="Normal 2 3 11" xfId="1017" xr:uid="{00000000-0005-0000-0000-0000BF4A0000}"/>
    <cellStyle name="Normal 2 3 11 10" xfId="51428" xr:uid="{00000000-0005-0000-0000-0000C04A0000}"/>
    <cellStyle name="Normal 2 3 11 11" xfId="59814" xr:uid="{00000000-0005-0000-0000-0000C14A0000}"/>
    <cellStyle name="Normal 2 3 11 2" xfId="2968" xr:uid="{00000000-0005-0000-0000-0000C24A0000}"/>
    <cellStyle name="Normal 2 3 11 2 2" xfId="5685" xr:uid="{00000000-0005-0000-0000-0000C34A0000}"/>
    <cellStyle name="Normal 2 3 11 2 2 2" xfId="17039" xr:uid="{00000000-0005-0000-0000-0000C44A0000}"/>
    <cellStyle name="Normal 2 3 11 2 2 3" xfId="25425" xr:uid="{00000000-0005-0000-0000-0000C54A0000}"/>
    <cellStyle name="Normal 2 3 11 2 2 4" xfId="33811" xr:uid="{00000000-0005-0000-0000-0000C64A0000}"/>
    <cellStyle name="Normal 2 3 11 2 2 5" xfId="42197" xr:uid="{00000000-0005-0000-0000-0000C74A0000}"/>
    <cellStyle name="Normal 2 3 11 2 2 6" xfId="50583" xr:uid="{00000000-0005-0000-0000-0000C84A0000}"/>
    <cellStyle name="Normal 2 3 11 2 2 7" xfId="58969" xr:uid="{00000000-0005-0000-0000-0000C94A0000}"/>
    <cellStyle name="Normal 2 3 11 2 3" xfId="8653" xr:uid="{00000000-0005-0000-0000-0000CA4A0000}"/>
    <cellStyle name="Normal 2 3 11 2 3 2" xfId="14329" xr:uid="{00000000-0005-0000-0000-0000CB4A0000}"/>
    <cellStyle name="Normal 2 3 11 2 3 3" xfId="22715" xr:uid="{00000000-0005-0000-0000-0000CC4A0000}"/>
    <cellStyle name="Normal 2 3 11 2 3 4" xfId="31101" xr:uid="{00000000-0005-0000-0000-0000CD4A0000}"/>
    <cellStyle name="Normal 2 3 11 2 3 5" xfId="39487" xr:uid="{00000000-0005-0000-0000-0000CE4A0000}"/>
    <cellStyle name="Normal 2 3 11 2 3 6" xfId="47873" xr:uid="{00000000-0005-0000-0000-0000CF4A0000}"/>
    <cellStyle name="Normal 2 3 11 2 3 7" xfId="56259" xr:uid="{00000000-0005-0000-0000-0000D04A0000}"/>
    <cellStyle name="Normal 2 3 11 2 4" xfId="11363" xr:uid="{00000000-0005-0000-0000-0000D14A0000}"/>
    <cellStyle name="Normal 2 3 11 2 5" xfId="19749" xr:uid="{00000000-0005-0000-0000-0000D24A0000}"/>
    <cellStyle name="Normal 2 3 11 2 6" xfId="28135" xr:uid="{00000000-0005-0000-0000-0000D34A0000}"/>
    <cellStyle name="Normal 2 3 11 2 7" xfId="36521" xr:uid="{00000000-0005-0000-0000-0000D44A0000}"/>
    <cellStyle name="Normal 2 3 11 2 8" xfId="44907" xr:uid="{00000000-0005-0000-0000-0000D54A0000}"/>
    <cellStyle name="Normal 2 3 11 2 9" xfId="53293" xr:uid="{00000000-0005-0000-0000-0000D64A0000}"/>
    <cellStyle name="Normal 2 3 11 3" xfId="3820" xr:uid="{00000000-0005-0000-0000-0000D74A0000}"/>
    <cellStyle name="Normal 2 3 11 3 2" xfId="15174" xr:uid="{00000000-0005-0000-0000-0000D84A0000}"/>
    <cellStyle name="Normal 2 3 11 3 3" xfId="23560" xr:uid="{00000000-0005-0000-0000-0000D94A0000}"/>
    <cellStyle name="Normal 2 3 11 3 4" xfId="31946" xr:uid="{00000000-0005-0000-0000-0000DA4A0000}"/>
    <cellStyle name="Normal 2 3 11 3 5" xfId="40332" xr:uid="{00000000-0005-0000-0000-0000DB4A0000}"/>
    <cellStyle name="Normal 2 3 11 3 6" xfId="48718" xr:uid="{00000000-0005-0000-0000-0000DC4A0000}"/>
    <cellStyle name="Normal 2 3 11 3 7" xfId="57104" xr:uid="{00000000-0005-0000-0000-0000DD4A0000}"/>
    <cellStyle name="Normal 2 3 11 4" xfId="6788" xr:uid="{00000000-0005-0000-0000-0000DE4A0000}"/>
    <cellStyle name="Normal 2 3 11 4 2" xfId="12464" xr:uid="{00000000-0005-0000-0000-0000DF4A0000}"/>
    <cellStyle name="Normal 2 3 11 4 3" xfId="20850" xr:uid="{00000000-0005-0000-0000-0000E04A0000}"/>
    <cellStyle name="Normal 2 3 11 4 4" xfId="29236" xr:uid="{00000000-0005-0000-0000-0000E14A0000}"/>
    <cellStyle name="Normal 2 3 11 4 5" xfId="37622" xr:uid="{00000000-0005-0000-0000-0000E24A0000}"/>
    <cellStyle name="Normal 2 3 11 4 6" xfId="46008" xr:uid="{00000000-0005-0000-0000-0000E34A0000}"/>
    <cellStyle name="Normal 2 3 11 4 7" xfId="54394" xr:uid="{00000000-0005-0000-0000-0000E44A0000}"/>
    <cellStyle name="Normal 2 3 11 5" xfId="9498" xr:uid="{00000000-0005-0000-0000-0000E54A0000}"/>
    <cellStyle name="Normal 2 3 11 6" xfId="17884" xr:uid="{00000000-0005-0000-0000-0000E64A0000}"/>
    <cellStyle name="Normal 2 3 11 7" xfId="26270" xr:uid="{00000000-0005-0000-0000-0000E74A0000}"/>
    <cellStyle name="Normal 2 3 11 8" xfId="34656" xr:uid="{00000000-0005-0000-0000-0000E84A0000}"/>
    <cellStyle name="Normal 2 3 11 9" xfId="43042" xr:uid="{00000000-0005-0000-0000-0000E94A0000}"/>
    <cellStyle name="Normal 2 3 12" xfId="1575" xr:uid="{00000000-0005-0000-0000-0000EA4A0000}"/>
    <cellStyle name="Normal 2 3 12 10" xfId="51900" xr:uid="{00000000-0005-0000-0000-0000EB4A0000}"/>
    <cellStyle name="Normal 2 3 12 11" xfId="60286" xr:uid="{00000000-0005-0000-0000-0000EC4A0000}"/>
    <cellStyle name="Normal 2 3 12 2" xfId="2595" xr:uid="{00000000-0005-0000-0000-0000ED4A0000}"/>
    <cellStyle name="Normal 2 3 12 2 2" xfId="5312" xr:uid="{00000000-0005-0000-0000-0000EE4A0000}"/>
    <cellStyle name="Normal 2 3 12 2 2 2" xfId="16666" xr:uid="{00000000-0005-0000-0000-0000EF4A0000}"/>
    <cellStyle name="Normal 2 3 12 2 2 3" xfId="25052" xr:uid="{00000000-0005-0000-0000-0000F04A0000}"/>
    <cellStyle name="Normal 2 3 12 2 2 4" xfId="33438" xr:uid="{00000000-0005-0000-0000-0000F14A0000}"/>
    <cellStyle name="Normal 2 3 12 2 2 5" xfId="41824" xr:uid="{00000000-0005-0000-0000-0000F24A0000}"/>
    <cellStyle name="Normal 2 3 12 2 2 6" xfId="50210" xr:uid="{00000000-0005-0000-0000-0000F34A0000}"/>
    <cellStyle name="Normal 2 3 12 2 2 7" xfId="58596" xr:uid="{00000000-0005-0000-0000-0000F44A0000}"/>
    <cellStyle name="Normal 2 3 12 2 3" xfId="8280" xr:uid="{00000000-0005-0000-0000-0000F54A0000}"/>
    <cellStyle name="Normal 2 3 12 2 3 2" xfId="13956" xr:uid="{00000000-0005-0000-0000-0000F64A0000}"/>
    <cellStyle name="Normal 2 3 12 2 3 3" xfId="22342" xr:uid="{00000000-0005-0000-0000-0000F74A0000}"/>
    <cellStyle name="Normal 2 3 12 2 3 4" xfId="30728" xr:uid="{00000000-0005-0000-0000-0000F84A0000}"/>
    <cellStyle name="Normal 2 3 12 2 3 5" xfId="39114" xr:uid="{00000000-0005-0000-0000-0000F94A0000}"/>
    <cellStyle name="Normal 2 3 12 2 3 6" xfId="47500" xr:uid="{00000000-0005-0000-0000-0000FA4A0000}"/>
    <cellStyle name="Normal 2 3 12 2 3 7" xfId="55886" xr:uid="{00000000-0005-0000-0000-0000FB4A0000}"/>
    <cellStyle name="Normal 2 3 12 2 4" xfId="10990" xr:uid="{00000000-0005-0000-0000-0000FC4A0000}"/>
    <cellStyle name="Normal 2 3 12 2 5" xfId="19376" xr:uid="{00000000-0005-0000-0000-0000FD4A0000}"/>
    <cellStyle name="Normal 2 3 12 2 6" xfId="27762" xr:uid="{00000000-0005-0000-0000-0000FE4A0000}"/>
    <cellStyle name="Normal 2 3 12 2 7" xfId="36148" xr:uid="{00000000-0005-0000-0000-0000FF4A0000}"/>
    <cellStyle name="Normal 2 3 12 2 8" xfId="44534" xr:uid="{00000000-0005-0000-0000-0000004B0000}"/>
    <cellStyle name="Normal 2 3 12 2 9" xfId="52920" xr:uid="{00000000-0005-0000-0000-0000014B0000}"/>
    <cellStyle name="Normal 2 3 12 3" xfId="4292" xr:uid="{00000000-0005-0000-0000-0000024B0000}"/>
    <cellStyle name="Normal 2 3 12 3 2" xfId="15646" xr:uid="{00000000-0005-0000-0000-0000034B0000}"/>
    <cellStyle name="Normal 2 3 12 3 3" xfId="24032" xr:uid="{00000000-0005-0000-0000-0000044B0000}"/>
    <cellStyle name="Normal 2 3 12 3 4" xfId="32418" xr:uid="{00000000-0005-0000-0000-0000054B0000}"/>
    <cellStyle name="Normal 2 3 12 3 5" xfId="40804" xr:uid="{00000000-0005-0000-0000-0000064B0000}"/>
    <cellStyle name="Normal 2 3 12 3 6" xfId="49190" xr:uid="{00000000-0005-0000-0000-0000074B0000}"/>
    <cellStyle name="Normal 2 3 12 3 7" xfId="57576" xr:uid="{00000000-0005-0000-0000-0000084B0000}"/>
    <cellStyle name="Normal 2 3 12 4" xfId="7260" xr:uid="{00000000-0005-0000-0000-0000094B0000}"/>
    <cellStyle name="Normal 2 3 12 4 2" xfId="12936" xr:uid="{00000000-0005-0000-0000-00000A4B0000}"/>
    <cellStyle name="Normal 2 3 12 4 3" xfId="21322" xr:uid="{00000000-0005-0000-0000-00000B4B0000}"/>
    <cellStyle name="Normal 2 3 12 4 4" xfId="29708" xr:uid="{00000000-0005-0000-0000-00000C4B0000}"/>
    <cellStyle name="Normal 2 3 12 4 5" xfId="38094" xr:uid="{00000000-0005-0000-0000-00000D4B0000}"/>
    <cellStyle name="Normal 2 3 12 4 6" xfId="46480" xr:uid="{00000000-0005-0000-0000-00000E4B0000}"/>
    <cellStyle name="Normal 2 3 12 4 7" xfId="54866" xr:uid="{00000000-0005-0000-0000-00000F4B0000}"/>
    <cellStyle name="Normal 2 3 12 5" xfId="9970" xr:uid="{00000000-0005-0000-0000-0000104B0000}"/>
    <cellStyle name="Normal 2 3 12 6" xfId="18356" xr:uid="{00000000-0005-0000-0000-0000114B0000}"/>
    <cellStyle name="Normal 2 3 12 7" xfId="26742" xr:uid="{00000000-0005-0000-0000-0000124B0000}"/>
    <cellStyle name="Normal 2 3 12 8" xfId="35128" xr:uid="{00000000-0005-0000-0000-0000134B0000}"/>
    <cellStyle name="Normal 2 3 12 9" xfId="43514" xr:uid="{00000000-0005-0000-0000-0000144B0000}"/>
    <cellStyle name="Normal 2 3 13" xfId="2123" xr:uid="{00000000-0005-0000-0000-0000154B0000}"/>
    <cellStyle name="Normal 2 3 13 2" xfId="4840" xr:uid="{00000000-0005-0000-0000-0000164B0000}"/>
    <cellStyle name="Normal 2 3 13 2 2" xfId="16194" xr:uid="{00000000-0005-0000-0000-0000174B0000}"/>
    <cellStyle name="Normal 2 3 13 2 3" xfId="24580" xr:uid="{00000000-0005-0000-0000-0000184B0000}"/>
    <cellStyle name="Normal 2 3 13 2 4" xfId="32966" xr:uid="{00000000-0005-0000-0000-0000194B0000}"/>
    <cellStyle name="Normal 2 3 13 2 5" xfId="41352" xr:uid="{00000000-0005-0000-0000-00001A4B0000}"/>
    <cellStyle name="Normal 2 3 13 2 6" xfId="49738" xr:uid="{00000000-0005-0000-0000-00001B4B0000}"/>
    <cellStyle name="Normal 2 3 13 2 7" xfId="58124" xr:uid="{00000000-0005-0000-0000-00001C4B0000}"/>
    <cellStyle name="Normal 2 3 13 3" xfId="7808" xr:uid="{00000000-0005-0000-0000-00001D4B0000}"/>
    <cellStyle name="Normal 2 3 13 3 2" xfId="13484" xr:uid="{00000000-0005-0000-0000-00001E4B0000}"/>
    <cellStyle name="Normal 2 3 13 3 3" xfId="21870" xr:uid="{00000000-0005-0000-0000-00001F4B0000}"/>
    <cellStyle name="Normal 2 3 13 3 4" xfId="30256" xr:uid="{00000000-0005-0000-0000-0000204B0000}"/>
    <cellStyle name="Normal 2 3 13 3 5" xfId="38642" xr:uid="{00000000-0005-0000-0000-0000214B0000}"/>
    <cellStyle name="Normal 2 3 13 3 6" xfId="47028" xr:uid="{00000000-0005-0000-0000-0000224B0000}"/>
    <cellStyle name="Normal 2 3 13 3 7" xfId="55414" xr:uid="{00000000-0005-0000-0000-0000234B0000}"/>
    <cellStyle name="Normal 2 3 13 4" xfId="10518" xr:uid="{00000000-0005-0000-0000-0000244B0000}"/>
    <cellStyle name="Normal 2 3 13 5" xfId="18904" xr:uid="{00000000-0005-0000-0000-0000254B0000}"/>
    <cellStyle name="Normal 2 3 13 6" xfId="27290" xr:uid="{00000000-0005-0000-0000-0000264B0000}"/>
    <cellStyle name="Normal 2 3 13 7" xfId="35676" xr:uid="{00000000-0005-0000-0000-0000274B0000}"/>
    <cellStyle name="Normal 2 3 13 8" xfId="44062" xr:uid="{00000000-0005-0000-0000-0000284B0000}"/>
    <cellStyle name="Normal 2 3 13 9" xfId="52448" xr:uid="{00000000-0005-0000-0000-0000294B0000}"/>
    <cellStyle name="Normal 2 3 14" xfId="663" xr:uid="{00000000-0005-0000-0000-00002A4B0000}"/>
    <cellStyle name="Normal 2 3 14 2" xfId="6415" xr:uid="{00000000-0005-0000-0000-00002B4B0000}"/>
    <cellStyle name="Normal 2 3 14 3" xfId="12091" xr:uid="{00000000-0005-0000-0000-00002C4B0000}"/>
    <cellStyle name="Normal 2 3 14 4" xfId="20477" xr:uid="{00000000-0005-0000-0000-00002D4B0000}"/>
    <cellStyle name="Normal 2 3 14 5" xfId="28863" xr:uid="{00000000-0005-0000-0000-00002E4B0000}"/>
    <cellStyle name="Normal 2 3 14 6" xfId="37249" xr:uid="{00000000-0005-0000-0000-00002F4B0000}"/>
    <cellStyle name="Normal 2 3 14 7" xfId="45635" xr:uid="{00000000-0005-0000-0000-0000304B0000}"/>
    <cellStyle name="Normal 2 3 14 8" xfId="54021" xr:uid="{00000000-0005-0000-0000-0000314B0000}"/>
    <cellStyle name="Normal 2 3 15" xfId="3447" xr:uid="{00000000-0005-0000-0000-0000324B0000}"/>
    <cellStyle name="Normal 2 3 15 2" xfId="14801" xr:uid="{00000000-0005-0000-0000-0000334B0000}"/>
    <cellStyle name="Normal 2 3 15 3" xfId="23187" xr:uid="{00000000-0005-0000-0000-0000344B0000}"/>
    <cellStyle name="Normal 2 3 15 4" xfId="31573" xr:uid="{00000000-0005-0000-0000-0000354B0000}"/>
    <cellStyle name="Normal 2 3 15 5" xfId="39959" xr:uid="{00000000-0005-0000-0000-0000364B0000}"/>
    <cellStyle name="Normal 2 3 15 6" xfId="48345" xr:uid="{00000000-0005-0000-0000-0000374B0000}"/>
    <cellStyle name="Normal 2 3 15 7" xfId="56731" xr:uid="{00000000-0005-0000-0000-0000384B0000}"/>
    <cellStyle name="Normal 2 3 16" xfId="6046" xr:uid="{00000000-0005-0000-0000-0000394B0000}"/>
    <cellStyle name="Normal 2 3 16 2" xfId="11722" xr:uid="{00000000-0005-0000-0000-00003A4B0000}"/>
    <cellStyle name="Normal 2 3 16 3" xfId="20108" xr:uid="{00000000-0005-0000-0000-00003B4B0000}"/>
    <cellStyle name="Normal 2 3 16 4" xfId="28494" xr:uid="{00000000-0005-0000-0000-00003C4B0000}"/>
    <cellStyle name="Normal 2 3 16 5" xfId="36880" xr:uid="{00000000-0005-0000-0000-00003D4B0000}"/>
    <cellStyle name="Normal 2 3 16 6" xfId="45266" xr:uid="{00000000-0005-0000-0000-00003E4B0000}"/>
    <cellStyle name="Normal 2 3 16 7" xfId="53652" xr:uid="{00000000-0005-0000-0000-00003F4B0000}"/>
    <cellStyle name="Normal 2 3 17" xfId="9125" xr:uid="{00000000-0005-0000-0000-0000404B0000}"/>
    <cellStyle name="Normal 2 3 18" xfId="17511" xr:uid="{00000000-0005-0000-0000-0000414B0000}"/>
    <cellStyle name="Normal 2 3 19" xfId="25897" xr:uid="{00000000-0005-0000-0000-0000424B0000}"/>
    <cellStyle name="Normal 2 3 2" xfId="198" xr:uid="{00000000-0005-0000-0000-0000434B0000}"/>
    <cellStyle name="Normal 2 3 2 10" xfId="1576" xr:uid="{00000000-0005-0000-0000-0000444B0000}"/>
    <cellStyle name="Normal 2 3 2 10 10" xfId="51901" xr:uid="{00000000-0005-0000-0000-0000454B0000}"/>
    <cellStyle name="Normal 2 3 2 10 11" xfId="60287" xr:uid="{00000000-0005-0000-0000-0000464B0000}"/>
    <cellStyle name="Normal 2 3 2 10 2" xfId="2596" xr:uid="{00000000-0005-0000-0000-0000474B0000}"/>
    <cellStyle name="Normal 2 3 2 10 2 2" xfId="5313" xr:uid="{00000000-0005-0000-0000-0000484B0000}"/>
    <cellStyle name="Normal 2 3 2 10 2 2 2" xfId="16667" xr:uid="{00000000-0005-0000-0000-0000494B0000}"/>
    <cellStyle name="Normal 2 3 2 10 2 2 3" xfId="25053" xr:uid="{00000000-0005-0000-0000-00004A4B0000}"/>
    <cellStyle name="Normal 2 3 2 10 2 2 4" xfId="33439" xr:uid="{00000000-0005-0000-0000-00004B4B0000}"/>
    <cellStyle name="Normal 2 3 2 10 2 2 5" xfId="41825" xr:uid="{00000000-0005-0000-0000-00004C4B0000}"/>
    <cellStyle name="Normal 2 3 2 10 2 2 6" xfId="50211" xr:uid="{00000000-0005-0000-0000-00004D4B0000}"/>
    <cellStyle name="Normal 2 3 2 10 2 2 7" xfId="58597" xr:uid="{00000000-0005-0000-0000-00004E4B0000}"/>
    <cellStyle name="Normal 2 3 2 10 2 3" xfId="8281" xr:uid="{00000000-0005-0000-0000-00004F4B0000}"/>
    <cellStyle name="Normal 2 3 2 10 2 3 2" xfId="13957" xr:uid="{00000000-0005-0000-0000-0000504B0000}"/>
    <cellStyle name="Normal 2 3 2 10 2 3 3" xfId="22343" xr:uid="{00000000-0005-0000-0000-0000514B0000}"/>
    <cellStyle name="Normal 2 3 2 10 2 3 4" xfId="30729" xr:uid="{00000000-0005-0000-0000-0000524B0000}"/>
    <cellStyle name="Normal 2 3 2 10 2 3 5" xfId="39115" xr:uid="{00000000-0005-0000-0000-0000534B0000}"/>
    <cellStyle name="Normal 2 3 2 10 2 3 6" xfId="47501" xr:uid="{00000000-0005-0000-0000-0000544B0000}"/>
    <cellStyle name="Normal 2 3 2 10 2 3 7" xfId="55887" xr:uid="{00000000-0005-0000-0000-0000554B0000}"/>
    <cellStyle name="Normal 2 3 2 10 2 4" xfId="10991" xr:uid="{00000000-0005-0000-0000-0000564B0000}"/>
    <cellStyle name="Normal 2 3 2 10 2 5" xfId="19377" xr:uid="{00000000-0005-0000-0000-0000574B0000}"/>
    <cellStyle name="Normal 2 3 2 10 2 6" xfId="27763" xr:uid="{00000000-0005-0000-0000-0000584B0000}"/>
    <cellStyle name="Normal 2 3 2 10 2 7" xfId="36149" xr:uid="{00000000-0005-0000-0000-0000594B0000}"/>
    <cellStyle name="Normal 2 3 2 10 2 8" xfId="44535" xr:uid="{00000000-0005-0000-0000-00005A4B0000}"/>
    <cellStyle name="Normal 2 3 2 10 2 9" xfId="52921" xr:uid="{00000000-0005-0000-0000-00005B4B0000}"/>
    <cellStyle name="Normal 2 3 2 10 3" xfId="4293" xr:uid="{00000000-0005-0000-0000-00005C4B0000}"/>
    <cellStyle name="Normal 2 3 2 10 3 2" xfId="15647" xr:uid="{00000000-0005-0000-0000-00005D4B0000}"/>
    <cellStyle name="Normal 2 3 2 10 3 3" xfId="24033" xr:uid="{00000000-0005-0000-0000-00005E4B0000}"/>
    <cellStyle name="Normal 2 3 2 10 3 4" xfId="32419" xr:uid="{00000000-0005-0000-0000-00005F4B0000}"/>
    <cellStyle name="Normal 2 3 2 10 3 5" xfId="40805" xr:uid="{00000000-0005-0000-0000-0000604B0000}"/>
    <cellStyle name="Normal 2 3 2 10 3 6" xfId="49191" xr:uid="{00000000-0005-0000-0000-0000614B0000}"/>
    <cellStyle name="Normal 2 3 2 10 3 7" xfId="57577" xr:uid="{00000000-0005-0000-0000-0000624B0000}"/>
    <cellStyle name="Normal 2 3 2 10 4" xfId="7261" xr:uid="{00000000-0005-0000-0000-0000634B0000}"/>
    <cellStyle name="Normal 2 3 2 10 4 2" xfId="12937" xr:uid="{00000000-0005-0000-0000-0000644B0000}"/>
    <cellStyle name="Normal 2 3 2 10 4 3" xfId="21323" xr:uid="{00000000-0005-0000-0000-0000654B0000}"/>
    <cellStyle name="Normal 2 3 2 10 4 4" xfId="29709" xr:uid="{00000000-0005-0000-0000-0000664B0000}"/>
    <cellStyle name="Normal 2 3 2 10 4 5" xfId="38095" xr:uid="{00000000-0005-0000-0000-0000674B0000}"/>
    <cellStyle name="Normal 2 3 2 10 4 6" xfId="46481" xr:uid="{00000000-0005-0000-0000-0000684B0000}"/>
    <cellStyle name="Normal 2 3 2 10 4 7" xfId="54867" xr:uid="{00000000-0005-0000-0000-0000694B0000}"/>
    <cellStyle name="Normal 2 3 2 10 5" xfId="9971" xr:uid="{00000000-0005-0000-0000-00006A4B0000}"/>
    <cellStyle name="Normal 2 3 2 10 6" xfId="18357" xr:uid="{00000000-0005-0000-0000-00006B4B0000}"/>
    <cellStyle name="Normal 2 3 2 10 7" xfId="26743" xr:uid="{00000000-0005-0000-0000-00006C4B0000}"/>
    <cellStyle name="Normal 2 3 2 10 8" xfId="35129" xr:uid="{00000000-0005-0000-0000-00006D4B0000}"/>
    <cellStyle name="Normal 2 3 2 10 9" xfId="43515" xr:uid="{00000000-0005-0000-0000-00006E4B0000}"/>
    <cellStyle name="Normal 2 3 2 11" xfId="2125" xr:uid="{00000000-0005-0000-0000-00006F4B0000}"/>
    <cellStyle name="Normal 2 3 2 11 2" xfId="4842" xr:uid="{00000000-0005-0000-0000-0000704B0000}"/>
    <cellStyle name="Normal 2 3 2 11 2 2" xfId="16196" xr:uid="{00000000-0005-0000-0000-0000714B0000}"/>
    <cellStyle name="Normal 2 3 2 11 2 3" xfId="24582" xr:uid="{00000000-0005-0000-0000-0000724B0000}"/>
    <cellStyle name="Normal 2 3 2 11 2 4" xfId="32968" xr:uid="{00000000-0005-0000-0000-0000734B0000}"/>
    <cellStyle name="Normal 2 3 2 11 2 5" xfId="41354" xr:uid="{00000000-0005-0000-0000-0000744B0000}"/>
    <cellStyle name="Normal 2 3 2 11 2 6" xfId="49740" xr:uid="{00000000-0005-0000-0000-0000754B0000}"/>
    <cellStyle name="Normal 2 3 2 11 2 7" xfId="58126" xr:uid="{00000000-0005-0000-0000-0000764B0000}"/>
    <cellStyle name="Normal 2 3 2 11 3" xfId="7810" xr:uid="{00000000-0005-0000-0000-0000774B0000}"/>
    <cellStyle name="Normal 2 3 2 11 3 2" xfId="13486" xr:uid="{00000000-0005-0000-0000-0000784B0000}"/>
    <cellStyle name="Normal 2 3 2 11 3 3" xfId="21872" xr:uid="{00000000-0005-0000-0000-0000794B0000}"/>
    <cellStyle name="Normal 2 3 2 11 3 4" xfId="30258" xr:uid="{00000000-0005-0000-0000-00007A4B0000}"/>
    <cellStyle name="Normal 2 3 2 11 3 5" xfId="38644" xr:uid="{00000000-0005-0000-0000-00007B4B0000}"/>
    <cellStyle name="Normal 2 3 2 11 3 6" xfId="47030" xr:uid="{00000000-0005-0000-0000-00007C4B0000}"/>
    <cellStyle name="Normal 2 3 2 11 3 7" xfId="55416" xr:uid="{00000000-0005-0000-0000-00007D4B0000}"/>
    <cellStyle name="Normal 2 3 2 11 4" xfId="10520" xr:uid="{00000000-0005-0000-0000-00007E4B0000}"/>
    <cellStyle name="Normal 2 3 2 11 5" xfId="18906" xr:uid="{00000000-0005-0000-0000-00007F4B0000}"/>
    <cellStyle name="Normal 2 3 2 11 6" xfId="27292" xr:uid="{00000000-0005-0000-0000-0000804B0000}"/>
    <cellStyle name="Normal 2 3 2 11 7" xfId="35678" xr:uid="{00000000-0005-0000-0000-0000814B0000}"/>
    <cellStyle name="Normal 2 3 2 11 8" xfId="44064" xr:uid="{00000000-0005-0000-0000-0000824B0000}"/>
    <cellStyle name="Normal 2 3 2 11 9" xfId="52450" xr:uid="{00000000-0005-0000-0000-0000834B0000}"/>
    <cellStyle name="Normal 2 3 2 12" xfId="664" xr:uid="{00000000-0005-0000-0000-0000844B0000}"/>
    <cellStyle name="Normal 2 3 2 12 2" xfId="6416" xr:uid="{00000000-0005-0000-0000-0000854B0000}"/>
    <cellStyle name="Normal 2 3 2 12 3" xfId="12092" xr:uid="{00000000-0005-0000-0000-0000864B0000}"/>
    <cellStyle name="Normal 2 3 2 12 4" xfId="20478" xr:uid="{00000000-0005-0000-0000-0000874B0000}"/>
    <cellStyle name="Normal 2 3 2 12 5" xfId="28864" xr:uid="{00000000-0005-0000-0000-0000884B0000}"/>
    <cellStyle name="Normal 2 3 2 12 6" xfId="37250" xr:uid="{00000000-0005-0000-0000-0000894B0000}"/>
    <cellStyle name="Normal 2 3 2 12 7" xfId="45636" xr:uid="{00000000-0005-0000-0000-00008A4B0000}"/>
    <cellStyle name="Normal 2 3 2 12 8" xfId="54022" xr:uid="{00000000-0005-0000-0000-00008B4B0000}"/>
    <cellStyle name="Normal 2 3 2 13" xfId="3448" xr:uid="{00000000-0005-0000-0000-00008C4B0000}"/>
    <cellStyle name="Normal 2 3 2 13 2" xfId="14802" xr:uid="{00000000-0005-0000-0000-00008D4B0000}"/>
    <cellStyle name="Normal 2 3 2 13 3" xfId="23188" xr:uid="{00000000-0005-0000-0000-00008E4B0000}"/>
    <cellStyle name="Normal 2 3 2 13 4" xfId="31574" xr:uid="{00000000-0005-0000-0000-00008F4B0000}"/>
    <cellStyle name="Normal 2 3 2 13 5" xfId="39960" xr:uid="{00000000-0005-0000-0000-0000904B0000}"/>
    <cellStyle name="Normal 2 3 2 13 6" xfId="48346" xr:uid="{00000000-0005-0000-0000-0000914B0000}"/>
    <cellStyle name="Normal 2 3 2 13 7" xfId="56732" xr:uid="{00000000-0005-0000-0000-0000924B0000}"/>
    <cellStyle name="Normal 2 3 2 14" xfId="6054" xr:uid="{00000000-0005-0000-0000-0000934B0000}"/>
    <cellStyle name="Normal 2 3 2 14 2" xfId="11730" xr:uid="{00000000-0005-0000-0000-0000944B0000}"/>
    <cellStyle name="Normal 2 3 2 14 3" xfId="20116" xr:uid="{00000000-0005-0000-0000-0000954B0000}"/>
    <cellStyle name="Normal 2 3 2 14 4" xfId="28502" xr:uid="{00000000-0005-0000-0000-0000964B0000}"/>
    <cellStyle name="Normal 2 3 2 14 5" xfId="36888" xr:uid="{00000000-0005-0000-0000-0000974B0000}"/>
    <cellStyle name="Normal 2 3 2 14 6" xfId="45274" xr:uid="{00000000-0005-0000-0000-0000984B0000}"/>
    <cellStyle name="Normal 2 3 2 14 7" xfId="53660" xr:uid="{00000000-0005-0000-0000-0000994B0000}"/>
    <cellStyle name="Normal 2 3 2 15" xfId="9126" xr:uid="{00000000-0005-0000-0000-00009A4B0000}"/>
    <cellStyle name="Normal 2 3 2 16" xfId="17512" xr:uid="{00000000-0005-0000-0000-00009B4B0000}"/>
    <cellStyle name="Normal 2 3 2 17" xfId="25898" xr:uid="{00000000-0005-0000-0000-00009C4B0000}"/>
    <cellStyle name="Normal 2 3 2 18" xfId="34284" xr:uid="{00000000-0005-0000-0000-00009D4B0000}"/>
    <cellStyle name="Normal 2 3 2 19" xfId="42670" xr:uid="{00000000-0005-0000-0000-00009E4B0000}"/>
    <cellStyle name="Normal 2 3 2 2" xfId="199" xr:uid="{00000000-0005-0000-0000-00009F4B0000}"/>
    <cellStyle name="Normal 2 3 2 2 10" xfId="665" xr:uid="{00000000-0005-0000-0000-0000A04B0000}"/>
    <cellStyle name="Normal 2 3 2 2 10 2" xfId="6417" xr:uid="{00000000-0005-0000-0000-0000A14B0000}"/>
    <cellStyle name="Normal 2 3 2 2 10 3" xfId="12093" xr:uid="{00000000-0005-0000-0000-0000A24B0000}"/>
    <cellStyle name="Normal 2 3 2 2 10 4" xfId="20479" xr:uid="{00000000-0005-0000-0000-0000A34B0000}"/>
    <cellStyle name="Normal 2 3 2 2 10 5" xfId="28865" xr:uid="{00000000-0005-0000-0000-0000A44B0000}"/>
    <cellStyle name="Normal 2 3 2 2 10 6" xfId="37251" xr:uid="{00000000-0005-0000-0000-0000A54B0000}"/>
    <cellStyle name="Normal 2 3 2 2 10 7" xfId="45637" xr:uid="{00000000-0005-0000-0000-0000A64B0000}"/>
    <cellStyle name="Normal 2 3 2 2 10 8" xfId="54023" xr:uid="{00000000-0005-0000-0000-0000A74B0000}"/>
    <cellStyle name="Normal 2 3 2 2 11" xfId="3449" xr:uid="{00000000-0005-0000-0000-0000A84B0000}"/>
    <cellStyle name="Normal 2 3 2 2 11 2" xfId="14803" xr:uid="{00000000-0005-0000-0000-0000A94B0000}"/>
    <cellStyle name="Normal 2 3 2 2 11 3" xfId="23189" xr:uid="{00000000-0005-0000-0000-0000AA4B0000}"/>
    <cellStyle name="Normal 2 3 2 2 11 4" xfId="31575" xr:uid="{00000000-0005-0000-0000-0000AB4B0000}"/>
    <cellStyle name="Normal 2 3 2 2 11 5" xfId="39961" xr:uid="{00000000-0005-0000-0000-0000AC4B0000}"/>
    <cellStyle name="Normal 2 3 2 2 11 6" xfId="48347" xr:uid="{00000000-0005-0000-0000-0000AD4B0000}"/>
    <cellStyle name="Normal 2 3 2 2 11 7" xfId="56733" xr:uid="{00000000-0005-0000-0000-0000AE4B0000}"/>
    <cellStyle name="Normal 2 3 2 2 12" xfId="6070" xr:uid="{00000000-0005-0000-0000-0000AF4B0000}"/>
    <cellStyle name="Normal 2 3 2 2 12 2" xfId="11746" xr:uid="{00000000-0005-0000-0000-0000B04B0000}"/>
    <cellStyle name="Normal 2 3 2 2 12 3" xfId="20132" xr:uid="{00000000-0005-0000-0000-0000B14B0000}"/>
    <cellStyle name="Normal 2 3 2 2 12 4" xfId="28518" xr:uid="{00000000-0005-0000-0000-0000B24B0000}"/>
    <cellStyle name="Normal 2 3 2 2 12 5" xfId="36904" xr:uid="{00000000-0005-0000-0000-0000B34B0000}"/>
    <cellStyle name="Normal 2 3 2 2 12 6" xfId="45290" xr:uid="{00000000-0005-0000-0000-0000B44B0000}"/>
    <cellStyle name="Normal 2 3 2 2 12 7" xfId="53676" xr:uid="{00000000-0005-0000-0000-0000B54B0000}"/>
    <cellStyle name="Normal 2 3 2 2 13" xfId="9127" xr:uid="{00000000-0005-0000-0000-0000B64B0000}"/>
    <cellStyle name="Normal 2 3 2 2 14" xfId="17513" xr:uid="{00000000-0005-0000-0000-0000B74B0000}"/>
    <cellStyle name="Normal 2 3 2 2 15" xfId="25899" xr:uid="{00000000-0005-0000-0000-0000B84B0000}"/>
    <cellStyle name="Normal 2 3 2 2 16" xfId="34285" xr:uid="{00000000-0005-0000-0000-0000B94B0000}"/>
    <cellStyle name="Normal 2 3 2 2 17" xfId="42671" xr:uid="{00000000-0005-0000-0000-0000BA4B0000}"/>
    <cellStyle name="Normal 2 3 2 2 18" xfId="51057" xr:uid="{00000000-0005-0000-0000-0000BB4B0000}"/>
    <cellStyle name="Normal 2 3 2 2 19" xfId="59443" xr:uid="{00000000-0005-0000-0000-0000BC4B0000}"/>
    <cellStyle name="Normal 2 3 2 2 2" xfId="200" xr:uid="{00000000-0005-0000-0000-0000BD4B0000}"/>
    <cellStyle name="Normal 2 3 2 2 2 10" xfId="6110" xr:uid="{00000000-0005-0000-0000-0000BE4B0000}"/>
    <cellStyle name="Normal 2 3 2 2 2 10 2" xfId="11786" xr:uid="{00000000-0005-0000-0000-0000BF4B0000}"/>
    <cellStyle name="Normal 2 3 2 2 2 10 3" xfId="20172" xr:uid="{00000000-0005-0000-0000-0000C04B0000}"/>
    <cellStyle name="Normal 2 3 2 2 2 10 4" xfId="28558" xr:uid="{00000000-0005-0000-0000-0000C14B0000}"/>
    <cellStyle name="Normal 2 3 2 2 2 10 5" xfId="36944" xr:uid="{00000000-0005-0000-0000-0000C24B0000}"/>
    <cellStyle name="Normal 2 3 2 2 2 10 6" xfId="45330" xr:uid="{00000000-0005-0000-0000-0000C34B0000}"/>
    <cellStyle name="Normal 2 3 2 2 2 10 7" xfId="53716" xr:uid="{00000000-0005-0000-0000-0000C44B0000}"/>
    <cellStyle name="Normal 2 3 2 2 2 11" xfId="9128" xr:uid="{00000000-0005-0000-0000-0000C54B0000}"/>
    <cellStyle name="Normal 2 3 2 2 2 12" xfId="17514" xr:uid="{00000000-0005-0000-0000-0000C64B0000}"/>
    <cellStyle name="Normal 2 3 2 2 2 13" xfId="25900" xr:uid="{00000000-0005-0000-0000-0000C74B0000}"/>
    <cellStyle name="Normal 2 3 2 2 2 14" xfId="34286" xr:uid="{00000000-0005-0000-0000-0000C84B0000}"/>
    <cellStyle name="Normal 2 3 2 2 2 15" xfId="42672" xr:uid="{00000000-0005-0000-0000-0000C94B0000}"/>
    <cellStyle name="Normal 2 3 2 2 2 16" xfId="51058" xr:uid="{00000000-0005-0000-0000-0000CA4B0000}"/>
    <cellStyle name="Normal 2 3 2 2 2 17" xfId="59444" xr:uid="{00000000-0005-0000-0000-0000CB4B0000}"/>
    <cellStyle name="Normal 2 3 2 2 2 18" xfId="60811" xr:uid="{00000000-0005-0000-0000-0000CC4B0000}"/>
    <cellStyle name="Normal 2 3 2 2 2 2" xfId="201" xr:uid="{00000000-0005-0000-0000-0000CD4B0000}"/>
    <cellStyle name="Normal 2 3 2 2 2 2 10" xfId="9129" xr:uid="{00000000-0005-0000-0000-0000CE4B0000}"/>
    <cellStyle name="Normal 2 3 2 2 2 2 11" xfId="17515" xr:uid="{00000000-0005-0000-0000-0000CF4B0000}"/>
    <cellStyle name="Normal 2 3 2 2 2 2 12" xfId="25901" xr:uid="{00000000-0005-0000-0000-0000D04B0000}"/>
    <cellStyle name="Normal 2 3 2 2 2 2 13" xfId="34287" xr:uid="{00000000-0005-0000-0000-0000D14B0000}"/>
    <cellStyle name="Normal 2 3 2 2 2 2 14" xfId="42673" xr:uid="{00000000-0005-0000-0000-0000D24B0000}"/>
    <cellStyle name="Normal 2 3 2 2 2 2 15" xfId="51059" xr:uid="{00000000-0005-0000-0000-0000D34B0000}"/>
    <cellStyle name="Normal 2 3 2 2 2 2 16" xfId="59445" xr:uid="{00000000-0005-0000-0000-0000D44B0000}"/>
    <cellStyle name="Normal 2 3 2 2 2 2 17" xfId="60812" xr:uid="{00000000-0005-0000-0000-0000D54B0000}"/>
    <cellStyle name="Normal 2 3 2 2 2 2 2" xfId="202" xr:uid="{00000000-0005-0000-0000-0000D64B0000}"/>
    <cellStyle name="Normal 2 3 2 2 2 2 2 10" xfId="34288" xr:uid="{00000000-0005-0000-0000-0000D74B0000}"/>
    <cellStyle name="Normal 2 3 2 2 2 2 2 11" xfId="42674" xr:uid="{00000000-0005-0000-0000-0000D84B0000}"/>
    <cellStyle name="Normal 2 3 2 2 2 2 2 12" xfId="51060" xr:uid="{00000000-0005-0000-0000-0000D94B0000}"/>
    <cellStyle name="Normal 2 3 2 2 2 2 2 13" xfId="59446" xr:uid="{00000000-0005-0000-0000-0000DA4B0000}"/>
    <cellStyle name="Normal 2 3 2 2 2 2 2 14" xfId="60813" xr:uid="{00000000-0005-0000-0000-0000DB4B0000}"/>
    <cellStyle name="Normal 2 3 2 2 2 2 2 2" xfId="1023" xr:uid="{00000000-0005-0000-0000-0000DC4B0000}"/>
    <cellStyle name="Normal 2 3 2 2 2 2 2 2 10" xfId="51434" xr:uid="{00000000-0005-0000-0000-0000DD4B0000}"/>
    <cellStyle name="Normal 2 3 2 2 2 2 2 2 11" xfId="59820" xr:uid="{00000000-0005-0000-0000-0000DE4B0000}"/>
    <cellStyle name="Normal 2 3 2 2 2 2 2 2 12" xfId="61308" xr:uid="{00000000-0005-0000-0000-0000DF4B0000}"/>
    <cellStyle name="Normal 2 3 2 2 2 2 2 2 2" xfId="2974" xr:uid="{00000000-0005-0000-0000-0000E04B0000}"/>
    <cellStyle name="Normal 2 3 2 2 2 2 2 2 2 2" xfId="5691" xr:uid="{00000000-0005-0000-0000-0000E14B0000}"/>
    <cellStyle name="Normal 2 3 2 2 2 2 2 2 2 2 2" xfId="17045" xr:uid="{00000000-0005-0000-0000-0000E24B0000}"/>
    <cellStyle name="Normal 2 3 2 2 2 2 2 2 2 2 3" xfId="25431" xr:uid="{00000000-0005-0000-0000-0000E34B0000}"/>
    <cellStyle name="Normal 2 3 2 2 2 2 2 2 2 2 4" xfId="33817" xr:uid="{00000000-0005-0000-0000-0000E44B0000}"/>
    <cellStyle name="Normal 2 3 2 2 2 2 2 2 2 2 5" xfId="42203" xr:uid="{00000000-0005-0000-0000-0000E54B0000}"/>
    <cellStyle name="Normal 2 3 2 2 2 2 2 2 2 2 6" xfId="50589" xr:uid="{00000000-0005-0000-0000-0000E64B0000}"/>
    <cellStyle name="Normal 2 3 2 2 2 2 2 2 2 2 7" xfId="58975" xr:uid="{00000000-0005-0000-0000-0000E74B0000}"/>
    <cellStyle name="Normal 2 3 2 2 2 2 2 2 2 3" xfId="8659" xr:uid="{00000000-0005-0000-0000-0000E84B0000}"/>
    <cellStyle name="Normal 2 3 2 2 2 2 2 2 2 3 2" xfId="14335" xr:uid="{00000000-0005-0000-0000-0000E94B0000}"/>
    <cellStyle name="Normal 2 3 2 2 2 2 2 2 2 3 3" xfId="22721" xr:uid="{00000000-0005-0000-0000-0000EA4B0000}"/>
    <cellStyle name="Normal 2 3 2 2 2 2 2 2 2 3 4" xfId="31107" xr:uid="{00000000-0005-0000-0000-0000EB4B0000}"/>
    <cellStyle name="Normal 2 3 2 2 2 2 2 2 2 3 5" xfId="39493" xr:uid="{00000000-0005-0000-0000-0000EC4B0000}"/>
    <cellStyle name="Normal 2 3 2 2 2 2 2 2 2 3 6" xfId="47879" xr:uid="{00000000-0005-0000-0000-0000ED4B0000}"/>
    <cellStyle name="Normal 2 3 2 2 2 2 2 2 2 3 7" xfId="56265" xr:uid="{00000000-0005-0000-0000-0000EE4B0000}"/>
    <cellStyle name="Normal 2 3 2 2 2 2 2 2 2 4" xfId="11369" xr:uid="{00000000-0005-0000-0000-0000EF4B0000}"/>
    <cellStyle name="Normal 2 3 2 2 2 2 2 2 2 5" xfId="19755" xr:uid="{00000000-0005-0000-0000-0000F04B0000}"/>
    <cellStyle name="Normal 2 3 2 2 2 2 2 2 2 6" xfId="28141" xr:uid="{00000000-0005-0000-0000-0000F14B0000}"/>
    <cellStyle name="Normal 2 3 2 2 2 2 2 2 2 7" xfId="36527" xr:uid="{00000000-0005-0000-0000-0000F24B0000}"/>
    <cellStyle name="Normal 2 3 2 2 2 2 2 2 2 8" xfId="44913" xr:uid="{00000000-0005-0000-0000-0000F34B0000}"/>
    <cellStyle name="Normal 2 3 2 2 2 2 2 2 2 9" xfId="53299" xr:uid="{00000000-0005-0000-0000-0000F44B0000}"/>
    <cellStyle name="Normal 2 3 2 2 2 2 2 2 3" xfId="3826" xr:uid="{00000000-0005-0000-0000-0000F54B0000}"/>
    <cellStyle name="Normal 2 3 2 2 2 2 2 2 3 2" xfId="15180" xr:uid="{00000000-0005-0000-0000-0000F64B0000}"/>
    <cellStyle name="Normal 2 3 2 2 2 2 2 2 3 3" xfId="23566" xr:uid="{00000000-0005-0000-0000-0000F74B0000}"/>
    <cellStyle name="Normal 2 3 2 2 2 2 2 2 3 4" xfId="31952" xr:uid="{00000000-0005-0000-0000-0000F84B0000}"/>
    <cellStyle name="Normal 2 3 2 2 2 2 2 2 3 5" xfId="40338" xr:uid="{00000000-0005-0000-0000-0000F94B0000}"/>
    <cellStyle name="Normal 2 3 2 2 2 2 2 2 3 6" xfId="48724" xr:uid="{00000000-0005-0000-0000-0000FA4B0000}"/>
    <cellStyle name="Normal 2 3 2 2 2 2 2 2 3 7" xfId="57110" xr:uid="{00000000-0005-0000-0000-0000FB4B0000}"/>
    <cellStyle name="Normal 2 3 2 2 2 2 2 2 4" xfId="6794" xr:uid="{00000000-0005-0000-0000-0000FC4B0000}"/>
    <cellStyle name="Normal 2 3 2 2 2 2 2 2 4 2" xfId="12470" xr:uid="{00000000-0005-0000-0000-0000FD4B0000}"/>
    <cellStyle name="Normal 2 3 2 2 2 2 2 2 4 3" xfId="20856" xr:uid="{00000000-0005-0000-0000-0000FE4B0000}"/>
    <cellStyle name="Normal 2 3 2 2 2 2 2 2 4 4" xfId="29242" xr:uid="{00000000-0005-0000-0000-0000FF4B0000}"/>
    <cellStyle name="Normal 2 3 2 2 2 2 2 2 4 5" xfId="37628" xr:uid="{00000000-0005-0000-0000-0000004C0000}"/>
    <cellStyle name="Normal 2 3 2 2 2 2 2 2 4 6" xfId="46014" xr:uid="{00000000-0005-0000-0000-0000014C0000}"/>
    <cellStyle name="Normal 2 3 2 2 2 2 2 2 4 7" xfId="54400" xr:uid="{00000000-0005-0000-0000-0000024C0000}"/>
    <cellStyle name="Normal 2 3 2 2 2 2 2 2 5" xfId="9504" xr:uid="{00000000-0005-0000-0000-0000034C0000}"/>
    <cellStyle name="Normal 2 3 2 2 2 2 2 2 6" xfId="17890" xr:uid="{00000000-0005-0000-0000-0000044C0000}"/>
    <cellStyle name="Normal 2 3 2 2 2 2 2 2 7" xfId="26276" xr:uid="{00000000-0005-0000-0000-0000054C0000}"/>
    <cellStyle name="Normal 2 3 2 2 2 2 2 2 8" xfId="34662" xr:uid="{00000000-0005-0000-0000-0000064C0000}"/>
    <cellStyle name="Normal 2 3 2 2 2 2 2 2 9" xfId="43048" xr:uid="{00000000-0005-0000-0000-0000074C0000}"/>
    <cellStyle name="Normal 2 3 2 2 2 2 2 3" xfId="1580" xr:uid="{00000000-0005-0000-0000-0000084C0000}"/>
    <cellStyle name="Normal 2 3 2 2 2 2 2 3 10" xfId="51905" xr:uid="{00000000-0005-0000-0000-0000094C0000}"/>
    <cellStyle name="Normal 2 3 2 2 2 2 2 3 11" xfId="60291" xr:uid="{00000000-0005-0000-0000-00000A4C0000}"/>
    <cellStyle name="Normal 2 3 2 2 2 2 2 3 2" xfId="2600" xr:uid="{00000000-0005-0000-0000-00000B4C0000}"/>
    <cellStyle name="Normal 2 3 2 2 2 2 2 3 2 2" xfId="5317" xr:uid="{00000000-0005-0000-0000-00000C4C0000}"/>
    <cellStyle name="Normal 2 3 2 2 2 2 2 3 2 2 2" xfId="16671" xr:uid="{00000000-0005-0000-0000-00000D4C0000}"/>
    <cellStyle name="Normal 2 3 2 2 2 2 2 3 2 2 3" xfId="25057" xr:uid="{00000000-0005-0000-0000-00000E4C0000}"/>
    <cellStyle name="Normal 2 3 2 2 2 2 2 3 2 2 4" xfId="33443" xr:uid="{00000000-0005-0000-0000-00000F4C0000}"/>
    <cellStyle name="Normal 2 3 2 2 2 2 2 3 2 2 5" xfId="41829" xr:uid="{00000000-0005-0000-0000-0000104C0000}"/>
    <cellStyle name="Normal 2 3 2 2 2 2 2 3 2 2 6" xfId="50215" xr:uid="{00000000-0005-0000-0000-0000114C0000}"/>
    <cellStyle name="Normal 2 3 2 2 2 2 2 3 2 2 7" xfId="58601" xr:uid="{00000000-0005-0000-0000-0000124C0000}"/>
    <cellStyle name="Normal 2 3 2 2 2 2 2 3 2 3" xfId="8285" xr:uid="{00000000-0005-0000-0000-0000134C0000}"/>
    <cellStyle name="Normal 2 3 2 2 2 2 2 3 2 3 2" xfId="13961" xr:uid="{00000000-0005-0000-0000-0000144C0000}"/>
    <cellStyle name="Normal 2 3 2 2 2 2 2 3 2 3 3" xfId="22347" xr:uid="{00000000-0005-0000-0000-0000154C0000}"/>
    <cellStyle name="Normal 2 3 2 2 2 2 2 3 2 3 4" xfId="30733" xr:uid="{00000000-0005-0000-0000-0000164C0000}"/>
    <cellStyle name="Normal 2 3 2 2 2 2 2 3 2 3 5" xfId="39119" xr:uid="{00000000-0005-0000-0000-0000174C0000}"/>
    <cellStyle name="Normal 2 3 2 2 2 2 2 3 2 3 6" xfId="47505" xr:uid="{00000000-0005-0000-0000-0000184C0000}"/>
    <cellStyle name="Normal 2 3 2 2 2 2 2 3 2 3 7" xfId="55891" xr:uid="{00000000-0005-0000-0000-0000194C0000}"/>
    <cellStyle name="Normal 2 3 2 2 2 2 2 3 2 4" xfId="10995" xr:uid="{00000000-0005-0000-0000-00001A4C0000}"/>
    <cellStyle name="Normal 2 3 2 2 2 2 2 3 2 5" xfId="19381" xr:uid="{00000000-0005-0000-0000-00001B4C0000}"/>
    <cellStyle name="Normal 2 3 2 2 2 2 2 3 2 6" xfId="27767" xr:uid="{00000000-0005-0000-0000-00001C4C0000}"/>
    <cellStyle name="Normal 2 3 2 2 2 2 2 3 2 7" xfId="36153" xr:uid="{00000000-0005-0000-0000-00001D4C0000}"/>
    <cellStyle name="Normal 2 3 2 2 2 2 2 3 2 8" xfId="44539" xr:uid="{00000000-0005-0000-0000-00001E4C0000}"/>
    <cellStyle name="Normal 2 3 2 2 2 2 2 3 2 9" xfId="52925" xr:uid="{00000000-0005-0000-0000-00001F4C0000}"/>
    <cellStyle name="Normal 2 3 2 2 2 2 2 3 3" xfId="4297" xr:uid="{00000000-0005-0000-0000-0000204C0000}"/>
    <cellStyle name="Normal 2 3 2 2 2 2 2 3 3 2" xfId="15651" xr:uid="{00000000-0005-0000-0000-0000214C0000}"/>
    <cellStyle name="Normal 2 3 2 2 2 2 2 3 3 3" xfId="24037" xr:uid="{00000000-0005-0000-0000-0000224C0000}"/>
    <cellStyle name="Normal 2 3 2 2 2 2 2 3 3 4" xfId="32423" xr:uid="{00000000-0005-0000-0000-0000234C0000}"/>
    <cellStyle name="Normal 2 3 2 2 2 2 2 3 3 5" xfId="40809" xr:uid="{00000000-0005-0000-0000-0000244C0000}"/>
    <cellStyle name="Normal 2 3 2 2 2 2 2 3 3 6" xfId="49195" xr:uid="{00000000-0005-0000-0000-0000254C0000}"/>
    <cellStyle name="Normal 2 3 2 2 2 2 2 3 3 7" xfId="57581" xr:uid="{00000000-0005-0000-0000-0000264C0000}"/>
    <cellStyle name="Normal 2 3 2 2 2 2 2 3 4" xfId="7265" xr:uid="{00000000-0005-0000-0000-0000274C0000}"/>
    <cellStyle name="Normal 2 3 2 2 2 2 2 3 4 2" xfId="12941" xr:uid="{00000000-0005-0000-0000-0000284C0000}"/>
    <cellStyle name="Normal 2 3 2 2 2 2 2 3 4 3" xfId="21327" xr:uid="{00000000-0005-0000-0000-0000294C0000}"/>
    <cellStyle name="Normal 2 3 2 2 2 2 2 3 4 4" xfId="29713" xr:uid="{00000000-0005-0000-0000-00002A4C0000}"/>
    <cellStyle name="Normal 2 3 2 2 2 2 2 3 4 5" xfId="38099" xr:uid="{00000000-0005-0000-0000-00002B4C0000}"/>
    <cellStyle name="Normal 2 3 2 2 2 2 2 3 4 6" xfId="46485" xr:uid="{00000000-0005-0000-0000-00002C4C0000}"/>
    <cellStyle name="Normal 2 3 2 2 2 2 2 3 4 7" xfId="54871" xr:uid="{00000000-0005-0000-0000-00002D4C0000}"/>
    <cellStyle name="Normal 2 3 2 2 2 2 2 3 5" xfId="9975" xr:uid="{00000000-0005-0000-0000-00002E4C0000}"/>
    <cellStyle name="Normal 2 3 2 2 2 2 2 3 6" xfId="18361" xr:uid="{00000000-0005-0000-0000-00002F4C0000}"/>
    <cellStyle name="Normal 2 3 2 2 2 2 2 3 7" xfId="26747" xr:uid="{00000000-0005-0000-0000-0000304C0000}"/>
    <cellStyle name="Normal 2 3 2 2 2 2 2 3 8" xfId="35133" xr:uid="{00000000-0005-0000-0000-0000314C0000}"/>
    <cellStyle name="Normal 2 3 2 2 2 2 2 3 9" xfId="43519" xr:uid="{00000000-0005-0000-0000-0000324C0000}"/>
    <cellStyle name="Normal 2 3 2 2 2 2 2 4" xfId="2129" xr:uid="{00000000-0005-0000-0000-0000334C0000}"/>
    <cellStyle name="Normal 2 3 2 2 2 2 2 4 2" xfId="4846" xr:uid="{00000000-0005-0000-0000-0000344C0000}"/>
    <cellStyle name="Normal 2 3 2 2 2 2 2 4 2 2" xfId="16200" xr:uid="{00000000-0005-0000-0000-0000354C0000}"/>
    <cellStyle name="Normal 2 3 2 2 2 2 2 4 2 3" xfId="24586" xr:uid="{00000000-0005-0000-0000-0000364C0000}"/>
    <cellStyle name="Normal 2 3 2 2 2 2 2 4 2 4" xfId="32972" xr:uid="{00000000-0005-0000-0000-0000374C0000}"/>
    <cellStyle name="Normal 2 3 2 2 2 2 2 4 2 5" xfId="41358" xr:uid="{00000000-0005-0000-0000-0000384C0000}"/>
    <cellStyle name="Normal 2 3 2 2 2 2 2 4 2 6" xfId="49744" xr:uid="{00000000-0005-0000-0000-0000394C0000}"/>
    <cellStyle name="Normal 2 3 2 2 2 2 2 4 2 7" xfId="58130" xr:uid="{00000000-0005-0000-0000-00003A4C0000}"/>
    <cellStyle name="Normal 2 3 2 2 2 2 2 4 3" xfId="7814" xr:uid="{00000000-0005-0000-0000-00003B4C0000}"/>
    <cellStyle name="Normal 2 3 2 2 2 2 2 4 3 2" xfId="13490" xr:uid="{00000000-0005-0000-0000-00003C4C0000}"/>
    <cellStyle name="Normal 2 3 2 2 2 2 2 4 3 3" xfId="21876" xr:uid="{00000000-0005-0000-0000-00003D4C0000}"/>
    <cellStyle name="Normal 2 3 2 2 2 2 2 4 3 4" xfId="30262" xr:uid="{00000000-0005-0000-0000-00003E4C0000}"/>
    <cellStyle name="Normal 2 3 2 2 2 2 2 4 3 5" xfId="38648" xr:uid="{00000000-0005-0000-0000-00003F4C0000}"/>
    <cellStyle name="Normal 2 3 2 2 2 2 2 4 3 6" xfId="47034" xr:uid="{00000000-0005-0000-0000-0000404C0000}"/>
    <cellStyle name="Normal 2 3 2 2 2 2 2 4 3 7" xfId="55420" xr:uid="{00000000-0005-0000-0000-0000414C0000}"/>
    <cellStyle name="Normal 2 3 2 2 2 2 2 4 4" xfId="10524" xr:uid="{00000000-0005-0000-0000-0000424C0000}"/>
    <cellStyle name="Normal 2 3 2 2 2 2 2 4 5" xfId="18910" xr:uid="{00000000-0005-0000-0000-0000434C0000}"/>
    <cellStyle name="Normal 2 3 2 2 2 2 2 4 6" xfId="27296" xr:uid="{00000000-0005-0000-0000-0000444C0000}"/>
    <cellStyle name="Normal 2 3 2 2 2 2 2 4 7" xfId="35682" xr:uid="{00000000-0005-0000-0000-0000454C0000}"/>
    <cellStyle name="Normal 2 3 2 2 2 2 2 4 8" xfId="44068" xr:uid="{00000000-0005-0000-0000-0000464C0000}"/>
    <cellStyle name="Normal 2 3 2 2 2 2 2 4 9" xfId="52454" xr:uid="{00000000-0005-0000-0000-0000474C0000}"/>
    <cellStyle name="Normal 2 3 2 2 2 2 2 5" xfId="3452" xr:uid="{00000000-0005-0000-0000-0000484C0000}"/>
    <cellStyle name="Normal 2 3 2 2 2 2 2 5 2" xfId="14806" xr:uid="{00000000-0005-0000-0000-0000494C0000}"/>
    <cellStyle name="Normal 2 3 2 2 2 2 2 5 3" xfId="23192" xr:uid="{00000000-0005-0000-0000-00004A4C0000}"/>
    <cellStyle name="Normal 2 3 2 2 2 2 2 5 4" xfId="31578" xr:uid="{00000000-0005-0000-0000-00004B4C0000}"/>
    <cellStyle name="Normal 2 3 2 2 2 2 2 5 5" xfId="39964" xr:uid="{00000000-0005-0000-0000-00004C4C0000}"/>
    <cellStyle name="Normal 2 3 2 2 2 2 2 5 6" xfId="48350" xr:uid="{00000000-0005-0000-0000-00004D4C0000}"/>
    <cellStyle name="Normal 2 3 2 2 2 2 2 5 7" xfId="56736" xr:uid="{00000000-0005-0000-0000-00004E4C0000}"/>
    <cellStyle name="Normal 2 3 2 2 2 2 2 6" xfId="6420" xr:uid="{00000000-0005-0000-0000-00004F4C0000}"/>
    <cellStyle name="Normal 2 3 2 2 2 2 2 6 2" xfId="12096" xr:uid="{00000000-0005-0000-0000-0000504C0000}"/>
    <cellStyle name="Normal 2 3 2 2 2 2 2 6 3" xfId="20482" xr:uid="{00000000-0005-0000-0000-0000514C0000}"/>
    <cellStyle name="Normal 2 3 2 2 2 2 2 6 4" xfId="28868" xr:uid="{00000000-0005-0000-0000-0000524C0000}"/>
    <cellStyle name="Normal 2 3 2 2 2 2 2 6 5" xfId="37254" xr:uid="{00000000-0005-0000-0000-0000534C0000}"/>
    <cellStyle name="Normal 2 3 2 2 2 2 2 6 6" xfId="45640" xr:uid="{00000000-0005-0000-0000-0000544C0000}"/>
    <cellStyle name="Normal 2 3 2 2 2 2 2 6 7" xfId="54026" xr:uid="{00000000-0005-0000-0000-0000554C0000}"/>
    <cellStyle name="Normal 2 3 2 2 2 2 2 7" xfId="9130" xr:uid="{00000000-0005-0000-0000-0000564C0000}"/>
    <cellStyle name="Normal 2 3 2 2 2 2 2 8" xfId="17516" xr:uid="{00000000-0005-0000-0000-0000574C0000}"/>
    <cellStyle name="Normal 2 3 2 2 2 2 2 9" xfId="25902" xr:uid="{00000000-0005-0000-0000-0000584C0000}"/>
    <cellStyle name="Normal 2 3 2 2 2 2 3" xfId="1024" xr:uid="{00000000-0005-0000-0000-0000594C0000}"/>
    <cellStyle name="Normal 2 3 2 2 2 2 3 10" xfId="43049" xr:uid="{00000000-0005-0000-0000-00005A4C0000}"/>
    <cellStyle name="Normal 2 3 2 2 2 2 3 11" xfId="51435" xr:uid="{00000000-0005-0000-0000-00005B4C0000}"/>
    <cellStyle name="Normal 2 3 2 2 2 2 3 12" xfId="59821" xr:uid="{00000000-0005-0000-0000-00005C4C0000}"/>
    <cellStyle name="Normal 2 3 2 2 2 2 3 13" xfId="61307" xr:uid="{00000000-0005-0000-0000-00005D4C0000}"/>
    <cellStyle name="Normal 2 3 2 2 2 2 3 2" xfId="1856" xr:uid="{00000000-0005-0000-0000-00005E4C0000}"/>
    <cellStyle name="Normal 2 3 2 2 2 2 3 2 10" xfId="52181" xr:uid="{00000000-0005-0000-0000-00005F4C0000}"/>
    <cellStyle name="Normal 2 3 2 2 2 2 3 2 11" xfId="60567" xr:uid="{00000000-0005-0000-0000-0000604C0000}"/>
    <cellStyle name="Normal 2 3 2 2 2 2 3 2 2" xfId="2975" xr:uid="{00000000-0005-0000-0000-0000614C0000}"/>
    <cellStyle name="Normal 2 3 2 2 2 2 3 2 2 2" xfId="5692" xr:uid="{00000000-0005-0000-0000-0000624C0000}"/>
    <cellStyle name="Normal 2 3 2 2 2 2 3 2 2 2 2" xfId="17046" xr:uid="{00000000-0005-0000-0000-0000634C0000}"/>
    <cellStyle name="Normal 2 3 2 2 2 2 3 2 2 2 3" xfId="25432" xr:uid="{00000000-0005-0000-0000-0000644C0000}"/>
    <cellStyle name="Normal 2 3 2 2 2 2 3 2 2 2 4" xfId="33818" xr:uid="{00000000-0005-0000-0000-0000654C0000}"/>
    <cellStyle name="Normal 2 3 2 2 2 2 3 2 2 2 5" xfId="42204" xr:uid="{00000000-0005-0000-0000-0000664C0000}"/>
    <cellStyle name="Normal 2 3 2 2 2 2 3 2 2 2 6" xfId="50590" xr:uid="{00000000-0005-0000-0000-0000674C0000}"/>
    <cellStyle name="Normal 2 3 2 2 2 2 3 2 2 2 7" xfId="58976" xr:uid="{00000000-0005-0000-0000-0000684C0000}"/>
    <cellStyle name="Normal 2 3 2 2 2 2 3 2 2 3" xfId="8660" xr:uid="{00000000-0005-0000-0000-0000694C0000}"/>
    <cellStyle name="Normal 2 3 2 2 2 2 3 2 2 3 2" xfId="14336" xr:uid="{00000000-0005-0000-0000-00006A4C0000}"/>
    <cellStyle name="Normal 2 3 2 2 2 2 3 2 2 3 3" xfId="22722" xr:uid="{00000000-0005-0000-0000-00006B4C0000}"/>
    <cellStyle name="Normal 2 3 2 2 2 2 3 2 2 3 4" xfId="31108" xr:uid="{00000000-0005-0000-0000-00006C4C0000}"/>
    <cellStyle name="Normal 2 3 2 2 2 2 3 2 2 3 5" xfId="39494" xr:uid="{00000000-0005-0000-0000-00006D4C0000}"/>
    <cellStyle name="Normal 2 3 2 2 2 2 3 2 2 3 6" xfId="47880" xr:uid="{00000000-0005-0000-0000-00006E4C0000}"/>
    <cellStyle name="Normal 2 3 2 2 2 2 3 2 2 3 7" xfId="56266" xr:uid="{00000000-0005-0000-0000-00006F4C0000}"/>
    <cellStyle name="Normal 2 3 2 2 2 2 3 2 2 4" xfId="11370" xr:uid="{00000000-0005-0000-0000-0000704C0000}"/>
    <cellStyle name="Normal 2 3 2 2 2 2 3 2 2 5" xfId="19756" xr:uid="{00000000-0005-0000-0000-0000714C0000}"/>
    <cellStyle name="Normal 2 3 2 2 2 2 3 2 2 6" xfId="28142" xr:uid="{00000000-0005-0000-0000-0000724C0000}"/>
    <cellStyle name="Normal 2 3 2 2 2 2 3 2 2 7" xfId="36528" xr:uid="{00000000-0005-0000-0000-0000734C0000}"/>
    <cellStyle name="Normal 2 3 2 2 2 2 3 2 2 8" xfId="44914" xr:uid="{00000000-0005-0000-0000-0000744C0000}"/>
    <cellStyle name="Normal 2 3 2 2 2 2 3 2 2 9" xfId="53300" xr:uid="{00000000-0005-0000-0000-0000754C0000}"/>
    <cellStyle name="Normal 2 3 2 2 2 2 3 2 3" xfId="4573" xr:uid="{00000000-0005-0000-0000-0000764C0000}"/>
    <cellStyle name="Normal 2 3 2 2 2 2 3 2 3 2" xfId="15927" xr:uid="{00000000-0005-0000-0000-0000774C0000}"/>
    <cellStyle name="Normal 2 3 2 2 2 2 3 2 3 3" xfId="24313" xr:uid="{00000000-0005-0000-0000-0000784C0000}"/>
    <cellStyle name="Normal 2 3 2 2 2 2 3 2 3 4" xfId="32699" xr:uid="{00000000-0005-0000-0000-0000794C0000}"/>
    <cellStyle name="Normal 2 3 2 2 2 2 3 2 3 5" xfId="41085" xr:uid="{00000000-0005-0000-0000-00007A4C0000}"/>
    <cellStyle name="Normal 2 3 2 2 2 2 3 2 3 6" xfId="49471" xr:uid="{00000000-0005-0000-0000-00007B4C0000}"/>
    <cellStyle name="Normal 2 3 2 2 2 2 3 2 3 7" xfId="57857" xr:uid="{00000000-0005-0000-0000-00007C4C0000}"/>
    <cellStyle name="Normal 2 3 2 2 2 2 3 2 4" xfId="7541" xr:uid="{00000000-0005-0000-0000-00007D4C0000}"/>
    <cellStyle name="Normal 2 3 2 2 2 2 3 2 4 2" xfId="13217" xr:uid="{00000000-0005-0000-0000-00007E4C0000}"/>
    <cellStyle name="Normal 2 3 2 2 2 2 3 2 4 3" xfId="21603" xr:uid="{00000000-0005-0000-0000-00007F4C0000}"/>
    <cellStyle name="Normal 2 3 2 2 2 2 3 2 4 4" xfId="29989" xr:uid="{00000000-0005-0000-0000-0000804C0000}"/>
    <cellStyle name="Normal 2 3 2 2 2 2 3 2 4 5" xfId="38375" xr:uid="{00000000-0005-0000-0000-0000814C0000}"/>
    <cellStyle name="Normal 2 3 2 2 2 2 3 2 4 6" xfId="46761" xr:uid="{00000000-0005-0000-0000-0000824C0000}"/>
    <cellStyle name="Normal 2 3 2 2 2 2 3 2 4 7" xfId="55147" xr:uid="{00000000-0005-0000-0000-0000834C0000}"/>
    <cellStyle name="Normal 2 3 2 2 2 2 3 2 5" xfId="10251" xr:uid="{00000000-0005-0000-0000-0000844C0000}"/>
    <cellStyle name="Normal 2 3 2 2 2 2 3 2 6" xfId="18637" xr:uid="{00000000-0005-0000-0000-0000854C0000}"/>
    <cellStyle name="Normal 2 3 2 2 2 2 3 2 7" xfId="27023" xr:uid="{00000000-0005-0000-0000-0000864C0000}"/>
    <cellStyle name="Normal 2 3 2 2 2 2 3 2 8" xfId="35409" xr:uid="{00000000-0005-0000-0000-0000874C0000}"/>
    <cellStyle name="Normal 2 3 2 2 2 2 3 2 9" xfId="43795" xr:uid="{00000000-0005-0000-0000-0000884C0000}"/>
    <cellStyle name="Normal 2 3 2 2 2 2 3 3" xfId="2130" xr:uid="{00000000-0005-0000-0000-0000894C0000}"/>
    <cellStyle name="Normal 2 3 2 2 2 2 3 3 2" xfId="4847" xr:uid="{00000000-0005-0000-0000-00008A4C0000}"/>
    <cellStyle name="Normal 2 3 2 2 2 2 3 3 2 2" xfId="16201" xr:uid="{00000000-0005-0000-0000-00008B4C0000}"/>
    <cellStyle name="Normal 2 3 2 2 2 2 3 3 2 3" xfId="24587" xr:uid="{00000000-0005-0000-0000-00008C4C0000}"/>
    <cellStyle name="Normal 2 3 2 2 2 2 3 3 2 4" xfId="32973" xr:uid="{00000000-0005-0000-0000-00008D4C0000}"/>
    <cellStyle name="Normal 2 3 2 2 2 2 3 3 2 5" xfId="41359" xr:uid="{00000000-0005-0000-0000-00008E4C0000}"/>
    <cellStyle name="Normal 2 3 2 2 2 2 3 3 2 6" xfId="49745" xr:uid="{00000000-0005-0000-0000-00008F4C0000}"/>
    <cellStyle name="Normal 2 3 2 2 2 2 3 3 2 7" xfId="58131" xr:uid="{00000000-0005-0000-0000-0000904C0000}"/>
    <cellStyle name="Normal 2 3 2 2 2 2 3 3 3" xfId="7815" xr:uid="{00000000-0005-0000-0000-0000914C0000}"/>
    <cellStyle name="Normal 2 3 2 2 2 2 3 3 3 2" xfId="13491" xr:uid="{00000000-0005-0000-0000-0000924C0000}"/>
    <cellStyle name="Normal 2 3 2 2 2 2 3 3 3 3" xfId="21877" xr:uid="{00000000-0005-0000-0000-0000934C0000}"/>
    <cellStyle name="Normal 2 3 2 2 2 2 3 3 3 4" xfId="30263" xr:uid="{00000000-0005-0000-0000-0000944C0000}"/>
    <cellStyle name="Normal 2 3 2 2 2 2 3 3 3 5" xfId="38649" xr:uid="{00000000-0005-0000-0000-0000954C0000}"/>
    <cellStyle name="Normal 2 3 2 2 2 2 3 3 3 6" xfId="47035" xr:uid="{00000000-0005-0000-0000-0000964C0000}"/>
    <cellStyle name="Normal 2 3 2 2 2 2 3 3 3 7" xfId="55421" xr:uid="{00000000-0005-0000-0000-0000974C0000}"/>
    <cellStyle name="Normal 2 3 2 2 2 2 3 3 4" xfId="10525" xr:uid="{00000000-0005-0000-0000-0000984C0000}"/>
    <cellStyle name="Normal 2 3 2 2 2 2 3 3 5" xfId="18911" xr:uid="{00000000-0005-0000-0000-0000994C0000}"/>
    <cellStyle name="Normal 2 3 2 2 2 2 3 3 6" xfId="27297" xr:uid="{00000000-0005-0000-0000-00009A4C0000}"/>
    <cellStyle name="Normal 2 3 2 2 2 2 3 3 7" xfId="35683" xr:uid="{00000000-0005-0000-0000-00009B4C0000}"/>
    <cellStyle name="Normal 2 3 2 2 2 2 3 3 8" xfId="44069" xr:uid="{00000000-0005-0000-0000-00009C4C0000}"/>
    <cellStyle name="Normal 2 3 2 2 2 2 3 3 9" xfId="52455" xr:uid="{00000000-0005-0000-0000-00009D4C0000}"/>
    <cellStyle name="Normal 2 3 2 2 2 2 3 4" xfId="3827" xr:uid="{00000000-0005-0000-0000-00009E4C0000}"/>
    <cellStyle name="Normal 2 3 2 2 2 2 3 4 2" xfId="15181" xr:uid="{00000000-0005-0000-0000-00009F4C0000}"/>
    <cellStyle name="Normal 2 3 2 2 2 2 3 4 3" xfId="23567" xr:uid="{00000000-0005-0000-0000-0000A04C0000}"/>
    <cellStyle name="Normal 2 3 2 2 2 2 3 4 4" xfId="31953" xr:uid="{00000000-0005-0000-0000-0000A14C0000}"/>
    <cellStyle name="Normal 2 3 2 2 2 2 3 4 5" xfId="40339" xr:uid="{00000000-0005-0000-0000-0000A24C0000}"/>
    <cellStyle name="Normal 2 3 2 2 2 2 3 4 6" xfId="48725" xr:uid="{00000000-0005-0000-0000-0000A34C0000}"/>
    <cellStyle name="Normal 2 3 2 2 2 2 3 4 7" xfId="57111" xr:uid="{00000000-0005-0000-0000-0000A44C0000}"/>
    <cellStyle name="Normal 2 3 2 2 2 2 3 5" xfId="6795" xr:uid="{00000000-0005-0000-0000-0000A54C0000}"/>
    <cellStyle name="Normal 2 3 2 2 2 2 3 5 2" xfId="12471" xr:uid="{00000000-0005-0000-0000-0000A64C0000}"/>
    <cellStyle name="Normal 2 3 2 2 2 2 3 5 3" xfId="20857" xr:uid="{00000000-0005-0000-0000-0000A74C0000}"/>
    <cellStyle name="Normal 2 3 2 2 2 2 3 5 4" xfId="29243" xr:uid="{00000000-0005-0000-0000-0000A84C0000}"/>
    <cellStyle name="Normal 2 3 2 2 2 2 3 5 5" xfId="37629" xr:uid="{00000000-0005-0000-0000-0000A94C0000}"/>
    <cellStyle name="Normal 2 3 2 2 2 2 3 5 6" xfId="46015" xr:uid="{00000000-0005-0000-0000-0000AA4C0000}"/>
    <cellStyle name="Normal 2 3 2 2 2 2 3 5 7" xfId="54401" xr:uid="{00000000-0005-0000-0000-0000AB4C0000}"/>
    <cellStyle name="Normal 2 3 2 2 2 2 3 6" xfId="9505" xr:uid="{00000000-0005-0000-0000-0000AC4C0000}"/>
    <cellStyle name="Normal 2 3 2 2 2 2 3 7" xfId="17891" xr:uid="{00000000-0005-0000-0000-0000AD4C0000}"/>
    <cellStyle name="Normal 2 3 2 2 2 2 3 8" xfId="26277" xr:uid="{00000000-0005-0000-0000-0000AE4C0000}"/>
    <cellStyle name="Normal 2 3 2 2 2 2 3 9" xfId="34663" xr:uid="{00000000-0005-0000-0000-0000AF4C0000}"/>
    <cellStyle name="Normal 2 3 2 2 2 2 4" xfId="1022" xr:uid="{00000000-0005-0000-0000-0000B04C0000}"/>
    <cellStyle name="Normal 2 3 2 2 2 2 4 10" xfId="51433" xr:uid="{00000000-0005-0000-0000-0000B14C0000}"/>
    <cellStyle name="Normal 2 3 2 2 2 2 4 11" xfId="59819" xr:uid="{00000000-0005-0000-0000-0000B24C0000}"/>
    <cellStyle name="Normal 2 3 2 2 2 2 4 2" xfId="2973" xr:uid="{00000000-0005-0000-0000-0000B34C0000}"/>
    <cellStyle name="Normal 2 3 2 2 2 2 4 2 2" xfId="5690" xr:uid="{00000000-0005-0000-0000-0000B44C0000}"/>
    <cellStyle name="Normal 2 3 2 2 2 2 4 2 2 2" xfId="17044" xr:uid="{00000000-0005-0000-0000-0000B54C0000}"/>
    <cellStyle name="Normal 2 3 2 2 2 2 4 2 2 3" xfId="25430" xr:uid="{00000000-0005-0000-0000-0000B64C0000}"/>
    <cellStyle name="Normal 2 3 2 2 2 2 4 2 2 4" xfId="33816" xr:uid="{00000000-0005-0000-0000-0000B74C0000}"/>
    <cellStyle name="Normal 2 3 2 2 2 2 4 2 2 5" xfId="42202" xr:uid="{00000000-0005-0000-0000-0000B84C0000}"/>
    <cellStyle name="Normal 2 3 2 2 2 2 4 2 2 6" xfId="50588" xr:uid="{00000000-0005-0000-0000-0000B94C0000}"/>
    <cellStyle name="Normal 2 3 2 2 2 2 4 2 2 7" xfId="58974" xr:uid="{00000000-0005-0000-0000-0000BA4C0000}"/>
    <cellStyle name="Normal 2 3 2 2 2 2 4 2 3" xfId="8658" xr:uid="{00000000-0005-0000-0000-0000BB4C0000}"/>
    <cellStyle name="Normal 2 3 2 2 2 2 4 2 3 2" xfId="14334" xr:uid="{00000000-0005-0000-0000-0000BC4C0000}"/>
    <cellStyle name="Normal 2 3 2 2 2 2 4 2 3 3" xfId="22720" xr:uid="{00000000-0005-0000-0000-0000BD4C0000}"/>
    <cellStyle name="Normal 2 3 2 2 2 2 4 2 3 4" xfId="31106" xr:uid="{00000000-0005-0000-0000-0000BE4C0000}"/>
    <cellStyle name="Normal 2 3 2 2 2 2 4 2 3 5" xfId="39492" xr:uid="{00000000-0005-0000-0000-0000BF4C0000}"/>
    <cellStyle name="Normal 2 3 2 2 2 2 4 2 3 6" xfId="47878" xr:uid="{00000000-0005-0000-0000-0000C04C0000}"/>
    <cellStyle name="Normal 2 3 2 2 2 2 4 2 3 7" xfId="56264" xr:uid="{00000000-0005-0000-0000-0000C14C0000}"/>
    <cellStyle name="Normal 2 3 2 2 2 2 4 2 4" xfId="11368" xr:uid="{00000000-0005-0000-0000-0000C24C0000}"/>
    <cellStyle name="Normal 2 3 2 2 2 2 4 2 5" xfId="19754" xr:uid="{00000000-0005-0000-0000-0000C34C0000}"/>
    <cellStyle name="Normal 2 3 2 2 2 2 4 2 6" xfId="28140" xr:uid="{00000000-0005-0000-0000-0000C44C0000}"/>
    <cellStyle name="Normal 2 3 2 2 2 2 4 2 7" xfId="36526" xr:uid="{00000000-0005-0000-0000-0000C54C0000}"/>
    <cellStyle name="Normal 2 3 2 2 2 2 4 2 8" xfId="44912" xr:uid="{00000000-0005-0000-0000-0000C64C0000}"/>
    <cellStyle name="Normal 2 3 2 2 2 2 4 2 9" xfId="53298" xr:uid="{00000000-0005-0000-0000-0000C74C0000}"/>
    <cellStyle name="Normal 2 3 2 2 2 2 4 3" xfId="3825" xr:uid="{00000000-0005-0000-0000-0000C84C0000}"/>
    <cellStyle name="Normal 2 3 2 2 2 2 4 3 2" xfId="15179" xr:uid="{00000000-0005-0000-0000-0000C94C0000}"/>
    <cellStyle name="Normal 2 3 2 2 2 2 4 3 3" xfId="23565" xr:uid="{00000000-0005-0000-0000-0000CA4C0000}"/>
    <cellStyle name="Normal 2 3 2 2 2 2 4 3 4" xfId="31951" xr:uid="{00000000-0005-0000-0000-0000CB4C0000}"/>
    <cellStyle name="Normal 2 3 2 2 2 2 4 3 5" xfId="40337" xr:uid="{00000000-0005-0000-0000-0000CC4C0000}"/>
    <cellStyle name="Normal 2 3 2 2 2 2 4 3 6" xfId="48723" xr:uid="{00000000-0005-0000-0000-0000CD4C0000}"/>
    <cellStyle name="Normal 2 3 2 2 2 2 4 3 7" xfId="57109" xr:uid="{00000000-0005-0000-0000-0000CE4C0000}"/>
    <cellStyle name="Normal 2 3 2 2 2 2 4 4" xfId="6793" xr:uid="{00000000-0005-0000-0000-0000CF4C0000}"/>
    <cellStyle name="Normal 2 3 2 2 2 2 4 4 2" xfId="12469" xr:uid="{00000000-0005-0000-0000-0000D04C0000}"/>
    <cellStyle name="Normal 2 3 2 2 2 2 4 4 3" xfId="20855" xr:uid="{00000000-0005-0000-0000-0000D14C0000}"/>
    <cellStyle name="Normal 2 3 2 2 2 2 4 4 4" xfId="29241" xr:uid="{00000000-0005-0000-0000-0000D24C0000}"/>
    <cellStyle name="Normal 2 3 2 2 2 2 4 4 5" xfId="37627" xr:uid="{00000000-0005-0000-0000-0000D34C0000}"/>
    <cellStyle name="Normal 2 3 2 2 2 2 4 4 6" xfId="46013" xr:uid="{00000000-0005-0000-0000-0000D44C0000}"/>
    <cellStyle name="Normal 2 3 2 2 2 2 4 4 7" xfId="54399" xr:uid="{00000000-0005-0000-0000-0000D54C0000}"/>
    <cellStyle name="Normal 2 3 2 2 2 2 4 5" xfId="9503" xr:uid="{00000000-0005-0000-0000-0000D64C0000}"/>
    <cellStyle name="Normal 2 3 2 2 2 2 4 6" xfId="17889" xr:uid="{00000000-0005-0000-0000-0000D74C0000}"/>
    <cellStyle name="Normal 2 3 2 2 2 2 4 7" xfId="26275" xr:uid="{00000000-0005-0000-0000-0000D84C0000}"/>
    <cellStyle name="Normal 2 3 2 2 2 2 4 8" xfId="34661" xr:uid="{00000000-0005-0000-0000-0000D94C0000}"/>
    <cellStyle name="Normal 2 3 2 2 2 2 4 9" xfId="43047" xr:uid="{00000000-0005-0000-0000-0000DA4C0000}"/>
    <cellStyle name="Normal 2 3 2 2 2 2 5" xfId="1579" xr:uid="{00000000-0005-0000-0000-0000DB4C0000}"/>
    <cellStyle name="Normal 2 3 2 2 2 2 5 10" xfId="51904" xr:uid="{00000000-0005-0000-0000-0000DC4C0000}"/>
    <cellStyle name="Normal 2 3 2 2 2 2 5 11" xfId="60290" xr:uid="{00000000-0005-0000-0000-0000DD4C0000}"/>
    <cellStyle name="Normal 2 3 2 2 2 2 5 2" xfId="2599" xr:uid="{00000000-0005-0000-0000-0000DE4C0000}"/>
    <cellStyle name="Normal 2 3 2 2 2 2 5 2 2" xfId="5316" xr:uid="{00000000-0005-0000-0000-0000DF4C0000}"/>
    <cellStyle name="Normal 2 3 2 2 2 2 5 2 2 2" xfId="16670" xr:uid="{00000000-0005-0000-0000-0000E04C0000}"/>
    <cellStyle name="Normal 2 3 2 2 2 2 5 2 2 3" xfId="25056" xr:uid="{00000000-0005-0000-0000-0000E14C0000}"/>
    <cellStyle name="Normal 2 3 2 2 2 2 5 2 2 4" xfId="33442" xr:uid="{00000000-0005-0000-0000-0000E24C0000}"/>
    <cellStyle name="Normal 2 3 2 2 2 2 5 2 2 5" xfId="41828" xr:uid="{00000000-0005-0000-0000-0000E34C0000}"/>
    <cellStyle name="Normal 2 3 2 2 2 2 5 2 2 6" xfId="50214" xr:uid="{00000000-0005-0000-0000-0000E44C0000}"/>
    <cellStyle name="Normal 2 3 2 2 2 2 5 2 2 7" xfId="58600" xr:uid="{00000000-0005-0000-0000-0000E54C0000}"/>
    <cellStyle name="Normal 2 3 2 2 2 2 5 2 3" xfId="8284" xr:uid="{00000000-0005-0000-0000-0000E64C0000}"/>
    <cellStyle name="Normal 2 3 2 2 2 2 5 2 3 2" xfId="13960" xr:uid="{00000000-0005-0000-0000-0000E74C0000}"/>
    <cellStyle name="Normal 2 3 2 2 2 2 5 2 3 3" xfId="22346" xr:uid="{00000000-0005-0000-0000-0000E84C0000}"/>
    <cellStyle name="Normal 2 3 2 2 2 2 5 2 3 4" xfId="30732" xr:uid="{00000000-0005-0000-0000-0000E94C0000}"/>
    <cellStyle name="Normal 2 3 2 2 2 2 5 2 3 5" xfId="39118" xr:uid="{00000000-0005-0000-0000-0000EA4C0000}"/>
    <cellStyle name="Normal 2 3 2 2 2 2 5 2 3 6" xfId="47504" xr:uid="{00000000-0005-0000-0000-0000EB4C0000}"/>
    <cellStyle name="Normal 2 3 2 2 2 2 5 2 3 7" xfId="55890" xr:uid="{00000000-0005-0000-0000-0000EC4C0000}"/>
    <cellStyle name="Normal 2 3 2 2 2 2 5 2 4" xfId="10994" xr:uid="{00000000-0005-0000-0000-0000ED4C0000}"/>
    <cellStyle name="Normal 2 3 2 2 2 2 5 2 5" xfId="19380" xr:uid="{00000000-0005-0000-0000-0000EE4C0000}"/>
    <cellStyle name="Normal 2 3 2 2 2 2 5 2 6" xfId="27766" xr:uid="{00000000-0005-0000-0000-0000EF4C0000}"/>
    <cellStyle name="Normal 2 3 2 2 2 2 5 2 7" xfId="36152" xr:uid="{00000000-0005-0000-0000-0000F04C0000}"/>
    <cellStyle name="Normal 2 3 2 2 2 2 5 2 8" xfId="44538" xr:uid="{00000000-0005-0000-0000-0000F14C0000}"/>
    <cellStyle name="Normal 2 3 2 2 2 2 5 2 9" xfId="52924" xr:uid="{00000000-0005-0000-0000-0000F24C0000}"/>
    <cellStyle name="Normal 2 3 2 2 2 2 5 3" xfId="4296" xr:uid="{00000000-0005-0000-0000-0000F34C0000}"/>
    <cellStyle name="Normal 2 3 2 2 2 2 5 3 2" xfId="15650" xr:uid="{00000000-0005-0000-0000-0000F44C0000}"/>
    <cellStyle name="Normal 2 3 2 2 2 2 5 3 3" xfId="24036" xr:uid="{00000000-0005-0000-0000-0000F54C0000}"/>
    <cellStyle name="Normal 2 3 2 2 2 2 5 3 4" xfId="32422" xr:uid="{00000000-0005-0000-0000-0000F64C0000}"/>
    <cellStyle name="Normal 2 3 2 2 2 2 5 3 5" xfId="40808" xr:uid="{00000000-0005-0000-0000-0000F74C0000}"/>
    <cellStyle name="Normal 2 3 2 2 2 2 5 3 6" xfId="49194" xr:uid="{00000000-0005-0000-0000-0000F84C0000}"/>
    <cellStyle name="Normal 2 3 2 2 2 2 5 3 7" xfId="57580" xr:uid="{00000000-0005-0000-0000-0000F94C0000}"/>
    <cellStyle name="Normal 2 3 2 2 2 2 5 4" xfId="7264" xr:uid="{00000000-0005-0000-0000-0000FA4C0000}"/>
    <cellStyle name="Normal 2 3 2 2 2 2 5 4 2" xfId="12940" xr:uid="{00000000-0005-0000-0000-0000FB4C0000}"/>
    <cellStyle name="Normal 2 3 2 2 2 2 5 4 3" xfId="21326" xr:uid="{00000000-0005-0000-0000-0000FC4C0000}"/>
    <cellStyle name="Normal 2 3 2 2 2 2 5 4 4" xfId="29712" xr:uid="{00000000-0005-0000-0000-0000FD4C0000}"/>
    <cellStyle name="Normal 2 3 2 2 2 2 5 4 5" xfId="38098" xr:uid="{00000000-0005-0000-0000-0000FE4C0000}"/>
    <cellStyle name="Normal 2 3 2 2 2 2 5 4 6" xfId="46484" xr:uid="{00000000-0005-0000-0000-0000FF4C0000}"/>
    <cellStyle name="Normal 2 3 2 2 2 2 5 4 7" xfId="54870" xr:uid="{00000000-0005-0000-0000-0000004D0000}"/>
    <cellStyle name="Normal 2 3 2 2 2 2 5 5" xfId="9974" xr:uid="{00000000-0005-0000-0000-0000014D0000}"/>
    <cellStyle name="Normal 2 3 2 2 2 2 5 6" xfId="18360" xr:uid="{00000000-0005-0000-0000-0000024D0000}"/>
    <cellStyle name="Normal 2 3 2 2 2 2 5 7" xfId="26746" xr:uid="{00000000-0005-0000-0000-0000034D0000}"/>
    <cellStyle name="Normal 2 3 2 2 2 2 5 8" xfId="35132" xr:uid="{00000000-0005-0000-0000-0000044D0000}"/>
    <cellStyle name="Normal 2 3 2 2 2 2 5 9" xfId="43518" xr:uid="{00000000-0005-0000-0000-0000054D0000}"/>
    <cellStyle name="Normal 2 3 2 2 2 2 6" xfId="2128" xr:uid="{00000000-0005-0000-0000-0000064D0000}"/>
    <cellStyle name="Normal 2 3 2 2 2 2 6 2" xfId="4845" xr:uid="{00000000-0005-0000-0000-0000074D0000}"/>
    <cellStyle name="Normal 2 3 2 2 2 2 6 2 2" xfId="16199" xr:uid="{00000000-0005-0000-0000-0000084D0000}"/>
    <cellStyle name="Normal 2 3 2 2 2 2 6 2 3" xfId="24585" xr:uid="{00000000-0005-0000-0000-0000094D0000}"/>
    <cellStyle name="Normal 2 3 2 2 2 2 6 2 4" xfId="32971" xr:uid="{00000000-0005-0000-0000-00000A4D0000}"/>
    <cellStyle name="Normal 2 3 2 2 2 2 6 2 5" xfId="41357" xr:uid="{00000000-0005-0000-0000-00000B4D0000}"/>
    <cellStyle name="Normal 2 3 2 2 2 2 6 2 6" xfId="49743" xr:uid="{00000000-0005-0000-0000-00000C4D0000}"/>
    <cellStyle name="Normal 2 3 2 2 2 2 6 2 7" xfId="58129" xr:uid="{00000000-0005-0000-0000-00000D4D0000}"/>
    <cellStyle name="Normal 2 3 2 2 2 2 6 3" xfId="7813" xr:uid="{00000000-0005-0000-0000-00000E4D0000}"/>
    <cellStyle name="Normal 2 3 2 2 2 2 6 3 2" xfId="13489" xr:uid="{00000000-0005-0000-0000-00000F4D0000}"/>
    <cellStyle name="Normal 2 3 2 2 2 2 6 3 3" xfId="21875" xr:uid="{00000000-0005-0000-0000-0000104D0000}"/>
    <cellStyle name="Normal 2 3 2 2 2 2 6 3 4" xfId="30261" xr:uid="{00000000-0005-0000-0000-0000114D0000}"/>
    <cellStyle name="Normal 2 3 2 2 2 2 6 3 5" xfId="38647" xr:uid="{00000000-0005-0000-0000-0000124D0000}"/>
    <cellStyle name="Normal 2 3 2 2 2 2 6 3 6" xfId="47033" xr:uid="{00000000-0005-0000-0000-0000134D0000}"/>
    <cellStyle name="Normal 2 3 2 2 2 2 6 3 7" xfId="55419" xr:uid="{00000000-0005-0000-0000-0000144D0000}"/>
    <cellStyle name="Normal 2 3 2 2 2 2 6 4" xfId="10523" xr:uid="{00000000-0005-0000-0000-0000154D0000}"/>
    <cellStyle name="Normal 2 3 2 2 2 2 6 5" xfId="18909" xr:uid="{00000000-0005-0000-0000-0000164D0000}"/>
    <cellStyle name="Normal 2 3 2 2 2 2 6 6" xfId="27295" xr:uid="{00000000-0005-0000-0000-0000174D0000}"/>
    <cellStyle name="Normal 2 3 2 2 2 2 6 7" xfId="35681" xr:uid="{00000000-0005-0000-0000-0000184D0000}"/>
    <cellStyle name="Normal 2 3 2 2 2 2 6 8" xfId="44067" xr:uid="{00000000-0005-0000-0000-0000194D0000}"/>
    <cellStyle name="Normal 2 3 2 2 2 2 6 9" xfId="52453" xr:uid="{00000000-0005-0000-0000-00001A4D0000}"/>
    <cellStyle name="Normal 2 3 2 2 2 2 7" xfId="667" xr:uid="{00000000-0005-0000-0000-00001B4D0000}"/>
    <cellStyle name="Normal 2 3 2 2 2 2 7 2" xfId="6419" xr:uid="{00000000-0005-0000-0000-00001C4D0000}"/>
    <cellStyle name="Normal 2 3 2 2 2 2 7 3" xfId="12095" xr:uid="{00000000-0005-0000-0000-00001D4D0000}"/>
    <cellStyle name="Normal 2 3 2 2 2 2 7 4" xfId="20481" xr:uid="{00000000-0005-0000-0000-00001E4D0000}"/>
    <cellStyle name="Normal 2 3 2 2 2 2 7 5" xfId="28867" xr:uid="{00000000-0005-0000-0000-00001F4D0000}"/>
    <cellStyle name="Normal 2 3 2 2 2 2 7 6" xfId="37253" xr:uid="{00000000-0005-0000-0000-0000204D0000}"/>
    <cellStyle name="Normal 2 3 2 2 2 2 7 7" xfId="45639" xr:uid="{00000000-0005-0000-0000-0000214D0000}"/>
    <cellStyle name="Normal 2 3 2 2 2 2 7 8" xfId="54025" xr:uid="{00000000-0005-0000-0000-0000224D0000}"/>
    <cellStyle name="Normal 2 3 2 2 2 2 8" xfId="3451" xr:uid="{00000000-0005-0000-0000-0000234D0000}"/>
    <cellStyle name="Normal 2 3 2 2 2 2 8 2" xfId="14805" xr:uid="{00000000-0005-0000-0000-0000244D0000}"/>
    <cellStyle name="Normal 2 3 2 2 2 2 8 3" xfId="23191" xr:uid="{00000000-0005-0000-0000-0000254D0000}"/>
    <cellStyle name="Normal 2 3 2 2 2 2 8 4" xfId="31577" xr:uid="{00000000-0005-0000-0000-0000264D0000}"/>
    <cellStyle name="Normal 2 3 2 2 2 2 8 5" xfId="39963" xr:uid="{00000000-0005-0000-0000-0000274D0000}"/>
    <cellStyle name="Normal 2 3 2 2 2 2 8 6" xfId="48349" xr:uid="{00000000-0005-0000-0000-0000284D0000}"/>
    <cellStyle name="Normal 2 3 2 2 2 2 8 7" xfId="56735" xr:uid="{00000000-0005-0000-0000-0000294D0000}"/>
    <cellStyle name="Normal 2 3 2 2 2 2 9" xfId="6294" xr:uid="{00000000-0005-0000-0000-00002A4D0000}"/>
    <cellStyle name="Normal 2 3 2 2 2 2 9 2" xfId="11970" xr:uid="{00000000-0005-0000-0000-00002B4D0000}"/>
    <cellStyle name="Normal 2 3 2 2 2 2 9 3" xfId="20356" xr:uid="{00000000-0005-0000-0000-00002C4D0000}"/>
    <cellStyle name="Normal 2 3 2 2 2 2 9 4" xfId="28742" xr:uid="{00000000-0005-0000-0000-00002D4D0000}"/>
    <cellStyle name="Normal 2 3 2 2 2 2 9 5" xfId="37128" xr:uid="{00000000-0005-0000-0000-00002E4D0000}"/>
    <cellStyle name="Normal 2 3 2 2 2 2 9 6" xfId="45514" xr:uid="{00000000-0005-0000-0000-00002F4D0000}"/>
    <cellStyle name="Normal 2 3 2 2 2 2 9 7" xfId="53900" xr:uid="{00000000-0005-0000-0000-0000304D0000}"/>
    <cellStyle name="Normal 2 3 2 2 2 2_Sheet1" xfId="203" xr:uid="{00000000-0005-0000-0000-0000314D0000}"/>
    <cellStyle name="Normal 2 3 2 2 2 3" xfId="204" xr:uid="{00000000-0005-0000-0000-0000324D0000}"/>
    <cellStyle name="Normal 2 3 2 2 2 3 10" xfId="25903" xr:uid="{00000000-0005-0000-0000-0000334D0000}"/>
    <cellStyle name="Normal 2 3 2 2 2 3 11" xfId="34289" xr:uid="{00000000-0005-0000-0000-0000344D0000}"/>
    <cellStyle name="Normal 2 3 2 2 2 3 12" xfId="42675" xr:uid="{00000000-0005-0000-0000-0000354D0000}"/>
    <cellStyle name="Normal 2 3 2 2 2 3 13" xfId="51061" xr:uid="{00000000-0005-0000-0000-0000364D0000}"/>
    <cellStyle name="Normal 2 3 2 2 2 3 14" xfId="59447" xr:uid="{00000000-0005-0000-0000-0000374D0000}"/>
    <cellStyle name="Normal 2 3 2 2 2 3 15" xfId="60814" xr:uid="{00000000-0005-0000-0000-0000384D0000}"/>
    <cellStyle name="Normal 2 3 2 2 2 3 2" xfId="1025" xr:uid="{00000000-0005-0000-0000-0000394D0000}"/>
    <cellStyle name="Normal 2 3 2 2 2 3 2 10" xfId="51436" xr:uid="{00000000-0005-0000-0000-00003A4D0000}"/>
    <cellStyle name="Normal 2 3 2 2 2 3 2 11" xfId="59822" xr:uid="{00000000-0005-0000-0000-00003B4D0000}"/>
    <cellStyle name="Normal 2 3 2 2 2 3 2 12" xfId="61309" xr:uid="{00000000-0005-0000-0000-00003C4D0000}"/>
    <cellStyle name="Normal 2 3 2 2 2 3 2 2" xfId="2976" xr:uid="{00000000-0005-0000-0000-00003D4D0000}"/>
    <cellStyle name="Normal 2 3 2 2 2 3 2 2 2" xfId="5693" xr:uid="{00000000-0005-0000-0000-00003E4D0000}"/>
    <cellStyle name="Normal 2 3 2 2 2 3 2 2 2 2" xfId="17047" xr:uid="{00000000-0005-0000-0000-00003F4D0000}"/>
    <cellStyle name="Normal 2 3 2 2 2 3 2 2 2 3" xfId="25433" xr:uid="{00000000-0005-0000-0000-0000404D0000}"/>
    <cellStyle name="Normal 2 3 2 2 2 3 2 2 2 4" xfId="33819" xr:uid="{00000000-0005-0000-0000-0000414D0000}"/>
    <cellStyle name="Normal 2 3 2 2 2 3 2 2 2 5" xfId="42205" xr:uid="{00000000-0005-0000-0000-0000424D0000}"/>
    <cellStyle name="Normal 2 3 2 2 2 3 2 2 2 6" xfId="50591" xr:uid="{00000000-0005-0000-0000-0000434D0000}"/>
    <cellStyle name="Normal 2 3 2 2 2 3 2 2 2 7" xfId="58977" xr:uid="{00000000-0005-0000-0000-0000444D0000}"/>
    <cellStyle name="Normal 2 3 2 2 2 3 2 2 3" xfId="8661" xr:uid="{00000000-0005-0000-0000-0000454D0000}"/>
    <cellStyle name="Normal 2 3 2 2 2 3 2 2 3 2" xfId="14337" xr:uid="{00000000-0005-0000-0000-0000464D0000}"/>
    <cellStyle name="Normal 2 3 2 2 2 3 2 2 3 3" xfId="22723" xr:uid="{00000000-0005-0000-0000-0000474D0000}"/>
    <cellStyle name="Normal 2 3 2 2 2 3 2 2 3 4" xfId="31109" xr:uid="{00000000-0005-0000-0000-0000484D0000}"/>
    <cellStyle name="Normal 2 3 2 2 2 3 2 2 3 5" xfId="39495" xr:uid="{00000000-0005-0000-0000-0000494D0000}"/>
    <cellStyle name="Normal 2 3 2 2 2 3 2 2 3 6" xfId="47881" xr:uid="{00000000-0005-0000-0000-00004A4D0000}"/>
    <cellStyle name="Normal 2 3 2 2 2 3 2 2 3 7" xfId="56267" xr:uid="{00000000-0005-0000-0000-00004B4D0000}"/>
    <cellStyle name="Normal 2 3 2 2 2 3 2 2 4" xfId="11371" xr:uid="{00000000-0005-0000-0000-00004C4D0000}"/>
    <cellStyle name="Normal 2 3 2 2 2 3 2 2 5" xfId="19757" xr:uid="{00000000-0005-0000-0000-00004D4D0000}"/>
    <cellStyle name="Normal 2 3 2 2 2 3 2 2 6" xfId="28143" xr:uid="{00000000-0005-0000-0000-00004E4D0000}"/>
    <cellStyle name="Normal 2 3 2 2 2 3 2 2 7" xfId="36529" xr:uid="{00000000-0005-0000-0000-00004F4D0000}"/>
    <cellStyle name="Normal 2 3 2 2 2 3 2 2 8" xfId="44915" xr:uid="{00000000-0005-0000-0000-0000504D0000}"/>
    <cellStyle name="Normal 2 3 2 2 2 3 2 2 9" xfId="53301" xr:uid="{00000000-0005-0000-0000-0000514D0000}"/>
    <cellStyle name="Normal 2 3 2 2 2 3 2 3" xfId="3828" xr:uid="{00000000-0005-0000-0000-0000524D0000}"/>
    <cellStyle name="Normal 2 3 2 2 2 3 2 3 2" xfId="15182" xr:uid="{00000000-0005-0000-0000-0000534D0000}"/>
    <cellStyle name="Normal 2 3 2 2 2 3 2 3 3" xfId="23568" xr:uid="{00000000-0005-0000-0000-0000544D0000}"/>
    <cellStyle name="Normal 2 3 2 2 2 3 2 3 4" xfId="31954" xr:uid="{00000000-0005-0000-0000-0000554D0000}"/>
    <cellStyle name="Normal 2 3 2 2 2 3 2 3 5" xfId="40340" xr:uid="{00000000-0005-0000-0000-0000564D0000}"/>
    <cellStyle name="Normal 2 3 2 2 2 3 2 3 6" xfId="48726" xr:uid="{00000000-0005-0000-0000-0000574D0000}"/>
    <cellStyle name="Normal 2 3 2 2 2 3 2 3 7" xfId="57112" xr:uid="{00000000-0005-0000-0000-0000584D0000}"/>
    <cellStyle name="Normal 2 3 2 2 2 3 2 4" xfId="6796" xr:uid="{00000000-0005-0000-0000-0000594D0000}"/>
    <cellStyle name="Normal 2 3 2 2 2 3 2 4 2" xfId="12472" xr:uid="{00000000-0005-0000-0000-00005A4D0000}"/>
    <cellStyle name="Normal 2 3 2 2 2 3 2 4 3" xfId="20858" xr:uid="{00000000-0005-0000-0000-00005B4D0000}"/>
    <cellStyle name="Normal 2 3 2 2 2 3 2 4 4" xfId="29244" xr:uid="{00000000-0005-0000-0000-00005C4D0000}"/>
    <cellStyle name="Normal 2 3 2 2 2 3 2 4 5" xfId="37630" xr:uid="{00000000-0005-0000-0000-00005D4D0000}"/>
    <cellStyle name="Normal 2 3 2 2 2 3 2 4 6" xfId="46016" xr:uid="{00000000-0005-0000-0000-00005E4D0000}"/>
    <cellStyle name="Normal 2 3 2 2 2 3 2 4 7" xfId="54402" xr:uid="{00000000-0005-0000-0000-00005F4D0000}"/>
    <cellStyle name="Normal 2 3 2 2 2 3 2 5" xfId="9506" xr:uid="{00000000-0005-0000-0000-0000604D0000}"/>
    <cellStyle name="Normal 2 3 2 2 2 3 2 6" xfId="17892" xr:uid="{00000000-0005-0000-0000-0000614D0000}"/>
    <cellStyle name="Normal 2 3 2 2 2 3 2 7" xfId="26278" xr:uid="{00000000-0005-0000-0000-0000624D0000}"/>
    <cellStyle name="Normal 2 3 2 2 2 3 2 8" xfId="34664" xr:uid="{00000000-0005-0000-0000-0000634D0000}"/>
    <cellStyle name="Normal 2 3 2 2 2 3 2 9" xfId="43050" xr:uid="{00000000-0005-0000-0000-0000644D0000}"/>
    <cellStyle name="Normal 2 3 2 2 2 3 3" xfId="1581" xr:uid="{00000000-0005-0000-0000-0000654D0000}"/>
    <cellStyle name="Normal 2 3 2 2 2 3 3 10" xfId="51906" xr:uid="{00000000-0005-0000-0000-0000664D0000}"/>
    <cellStyle name="Normal 2 3 2 2 2 3 3 11" xfId="60292" xr:uid="{00000000-0005-0000-0000-0000674D0000}"/>
    <cellStyle name="Normal 2 3 2 2 2 3 3 2" xfId="2601" xr:uid="{00000000-0005-0000-0000-0000684D0000}"/>
    <cellStyle name="Normal 2 3 2 2 2 3 3 2 2" xfId="5318" xr:uid="{00000000-0005-0000-0000-0000694D0000}"/>
    <cellStyle name="Normal 2 3 2 2 2 3 3 2 2 2" xfId="16672" xr:uid="{00000000-0005-0000-0000-00006A4D0000}"/>
    <cellStyle name="Normal 2 3 2 2 2 3 3 2 2 3" xfId="25058" xr:uid="{00000000-0005-0000-0000-00006B4D0000}"/>
    <cellStyle name="Normal 2 3 2 2 2 3 3 2 2 4" xfId="33444" xr:uid="{00000000-0005-0000-0000-00006C4D0000}"/>
    <cellStyle name="Normal 2 3 2 2 2 3 3 2 2 5" xfId="41830" xr:uid="{00000000-0005-0000-0000-00006D4D0000}"/>
    <cellStyle name="Normal 2 3 2 2 2 3 3 2 2 6" xfId="50216" xr:uid="{00000000-0005-0000-0000-00006E4D0000}"/>
    <cellStyle name="Normal 2 3 2 2 2 3 3 2 2 7" xfId="58602" xr:uid="{00000000-0005-0000-0000-00006F4D0000}"/>
    <cellStyle name="Normal 2 3 2 2 2 3 3 2 3" xfId="8286" xr:uid="{00000000-0005-0000-0000-0000704D0000}"/>
    <cellStyle name="Normal 2 3 2 2 2 3 3 2 3 2" xfId="13962" xr:uid="{00000000-0005-0000-0000-0000714D0000}"/>
    <cellStyle name="Normal 2 3 2 2 2 3 3 2 3 3" xfId="22348" xr:uid="{00000000-0005-0000-0000-0000724D0000}"/>
    <cellStyle name="Normal 2 3 2 2 2 3 3 2 3 4" xfId="30734" xr:uid="{00000000-0005-0000-0000-0000734D0000}"/>
    <cellStyle name="Normal 2 3 2 2 2 3 3 2 3 5" xfId="39120" xr:uid="{00000000-0005-0000-0000-0000744D0000}"/>
    <cellStyle name="Normal 2 3 2 2 2 3 3 2 3 6" xfId="47506" xr:uid="{00000000-0005-0000-0000-0000754D0000}"/>
    <cellStyle name="Normal 2 3 2 2 2 3 3 2 3 7" xfId="55892" xr:uid="{00000000-0005-0000-0000-0000764D0000}"/>
    <cellStyle name="Normal 2 3 2 2 2 3 3 2 4" xfId="10996" xr:uid="{00000000-0005-0000-0000-0000774D0000}"/>
    <cellStyle name="Normal 2 3 2 2 2 3 3 2 5" xfId="19382" xr:uid="{00000000-0005-0000-0000-0000784D0000}"/>
    <cellStyle name="Normal 2 3 2 2 2 3 3 2 6" xfId="27768" xr:uid="{00000000-0005-0000-0000-0000794D0000}"/>
    <cellStyle name="Normal 2 3 2 2 2 3 3 2 7" xfId="36154" xr:uid="{00000000-0005-0000-0000-00007A4D0000}"/>
    <cellStyle name="Normal 2 3 2 2 2 3 3 2 8" xfId="44540" xr:uid="{00000000-0005-0000-0000-00007B4D0000}"/>
    <cellStyle name="Normal 2 3 2 2 2 3 3 2 9" xfId="52926" xr:uid="{00000000-0005-0000-0000-00007C4D0000}"/>
    <cellStyle name="Normal 2 3 2 2 2 3 3 3" xfId="4298" xr:uid="{00000000-0005-0000-0000-00007D4D0000}"/>
    <cellStyle name="Normal 2 3 2 2 2 3 3 3 2" xfId="15652" xr:uid="{00000000-0005-0000-0000-00007E4D0000}"/>
    <cellStyle name="Normal 2 3 2 2 2 3 3 3 3" xfId="24038" xr:uid="{00000000-0005-0000-0000-00007F4D0000}"/>
    <cellStyle name="Normal 2 3 2 2 2 3 3 3 4" xfId="32424" xr:uid="{00000000-0005-0000-0000-0000804D0000}"/>
    <cellStyle name="Normal 2 3 2 2 2 3 3 3 5" xfId="40810" xr:uid="{00000000-0005-0000-0000-0000814D0000}"/>
    <cellStyle name="Normal 2 3 2 2 2 3 3 3 6" xfId="49196" xr:uid="{00000000-0005-0000-0000-0000824D0000}"/>
    <cellStyle name="Normal 2 3 2 2 2 3 3 3 7" xfId="57582" xr:uid="{00000000-0005-0000-0000-0000834D0000}"/>
    <cellStyle name="Normal 2 3 2 2 2 3 3 4" xfId="7266" xr:uid="{00000000-0005-0000-0000-0000844D0000}"/>
    <cellStyle name="Normal 2 3 2 2 2 3 3 4 2" xfId="12942" xr:uid="{00000000-0005-0000-0000-0000854D0000}"/>
    <cellStyle name="Normal 2 3 2 2 2 3 3 4 3" xfId="21328" xr:uid="{00000000-0005-0000-0000-0000864D0000}"/>
    <cellStyle name="Normal 2 3 2 2 2 3 3 4 4" xfId="29714" xr:uid="{00000000-0005-0000-0000-0000874D0000}"/>
    <cellStyle name="Normal 2 3 2 2 2 3 3 4 5" xfId="38100" xr:uid="{00000000-0005-0000-0000-0000884D0000}"/>
    <cellStyle name="Normal 2 3 2 2 2 3 3 4 6" xfId="46486" xr:uid="{00000000-0005-0000-0000-0000894D0000}"/>
    <cellStyle name="Normal 2 3 2 2 2 3 3 4 7" xfId="54872" xr:uid="{00000000-0005-0000-0000-00008A4D0000}"/>
    <cellStyle name="Normal 2 3 2 2 2 3 3 5" xfId="9976" xr:uid="{00000000-0005-0000-0000-00008B4D0000}"/>
    <cellStyle name="Normal 2 3 2 2 2 3 3 6" xfId="18362" xr:uid="{00000000-0005-0000-0000-00008C4D0000}"/>
    <cellStyle name="Normal 2 3 2 2 2 3 3 7" xfId="26748" xr:uid="{00000000-0005-0000-0000-00008D4D0000}"/>
    <cellStyle name="Normal 2 3 2 2 2 3 3 8" xfId="35134" xr:uid="{00000000-0005-0000-0000-00008E4D0000}"/>
    <cellStyle name="Normal 2 3 2 2 2 3 3 9" xfId="43520" xr:uid="{00000000-0005-0000-0000-00008F4D0000}"/>
    <cellStyle name="Normal 2 3 2 2 2 3 4" xfId="2131" xr:uid="{00000000-0005-0000-0000-0000904D0000}"/>
    <cellStyle name="Normal 2 3 2 2 2 3 4 2" xfId="4848" xr:uid="{00000000-0005-0000-0000-0000914D0000}"/>
    <cellStyle name="Normal 2 3 2 2 2 3 4 2 2" xfId="16202" xr:uid="{00000000-0005-0000-0000-0000924D0000}"/>
    <cellStyle name="Normal 2 3 2 2 2 3 4 2 3" xfId="24588" xr:uid="{00000000-0005-0000-0000-0000934D0000}"/>
    <cellStyle name="Normal 2 3 2 2 2 3 4 2 4" xfId="32974" xr:uid="{00000000-0005-0000-0000-0000944D0000}"/>
    <cellStyle name="Normal 2 3 2 2 2 3 4 2 5" xfId="41360" xr:uid="{00000000-0005-0000-0000-0000954D0000}"/>
    <cellStyle name="Normal 2 3 2 2 2 3 4 2 6" xfId="49746" xr:uid="{00000000-0005-0000-0000-0000964D0000}"/>
    <cellStyle name="Normal 2 3 2 2 2 3 4 2 7" xfId="58132" xr:uid="{00000000-0005-0000-0000-0000974D0000}"/>
    <cellStyle name="Normal 2 3 2 2 2 3 4 3" xfId="7816" xr:uid="{00000000-0005-0000-0000-0000984D0000}"/>
    <cellStyle name="Normal 2 3 2 2 2 3 4 3 2" xfId="13492" xr:uid="{00000000-0005-0000-0000-0000994D0000}"/>
    <cellStyle name="Normal 2 3 2 2 2 3 4 3 3" xfId="21878" xr:uid="{00000000-0005-0000-0000-00009A4D0000}"/>
    <cellStyle name="Normal 2 3 2 2 2 3 4 3 4" xfId="30264" xr:uid="{00000000-0005-0000-0000-00009B4D0000}"/>
    <cellStyle name="Normal 2 3 2 2 2 3 4 3 5" xfId="38650" xr:uid="{00000000-0005-0000-0000-00009C4D0000}"/>
    <cellStyle name="Normal 2 3 2 2 2 3 4 3 6" xfId="47036" xr:uid="{00000000-0005-0000-0000-00009D4D0000}"/>
    <cellStyle name="Normal 2 3 2 2 2 3 4 3 7" xfId="55422" xr:uid="{00000000-0005-0000-0000-00009E4D0000}"/>
    <cellStyle name="Normal 2 3 2 2 2 3 4 4" xfId="10526" xr:uid="{00000000-0005-0000-0000-00009F4D0000}"/>
    <cellStyle name="Normal 2 3 2 2 2 3 4 5" xfId="18912" xr:uid="{00000000-0005-0000-0000-0000A04D0000}"/>
    <cellStyle name="Normal 2 3 2 2 2 3 4 6" xfId="27298" xr:uid="{00000000-0005-0000-0000-0000A14D0000}"/>
    <cellStyle name="Normal 2 3 2 2 2 3 4 7" xfId="35684" xr:uid="{00000000-0005-0000-0000-0000A24D0000}"/>
    <cellStyle name="Normal 2 3 2 2 2 3 4 8" xfId="44070" xr:uid="{00000000-0005-0000-0000-0000A34D0000}"/>
    <cellStyle name="Normal 2 3 2 2 2 3 4 9" xfId="52456" xr:uid="{00000000-0005-0000-0000-0000A44D0000}"/>
    <cellStyle name="Normal 2 3 2 2 2 3 5" xfId="668" xr:uid="{00000000-0005-0000-0000-0000A54D0000}"/>
    <cellStyle name="Normal 2 3 2 2 2 3 5 2" xfId="6421" xr:uid="{00000000-0005-0000-0000-0000A64D0000}"/>
    <cellStyle name="Normal 2 3 2 2 2 3 5 3" xfId="12097" xr:uid="{00000000-0005-0000-0000-0000A74D0000}"/>
    <cellStyle name="Normal 2 3 2 2 2 3 5 4" xfId="20483" xr:uid="{00000000-0005-0000-0000-0000A84D0000}"/>
    <cellStyle name="Normal 2 3 2 2 2 3 5 5" xfId="28869" xr:uid="{00000000-0005-0000-0000-0000A94D0000}"/>
    <cellStyle name="Normal 2 3 2 2 2 3 5 6" xfId="37255" xr:uid="{00000000-0005-0000-0000-0000AA4D0000}"/>
    <cellStyle name="Normal 2 3 2 2 2 3 5 7" xfId="45641" xr:uid="{00000000-0005-0000-0000-0000AB4D0000}"/>
    <cellStyle name="Normal 2 3 2 2 2 3 5 8" xfId="54027" xr:uid="{00000000-0005-0000-0000-0000AC4D0000}"/>
    <cellStyle name="Normal 2 3 2 2 2 3 6" xfId="3453" xr:uid="{00000000-0005-0000-0000-0000AD4D0000}"/>
    <cellStyle name="Normal 2 3 2 2 2 3 6 2" xfId="14807" xr:uid="{00000000-0005-0000-0000-0000AE4D0000}"/>
    <cellStyle name="Normal 2 3 2 2 2 3 6 3" xfId="23193" xr:uid="{00000000-0005-0000-0000-0000AF4D0000}"/>
    <cellStyle name="Normal 2 3 2 2 2 3 6 4" xfId="31579" xr:uid="{00000000-0005-0000-0000-0000B04D0000}"/>
    <cellStyle name="Normal 2 3 2 2 2 3 6 5" xfId="39965" xr:uid="{00000000-0005-0000-0000-0000B14D0000}"/>
    <cellStyle name="Normal 2 3 2 2 2 3 6 6" xfId="48351" xr:uid="{00000000-0005-0000-0000-0000B24D0000}"/>
    <cellStyle name="Normal 2 3 2 2 2 3 6 7" xfId="56737" xr:uid="{00000000-0005-0000-0000-0000B34D0000}"/>
    <cellStyle name="Normal 2 3 2 2 2 3 7" xfId="6222" xr:uid="{00000000-0005-0000-0000-0000B44D0000}"/>
    <cellStyle name="Normal 2 3 2 2 2 3 7 2" xfId="11898" xr:uid="{00000000-0005-0000-0000-0000B54D0000}"/>
    <cellStyle name="Normal 2 3 2 2 2 3 7 3" xfId="20284" xr:uid="{00000000-0005-0000-0000-0000B64D0000}"/>
    <cellStyle name="Normal 2 3 2 2 2 3 7 4" xfId="28670" xr:uid="{00000000-0005-0000-0000-0000B74D0000}"/>
    <cellStyle name="Normal 2 3 2 2 2 3 7 5" xfId="37056" xr:uid="{00000000-0005-0000-0000-0000B84D0000}"/>
    <cellStyle name="Normal 2 3 2 2 2 3 7 6" xfId="45442" xr:uid="{00000000-0005-0000-0000-0000B94D0000}"/>
    <cellStyle name="Normal 2 3 2 2 2 3 7 7" xfId="53828" xr:uid="{00000000-0005-0000-0000-0000BA4D0000}"/>
    <cellStyle name="Normal 2 3 2 2 2 3 8" xfId="9131" xr:uid="{00000000-0005-0000-0000-0000BB4D0000}"/>
    <cellStyle name="Normal 2 3 2 2 2 3 9" xfId="17517" xr:uid="{00000000-0005-0000-0000-0000BC4D0000}"/>
    <cellStyle name="Normal 2 3 2 2 2 4" xfId="1026" xr:uid="{00000000-0005-0000-0000-0000BD4D0000}"/>
    <cellStyle name="Normal 2 3 2 2 2 4 10" xfId="43051" xr:uid="{00000000-0005-0000-0000-0000BE4D0000}"/>
    <cellStyle name="Normal 2 3 2 2 2 4 11" xfId="51437" xr:uid="{00000000-0005-0000-0000-0000BF4D0000}"/>
    <cellStyle name="Normal 2 3 2 2 2 4 12" xfId="59823" xr:uid="{00000000-0005-0000-0000-0000C04D0000}"/>
    <cellStyle name="Normal 2 3 2 2 2 4 13" xfId="61306" xr:uid="{00000000-0005-0000-0000-0000C14D0000}"/>
    <cellStyle name="Normal 2 3 2 2 2 4 2" xfId="1857" xr:uid="{00000000-0005-0000-0000-0000C24D0000}"/>
    <cellStyle name="Normal 2 3 2 2 2 4 2 10" xfId="52182" xr:uid="{00000000-0005-0000-0000-0000C34D0000}"/>
    <cellStyle name="Normal 2 3 2 2 2 4 2 11" xfId="60568" xr:uid="{00000000-0005-0000-0000-0000C44D0000}"/>
    <cellStyle name="Normal 2 3 2 2 2 4 2 2" xfId="2977" xr:uid="{00000000-0005-0000-0000-0000C54D0000}"/>
    <cellStyle name="Normal 2 3 2 2 2 4 2 2 2" xfId="5694" xr:uid="{00000000-0005-0000-0000-0000C64D0000}"/>
    <cellStyle name="Normal 2 3 2 2 2 4 2 2 2 2" xfId="17048" xr:uid="{00000000-0005-0000-0000-0000C74D0000}"/>
    <cellStyle name="Normal 2 3 2 2 2 4 2 2 2 3" xfId="25434" xr:uid="{00000000-0005-0000-0000-0000C84D0000}"/>
    <cellStyle name="Normal 2 3 2 2 2 4 2 2 2 4" xfId="33820" xr:uid="{00000000-0005-0000-0000-0000C94D0000}"/>
    <cellStyle name="Normal 2 3 2 2 2 4 2 2 2 5" xfId="42206" xr:uid="{00000000-0005-0000-0000-0000CA4D0000}"/>
    <cellStyle name="Normal 2 3 2 2 2 4 2 2 2 6" xfId="50592" xr:uid="{00000000-0005-0000-0000-0000CB4D0000}"/>
    <cellStyle name="Normal 2 3 2 2 2 4 2 2 2 7" xfId="58978" xr:uid="{00000000-0005-0000-0000-0000CC4D0000}"/>
    <cellStyle name="Normal 2 3 2 2 2 4 2 2 3" xfId="8662" xr:uid="{00000000-0005-0000-0000-0000CD4D0000}"/>
    <cellStyle name="Normal 2 3 2 2 2 4 2 2 3 2" xfId="14338" xr:uid="{00000000-0005-0000-0000-0000CE4D0000}"/>
    <cellStyle name="Normal 2 3 2 2 2 4 2 2 3 3" xfId="22724" xr:uid="{00000000-0005-0000-0000-0000CF4D0000}"/>
    <cellStyle name="Normal 2 3 2 2 2 4 2 2 3 4" xfId="31110" xr:uid="{00000000-0005-0000-0000-0000D04D0000}"/>
    <cellStyle name="Normal 2 3 2 2 2 4 2 2 3 5" xfId="39496" xr:uid="{00000000-0005-0000-0000-0000D14D0000}"/>
    <cellStyle name="Normal 2 3 2 2 2 4 2 2 3 6" xfId="47882" xr:uid="{00000000-0005-0000-0000-0000D24D0000}"/>
    <cellStyle name="Normal 2 3 2 2 2 4 2 2 3 7" xfId="56268" xr:uid="{00000000-0005-0000-0000-0000D34D0000}"/>
    <cellStyle name="Normal 2 3 2 2 2 4 2 2 4" xfId="11372" xr:uid="{00000000-0005-0000-0000-0000D44D0000}"/>
    <cellStyle name="Normal 2 3 2 2 2 4 2 2 5" xfId="19758" xr:uid="{00000000-0005-0000-0000-0000D54D0000}"/>
    <cellStyle name="Normal 2 3 2 2 2 4 2 2 6" xfId="28144" xr:uid="{00000000-0005-0000-0000-0000D64D0000}"/>
    <cellStyle name="Normal 2 3 2 2 2 4 2 2 7" xfId="36530" xr:uid="{00000000-0005-0000-0000-0000D74D0000}"/>
    <cellStyle name="Normal 2 3 2 2 2 4 2 2 8" xfId="44916" xr:uid="{00000000-0005-0000-0000-0000D84D0000}"/>
    <cellStyle name="Normal 2 3 2 2 2 4 2 2 9" xfId="53302" xr:uid="{00000000-0005-0000-0000-0000D94D0000}"/>
    <cellStyle name="Normal 2 3 2 2 2 4 2 3" xfId="4574" xr:uid="{00000000-0005-0000-0000-0000DA4D0000}"/>
    <cellStyle name="Normal 2 3 2 2 2 4 2 3 2" xfId="15928" xr:uid="{00000000-0005-0000-0000-0000DB4D0000}"/>
    <cellStyle name="Normal 2 3 2 2 2 4 2 3 3" xfId="24314" xr:uid="{00000000-0005-0000-0000-0000DC4D0000}"/>
    <cellStyle name="Normal 2 3 2 2 2 4 2 3 4" xfId="32700" xr:uid="{00000000-0005-0000-0000-0000DD4D0000}"/>
    <cellStyle name="Normal 2 3 2 2 2 4 2 3 5" xfId="41086" xr:uid="{00000000-0005-0000-0000-0000DE4D0000}"/>
    <cellStyle name="Normal 2 3 2 2 2 4 2 3 6" xfId="49472" xr:uid="{00000000-0005-0000-0000-0000DF4D0000}"/>
    <cellStyle name="Normal 2 3 2 2 2 4 2 3 7" xfId="57858" xr:uid="{00000000-0005-0000-0000-0000E04D0000}"/>
    <cellStyle name="Normal 2 3 2 2 2 4 2 4" xfId="7542" xr:uid="{00000000-0005-0000-0000-0000E14D0000}"/>
    <cellStyle name="Normal 2 3 2 2 2 4 2 4 2" xfId="13218" xr:uid="{00000000-0005-0000-0000-0000E24D0000}"/>
    <cellStyle name="Normal 2 3 2 2 2 4 2 4 3" xfId="21604" xr:uid="{00000000-0005-0000-0000-0000E34D0000}"/>
    <cellStyle name="Normal 2 3 2 2 2 4 2 4 4" xfId="29990" xr:uid="{00000000-0005-0000-0000-0000E44D0000}"/>
    <cellStyle name="Normal 2 3 2 2 2 4 2 4 5" xfId="38376" xr:uid="{00000000-0005-0000-0000-0000E54D0000}"/>
    <cellStyle name="Normal 2 3 2 2 2 4 2 4 6" xfId="46762" xr:uid="{00000000-0005-0000-0000-0000E64D0000}"/>
    <cellStyle name="Normal 2 3 2 2 2 4 2 4 7" xfId="55148" xr:uid="{00000000-0005-0000-0000-0000E74D0000}"/>
    <cellStyle name="Normal 2 3 2 2 2 4 2 5" xfId="10252" xr:uid="{00000000-0005-0000-0000-0000E84D0000}"/>
    <cellStyle name="Normal 2 3 2 2 2 4 2 6" xfId="18638" xr:uid="{00000000-0005-0000-0000-0000E94D0000}"/>
    <cellStyle name="Normal 2 3 2 2 2 4 2 7" xfId="27024" xr:uid="{00000000-0005-0000-0000-0000EA4D0000}"/>
    <cellStyle name="Normal 2 3 2 2 2 4 2 8" xfId="35410" xr:uid="{00000000-0005-0000-0000-0000EB4D0000}"/>
    <cellStyle name="Normal 2 3 2 2 2 4 2 9" xfId="43796" xr:uid="{00000000-0005-0000-0000-0000EC4D0000}"/>
    <cellStyle name="Normal 2 3 2 2 2 4 3" xfId="2132" xr:uid="{00000000-0005-0000-0000-0000ED4D0000}"/>
    <cellStyle name="Normal 2 3 2 2 2 4 3 2" xfId="4849" xr:uid="{00000000-0005-0000-0000-0000EE4D0000}"/>
    <cellStyle name="Normal 2 3 2 2 2 4 3 2 2" xfId="16203" xr:uid="{00000000-0005-0000-0000-0000EF4D0000}"/>
    <cellStyle name="Normal 2 3 2 2 2 4 3 2 3" xfId="24589" xr:uid="{00000000-0005-0000-0000-0000F04D0000}"/>
    <cellStyle name="Normal 2 3 2 2 2 4 3 2 4" xfId="32975" xr:uid="{00000000-0005-0000-0000-0000F14D0000}"/>
    <cellStyle name="Normal 2 3 2 2 2 4 3 2 5" xfId="41361" xr:uid="{00000000-0005-0000-0000-0000F24D0000}"/>
    <cellStyle name="Normal 2 3 2 2 2 4 3 2 6" xfId="49747" xr:uid="{00000000-0005-0000-0000-0000F34D0000}"/>
    <cellStyle name="Normal 2 3 2 2 2 4 3 2 7" xfId="58133" xr:uid="{00000000-0005-0000-0000-0000F44D0000}"/>
    <cellStyle name="Normal 2 3 2 2 2 4 3 3" xfId="7817" xr:uid="{00000000-0005-0000-0000-0000F54D0000}"/>
    <cellStyle name="Normal 2 3 2 2 2 4 3 3 2" xfId="13493" xr:uid="{00000000-0005-0000-0000-0000F64D0000}"/>
    <cellStyle name="Normal 2 3 2 2 2 4 3 3 3" xfId="21879" xr:uid="{00000000-0005-0000-0000-0000F74D0000}"/>
    <cellStyle name="Normal 2 3 2 2 2 4 3 3 4" xfId="30265" xr:uid="{00000000-0005-0000-0000-0000F84D0000}"/>
    <cellStyle name="Normal 2 3 2 2 2 4 3 3 5" xfId="38651" xr:uid="{00000000-0005-0000-0000-0000F94D0000}"/>
    <cellStyle name="Normal 2 3 2 2 2 4 3 3 6" xfId="47037" xr:uid="{00000000-0005-0000-0000-0000FA4D0000}"/>
    <cellStyle name="Normal 2 3 2 2 2 4 3 3 7" xfId="55423" xr:uid="{00000000-0005-0000-0000-0000FB4D0000}"/>
    <cellStyle name="Normal 2 3 2 2 2 4 3 4" xfId="10527" xr:uid="{00000000-0005-0000-0000-0000FC4D0000}"/>
    <cellStyle name="Normal 2 3 2 2 2 4 3 5" xfId="18913" xr:uid="{00000000-0005-0000-0000-0000FD4D0000}"/>
    <cellStyle name="Normal 2 3 2 2 2 4 3 6" xfId="27299" xr:uid="{00000000-0005-0000-0000-0000FE4D0000}"/>
    <cellStyle name="Normal 2 3 2 2 2 4 3 7" xfId="35685" xr:uid="{00000000-0005-0000-0000-0000FF4D0000}"/>
    <cellStyle name="Normal 2 3 2 2 2 4 3 8" xfId="44071" xr:uid="{00000000-0005-0000-0000-0000004E0000}"/>
    <cellStyle name="Normal 2 3 2 2 2 4 3 9" xfId="52457" xr:uid="{00000000-0005-0000-0000-0000014E0000}"/>
    <cellStyle name="Normal 2 3 2 2 2 4 4" xfId="3829" xr:uid="{00000000-0005-0000-0000-0000024E0000}"/>
    <cellStyle name="Normal 2 3 2 2 2 4 4 2" xfId="15183" xr:uid="{00000000-0005-0000-0000-0000034E0000}"/>
    <cellStyle name="Normal 2 3 2 2 2 4 4 3" xfId="23569" xr:uid="{00000000-0005-0000-0000-0000044E0000}"/>
    <cellStyle name="Normal 2 3 2 2 2 4 4 4" xfId="31955" xr:uid="{00000000-0005-0000-0000-0000054E0000}"/>
    <cellStyle name="Normal 2 3 2 2 2 4 4 5" xfId="40341" xr:uid="{00000000-0005-0000-0000-0000064E0000}"/>
    <cellStyle name="Normal 2 3 2 2 2 4 4 6" xfId="48727" xr:uid="{00000000-0005-0000-0000-0000074E0000}"/>
    <cellStyle name="Normal 2 3 2 2 2 4 4 7" xfId="57113" xr:uid="{00000000-0005-0000-0000-0000084E0000}"/>
    <cellStyle name="Normal 2 3 2 2 2 4 5" xfId="6797" xr:uid="{00000000-0005-0000-0000-0000094E0000}"/>
    <cellStyle name="Normal 2 3 2 2 2 4 5 2" xfId="12473" xr:uid="{00000000-0005-0000-0000-00000A4E0000}"/>
    <cellStyle name="Normal 2 3 2 2 2 4 5 3" xfId="20859" xr:uid="{00000000-0005-0000-0000-00000B4E0000}"/>
    <cellStyle name="Normal 2 3 2 2 2 4 5 4" xfId="29245" xr:uid="{00000000-0005-0000-0000-00000C4E0000}"/>
    <cellStyle name="Normal 2 3 2 2 2 4 5 5" xfId="37631" xr:uid="{00000000-0005-0000-0000-00000D4E0000}"/>
    <cellStyle name="Normal 2 3 2 2 2 4 5 6" xfId="46017" xr:uid="{00000000-0005-0000-0000-00000E4E0000}"/>
    <cellStyle name="Normal 2 3 2 2 2 4 5 7" xfId="54403" xr:uid="{00000000-0005-0000-0000-00000F4E0000}"/>
    <cellStyle name="Normal 2 3 2 2 2 4 6" xfId="9507" xr:uid="{00000000-0005-0000-0000-0000104E0000}"/>
    <cellStyle name="Normal 2 3 2 2 2 4 7" xfId="17893" xr:uid="{00000000-0005-0000-0000-0000114E0000}"/>
    <cellStyle name="Normal 2 3 2 2 2 4 8" xfId="26279" xr:uid="{00000000-0005-0000-0000-0000124E0000}"/>
    <cellStyle name="Normal 2 3 2 2 2 4 9" xfId="34665" xr:uid="{00000000-0005-0000-0000-0000134E0000}"/>
    <cellStyle name="Normal 2 3 2 2 2 5" xfId="1021" xr:uid="{00000000-0005-0000-0000-0000144E0000}"/>
    <cellStyle name="Normal 2 3 2 2 2 5 10" xfId="51432" xr:uid="{00000000-0005-0000-0000-0000154E0000}"/>
    <cellStyle name="Normal 2 3 2 2 2 5 11" xfId="59818" xr:uid="{00000000-0005-0000-0000-0000164E0000}"/>
    <cellStyle name="Normal 2 3 2 2 2 5 2" xfId="2972" xr:uid="{00000000-0005-0000-0000-0000174E0000}"/>
    <cellStyle name="Normal 2 3 2 2 2 5 2 2" xfId="5689" xr:uid="{00000000-0005-0000-0000-0000184E0000}"/>
    <cellStyle name="Normal 2 3 2 2 2 5 2 2 2" xfId="17043" xr:uid="{00000000-0005-0000-0000-0000194E0000}"/>
    <cellStyle name="Normal 2 3 2 2 2 5 2 2 3" xfId="25429" xr:uid="{00000000-0005-0000-0000-00001A4E0000}"/>
    <cellStyle name="Normal 2 3 2 2 2 5 2 2 4" xfId="33815" xr:uid="{00000000-0005-0000-0000-00001B4E0000}"/>
    <cellStyle name="Normal 2 3 2 2 2 5 2 2 5" xfId="42201" xr:uid="{00000000-0005-0000-0000-00001C4E0000}"/>
    <cellStyle name="Normal 2 3 2 2 2 5 2 2 6" xfId="50587" xr:uid="{00000000-0005-0000-0000-00001D4E0000}"/>
    <cellStyle name="Normal 2 3 2 2 2 5 2 2 7" xfId="58973" xr:uid="{00000000-0005-0000-0000-00001E4E0000}"/>
    <cellStyle name="Normal 2 3 2 2 2 5 2 3" xfId="8657" xr:uid="{00000000-0005-0000-0000-00001F4E0000}"/>
    <cellStyle name="Normal 2 3 2 2 2 5 2 3 2" xfId="14333" xr:uid="{00000000-0005-0000-0000-0000204E0000}"/>
    <cellStyle name="Normal 2 3 2 2 2 5 2 3 3" xfId="22719" xr:uid="{00000000-0005-0000-0000-0000214E0000}"/>
    <cellStyle name="Normal 2 3 2 2 2 5 2 3 4" xfId="31105" xr:uid="{00000000-0005-0000-0000-0000224E0000}"/>
    <cellStyle name="Normal 2 3 2 2 2 5 2 3 5" xfId="39491" xr:uid="{00000000-0005-0000-0000-0000234E0000}"/>
    <cellStyle name="Normal 2 3 2 2 2 5 2 3 6" xfId="47877" xr:uid="{00000000-0005-0000-0000-0000244E0000}"/>
    <cellStyle name="Normal 2 3 2 2 2 5 2 3 7" xfId="56263" xr:uid="{00000000-0005-0000-0000-0000254E0000}"/>
    <cellStyle name="Normal 2 3 2 2 2 5 2 4" xfId="11367" xr:uid="{00000000-0005-0000-0000-0000264E0000}"/>
    <cellStyle name="Normal 2 3 2 2 2 5 2 5" xfId="19753" xr:uid="{00000000-0005-0000-0000-0000274E0000}"/>
    <cellStyle name="Normal 2 3 2 2 2 5 2 6" xfId="28139" xr:uid="{00000000-0005-0000-0000-0000284E0000}"/>
    <cellStyle name="Normal 2 3 2 2 2 5 2 7" xfId="36525" xr:uid="{00000000-0005-0000-0000-0000294E0000}"/>
    <cellStyle name="Normal 2 3 2 2 2 5 2 8" xfId="44911" xr:uid="{00000000-0005-0000-0000-00002A4E0000}"/>
    <cellStyle name="Normal 2 3 2 2 2 5 2 9" xfId="53297" xr:uid="{00000000-0005-0000-0000-00002B4E0000}"/>
    <cellStyle name="Normal 2 3 2 2 2 5 3" xfId="3824" xr:uid="{00000000-0005-0000-0000-00002C4E0000}"/>
    <cellStyle name="Normal 2 3 2 2 2 5 3 2" xfId="15178" xr:uid="{00000000-0005-0000-0000-00002D4E0000}"/>
    <cellStyle name="Normal 2 3 2 2 2 5 3 3" xfId="23564" xr:uid="{00000000-0005-0000-0000-00002E4E0000}"/>
    <cellStyle name="Normal 2 3 2 2 2 5 3 4" xfId="31950" xr:uid="{00000000-0005-0000-0000-00002F4E0000}"/>
    <cellStyle name="Normal 2 3 2 2 2 5 3 5" xfId="40336" xr:uid="{00000000-0005-0000-0000-0000304E0000}"/>
    <cellStyle name="Normal 2 3 2 2 2 5 3 6" xfId="48722" xr:uid="{00000000-0005-0000-0000-0000314E0000}"/>
    <cellStyle name="Normal 2 3 2 2 2 5 3 7" xfId="57108" xr:uid="{00000000-0005-0000-0000-0000324E0000}"/>
    <cellStyle name="Normal 2 3 2 2 2 5 4" xfId="6792" xr:uid="{00000000-0005-0000-0000-0000334E0000}"/>
    <cellStyle name="Normal 2 3 2 2 2 5 4 2" xfId="12468" xr:uid="{00000000-0005-0000-0000-0000344E0000}"/>
    <cellStyle name="Normal 2 3 2 2 2 5 4 3" xfId="20854" xr:uid="{00000000-0005-0000-0000-0000354E0000}"/>
    <cellStyle name="Normal 2 3 2 2 2 5 4 4" xfId="29240" xr:uid="{00000000-0005-0000-0000-0000364E0000}"/>
    <cellStyle name="Normal 2 3 2 2 2 5 4 5" xfId="37626" xr:uid="{00000000-0005-0000-0000-0000374E0000}"/>
    <cellStyle name="Normal 2 3 2 2 2 5 4 6" xfId="46012" xr:uid="{00000000-0005-0000-0000-0000384E0000}"/>
    <cellStyle name="Normal 2 3 2 2 2 5 4 7" xfId="54398" xr:uid="{00000000-0005-0000-0000-0000394E0000}"/>
    <cellStyle name="Normal 2 3 2 2 2 5 5" xfId="9502" xr:uid="{00000000-0005-0000-0000-00003A4E0000}"/>
    <cellStyle name="Normal 2 3 2 2 2 5 6" xfId="17888" xr:uid="{00000000-0005-0000-0000-00003B4E0000}"/>
    <cellStyle name="Normal 2 3 2 2 2 5 7" xfId="26274" xr:uid="{00000000-0005-0000-0000-00003C4E0000}"/>
    <cellStyle name="Normal 2 3 2 2 2 5 8" xfId="34660" xr:uid="{00000000-0005-0000-0000-00003D4E0000}"/>
    <cellStyle name="Normal 2 3 2 2 2 5 9" xfId="43046" xr:uid="{00000000-0005-0000-0000-00003E4E0000}"/>
    <cellStyle name="Normal 2 3 2 2 2 6" xfId="1578" xr:uid="{00000000-0005-0000-0000-00003F4E0000}"/>
    <cellStyle name="Normal 2 3 2 2 2 6 10" xfId="51903" xr:uid="{00000000-0005-0000-0000-0000404E0000}"/>
    <cellStyle name="Normal 2 3 2 2 2 6 11" xfId="60289" xr:uid="{00000000-0005-0000-0000-0000414E0000}"/>
    <cellStyle name="Normal 2 3 2 2 2 6 2" xfId="2598" xr:uid="{00000000-0005-0000-0000-0000424E0000}"/>
    <cellStyle name="Normal 2 3 2 2 2 6 2 2" xfId="5315" xr:uid="{00000000-0005-0000-0000-0000434E0000}"/>
    <cellStyle name="Normal 2 3 2 2 2 6 2 2 2" xfId="16669" xr:uid="{00000000-0005-0000-0000-0000444E0000}"/>
    <cellStyle name="Normal 2 3 2 2 2 6 2 2 3" xfId="25055" xr:uid="{00000000-0005-0000-0000-0000454E0000}"/>
    <cellStyle name="Normal 2 3 2 2 2 6 2 2 4" xfId="33441" xr:uid="{00000000-0005-0000-0000-0000464E0000}"/>
    <cellStyle name="Normal 2 3 2 2 2 6 2 2 5" xfId="41827" xr:uid="{00000000-0005-0000-0000-0000474E0000}"/>
    <cellStyle name="Normal 2 3 2 2 2 6 2 2 6" xfId="50213" xr:uid="{00000000-0005-0000-0000-0000484E0000}"/>
    <cellStyle name="Normal 2 3 2 2 2 6 2 2 7" xfId="58599" xr:uid="{00000000-0005-0000-0000-0000494E0000}"/>
    <cellStyle name="Normal 2 3 2 2 2 6 2 3" xfId="8283" xr:uid="{00000000-0005-0000-0000-00004A4E0000}"/>
    <cellStyle name="Normal 2 3 2 2 2 6 2 3 2" xfId="13959" xr:uid="{00000000-0005-0000-0000-00004B4E0000}"/>
    <cellStyle name="Normal 2 3 2 2 2 6 2 3 3" xfId="22345" xr:uid="{00000000-0005-0000-0000-00004C4E0000}"/>
    <cellStyle name="Normal 2 3 2 2 2 6 2 3 4" xfId="30731" xr:uid="{00000000-0005-0000-0000-00004D4E0000}"/>
    <cellStyle name="Normal 2 3 2 2 2 6 2 3 5" xfId="39117" xr:uid="{00000000-0005-0000-0000-00004E4E0000}"/>
    <cellStyle name="Normal 2 3 2 2 2 6 2 3 6" xfId="47503" xr:uid="{00000000-0005-0000-0000-00004F4E0000}"/>
    <cellStyle name="Normal 2 3 2 2 2 6 2 3 7" xfId="55889" xr:uid="{00000000-0005-0000-0000-0000504E0000}"/>
    <cellStyle name="Normal 2 3 2 2 2 6 2 4" xfId="10993" xr:uid="{00000000-0005-0000-0000-0000514E0000}"/>
    <cellStyle name="Normal 2 3 2 2 2 6 2 5" xfId="19379" xr:uid="{00000000-0005-0000-0000-0000524E0000}"/>
    <cellStyle name="Normal 2 3 2 2 2 6 2 6" xfId="27765" xr:uid="{00000000-0005-0000-0000-0000534E0000}"/>
    <cellStyle name="Normal 2 3 2 2 2 6 2 7" xfId="36151" xr:uid="{00000000-0005-0000-0000-0000544E0000}"/>
    <cellStyle name="Normal 2 3 2 2 2 6 2 8" xfId="44537" xr:uid="{00000000-0005-0000-0000-0000554E0000}"/>
    <cellStyle name="Normal 2 3 2 2 2 6 2 9" xfId="52923" xr:uid="{00000000-0005-0000-0000-0000564E0000}"/>
    <cellStyle name="Normal 2 3 2 2 2 6 3" xfId="4295" xr:uid="{00000000-0005-0000-0000-0000574E0000}"/>
    <cellStyle name="Normal 2 3 2 2 2 6 3 2" xfId="15649" xr:uid="{00000000-0005-0000-0000-0000584E0000}"/>
    <cellStyle name="Normal 2 3 2 2 2 6 3 3" xfId="24035" xr:uid="{00000000-0005-0000-0000-0000594E0000}"/>
    <cellStyle name="Normal 2 3 2 2 2 6 3 4" xfId="32421" xr:uid="{00000000-0005-0000-0000-00005A4E0000}"/>
    <cellStyle name="Normal 2 3 2 2 2 6 3 5" xfId="40807" xr:uid="{00000000-0005-0000-0000-00005B4E0000}"/>
    <cellStyle name="Normal 2 3 2 2 2 6 3 6" xfId="49193" xr:uid="{00000000-0005-0000-0000-00005C4E0000}"/>
    <cellStyle name="Normal 2 3 2 2 2 6 3 7" xfId="57579" xr:uid="{00000000-0005-0000-0000-00005D4E0000}"/>
    <cellStyle name="Normal 2 3 2 2 2 6 4" xfId="7263" xr:uid="{00000000-0005-0000-0000-00005E4E0000}"/>
    <cellStyle name="Normal 2 3 2 2 2 6 4 2" xfId="12939" xr:uid="{00000000-0005-0000-0000-00005F4E0000}"/>
    <cellStyle name="Normal 2 3 2 2 2 6 4 3" xfId="21325" xr:uid="{00000000-0005-0000-0000-0000604E0000}"/>
    <cellStyle name="Normal 2 3 2 2 2 6 4 4" xfId="29711" xr:uid="{00000000-0005-0000-0000-0000614E0000}"/>
    <cellStyle name="Normal 2 3 2 2 2 6 4 5" xfId="38097" xr:uid="{00000000-0005-0000-0000-0000624E0000}"/>
    <cellStyle name="Normal 2 3 2 2 2 6 4 6" xfId="46483" xr:uid="{00000000-0005-0000-0000-0000634E0000}"/>
    <cellStyle name="Normal 2 3 2 2 2 6 4 7" xfId="54869" xr:uid="{00000000-0005-0000-0000-0000644E0000}"/>
    <cellStyle name="Normal 2 3 2 2 2 6 5" xfId="9973" xr:uid="{00000000-0005-0000-0000-0000654E0000}"/>
    <cellStyle name="Normal 2 3 2 2 2 6 6" xfId="18359" xr:uid="{00000000-0005-0000-0000-0000664E0000}"/>
    <cellStyle name="Normal 2 3 2 2 2 6 7" xfId="26745" xr:uid="{00000000-0005-0000-0000-0000674E0000}"/>
    <cellStyle name="Normal 2 3 2 2 2 6 8" xfId="35131" xr:uid="{00000000-0005-0000-0000-0000684E0000}"/>
    <cellStyle name="Normal 2 3 2 2 2 6 9" xfId="43517" xr:uid="{00000000-0005-0000-0000-0000694E0000}"/>
    <cellStyle name="Normal 2 3 2 2 2 7" xfId="2127" xr:uid="{00000000-0005-0000-0000-00006A4E0000}"/>
    <cellStyle name="Normal 2 3 2 2 2 7 2" xfId="4844" xr:uid="{00000000-0005-0000-0000-00006B4E0000}"/>
    <cellStyle name="Normal 2 3 2 2 2 7 2 2" xfId="16198" xr:uid="{00000000-0005-0000-0000-00006C4E0000}"/>
    <cellStyle name="Normal 2 3 2 2 2 7 2 3" xfId="24584" xr:uid="{00000000-0005-0000-0000-00006D4E0000}"/>
    <cellStyle name="Normal 2 3 2 2 2 7 2 4" xfId="32970" xr:uid="{00000000-0005-0000-0000-00006E4E0000}"/>
    <cellStyle name="Normal 2 3 2 2 2 7 2 5" xfId="41356" xr:uid="{00000000-0005-0000-0000-00006F4E0000}"/>
    <cellStyle name="Normal 2 3 2 2 2 7 2 6" xfId="49742" xr:uid="{00000000-0005-0000-0000-0000704E0000}"/>
    <cellStyle name="Normal 2 3 2 2 2 7 2 7" xfId="58128" xr:uid="{00000000-0005-0000-0000-0000714E0000}"/>
    <cellStyle name="Normal 2 3 2 2 2 7 3" xfId="7812" xr:uid="{00000000-0005-0000-0000-0000724E0000}"/>
    <cellStyle name="Normal 2 3 2 2 2 7 3 2" xfId="13488" xr:uid="{00000000-0005-0000-0000-0000734E0000}"/>
    <cellStyle name="Normal 2 3 2 2 2 7 3 3" xfId="21874" xr:uid="{00000000-0005-0000-0000-0000744E0000}"/>
    <cellStyle name="Normal 2 3 2 2 2 7 3 4" xfId="30260" xr:uid="{00000000-0005-0000-0000-0000754E0000}"/>
    <cellStyle name="Normal 2 3 2 2 2 7 3 5" xfId="38646" xr:uid="{00000000-0005-0000-0000-0000764E0000}"/>
    <cellStyle name="Normal 2 3 2 2 2 7 3 6" xfId="47032" xr:uid="{00000000-0005-0000-0000-0000774E0000}"/>
    <cellStyle name="Normal 2 3 2 2 2 7 3 7" xfId="55418" xr:uid="{00000000-0005-0000-0000-0000784E0000}"/>
    <cellStyle name="Normal 2 3 2 2 2 7 4" xfId="10522" xr:uid="{00000000-0005-0000-0000-0000794E0000}"/>
    <cellStyle name="Normal 2 3 2 2 2 7 5" xfId="18908" xr:uid="{00000000-0005-0000-0000-00007A4E0000}"/>
    <cellStyle name="Normal 2 3 2 2 2 7 6" xfId="27294" xr:uid="{00000000-0005-0000-0000-00007B4E0000}"/>
    <cellStyle name="Normal 2 3 2 2 2 7 7" xfId="35680" xr:uid="{00000000-0005-0000-0000-00007C4E0000}"/>
    <cellStyle name="Normal 2 3 2 2 2 7 8" xfId="44066" xr:uid="{00000000-0005-0000-0000-00007D4E0000}"/>
    <cellStyle name="Normal 2 3 2 2 2 7 9" xfId="52452" xr:uid="{00000000-0005-0000-0000-00007E4E0000}"/>
    <cellStyle name="Normal 2 3 2 2 2 8" xfId="666" xr:uid="{00000000-0005-0000-0000-00007F4E0000}"/>
    <cellStyle name="Normal 2 3 2 2 2 8 2" xfId="6418" xr:uid="{00000000-0005-0000-0000-0000804E0000}"/>
    <cellStyle name="Normal 2 3 2 2 2 8 3" xfId="12094" xr:uid="{00000000-0005-0000-0000-0000814E0000}"/>
    <cellStyle name="Normal 2 3 2 2 2 8 4" xfId="20480" xr:uid="{00000000-0005-0000-0000-0000824E0000}"/>
    <cellStyle name="Normal 2 3 2 2 2 8 5" xfId="28866" xr:uid="{00000000-0005-0000-0000-0000834E0000}"/>
    <cellStyle name="Normal 2 3 2 2 2 8 6" xfId="37252" xr:uid="{00000000-0005-0000-0000-0000844E0000}"/>
    <cellStyle name="Normal 2 3 2 2 2 8 7" xfId="45638" xr:uid="{00000000-0005-0000-0000-0000854E0000}"/>
    <cellStyle name="Normal 2 3 2 2 2 8 8" xfId="54024" xr:uid="{00000000-0005-0000-0000-0000864E0000}"/>
    <cellStyle name="Normal 2 3 2 2 2 9" xfId="3450" xr:uid="{00000000-0005-0000-0000-0000874E0000}"/>
    <cellStyle name="Normal 2 3 2 2 2 9 2" xfId="14804" xr:uid="{00000000-0005-0000-0000-0000884E0000}"/>
    <cellStyle name="Normal 2 3 2 2 2 9 3" xfId="23190" xr:uid="{00000000-0005-0000-0000-0000894E0000}"/>
    <cellStyle name="Normal 2 3 2 2 2 9 4" xfId="31576" xr:uid="{00000000-0005-0000-0000-00008A4E0000}"/>
    <cellStyle name="Normal 2 3 2 2 2 9 5" xfId="39962" xr:uid="{00000000-0005-0000-0000-00008B4E0000}"/>
    <cellStyle name="Normal 2 3 2 2 2 9 6" xfId="48348" xr:uid="{00000000-0005-0000-0000-00008C4E0000}"/>
    <cellStyle name="Normal 2 3 2 2 2 9 7" xfId="56734" xr:uid="{00000000-0005-0000-0000-00008D4E0000}"/>
    <cellStyle name="Normal 2 3 2 2 2_Sheet1" xfId="205" xr:uid="{00000000-0005-0000-0000-00008E4E0000}"/>
    <cellStyle name="Normal 2 3 2 2 20" xfId="60810" xr:uid="{00000000-0005-0000-0000-00008F4E0000}"/>
    <cellStyle name="Normal 2 3 2 2 3" xfId="206" xr:uid="{00000000-0005-0000-0000-0000904E0000}"/>
    <cellStyle name="Normal 2 3 2 2 3 10" xfId="9132" xr:uid="{00000000-0005-0000-0000-0000914E0000}"/>
    <cellStyle name="Normal 2 3 2 2 3 11" xfId="17518" xr:uid="{00000000-0005-0000-0000-0000924E0000}"/>
    <cellStyle name="Normal 2 3 2 2 3 12" xfId="25904" xr:uid="{00000000-0005-0000-0000-0000934E0000}"/>
    <cellStyle name="Normal 2 3 2 2 3 13" xfId="34290" xr:uid="{00000000-0005-0000-0000-0000944E0000}"/>
    <cellStyle name="Normal 2 3 2 2 3 14" xfId="42676" xr:uid="{00000000-0005-0000-0000-0000954E0000}"/>
    <cellStyle name="Normal 2 3 2 2 3 15" xfId="51062" xr:uid="{00000000-0005-0000-0000-0000964E0000}"/>
    <cellStyle name="Normal 2 3 2 2 3 16" xfId="59448" xr:uid="{00000000-0005-0000-0000-0000974E0000}"/>
    <cellStyle name="Normal 2 3 2 2 3 17" xfId="60815" xr:uid="{00000000-0005-0000-0000-0000984E0000}"/>
    <cellStyle name="Normal 2 3 2 2 3 2" xfId="207" xr:uid="{00000000-0005-0000-0000-0000994E0000}"/>
    <cellStyle name="Normal 2 3 2 2 3 2 10" xfId="34291" xr:uid="{00000000-0005-0000-0000-00009A4E0000}"/>
    <cellStyle name="Normal 2 3 2 2 3 2 11" xfId="42677" xr:uid="{00000000-0005-0000-0000-00009B4E0000}"/>
    <cellStyle name="Normal 2 3 2 2 3 2 12" xfId="51063" xr:uid="{00000000-0005-0000-0000-00009C4E0000}"/>
    <cellStyle name="Normal 2 3 2 2 3 2 13" xfId="59449" xr:uid="{00000000-0005-0000-0000-00009D4E0000}"/>
    <cellStyle name="Normal 2 3 2 2 3 2 14" xfId="60816" xr:uid="{00000000-0005-0000-0000-00009E4E0000}"/>
    <cellStyle name="Normal 2 3 2 2 3 2 2" xfId="1028" xr:uid="{00000000-0005-0000-0000-00009F4E0000}"/>
    <cellStyle name="Normal 2 3 2 2 3 2 2 10" xfId="51439" xr:uid="{00000000-0005-0000-0000-0000A04E0000}"/>
    <cellStyle name="Normal 2 3 2 2 3 2 2 11" xfId="59825" xr:uid="{00000000-0005-0000-0000-0000A14E0000}"/>
    <cellStyle name="Normal 2 3 2 2 3 2 2 12" xfId="61311" xr:uid="{00000000-0005-0000-0000-0000A24E0000}"/>
    <cellStyle name="Normal 2 3 2 2 3 2 2 2" xfId="2979" xr:uid="{00000000-0005-0000-0000-0000A34E0000}"/>
    <cellStyle name="Normal 2 3 2 2 3 2 2 2 2" xfId="5696" xr:uid="{00000000-0005-0000-0000-0000A44E0000}"/>
    <cellStyle name="Normal 2 3 2 2 3 2 2 2 2 2" xfId="17050" xr:uid="{00000000-0005-0000-0000-0000A54E0000}"/>
    <cellStyle name="Normal 2 3 2 2 3 2 2 2 2 3" xfId="25436" xr:uid="{00000000-0005-0000-0000-0000A64E0000}"/>
    <cellStyle name="Normal 2 3 2 2 3 2 2 2 2 4" xfId="33822" xr:uid="{00000000-0005-0000-0000-0000A74E0000}"/>
    <cellStyle name="Normal 2 3 2 2 3 2 2 2 2 5" xfId="42208" xr:uid="{00000000-0005-0000-0000-0000A84E0000}"/>
    <cellStyle name="Normal 2 3 2 2 3 2 2 2 2 6" xfId="50594" xr:uid="{00000000-0005-0000-0000-0000A94E0000}"/>
    <cellStyle name="Normal 2 3 2 2 3 2 2 2 2 7" xfId="58980" xr:uid="{00000000-0005-0000-0000-0000AA4E0000}"/>
    <cellStyle name="Normal 2 3 2 2 3 2 2 2 3" xfId="8664" xr:uid="{00000000-0005-0000-0000-0000AB4E0000}"/>
    <cellStyle name="Normal 2 3 2 2 3 2 2 2 3 2" xfId="14340" xr:uid="{00000000-0005-0000-0000-0000AC4E0000}"/>
    <cellStyle name="Normal 2 3 2 2 3 2 2 2 3 3" xfId="22726" xr:uid="{00000000-0005-0000-0000-0000AD4E0000}"/>
    <cellStyle name="Normal 2 3 2 2 3 2 2 2 3 4" xfId="31112" xr:uid="{00000000-0005-0000-0000-0000AE4E0000}"/>
    <cellStyle name="Normal 2 3 2 2 3 2 2 2 3 5" xfId="39498" xr:uid="{00000000-0005-0000-0000-0000AF4E0000}"/>
    <cellStyle name="Normal 2 3 2 2 3 2 2 2 3 6" xfId="47884" xr:uid="{00000000-0005-0000-0000-0000B04E0000}"/>
    <cellStyle name="Normal 2 3 2 2 3 2 2 2 3 7" xfId="56270" xr:uid="{00000000-0005-0000-0000-0000B14E0000}"/>
    <cellStyle name="Normal 2 3 2 2 3 2 2 2 4" xfId="11374" xr:uid="{00000000-0005-0000-0000-0000B24E0000}"/>
    <cellStyle name="Normal 2 3 2 2 3 2 2 2 5" xfId="19760" xr:uid="{00000000-0005-0000-0000-0000B34E0000}"/>
    <cellStyle name="Normal 2 3 2 2 3 2 2 2 6" xfId="28146" xr:uid="{00000000-0005-0000-0000-0000B44E0000}"/>
    <cellStyle name="Normal 2 3 2 2 3 2 2 2 7" xfId="36532" xr:uid="{00000000-0005-0000-0000-0000B54E0000}"/>
    <cellStyle name="Normal 2 3 2 2 3 2 2 2 8" xfId="44918" xr:uid="{00000000-0005-0000-0000-0000B64E0000}"/>
    <cellStyle name="Normal 2 3 2 2 3 2 2 2 9" xfId="53304" xr:uid="{00000000-0005-0000-0000-0000B74E0000}"/>
    <cellStyle name="Normal 2 3 2 2 3 2 2 3" xfId="3831" xr:uid="{00000000-0005-0000-0000-0000B84E0000}"/>
    <cellStyle name="Normal 2 3 2 2 3 2 2 3 2" xfId="15185" xr:uid="{00000000-0005-0000-0000-0000B94E0000}"/>
    <cellStyle name="Normal 2 3 2 2 3 2 2 3 3" xfId="23571" xr:uid="{00000000-0005-0000-0000-0000BA4E0000}"/>
    <cellStyle name="Normal 2 3 2 2 3 2 2 3 4" xfId="31957" xr:uid="{00000000-0005-0000-0000-0000BB4E0000}"/>
    <cellStyle name="Normal 2 3 2 2 3 2 2 3 5" xfId="40343" xr:uid="{00000000-0005-0000-0000-0000BC4E0000}"/>
    <cellStyle name="Normal 2 3 2 2 3 2 2 3 6" xfId="48729" xr:uid="{00000000-0005-0000-0000-0000BD4E0000}"/>
    <cellStyle name="Normal 2 3 2 2 3 2 2 3 7" xfId="57115" xr:uid="{00000000-0005-0000-0000-0000BE4E0000}"/>
    <cellStyle name="Normal 2 3 2 2 3 2 2 4" xfId="6799" xr:uid="{00000000-0005-0000-0000-0000BF4E0000}"/>
    <cellStyle name="Normal 2 3 2 2 3 2 2 4 2" xfId="12475" xr:uid="{00000000-0005-0000-0000-0000C04E0000}"/>
    <cellStyle name="Normal 2 3 2 2 3 2 2 4 3" xfId="20861" xr:uid="{00000000-0005-0000-0000-0000C14E0000}"/>
    <cellStyle name="Normal 2 3 2 2 3 2 2 4 4" xfId="29247" xr:uid="{00000000-0005-0000-0000-0000C24E0000}"/>
    <cellStyle name="Normal 2 3 2 2 3 2 2 4 5" xfId="37633" xr:uid="{00000000-0005-0000-0000-0000C34E0000}"/>
    <cellStyle name="Normal 2 3 2 2 3 2 2 4 6" xfId="46019" xr:uid="{00000000-0005-0000-0000-0000C44E0000}"/>
    <cellStyle name="Normal 2 3 2 2 3 2 2 4 7" xfId="54405" xr:uid="{00000000-0005-0000-0000-0000C54E0000}"/>
    <cellStyle name="Normal 2 3 2 2 3 2 2 5" xfId="9509" xr:uid="{00000000-0005-0000-0000-0000C64E0000}"/>
    <cellStyle name="Normal 2 3 2 2 3 2 2 6" xfId="17895" xr:uid="{00000000-0005-0000-0000-0000C74E0000}"/>
    <cellStyle name="Normal 2 3 2 2 3 2 2 7" xfId="26281" xr:uid="{00000000-0005-0000-0000-0000C84E0000}"/>
    <cellStyle name="Normal 2 3 2 2 3 2 2 8" xfId="34667" xr:uid="{00000000-0005-0000-0000-0000C94E0000}"/>
    <cellStyle name="Normal 2 3 2 2 3 2 2 9" xfId="43053" xr:uid="{00000000-0005-0000-0000-0000CA4E0000}"/>
    <cellStyle name="Normal 2 3 2 2 3 2 3" xfId="1583" xr:uid="{00000000-0005-0000-0000-0000CB4E0000}"/>
    <cellStyle name="Normal 2 3 2 2 3 2 3 10" xfId="51908" xr:uid="{00000000-0005-0000-0000-0000CC4E0000}"/>
    <cellStyle name="Normal 2 3 2 2 3 2 3 11" xfId="60294" xr:uid="{00000000-0005-0000-0000-0000CD4E0000}"/>
    <cellStyle name="Normal 2 3 2 2 3 2 3 2" xfId="2603" xr:uid="{00000000-0005-0000-0000-0000CE4E0000}"/>
    <cellStyle name="Normal 2 3 2 2 3 2 3 2 2" xfId="5320" xr:uid="{00000000-0005-0000-0000-0000CF4E0000}"/>
    <cellStyle name="Normal 2 3 2 2 3 2 3 2 2 2" xfId="16674" xr:uid="{00000000-0005-0000-0000-0000D04E0000}"/>
    <cellStyle name="Normal 2 3 2 2 3 2 3 2 2 3" xfId="25060" xr:uid="{00000000-0005-0000-0000-0000D14E0000}"/>
    <cellStyle name="Normal 2 3 2 2 3 2 3 2 2 4" xfId="33446" xr:uid="{00000000-0005-0000-0000-0000D24E0000}"/>
    <cellStyle name="Normal 2 3 2 2 3 2 3 2 2 5" xfId="41832" xr:uid="{00000000-0005-0000-0000-0000D34E0000}"/>
    <cellStyle name="Normal 2 3 2 2 3 2 3 2 2 6" xfId="50218" xr:uid="{00000000-0005-0000-0000-0000D44E0000}"/>
    <cellStyle name="Normal 2 3 2 2 3 2 3 2 2 7" xfId="58604" xr:uid="{00000000-0005-0000-0000-0000D54E0000}"/>
    <cellStyle name="Normal 2 3 2 2 3 2 3 2 3" xfId="8288" xr:uid="{00000000-0005-0000-0000-0000D64E0000}"/>
    <cellStyle name="Normal 2 3 2 2 3 2 3 2 3 2" xfId="13964" xr:uid="{00000000-0005-0000-0000-0000D74E0000}"/>
    <cellStyle name="Normal 2 3 2 2 3 2 3 2 3 3" xfId="22350" xr:uid="{00000000-0005-0000-0000-0000D84E0000}"/>
    <cellStyle name="Normal 2 3 2 2 3 2 3 2 3 4" xfId="30736" xr:uid="{00000000-0005-0000-0000-0000D94E0000}"/>
    <cellStyle name="Normal 2 3 2 2 3 2 3 2 3 5" xfId="39122" xr:uid="{00000000-0005-0000-0000-0000DA4E0000}"/>
    <cellStyle name="Normal 2 3 2 2 3 2 3 2 3 6" xfId="47508" xr:uid="{00000000-0005-0000-0000-0000DB4E0000}"/>
    <cellStyle name="Normal 2 3 2 2 3 2 3 2 3 7" xfId="55894" xr:uid="{00000000-0005-0000-0000-0000DC4E0000}"/>
    <cellStyle name="Normal 2 3 2 2 3 2 3 2 4" xfId="10998" xr:uid="{00000000-0005-0000-0000-0000DD4E0000}"/>
    <cellStyle name="Normal 2 3 2 2 3 2 3 2 5" xfId="19384" xr:uid="{00000000-0005-0000-0000-0000DE4E0000}"/>
    <cellStyle name="Normal 2 3 2 2 3 2 3 2 6" xfId="27770" xr:uid="{00000000-0005-0000-0000-0000DF4E0000}"/>
    <cellStyle name="Normal 2 3 2 2 3 2 3 2 7" xfId="36156" xr:uid="{00000000-0005-0000-0000-0000E04E0000}"/>
    <cellStyle name="Normal 2 3 2 2 3 2 3 2 8" xfId="44542" xr:uid="{00000000-0005-0000-0000-0000E14E0000}"/>
    <cellStyle name="Normal 2 3 2 2 3 2 3 2 9" xfId="52928" xr:uid="{00000000-0005-0000-0000-0000E24E0000}"/>
    <cellStyle name="Normal 2 3 2 2 3 2 3 3" xfId="4300" xr:uid="{00000000-0005-0000-0000-0000E34E0000}"/>
    <cellStyle name="Normal 2 3 2 2 3 2 3 3 2" xfId="15654" xr:uid="{00000000-0005-0000-0000-0000E44E0000}"/>
    <cellStyle name="Normal 2 3 2 2 3 2 3 3 3" xfId="24040" xr:uid="{00000000-0005-0000-0000-0000E54E0000}"/>
    <cellStyle name="Normal 2 3 2 2 3 2 3 3 4" xfId="32426" xr:uid="{00000000-0005-0000-0000-0000E64E0000}"/>
    <cellStyle name="Normal 2 3 2 2 3 2 3 3 5" xfId="40812" xr:uid="{00000000-0005-0000-0000-0000E74E0000}"/>
    <cellStyle name="Normal 2 3 2 2 3 2 3 3 6" xfId="49198" xr:uid="{00000000-0005-0000-0000-0000E84E0000}"/>
    <cellStyle name="Normal 2 3 2 2 3 2 3 3 7" xfId="57584" xr:uid="{00000000-0005-0000-0000-0000E94E0000}"/>
    <cellStyle name="Normal 2 3 2 2 3 2 3 4" xfId="7268" xr:uid="{00000000-0005-0000-0000-0000EA4E0000}"/>
    <cellStyle name="Normal 2 3 2 2 3 2 3 4 2" xfId="12944" xr:uid="{00000000-0005-0000-0000-0000EB4E0000}"/>
    <cellStyle name="Normal 2 3 2 2 3 2 3 4 3" xfId="21330" xr:uid="{00000000-0005-0000-0000-0000EC4E0000}"/>
    <cellStyle name="Normal 2 3 2 2 3 2 3 4 4" xfId="29716" xr:uid="{00000000-0005-0000-0000-0000ED4E0000}"/>
    <cellStyle name="Normal 2 3 2 2 3 2 3 4 5" xfId="38102" xr:uid="{00000000-0005-0000-0000-0000EE4E0000}"/>
    <cellStyle name="Normal 2 3 2 2 3 2 3 4 6" xfId="46488" xr:uid="{00000000-0005-0000-0000-0000EF4E0000}"/>
    <cellStyle name="Normal 2 3 2 2 3 2 3 4 7" xfId="54874" xr:uid="{00000000-0005-0000-0000-0000F04E0000}"/>
    <cellStyle name="Normal 2 3 2 2 3 2 3 5" xfId="9978" xr:uid="{00000000-0005-0000-0000-0000F14E0000}"/>
    <cellStyle name="Normal 2 3 2 2 3 2 3 6" xfId="18364" xr:uid="{00000000-0005-0000-0000-0000F24E0000}"/>
    <cellStyle name="Normal 2 3 2 2 3 2 3 7" xfId="26750" xr:uid="{00000000-0005-0000-0000-0000F34E0000}"/>
    <cellStyle name="Normal 2 3 2 2 3 2 3 8" xfId="35136" xr:uid="{00000000-0005-0000-0000-0000F44E0000}"/>
    <cellStyle name="Normal 2 3 2 2 3 2 3 9" xfId="43522" xr:uid="{00000000-0005-0000-0000-0000F54E0000}"/>
    <cellStyle name="Normal 2 3 2 2 3 2 4" xfId="2134" xr:uid="{00000000-0005-0000-0000-0000F64E0000}"/>
    <cellStyle name="Normal 2 3 2 2 3 2 4 2" xfId="4851" xr:uid="{00000000-0005-0000-0000-0000F74E0000}"/>
    <cellStyle name="Normal 2 3 2 2 3 2 4 2 2" xfId="16205" xr:uid="{00000000-0005-0000-0000-0000F84E0000}"/>
    <cellStyle name="Normal 2 3 2 2 3 2 4 2 3" xfId="24591" xr:uid="{00000000-0005-0000-0000-0000F94E0000}"/>
    <cellStyle name="Normal 2 3 2 2 3 2 4 2 4" xfId="32977" xr:uid="{00000000-0005-0000-0000-0000FA4E0000}"/>
    <cellStyle name="Normal 2 3 2 2 3 2 4 2 5" xfId="41363" xr:uid="{00000000-0005-0000-0000-0000FB4E0000}"/>
    <cellStyle name="Normal 2 3 2 2 3 2 4 2 6" xfId="49749" xr:uid="{00000000-0005-0000-0000-0000FC4E0000}"/>
    <cellStyle name="Normal 2 3 2 2 3 2 4 2 7" xfId="58135" xr:uid="{00000000-0005-0000-0000-0000FD4E0000}"/>
    <cellStyle name="Normal 2 3 2 2 3 2 4 3" xfId="7819" xr:uid="{00000000-0005-0000-0000-0000FE4E0000}"/>
    <cellStyle name="Normal 2 3 2 2 3 2 4 3 2" xfId="13495" xr:uid="{00000000-0005-0000-0000-0000FF4E0000}"/>
    <cellStyle name="Normal 2 3 2 2 3 2 4 3 3" xfId="21881" xr:uid="{00000000-0005-0000-0000-0000004F0000}"/>
    <cellStyle name="Normal 2 3 2 2 3 2 4 3 4" xfId="30267" xr:uid="{00000000-0005-0000-0000-0000014F0000}"/>
    <cellStyle name="Normal 2 3 2 2 3 2 4 3 5" xfId="38653" xr:uid="{00000000-0005-0000-0000-0000024F0000}"/>
    <cellStyle name="Normal 2 3 2 2 3 2 4 3 6" xfId="47039" xr:uid="{00000000-0005-0000-0000-0000034F0000}"/>
    <cellStyle name="Normal 2 3 2 2 3 2 4 3 7" xfId="55425" xr:uid="{00000000-0005-0000-0000-0000044F0000}"/>
    <cellStyle name="Normal 2 3 2 2 3 2 4 4" xfId="10529" xr:uid="{00000000-0005-0000-0000-0000054F0000}"/>
    <cellStyle name="Normal 2 3 2 2 3 2 4 5" xfId="18915" xr:uid="{00000000-0005-0000-0000-0000064F0000}"/>
    <cellStyle name="Normal 2 3 2 2 3 2 4 6" xfId="27301" xr:uid="{00000000-0005-0000-0000-0000074F0000}"/>
    <cellStyle name="Normal 2 3 2 2 3 2 4 7" xfId="35687" xr:uid="{00000000-0005-0000-0000-0000084F0000}"/>
    <cellStyle name="Normal 2 3 2 2 3 2 4 8" xfId="44073" xr:uid="{00000000-0005-0000-0000-0000094F0000}"/>
    <cellStyle name="Normal 2 3 2 2 3 2 4 9" xfId="52459" xr:uid="{00000000-0005-0000-0000-00000A4F0000}"/>
    <cellStyle name="Normal 2 3 2 2 3 2 5" xfId="3455" xr:uid="{00000000-0005-0000-0000-00000B4F0000}"/>
    <cellStyle name="Normal 2 3 2 2 3 2 5 2" xfId="14809" xr:uid="{00000000-0005-0000-0000-00000C4F0000}"/>
    <cellStyle name="Normal 2 3 2 2 3 2 5 3" xfId="23195" xr:uid="{00000000-0005-0000-0000-00000D4F0000}"/>
    <cellStyle name="Normal 2 3 2 2 3 2 5 4" xfId="31581" xr:uid="{00000000-0005-0000-0000-00000E4F0000}"/>
    <cellStyle name="Normal 2 3 2 2 3 2 5 5" xfId="39967" xr:uid="{00000000-0005-0000-0000-00000F4F0000}"/>
    <cellStyle name="Normal 2 3 2 2 3 2 5 6" xfId="48353" xr:uid="{00000000-0005-0000-0000-0000104F0000}"/>
    <cellStyle name="Normal 2 3 2 2 3 2 5 7" xfId="56739" xr:uid="{00000000-0005-0000-0000-0000114F0000}"/>
    <cellStyle name="Normal 2 3 2 2 3 2 6" xfId="6423" xr:uid="{00000000-0005-0000-0000-0000124F0000}"/>
    <cellStyle name="Normal 2 3 2 2 3 2 6 2" xfId="12099" xr:uid="{00000000-0005-0000-0000-0000134F0000}"/>
    <cellStyle name="Normal 2 3 2 2 3 2 6 3" xfId="20485" xr:uid="{00000000-0005-0000-0000-0000144F0000}"/>
    <cellStyle name="Normal 2 3 2 2 3 2 6 4" xfId="28871" xr:uid="{00000000-0005-0000-0000-0000154F0000}"/>
    <cellStyle name="Normal 2 3 2 2 3 2 6 5" xfId="37257" xr:uid="{00000000-0005-0000-0000-0000164F0000}"/>
    <cellStyle name="Normal 2 3 2 2 3 2 6 6" xfId="45643" xr:uid="{00000000-0005-0000-0000-0000174F0000}"/>
    <cellStyle name="Normal 2 3 2 2 3 2 6 7" xfId="54029" xr:uid="{00000000-0005-0000-0000-0000184F0000}"/>
    <cellStyle name="Normal 2 3 2 2 3 2 7" xfId="9133" xr:uid="{00000000-0005-0000-0000-0000194F0000}"/>
    <cellStyle name="Normal 2 3 2 2 3 2 8" xfId="17519" xr:uid="{00000000-0005-0000-0000-00001A4F0000}"/>
    <cellStyle name="Normal 2 3 2 2 3 2 9" xfId="25905" xr:uid="{00000000-0005-0000-0000-00001B4F0000}"/>
    <cellStyle name="Normal 2 3 2 2 3 3" xfId="1029" xr:uid="{00000000-0005-0000-0000-00001C4F0000}"/>
    <cellStyle name="Normal 2 3 2 2 3 3 10" xfId="43054" xr:uid="{00000000-0005-0000-0000-00001D4F0000}"/>
    <cellStyle name="Normal 2 3 2 2 3 3 11" xfId="51440" xr:uid="{00000000-0005-0000-0000-00001E4F0000}"/>
    <cellStyle name="Normal 2 3 2 2 3 3 12" xfId="59826" xr:uid="{00000000-0005-0000-0000-00001F4F0000}"/>
    <cellStyle name="Normal 2 3 2 2 3 3 13" xfId="61310" xr:uid="{00000000-0005-0000-0000-0000204F0000}"/>
    <cellStyle name="Normal 2 3 2 2 3 3 2" xfId="1858" xr:uid="{00000000-0005-0000-0000-0000214F0000}"/>
    <cellStyle name="Normal 2 3 2 2 3 3 2 10" xfId="52183" xr:uid="{00000000-0005-0000-0000-0000224F0000}"/>
    <cellStyle name="Normal 2 3 2 2 3 3 2 11" xfId="60569" xr:uid="{00000000-0005-0000-0000-0000234F0000}"/>
    <cellStyle name="Normal 2 3 2 2 3 3 2 2" xfId="2980" xr:uid="{00000000-0005-0000-0000-0000244F0000}"/>
    <cellStyle name="Normal 2 3 2 2 3 3 2 2 2" xfId="5697" xr:uid="{00000000-0005-0000-0000-0000254F0000}"/>
    <cellStyle name="Normal 2 3 2 2 3 3 2 2 2 2" xfId="17051" xr:uid="{00000000-0005-0000-0000-0000264F0000}"/>
    <cellStyle name="Normal 2 3 2 2 3 3 2 2 2 3" xfId="25437" xr:uid="{00000000-0005-0000-0000-0000274F0000}"/>
    <cellStyle name="Normal 2 3 2 2 3 3 2 2 2 4" xfId="33823" xr:uid="{00000000-0005-0000-0000-0000284F0000}"/>
    <cellStyle name="Normal 2 3 2 2 3 3 2 2 2 5" xfId="42209" xr:uid="{00000000-0005-0000-0000-0000294F0000}"/>
    <cellStyle name="Normal 2 3 2 2 3 3 2 2 2 6" xfId="50595" xr:uid="{00000000-0005-0000-0000-00002A4F0000}"/>
    <cellStyle name="Normal 2 3 2 2 3 3 2 2 2 7" xfId="58981" xr:uid="{00000000-0005-0000-0000-00002B4F0000}"/>
    <cellStyle name="Normal 2 3 2 2 3 3 2 2 3" xfId="8665" xr:uid="{00000000-0005-0000-0000-00002C4F0000}"/>
    <cellStyle name="Normal 2 3 2 2 3 3 2 2 3 2" xfId="14341" xr:uid="{00000000-0005-0000-0000-00002D4F0000}"/>
    <cellStyle name="Normal 2 3 2 2 3 3 2 2 3 3" xfId="22727" xr:uid="{00000000-0005-0000-0000-00002E4F0000}"/>
    <cellStyle name="Normal 2 3 2 2 3 3 2 2 3 4" xfId="31113" xr:uid="{00000000-0005-0000-0000-00002F4F0000}"/>
    <cellStyle name="Normal 2 3 2 2 3 3 2 2 3 5" xfId="39499" xr:uid="{00000000-0005-0000-0000-0000304F0000}"/>
    <cellStyle name="Normal 2 3 2 2 3 3 2 2 3 6" xfId="47885" xr:uid="{00000000-0005-0000-0000-0000314F0000}"/>
    <cellStyle name="Normal 2 3 2 2 3 3 2 2 3 7" xfId="56271" xr:uid="{00000000-0005-0000-0000-0000324F0000}"/>
    <cellStyle name="Normal 2 3 2 2 3 3 2 2 4" xfId="11375" xr:uid="{00000000-0005-0000-0000-0000334F0000}"/>
    <cellStyle name="Normal 2 3 2 2 3 3 2 2 5" xfId="19761" xr:uid="{00000000-0005-0000-0000-0000344F0000}"/>
    <cellStyle name="Normal 2 3 2 2 3 3 2 2 6" xfId="28147" xr:uid="{00000000-0005-0000-0000-0000354F0000}"/>
    <cellStyle name="Normal 2 3 2 2 3 3 2 2 7" xfId="36533" xr:uid="{00000000-0005-0000-0000-0000364F0000}"/>
    <cellStyle name="Normal 2 3 2 2 3 3 2 2 8" xfId="44919" xr:uid="{00000000-0005-0000-0000-0000374F0000}"/>
    <cellStyle name="Normal 2 3 2 2 3 3 2 2 9" xfId="53305" xr:uid="{00000000-0005-0000-0000-0000384F0000}"/>
    <cellStyle name="Normal 2 3 2 2 3 3 2 3" xfId="4575" xr:uid="{00000000-0005-0000-0000-0000394F0000}"/>
    <cellStyle name="Normal 2 3 2 2 3 3 2 3 2" xfId="15929" xr:uid="{00000000-0005-0000-0000-00003A4F0000}"/>
    <cellStyle name="Normal 2 3 2 2 3 3 2 3 3" xfId="24315" xr:uid="{00000000-0005-0000-0000-00003B4F0000}"/>
    <cellStyle name="Normal 2 3 2 2 3 3 2 3 4" xfId="32701" xr:uid="{00000000-0005-0000-0000-00003C4F0000}"/>
    <cellStyle name="Normal 2 3 2 2 3 3 2 3 5" xfId="41087" xr:uid="{00000000-0005-0000-0000-00003D4F0000}"/>
    <cellStyle name="Normal 2 3 2 2 3 3 2 3 6" xfId="49473" xr:uid="{00000000-0005-0000-0000-00003E4F0000}"/>
    <cellStyle name="Normal 2 3 2 2 3 3 2 3 7" xfId="57859" xr:uid="{00000000-0005-0000-0000-00003F4F0000}"/>
    <cellStyle name="Normal 2 3 2 2 3 3 2 4" xfId="7543" xr:uid="{00000000-0005-0000-0000-0000404F0000}"/>
    <cellStyle name="Normal 2 3 2 2 3 3 2 4 2" xfId="13219" xr:uid="{00000000-0005-0000-0000-0000414F0000}"/>
    <cellStyle name="Normal 2 3 2 2 3 3 2 4 3" xfId="21605" xr:uid="{00000000-0005-0000-0000-0000424F0000}"/>
    <cellStyle name="Normal 2 3 2 2 3 3 2 4 4" xfId="29991" xr:uid="{00000000-0005-0000-0000-0000434F0000}"/>
    <cellStyle name="Normal 2 3 2 2 3 3 2 4 5" xfId="38377" xr:uid="{00000000-0005-0000-0000-0000444F0000}"/>
    <cellStyle name="Normal 2 3 2 2 3 3 2 4 6" xfId="46763" xr:uid="{00000000-0005-0000-0000-0000454F0000}"/>
    <cellStyle name="Normal 2 3 2 2 3 3 2 4 7" xfId="55149" xr:uid="{00000000-0005-0000-0000-0000464F0000}"/>
    <cellStyle name="Normal 2 3 2 2 3 3 2 5" xfId="10253" xr:uid="{00000000-0005-0000-0000-0000474F0000}"/>
    <cellStyle name="Normal 2 3 2 2 3 3 2 6" xfId="18639" xr:uid="{00000000-0005-0000-0000-0000484F0000}"/>
    <cellStyle name="Normal 2 3 2 2 3 3 2 7" xfId="27025" xr:uid="{00000000-0005-0000-0000-0000494F0000}"/>
    <cellStyle name="Normal 2 3 2 2 3 3 2 8" xfId="35411" xr:uid="{00000000-0005-0000-0000-00004A4F0000}"/>
    <cellStyle name="Normal 2 3 2 2 3 3 2 9" xfId="43797" xr:uid="{00000000-0005-0000-0000-00004B4F0000}"/>
    <cellStyle name="Normal 2 3 2 2 3 3 3" xfId="2135" xr:uid="{00000000-0005-0000-0000-00004C4F0000}"/>
    <cellStyle name="Normal 2 3 2 2 3 3 3 2" xfId="4852" xr:uid="{00000000-0005-0000-0000-00004D4F0000}"/>
    <cellStyle name="Normal 2 3 2 2 3 3 3 2 2" xfId="16206" xr:uid="{00000000-0005-0000-0000-00004E4F0000}"/>
    <cellStyle name="Normal 2 3 2 2 3 3 3 2 3" xfId="24592" xr:uid="{00000000-0005-0000-0000-00004F4F0000}"/>
    <cellStyle name="Normal 2 3 2 2 3 3 3 2 4" xfId="32978" xr:uid="{00000000-0005-0000-0000-0000504F0000}"/>
    <cellStyle name="Normal 2 3 2 2 3 3 3 2 5" xfId="41364" xr:uid="{00000000-0005-0000-0000-0000514F0000}"/>
    <cellStyle name="Normal 2 3 2 2 3 3 3 2 6" xfId="49750" xr:uid="{00000000-0005-0000-0000-0000524F0000}"/>
    <cellStyle name="Normal 2 3 2 2 3 3 3 2 7" xfId="58136" xr:uid="{00000000-0005-0000-0000-0000534F0000}"/>
    <cellStyle name="Normal 2 3 2 2 3 3 3 3" xfId="7820" xr:uid="{00000000-0005-0000-0000-0000544F0000}"/>
    <cellStyle name="Normal 2 3 2 2 3 3 3 3 2" xfId="13496" xr:uid="{00000000-0005-0000-0000-0000554F0000}"/>
    <cellStyle name="Normal 2 3 2 2 3 3 3 3 3" xfId="21882" xr:uid="{00000000-0005-0000-0000-0000564F0000}"/>
    <cellStyle name="Normal 2 3 2 2 3 3 3 3 4" xfId="30268" xr:uid="{00000000-0005-0000-0000-0000574F0000}"/>
    <cellStyle name="Normal 2 3 2 2 3 3 3 3 5" xfId="38654" xr:uid="{00000000-0005-0000-0000-0000584F0000}"/>
    <cellStyle name="Normal 2 3 2 2 3 3 3 3 6" xfId="47040" xr:uid="{00000000-0005-0000-0000-0000594F0000}"/>
    <cellStyle name="Normal 2 3 2 2 3 3 3 3 7" xfId="55426" xr:uid="{00000000-0005-0000-0000-00005A4F0000}"/>
    <cellStyle name="Normal 2 3 2 2 3 3 3 4" xfId="10530" xr:uid="{00000000-0005-0000-0000-00005B4F0000}"/>
    <cellStyle name="Normal 2 3 2 2 3 3 3 5" xfId="18916" xr:uid="{00000000-0005-0000-0000-00005C4F0000}"/>
    <cellStyle name="Normal 2 3 2 2 3 3 3 6" xfId="27302" xr:uid="{00000000-0005-0000-0000-00005D4F0000}"/>
    <cellStyle name="Normal 2 3 2 2 3 3 3 7" xfId="35688" xr:uid="{00000000-0005-0000-0000-00005E4F0000}"/>
    <cellStyle name="Normal 2 3 2 2 3 3 3 8" xfId="44074" xr:uid="{00000000-0005-0000-0000-00005F4F0000}"/>
    <cellStyle name="Normal 2 3 2 2 3 3 3 9" xfId="52460" xr:uid="{00000000-0005-0000-0000-0000604F0000}"/>
    <cellStyle name="Normal 2 3 2 2 3 3 4" xfId="3832" xr:uid="{00000000-0005-0000-0000-0000614F0000}"/>
    <cellStyle name="Normal 2 3 2 2 3 3 4 2" xfId="15186" xr:uid="{00000000-0005-0000-0000-0000624F0000}"/>
    <cellStyle name="Normal 2 3 2 2 3 3 4 3" xfId="23572" xr:uid="{00000000-0005-0000-0000-0000634F0000}"/>
    <cellStyle name="Normal 2 3 2 2 3 3 4 4" xfId="31958" xr:uid="{00000000-0005-0000-0000-0000644F0000}"/>
    <cellStyle name="Normal 2 3 2 2 3 3 4 5" xfId="40344" xr:uid="{00000000-0005-0000-0000-0000654F0000}"/>
    <cellStyle name="Normal 2 3 2 2 3 3 4 6" xfId="48730" xr:uid="{00000000-0005-0000-0000-0000664F0000}"/>
    <cellStyle name="Normal 2 3 2 2 3 3 4 7" xfId="57116" xr:uid="{00000000-0005-0000-0000-0000674F0000}"/>
    <cellStyle name="Normal 2 3 2 2 3 3 5" xfId="6800" xr:uid="{00000000-0005-0000-0000-0000684F0000}"/>
    <cellStyle name="Normal 2 3 2 2 3 3 5 2" xfId="12476" xr:uid="{00000000-0005-0000-0000-0000694F0000}"/>
    <cellStyle name="Normal 2 3 2 2 3 3 5 3" xfId="20862" xr:uid="{00000000-0005-0000-0000-00006A4F0000}"/>
    <cellStyle name="Normal 2 3 2 2 3 3 5 4" xfId="29248" xr:uid="{00000000-0005-0000-0000-00006B4F0000}"/>
    <cellStyle name="Normal 2 3 2 2 3 3 5 5" xfId="37634" xr:uid="{00000000-0005-0000-0000-00006C4F0000}"/>
    <cellStyle name="Normal 2 3 2 2 3 3 5 6" xfId="46020" xr:uid="{00000000-0005-0000-0000-00006D4F0000}"/>
    <cellStyle name="Normal 2 3 2 2 3 3 5 7" xfId="54406" xr:uid="{00000000-0005-0000-0000-00006E4F0000}"/>
    <cellStyle name="Normal 2 3 2 2 3 3 6" xfId="9510" xr:uid="{00000000-0005-0000-0000-00006F4F0000}"/>
    <cellStyle name="Normal 2 3 2 2 3 3 7" xfId="17896" xr:uid="{00000000-0005-0000-0000-0000704F0000}"/>
    <cellStyle name="Normal 2 3 2 2 3 3 8" xfId="26282" xr:uid="{00000000-0005-0000-0000-0000714F0000}"/>
    <cellStyle name="Normal 2 3 2 2 3 3 9" xfId="34668" xr:uid="{00000000-0005-0000-0000-0000724F0000}"/>
    <cellStyle name="Normal 2 3 2 2 3 4" xfId="1027" xr:uid="{00000000-0005-0000-0000-0000734F0000}"/>
    <cellStyle name="Normal 2 3 2 2 3 4 10" xfId="51438" xr:uid="{00000000-0005-0000-0000-0000744F0000}"/>
    <cellStyle name="Normal 2 3 2 2 3 4 11" xfId="59824" xr:uid="{00000000-0005-0000-0000-0000754F0000}"/>
    <cellStyle name="Normal 2 3 2 2 3 4 2" xfId="2978" xr:uid="{00000000-0005-0000-0000-0000764F0000}"/>
    <cellStyle name="Normal 2 3 2 2 3 4 2 2" xfId="5695" xr:uid="{00000000-0005-0000-0000-0000774F0000}"/>
    <cellStyle name="Normal 2 3 2 2 3 4 2 2 2" xfId="17049" xr:uid="{00000000-0005-0000-0000-0000784F0000}"/>
    <cellStyle name="Normal 2 3 2 2 3 4 2 2 3" xfId="25435" xr:uid="{00000000-0005-0000-0000-0000794F0000}"/>
    <cellStyle name="Normal 2 3 2 2 3 4 2 2 4" xfId="33821" xr:uid="{00000000-0005-0000-0000-00007A4F0000}"/>
    <cellStyle name="Normal 2 3 2 2 3 4 2 2 5" xfId="42207" xr:uid="{00000000-0005-0000-0000-00007B4F0000}"/>
    <cellStyle name="Normal 2 3 2 2 3 4 2 2 6" xfId="50593" xr:uid="{00000000-0005-0000-0000-00007C4F0000}"/>
    <cellStyle name="Normal 2 3 2 2 3 4 2 2 7" xfId="58979" xr:uid="{00000000-0005-0000-0000-00007D4F0000}"/>
    <cellStyle name="Normal 2 3 2 2 3 4 2 3" xfId="8663" xr:uid="{00000000-0005-0000-0000-00007E4F0000}"/>
    <cellStyle name="Normal 2 3 2 2 3 4 2 3 2" xfId="14339" xr:uid="{00000000-0005-0000-0000-00007F4F0000}"/>
    <cellStyle name="Normal 2 3 2 2 3 4 2 3 3" xfId="22725" xr:uid="{00000000-0005-0000-0000-0000804F0000}"/>
    <cellStyle name="Normal 2 3 2 2 3 4 2 3 4" xfId="31111" xr:uid="{00000000-0005-0000-0000-0000814F0000}"/>
    <cellStyle name="Normal 2 3 2 2 3 4 2 3 5" xfId="39497" xr:uid="{00000000-0005-0000-0000-0000824F0000}"/>
    <cellStyle name="Normal 2 3 2 2 3 4 2 3 6" xfId="47883" xr:uid="{00000000-0005-0000-0000-0000834F0000}"/>
    <cellStyle name="Normal 2 3 2 2 3 4 2 3 7" xfId="56269" xr:uid="{00000000-0005-0000-0000-0000844F0000}"/>
    <cellStyle name="Normal 2 3 2 2 3 4 2 4" xfId="11373" xr:uid="{00000000-0005-0000-0000-0000854F0000}"/>
    <cellStyle name="Normal 2 3 2 2 3 4 2 5" xfId="19759" xr:uid="{00000000-0005-0000-0000-0000864F0000}"/>
    <cellStyle name="Normal 2 3 2 2 3 4 2 6" xfId="28145" xr:uid="{00000000-0005-0000-0000-0000874F0000}"/>
    <cellStyle name="Normal 2 3 2 2 3 4 2 7" xfId="36531" xr:uid="{00000000-0005-0000-0000-0000884F0000}"/>
    <cellStyle name="Normal 2 3 2 2 3 4 2 8" xfId="44917" xr:uid="{00000000-0005-0000-0000-0000894F0000}"/>
    <cellStyle name="Normal 2 3 2 2 3 4 2 9" xfId="53303" xr:uid="{00000000-0005-0000-0000-00008A4F0000}"/>
    <cellStyle name="Normal 2 3 2 2 3 4 3" xfId="3830" xr:uid="{00000000-0005-0000-0000-00008B4F0000}"/>
    <cellStyle name="Normal 2 3 2 2 3 4 3 2" xfId="15184" xr:uid="{00000000-0005-0000-0000-00008C4F0000}"/>
    <cellStyle name="Normal 2 3 2 2 3 4 3 3" xfId="23570" xr:uid="{00000000-0005-0000-0000-00008D4F0000}"/>
    <cellStyle name="Normal 2 3 2 2 3 4 3 4" xfId="31956" xr:uid="{00000000-0005-0000-0000-00008E4F0000}"/>
    <cellStyle name="Normal 2 3 2 2 3 4 3 5" xfId="40342" xr:uid="{00000000-0005-0000-0000-00008F4F0000}"/>
    <cellStyle name="Normal 2 3 2 2 3 4 3 6" xfId="48728" xr:uid="{00000000-0005-0000-0000-0000904F0000}"/>
    <cellStyle name="Normal 2 3 2 2 3 4 3 7" xfId="57114" xr:uid="{00000000-0005-0000-0000-0000914F0000}"/>
    <cellStyle name="Normal 2 3 2 2 3 4 4" xfId="6798" xr:uid="{00000000-0005-0000-0000-0000924F0000}"/>
    <cellStyle name="Normal 2 3 2 2 3 4 4 2" xfId="12474" xr:uid="{00000000-0005-0000-0000-0000934F0000}"/>
    <cellStyle name="Normal 2 3 2 2 3 4 4 3" xfId="20860" xr:uid="{00000000-0005-0000-0000-0000944F0000}"/>
    <cellStyle name="Normal 2 3 2 2 3 4 4 4" xfId="29246" xr:uid="{00000000-0005-0000-0000-0000954F0000}"/>
    <cellStyle name="Normal 2 3 2 2 3 4 4 5" xfId="37632" xr:uid="{00000000-0005-0000-0000-0000964F0000}"/>
    <cellStyle name="Normal 2 3 2 2 3 4 4 6" xfId="46018" xr:uid="{00000000-0005-0000-0000-0000974F0000}"/>
    <cellStyle name="Normal 2 3 2 2 3 4 4 7" xfId="54404" xr:uid="{00000000-0005-0000-0000-0000984F0000}"/>
    <cellStyle name="Normal 2 3 2 2 3 4 5" xfId="9508" xr:uid="{00000000-0005-0000-0000-0000994F0000}"/>
    <cellStyle name="Normal 2 3 2 2 3 4 6" xfId="17894" xr:uid="{00000000-0005-0000-0000-00009A4F0000}"/>
    <cellStyle name="Normal 2 3 2 2 3 4 7" xfId="26280" xr:uid="{00000000-0005-0000-0000-00009B4F0000}"/>
    <cellStyle name="Normal 2 3 2 2 3 4 8" xfId="34666" xr:uid="{00000000-0005-0000-0000-00009C4F0000}"/>
    <cellStyle name="Normal 2 3 2 2 3 4 9" xfId="43052" xr:uid="{00000000-0005-0000-0000-00009D4F0000}"/>
    <cellStyle name="Normal 2 3 2 2 3 5" xfId="1582" xr:uid="{00000000-0005-0000-0000-00009E4F0000}"/>
    <cellStyle name="Normal 2 3 2 2 3 5 10" xfId="51907" xr:uid="{00000000-0005-0000-0000-00009F4F0000}"/>
    <cellStyle name="Normal 2 3 2 2 3 5 11" xfId="60293" xr:uid="{00000000-0005-0000-0000-0000A04F0000}"/>
    <cellStyle name="Normal 2 3 2 2 3 5 2" xfId="2602" xr:uid="{00000000-0005-0000-0000-0000A14F0000}"/>
    <cellStyle name="Normal 2 3 2 2 3 5 2 2" xfId="5319" xr:uid="{00000000-0005-0000-0000-0000A24F0000}"/>
    <cellStyle name="Normal 2 3 2 2 3 5 2 2 2" xfId="16673" xr:uid="{00000000-0005-0000-0000-0000A34F0000}"/>
    <cellStyle name="Normal 2 3 2 2 3 5 2 2 3" xfId="25059" xr:uid="{00000000-0005-0000-0000-0000A44F0000}"/>
    <cellStyle name="Normal 2 3 2 2 3 5 2 2 4" xfId="33445" xr:uid="{00000000-0005-0000-0000-0000A54F0000}"/>
    <cellStyle name="Normal 2 3 2 2 3 5 2 2 5" xfId="41831" xr:uid="{00000000-0005-0000-0000-0000A64F0000}"/>
    <cellStyle name="Normal 2 3 2 2 3 5 2 2 6" xfId="50217" xr:uid="{00000000-0005-0000-0000-0000A74F0000}"/>
    <cellStyle name="Normal 2 3 2 2 3 5 2 2 7" xfId="58603" xr:uid="{00000000-0005-0000-0000-0000A84F0000}"/>
    <cellStyle name="Normal 2 3 2 2 3 5 2 3" xfId="8287" xr:uid="{00000000-0005-0000-0000-0000A94F0000}"/>
    <cellStyle name="Normal 2 3 2 2 3 5 2 3 2" xfId="13963" xr:uid="{00000000-0005-0000-0000-0000AA4F0000}"/>
    <cellStyle name="Normal 2 3 2 2 3 5 2 3 3" xfId="22349" xr:uid="{00000000-0005-0000-0000-0000AB4F0000}"/>
    <cellStyle name="Normal 2 3 2 2 3 5 2 3 4" xfId="30735" xr:uid="{00000000-0005-0000-0000-0000AC4F0000}"/>
    <cellStyle name="Normal 2 3 2 2 3 5 2 3 5" xfId="39121" xr:uid="{00000000-0005-0000-0000-0000AD4F0000}"/>
    <cellStyle name="Normal 2 3 2 2 3 5 2 3 6" xfId="47507" xr:uid="{00000000-0005-0000-0000-0000AE4F0000}"/>
    <cellStyle name="Normal 2 3 2 2 3 5 2 3 7" xfId="55893" xr:uid="{00000000-0005-0000-0000-0000AF4F0000}"/>
    <cellStyle name="Normal 2 3 2 2 3 5 2 4" xfId="10997" xr:uid="{00000000-0005-0000-0000-0000B04F0000}"/>
    <cellStyle name="Normal 2 3 2 2 3 5 2 5" xfId="19383" xr:uid="{00000000-0005-0000-0000-0000B14F0000}"/>
    <cellStyle name="Normal 2 3 2 2 3 5 2 6" xfId="27769" xr:uid="{00000000-0005-0000-0000-0000B24F0000}"/>
    <cellStyle name="Normal 2 3 2 2 3 5 2 7" xfId="36155" xr:uid="{00000000-0005-0000-0000-0000B34F0000}"/>
    <cellStyle name="Normal 2 3 2 2 3 5 2 8" xfId="44541" xr:uid="{00000000-0005-0000-0000-0000B44F0000}"/>
    <cellStyle name="Normal 2 3 2 2 3 5 2 9" xfId="52927" xr:uid="{00000000-0005-0000-0000-0000B54F0000}"/>
    <cellStyle name="Normal 2 3 2 2 3 5 3" xfId="4299" xr:uid="{00000000-0005-0000-0000-0000B64F0000}"/>
    <cellStyle name="Normal 2 3 2 2 3 5 3 2" xfId="15653" xr:uid="{00000000-0005-0000-0000-0000B74F0000}"/>
    <cellStyle name="Normal 2 3 2 2 3 5 3 3" xfId="24039" xr:uid="{00000000-0005-0000-0000-0000B84F0000}"/>
    <cellStyle name="Normal 2 3 2 2 3 5 3 4" xfId="32425" xr:uid="{00000000-0005-0000-0000-0000B94F0000}"/>
    <cellStyle name="Normal 2 3 2 2 3 5 3 5" xfId="40811" xr:uid="{00000000-0005-0000-0000-0000BA4F0000}"/>
    <cellStyle name="Normal 2 3 2 2 3 5 3 6" xfId="49197" xr:uid="{00000000-0005-0000-0000-0000BB4F0000}"/>
    <cellStyle name="Normal 2 3 2 2 3 5 3 7" xfId="57583" xr:uid="{00000000-0005-0000-0000-0000BC4F0000}"/>
    <cellStyle name="Normal 2 3 2 2 3 5 4" xfId="7267" xr:uid="{00000000-0005-0000-0000-0000BD4F0000}"/>
    <cellStyle name="Normal 2 3 2 2 3 5 4 2" xfId="12943" xr:uid="{00000000-0005-0000-0000-0000BE4F0000}"/>
    <cellStyle name="Normal 2 3 2 2 3 5 4 3" xfId="21329" xr:uid="{00000000-0005-0000-0000-0000BF4F0000}"/>
    <cellStyle name="Normal 2 3 2 2 3 5 4 4" xfId="29715" xr:uid="{00000000-0005-0000-0000-0000C04F0000}"/>
    <cellStyle name="Normal 2 3 2 2 3 5 4 5" xfId="38101" xr:uid="{00000000-0005-0000-0000-0000C14F0000}"/>
    <cellStyle name="Normal 2 3 2 2 3 5 4 6" xfId="46487" xr:uid="{00000000-0005-0000-0000-0000C24F0000}"/>
    <cellStyle name="Normal 2 3 2 2 3 5 4 7" xfId="54873" xr:uid="{00000000-0005-0000-0000-0000C34F0000}"/>
    <cellStyle name="Normal 2 3 2 2 3 5 5" xfId="9977" xr:uid="{00000000-0005-0000-0000-0000C44F0000}"/>
    <cellStyle name="Normal 2 3 2 2 3 5 6" xfId="18363" xr:uid="{00000000-0005-0000-0000-0000C54F0000}"/>
    <cellStyle name="Normal 2 3 2 2 3 5 7" xfId="26749" xr:uid="{00000000-0005-0000-0000-0000C64F0000}"/>
    <cellStyle name="Normal 2 3 2 2 3 5 8" xfId="35135" xr:uid="{00000000-0005-0000-0000-0000C74F0000}"/>
    <cellStyle name="Normal 2 3 2 2 3 5 9" xfId="43521" xr:uid="{00000000-0005-0000-0000-0000C84F0000}"/>
    <cellStyle name="Normal 2 3 2 2 3 6" xfId="2133" xr:uid="{00000000-0005-0000-0000-0000C94F0000}"/>
    <cellStyle name="Normal 2 3 2 2 3 6 2" xfId="4850" xr:uid="{00000000-0005-0000-0000-0000CA4F0000}"/>
    <cellStyle name="Normal 2 3 2 2 3 6 2 2" xfId="16204" xr:uid="{00000000-0005-0000-0000-0000CB4F0000}"/>
    <cellStyle name="Normal 2 3 2 2 3 6 2 3" xfId="24590" xr:uid="{00000000-0005-0000-0000-0000CC4F0000}"/>
    <cellStyle name="Normal 2 3 2 2 3 6 2 4" xfId="32976" xr:uid="{00000000-0005-0000-0000-0000CD4F0000}"/>
    <cellStyle name="Normal 2 3 2 2 3 6 2 5" xfId="41362" xr:uid="{00000000-0005-0000-0000-0000CE4F0000}"/>
    <cellStyle name="Normal 2 3 2 2 3 6 2 6" xfId="49748" xr:uid="{00000000-0005-0000-0000-0000CF4F0000}"/>
    <cellStyle name="Normal 2 3 2 2 3 6 2 7" xfId="58134" xr:uid="{00000000-0005-0000-0000-0000D04F0000}"/>
    <cellStyle name="Normal 2 3 2 2 3 6 3" xfId="7818" xr:uid="{00000000-0005-0000-0000-0000D14F0000}"/>
    <cellStyle name="Normal 2 3 2 2 3 6 3 2" xfId="13494" xr:uid="{00000000-0005-0000-0000-0000D24F0000}"/>
    <cellStyle name="Normal 2 3 2 2 3 6 3 3" xfId="21880" xr:uid="{00000000-0005-0000-0000-0000D34F0000}"/>
    <cellStyle name="Normal 2 3 2 2 3 6 3 4" xfId="30266" xr:uid="{00000000-0005-0000-0000-0000D44F0000}"/>
    <cellStyle name="Normal 2 3 2 2 3 6 3 5" xfId="38652" xr:uid="{00000000-0005-0000-0000-0000D54F0000}"/>
    <cellStyle name="Normal 2 3 2 2 3 6 3 6" xfId="47038" xr:uid="{00000000-0005-0000-0000-0000D64F0000}"/>
    <cellStyle name="Normal 2 3 2 2 3 6 3 7" xfId="55424" xr:uid="{00000000-0005-0000-0000-0000D74F0000}"/>
    <cellStyle name="Normal 2 3 2 2 3 6 4" xfId="10528" xr:uid="{00000000-0005-0000-0000-0000D84F0000}"/>
    <cellStyle name="Normal 2 3 2 2 3 6 5" xfId="18914" xr:uid="{00000000-0005-0000-0000-0000D94F0000}"/>
    <cellStyle name="Normal 2 3 2 2 3 6 6" xfId="27300" xr:uid="{00000000-0005-0000-0000-0000DA4F0000}"/>
    <cellStyle name="Normal 2 3 2 2 3 6 7" xfId="35686" xr:uid="{00000000-0005-0000-0000-0000DB4F0000}"/>
    <cellStyle name="Normal 2 3 2 2 3 6 8" xfId="44072" xr:uid="{00000000-0005-0000-0000-0000DC4F0000}"/>
    <cellStyle name="Normal 2 3 2 2 3 6 9" xfId="52458" xr:uid="{00000000-0005-0000-0000-0000DD4F0000}"/>
    <cellStyle name="Normal 2 3 2 2 3 7" xfId="669" xr:uid="{00000000-0005-0000-0000-0000DE4F0000}"/>
    <cellStyle name="Normal 2 3 2 2 3 7 2" xfId="6422" xr:uid="{00000000-0005-0000-0000-0000DF4F0000}"/>
    <cellStyle name="Normal 2 3 2 2 3 7 3" xfId="12098" xr:uid="{00000000-0005-0000-0000-0000E04F0000}"/>
    <cellStyle name="Normal 2 3 2 2 3 7 4" xfId="20484" xr:uid="{00000000-0005-0000-0000-0000E14F0000}"/>
    <cellStyle name="Normal 2 3 2 2 3 7 5" xfId="28870" xr:uid="{00000000-0005-0000-0000-0000E24F0000}"/>
    <cellStyle name="Normal 2 3 2 2 3 7 6" xfId="37256" xr:uid="{00000000-0005-0000-0000-0000E34F0000}"/>
    <cellStyle name="Normal 2 3 2 2 3 7 7" xfId="45642" xr:uid="{00000000-0005-0000-0000-0000E44F0000}"/>
    <cellStyle name="Normal 2 3 2 2 3 7 8" xfId="54028" xr:uid="{00000000-0005-0000-0000-0000E54F0000}"/>
    <cellStyle name="Normal 2 3 2 2 3 8" xfId="3454" xr:uid="{00000000-0005-0000-0000-0000E64F0000}"/>
    <cellStyle name="Normal 2 3 2 2 3 8 2" xfId="14808" xr:uid="{00000000-0005-0000-0000-0000E74F0000}"/>
    <cellStyle name="Normal 2 3 2 2 3 8 3" xfId="23194" xr:uid="{00000000-0005-0000-0000-0000E84F0000}"/>
    <cellStyle name="Normal 2 3 2 2 3 8 4" xfId="31580" xr:uid="{00000000-0005-0000-0000-0000E94F0000}"/>
    <cellStyle name="Normal 2 3 2 2 3 8 5" xfId="39966" xr:uid="{00000000-0005-0000-0000-0000EA4F0000}"/>
    <cellStyle name="Normal 2 3 2 2 3 8 6" xfId="48352" xr:uid="{00000000-0005-0000-0000-0000EB4F0000}"/>
    <cellStyle name="Normal 2 3 2 2 3 8 7" xfId="56738" xr:uid="{00000000-0005-0000-0000-0000EC4F0000}"/>
    <cellStyle name="Normal 2 3 2 2 3 9" xfId="6182" xr:uid="{00000000-0005-0000-0000-0000ED4F0000}"/>
    <cellStyle name="Normal 2 3 2 2 3 9 2" xfId="11858" xr:uid="{00000000-0005-0000-0000-0000EE4F0000}"/>
    <cellStyle name="Normal 2 3 2 2 3 9 3" xfId="20244" xr:uid="{00000000-0005-0000-0000-0000EF4F0000}"/>
    <cellStyle name="Normal 2 3 2 2 3 9 4" xfId="28630" xr:uid="{00000000-0005-0000-0000-0000F04F0000}"/>
    <cellStyle name="Normal 2 3 2 2 3 9 5" xfId="37016" xr:uid="{00000000-0005-0000-0000-0000F14F0000}"/>
    <cellStyle name="Normal 2 3 2 2 3 9 6" xfId="45402" xr:uid="{00000000-0005-0000-0000-0000F24F0000}"/>
    <cellStyle name="Normal 2 3 2 2 3 9 7" xfId="53788" xr:uid="{00000000-0005-0000-0000-0000F34F0000}"/>
    <cellStyle name="Normal 2 3 2 2 3_Sheet1" xfId="208" xr:uid="{00000000-0005-0000-0000-0000F44F0000}"/>
    <cellStyle name="Normal 2 3 2 2 4" xfId="209" xr:uid="{00000000-0005-0000-0000-0000F54F0000}"/>
    <cellStyle name="Normal 2 3 2 2 4 10" xfId="9134" xr:uid="{00000000-0005-0000-0000-0000F64F0000}"/>
    <cellStyle name="Normal 2 3 2 2 4 11" xfId="17520" xr:uid="{00000000-0005-0000-0000-0000F74F0000}"/>
    <cellStyle name="Normal 2 3 2 2 4 12" xfId="25906" xr:uid="{00000000-0005-0000-0000-0000F84F0000}"/>
    <cellStyle name="Normal 2 3 2 2 4 13" xfId="34292" xr:uid="{00000000-0005-0000-0000-0000F94F0000}"/>
    <cellStyle name="Normal 2 3 2 2 4 14" xfId="42678" xr:uid="{00000000-0005-0000-0000-0000FA4F0000}"/>
    <cellStyle name="Normal 2 3 2 2 4 15" xfId="51064" xr:uid="{00000000-0005-0000-0000-0000FB4F0000}"/>
    <cellStyle name="Normal 2 3 2 2 4 16" xfId="59450" xr:uid="{00000000-0005-0000-0000-0000FC4F0000}"/>
    <cellStyle name="Normal 2 3 2 2 4 17" xfId="60817" xr:uid="{00000000-0005-0000-0000-0000FD4F0000}"/>
    <cellStyle name="Normal 2 3 2 2 4 2" xfId="210" xr:uid="{00000000-0005-0000-0000-0000FE4F0000}"/>
    <cellStyle name="Normal 2 3 2 2 4 2 10" xfId="34293" xr:uid="{00000000-0005-0000-0000-0000FF4F0000}"/>
    <cellStyle name="Normal 2 3 2 2 4 2 11" xfId="42679" xr:uid="{00000000-0005-0000-0000-000000500000}"/>
    <cellStyle name="Normal 2 3 2 2 4 2 12" xfId="51065" xr:uid="{00000000-0005-0000-0000-000001500000}"/>
    <cellStyle name="Normal 2 3 2 2 4 2 13" xfId="59451" xr:uid="{00000000-0005-0000-0000-000002500000}"/>
    <cellStyle name="Normal 2 3 2 2 4 2 14" xfId="60818" xr:uid="{00000000-0005-0000-0000-000003500000}"/>
    <cellStyle name="Normal 2 3 2 2 4 2 2" xfId="1031" xr:uid="{00000000-0005-0000-0000-000004500000}"/>
    <cellStyle name="Normal 2 3 2 2 4 2 2 10" xfId="51442" xr:uid="{00000000-0005-0000-0000-000005500000}"/>
    <cellStyle name="Normal 2 3 2 2 4 2 2 11" xfId="59828" xr:uid="{00000000-0005-0000-0000-000006500000}"/>
    <cellStyle name="Normal 2 3 2 2 4 2 2 12" xfId="61313" xr:uid="{00000000-0005-0000-0000-000007500000}"/>
    <cellStyle name="Normal 2 3 2 2 4 2 2 2" xfId="2982" xr:uid="{00000000-0005-0000-0000-000008500000}"/>
    <cellStyle name="Normal 2 3 2 2 4 2 2 2 2" xfId="5699" xr:uid="{00000000-0005-0000-0000-000009500000}"/>
    <cellStyle name="Normal 2 3 2 2 4 2 2 2 2 2" xfId="17053" xr:uid="{00000000-0005-0000-0000-00000A500000}"/>
    <cellStyle name="Normal 2 3 2 2 4 2 2 2 2 3" xfId="25439" xr:uid="{00000000-0005-0000-0000-00000B500000}"/>
    <cellStyle name="Normal 2 3 2 2 4 2 2 2 2 4" xfId="33825" xr:uid="{00000000-0005-0000-0000-00000C500000}"/>
    <cellStyle name="Normal 2 3 2 2 4 2 2 2 2 5" xfId="42211" xr:uid="{00000000-0005-0000-0000-00000D500000}"/>
    <cellStyle name="Normal 2 3 2 2 4 2 2 2 2 6" xfId="50597" xr:uid="{00000000-0005-0000-0000-00000E500000}"/>
    <cellStyle name="Normal 2 3 2 2 4 2 2 2 2 7" xfId="58983" xr:uid="{00000000-0005-0000-0000-00000F500000}"/>
    <cellStyle name="Normal 2 3 2 2 4 2 2 2 3" xfId="8667" xr:uid="{00000000-0005-0000-0000-000010500000}"/>
    <cellStyle name="Normal 2 3 2 2 4 2 2 2 3 2" xfId="14343" xr:uid="{00000000-0005-0000-0000-000011500000}"/>
    <cellStyle name="Normal 2 3 2 2 4 2 2 2 3 3" xfId="22729" xr:uid="{00000000-0005-0000-0000-000012500000}"/>
    <cellStyle name="Normal 2 3 2 2 4 2 2 2 3 4" xfId="31115" xr:uid="{00000000-0005-0000-0000-000013500000}"/>
    <cellStyle name="Normal 2 3 2 2 4 2 2 2 3 5" xfId="39501" xr:uid="{00000000-0005-0000-0000-000014500000}"/>
    <cellStyle name="Normal 2 3 2 2 4 2 2 2 3 6" xfId="47887" xr:uid="{00000000-0005-0000-0000-000015500000}"/>
    <cellStyle name="Normal 2 3 2 2 4 2 2 2 3 7" xfId="56273" xr:uid="{00000000-0005-0000-0000-000016500000}"/>
    <cellStyle name="Normal 2 3 2 2 4 2 2 2 4" xfId="11377" xr:uid="{00000000-0005-0000-0000-000017500000}"/>
    <cellStyle name="Normal 2 3 2 2 4 2 2 2 5" xfId="19763" xr:uid="{00000000-0005-0000-0000-000018500000}"/>
    <cellStyle name="Normal 2 3 2 2 4 2 2 2 6" xfId="28149" xr:uid="{00000000-0005-0000-0000-000019500000}"/>
    <cellStyle name="Normal 2 3 2 2 4 2 2 2 7" xfId="36535" xr:uid="{00000000-0005-0000-0000-00001A500000}"/>
    <cellStyle name="Normal 2 3 2 2 4 2 2 2 8" xfId="44921" xr:uid="{00000000-0005-0000-0000-00001B500000}"/>
    <cellStyle name="Normal 2 3 2 2 4 2 2 2 9" xfId="53307" xr:uid="{00000000-0005-0000-0000-00001C500000}"/>
    <cellStyle name="Normal 2 3 2 2 4 2 2 3" xfId="3834" xr:uid="{00000000-0005-0000-0000-00001D500000}"/>
    <cellStyle name="Normal 2 3 2 2 4 2 2 3 2" xfId="15188" xr:uid="{00000000-0005-0000-0000-00001E500000}"/>
    <cellStyle name="Normal 2 3 2 2 4 2 2 3 3" xfId="23574" xr:uid="{00000000-0005-0000-0000-00001F500000}"/>
    <cellStyle name="Normal 2 3 2 2 4 2 2 3 4" xfId="31960" xr:uid="{00000000-0005-0000-0000-000020500000}"/>
    <cellStyle name="Normal 2 3 2 2 4 2 2 3 5" xfId="40346" xr:uid="{00000000-0005-0000-0000-000021500000}"/>
    <cellStyle name="Normal 2 3 2 2 4 2 2 3 6" xfId="48732" xr:uid="{00000000-0005-0000-0000-000022500000}"/>
    <cellStyle name="Normal 2 3 2 2 4 2 2 3 7" xfId="57118" xr:uid="{00000000-0005-0000-0000-000023500000}"/>
    <cellStyle name="Normal 2 3 2 2 4 2 2 4" xfId="6802" xr:uid="{00000000-0005-0000-0000-000024500000}"/>
    <cellStyle name="Normal 2 3 2 2 4 2 2 4 2" xfId="12478" xr:uid="{00000000-0005-0000-0000-000025500000}"/>
    <cellStyle name="Normal 2 3 2 2 4 2 2 4 3" xfId="20864" xr:uid="{00000000-0005-0000-0000-000026500000}"/>
    <cellStyle name="Normal 2 3 2 2 4 2 2 4 4" xfId="29250" xr:uid="{00000000-0005-0000-0000-000027500000}"/>
    <cellStyle name="Normal 2 3 2 2 4 2 2 4 5" xfId="37636" xr:uid="{00000000-0005-0000-0000-000028500000}"/>
    <cellStyle name="Normal 2 3 2 2 4 2 2 4 6" xfId="46022" xr:uid="{00000000-0005-0000-0000-000029500000}"/>
    <cellStyle name="Normal 2 3 2 2 4 2 2 4 7" xfId="54408" xr:uid="{00000000-0005-0000-0000-00002A500000}"/>
    <cellStyle name="Normal 2 3 2 2 4 2 2 5" xfId="9512" xr:uid="{00000000-0005-0000-0000-00002B500000}"/>
    <cellStyle name="Normal 2 3 2 2 4 2 2 6" xfId="17898" xr:uid="{00000000-0005-0000-0000-00002C500000}"/>
    <cellStyle name="Normal 2 3 2 2 4 2 2 7" xfId="26284" xr:uid="{00000000-0005-0000-0000-00002D500000}"/>
    <cellStyle name="Normal 2 3 2 2 4 2 2 8" xfId="34670" xr:uid="{00000000-0005-0000-0000-00002E500000}"/>
    <cellStyle name="Normal 2 3 2 2 4 2 2 9" xfId="43056" xr:uid="{00000000-0005-0000-0000-00002F500000}"/>
    <cellStyle name="Normal 2 3 2 2 4 2 3" xfId="1585" xr:uid="{00000000-0005-0000-0000-000030500000}"/>
    <cellStyle name="Normal 2 3 2 2 4 2 3 10" xfId="51910" xr:uid="{00000000-0005-0000-0000-000031500000}"/>
    <cellStyle name="Normal 2 3 2 2 4 2 3 11" xfId="60296" xr:uid="{00000000-0005-0000-0000-000032500000}"/>
    <cellStyle name="Normal 2 3 2 2 4 2 3 2" xfId="2605" xr:uid="{00000000-0005-0000-0000-000033500000}"/>
    <cellStyle name="Normal 2 3 2 2 4 2 3 2 2" xfId="5322" xr:uid="{00000000-0005-0000-0000-000034500000}"/>
    <cellStyle name="Normal 2 3 2 2 4 2 3 2 2 2" xfId="16676" xr:uid="{00000000-0005-0000-0000-000035500000}"/>
    <cellStyle name="Normal 2 3 2 2 4 2 3 2 2 3" xfId="25062" xr:uid="{00000000-0005-0000-0000-000036500000}"/>
    <cellStyle name="Normal 2 3 2 2 4 2 3 2 2 4" xfId="33448" xr:uid="{00000000-0005-0000-0000-000037500000}"/>
    <cellStyle name="Normal 2 3 2 2 4 2 3 2 2 5" xfId="41834" xr:uid="{00000000-0005-0000-0000-000038500000}"/>
    <cellStyle name="Normal 2 3 2 2 4 2 3 2 2 6" xfId="50220" xr:uid="{00000000-0005-0000-0000-000039500000}"/>
    <cellStyle name="Normal 2 3 2 2 4 2 3 2 2 7" xfId="58606" xr:uid="{00000000-0005-0000-0000-00003A500000}"/>
    <cellStyle name="Normal 2 3 2 2 4 2 3 2 3" xfId="8290" xr:uid="{00000000-0005-0000-0000-00003B500000}"/>
    <cellStyle name="Normal 2 3 2 2 4 2 3 2 3 2" xfId="13966" xr:uid="{00000000-0005-0000-0000-00003C500000}"/>
    <cellStyle name="Normal 2 3 2 2 4 2 3 2 3 3" xfId="22352" xr:uid="{00000000-0005-0000-0000-00003D500000}"/>
    <cellStyle name="Normal 2 3 2 2 4 2 3 2 3 4" xfId="30738" xr:uid="{00000000-0005-0000-0000-00003E500000}"/>
    <cellStyle name="Normal 2 3 2 2 4 2 3 2 3 5" xfId="39124" xr:uid="{00000000-0005-0000-0000-00003F500000}"/>
    <cellStyle name="Normal 2 3 2 2 4 2 3 2 3 6" xfId="47510" xr:uid="{00000000-0005-0000-0000-000040500000}"/>
    <cellStyle name="Normal 2 3 2 2 4 2 3 2 3 7" xfId="55896" xr:uid="{00000000-0005-0000-0000-000041500000}"/>
    <cellStyle name="Normal 2 3 2 2 4 2 3 2 4" xfId="11000" xr:uid="{00000000-0005-0000-0000-000042500000}"/>
    <cellStyle name="Normal 2 3 2 2 4 2 3 2 5" xfId="19386" xr:uid="{00000000-0005-0000-0000-000043500000}"/>
    <cellStyle name="Normal 2 3 2 2 4 2 3 2 6" xfId="27772" xr:uid="{00000000-0005-0000-0000-000044500000}"/>
    <cellStyle name="Normal 2 3 2 2 4 2 3 2 7" xfId="36158" xr:uid="{00000000-0005-0000-0000-000045500000}"/>
    <cellStyle name="Normal 2 3 2 2 4 2 3 2 8" xfId="44544" xr:uid="{00000000-0005-0000-0000-000046500000}"/>
    <cellStyle name="Normal 2 3 2 2 4 2 3 2 9" xfId="52930" xr:uid="{00000000-0005-0000-0000-000047500000}"/>
    <cellStyle name="Normal 2 3 2 2 4 2 3 3" xfId="4302" xr:uid="{00000000-0005-0000-0000-000048500000}"/>
    <cellStyle name="Normal 2 3 2 2 4 2 3 3 2" xfId="15656" xr:uid="{00000000-0005-0000-0000-000049500000}"/>
    <cellStyle name="Normal 2 3 2 2 4 2 3 3 3" xfId="24042" xr:uid="{00000000-0005-0000-0000-00004A500000}"/>
    <cellStyle name="Normal 2 3 2 2 4 2 3 3 4" xfId="32428" xr:uid="{00000000-0005-0000-0000-00004B500000}"/>
    <cellStyle name="Normal 2 3 2 2 4 2 3 3 5" xfId="40814" xr:uid="{00000000-0005-0000-0000-00004C500000}"/>
    <cellStyle name="Normal 2 3 2 2 4 2 3 3 6" xfId="49200" xr:uid="{00000000-0005-0000-0000-00004D500000}"/>
    <cellStyle name="Normal 2 3 2 2 4 2 3 3 7" xfId="57586" xr:uid="{00000000-0005-0000-0000-00004E500000}"/>
    <cellStyle name="Normal 2 3 2 2 4 2 3 4" xfId="7270" xr:uid="{00000000-0005-0000-0000-00004F500000}"/>
    <cellStyle name="Normal 2 3 2 2 4 2 3 4 2" xfId="12946" xr:uid="{00000000-0005-0000-0000-000050500000}"/>
    <cellStyle name="Normal 2 3 2 2 4 2 3 4 3" xfId="21332" xr:uid="{00000000-0005-0000-0000-000051500000}"/>
    <cellStyle name="Normal 2 3 2 2 4 2 3 4 4" xfId="29718" xr:uid="{00000000-0005-0000-0000-000052500000}"/>
    <cellStyle name="Normal 2 3 2 2 4 2 3 4 5" xfId="38104" xr:uid="{00000000-0005-0000-0000-000053500000}"/>
    <cellStyle name="Normal 2 3 2 2 4 2 3 4 6" xfId="46490" xr:uid="{00000000-0005-0000-0000-000054500000}"/>
    <cellStyle name="Normal 2 3 2 2 4 2 3 4 7" xfId="54876" xr:uid="{00000000-0005-0000-0000-000055500000}"/>
    <cellStyle name="Normal 2 3 2 2 4 2 3 5" xfId="9980" xr:uid="{00000000-0005-0000-0000-000056500000}"/>
    <cellStyle name="Normal 2 3 2 2 4 2 3 6" xfId="18366" xr:uid="{00000000-0005-0000-0000-000057500000}"/>
    <cellStyle name="Normal 2 3 2 2 4 2 3 7" xfId="26752" xr:uid="{00000000-0005-0000-0000-000058500000}"/>
    <cellStyle name="Normal 2 3 2 2 4 2 3 8" xfId="35138" xr:uid="{00000000-0005-0000-0000-000059500000}"/>
    <cellStyle name="Normal 2 3 2 2 4 2 3 9" xfId="43524" xr:uid="{00000000-0005-0000-0000-00005A500000}"/>
    <cellStyle name="Normal 2 3 2 2 4 2 4" xfId="2137" xr:uid="{00000000-0005-0000-0000-00005B500000}"/>
    <cellStyle name="Normal 2 3 2 2 4 2 4 2" xfId="4854" xr:uid="{00000000-0005-0000-0000-00005C500000}"/>
    <cellStyle name="Normal 2 3 2 2 4 2 4 2 2" xfId="16208" xr:uid="{00000000-0005-0000-0000-00005D500000}"/>
    <cellStyle name="Normal 2 3 2 2 4 2 4 2 3" xfId="24594" xr:uid="{00000000-0005-0000-0000-00005E500000}"/>
    <cellStyle name="Normal 2 3 2 2 4 2 4 2 4" xfId="32980" xr:uid="{00000000-0005-0000-0000-00005F500000}"/>
    <cellStyle name="Normal 2 3 2 2 4 2 4 2 5" xfId="41366" xr:uid="{00000000-0005-0000-0000-000060500000}"/>
    <cellStyle name="Normal 2 3 2 2 4 2 4 2 6" xfId="49752" xr:uid="{00000000-0005-0000-0000-000061500000}"/>
    <cellStyle name="Normal 2 3 2 2 4 2 4 2 7" xfId="58138" xr:uid="{00000000-0005-0000-0000-000062500000}"/>
    <cellStyle name="Normal 2 3 2 2 4 2 4 3" xfId="7822" xr:uid="{00000000-0005-0000-0000-000063500000}"/>
    <cellStyle name="Normal 2 3 2 2 4 2 4 3 2" xfId="13498" xr:uid="{00000000-0005-0000-0000-000064500000}"/>
    <cellStyle name="Normal 2 3 2 2 4 2 4 3 3" xfId="21884" xr:uid="{00000000-0005-0000-0000-000065500000}"/>
    <cellStyle name="Normal 2 3 2 2 4 2 4 3 4" xfId="30270" xr:uid="{00000000-0005-0000-0000-000066500000}"/>
    <cellStyle name="Normal 2 3 2 2 4 2 4 3 5" xfId="38656" xr:uid="{00000000-0005-0000-0000-000067500000}"/>
    <cellStyle name="Normal 2 3 2 2 4 2 4 3 6" xfId="47042" xr:uid="{00000000-0005-0000-0000-000068500000}"/>
    <cellStyle name="Normal 2 3 2 2 4 2 4 3 7" xfId="55428" xr:uid="{00000000-0005-0000-0000-000069500000}"/>
    <cellStyle name="Normal 2 3 2 2 4 2 4 4" xfId="10532" xr:uid="{00000000-0005-0000-0000-00006A500000}"/>
    <cellStyle name="Normal 2 3 2 2 4 2 4 5" xfId="18918" xr:uid="{00000000-0005-0000-0000-00006B500000}"/>
    <cellStyle name="Normal 2 3 2 2 4 2 4 6" xfId="27304" xr:uid="{00000000-0005-0000-0000-00006C500000}"/>
    <cellStyle name="Normal 2 3 2 2 4 2 4 7" xfId="35690" xr:uid="{00000000-0005-0000-0000-00006D500000}"/>
    <cellStyle name="Normal 2 3 2 2 4 2 4 8" xfId="44076" xr:uid="{00000000-0005-0000-0000-00006E500000}"/>
    <cellStyle name="Normal 2 3 2 2 4 2 4 9" xfId="52462" xr:uid="{00000000-0005-0000-0000-00006F500000}"/>
    <cellStyle name="Normal 2 3 2 2 4 2 5" xfId="3457" xr:uid="{00000000-0005-0000-0000-000070500000}"/>
    <cellStyle name="Normal 2 3 2 2 4 2 5 2" xfId="14811" xr:uid="{00000000-0005-0000-0000-000071500000}"/>
    <cellStyle name="Normal 2 3 2 2 4 2 5 3" xfId="23197" xr:uid="{00000000-0005-0000-0000-000072500000}"/>
    <cellStyle name="Normal 2 3 2 2 4 2 5 4" xfId="31583" xr:uid="{00000000-0005-0000-0000-000073500000}"/>
    <cellStyle name="Normal 2 3 2 2 4 2 5 5" xfId="39969" xr:uid="{00000000-0005-0000-0000-000074500000}"/>
    <cellStyle name="Normal 2 3 2 2 4 2 5 6" xfId="48355" xr:uid="{00000000-0005-0000-0000-000075500000}"/>
    <cellStyle name="Normal 2 3 2 2 4 2 5 7" xfId="56741" xr:uid="{00000000-0005-0000-0000-000076500000}"/>
    <cellStyle name="Normal 2 3 2 2 4 2 6" xfId="6425" xr:uid="{00000000-0005-0000-0000-000077500000}"/>
    <cellStyle name="Normal 2 3 2 2 4 2 6 2" xfId="12101" xr:uid="{00000000-0005-0000-0000-000078500000}"/>
    <cellStyle name="Normal 2 3 2 2 4 2 6 3" xfId="20487" xr:uid="{00000000-0005-0000-0000-000079500000}"/>
    <cellStyle name="Normal 2 3 2 2 4 2 6 4" xfId="28873" xr:uid="{00000000-0005-0000-0000-00007A500000}"/>
    <cellStyle name="Normal 2 3 2 2 4 2 6 5" xfId="37259" xr:uid="{00000000-0005-0000-0000-00007B500000}"/>
    <cellStyle name="Normal 2 3 2 2 4 2 6 6" xfId="45645" xr:uid="{00000000-0005-0000-0000-00007C500000}"/>
    <cellStyle name="Normal 2 3 2 2 4 2 6 7" xfId="54031" xr:uid="{00000000-0005-0000-0000-00007D500000}"/>
    <cellStyle name="Normal 2 3 2 2 4 2 7" xfId="9135" xr:uid="{00000000-0005-0000-0000-00007E500000}"/>
    <cellStyle name="Normal 2 3 2 2 4 2 8" xfId="17521" xr:uid="{00000000-0005-0000-0000-00007F500000}"/>
    <cellStyle name="Normal 2 3 2 2 4 2 9" xfId="25907" xr:uid="{00000000-0005-0000-0000-000080500000}"/>
    <cellStyle name="Normal 2 3 2 2 4 3" xfId="1032" xr:uid="{00000000-0005-0000-0000-000081500000}"/>
    <cellStyle name="Normal 2 3 2 2 4 3 10" xfId="43057" xr:uid="{00000000-0005-0000-0000-000082500000}"/>
    <cellStyle name="Normal 2 3 2 2 4 3 11" xfId="51443" xr:uid="{00000000-0005-0000-0000-000083500000}"/>
    <cellStyle name="Normal 2 3 2 2 4 3 12" xfId="59829" xr:uid="{00000000-0005-0000-0000-000084500000}"/>
    <cellStyle name="Normal 2 3 2 2 4 3 13" xfId="61312" xr:uid="{00000000-0005-0000-0000-000085500000}"/>
    <cellStyle name="Normal 2 3 2 2 4 3 2" xfId="1859" xr:uid="{00000000-0005-0000-0000-000086500000}"/>
    <cellStyle name="Normal 2 3 2 2 4 3 2 10" xfId="52184" xr:uid="{00000000-0005-0000-0000-000087500000}"/>
    <cellStyle name="Normal 2 3 2 2 4 3 2 11" xfId="60570" xr:uid="{00000000-0005-0000-0000-000088500000}"/>
    <cellStyle name="Normal 2 3 2 2 4 3 2 2" xfId="2983" xr:uid="{00000000-0005-0000-0000-000089500000}"/>
    <cellStyle name="Normal 2 3 2 2 4 3 2 2 2" xfId="5700" xr:uid="{00000000-0005-0000-0000-00008A500000}"/>
    <cellStyle name="Normal 2 3 2 2 4 3 2 2 2 2" xfId="17054" xr:uid="{00000000-0005-0000-0000-00008B500000}"/>
    <cellStyle name="Normal 2 3 2 2 4 3 2 2 2 3" xfId="25440" xr:uid="{00000000-0005-0000-0000-00008C500000}"/>
    <cellStyle name="Normal 2 3 2 2 4 3 2 2 2 4" xfId="33826" xr:uid="{00000000-0005-0000-0000-00008D500000}"/>
    <cellStyle name="Normal 2 3 2 2 4 3 2 2 2 5" xfId="42212" xr:uid="{00000000-0005-0000-0000-00008E500000}"/>
    <cellStyle name="Normal 2 3 2 2 4 3 2 2 2 6" xfId="50598" xr:uid="{00000000-0005-0000-0000-00008F500000}"/>
    <cellStyle name="Normal 2 3 2 2 4 3 2 2 2 7" xfId="58984" xr:uid="{00000000-0005-0000-0000-000090500000}"/>
    <cellStyle name="Normal 2 3 2 2 4 3 2 2 3" xfId="8668" xr:uid="{00000000-0005-0000-0000-000091500000}"/>
    <cellStyle name="Normal 2 3 2 2 4 3 2 2 3 2" xfId="14344" xr:uid="{00000000-0005-0000-0000-000092500000}"/>
    <cellStyle name="Normal 2 3 2 2 4 3 2 2 3 3" xfId="22730" xr:uid="{00000000-0005-0000-0000-000093500000}"/>
    <cellStyle name="Normal 2 3 2 2 4 3 2 2 3 4" xfId="31116" xr:uid="{00000000-0005-0000-0000-000094500000}"/>
    <cellStyle name="Normal 2 3 2 2 4 3 2 2 3 5" xfId="39502" xr:uid="{00000000-0005-0000-0000-000095500000}"/>
    <cellStyle name="Normal 2 3 2 2 4 3 2 2 3 6" xfId="47888" xr:uid="{00000000-0005-0000-0000-000096500000}"/>
    <cellStyle name="Normal 2 3 2 2 4 3 2 2 3 7" xfId="56274" xr:uid="{00000000-0005-0000-0000-000097500000}"/>
    <cellStyle name="Normal 2 3 2 2 4 3 2 2 4" xfId="11378" xr:uid="{00000000-0005-0000-0000-000098500000}"/>
    <cellStyle name="Normal 2 3 2 2 4 3 2 2 5" xfId="19764" xr:uid="{00000000-0005-0000-0000-000099500000}"/>
    <cellStyle name="Normal 2 3 2 2 4 3 2 2 6" xfId="28150" xr:uid="{00000000-0005-0000-0000-00009A500000}"/>
    <cellStyle name="Normal 2 3 2 2 4 3 2 2 7" xfId="36536" xr:uid="{00000000-0005-0000-0000-00009B500000}"/>
    <cellStyle name="Normal 2 3 2 2 4 3 2 2 8" xfId="44922" xr:uid="{00000000-0005-0000-0000-00009C500000}"/>
    <cellStyle name="Normal 2 3 2 2 4 3 2 2 9" xfId="53308" xr:uid="{00000000-0005-0000-0000-00009D500000}"/>
    <cellStyle name="Normal 2 3 2 2 4 3 2 3" xfId="4576" xr:uid="{00000000-0005-0000-0000-00009E500000}"/>
    <cellStyle name="Normal 2 3 2 2 4 3 2 3 2" xfId="15930" xr:uid="{00000000-0005-0000-0000-00009F500000}"/>
    <cellStyle name="Normal 2 3 2 2 4 3 2 3 3" xfId="24316" xr:uid="{00000000-0005-0000-0000-0000A0500000}"/>
    <cellStyle name="Normal 2 3 2 2 4 3 2 3 4" xfId="32702" xr:uid="{00000000-0005-0000-0000-0000A1500000}"/>
    <cellStyle name="Normal 2 3 2 2 4 3 2 3 5" xfId="41088" xr:uid="{00000000-0005-0000-0000-0000A2500000}"/>
    <cellStyle name="Normal 2 3 2 2 4 3 2 3 6" xfId="49474" xr:uid="{00000000-0005-0000-0000-0000A3500000}"/>
    <cellStyle name="Normal 2 3 2 2 4 3 2 3 7" xfId="57860" xr:uid="{00000000-0005-0000-0000-0000A4500000}"/>
    <cellStyle name="Normal 2 3 2 2 4 3 2 4" xfId="7544" xr:uid="{00000000-0005-0000-0000-0000A5500000}"/>
    <cellStyle name="Normal 2 3 2 2 4 3 2 4 2" xfId="13220" xr:uid="{00000000-0005-0000-0000-0000A6500000}"/>
    <cellStyle name="Normal 2 3 2 2 4 3 2 4 3" xfId="21606" xr:uid="{00000000-0005-0000-0000-0000A7500000}"/>
    <cellStyle name="Normal 2 3 2 2 4 3 2 4 4" xfId="29992" xr:uid="{00000000-0005-0000-0000-0000A8500000}"/>
    <cellStyle name="Normal 2 3 2 2 4 3 2 4 5" xfId="38378" xr:uid="{00000000-0005-0000-0000-0000A9500000}"/>
    <cellStyle name="Normal 2 3 2 2 4 3 2 4 6" xfId="46764" xr:uid="{00000000-0005-0000-0000-0000AA500000}"/>
    <cellStyle name="Normal 2 3 2 2 4 3 2 4 7" xfId="55150" xr:uid="{00000000-0005-0000-0000-0000AB500000}"/>
    <cellStyle name="Normal 2 3 2 2 4 3 2 5" xfId="10254" xr:uid="{00000000-0005-0000-0000-0000AC500000}"/>
    <cellStyle name="Normal 2 3 2 2 4 3 2 6" xfId="18640" xr:uid="{00000000-0005-0000-0000-0000AD500000}"/>
    <cellStyle name="Normal 2 3 2 2 4 3 2 7" xfId="27026" xr:uid="{00000000-0005-0000-0000-0000AE500000}"/>
    <cellStyle name="Normal 2 3 2 2 4 3 2 8" xfId="35412" xr:uid="{00000000-0005-0000-0000-0000AF500000}"/>
    <cellStyle name="Normal 2 3 2 2 4 3 2 9" xfId="43798" xr:uid="{00000000-0005-0000-0000-0000B0500000}"/>
    <cellStyle name="Normal 2 3 2 2 4 3 3" xfId="2138" xr:uid="{00000000-0005-0000-0000-0000B1500000}"/>
    <cellStyle name="Normal 2 3 2 2 4 3 3 2" xfId="4855" xr:uid="{00000000-0005-0000-0000-0000B2500000}"/>
    <cellStyle name="Normal 2 3 2 2 4 3 3 2 2" xfId="16209" xr:uid="{00000000-0005-0000-0000-0000B3500000}"/>
    <cellStyle name="Normal 2 3 2 2 4 3 3 2 3" xfId="24595" xr:uid="{00000000-0005-0000-0000-0000B4500000}"/>
    <cellStyle name="Normal 2 3 2 2 4 3 3 2 4" xfId="32981" xr:uid="{00000000-0005-0000-0000-0000B5500000}"/>
    <cellStyle name="Normal 2 3 2 2 4 3 3 2 5" xfId="41367" xr:uid="{00000000-0005-0000-0000-0000B6500000}"/>
    <cellStyle name="Normal 2 3 2 2 4 3 3 2 6" xfId="49753" xr:uid="{00000000-0005-0000-0000-0000B7500000}"/>
    <cellStyle name="Normal 2 3 2 2 4 3 3 2 7" xfId="58139" xr:uid="{00000000-0005-0000-0000-0000B8500000}"/>
    <cellStyle name="Normal 2 3 2 2 4 3 3 3" xfId="7823" xr:uid="{00000000-0005-0000-0000-0000B9500000}"/>
    <cellStyle name="Normal 2 3 2 2 4 3 3 3 2" xfId="13499" xr:uid="{00000000-0005-0000-0000-0000BA500000}"/>
    <cellStyle name="Normal 2 3 2 2 4 3 3 3 3" xfId="21885" xr:uid="{00000000-0005-0000-0000-0000BB500000}"/>
    <cellStyle name="Normal 2 3 2 2 4 3 3 3 4" xfId="30271" xr:uid="{00000000-0005-0000-0000-0000BC500000}"/>
    <cellStyle name="Normal 2 3 2 2 4 3 3 3 5" xfId="38657" xr:uid="{00000000-0005-0000-0000-0000BD500000}"/>
    <cellStyle name="Normal 2 3 2 2 4 3 3 3 6" xfId="47043" xr:uid="{00000000-0005-0000-0000-0000BE500000}"/>
    <cellStyle name="Normal 2 3 2 2 4 3 3 3 7" xfId="55429" xr:uid="{00000000-0005-0000-0000-0000BF500000}"/>
    <cellStyle name="Normal 2 3 2 2 4 3 3 4" xfId="10533" xr:uid="{00000000-0005-0000-0000-0000C0500000}"/>
    <cellStyle name="Normal 2 3 2 2 4 3 3 5" xfId="18919" xr:uid="{00000000-0005-0000-0000-0000C1500000}"/>
    <cellStyle name="Normal 2 3 2 2 4 3 3 6" xfId="27305" xr:uid="{00000000-0005-0000-0000-0000C2500000}"/>
    <cellStyle name="Normal 2 3 2 2 4 3 3 7" xfId="35691" xr:uid="{00000000-0005-0000-0000-0000C3500000}"/>
    <cellStyle name="Normal 2 3 2 2 4 3 3 8" xfId="44077" xr:uid="{00000000-0005-0000-0000-0000C4500000}"/>
    <cellStyle name="Normal 2 3 2 2 4 3 3 9" xfId="52463" xr:uid="{00000000-0005-0000-0000-0000C5500000}"/>
    <cellStyle name="Normal 2 3 2 2 4 3 4" xfId="3835" xr:uid="{00000000-0005-0000-0000-0000C6500000}"/>
    <cellStyle name="Normal 2 3 2 2 4 3 4 2" xfId="15189" xr:uid="{00000000-0005-0000-0000-0000C7500000}"/>
    <cellStyle name="Normal 2 3 2 2 4 3 4 3" xfId="23575" xr:uid="{00000000-0005-0000-0000-0000C8500000}"/>
    <cellStyle name="Normal 2 3 2 2 4 3 4 4" xfId="31961" xr:uid="{00000000-0005-0000-0000-0000C9500000}"/>
    <cellStyle name="Normal 2 3 2 2 4 3 4 5" xfId="40347" xr:uid="{00000000-0005-0000-0000-0000CA500000}"/>
    <cellStyle name="Normal 2 3 2 2 4 3 4 6" xfId="48733" xr:uid="{00000000-0005-0000-0000-0000CB500000}"/>
    <cellStyle name="Normal 2 3 2 2 4 3 4 7" xfId="57119" xr:uid="{00000000-0005-0000-0000-0000CC500000}"/>
    <cellStyle name="Normal 2 3 2 2 4 3 5" xfId="6803" xr:uid="{00000000-0005-0000-0000-0000CD500000}"/>
    <cellStyle name="Normal 2 3 2 2 4 3 5 2" xfId="12479" xr:uid="{00000000-0005-0000-0000-0000CE500000}"/>
    <cellStyle name="Normal 2 3 2 2 4 3 5 3" xfId="20865" xr:uid="{00000000-0005-0000-0000-0000CF500000}"/>
    <cellStyle name="Normal 2 3 2 2 4 3 5 4" xfId="29251" xr:uid="{00000000-0005-0000-0000-0000D0500000}"/>
    <cellStyle name="Normal 2 3 2 2 4 3 5 5" xfId="37637" xr:uid="{00000000-0005-0000-0000-0000D1500000}"/>
    <cellStyle name="Normal 2 3 2 2 4 3 5 6" xfId="46023" xr:uid="{00000000-0005-0000-0000-0000D2500000}"/>
    <cellStyle name="Normal 2 3 2 2 4 3 5 7" xfId="54409" xr:uid="{00000000-0005-0000-0000-0000D3500000}"/>
    <cellStyle name="Normal 2 3 2 2 4 3 6" xfId="9513" xr:uid="{00000000-0005-0000-0000-0000D4500000}"/>
    <cellStyle name="Normal 2 3 2 2 4 3 7" xfId="17899" xr:uid="{00000000-0005-0000-0000-0000D5500000}"/>
    <cellStyle name="Normal 2 3 2 2 4 3 8" xfId="26285" xr:uid="{00000000-0005-0000-0000-0000D6500000}"/>
    <cellStyle name="Normal 2 3 2 2 4 3 9" xfId="34671" xr:uid="{00000000-0005-0000-0000-0000D7500000}"/>
    <cellStyle name="Normal 2 3 2 2 4 4" xfId="1030" xr:uid="{00000000-0005-0000-0000-0000D8500000}"/>
    <cellStyle name="Normal 2 3 2 2 4 4 10" xfId="51441" xr:uid="{00000000-0005-0000-0000-0000D9500000}"/>
    <cellStyle name="Normal 2 3 2 2 4 4 11" xfId="59827" xr:uid="{00000000-0005-0000-0000-0000DA500000}"/>
    <cellStyle name="Normal 2 3 2 2 4 4 2" xfId="2981" xr:uid="{00000000-0005-0000-0000-0000DB500000}"/>
    <cellStyle name="Normal 2 3 2 2 4 4 2 2" xfId="5698" xr:uid="{00000000-0005-0000-0000-0000DC500000}"/>
    <cellStyle name="Normal 2 3 2 2 4 4 2 2 2" xfId="17052" xr:uid="{00000000-0005-0000-0000-0000DD500000}"/>
    <cellStyle name="Normal 2 3 2 2 4 4 2 2 3" xfId="25438" xr:uid="{00000000-0005-0000-0000-0000DE500000}"/>
    <cellStyle name="Normal 2 3 2 2 4 4 2 2 4" xfId="33824" xr:uid="{00000000-0005-0000-0000-0000DF500000}"/>
    <cellStyle name="Normal 2 3 2 2 4 4 2 2 5" xfId="42210" xr:uid="{00000000-0005-0000-0000-0000E0500000}"/>
    <cellStyle name="Normal 2 3 2 2 4 4 2 2 6" xfId="50596" xr:uid="{00000000-0005-0000-0000-0000E1500000}"/>
    <cellStyle name="Normal 2 3 2 2 4 4 2 2 7" xfId="58982" xr:uid="{00000000-0005-0000-0000-0000E2500000}"/>
    <cellStyle name="Normal 2 3 2 2 4 4 2 3" xfId="8666" xr:uid="{00000000-0005-0000-0000-0000E3500000}"/>
    <cellStyle name="Normal 2 3 2 2 4 4 2 3 2" xfId="14342" xr:uid="{00000000-0005-0000-0000-0000E4500000}"/>
    <cellStyle name="Normal 2 3 2 2 4 4 2 3 3" xfId="22728" xr:uid="{00000000-0005-0000-0000-0000E5500000}"/>
    <cellStyle name="Normal 2 3 2 2 4 4 2 3 4" xfId="31114" xr:uid="{00000000-0005-0000-0000-0000E6500000}"/>
    <cellStyle name="Normal 2 3 2 2 4 4 2 3 5" xfId="39500" xr:uid="{00000000-0005-0000-0000-0000E7500000}"/>
    <cellStyle name="Normal 2 3 2 2 4 4 2 3 6" xfId="47886" xr:uid="{00000000-0005-0000-0000-0000E8500000}"/>
    <cellStyle name="Normal 2 3 2 2 4 4 2 3 7" xfId="56272" xr:uid="{00000000-0005-0000-0000-0000E9500000}"/>
    <cellStyle name="Normal 2 3 2 2 4 4 2 4" xfId="11376" xr:uid="{00000000-0005-0000-0000-0000EA500000}"/>
    <cellStyle name="Normal 2 3 2 2 4 4 2 5" xfId="19762" xr:uid="{00000000-0005-0000-0000-0000EB500000}"/>
    <cellStyle name="Normal 2 3 2 2 4 4 2 6" xfId="28148" xr:uid="{00000000-0005-0000-0000-0000EC500000}"/>
    <cellStyle name="Normal 2 3 2 2 4 4 2 7" xfId="36534" xr:uid="{00000000-0005-0000-0000-0000ED500000}"/>
    <cellStyle name="Normal 2 3 2 2 4 4 2 8" xfId="44920" xr:uid="{00000000-0005-0000-0000-0000EE500000}"/>
    <cellStyle name="Normal 2 3 2 2 4 4 2 9" xfId="53306" xr:uid="{00000000-0005-0000-0000-0000EF500000}"/>
    <cellStyle name="Normal 2 3 2 2 4 4 3" xfId="3833" xr:uid="{00000000-0005-0000-0000-0000F0500000}"/>
    <cellStyle name="Normal 2 3 2 2 4 4 3 2" xfId="15187" xr:uid="{00000000-0005-0000-0000-0000F1500000}"/>
    <cellStyle name="Normal 2 3 2 2 4 4 3 3" xfId="23573" xr:uid="{00000000-0005-0000-0000-0000F2500000}"/>
    <cellStyle name="Normal 2 3 2 2 4 4 3 4" xfId="31959" xr:uid="{00000000-0005-0000-0000-0000F3500000}"/>
    <cellStyle name="Normal 2 3 2 2 4 4 3 5" xfId="40345" xr:uid="{00000000-0005-0000-0000-0000F4500000}"/>
    <cellStyle name="Normal 2 3 2 2 4 4 3 6" xfId="48731" xr:uid="{00000000-0005-0000-0000-0000F5500000}"/>
    <cellStyle name="Normal 2 3 2 2 4 4 3 7" xfId="57117" xr:uid="{00000000-0005-0000-0000-0000F6500000}"/>
    <cellStyle name="Normal 2 3 2 2 4 4 4" xfId="6801" xr:uid="{00000000-0005-0000-0000-0000F7500000}"/>
    <cellStyle name="Normal 2 3 2 2 4 4 4 2" xfId="12477" xr:uid="{00000000-0005-0000-0000-0000F8500000}"/>
    <cellStyle name="Normal 2 3 2 2 4 4 4 3" xfId="20863" xr:uid="{00000000-0005-0000-0000-0000F9500000}"/>
    <cellStyle name="Normal 2 3 2 2 4 4 4 4" xfId="29249" xr:uid="{00000000-0005-0000-0000-0000FA500000}"/>
    <cellStyle name="Normal 2 3 2 2 4 4 4 5" xfId="37635" xr:uid="{00000000-0005-0000-0000-0000FB500000}"/>
    <cellStyle name="Normal 2 3 2 2 4 4 4 6" xfId="46021" xr:uid="{00000000-0005-0000-0000-0000FC500000}"/>
    <cellStyle name="Normal 2 3 2 2 4 4 4 7" xfId="54407" xr:uid="{00000000-0005-0000-0000-0000FD500000}"/>
    <cellStyle name="Normal 2 3 2 2 4 4 5" xfId="9511" xr:uid="{00000000-0005-0000-0000-0000FE500000}"/>
    <cellStyle name="Normal 2 3 2 2 4 4 6" xfId="17897" xr:uid="{00000000-0005-0000-0000-0000FF500000}"/>
    <cellStyle name="Normal 2 3 2 2 4 4 7" xfId="26283" xr:uid="{00000000-0005-0000-0000-000000510000}"/>
    <cellStyle name="Normal 2 3 2 2 4 4 8" xfId="34669" xr:uid="{00000000-0005-0000-0000-000001510000}"/>
    <cellStyle name="Normal 2 3 2 2 4 4 9" xfId="43055" xr:uid="{00000000-0005-0000-0000-000002510000}"/>
    <cellStyle name="Normal 2 3 2 2 4 5" xfId="1584" xr:uid="{00000000-0005-0000-0000-000003510000}"/>
    <cellStyle name="Normal 2 3 2 2 4 5 10" xfId="51909" xr:uid="{00000000-0005-0000-0000-000004510000}"/>
    <cellStyle name="Normal 2 3 2 2 4 5 11" xfId="60295" xr:uid="{00000000-0005-0000-0000-000005510000}"/>
    <cellStyle name="Normal 2 3 2 2 4 5 2" xfId="2604" xr:uid="{00000000-0005-0000-0000-000006510000}"/>
    <cellStyle name="Normal 2 3 2 2 4 5 2 2" xfId="5321" xr:uid="{00000000-0005-0000-0000-000007510000}"/>
    <cellStyle name="Normal 2 3 2 2 4 5 2 2 2" xfId="16675" xr:uid="{00000000-0005-0000-0000-000008510000}"/>
    <cellStyle name="Normal 2 3 2 2 4 5 2 2 3" xfId="25061" xr:uid="{00000000-0005-0000-0000-000009510000}"/>
    <cellStyle name="Normal 2 3 2 2 4 5 2 2 4" xfId="33447" xr:uid="{00000000-0005-0000-0000-00000A510000}"/>
    <cellStyle name="Normal 2 3 2 2 4 5 2 2 5" xfId="41833" xr:uid="{00000000-0005-0000-0000-00000B510000}"/>
    <cellStyle name="Normal 2 3 2 2 4 5 2 2 6" xfId="50219" xr:uid="{00000000-0005-0000-0000-00000C510000}"/>
    <cellStyle name="Normal 2 3 2 2 4 5 2 2 7" xfId="58605" xr:uid="{00000000-0005-0000-0000-00000D510000}"/>
    <cellStyle name="Normal 2 3 2 2 4 5 2 3" xfId="8289" xr:uid="{00000000-0005-0000-0000-00000E510000}"/>
    <cellStyle name="Normal 2 3 2 2 4 5 2 3 2" xfId="13965" xr:uid="{00000000-0005-0000-0000-00000F510000}"/>
    <cellStyle name="Normal 2 3 2 2 4 5 2 3 3" xfId="22351" xr:uid="{00000000-0005-0000-0000-000010510000}"/>
    <cellStyle name="Normal 2 3 2 2 4 5 2 3 4" xfId="30737" xr:uid="{00000000-0005-0000-0000-000011510000}"/>
    <cellStyle name="Normal 2 3 2 2 4 5 2 3 5" xfId="39123" xr:uid="{00000000-0005-0000-0000-000012510000}"/>
    <cellStyle name="Normal 2 3 2 2 4 5 2 3 6" xfId="47509" xr:uid="{00000000-0005-0000-0000-000013510000}"/>
    <cellStyle name="Normal 2 3 2 2 4 5 2 3 7" xfId="55895" xr:uid="{00000000-0005-0000-0000-000014510000}"/>
    <cellStyle name="Normal 2 3 2 2 4 5 2 4" xfId="10999" xr:uid="{00000000-0005-0000-0000-000015510000}"/>
    <cellStyle name="Normal 2 3 2 2 4 5 2 5" xfId="19385" xr:uid="{00000000-0005-0000-0000-000016510000}"/>
    <cellStyle name="Normal 2 3 2 2 4 5 2 6" xfId="27771" xr:uid="{00000000-0005-0000-0000-000017510000}"/>
    <cellStyle name="Normal 2 3 2 2 4 5 2 7" xfId="36157" xr:uid="{00000000-0005-0000-0000-000018510000}"/>
    <cellStyle name="Normal 2 3 2 2 4 5 2 8" xfId="44543" xr:uid="{00000000-0005-0000-0000-000019510000}"/>
    <cellStyle name="Normal 2 3 2 2 4 5 2 9" xfId="52929" xr:uid="{00000000-0005-0000-0000-00001A510000}"/>
    <cellStyle name="Normal 2 3 2 2 4 5 3" xfId="4301" xr:uid="{00000000-0005-0000-0000-00001B510000}"/>
    <cellStyle name="Normal 2 3 2 2 4 5 3 2" xfId="15655" xr:uid="{00000000-0005-0000-0000-00001C510000}"/>
    <cellStyle name="Normal 2 3 2 2 4 5 3 3" xfId="24041" xr:uid="{00000000-0005-0000-0000-00001D510000}"/>
    <cellStyle name="Normal 2 3 2 2 4 5 3 4" xfId="32427" xr:uid="{00000000-0005-0000-0000-00001E510000}"/>
    <cellStyle name="Normal 2 3 2 2 4 5 3 5" xfId="40813" xr:uid="{00000000-0005-0000-0000-00001F510000}"/>
    <cellStyle name="Normal 2 3 2 2 4 5 3 6" xfId="49199" xr:uid="{00000000-0005-0000-0000-000020510000}"/>
    <cellStyle name="Normal 2 3 2 2 4 5 3 7" xfId="57585" xr:uid="{00000000-0005-0000-0000-000021510000}"/>
    <cellStyle name="Normal 2 3 2 2 4 5 4" xfId="7269" xr:uid="{00000000-0005-0000-0000-000022510000}"/>
    <cellStyle name="Normal 2 3 2 2 4 5 4 2" xfId="12945" xr:uid="{00000000-0005-0000-0000-000023510000}"/>
    <cellStyle name="Normal 2 3 2 2 4 5 4 3" xfId="21331" xr:uid="{00000000-0005-0000-0000-000024510000}"/>
    <cellStyle name="Normal 2 3 2 2 4 5 4 4" xfId="29717" xr:uid="{00000000-0005-0000-0000-000025510000}"/>
    <cellStyle name="Normal 2 3 2 2 4 5 4 5" xfId="38103" xr:uid="{00000000-0005-0000-0000-000026510000}"/>
    <cellStyle name="Normal 2 3 2 2 4 5 4 6" xfId="46489" xr:uid="{00000000-0005-0000-0000-000027510000}"/>
    <cellStyle name="Normal 2 3 2 2 4 5 4 7" xfId="54875" xr:uid="{00000000-0005-0000-0000-000028510000}"/>
    <cellStyle name="Normal 2 3 2 2 4 5 5" xfId="9979" xr:uid="{00000000-0005-0000-0000-000029510000}"/>
    <cellStyle name="Normal 2 3 2 2 4 5 6" xfId="18365" xr:uid="{00000000-0005-0000-0000-00002A510000}"/>
    <cellStyle name="Normal 2 3 2 2 4 5 7" xfId="26751" xr:uid="{00000000-0005-0000-0000-00002B510000}"/>
    <cellStyle name="Normal 2 3 2 2 4 5 8" xfId="35137" xr:uid="{00000000-0005-0000-0000-00002C510000}"/>
    <cellStyle name="Normal 2 3 2 2 4 5 9" xfId="43523" xr:uid="{00000000-0005-0000-0000-00002D510000}"/>
    <cellStyle name="Normal 2 3 2 2 4 6" xfId="2136" xr:uid="{00000000-0005-0000-0000-00002E510000}"/>
    <cellStyle name="Normal 2 3 2 2 4 6 2" xfId="4853" xr:uid="{00000000-0005-0000-0000-00002F510000}"/>
    <cellStyle name="Normal 2 3 2 2 4 6 2 2" xfId="16207" xr:uid="{00000000-0005-0000-0000-000030510000}"/>
    <cellStyle name="Normal 2 3 2 2 4 6 2 3" xfId="24593" xr:uid="{00000000-0005-0000-0000-000031510000}"/>
    <cellStyle name="Normal 2 3 2 2 4 6 2 4" xfId="32979" xr:uid="{00000000-0005-0000-0000-000032510000}"/>
    <cellStyle name="Normal 2 3 2 2 4 6 2 5" xfId="41365" xr:uid="{00000000-0005-0000-0000-000033510000}"/>
    <cellStyle name="Normal 2 3 2 2 4 6 2 6" xfId="49751" xr:uid="{00000000-0005-0000-0000-000034510000}"/>
    <cellStyle name="Normal 2 3 2 2 4 6 2 7" xfId="58137" xr:uid="{00000000-0005-0000-0000-000035510000}"/>
    <cellStyle name="Normal 2 3 2 2 4 6 3" xfId="7821" xr:uid="{00000000-0005-0000-0000-000036510000}"/>
    <cellStyle name="Normal 2 3 2 2 4 6 3 2" xfId="13497" xr:uid="{00000000-0005-0000-0000-000037510000}"/>
    <cellStyle name="Normal 2 3 2 2 4 6 3 3" xfId="21883" xr:uid="{00000000-0005-0000-0000-000038510000}"/>
    <cellStyle name="Normal 2 3 2 2 4 6 3 4" xfId="30269" xr:uid="{00000000-0005-0000-0000-000039510000}"/>
    <cellStyle name="Normal 2 3 2 2 4 6 3 5" xfId="38655" xr:uid="{00000000-0005-0000-0000-00003A510000}"/>
    <cellStyle name="Normal 2 3 2 2 4 6 3 6" xfId="47041" xr:uid="{00000000-0005-0000-0000-00003B510000}"/>
    <cellStyle name="Normal 2 3 2 2 4 6 3 7" xfId="55427" xr:uid="{00000000-0005-0000-0000-00003C510000}"/>
    <cellStyle name="Normal 2 3 2 2 4 6 4" xfId="10531" xr:uid="{00000000-0005-0000-0000-00003D510000}"/>
    <cellStyle name="Normal 2 3 2 2 4 6 5" xfId="18917" xr:uid="{00000000-0005-0000-0000-00003E510000}"/>
    <cellStyle name="Normal 2 3 2 2 4 6 6" xfId="27303" xr:uid="{00000000-0005-0000-0000-00003F510000}"/>
    <cellStyle name="Normal 2 3 2 2 4 6 7" xfId="35689" xr:uid="{00000000-0005-0000-0000-000040510000}"/>
    <cellStyle name="Normal 2 3 2 2 4 6 8" xfId="44075" xr:uid="{00000000-0005-0000-0000-000041510000}"/>
    <cellStyle name="Normal 2 3 2 2 4 6 9" xfId="52461" xr:uid="{00000000-0005-0000-0000-000042510000}"/>
    <cellStyle name="Normal 2 3 2 2 4 7" xfId="670" xr:uid="{00000000-0005-0000-0000-000043510000}"/>
    <cellStyle name="Normal 2 3 2 2 4 7 2" xfId="6424" xr:uid="{00000000-0005-0000-0000-000044510000}"/>
    <cellStyle name="Normal 2 3 2 2 4 7 3" xfId="12100" xr:uid="{00000000-0005-0000-0000-000045510000}"/>
    <cellStyle name="Normal 2 3 2 2 4 7 4" xfId="20486" xr:uid="{00000000-0005-0000-0000-000046510000}"/>
    <cellStyle name="Normal 2 3 2 2 4 7 5" xfId="28872" xr:uid="{00000000-0005-0000-0000-000047510000}"/>
    <cellStyle name="Normal 2 3 2 2 4 7 6" xfId="37258" xr:uid="{00000000-0005-0000-0000-000048510000}"/>
    <cellStyle name="Normal 2 3 2 2 4 7 7" xfId="45644" xr:uid="{00000000-0005-0000-0000-000049510000}"/>
    <cellStyle name="Normal 2 3 2 2 4 7 8" xfId="54030" xr:uid="{00000000-0005-0000-0000-00004A510000}"/>
    <cellStyle name="Normal 2 3 2 2 4 8" xfId="3456" xr:uid="{00000000-0005-0000-0000-00004B510000}"/>
    <cellStyle name="Normal 2 3 2 2 4 8 2" xfId="14810" xr:uid="{00000000-0005-0000-0000-00004C510000}"/>
    <cellStyle name="Normal 2 3 2 2 4 8 3" xfId="23196" xr:uid="{00000000-0005-0000-0000-00004D510000}"/>
    <cellStyle name="Normal 2 3 2 2 4 8 4" xfId="31582" xr:uid="{00000000-0005-0000-0000-00004E510000}"/>
    <cellStyle name="Normal 2 3 2 2 4 8 5" xfId="39968" xr:uid="{00000000-0005-0000-0000-00004F510000}"/>
    <cellStyle name="Normal 2 3 2 2 4 8 6" xfId="48354" xr:uid="{00000000-0005-0000-0000-000050510000}"/>
    <cellStyle name="Normal 2 3 2 2 4 8 7" xfId="56740" xr:uid="{00000000-0005-0000-0000-000051510000}"/>
    <cellStyle name="Normal 2 3 2 2 4 9" xfId="6254" xr:uid="{00000000-0005-0000-0000-000052510000}"/>
    <cellStyle name="Normal 2 3 2 2 4 9 2" xfId="11930" xr:uid="{00000000-0005-0000-0000-000053510000}"/>
    <cellStyle name="Normal 2 3 2 2 4 9 3" xfId="20316" xr:uid="{00000000-0005-0000-0000-000054510000}"/>
    <cellStyle name="Normal 2 3 2 2 4 9 4" xfId="28702" xr:uid="{00000000-0005-0000-0000-000055510000}"/>
    <cellStyle name="Normal 2 3 2 2 4 9 5" xfId="37088" xr:uid="{00000000-0005-0000-0000-000056510000}"/>
    <cellStyle name="Normal 2 3 2 2 4 9 6" xfId="45474" xr:uid="{00000000-0005-0000-0000-000057510000}"/>
    <cellStyle name="Normal 2 3 2 2 4 9 7" xfId="53860" xr:uid="{00000000-0005-0000-0000-000058510000}"/>
    <cellStyle name="Normal 2 3 2 2 4_Sheet1" xfId="211" xr:uid="{00000000-0005-0000-0000-000059510000}"/>
    <cellStyle name="Normal 2 3 2 2 5" xfId="212" xr:uid="{00000000-0005-0000-0000-00005A510000}"/>
    <cellStyle name="Normal 2 3 2 2 5 10" xfId="25908" xr:uid="{00000000-0005-0000-0000-00005B510000}"/>
    <cellStyle name="Normal 2 3 2 2 5 11" xfId="34294" xr:uid="{00000000-0005-0000-0000-00005C510000}"/>
    <cellStyle name="Normal 2 3 2 2 5 12" xfId="42680" xr:uid="{00000000-0005-0000-0000-00005D510000}"/>
    <cellStyle name="Normal 2 3 2 2 5 13" xfId="51066" xr:uid="{00000000-0005-0000-0000-00005E510000}"/>
    <cellStyle name="Normal 2 3 2 2 5 14" xfId="59452" xr:uid="{00000000-0005-0000-0000-00005F510000}"/>
    <cellStyle name="Normal 2 3 2 2 5 15" xfId="60819" xr:uid="{00000000-0005-0000-0000-000060510000}"/>
    <cellStyle name="Normal 2 3 2 2 5 2" xfId="1033" xr:uid="{00000000-0005-0000-0000-000061510000}"/>
    <cellStyle name="Normal 2 3 2 2 5 2 10" xfId="51444" xr:uid="{00000000-0005-0000-0000-000062510000}"/>
    <cellStyle name="Normal 2 3 2 2 5 2 11" xfId="59830" xr:uid="{00000000-0005-0000-0000-000063510000}"/>
    <cellStyle name="Normal 2 3 2 2 5 2 12" xfId="61314" xr:uid="{00000000-0005-0000-0000-000064510000}"/>
    <cellStyle name="Normal 2 3 2 2 5 2 2" xfId="2984" xr:uid="{00000000-0005-0000-0000-000065510000}"/>
    <cellStyle name="Normal 2 3 2 2 5 2 2 2" xfId="5701" xr:uid="{00000000-0005-0000-0000-000066510000}"/>
    <cellStyle name="Normal 2 3 2 2 5 2 2 2 2" xfId="17055" xr:uid="{00000000-0005-0000-0000-000067510000}"/>
    <cellStyle name="Normal 2 3 2 2 5 2 2 2 3" xfId="25441" xr:uid="{00000000-0005-0000-0000-000068510000}"/>
    <cellStyle name="Normal 2 3 2 2 5 2 2 2 4" xfId="33827" xr:uid="{00000000-0005-0000-0000-000069510000}"/>
    <cellStyle name="Normal 2 3 2 2 5 2 2 2 5" xfId="42213" xr:uid="{00000000-0005-0000-0000-00006A510000}"/>
    <cellStyle name="Normal 2 3 2 2 5 2 2 2 6" xfId="50599" xr:uid="{00000000-0005-0000-0000-00006B510000}"/>
    <cellStyle name="Normal 2 3 2 2 5 2 2 2 7" xfId="58985" xr:uid="{00000000-0005-0000-0000-00006C510000}"/>
    <cellStyle name="Normal 2 3 2 2 5 2 2 3" xfId="8669" xr:uid="{00000000-0005-0000-0000-00006D510000}"/>
    <cellStyle name="Normal 2 3 2 2 5 2 2 3 2" xfId="14345" xr:uid="{00000000-0005-0000-0000-00006E510000}"/>
    <cellStyle name="Normal 2 3 2 2 5 2 2 3 3" xfId="22731" xr:uid="{00000000-0005-0000-0000-00006F510000}"/>
    <cellStyle name="Normal 2 3 2 2 5 2 2 3 4" xfId="31117" xr:uid="{00000000-0005-0000-0000-000070510000}"/>
    <cellStyle name="Normal 2 3 2 2 5 2 2 3 5" xfId="39503" xr:uid="{00000000-0005-0000-0000-000071510000}"/>
    <cellStyle name="Normal 2 3 2 2 5 2 2 3 6" xfId="47889" xr:uid="{00000000-0005-0000-0000-000072510000}"/>
    <cellStyle name="Normal 2 3 2 2 5 2 2 3 7" xfId="56275" xr:uid="{00000000-0005-0000-0000-000073510000}"/>
    <cellStyle name="Normal 2 3 2 2 5 2 2 4" xfId="11379" xr:uid="{00000000-0005-0000-0000-000074510000}"/>
    <cellStyle name="Normal 2 3 2 2 5 2 2 5" xfId="19765" xr:uid="{00000000-0005-0000-0000-000075510000}"/>
    <cellStyle name="Normal 2 3 2 2 5 2 2 6" xfId="28151" xr:uid="{00000000-0005-0000-0000-000076510000}"/>
    <cellStyle name="Normal 2 3 2 2 5 2 2 7" xfId="36537" xr:uid="{00000000-0005-0000-0000-000077510000}"/>
    <cellStyle name="Normal 2 3 2 2 5 2 2 8" xfId="44923" xr:uid="{00000000-0005-0000-0000-000078510000}"/>
    <cellStyle name="Normal 2 3 2 2 5 2 2 9" xfId="53309" xr:uid="{00000000-0005-0000-0000-000079510000}"/>
    <cellStyle name="Normal 2 3 2 2 5 2 3" xfId="3836" xr:uid="{00000000-0005-0000-0000-00007A510000}"/>
    <cellStyle name="Normal 2 3 2 2 5 2 3 2" xfId="15190" xr:uid="{00000000-0005-0000-0000-00007B510000}"/>
    <cellStyle name="Normal 2 3 2 2 5 2 3 3" xfId="23576" xr:uid="{00000000-0005-0000-0000-00007C510000}"/>
    <cellStyle name="Normal 2 3 2 2 5 2 3 4" xfId="31962" xr:uid="{00000000-0005-0000-0000-00007D510000}"/>
    <cellStyle name="Normal 2 3 2 2 5 2 3 5" xfId="40348" xr:uid="{00000000-0005-0000-0000-00007E510000}"/>
    <cellStyle name="Normal 2 3 2 2 5 2 3 6" xfId="48734" xr:uid="{00000000-0005-0000-0000-00007F510000}"/>
    <cellStyle name="Normal 2 3 2 2 5 2 3 7" xfId="57120" xr:uid="{00000000-0005-0000-0000-000080510000}"/>
    <cellStyle name="Normal 2 3 2 2 5 2 4" xfId="6804" xr:uid="{00000000-0005-0000-0000-000081510000}"/>
    <cellStyle name="Normal 2 3 2 2 5 2 4 2" xfId="12480" xr:uid="{00000000-0005-0000-0000-000082510000}"/>
    <cellStyle name="Normal 2 3 2 2 5 2 4 3" xfId="20866" xr:uid="{00000000-0005-0000-0000-000083510000}"/>
    <cellStyle name="Normal 2 3 2 2 5 2 4 4" xfId="29252" xr:uid="{00000000-0005-0000-0000-000084510000}"/>
    <cellStyle name="Normal 2 3 2 2 5 2 4 5" xfId="37638" xr:uid="{00000000-0005-0000-0000-000085510000}"/>
    <cellStyle name="Normal 2 3 2 2 5 2 4 6" xfId="46024" xr:uid="{00000000-0005-0000-0000-000086510000}"/>
    <cellStyle name="Normal 2 3 2 2 5 2 4 7" xfId="54410" xr:uid="{00000000-0005-0000-0000-000087510000}"/>
    <cellStyle name="Normal 2 3 2 2 5 2 5" xfId="9514" xr:uid="{00000000-0005-0000-0000-000088510000}"/>
    <cellStyle name="Normal 2 3 2 2 5 2 6" xfId="17900" xr:uid="{00000000-0005-0000-0000-000089510000}"/>
    <cellStyle name="Normal 2 3 2 2 5 2 7" xfId="26286" xr:uid="{00000000-0005-0000-0000-00008A510000}"/>
    <cellStyle name="Normal 2 3 2 2 5 2 8" xfId="34672" xr:uid="{00000000-0005-0000-0000-00008B510000}"/>
    <cellStyle name="Normal 2 3 2 2 5 2 9" xfId="43058" xr:uid="{00000000-0005-0000-0000-00008C510000}"/>
    <cellStyle name="Normal 2 3 2 2 5 3" xfId="1586" xr:uid="{00000000-0005-0000-0000-00008D510000}"/>
    <cellStyle name="Normal 2 3 2 2 5 3 10" xfId="51911" xr:uid="{00000000-0005-0000-0000-00008E510000}"/>
    <cellStyle name="Normal 2 3 2 2 5 3 11" xfId="60297" xr:uid="{00000000-0005-0000-0000-00008F510000}"/>
    <cellStyle name="Normal 2 3 2 2 5 3 2" xfId="2606" xr:uid="{00000000-0005-0000-0000-000090510000}"/>
    <cellStyle name="Normal 2 3 2 2 5 3 2 2" xfId="5323" xr:uid="{00000000-0005-0000-0000-000091510000}"/>
    <cellStyle name="Normal 2 3 2 2 5 3 2 2 2" xfId="16677" xr:uid="{00000000-0005-0000-0000-000092510000}"/>
    <cellStyle name="Normal 2 3 2 2 5 3 2 2 3" xfId="25063" xr:uid="{00000000-0005-0000-0000-000093510000}"/>
    <cellStyle name="Normal 2 3 2 2 5 3 2 2 4" xfId="33449" xr:uid="{00000000-0005-0000-0000-000094510000}"/>
    <cellStyle name="Normal 2 3 2 2 5 3 2 2 5" xfId="41835" xr:uid="{00000000-0005-0000-0000-000095510000}"/>
    <cellStyle name="Normal 2 3 2 2 5 3 2 2 6" xfId="50221" xr:uid="{00000000-0005-0000-0000-000096510000}"/>
    <cellStyle name="Normal 2 3 2 2 5 3 2 2 7" xfId="58607" xr:uid="{00000000-0005-0000-0000-000097510000}"/>
    <cellStyle name="Normal 2 3 2 2 5 3 2 3" xfId="8291" xr:uid="{00000000-0005-0000-0000-000098510000}"/>
    <cellStyle name="Normal 2 3 2 2 5 3 2 3 2" xfId="13967" xr:uid="{00000000-0005-0000-0000-000099510000}"/>
    <cellStyle name="Normal 2 3 2 2 5 3 2 3 3" xfId="22353" xr:uid="{00000000-0005-0000-0000-00009A510000}"/>
    <cellStyle name="Normal 2 3 2 2 5 3 2 3 4" xfId="30739" xr:uid="{00000000-0005-0000-0000-00009B510000}"/>
    <cellStyle name="Normal 2 3 2 2 5 3 2 3 5" xfId="39125" xr:uid="{00000000-0005-0000-0000-00009C510000}"/>
    <cellStyle name="Normal 2 3 2 2 5 3 2 3 6" xfId="47511" xr:uid="{00000000-0005-0000-0000-00009D510000}"/>
    <cellStyle name="Normal 2 3 2 2 5 3 2 3 7" xfId="55897" xr:uid="{00000000-0005-0000-0000-00009E510000}"/>
    <cellStyle name="Normal 2 3 2 2 5 3 2 4" xfId="11001" xr:uid="{00000000-0005-0000-0000-00009F510000}"/>
    <cellStyle name="Normal 2 3 2 2 5 3 2 5" xfId="19387" xr:uid="{00000000-0005-0000-0000-0000A0510000}"/>
    <cellStyle name="Normal 2 3 2 2 5 3 2 6" xfId="27773" xr:uid="{00000000-0005-0000-0000-0000A1510000}"/>
    <cellStyle name="Normal 2 3 2 2 5 3 2 7" xfId="36159" xr:uid="{00000000-0005-0000-0000-0000A2510000}"/>
    <cellStyle name="Normal 2 3 2 2 5 3 2 8" xfId="44545" xr:uid="{00000000-0005-0000-0000-0000A3510000}"/>
    <cellStyle name="Normal 2 3 2 2 5 3 2 9" xfId="52931" xr:uid="{00000000-0005-0000-0000-0000A4510000}"/>
    <cellStyle name="Normal 2 3 2 2 5 3 3" xfId="4303" xr:uid="{00000000-0005-0000-0000-0000A5510000}"/>
    <cellStyle name="Normal 2 3 2 2 5 3 3 2" xfId="15657" xr:uid="{00000000-0005-0000-0000-0000A6510000}"/>
    <cellStyle name="Normal 2 3 2 2 5 3 3 3" xfId="24043" xr:uid="{00000000-0005-0000-0000-0000A7510000}"/>
    <cellStyle name="Normal 2 3 2 2 5 3 3 4" xfId="32429" xr:uid="{00000000-0005-0000-0000-0000A8510000}"/>
    <cellStyle name="Normal 2 3 2 2 5 3 3 5" xfId="40815" xr:uid="{00000000-0005-0000-0000-0000A9510000}"/>
    <cellStyle name="Normal 2 3 2 2 5 3 3 6" xfId="49201" xr:uid="{00000000-0005-0000-0000-0000AA510000}"/>
    <cellStyle name="Normal 2 3 2 2 5 3 3 7" xfId="57587" xr:uid="{00000000-0005-0000-0000-0000AB510000}"/>
    <cellStyle name="Normal 2 3 2 2 5 3 4" xfId="7271" xr:uid="{00000000-0005-0000-0000-0000AC510000}"/>
    <cellStyle name="Normal 2 3 2 2 5 3 4 2" xfId="12947" xr:uid="{00000000-0005-0000-0000-0000AD510000}"/>
    <cellStyle name="Normal 2 3 2 2 5 3 4 3" xfId="21333" xr:uid="{00000000-0005-0000-0000-0000AE510000}"/>
    <cellStyle name="Normal 2 3 2 2 5 3 4 4" xfId="29719" xr:uid="{00000000-0005-0000-0000-0000AF510000}"/>
    <cellStyle name="Normal 2 3 2 2 5 3 4 5" xfId="38105" xr:uid="{00000000-0005-0000-0000-0000B0510000}"/>
    <cellStyle name="Normal 2 3 2 2 5 3 4 6" xfId="46491" xr:uid="{00000000-0005-0000-0000-0000B1510000}"/>
    <cellStyle name="Normal 2 3 2 2 5 3 4 7" xfId="54877" xr:uid="{00000000-0005-0000-0000-0000B2510000}"/>
    <cellStyle name="Normal 2 3 2 2 5 3 5" xfId="9981" xr:uid="{00000000-0005-0000-0000-0000B3510000}"/>
    <cellStyle name="Normal 2 3 2 2 5 3 6" xfId="18367" xr:uid="{00000000-0005-0000-0000-0000B4510000}"/>
    <cellStyle name="Normal 2 3 2 2 5 3 7" xfId="26753" xr:uid="{00000000-0005-0000-0000-0000B5510000}"/>
    <cellStyle name="Normal 2 3 2 2 5 3 8" xfId="35139" xr:uid="{00000000-0005-0000-0000-0000B6510000}"/>
    <cellStyle name="Normal 2 3 2 2 5 3 9" xfId="43525" xr:uid="{00000000-0005-0000-0000-0000B7510000}"/>
    <cellStyle name="Normal 2 3 2 2 5 4" xfId="2139" xr:uid="{00000000-0005-0000-0000-0000B8510000}"/>
    <cellStyle name="Normal 2 3 2 2 5 4 2" xfId="4856" xr:uid="{00000000-0005-0000-0000-0000B9510000}"/>
    <cellStyle name="Normal 2 3 2 2 5 4 2 2" xfId="16210" xr:uid="{00000000-0005-0000-0000-0000BA510000}"/>
    <cellStyle name="Normal 2 3 2 2 5 4 2 3" xfId="24596" xr:uid="{00000000-0005-0000-0000-0000BB510000}"/>
    <cellStyle name="Normal 2 3 2 2 5 4 2 4" xfId="32982" xr:uid="{00000000-0005-0000-0000-0000BC510000}"/>
    <cellStyle name="Normal 2 3 2 2 5 4 2 5" xfId="41368" xr:uid="{00000000-0005-0000-0000-0000BD510000}"/>
    <cellStyle name="Normal 2 3 2 2 5 4 2 6" xfId="49754" xr:uid="{00000000-0005-0000-0000-0000BE510000}"/>
    <cellStyle name="Normal 2 3 2 2 5 4 2 7" xfId="58140" xr:uid="{00000000-0005-0000-0000-0000BF510000}"/>
    <cellStyle name="Normal 2 3 2 2 5 4 3" xfId="7824" xr:uid="{00000000-0005-0000-0000-0000C0510000}"/>
    <cellStyle name="Normal 2 3 2 2 5 4 3 2" xfId="13500" xr:uid="{00000000-0005-0000-0000-0000C1510000}"/>
    <cellStyle name="Normal 2 3 2 2 5 4 3 3" xfId="21886" xr:uid="{00000000-0005-0000-0000-0000C2510000}"/>
    <cellStyle name="Normal 2 3 2 2 5 4 3 4" xfId="30272" xr:uid="{00000000-0005-0000-0000-0000C3510000}"/>
    <cellStyle name="Normal 2 3 2 2 5 4 3 5" xfId="38658" xr:uid="{00000000-0005-0000-0000-0000C4510000}"/>
    <cellStyle name="Normal 2 3 2 2 5 4 3 6" xfId="47044" xr:uid="{00000000-0005-0000-0000-0000C5510000}"/>
    <cellStyle name="Normal 2 3 2 2 5 4 3 7" xfId="55430" xr:uid="{00000000-0005-0000-0000-0000C6510000}"/>
    <cellStyle name="Normal 2 3 2 2 5 4 4" xfId="10534" xr:uid="{00000000-0005-0000-0000-0000C7510000}"/>
    <cellStyle name="Normal 2 3 2 2 5 4 5" xfId="18920" xr:uid="{00000000-0005-0000-0000-0000C8510000}"/>
    <cellStyle name="Normal 2 3 2 2 5 4 6" xfId="27306" xr:uid="{00000000-0005-0000-0000-0000C9510000}"/>
    <cellStyle name="Normal 2 3 2 2 5 4 7" xfId="35692" xr:uid="{00000000-0005-0000-0000-0000CA510000}"/>
    <cellStyle name="Normal 2 3 2 2 5 4 8" xfId="44078" xr:uid="{00000000-0005-0000-0000-0000CB510000}"/>
    <cellStyle name="Normal 2 3 2 2 5 4 9" xfId="52464" xr:uid="{00000000-0005-0000-0000-0000CC510000}"/>
    <cellStyle name="Normal 2 3 2 2 5 5" xfId="671" xr:uid="{00000000-0005-0000-0000-0000CD510000}"/>
    <cellStyle name="Normal 2 3 2 2 5 5 2" xfId="6426" xr:uid="{00000000-0005-0000-0000-0000CE510000}"/>
    <cellStyle name="Normal 2 3 2 2 5 5 3" xfId="12102" xr:uid="{00000000-0005-0000-0000-0000CF510000}"/>
    <cellStyle name="Normal 2 3 2 2 5 5 4" xfId="20488" xr:uid="{00000000-0005-0000-0000-0000D0510000}"/>
    <cellStyle name="Normal 2 3 2 2 5 5 5" xfId="28874" xr:uid="{00000000-0005-0000-0000-0000D1510000}"/>
    <cellStyle name="Normal 2 3 2 2 5 5 6" xfId="37260" xr:uid="{00000000-0005-0000-0000-0000D2510000}"/>
    <cellStyle name="Normal 2 3 2 2 5 5 7" xfId="45646" xr:uid="{00000000-0005-0000-0000-0000D3510000}"/>
    <cellStyle name="Normal 2 3 2 2 5 5 8" xfId="54032" xr:uid="{00000000-0005-0000-0000-0000D4510000}"/>
    <cellStyle name="Normal 2 3 2 2 5 6" xfId="3458" xr:uid="{00000000-0005-0000-0000-0000D5510000}"/>
    <cellStyle name="Normal 2 3 2 2 5 6 2" xfId="14812" xr:uid="{00000000-0005-0000-0000-0000D6510000}"/>
    <cellStyle name="Normal 2 3 2 2 5 6 3" xfId="23198" xr:uid="{00000000-0005-0000-0000-0000D7510000}"/>
    <cellStyle name="Normal 2 3 2 2 5 6 4" xfId="31584" xr:uid="{00000000-0005-0000-0000-0000D8510000}"/>
    <cellStyle name="Normal 2 3 2 2 5 6 5" xfId="39970" xr:uid="{00000000-0005-0000-0000-0000D9510000}"/>
    <cellStyle name="Normal 2 3 2 2 5 6 6" xfId="48356" xr:uid="{00000000-0005-0000-0000-0000DA510000}"/>
    <cellStyle name="Normal 2 3 2 2 5 6 7" xfId="56742" xr:uid="{00000000-0005-0000-0000-0000DB510000}"/>
    <cellStyle name="Normal 2 3 2 2 5 7" xfId="6150" xr:uid="{00000000-0005-0000-0000-0000DC510000}"/>
    <cellStyle name="Normal 2 3 2 2 5 7 2" xfId="11826" xr:uid="{00000000-0005-0000-0000-0000DD510000}"/>
    <cellStyle name="Normal 2 3 2 2 5 7 3" xfId="20212" xr:uid="{00000000-0005-0000-0000-0000DE510000}"/>
    <cellStyle name="Normal 2 3 2 2 5 7 4" xfId="28598" xr:uid="{00000000-0005-0000-0000-0000DF510000}"/>
    <cellStyle name="Normal 2 3 2 2 5 7 5" xfId="36984" xr:uid="{00000000-0005-0000-0000-0000E0510000}"/>
    <cellStyle name="Normal 2 3 2 2 5 7 6" xfId="45370" xr:uid="{00000000-0005-0000-0000-0000E1510000}"/>
    <cellStyle name="Normal 2 3 2 2 5 7 7" xfId="53756" xr:uid="{00000000-0005-0000-0000-0000E2510000}"/>
    <cellStyle name="Normal 2 3 2 2 5 8" xfId="9136" xr:uid="{00000000-0005-0000-0000-0000E3510000}"/>
    <cellStyle name="Normal 2 3 2 2 5 9" xfId="17522" xr:uid="{00000000-0005-0000-0000-0000E4510000}"/>
    <cellStyle name="Normal 2 3 2 2 6" xfId="1034" xr:uid="{00000000-0005-0000-0000-0000E5510000}"/>
    <cellStyle name="Normal 2 3 2 2 6 10" xfId="43059" xr:uid="{00000000-0005-0000-0000-0000E6510000}"/>
    <cellStyle name="Normal 2 3 2 2 6 11" xfId="51445" xr:uid="{00000000-0005-0000-0000-0000E7510000}"/>
    <cellStyle name="Normal 2 3 2 2 6 12" xfId="59831" xr:uid="{00000000-0005-0000-0000-0000E8510000}"/>
    <cellStyle name="Normal 2 3 2 2 6 13" xfId="61075" xr:uid="{00000000-0005-0000-0000-0000E9510000}"/>
    <cellStyle name="Normal 2 3 2 2 6 2" xfId="1860" xr:uid="{00000000-0005-0000-0000-0000EA510000}"/>
    <cellStyle name="Normal 2 3 2 2 6 2 10" xfId="52185" xr:uid="{00000000-0005-0000-0000-0000EB510000}"/>
    <cellStyle name="Normal 2 3 2 2 6 2 11" xfId="60571" xr:uid="{00000000-0005-0000-0000-0000EC510000}"/>
    <cellStyle name="Normal 2 3 2 2 6 2 2" xfId="2985" xr:uid="{00000000-0005-0000-0000-0000ED510000}"/>
    <cellStyle name="Normal 2 3 2 2 6 2 2 2" xfId="5702" xr:uid="{00000000-0005-0000-0000-0000EE510000}"/>
    <cellStyle name="Normal 2 3 2 2 6 2 2 2 2" xfId="17056" xr:uid="{00000000-0005-0000-0000-0000EF510000}"/>
    <cellStyle name="Normal 2 3 2 2 6 2 2 2 3" xfId="25442" xr:uid="{00000000-0005-0000-0000-0000F0510000}"/>
    <cellStyle name="Normal 2 3 2 2 6 2 2 2 4" xfId="33828" xr:uid="{00000000-0005-0000-0000-0000F1510000}"/>
    <cellStyle name="Normal 2 3 2 2 6 2 2 2 5" xfId="42214" xr:uid="{00000000-0005-0000-0000-0000F2510000}"/>
    <cellStyle name="Normal 2 3 2 2 6 2 2 2 6" xfId="50600" xr:uid="{00000000-0005-0000-0000-0000F3510000}"/>
    <cellStyle name="Normal 2 3 2 2 6 2 2 2 7" xfId="58986" xr:uid="{00000000-0005-0000-0000-0000F4510000}"/>
    <cellStyle name="Normal 2 3 2 2 6 2 2 3" xfId="8670" xr:uid="{00000000-0005-0000-0000-0000F5510000}"/>
    <cellStyle name="Normal 2 3 2 2 6 2 2 3 2" xfId="14346" xr:uid="{00000000-0005-0000-0000-0000F6510000}"/>
    <cellStyle name="Normal 2 3 2 2 6 2 2 3 3" xfId="22732" xr:uid="{00000000-0005-0000-0000-0000F7510000}"/>
    <cellStyle name="Normal 2 3 2 2 6 2 2 3 4" xfId="31118" xr:uid="{00000000-0005-0000-0000-0000F8510000}"/>
    <cellStyle name="Normal 2 3 2 2 6 2 2 3 5" xfId="39504" xr:uid="{00000000-0005-0000-0000-0000F9510000}"/>
    <cellStyle name="Normal 2 3 2 2 6 2 2 3 6" xfId="47890" xr:uid="{00000000-0005-0000-0000-0000FA510000}"/>
    <cellStyle name="Normal 2 3 2 2 6 2 2 3 7" xfId="56276" xr:uid="{00000000-0005-0000-0000-0000FB510000}"/>
    <cellStyle name="Normal 2 3 2 2 6 2 2 4" xfId="11380" xr:uid="{00000000-0005-0000-0000-0000FC510000}"/>
    <cellStyle name="Normal 2 3 2 2 6 2 2 5" xfId="19766" xr:uid="{00000000-0005-0000-0000-0000FD510000}"/>
    <cellStyle name="Normal 2 3 2 2 6 2 2 6" xfId="28152" xr:uid="{00000000-0005-0000-0000-0000FE510000}"/>
    <cellStyle name="Normal 2 3 2 2 6 2 2 7" xfId="36538" xr:uid="{00000000-0005-0000-0000-0000FF510000}"/>
    <cellStyle name="Normal 2 3 2 2 6 2 2 8" xfId="44924" xr:uid="{00000000-0005-0000-0000-000000520000}"/>
    <cellStyle name="Normal 2 3 2 2 6 2 2 9" xfId="53310" xr:uid="{00000000-0005-0000-0000-000001520000}"/>
    <cellStyle name="Normal 2 3 2 2 6 2 3" xfId="4577" xr:uid="{00000000-0005-0000-0000-000002520000}"/>
    <cellStyle name="Normal 2 3 2 2 6 2 3 2" xfId="15931" xr:uid="{00000000-0005-0000-0000-000003520000}"/>
    <cellStyle name="Normal 2 3 2 2 6 2 3 3" xfId="24317" xr:uid="{00000000-0005-0000-0000-000004520000}"/>
    <cellStyle name="Normal 2 3 2 2 6 2 3 4" xfId="32703" xr:uid="{00000000-0005-0000-0000-000005520000}"/>
    <cellStyle name="Normal 2 3 2 2 6 2 3 5" xfId="41089" xr:uid="{00000000-0005-0000-0000-000006520000}"/>
    <cellStyle name="Normal 2 3 2 2 6 2 3 6" xfId="49475" xr:uid="{00000000-0005-0000-0000-000007520000}"/>
    <cellStyle name="Normal 2 3 2 2 6 2 3 7" xfId="57861" xr:uid="{00000000-0005-0000-0000-000008520000}"/>
    <cellStyle name="Normal 2 3 2 2 6 2 4" xfId="7545" xr:uid="{00000000-0005-0000-0000-000009520000}"/>
    <cellStyle name="Normal 2 3 2 2 6 2 4 2" xfId="13221" xr:uid="{00000000-0005-0000-0000-00000A520000}"/>
    <cellStyle name="Normal 2 3 2 2 6 2 4 3" xfId="21607" xr:uid="{00000000-0005-0000-0000-00000B520000}"/>
    <cellStyle name="Normal 2 3 2 2 6 2 4 4" xfId="29993" xr:uid="{00000000-0005-0000-0000-00000C520000}"/>
    <cellStyle name="Normal 2 3 2 2 6 2 4 5" xfId="38379" xr:uid="{00000000-0005-0000-0000-00000D520000}"/>
    <cellStyle name="Normal 2 3 2 2 6 2 4 6" xfId="46765" xr:uid="{00000000-0005-0000-0000-00000E520000}"/>
    <cellStyle name="Normal 2 3 2 2 6 2 4 7" xfId="55151" xr:uid="{00000000-0005-0000-0000-00000F520000}"/>
    <cellStyle name="Normal 2 3 2 2 6 2 5" xfId="10255" xr:uid="{00000000-0005-0000-0000-000010520000}"/>
    <cellStyle name="Normal 2 3 2 2 6 2 6" xfId="18641" xr:uid="{00000000-0005-0000-0000-000011520000}"/>
    <cellStyle name="Normal 2 3 2 2 6 2 7" xfId="27027" xr:uid="{00000000-0005-0000-0000-000012520000}"/>
    <cellStyle name="Normal 2 3 2 2 6 2 8" xfId="35413" xr:uid="{00000000-0005-0000-0000-000013520000}"/>
    <cellStyle name="Normal 2 3 2 2 6 2 9" xfId="43799" xr:uid="{00000000-0005-0000-0000-000014520000}"/>
    <cellStyle name="Normal 2 3 2 2 6 3" xfId="2140" xr:uid="{00000000-0005-0000-0000-000015520000}"/>
    <cellStyle name="Normal 2 3 2 2 6 3 2" xfId="4857" xr:uid="{00000000-0005-0000-0000-000016520000}"/>
    <cellStyle name="Normal 2 3 2 2 6 3 2 2" xfId="16211" xr:uid="{00000000-0005-0000-0000-000017520000}"/>
    <cellStyle name="Normal 2 3 2 2 6 3 2 3" xfId="24597" xr:uid="{00000000-0005-0000-0000-000018520000}"/>
    <cellStyle name="Normal 2 3 2 2 6 3 2 4" xfId="32983" xr:uid="{00000000-0005-0000-0000-000019520000}"/>
    <cellStyle name="Normal 2 3 2 2 6 3 2 5" xfId="41369" xr:uid="{00000000-0005-0000-0000-00001A520000}"/>
    <cellStyle name="Normal 2 3 2 2 6 3 2 6" xfId="49755" xr:uid="{00000000-0005-0000-0000-00001B520000}"/>
    <cellStyle name="Normal 2 3 2 2 6 3 2 7" xfId="58141" xr:uid="{00000000-0005-0000-0000-00001C520000}"/>
    <cellStyle name="Normal 2 3 2 2 6 3 3" xfId="7825" xr:uid="{00000000-0005-0000-0000-00001D520000}"/>
    <cellStyle name="Normal 2 3 2 2 6 3 3 2" xfId="13501" xr:uid="{00000000-0005-0000-0000-00001E520000}"/>
    <cellStyle name="Normal 2 3 2 2 6 3 3 3" xfId="21887" xr:uid="{00000000-0005-0000-0000-00001F520000}"/>
    <cellStyle name="Normal 2 3 2 2 6 3 3 4" xfId="30273" xr:uid="{00000000-0005-0000-0000-000020520000}"/>
    <cellStyle name="Normal 2 3 2 2 6 3 3 5" xfId="38659" xr:uid="{00000000-0005-0000-0000-000021520000}"/>
    <cellStyle name="Normal 2 3 2 2 6 3 3 6" xfId="47045" xr:uid="{00000000-0005-0000-0000-000022520000}"/>
    <cellStyle name="Normal 2 3 2 2 6 3 3 7" xfId="55431" xr:uid="{00000000-0005-0000-0000-000023520000}"/>
    <cellStyle name="Normal 2 3 2 2 6 3 4" xfId="10535" xr:uid="{00000000-0005-0000-0000-000024520000}"/>
    <cellStyle name="Normal 2 3 2 2 6 3 5" xfId="18921" xr:uid="{00000000-0005-0000-0000-000025520000}"/>
    <cellStyle name="Normal 2 3 2 2 6 3 6" xfId="27307" xr:uid="{00000000-0005-0000-0000-000026520000}"/>
    <cellStyle name="Normal 2 3 2 2 6 3 7" xfId="35693" xr:uid="{00000000-0005-0000-0000-000027520000}"/>
    <cellStyle name="Normal 2 3 2 2 6 3 8" xfId="44079" xr:uid="{00000000-0005-0000-0000-000028520000}"/>
    <cellStyle name="Normal 2 3 2 2 6 3 9" xfId="52465" xr:uid="{00000000-0005-0000-0000-000029520000}"/>
    <cellStyle name="Normal 2 3 2 2 6 4" xfId="3837" xr:uid="{00000000-0005-0000-0000-00002A520000}"/>
    <cellStyle name="Normal 2 3 2 2 6 4 2" xfId="15191" xr:uid="{00000000-0005-0000-0000-00002B520000}"/>
    <cellStyle name="Normal 2 3 2 2 6 4 3" xfId="23577" xr:uid="{00000000-0005-0000-0000-00002C520000}"/>
    <cellStyle name="Normal 2 3 2 2 6 4 4" xfId="31963" xr:uid="{00000000-0005-0000-0000-00002D520000}"/>
    <cellStyle name="Normal 2 3 2 2 6 4 5" xfId="40349" xr:uid="{00000000-0005-0000-0000-00002E520000}"/>
    <cellStyle name="Normal 2 3 2 2 6 4 6" xfId="48735" xr:uid="{00000000-0005-0000-0000-00002F520000}"/>
    <cellStyle name="Normal 2 3 2 2 6 4 7" xfId="57121" xr:uid="{00000000-0005-0000-0000-000030520000}"/>
    <cellStyle name="Normal 2 3 2 2 6 5" xfId="6805" xr:uid="{00000000-0005-0000-0000-000031520000}"/>
    <cellStyle name="Normal 2 3 2 2 6 5 2" xfId="12481" xr:uid="{00000000-0005-0000-0000-000032520000}"/>
    <cellStyle name="Normal 2 3 2 2 6 5 3" xfId="20867" xr:uid="{00000000-0005-0000-0000-000033520000}"/>
    <cellStyle name="Normal 2 3 2 2 6 5 4" xfId="29253" xr:uid="{00000000-0005-0000-0000-000034520000}"/>
    <cellStyle name="Normal 2 3 2 2 6 5 5" xfId="37639" xr:uid="{00000000-0005-0000-0000-000035520000}"/>
    <cellStyle name="Normal 2 3 2 2 6 5 6" xfId="46025" xr:uid="{00000000-0005-0000-0000-000036520000}"/>
    <cellStyle name="Normal 2 3 2 2 6 5 7" xfId="54411" xr:uid="{00000000-0005-0000-0000-000037520000}"/>
    <cellStyle name="Normal 2 3 2 2 6 6" xfId="9515" xr:uid="{00000000-0005-0000-0000-000038520000}"/>
    <cellStyle name="Normal 2 3 2 2 6 7" xfId="17901" xr:uid="{00000000-0005-0000-0000-000039520000}"/>
    <cellStyle name="Normal 2 3 2 2 6 8" xfId="26287" xr:uid="{00000000-0005-0000-0000-00003A520000}"/>
    <cellStyle name="Normal 2 3 2 2 6 9" xfId="34673" xr:uid="{00000000-0005-0000-0000-00003B520000}"/>
    <cellStyle name="Normal 2 3 2 2 7" xfId="1020" xr:uid="{00000000-0005-0000-0000-00003C520000}"/>
    <cellStyle name="Normal 2 3 2 2 7 10" xfId="51431" xr:uid="{00000000-0005-0000-0000-00003D520000}"/>
    <cellStyle name="Normal 2 3 2 2 7 11" xfId="59817" xr:uid="{00000000-0005-0000-0000-00003E520000}"/>
    <cellStyle name="Normal 2 3 2 2 7 12" xfId="61305" xr:uid="{00000000-0005-0000-0000-00003F520000}"/>
    <cellStyle name="Normal 2 3 2 2 7 2" xfId="2971" xr:uid="{00000000-0005-0000-0000-000040520000}"/>
    <cellStyle name="Normal 2 3 2 2 7 2 2" xfId="5688" xr:uid="{00000000-0005-0000-0000-000041520000}"/>
    <cellStyle name="Normal 2 3 2 2 7 2 2 2" xfId="17042" xr:uid="{00000000-0005-0000-0000-000042520000}"/>
    <cellStyle name="Normal 2 3 2 2 7 2 2 3" xfId="25428" xr:uid="{00000000-0005-0000-0000-000043520000}"/>
    <cellStyle name="Normal 2 3 2 2 7 2 2 4" xfId="33814" xr:uid="{00000000-0005-0000-0000-000044520000}"/>
    <cellStyle name="Normal 2 3 2 2 7 2 2 5" xfId="42200" xr:uid="{00000000-0005-0000-0000-000045520000}"/>
    <cellStyle name="Normal 2 3 2 2 7 2 2 6" xfId="50586" xr:uid="{00000000-0005-0000-0000-000046520000}"/>
    <cellStyle name="Normal 2 3 2 2 7 2 2 7" xfId="58972" xr:uid="{00000000-0005-0000-0000-000047520000}"/>
    <cellStyle name="Normal 2 3 2 2 7 2 3" xfId="8656" xr:uid="{00000000-0005-0000-0000-000048520000}"/>
    <cellStyle name="Normal 2 3 2 2 7 2 3 2" xfId="14332" xr:uid="{00000000-0005-0000-0000-000049520000}"/>
    <cellStyle name="Normal 2 3 2 2 7 2 3 3" xfId="22718" xr:uid="{00000000-0005-0000-0000-00004A520000}"/>
    <cellStyle name="Normal 2 3 2 2 7 2 3 4" xfId="31104" xr:uid="{00000000-0005-0000-0000-00004B520000}"/>
    <cellStyle name="Normal 2 3 2 2 7 2 3 5" xfId="39490" xr:uid="{00000000-0005-0000-0000-00004C520000}"/>
    <cellStyle name="Normal 2 3 2 2 7 2 3 6" xfId="47876" xr:uid="{00000000-0005-0000-0000-00004D520000}"/>
    <cellStyle name="Normal 2 3 2 2 7 2 3 7" xfId="56262" xr:uid="{00000000-0005-0000-0000-00004E520000}"/>
    <cellStyle name="Normal 2 3 2 2 7 2 4" xfId="11366" xr:uid="{00000000-0005-0000-0000-00004F520000}"/>
    <cellStyle name="Normal 2 3 2 2 7 2 5" xfId="19752" xr:uid="{00000000-0005-0000-0000-000050520000}"/>
    <cellStyle name="Normal 2 3 2 2 7 2 6" xfId="28138" xr:uid="{00000000-0005-0000-0000-000051520000}"/>
    <cellStyle name="Normal 2 3 2 2 7 2 7" xfId="36524" xr:uid="{00000000-0005-0000-0000-000052520000}"/>
    <cellStyle name="Normal 2 3 2 2 7 2 8" xfId="44910" xr:uid="{00000000-0005-0000-0000-000053520000}"/>
    <cellStyle name="Normal 2 3 2 2 7 2 9" xfId="53296" xr:uid="{00000000-0005-0000-0000-000054520000}"/>
    <cellStyle name="Normal 2 3 2 2 7 3" xfId="3823" xr:uid="{00000000-0005-0000-0000-000055520000}"/>
    <cellStyle name="Normal 2 3 2 2 7 3 2" xfId="15177" xr:uid="{00000000-0005-0000-0000-000056520000}"/>
    <cellStyle name="Normal 2 3 2 2 7 3 3" xfId="23563" xr:uid="{00000000-0005-0000-0000-000057520000}"/>
    <cellStyle name="Normal 2 3 2 2 7 3 4" xfId="31949" xr:uid="{00000000-0005-0000-0000-000058520000}"/>
    <cellStyle name="Normal 2 3 2 2 7 3 5" xfId="40335" xr:uid="{00000000-0005-0000-0000-000059520000}"/>
    <cellStyle name="Normal 2 3 2 2 7 3 6" xfId="48721" xr:uid="{00000000-0005-0000-0000-00005A520000}"/>
    <cellStyle name="Normal 2 3 2 2 7 3 7" xfId="57107" xr:uid="{00000000-0005-0000-0000-00005B520000}"/>
    <cellStyle name="Normal 2 3 2 2 7 4" xfId="6791" xr:uid="{00000000-0005-0000-0000-00005C520000}"/>
    <cellStyle name="Normal 2 3 2 2 7 4 2" xfId="12467" xr:uid="{00000000-0005-0000-0000-00005D520000}"/>
    <cellStyle name="Normal 2 3 2 2 7 4 3" xfId="20853" xr:uid="{00000000-0005-0000-0000-00005E520000}"/>
    <cellStyle name="Normal 2 3 2 2 7 4 4" xfId="29239" xr:uid="{00000000-0005-0000-0000-00005F520000}"/>
    <cellStyle name="Normal 2 3 2 2 7 4 5" xfId="37625" xr:uid="{00000000-0005-0000-0000-000060520000}"/>
    <cellStyle name="Normal 2 3 2 2 7 4 6" xfId="46011" xr:uid="{00000000-0005-0000-0000-000061520000}"/>
    <cellStyle name="Normal 2 3 2 2 7 4 7" xfId="54397" xr:uid="{00000000-0005-0000-0000-000062520000}"/>
    <cellStyle name="Normal 2 3 2 2 7 5" xfId="9501" xr:uid="{00000000-0005-0000-0000-000063520000}"/>
    <cellStyle name="Normal 2 3 2 2 7 6" xfId="17887" xr:uid="{00000000-0005-0000-0000-000064520000}"/>
    <cellStyle name="Normal 2 3 2 2 7 7" xfId="26273" xr:uid="{00000000-0005-0000-0000-000065520000}"/>
    <cellStyle name="Normal 2 3 2 2 7 8" xfId="34659" xr:uid="{00000000-0005-0000-0000-000066520000}"/>
    <cellStyle name="Normal 2 3 2 2 7 9" xfId="43045" xr:uid="{00000000-0005-0000-0000-000067520000}"/>
    <cellStyle name="Normal 2 3 2 2 8" xfId="1577" xr:uid="{00000000-0005-0000-0000-000068520000}"/>
    <cellStyle name="Normal 2 3 2 2 8 10" xfId="51902" xr:uid="{00000000-0005-0000-0000-000069520000}"/>
    <cellStyle name="Normal 2 3 2 2 8 11" xfId="60288" xr:uid="{00000000-0005-0000-0000-00006A520000}"/>
    <cellStyle name="Normal 2 3 2 2 8 2" xfId="2597" xr:uid="{00000000-0005-0000-0000-00006B520000}"/>
    <cellStyle name="Normal 2 3 2 2 8 2 2" xfId="5314" xr:uid="{00000000-0005-0000-0000-00006C520000}"/>
    <cellStyle name="Normal 2 3 2 2 8 2 2 2" xfId="16668" xr:uid="{00000000-0005-0000-0000-00006D520000}"/>
    <cellStyle name="Normal 2 3 2 2 8 2 2 3" xfId="25054" xr:uid="{00000000-0005-0000-0000-00006E520000}"/>
    <cellStyle name="Normal 2 3 2 2 8 2 2 4" xfId="33440" xr:uid="{00000000-0005-0000-0000-00006F520000}"/>
    <cellStyle name="Normal 2 3 2 2 8 2 2 5" xfId="41826" xr:uid="{00000000-0005-0000-0000-000070520000}"/>
    <cellStyle name="Normal 2 3 2 2 8 2 2 6" xfId="50212" xr:uid="{00000000-0005-0000-0000-000071520000}"/>
    <cellStyle name="Normal 2 3 2 2 8 2 2 7" xfId="58598" xr:uid="{00000000-0005-0000-0000-000072520000}"/>
    <cellStyle name="Normal 2 3 2 2 8 2 3" xfId="8282" xr:uid="{00000000-0005-0000-0000-000073520000}"/>
    <cellStyle name="Normal 2 3 2 2 8 2 3 2" xfId="13958" xr:uid="{00000000-0005-0000-0000-000074520000}"/>
    <cellStyle name="Normal 2 3 2 2 8 2 3 3" xfId="22344" xr:uid="{00000000-0005-0000-0000-000075520000}"/>
    <cellStyle name="Normal 2 3 2 2 8 2 3 4" xfId="30730" xr:uid="{00000000-0005-0000-0000-000076520000}"/>
    <cellStyle name="Normal 2 3 2 2 8 2 3 5" xfId="39116" xr:uid="{00000000-0005-0000-0000-000077520000}"/>
    <cellStyle name="Normal 2 3 2 2 8 2 3 6" xfId="47502" xr:uid="{00000000-0005-0000-0000-000078520000}"/>
    <cellStyle name="Normal 2 3 2 2 8 2 3 7" xfId="55888" xr:uid="{00000000-0005-0000-0000-000079520000}"/>
    <cellStyle name="Normal 2 3 2 2 8 2 4" xfId="10992" xr:uid="{00000000-0005-0000-0000-00007A520000}"/>
    <cellStyle name="Normal 2 3 2 2 8 2 5" xfId="19378" xr:uid="{00000000-0005-0000-0000-00007B520000}"/>
    <cellStyle name="Normal 2 3 2 2 8 2 6" xfId="27764" xr:uid="{00000000-0005-0000-0000-00007C520000}"/>
    <cellStyle name="Normal 2 3 2 2 8 2 7" xfId="36150" xr:uid="{00000000-0005-0000-0000-00007D520000}"/>
    <cellStyle name="Normal 2 3 2 2 8 2 8" xfId="44536" xr:uid="{00000000-0005-0000-0000-00007E520000}"/>
    <cellStyle name="Normal 2 3 2 2 8 2 9" xfId="52922" xr:uid="{00000000-0005-0000-0000-00007F520000}"/>
    <cellStyle name="Normal 2 3 2 2 8 3" xfId="4294" xr:uid="{00000000-0005-0000-0000-000080520000}"/>
    <cellStyle name="Normal 2 3 2 2 8 3 2" xfId="15648" xr:uid="{00000000-0005-0000-0000-000081520000}"/>
    <cellStyle name="Normal 2 3 2 2 8 3 3" xfId="24034" xr:uid="{00000000-0005-0000-0000-000082520000}"/>
    <cellStyle name="Normal 2 3 2 2 8 3 4" xfId="32420" xr:uid="{00000000-0005-0000-0000-000083520000}"/>
    <cellStyle name="Normal 2 3 2 2 8 3 5" xfId="40806" xr:uid="{00000000-0005-0000-0000-000084520000}"/>
    <cellStyle name="Normal 2 3 2 2 8 3 6" xfId="49192" xr:uid="{00000000-0005-0000-0000-000085520000}"/>
    <cellStyle name="Normal 2 3 2 2 8 3 7" xfId="57578" xr:uid="{00000000-0005-0000-0000-000086520000}"/>
    <cellStyle name="Normal 2 3 2 2 8 4" xfId="7262" xr:uid="{00000000-0005-0000-0000-000087520000}"/>
    <cellStyle name="Normal 2 3 2 2 8 4 2" xfId="12938" xr:uid="{00000000-0005-0000-0000-000088520000}"/>
    <cellStyle name="Normal 2 3 2 2 8 4 3" xfId="21324" xr:uid="{00000000-0005-0000-0000-000089520000}"/>
    <cellStyle name="Normal 2 3 2 2 8 4 4" xfId="29710" xr:uid="{00000000-0005-0000-0000-00008A520000}"/>
    <cellStyle name="Normal 2 3 2 2 8 4 5" xfId="38096" xr:uid="{00000000-0005-0000-0000-00008B520000}"/>
    <cellStyle name="Normal 2 3 2 2 8 4 6" xfId="46482" xr:uid="{00000000-0005-0000-0000-00008C520000}"/>
    <cellStyle name="Normal 2 3 2 2 8 4 7" xfId="54868" xr:uid="{00000000-0005-0000-0000-00008D520000}"/>
    <cellStyle name="Normal 2 3 2 2 8 5" xfId="9972" xr:uid="{00000000-0005-0000-0000-00008E520000}"/>
    <cellStyle name="Normal 2 3 2 2 8 6" xfId="18358" xr:uid="{00000000-0005-0000-0000-00008F520000}"/>
    <cellStyle name="Normal 2 3 2 2 8 7" xfId="26744" xr:uid="{00000000-0005-0000-0000-000090520000}"/>
    <cellStyle name="Normal 2 3 2 2 8 8" xfId="35130" xr:uid="{00000000-0005-0000-0000-000091520000}"/>
    <cellStyle name="Normal 2 3 2 2 8 9" xfId="43516" xr:uid="{00000000-0005-0000-0000-000092520000}"/>
    <cellStyle name="Normal 2 3 2 2 9" xfId="2126" xr:uid="{00000000-0005-0000-0000-000093520000}"/>
    <cellStyle name="Normal 2 3 2 2 9 2" xfId="4843" xr:uid="{00000000-0005-0000-0000-000094520000}"/>
    <cellStyle name="Normal 2 3 2 2 9 2 2" xfId="16197" xr:uid="{00000000-0005-0000-0000-000095520000}"/>
    <cellStyle name="Normal 2 3 2 2 9 2 3" xfId="24583" xr:uid="{00000000-0005-0000-0000-000096520000}"/>
    <cellStyle name="Normal 2 3 2 2 9 2 4" xfId="32969" xr:uid="{00000000-0005-0000-0000-000097520000}"/>
    <cellStyle name="Normal 2 3 2 2 9 2 5" xfId="41355" xr:uid="{00000000-0005-0000-0000-000098520000}"/>
    <cellStyle name="Normal 2 3 2 2 9 2 6" xfId="49741" xr:uid="{00000000-0005-0000-0000-000099520000}"/>
    <cellStyle name="Normal 2 3 2 2 9 2 7" xfId="58127" xr:uid="{00000000-0005-0000-0000-00009A520000}"/>
    <cellStyle name="Normal 2 3 2 2 9 3" xfId="7811" xr:uid="{00000000-0005-0000-0000-00009B520000}"/>
    <cellStyle name="Normal 2 3 2 2 9 3 2" xfId="13487" xr:uid="{00000000-0005-0000-0000-00009C520000}"/>
    <cellStyle name="Normal 2 3 2 2 9 3 3" xfId="21873" xr:uid="{00000000-0005-0000-0000-00009D520000}"/>
    <cellStyle name="Normal 2 3 2 2 9 3 4" xfId="30259" xr:uid="{00000000-0005-0000-0000-00009E520000}"/>
    <cellStyle name="Normal 2 3 2 2 9 3 5" xfId="38645" xr:uid="{00000000-0005-0000-0000-00009F520000}"/>
    <cellStyle name="Normal 2 3 2 2 9 3 6" xfId="47031" xr:uid="{00000000-0005-0000-0000-0000A0520000}"/>
    <cellStyle name="Normal 2 3 2 2 9 3 7" xfId="55417" xr:uid="{00000000-0005-0000-0000-0000A1520000}"/>
    <cellStyle name="Normal 2 3 2 2 9 4" xfId="10521" xr:uid="{00000000-0005-0000-0000-0000A2520000}"/>
    <cellStyle name="Normal 2 3 2 2 9 5" xfId="18907" xr:uid="{00000000-0005-0000-0000-0000A3520000}"/>
    <cellStyle name="Normal 2 3 2 2 9 6" xfId="27293" xr:uid="{00000000-0005-0000-0000-0000A4520000}"/>
    <cellStyle name="Normal 2 3 2 2 9 7" xfId="35679" xr:uid="{00000000-0005-0000-0000-0000A5520000}"/>
    <cellStyle name="Normal 2 3 2 2 9 8" xfId="44065" xr:uid="{00000000-0005-0000-0000-0000A6520000}"/>
    <cellStyle name="Normal 2 3 2 2 9 9" xfId="52451" xr:uid="{00000000-0005-0000-0000-0000A7520000}"/>
    <cellStyle name="Normal 2 3 2 2_Sheet1" xfId="213" xr:uid="{00000000-0005-0000-0000-0000A8520000}"/>
    <cellStyle name="Normal 2 3 2 20" xfId="51056" xr:uid="{00000000-0005-0000-0000-0000A9520000}"/>
    <cellStyle name="Normal 2 3 2 21" xfId="59442" xr:uid="{00000000-0005-0000-0000-0000AA520000}"/>
    <cellStyle name="Normal 2 3 2 22" xfId="60809" xr:uid="{00000000-0005-0000-0000-0000AB520000}"/>
    <cellStyle name="Normal 2 3 2 3" xfId="214" xr:uid="{00000000-0005-0000-0000-0000AC520000}"/>
    <cellStyle name="Normal 2 3 2 3 10" xfId="6094" xr:uid="{00000000-0005-0000-0000-0000AD520000}"/>
    <cellStyle name="Normal 2 3 2 3 10 2" xfId="11770" xr:uid="{00000000-0005-0000-0000-0000AE520000}"/>
    <cellStyle name="Normal 2 3 2 3 10 3" xfId="20156" xr:uid="{00000000-0005-0000-0000-0000AF520000}"/>
    <cellStyle name="Normal 2 3 2 3 10 4" xfId="28542" xr:uid="{00000000-0005-0000-0000-0000B0520000}"/>
    <cellStyle name="Normal 2 3 2 3 10 5" xfId="36928" xr:uid="{00000000-0005-0000-0000-0000B1520000}"/>
    <cellStyle name="Normal 2 3 2 3 10 6" xfId="45314" xr:uid="{00000000-0005-0000-0000-0000B2520000}"/>
    <cellStyle name="Normal 2 3 2 3 10 7" xfId="53700" xr:uid="{00000000-0005-0000-0000-0000B3520000}"/>
    <cellStyle name="Normal 2 3 2 3 11" xfId="9137" xr:uid="{00000000-0005-0000-0000-0000B4520000}"/>
    <cellStyle name="Normal 2 3 2 3 12" xfId="17523" xr:uid="{00000000-0005-0000-0000-0000B5520000}"/>
    <cellStyle name="Normal 2 3 2 3 13" xfId="25909" xr:uid="{00000000-0005-0000-0000-0000B6520000}"/>
    <cellStyle name="Normal 2 3 2 3 14" xfId="34295" xr:uid="{00000000-0005-0000-0000-0000B7520000}"/>
    <cellStyle name="Normal 2 3 2 3 15" xfId="42681" xr:uid="{00000000-0005-0000-0000-0000B8520000}"/>
    <cellStyle name="Normal 2 3 2 3 16" xfId="51067" xr:uid="{00000000-0005-0000-0000-0000B9520000}"/>
    <cellStyle name="Normal 2 3 2 3 17" xfId="59453" xr:uid="{00000000-0005-0000-0000-0000BA520000}"/>
    <cellStyle name="Normal 2 3 2 3 18" xfId="60820" xr:uid="{00000000-0005-0000-0000-0000BB520000}"/>
    <cellStyle name="Normal 2 3 2 3 2" xfId="215" xr:uid="{00000000-0005-0000-0000-0000BC520000}"/>
    <cellStyle name="Normal 2 3 2 3 2 10" xfId="9138" xr:uid="{00000000-0005-0000-0000-0000BD520000}"/>
    <cellStyle name="Normal 2 3 2 3 2 11" xfId="17524" xr:uid="{00000000-0005-0000-0000-0000BE520000}"/>
    <cellStyle name="Normal 2 3 2 3 2 12" xfId="25910" xr:uid="{00000000-0005-0000-0000-0000BF520000}"/>
    <cellStyle name="Normal 2 3 2 3 2 13" xfId="34296" xr:uid="{00000000-0005-0000-0000-0000C0520000}"/>
    <cellStyle name="Normal 2 3 2 3 2 14" xfId="42682" xr:uid="{00000000-0005-0000-0000-0000C1520000}"/>
    <cellStyle name="Normal 2 3 2 3 2 15" xfId="51068" xr:uid="{00000000-0005-0000-0000-0000C2520000}"/>
    <cellStyle name="Normal 2 3 2 3 2 16" xfId="59454" xr:uid="{00000000-0005-0000-0000-0000C3520000}"/>
    <cellStyle name="Normal 2 3 2 3 2 17" xfId="60821" xr:uid="{00000000-0005-0000-0000-0000C4520000}"/>
    <cellStyle name="Normal 2 3 2 3 2 2" xfId="216" xr:uid="{00000000-0005-0000-0000-0000C5520000}"/>
    <cellStyle name="Normal 2 3 2 3 2 2 10" xfId="34297" xr:uid="{00000000-0005-0000-0000-0000C6520000}"/>
    <cellStyle name="Normal 2 3 2 3 2 2 11" xfId="42683" xr:uid="{00000000-0005-0000-0000-0000C7520000}"/>
    <cellStyle name="Normal 2 3 2 3 2 2 12" xfId="51069" xr:uid="{00000000-0005-0000-0000-0000C8520000}"/>
    <cellStyle name="Normal 2 3 2 3 2 2 13" xfId="59455" xr:uid="{00000000-0005-0000-0000-0000C9520000}"/>
    <cellStyle name="Normal 2 3 2 3 2 2 14" xfId="60822" xr:uid="{00000000-0005-0000-0000-0000CA520000}"/>
    <cellStyle name="Normal 2 3 2 3 2 2 2" xfId="1037" xr:uid="{00000000-0005-0000-0000-0000CB520000}"/>
    <cellStyle name="Normal 2 3 2 3 2 2 2 10" xfId="51448" xr:uid="{00000000-0005-0000-0000-0000CC520000}"/>
    <cellStyle name="Normal 2 3 2 3 2 2 2 11" xfId="59834" xr:uid="{00000000-0005-0000-0000-0000CD520000}"/>
    <cellStyle name="Normal 2 3 2 3 2 2 2 12" xfId="61317" xr:uid="{00000000-0005-0000-0000-0000CE520000}"/>
    <cellStyle name="Normal 2 3 2 3 2 2 2 2" xfId="2988" xr:uid="{00000000-0005-0000-0000-0000CF520000}"/>
    <cellStyle name="Normal 2 3 2 3 2 2 2 2 2" xfId="5705" xr:uid="{00000000-0005-0000-0000-0000D0520000}"/>
    <cellStyle name="Normal 2 3 2 3 2 2 2 2 2 2" xfId="17059" xr:uid="{00000000-0005-0000-0000-0000D1520000}"/>
    <cellStyle name="Normal 2 3 2 3 2 2 2 2 2 3" xfId="25445" xr:uid="{00000000-0005-0000-0000-0000D2520000}"/>
    <cellStyle name="Normal 2 3 2 3 2 2 2 2 2 4" xfId="33831" xr:uid="{00000000-0005-0000-0000-0000D3520000}"/>
    <cellStyle name="Normal 2 3 2 3 2 2 2 2 2 5" xfId="42217" xr:uid="{00000000-0005-0000-0000-0000D4520000}"/>
    <cellStyle name="Normal 2 3 2 3 2 2 2 2 2 6" xfId="50603" xr:uid="{00000000-0005-0000-0000-0000D5520000}"/>
    <cellStyle name="Normal 2 3 2 3 2 2 2 2 2 7" xfId="58989" xr:uid="{00000000-0005-0000-0000-0000D6520000}"/>
    <cellStyle name="Normal 2 3 2 3 2 2 2 2 3" xfId="8673" xr:uid="{00000000-0005-0000-0000-0000D7520000}"/>
    <cellStyle name="Normal 2 3 2 3 2 2 2 2 3 2" xfId="14349" xr:uid="{00000000-0005-0000-0000-0000D8520000}"/>
    <cellStyle name="Normal 2 3 2 3 2 2 2 2 3 3" xfId="22735" xr:uid="{00000000-0005-0000-0000-0000D9520000}"/>
    <cellStyle name="Normal 2 3 2 3 2 2 2 2 3 4" xfId="31121" xr:uid="{00000000-0005-0000-0000-0000DA520000}"/>
    <cellStyle name="Normal 2 3 2 3 2 2 2 2 3 5" xfId="39507" xr:uid="{00000000-0005-0000-0000-0000DB520000}"/>
    <cellStyle name="Normal 2 3 2 3 2 2 2 2 3 6" xfId="47893" xr:uid="{00000000-0005-0000-0000-0000DC520000}"/>
    <cellStyle name="Normal 2 3 2 3 2 2 2 2 3 7" xfId="56279" xr:uid="{00000000-0005-0000-0000-0000DD520000}"/>
    <cellStyle name="Normal 2 3 2 3 2 2 2 2 4" xfId="11383" xr:uid="{00000000-0005-0000-0000-0000DE520000}"/>
    <cellStyle name="Normal 2 3 2 3 2 2 2 2 5" xfId="19769" xr:uid="{00000000-0005-0000-0000-0000DF520000}"/>
    <cellStyle name="Normal 2 3 2 3 2 2 2 2 6" xfId="28155" xr:uid="{00000000-0005-0000-0000-0000E0520000}"/>
    <cellStyle name="Normal 2 3 2 3 2 2 2 2 7" xfId="36541" xr:uid="{00000000-0005-0000-0000-0000E1520000}"/>
    <cellStyle name="Normal 2 3 2 3 2 2 2 2 8" xfId="44927" xr:uid="{00000000-0005-0000-0000-0000E2520000}"/>
    <cellStyle name="Normal 2 3 2 3 2 2 2 2 9" xfId="53313" xr:uid="{00000000-0005-0000-0000-0000E3520000}"/>
    <cellStyle name="Normal 2 3 2 3 2 2 2 3" xfId="3840" xr:uid="{00000000-0005-0000-0000-0000E4520000}"/>
    <cellStyle name="Normal 2 3 2 3 2 2 2 3 2" xfId="15194" xr:uid="{00000000-0005-0000-0000-0000E5520000}"/>
    <cellStyle name="Normal 2 3 2 3 2 2 2 3 3" xfId="23580" xr:uid="{00000000-0005-0000-0000-0000E6520000}"/>
    <cellStyle name="Normal 2 3 2 3 2 2 2 3 4" xfId="31966" xr:uid="{00000000-0005-0000-0000-0000E7520000}"/>
    <cellStyle name="Normal 2 3 2 3 2 2 2 3 5" xfId="40352" xr:uid="{00000000-0005-0000-0000-0000E8520000}"/>
    <cellStyle name="Normal 2 3 2 3 2 2 2 3 6" xfId="48738" xr:uid="{00000000-0005-0000-0000-0000E9520000}"/>
    <cellStyle name="Normal 2 3 2 3 2 2 2 3 7" xfId="57124" xr:uid="{00000000-0005-0000-0000-0000EA520000}"/>
    <cellStyle name="Normal 2 3 2 3 2 2 2 4" xfId="6808" xr:uid="{00000000-0005-0000-0000-0000EB520000}"/>
    <cellStyle name="Normal 2 3 2 3 2 2 2 4 2" xfId="12484" xr:uid="{00000000-0005-0000-0000-0000EC520000}"/>
    <cellStyle name="Normal 2 3 2 3 2 2 2 4 3" xfId="20870" xr:uid="{00000000-0005-0000-0000-0000ED520000}"/>
    <cellStyle name="Normal 2 3 2 3 2 2 2 4 4" xfId="29256" xr:uid="{00000000-0005-0000-0000-0000EE520000}"/>
    <cellStyle name="Normal 2 3 2 3 2 2 2 4 5" xfId="37642" xr:uid="{00000000-0005-0000-0000-0000EF520000}"/>
    <cellStyle name="Normal 2 3 2 3 2 2 2 4 6" xfId="46028" xr:uid="{00000000-0005-0000-0000-0000F0520000}"/>
    <cellStyle name="Normal 2 3 2 3 2 2 2 4 7" xfId="54414" xr:uid="{00000000-0005-0000-0000-0000F1520000}"/>
    <cellStyle name="Normal 2 3 2 3 2 2 2 5" xfId="9518" xr:uid="{00000000-0005-0000-0000-0000F2520000}"/>
    <cellStyle name="Normal 2 3 2 3 2 2 2 6" xfId="17904" xr:uid="{00000000-0005-0000-0000-0000F3520000}"/>
    <cellStyle name="Normal 2 3 2 3 2 2 2 7" xfId="26290" xr:uid="{00000000-0005-0000-0000-0000F4520000}"/>
    <cellStyle name="Normal 2 3 2 3 2 2 2 8" xfId="34676" xr:uid="{00000000-0005-0000-0000-0000F5520000}"/>
    <cellStyle name="Normal 2 3 2 3 2 2 2 9" xfId="43062" xr:uid="{00000000-0005-0000-0000-0000F6520000}"/>
    <cellStyle name="Normal 2 3 2 3 2 2 3" xfId="1589" xr:uid="{00000000-0005-0000-0000-0000F7520000}"/>
    <cellStyle name="Normal 2 3 2 3 2 2 3 10" xfId="51914" xr:uid="{00000000-0005-0000-0000-0000F8520000}"/>
    <cellStyle name="Normal 2 3 2 3 2 2 3 11" xfId="60300" xr:uid="{00000000-0005-0000-0000-0000F9520000}"/>
    <cellStyle name="Normal 2 3 2 3 2 2 3 2" xfId="2609" xr:uid="{00000000-0005-0000-0000-0000FA520000}"/>
    <cellStyle name="Normal 2 3 2 3 2 2 3 2 2" xfId="5326" xr:uid="{00000000-0005-0000-0000-0000FB520000}"/>
    <cellStyle name="Normal 2 3 2 3 2 2 3 2 2 2" xfId="16680" xr:uid="{00000000-0005-0000-0000-0000FC520000}"/>
    <cellStyle name="Normal 2 3 2 3 2 2 3 2 2 3" xfId="25066" xr:uid="{00000000-0005-0000-0000-0000FD520000}"/>
    <cellStyle name="Normal 2 3 2 3 2 2 3 2 2 4" xfId="33452" xr:uid="{00000000-0005-0000-0000-0000FE520000}"/>
    <cellStyle name="Normal 2 3 2 3 2 2 3 2 2 5" xfId="41838" xr:uid="{00000000-0005-0000-0000-0000FF520000}"/>
    <cellStyle name="Normal 2 3 2 3 2 2 3 2 2 6" xfId="50224" xr:uid="{00000000-0005-0000-0000-000000530000}"/>
    <cellStyle name="Normal 2 3 2 3 2 2 3 2 2 7" xfId="58610" xr:uid="{00000000-0005-0000-0000-000001530000}"/>
    <cellStyle name="Normal 2 3 2 3 2 2 3 2 3" xfId="8294" xr:uid="{00000000-0005-0000-0000-000002530000}"/>
    <cellStyle name="Normal 2 3 2 3 2 2 3 2 3 2" xfId="13970" xr:uid="{00000000-0005-0000-0000-000003530000}"/>
    <cellStyle name="Normal 2 3 2 3 2 2 3 2 3 3" xfId="22356" xr:uid="{00000000-0005-0000-0000-000004530000}"/>
    <cellStyle name="Normal 2 3 2 3 2 2 3 2 3 4" xfId="30742" xr:uid="{00000000-0005-0000-0000-000005530000}"/>
    <cellStyle name="Normal 2 3 2 3 2 2 3 2 3 5" xfId="39128" xr:uid="{00000000-0005-0000-0000-000006530000}"/>
    <cellStyle name="Normal 2 3 2 3 2 2 3 2 3 6" xfId="47514" xr:uid="{00000000-0005-0000-0000-000007530000}"/>
    <cellStyle name="Normal 2 3 2 3 2 2 3 2 3 7" xfId="55900" xr:uid="{00000000-0005-0000-0000-000008530000}"/>
    <cellStyle name="Normal 2 3 2 3 2 2 3 2 4" xfId="11004" xr:uid="{00000000-0005-0000-0000-000009530000}"/>
    <cellStyle name="Normal 2 3 2 3 2 2 3 2 5" xfId="19390" xr:uid="{00000000-0005-0000-0000-00000A530000}"/>
    <cellStyle name="Normal 2 3 2 3 2 2 3 2 6" xfId="27776" xr:uid="{00000000-0005-0000-0000-00000B530000}"/>
    <cellStyle name="Normal 2 3 2 3 2 2 3 2 7" xfId="36162" xr:uid="{00000000-0005-0000-0000-00000C530000}"/>
    <cellStyle name="Normal 2 3 2 3 2 2 3 2 8" xfId="44548" xr:uid="{00000000-0005-0000-0000-00000D530000}"/>
    <cellStyle name="Normal 2 3 2 3 2 2 3 2 9" xfId="52934" xr:uid="{00000000-0005-0000-0000-00000E530000}"/>
    <cellStyle name="Normal 2 3 2 3 2 2 3 3" xfId="4306" xr:uid="{00000000-0005-0000-0000-00000F530000}"/>
    <cellStyle name="Normal 2 3 2 3 2 2 3 3 2" xfId="15660" xr:uid="{00000000-0005-0000-0000-000010530000}"/>
    <cellStyle name="Normal 2 3 2 3 2 2 3 3 3" xfId="24046" xr:uid="{00000000-0005-0000-0000-000011530000}"/>
    <cellStyle name="Normal 2 3 2 3 2 2 3 3 4" xfId="32432" xr:uid="{00000000-0005-0000-0000-000012530000}"/>
    <cellStyle name="Normal 2 3 2 3 2 2 3 3 5" xfId="40818" xr:uid="{00000000-0005-0000-0000-000013530000}"/>
    <cellStyle name="Normal 2 3 2 3 2 2 3 3 6" xfId="49204" xr:uid="{00000000-0005-0000-0000-000014530000}"/>
    <cellStyle name="Normal 2 3 2 3 2 2 3 3 7" xfId="57590" xr:uid="{00000000-0005-0000-0000-000015530000}"/>
    <cellStyle name="Normal 2 3 2 3 2 2 3 4" xfId="7274" xr:uid="{00000000-0005-0000-0000-000016530000}"/>
    <cellStyle name="Normal 2 3 2 3 2 2 3 4 2" xfId="12950" xr:uid="{00000000-0005-0000-0000-000017530000}"/>
    <cellStyle name="Normal 2 3 2 3 2 2 3 4 3" xfId="21336" xr:uid="{00000000-0005-0000-0000-000018530000}"/>
    <cellStyle name="Normal 2 3 2 3 2 2 3 4 4" xfId="29722" xr:uid="{00000000-0005-0000-0000-000019530000}"/>
    <cellStyle name="Normal 2 3 2 3 2 2 3 4 5" xfId="38108" xr:uid="{00000000-0005-0000-0000-00001A530000}"/>
    <cellStyle name="Normal 2 3 2 3 2 2 3 4 6" xfId="46494" xr:uid="{00000000-0005-0000-0000-00001B530000}"/>
    <cellStyle name="Normal 2 3 2 3 2 2 3 4 7" xfId="54880" xr:uid="{00000000-0005-0000-0000-00001C530000}"/>
    <cellStyle name="Normal 2 3 2 3 2 2 3 5" xfId="9984" xr:uid="{00000000-0005-0000-0000-00001D530000}"/>
    <cellStyle name="Normal 2 3 2 3 2 2 3 6" xfId="18370" xr:uid="{00000000-0005-0000-0000-00001E530000}"/>
    <cellStyle name="Normal 2 3 2 3 2 2 3 7" xfId="26756" xr:uid="{00000000-0005-0000-0000-00001F530000}"/>
    <cellStyle name="Normal 2 3 2 3 2 2 3 8" xfId="35142" xr:uid="{00000000-0005-0000-0000-000020530000}"/>
    <cellStyle name="Normal 2 3 2 3 2 2 3 9" xfId="43528" xr:uid="{00000000-0005-0000-0000-000021530000}"/>
    <cellStyle name="Normal 2 3 2 3 2 2 4" xfId="2143" xr:uid="{00000000-0005-0000-0000-000022530000}"/>
    <cellStyle name="Normal 2 3 2 3 2 2 4 2" xfId="4860" xr:uid="{00000000-0005-0000-0000-000023530000}"/>
    <cellStyle name="Normal 2 3 2 3 2 2 4 2 2" xfId="16214" xr:uid="{00000000-0005-0000-0000-000024530000}"/>
    <cellStyle name="Normal 2 3 2 3 2 2 4 2 3" xfId="24600" xr:uid="{00000000-0005-0000-0000-000025530000}"/>
    <cellStyle name="Normal 2 3 2 3 2 2 4 2 4" xfId="32986" xr:uid="{00000000-0005-0000-0000-000026530000}"/>
    <cellStyle name="Normal 2 3 2 3 2 2 4 2 5" xfId="41372" xr:uid="{00000000-0005-0000-0000-000027530000}"/>
    <cellStyle name="Normal 2 3 2 3 2 2 4 2 6" xfId="49758" xr:uid="{00000000-0005-0000-0000-000028530000}"/>
    <cellStyle name="Normal 2 3 2 3 2 2 4 2 7" xfId="58144" xr:uid="{00000000-0005-0000-0000-000029530000}"/>
    <cellStyle name="Normal 2 3 2 3 2 2 4 3" xfId="7828" xr:uid="{00000000-0005-0000-0000-00002A530000}"/>
    <cellStyle name="Normal 2 3 2 3 2 2 4 3 2" xfId="13504" xr:uid="{00000000-0005-0000-0000-00002B530000}"/>
    <cellStyle name="Normal 2 3 2 3 2 2 4 3 3" xfId="21890" xr:uid="{00000000-0005-0000-0000-00002C530000}"/>
    <cellStyle name="Normal 2 3 2 3 2 2 4 3 4" xfId="30276" xr:uid="{00000000-0005-0000-0000-00002D530000}"/>
    <cellStyle name="Normal 2 3 2 3 2 2 4 3 5" xfId="38662" xr:uid="{00000000-0005-0000-0000-00002E530000}"/>
    <cellStyle name="Normal 2 3 2 3 2 2 4 3 6" xfId="47048" xr:uid="{00000000-0005-0000-0000-00002F530000}"/>
    <cellStyle name="Normal 2 3 2 3 2 2 4 3 7" xfId="55434" xr:uid="{00000000-0005-0000-0000-000030530000}"/>
    <cellStyle name="Normal 2 3 2 3 2 2 4 4" xfId="10538" xr:uid="{00000000-0005-0000-0000-000031530000}"/>
    <cellStyle name="Normal 2 3 2 3 2 2 4 5" xfId="18924" xr:uid="{00000000-0005-0000-0000-000032530000}"/>
    <cellStyle name="Normal 2 3 2 3 2 2 4 6" xfId="27310" xr:uid="{00000000-0005-0000-0000-000033530000}"/>
    <cellStyle name="Normal 2 3 2 3 2 2 4 7" xfId="35696" xr:uid="{00000000-0005-0000-0000-000034530000}"/>
    <cellStyle name="Normal 2 3 2 3 2 2 4 8" xfId="44082" xr:uid="{00000000-0005-0000-0000-000035530000}"/>
    <cellStyle name="Normal 2 3 2 3 2 2 4 9" xfId="52468" xr:uid="{00000000-0005-0000-0000-000036530000}"/>
    <cellStyle name="Normal 2 3 2 3 2 2 5" xfId="3461" xr:uid="{00000000-0005-0000-0000-000037530000}"/>
    <cellStyle name="Normal 2 3 2 3 2 2 5 2" xfId="14815" xr:uid="{00000000-0005-0000-0000-000038530000}"/>
    <cellStyle name="Normal 2 3 2 3 2 2 5 3" xfId="23201" xr:uid="{00000000-0005-0000-0000-000039530000}"/>
    <cellStyle name="Normal 2 3 2 3 2 2 5 4" xfId="31587" xr:uid="{00000000-0005-0000-0000-00003A530000}"/>
    <cellStyle name="Normal 2 3 2 3 2 2 5 5" xfId="39973" xr:uid="{00000000-0005-0000-0000-00003B530000}"/>
    <cellStyle name="Normal 2 3 2 3 2 2 5 6" xfId="48359" xr:uid="{00000000-0005-0000-0000-00003C530000}"/>
    <cellStyle name="Normal 2 3 2 3 2 2 5 7" xfId="56745" xr:uid="{00000000-0005-0000-0000-00003D530000}"/>
    <cellStyle name="Normal 2 3 2 3 2 2 6" xfId="6429" xr:uid="{00000000-0005-0000-0000-00003E530000}"/>
    <cellStyle name="Normal 2 3 2 3 2 2 6 2" xfId="12105" xr:uid="{00000000-0005-0000-0000-00003F530000}"/>
    <cellStyle name="Normal 2 3 2 3 2 2 6 3" xfId="20491" xr:uid="{00000000-0005-0000-0000-000040530000}"/>
    <cellStyle name="Normal 2 3 2 3 2 2 6 4" xfId="28877" xr:uid="{00000000-0005-0000-0000-000041530000}"/>
    <cellStyle name="Normal 2 3 2 3 2 2 6 5" xfId="37263" xr:uid="{00000000-0005-0000-0000-000042530000}"/>
    <cellStyle name="Normal 2 3 2 3 2 2 6 6" xfId="45649" xr:uid="{00000000-0005-0000-0000-000043530000}"/>
    <cellStyle name="Normal 2 3 2 3 2 2 6 7" xfId="54035" xr:uid="{00000000-0005-0000-0000-000044530000}"/>
    <cellStyle name="Normal 2 3 2 3 2 2 7" xfId="9139" xr:uid="{00000000-0005-0000-0000-000045530000}"/>
    <cellStyle name="Normal 2 3 2 3 2 2 8" xfId="17525" xr:uid="{00000000-0005-0000-0000-000046530000}"/>
    <cellStyle name="Normal 2 3 2 3 2 2 9" xfId="25911" xr:uid="{00000000-0005-0000-0000-000047530000}"/>
    <cellStyle name="Normal 2 3 2 3 2 3" xfId="1038" xr:uid="{00000000-0005-0000-0000-000048530000}"/>
    <cellStyle name="Normal 2 3 2 3 2 3 10" xfId="43063" xr:uid="{00000000-0005-0000-0000-000049530000}"/>
    <cellStyle name="Normal 2 3 2 3 2 3 11" xfId="51449" xr:uid="{00000000-0005-0000-0000-00004A530000}"/>
    <cellStyle name="Normal 2 3 2 3 2 3 12" xfId="59835" xr:uid="{00000000-0005-0000-0000-00004B530000}"/>
    <cellStyle name="Normal 2 3 2 3 2 3 13" xfId="61316" xr:uid="{00000000-0005-0000-0000-00004C530000}"/>
    <cellStyle name="Normal 2 3 2 3 2 3 2" xfId="1861" xr:uid="{00000000-0005-0000-0000-00004D530000}"/>
    <cellStyle name="Normal 2 3 2 3 2 3 2 10" xfId="52186" xr:uid="{00000000-0005-0000-0000-00004E530000}"/>
    <cellStyle name="Normal 2 3 2 3 2 3 2 11" xfId="60572" xr:uid="{00000000-0005-0000-0000-00004F530000}"/>
    <cellStyle name="Normal 2 3 2 3 2 3 2 2" xfId="2989" xr:uid="{00000000-0005-0000-0000-000050530000}"/>
    <cellStyle name="Normal 2 3 2 3 2 3 2 2 2" xfId="5706" xr:uid="{00000000-0005-0000-0000-000051530000}"/>
    <cellStyle name="Normal 2 3 2 3 2 3 2 2 2 2" xfId="17060" xr:uid="{00000000-0005-0000-0000-000052530000}"/>
    <cellStyle name="Normal 2 3 2 3 2 3 2 2 2 3" xfId="25446" xr:uid="{00000000-0005-0000-0000-000053530000}"/>
    <cellStyle name="Normal 2 3 2 3 2 3 2 2 2 4" xfId="33832" xr:uid="{00000000-0005-0000-0000-000054530000}"/>
    <cellStyle name="Normal 2 3 2 3 2 3 2 2 2 5" xfId="42218" xr:uid="{00000000-0005-0000-0000-000055530000}"/>
    <cellStyle name="Normal 2 3 2 3 2 3 2 2 2 6" xfId="50604" xr:uid="{00000000-0005-0000-0000-000056530000}"/>
    <cellStyle name="Normal 2 3 2 3 2 3 2 2 2 7" xfId="58990" xr:uid="{00000000-0005-0000-0000-000057530000}"/>
    <cellStyle name="Normal 2 3 2 3 2 3 2 2 3" xfId="8674" xr:uid="{00000000-0005-0000-0000-000058530000}"/>
    <cellStyle name="Normal 2 3 2 3 2 3 2 2 3 2" xfId="14350" xr:uid="{00000000-0005-0000-0000-000059530000}"/>
    <cellStyle name="Normal 2 3 2 3 2 3 2 2 3 3" xfId="22736" xr:uid="{00000000-0005-0000-0000-00005A530000}"/>
    <cellStyle name="Normal 2 3 2 3 2 3 2 2 3 4" xfId="31122" xr:uid="{00000000-0005-0000-0000-00005B530000}"/>
    <cellStyle name="Normal 2 3 2 3 2 3 2 2 3 5" xfId="39508" xr:uid="{00000000-0005-0000-0000-00005C530000}"/>
    <cellStyle name="Normal 2 3 2 3 2 3 2 2 3 6" xfId="47894" xr:uid="{00000000-0005-0000-0000-00005D530000}"/>
    <cellStyle name="Normal 2 3 2 3 2 3 2 2 3 7" xfId="56280" xr:uid="{00000000-0005-0000-0000-00005E530000}"/>
    <cellStyle name="Normal 2 3 2 3 2 3 2 2 4" xfId="11384" xr:uid="{00000000-0005-0000-0000-00005F530000}"/>
    <cellStyle name="Normal 2 3 2 3 2 3 2 2 5" xfId="19770" xr:uid="{00000000-0005-0000-0000-000060530000}"/>
    <cellStyle name="Normal 2 3 2 3 2 3 2 2 6" xfId="28156" xr:uid="{00000000-0005-0000-0000-000061530000}"/>
    <cellStyle name="Normal 2 3 2 3 2 3 2 2 7" xfId="36542" xr:uid="{00000000-0005-0000-0000-000062530000}"/>
    <cellStyle name="Normal 2 3 2 3 2 3 2 2 8" xfId="44928" xr:uid="{00000000-0005-0000-0000-000063530000}"/>
    <cellStyle name="Normal 2 3 2 3 2 3 2 2 9" xfId="53314" xr:uid="{00000000-0005-0000-0000-000064530000}"/>
    <cellStyle name="Normal 2 3 2 3 2 3 2 3" xfId="4578" xr:uid="{00000000-0005-0000-0000-000065530000}"/>
    <cellStyle name="Normal 2 3 2 3 2 3 2 3 2" xfId="15932" xr:uid="{00000000-0005-0000-0000-000066530000}"/>
    <cellStyle name="Normal 2 3 2 3 2 3 2 3 3" xfId="24318" xr:uid="{00000000-0005-0000-0000-000067530000}"/>
    <cellStyle name="Normal 2 3 2 3 2 3 2 3 4" xfId="32704" xr:uid="{00000000-0005-0000-0000-000068530000}"/>
    <cellStyle name="Normal 2 3 2 3 2 3 2 3 5" xfId="41090" xr:uid="{00000000-0005-0000-0000-000069530000}"/>
    <cellStyle name="Normal 2 3 2 3 2 3 2 3 6" xfId="49476" xr:uid="{00000000-0005-0000-0000-00006A530000}"/>
    <cellStyle name="Normal 2 3 2 3 2 3 2 3 7" xfId="57862" xr:uid="{00000000-0005-0000-0000-00006B530000}"/>
    <cellStyle name="Normal 2 3 2 3 2 3 2 4" xfId="7546" xr:uid="{00000000-0005-0000-0000-00006C530000}"/>
    <cellStyle name="Normal 2 3 2 3 2 3 2 4 2" xfId="13222" xr:uid="{00000000-0005-0000-0000-00006D530000}"/>
    <cellStyle name="Normal 2 3 2 3 2 3 2 4 3" xfId="21608" xr:uid="{00000000-0005-0000-0000-00006E530000}"/>
    <cellStyle name="Normal 2 3 2 3 2 3 2 4 4" xfId="29994" xr:uid="{00000000-0005-0000-0000-00006F530000}"/>
    <cellStyle name="Normal 2 3 2 3 2 3 2 4 5" xfId="38380" xr:uid="{00000000-0005-0000-0000-000070530000}"/>
    <cellStyle name="Normal 2 3 2 3 2 3 2 4 6" xfId="46766" xr:uid="{00000000-0005-0000-0000-000071530000}"/>
    <cellStyle name="Normal 2 3 2 3 2 3 2 4 7" xfId="55152" xr:uid="{00000000-0005-0000-0000-000072530000}"/>
    <cellStyle name="Normal 2 3 2 3 2 3 2 5" xfId="10256" xr:uid="{00000000-0005-0000-0000-000073530000}"/>
    <cellStyle name="Normal 2 3 2 3 2 3 2 6" xfId="18642" xr:uid="{00000000-0005-0000-0000-000074530000}"/>
    <cellStyle name="Normal 2 3 2 3 2 3 2 7" xfId="27028" xr:uid="{00000000-0005-0000-0000-000075530000}"/>
    <cellStyle name="Normal 2 3 2 3 2 3 2 8" xfId="35414" xr:uid="{00000000-0005-0000-0000-000076530000}"/>
    <cellStyle name="Normal 2 3 2 3 2 3 2 9" xfId="43800" xr:uid="{00000000-0005-0000-0000-000077530000}"/>
    <cellStyle name="Normal 2 3 2 3 2 3 3" xfId="2144" xr:uid="{00000000-0005-0000-0000-000078530000}"/>
    <cellStyle name="Normal 2 3 2 3 2 3 3 2" xfId="4861" xr:uid="{00000000-0005-0000-0000-000079530000}"/>
    <cellStyle name="Normal 2 3 2 3 2 3 3 2 2" xfId="16215" xr:uid="{00000000-0005-0000-0000-00007A530000}"/>
    <cellStyle name="Normal 2 3 2 3 2 3 3 2 3" xfId="24601" xr:uid="{00000000-0005-0000-0000-00007B530000}"/>
    <cellStyle name="Normal 2 3 2 3 2 3 3 2 4" xfId="32987" xr:uid="{00000000-0005-0000-0000-00007C530000}"/>
    <cellStyle name="Normal 2 3 2 3 2 3 3 2 5" xfId="41373" xr:uid="{00000000-0005-0000-0000-00007D530000}"/>
    <cellStyle name="Normal 2 3 2 3 2 3 3 2 6" xfId="49759" xr:uid="{00000000-0005-0000-0000-00007E530000}"/>
    <cellStyle name="Normal 2 3 2 3 2 3 3 2 7" xfId="58145" xr:uid="{00000000-0005-0000-0000-00007F530000}"/>
    <cellStyle name="Normal 2 3 2 3 2 3 3 3" xfId="7829" xr:uid="{00000000-0005-0000-0000-000080530000}"/>
    <cellStyle name="Normal 2 3 2 3 2 3 3 3 2" xfId="13505" xr:uid="{00000000-0005-0000-0000-000081530000}"/>
    <cellStyle name="Normal 2 3 2 3 2 3 3 3 3" xfId="21891" xr:uid="{00000000-0005-0000-0000-000082530000}"/>
    <cellStyle name="Normal 2 3 2 3 2 3 3 3 4" xfId="30277" xr:uid="{00000000-0005-0000-0000-000083530000}"/>
    <cellStyle name="Normal 2 3 2 3 2 3 3 3 5" xfId="38663" xr:uid="{00000000-0005-0000-0000-000084530000}"/>
    <cellStyle name="Normal 2 3 2 3 2 3 3 3 6" xfId="47049" xr:uid="{00000000-0005-0000-0000-000085530000}"/>
    <cellStyle name="Normal 2 3 2 3 2 3 3 3 7" xfId="55435" xr:uid="{00000000-0005-0000-0000-000086530000}"/>
    <cellStyle name="Normal 2 3 2 3 2 3 3 4" xfId="10539" xr:uid="{00000000-0005-0000-0000-000087530000}"/>
    <cellStyle name="Normal 2 3 2 3 2 3 3 5" xfId="18925" xr:uid="{00000000-0005-0000-0000-000088530000}"/>
    <cellStyle name="Normal 2 3 2 3 2 3 3 6" xfId="27311" xr:uid="{00000000-0005-0000-0000-000089530000}"/>
    <cellStyle name="Normal 2 3 2 3 2 3 3 7" xfId="35697" xr:uid="{00000000-0005-0000-0000-00008A530000}"/>
    <cellStyle name="Normal 2 3 2 3 2 3 3 8" xfId="44083" xr:uid="{00000000-0005-0000-0000-00008B530000}"/>
    <cellStyle name="Normal 2 3 2 3 2 3 3 9" xfId="52469" xr:uid="{00000000-0005-0000-0000-00008C530000}"/>
    <cellStyle name="Normal 2 3 2 3 2 3 4" xfId="3841" xr:uid="{00000000-0005-0000-0000-00008D530000}"/>
    <cellStyle name="Normal 2 3 2 3 2 3 4 2" xfId="15195" xr:uid="{00000000-0005-0000-0000-00008E530000}"/>
    <cellStyle name="Normal 2 3 2 3 2 3 4 3" xfId="23581" xr:uid="{00000000-0005-0000-0000-00008F530000}"/>
    <cellStyle name="Normal 2 3 2 3 2 3 4 4" xfId="31967" xr:uid="{00000000-0005-0000-0000-000090530000}"/>
    <cellStyle name="Normal 2 3 2 3 2 3 4 5" xfId="40353" xr:uid="{00000000-0005-0000-0000-000091530000}"/>
    <cellStyle name="Normal 2 3 2 3 2 3 4 6" xfId="48739" xr:uid="{00000000-0005-0000-0000-000092530000}"/>
    <cellStyle name="Normal 2 3 2 3 2 3 4 7" xfId="57125" xr:uid="{00000000-0005-0000-0000-000093530000}"/>
    <cellStyle name="Normal 2 3 2 3 2 3 5" xfId="6809" xr:uid="{00000000-0005-0000-0000-000094530000}"/>
    <cellStyle name="Normal 2 3 2 3 2 3 5 2" xfId="12485" xr:uid="{00000000-0005-0000-0000-000095530000}"/>
    <cellStyle name="Normal 2 3 2 3 2 3 5 3" xfId="20871" xr:uid="{00000000-0005-0000-0000-000096530000}"/>
    <cellStyle name="Normal 2 3 2 3 2 3 5 4" xfId="29257" xr:uid="{00000000-0005-0000-0000-000097530000}"/>
    <cellStyle name="Normal 2 3 2 3 2 3 5 5" xfId="37643" xr:uid="{00000000-0005-0000-0000-000098530000}"/>
    <cellStyle name="Normal 2 3 2 3 2 3 5 6" xfId="46029" xr:uid="{00000000-0005-0000-0000-000099530000}"/>
    <cellStyle name="Normal 2 3 2 3 2 3 5 7" xfId="54415" xr:uid="{00000000-0005-0000-0000-00009A530000}"/>
    <cellStyle name="Normal 2 3 2 3 2 3 6" xfId="9519" xr:uid="{00000000-0005-0000-0000-00009B530000}"/>
    <cellStyle name="Normal 2 3 2 3 2 3 7" xfId="17905" xr:uid="{00000000-0005-0000-0000-00009C530000}"/>
    <cellStyle name="Normal 2 3 2 3 2 3 8" xfId="26291" xr:uid="{00000000-0005-0000-0000-00009D530000}"/>
    <cellStyle name="Normal 2 3 2 3 2 3 9" xfId="34677" xr:uid="{00000000-0005-0000-0000-00009E530000}"/>
    <cellStyle name="Normal 2 3 2 3 2 4" xfId="1036" xr:uid="{00000000-0005-0000-0000-00009F530000}"/>
    <cellStyle name="Normal 2 3 2 3 2 4 10" xfId="51447" xr:uid="{00000000-0005-0000-0000-0000A0530000}"/>
    <cellStyle name="Normal 2 3 2 3 2 4 11" xfId="59833" xr:uid="{00000000-0005-0000-0000-0000A1530000}"/>
    <cellStyle name="Normal 2 3 2 3 2 4 2" xfId="2987" xr:uid="{00000000-0005-0000-0000-0000A2530000}"/>
    <cellStyle name="Normal 2 3 2 3 2 4 2 2" xfId="5704" xr:uid="{00000000-0005-0000-0000-0000A3530000}"/>
    <cellStyle name="Normal 2 3 2 3 2 4 2 2 2" xfId="17058" xr:uid="{00000000-0005-0000-0000-0000A4530000}"/>
    <cellStyle name="Normal 2 3 2 3 2 4 2 2 3" xfId="25444" xr:uid="{00000000-0005-0000-0000-0000A5530000}"/>
    <cellStyle name="Normal 2 3 2 3 2 4 2 2 4" xfId="33830" xr:uid="{00000000-0005-0000-0000-0000A6530000}"/>
    <cellStyle name="Normal 2 3 2 3 2 4 2 2 5" xfId="42216" xr:uid="{00000000-0005-0000-0000-0000A7530000}"/>
    <cellStyle name="Normal 2 3 2 3 2 4 2 2 6" xfId="50602" xr:uid="{00000000-0005-0000-0000-0000A8530000}"/>
    <cellStyle name="Normal 2 3 2 3 2 4 2 2 7" xfId="58988" xr:uid="{00000000-0005-0000-0000-0000A9530000}"/>
    <cellStyle name="Normal 2 3 2 3 2 4 2 3" xfId="8672" xr:uid="{00000000-0005-0000-0000-0000AA530000}"/>
    <cellStyle name="Normal 2 3 2 3 2 4 2 3 2" xfId="14348" xr:uid="{00000000-0005-0000-0000-0000AB530000}"/>
    <cellStyle name="Normal 2 3 2 3 2 4 2 3 3" xfId="22734" xr:uid="{00000000-0005-0000-0000-0000AC530000}"/>
    <cellStyle name="Normal 2 3 2 3 2 4 2 3 4" xfId="31120" xr:uid="{00000000-0005-0000-0000-0000AD530000}"/>
    <cellStyle name="Normal 2 3 2 3 2 4 2 3 5" xfId="39506" xr:uid="{00000000-0005-0000-0000-0000AE530000}"/>
    <cellStyle name="Normal 2 3 2 3 2 4 2 3 6" xfId="47892" xr:uid="{00000000-0005-0000-0000-0000AF530000}"/>
    <cellStyle name="Normal 2 3 2 3 2 4 2 3 7" xfId="56278" xr:uid="{00000000-0005-0000-0000-0000B0530000}"/>
    <cellStyle name="Normal 2 3 2 3 2 4 2 4" xfId="11382" xr:uid="{00000000-0005-0000-0000-0000B1530000}"/>
    <cellStyle name="Normal 2 3 2 3 2 4 2 5" xfId="19768" xr:uid="{00000000-0005-0000-0000-0000B2530000}"/>
    <cellStyle name="Normal 2 3 2 3 2 4 2 6" xfId="28154" xr:uid="{00000000-0005-0000-0000-0000B3530000}"/>
    <cellStyle name="Normal 2 3 2 3 2 4 2 7" xfId="36540" xr:uid="{00000000-0005-0000-0000-0000B4530000}"/>
    <cellStyle name="Normal 2 3 2 3 2 4 2 8" xfId="44926" xr:uid="{00000000-0005-0000-0000-0000B5530000}"/>
    <cellStyle name="Normal 2 3 2 3 2 4 2 9" xfId="53312" xr:uid="{00000000-0005-0000-0000-0000B6530000}"/>
    <cellStyle name="Normal 2 3 2 3 2 4 3" xfId="3839" xr:uid="{00000000-0005-0000-0000-0000B7530000}"/>
    <cellStyle name="Normal 2 3 2 3 2 4 3 2" xfId="15193" xr:uid="{00000000-0005-0000-0000-0000B8530000}"/>
    <cellStyle name="Normal 2 3 2 3 2 4 3 3" xfId="23579" xr:uid="{00000000-0005-0000-0000-0000B9530000}"/>
    <cellStyle name="Normal 2 3 2 3 2 4 3 4" xfId="31965" xr:uid="{00000000-0005-0000-0000-0000BA530000}"/>
    <cellStyle name="Normal 2 3 2 3 2 4 3 5" xfId="40351" xr:uid="{00000000-0005-0000-0000-0000BB530000}"/>
    <cellStyle name="Normal 2 3 2 3 2 4 3 6" xfId="48737" xr:uid="{00000000-0005-0000-0000-0000BC530000}"/>
    <cellStyle name="Normal 2 3 2 3 2 4 3 7" xfId="57123" xr:uid="{00000000-0005-0000-0000-0000BD530000}"/>
    <cellStyle name="Normal 2 3 2 3 2 4 4" xfId="6807" xr:uid="{00000000-0005-0000-0000-0000BE530000}"/>
    <cellStyle name="Normal 2 3 2 3 2 4 4 2" xfId="12483" xr:uid="{00000000-0005-0000-0000-0000BF530000}"/>
    <cellStyle name="Normal 2 3 2 3 2 4 4 3" xfId="20869" xr:uid="{00000000-0005-0000-0000-0000C0530000}"/>
    <cellStyle name="Normal 2 3 2 3 2 4 4 4" xfId="29255" xr:uid="{00000000-0005-0000-0000-0000C1530000}"/>
    <cellStyle name="Normal 2 3 2 3 2 4 4 5" xfId="37641" xr:uid="{00000000-0005-0000-0000-0000C2530000}"/>
    <cellStyle name="Normal 2 3 2 3 2 4 4 6" xfId="46027" xr:uid="{00000000-0005-0000-0000-0000C3530000}"/>
    <cellStyle name="Normal 2 3 2 3 2 4 4 7" xfId="54413" xr:uid="{00000000-0005-0000-0000-0000C4530000}"/>
    <cellStyle name="Normal 2 3 2 3 2 4 5" xfId="9517" xr:uid="{00000000-0005-0000-0000-0000C5530000}"/>
    <cellStyle name="Normal 2 3 2 3 2 4 6" xfId="17903" xr:uid="{00000000-0005-0000-0000-0000C6530000}"/>
    <cellStyle name="Normal 2 3 2 3 2 4 7" xfId="26289" xr:uid="{00000000-0005-0000-0000-0000C7530000}"/>
    <cellStyle name="Normal 2 3 2 3 2 4 8" xfId="34675" xr:uid="{00000000-0005-0000-0000-0000C8530000}"/>
    <cellStyle name="Normal 2 3 2 3 2 4 9" xfId="43061" xr:uid="{00000000-0005-0000-0000-0000C9530000}"/>
    <cellStyle name="Normal 2 3 2 3 2 5" xfId="1588" xr:uid="{00000000-0005-0000-0000-0000CA530000}"/>
    <cellStyle name="Normal 2 3 2 3 2 5 10" xfId="51913" xr:uid="{00000000-0005-0000-0000-0000CB530000}"/>
    <cellStyle name="Normal 2 3 2 3 2 5 11" xfId="60299" xr:uid="{00000000-0005-0000-0000-0000CC530000}"/>
    <cellStyle name="Normal 2 3 2 3 2 5 2" xfId="2608" xr:uid="{00000000-0005-0000-0000-0000CD530000}"/>
    <cellStyle name="Normal 2 3 2 3 2 5 2 2" xfId="5325" xr:uid="{00000000-0005-0000-0000-0000CE530000}"/>
    <cellStyle name="Normal 2 3 2 3 2 5 2 2 2" xfId="16679" xr:uid="{00000000-0005-0000-0000-0000CF530000}"/>
    <cellStyle name="Normal 2 3 2 3 2 5 2 2 3" xfId="25065" xr:uid="{00000000-0005-0000-0000-0000D0530000}"/>
    <cellStyle name="Normal 2 3 2 3 2 5 2 2 4" xfId="33451" xr:uid="{00000000-0005-0000-0000-0000D1530000}"/>
    <cellStyle name="Normal 2 3 2 3 2 5 2 2 5" xfId="41837" xr:uid="{00000000-0005-0000-0000-0000D2530000}"/>
    <cellStyle name="Normal 2 3 2 3 2 5 2 2 6" xfId="50223" xr:uid="{00000000-0005-0000-0000-0000D3530000}"/>
    <cellStyle name="Normal 2 3 2 3 2 5 2 2 7" xfId="58609" xr:uid="{00000000-0005-0000-0000-0000D4530000}"/>
    <cellStyle name="Normal 2 3 2 3 2 5 2 3" xfId="8293" xr:uid="{00000000-0005-0000-0000-0000D5530000}"/>
    <cellStyle name="Normal 2 3 2 3 2 5 2 3 2" xfId="13969" xr:uid="{00000000-0005-0000-0000-0000D6530000}"/>
    <cellStyle name="Normal 2 3 2 3 2 5 2 3 3" xfId="22355" xr:uid="{00000000-0005-0000-0000-0000D7530000}"/>
    <cellStyle name="Normal 2 3 2 3 2 5 2 3 4" xfId="30741" xr:uid="{00000000-0005-0000-0000-0000D8530000}"/>
    <cellStyle name="Normal 2 3 2 3 2 5 2 3 5" xfId="39127" xr:uid="{00000000-0005-0000-0000-0000D9530000}"/>
    <cellStyle name="Normal 2 3 2 3 2 5 2 3 6" xfId="47513" xr:uid="{00000000-0005-0000-0000-0000DA530000}"/>
    <cellStyle name="Normal 2 3 2 3 2 5 2 3 7" xfId="55899" xr:uid="{00000000-0005-0000-0000-0000DB530000}"/>
    <cellStyle name="Normal 2 3 2 3 2 5 2 4" xfId="11003" xr:uid="{00000000-0005-0000-0000-0000DC530000}"/>
    <cellStyle name="Normal 2 3 2 3 2 5 2 5" xfId="19389" xr:uid="{00000000-0005-0000-0000-0000DD530000}"/>
    <cellStyle name="Normal 2 3 2 3 2 5 2 6" xfId="27775" xr:uid="{00000000-0005-0000-0000-0000DE530000}"/>
    <cellStyle name="Normal 2 3 2 3 2 5 2 7" xfId="36161" xr:uid="{00000000-0005-0000-0000-0000DF530000}"/>
    <cellStyle name="Normal 2 3 2 3 2 5 2 8" xfId="44547" xr:uid="{00000000-0005-0000-0000-0000E0530000}"/>
    <cellStyle name="Normal 2 3 2 3 2 5 2 9" xfId="52933" xr:uid="{00000000-0005-0000-0000-0000E1530000}"/>
    <cellStyle name="Normal 2 3 2 3 2 5 3" xfId="4305" xr:uid="{00000000-0005-0000-0000-0000E2530000}"/>
    <cellStyle name="Normal 2 3 2 3 2 5 3 2" xfId="15659" xr:uid="{00000000-0005-0000-0000-0000E3530000}"/>
    <cellStyle name="Normal 2 3 2 3 2 5 3 3" xfId="24045" xr:uid="{00000000-0005-0000-0000-0000E4530000}"/>
    <cellStyle name="Normal 2 3 2 3 2 5 3 4" xfId="32431" xr:uid="{00000000-0005-0000-0000-0000E5530000}"/>
    <cellStyle name="Normal 2 3 2 3 2 5 3 5" xfId="40817" xr:uid="{00000000-0005-0000-0000-0000E6530000}"/>
    <cellStyle name="Normal 2 3 2 3 2 5 3 6" xfId="49203" xr:uid="{00000000-0005-0000-0000-0000E7530000}"/>
    <cellStyle name="Normal 2 3 2 3 2 5 3 7" xfId="57589" xr:uid="{00000000-0005-0000-0000-0000E8530000}"/>
    <cellStyle name="Normal 2 3 2 3 2 5 4" xfId="7273" xr:uid="{00000000-0005-0000-0000-0000E9530000}"/>
    <cellStyle name="Normal 2 3 2 3 2 5 4 2" xfId="12949" xr:uid="{00000000-0005-0000-0000-0000EA530000}"/>
    <cellStyle name="Normal 2 3 2 3 2 5 4 3" xfId="21335" xr:uid="{00000000-0005-0000-0000-0000EB530000}"/>
    <cellStyle name="Normal 2 3 2 3 2 5 4 4" xfId="29721" xr:uid="{00000000-0005-0000-0000-0000EC530000}"/>
    <cellStyle name="Normal 2 3 2 3 2 5 4 5" xfId="38107" xr:uid="{00000000-0005-0000-0000-0000ED530000}"/>
    <cellStyle name="Normal 2 3 2 3 2 5 4 6" xfId="46493" xr:uid="{00000000-0005-0000-0000-0000EE530000}"/>
    <cellStyle name="Normal 2 3 2 3 2 5 4 7" xfId="54879" xr:uid="{00000000-0005-0000-0000-0000EF530000}"/>
    <cellStyle name="Normal 2 3 2 3 2 5 5" xfId="9983" xr:uid="{00000000-0005-0000-0000-0000F0530000}"/>
    <cellStyle name="Normal 2 3 2 3 2 5 6" xfId="18369" xr:uid="{00000000-0005-0000-0000-0000F1530000}"/>
    <cellStyle name="Normal 2 3 2 3 2 5 7" xfId="26755" xr:uid="{00000000-0005-0000-0000-0000F2530000}"/>
    <cellStyle name="Normal 2 3 2 3 2 5 8" xfId="35141" xr:uid="{00000000-0005-0000-0000-0000F3530000}"/>
    <cellStyle name="Normal 2 3 2 3 2 5 9" xfId="43527" xr:uid="{00000000-0005-0000-0000-0000F4530000}"/>
    <cellStyle name="Normal 2 3 2 3 2 6" xfId="2142" xr:uid="{00000000-0005-0000-0000-0000F5530000}"/>
    <cellStyle name="Normal 2 3 2 3 2 6 2" xfId="4859" xr:uid="{00000000-0005-0000-0000-0000F6530000}"/>
    <cellStyle name="Normal 2 3 2 3 2 6 2 2" xfId="16213" xr:uid="{00000000-0005-0000-0000-0000F7530000}"/>
    <cellStyle name="Normal 2 3 2 3 2 6 2 3" xfId="24599" xr:uid="{00000000-0005-0000-0000-0000F8530000}"/>
    <cellStyle name="Normal 2 3 2 3 2 6 2 4" xfId="32985" xr:uid="{00000000-0005-0000-0000-0000F9530000}"/>
    <cellStyle name="Normal 2 3 2 3 2 6 2 5" xfId="41371" xr:uid="{00000000-0005-0000-0000-0000FA530000}"/>
    <cellStyle name="Normal 2 3 2 3 2 6 2 6" xfId="49757" xr:uid="{00000000-0005-0000-0000-0000FB530000}"/>
    <cellStyle name="Normal 2 3 2 3 2 6 2 7" xfId="58143" xr:uid="{00000000-0005-0000-0000-0000FC530000}"/>
    <cellStyle name="Normal 2 3 2 3 2 6 3" xfId="7827" xr:uid="{00000000-0005-0000-0000-0000FD530000}"/>
    <cellStyle name="Normal 2 3 2 3 2 6 3 2" xfId="13503" xr:uid="{00000000-0005-0000-0000-0000FE530000}"/>
    <cellStyle name="Normal 2 3 2 3 2 6 3 3" xfId="21889" xr:uid="{00000000-0005-0000-0000-0000FF530000}"/>
    <cellStyle name="Normal 2 3 2 3 2 6 3 4" xfId="30275" xr:uid="{00000000-0005-0000-0000-000000540000}"/>
    <cellStyle name="Normal 2 3 2 3 2 6 3 5" xfId="38661" xr:uid="{00000000-0005-0000-0000-000001540000}"/>
    <cellStyle name="Normal 2 3 2 3 2 6 3 6" xfId="47047" xr:uid="{00000000-0005-0000-0000-000002540000}"/>
    <cellStyle name="Normal 2 3 2 3 2 6 3 7" xfId="55433" xr:uid="{00000000-0005-0000-0000-000003540000}"/>
    <cellStyle name="Normal 2 3 2 3 2 6 4" xfId="10537" xr:uid="{00000000-0005-0000-0000-000004540000}"/>
    <cellStyle name="Normal 2 3 2 3 2 6 5" xfId="18923" xr:uid="{00000000-0005-0000-0000-000005540000}"/>
    <cellStyle name="Normal 2 3 2 3 2 6 6" xfId="27309" xr:uid="{00000000-0005-0000-0000-000006540000}"/>
    <cellStyle name="Normal 2 3 2 3 2 6 7" xfId="35695" xr:uid="{00000000-0005-0000-0000-000007540000}"/>
    <cellStyle name="Normal 2 3 2 3 2 6 8" xfId="44081" xr:uid="{00000000-0005-0000-0000-000008540000}"/>
    <cellStyle name="Normal 2 3 2 3 2 6 9" xfId="52467" xr:uid="{00000000-0005-0000-0000-000009540000}"/>
    <cellStyle name="Normal 2 3 2 3 2 7" xfId="673" xr:uid="{00000000-0005-0000-0000-00000A540000}"/>
    <cellStyle name="Normal 2 3 2 3 2 7 2" xfId="6428" xr:uid="{00000000-0005-0000-0000-00000B540000}"/>
    <cellStyle name="Normal 2 3 2 3 2 7 3" xfId="12104" xr:uid="{00000000-0005-0000-0000-00000C540000}"/>
    <cellStyle name="Normal 2 3 2 3 2 7 4" xfId="20490" xr:uid="{00000000-0005-0000-0000-00000D540000}"/>
    <cellStyle name="Normal 2 3 2 3 2 7 5" xfId="28876" xr:uid="{00000000-0005-0000-0000-00000E540000}"/>
    <cellStyle name="Normal 2 3 2 3 2 7 6" xfId="37262" xr:uid="{00000000-0005-0000-0000-00000F540000}"/>
    <cellStyle name="Normal 2 3 2 3 2 7 7" xfId="45648" xr:uid="{00000000-0005-0000-0000-000010540000}"/>
    <cellStyle name="Normal 2 3 2 3 2 7 8" xfId="54034" xr:uid="{00000000-0005-0000-0000-000011540000}"/>
    <cellStyle name="Normal 2 3 2 3 2 8" xfId="3460" xr:uid="{00000000-0005-0000-0000-000012540000}"/>
    <cellStyle name="Normal 2 3 2 3 2 8 2" xfId="14814" xr:uid="{00000000-0005-0000-0000-000013540000}"/>
    <cellStyle name="Normal 2 3 2 3 2 8 3" xfId="23200" xr:uid="{00000000-0005-0000-0000-000014540000}"/>
    <cellStyle name="Normal 2 3 2 3 2 8 4" xfId="31586" xr:uid="{00000000-0005-0000-0000-000015540000}"/>
    <cellStyle name="Normal 2 3 2 3 2 8 5" xfId="39972" xr:uid="{00000000-0005-0000-0000-000016540000}"/>
    <cellStyle name="Normal 2 3 2 3 2 8 6" xfId="48358" xr:uid="{00000000-0005-0000-0000-000017540000}"/>
    <cellStyle name="Normal 2 3 2 3 2 8 7" xfId="56744" xr:uid="{00000000-0005-0000-0000-000018540000}"/>
    <cellStyle name="Normal 2 3 2 3 2 9" xfId="6278" xr:uid="{00000000-0005-0000-0000-000019540000}"/>
    <cellStyle name="Normal 2 3 2 3 2 9 2" xfId="11954" xr:uid="{00000000-0005-0000-0000-00001A540000}"/>
    <cellStyle name="Normal 2 3 2 3 2 9 3" xfId="20340" xr:uid="{00000000-0005-0000-0000-00001B540000}"/>
    <cellStyle name="Normal 2 3 2 3 2 9 4" xfId="28726" xr:uid="{00000000-0005-0000-0000-00001C540000}"/>
    <cellStyle name="Normal 2 3 2 3 2 9 5" xfId="37112" xr:uid="{00000000-0005-0000-0000-00001D540000}"/>
    <cellStyle name="Normal 2 3 2 3 2 9 6" xfId="45498" xr:uid="{00000000-0005-0000-0000-00001E540000}"/>
    <cellStyle name="Normal 2 3 2 3 2 9 7" xfId="53884" xr:uid="{00000000-0005-0000-0000-00001F540000}"/>
    <cellStyle name="Normal 2 3 2 3 2_Sheet1" xfId="217" xr:uid="{00000000-0005-0000-0000-000020540000}"/>
    <cellStyle name="Normal 2 3 2 3 3" xfId="218" xr:uid="{00000000-0005-0000-0000-000021540000}"/>
    <cellStyle name="Normal 2 3 2 3 3 10" xfId="25912" xr:uid="{00000000-0005-0000-0000-000022540000}"/>
    <cellStyle name="Normal 2 3 2 3 3 11" xfId="34298" xr:uid="{00000000-0005-0000-0000-000023540000}"/>
    <cellStyle name="Normal 2 3 2 3 3 12" xfId="42684" xr:uid="{00000000-0005-0000-0000-000024540000}"/>
    <cellStyle name="Normal 2 3 2 3 3 13" xfId="51070" xr:uid="{00000000-0005-0000-0000-000025540000}"/>
    <cellStyle name="Normal 2 3 2 3 3 14" xfId="59456" xr:uid="{00000000-0005-0000-0000-000026540000}"/>
    <cellStyle name="Normal 2 3 2 3 3 15" xfId="60823" xr:uid="{00000000-0005-0000-0000-000027540000}"/>
    <cellStyle name="Normal 2 3 2 3 3 2" xfId="1039" xr:uid="{00000000-0005-0000-0000-000028540000}"/>
    <cellStyle name="Normal 2 3 2 3 3 2 10" xfId="51450" xr:uid="{00000000-0005-0000-0000-000029540000}"/>
    <cellStyle name="Normal 2 3 2 3 3 2 11" xfId="59836" xr:uid="{00000000-0005-0000-0000-00002A540000}"/>
    <cellStyle name="Normal 2 3 2 3 3 2 12" xfId="61318" xr:uid="{00000000-0005-0000-0000-00002B540000}"/>
    <cellStyle name="Normal 2 3 2 3 3 2 2" xfId="2990" xr:uid="{00000000-0005-0000-0000-00002C540000}"/>
    <cellStyle name="Normal 2 3 2 3 3 2 2 2" xfId="5707" xr:uid="{00000000-0005-0000-0000-00002D540000}"/>
    <cellStyle name="Normal 2 3 2 3 3 2 2 2 2" xfId="17061" xr:uid="{00000000-0005-0000-0000-00002E540000}"/>
    <cellStyle name="Normal 2 3 2 3 3 2 2 2 3" xfId="25447" xr:uid="{00000000-0005-0000-0000-00002F540000}"/>
    <cellStyle name="Normal 2 3 2 3 3 2 2 2 4" xfId="33833" xr:uid="{00000000-0005-0000-0000-000030540000}"/>
    <cellStyle name="Normal 2 3 2 3 3 2 2 2 5" xfId="42219" xr:uid="{00000000-0005-0000-0000-000031540000}"/>
    <cellStyle name="Normal 2 3 2 3 3 2 2 2 6" xfId="50605" xr:uid="{00000000-0005-0000-0000-000032540000}"/>
    <cellStyle name="Normal 2 3 2 3 3 2 2 2 7" xfId="58991" xr:uid="{00000000-0005-0000-0000-000033540000}"/>
    <cellStyle name="Normal 2 3 2 3 3 2 2 3" xfId="8675" xr:uid="{00000000-0005-0000-0000-000034540000}"/>
    <cellStyle name="Normal 2 3 2 3 3 2 2 3 2" xfId="14351" xr:uid="{00000000-0005-0000-0000-000035540000}"/>
    <cellStyle name="Normal 2 3 2 3 3 2 2 3 3" xfId="22737" xr:uid="{00000000-0005-0000-0000-000036540000}"/>
    <cellStyle name="Normal 2 3 2 3 3 2 2 3 4" xfId="31123" xr:uid="{00000000-0005-0000-0000-000037540000}"/>
    <cellStyle name="Normal 2 3 2 3 3 2 2 3 5" xfId="39509" xr:uid="{00000000-0005-0000-0000-000038540000}"/>
    <cellStyle name="Normal 2 3 2 3 3 2 2 3 6" xfId="47895" xr:uid="{00000000-0005-0000-0000-000039540000}"/>
    <cellStyle name="Normal 2 3 2 3 3 2 2 3 7" xfId="56281" xr:uid="{00000000-0005-0000-0000-00003A540000}"/>
    <cellStyle name="Normal 2 3 2 3 3 2 2 4" xfId="11385" xr:uid="{00000000-0005-0000-0000-00003B540000}"/>
    <cellStyle name="Normal 2 3 2 3 3 2 2 5" xfId="19771" xr:uid="{00000000-0005-0000-0000-00003C540000}"/>
    <cellStyle name="Normal 2 3 2 3 3 2 2 6" xfId="28157" xr:uid="{00000000-0005-0000-0000-00003D540000}"/>
    <cellStyle name="Normal 2 3 2 3 3 2 2 7" xfId="36543" xr:uid="{00000000-0005-0000-0000-00003E540000}"/>
    <cellStyle name="Normal 2 3 2 3 3 2 2 8" xfId="44929" xr:uid="{00000000-0005-0000-0000-00003F540000}"/>
    <cellStyle name="Normal 2 3 2 3 3 2 2 9" xfId="53315" xr:uid="{00000000-0005-0000-0000-000040540000}"/>
    <cellStyle name="Normal 2 3 2 3 3 2 3" xfId="3842" xr:uid="{00000000-0005-0000-0000-000041540000}"/>
    <cellStyle name="Normal 2 3 2 3 3 2 3 2" xfId="15196" xr:uid="{00000000-0005-0000-0000-000042540000}"/>
    <cellStyle name="Normal 2 3 2 3 3 2 3 3" xfId="23582" xr:uid="{00000000-0005-0000-0000-000043540000}"/>
    <cellStyle name="Normal 2 3 2 3 3 2 3 4" xfId="31968" xr:uid="{00000000-0005-0000-0000-000044540000}"/>
    <cellStyle name="Normal 2 3 2 3 3 2 3 5" xfId="40354" xr:uid="{00000000-0005-0000-0000-000045540000}"/>
    <cellStyle name="Normal 2 3 2 3 3 2 3 6" xfId="48740" xr:uid="{00000000-0005-0000-0000-000046540000}"/>
    <cellStyle name="Normal 2 3 2 3 3 2 3 7" xfId="57126" xr:uid="{00000000-0005-0000-0000-000047540000}"/>
    <cellStyle name="Normal 2 3 2 3 3 2 4" xfId="6810" xr:uid="{00000000-0005-0000-0000-000048540000}"/>
    <cellStyle name="Normal 2 3 2 3 3 2 4 2" xfId="12486" xr:uid="{00000000-0005-0000-0000-000049540000}"/>
    <cellStyle name="Normal 2 3 2 3 3 2 4 3" xfId="20872" xr:uid="{00000000-0005-0000-0000-00004A540000}"/>
    <cellStyle name="Normal 2 3 2 3 3 2 4 4" xfId="29258" xr:uid="{00000000-0005-0000-0000-00004B540000}"/>
    <cellStyle name="Normal 2 3 2 3 3 2 4 5" xfId="37644" xr:uid="{00000000-0005-0000-0000-00004C540000}"/>
    <cellStyle name="Normal 2 3 2 3 3 2 4 6" xfId="46030" xr:uid="{00000000-0005-0000-0000-00004D540000}"/>
    <cellStyle name="Normal 2 3 2 3 3 2 4 7" xfId="54416" xr:uid="{00000000-0005-0000-0000-00004E540000}"/>
    <cellStyle name="Normal 2 3 2 3 3 2 5" xfId="9520" xr:uid="{00000000-0005-0000-0000-00004F540000}"/>
    <cellStyle name="Normal 2 3 2 3 3 2 6" xfId="17906" xr:uid="{00000000-0005-0000-0000-000050540000}"/>
    <cellStyle name="Normal 2 3 2 3 3 2 7" xfId="26292" xr:uid="{00000000-0005-0000-0000-000051540000}"/>
    <cellStyle name="Normal 2 3 2 3 3 2 8" xfId="34678" xr:uid="{00000000-0005-0000-0000-000052540000}"/>
    <cellStyle name="Normal 2 3 2 3 3 2 9" xfId="43064" xr:uid="{00000000-0005-0000-0000-000053540000}"/>
    <cellStyle name="Normal 2 3 2 3 3 3" xfId="1590" xr:uid="{00000000-0005-0000-0000-000054540000}"/>
    <cellStyle name="Normal 2 3 2 3 3 3 10" xfId="51915" xr:uid="{00000000-0005-0000-0000-000055540000}"/>
    <cellStyle name="Normal 2 3 2 3 3 3 11" xfId="60301" xr:uid="{00000000-0005-0000-0000-000056540000}"/>
    <cellStyle name="Normal 2 3 2 3 3 3 2" xfId="2610" xr:uid="{00000000-0005-0000-0000-000057540000}"/>
    <cellStyle name="Normal 2 3 2 3 3 3 2 2" xfId="5327" xr:uid="{00000000-0005-0000-0000-000058540000}"/>
    <cellStyle name="Normal 2 3 2 3 3 3 2 2 2" xfId="16681" xr:uid="{00000000-0005-0000-0000-000059540000}"/>
    <cellStyle name="Normal 2 3 2 3 3 3 2 2 3" xfId="25067" xr:uid="{00000000-0005-0000-0000-00005A540000}"/>
    <cellStyle name="Normal 2 3 2 3 3 3 2 2 4" xfId="33453" xr:uid="{00000000-0005-0000-0000-00005B540000}"/>
    <cellStyle name="Normal 2 3 2 3 3 3 2 2 5" xfId="41839" xr:uid="{00000000-0005-0000-0000-00005C540000}"/>
    <cellStyle name="Normal 2 3 2 3 3 3 2 2 6" xfId="50225" xr:uid="{00000000-0005-0000-0000-00005D540000}"/>
    <cellStyle name="Normal 2 3 2 3 3 3 2 2 7" xfId="58611" xr:uid="{00000000-0005-0000-0000-00005E540000}"/>
    <cellStyle name="Normal 2 3 2 3 3 3 2 3" xfId="8295" xr:uid="{00000000-0005-0000-0000-00005F540000}"/>
    <cellStyle name="Normal 2 3 2 3 3 3 2 3 2" xfId="13971" xr:uid="{00000000-0005-0000-0000-000060540000}"/>
    <cellStyle name="Normal 2 3 2 3 3 3 2 3 3" xfId="22357" xr:uid="{00000000-0005-0000-0000-000061540000}"/>
    <cellStyle name="Normal 2 3 2 3 3 3 2 3 4" xfId="30743" xr:uid="{00000000-0005-0000-0000-000062540000}"/>
    <cellStyle name="Normal 2 3 2 3 3 3 2 3 5" xfId="39129" xr:uid="{00000000-0005-0000-0000-000063540000}"/>
    <cellStyle name="Normal 2 3 2 3 3 3 2 3 6" xfId="47515" xr:uid="{00000000-0005-0000-0000-000064540000}"/>
    <cellStyle name="Normal 2 3 2 3 3 3 2 3 7" xfId="55901" xr:uid="{00000000-0005-0000-0000-000065540000}"/>
    <cellStyle name="Normal 2 3 2 3 3 3 2 4" xfId="11005" xr:uid="{00000000-0005-0000-0000-000066540000}"/>
    <cellStyle name="Normal 2 3 2 3 3 3 2 5" xfId="19391" xr:uid="{00000000-0005-0000-0000-000067540000}"/>
    <cellStyle name="Normal 2 3 2 3 3 3 2 6" xfId="27777" xr:uid="{00000000-0005-0000-0000-000068540000}"/>
    <cellStyle name="Normal 2 3 2 3 3 3 2 7" xfId="36163" xr:uid="{00000000-0005-0000-0000-000069540000}"/>
    <cellStyle name="Normal 2 3 2 3 3 3 2 8" xfId="44549" xr:uid="{00000000-0005-0000-0000-00006A540000}"/>
    <cellStyle name="Normal 2 3 2 3 3 3 2 9" xfId="52935" xr:uid="{00000000-0005-0000-0000-00006B540000}"/>
    <cellStyle name="Normal 2 3 2 3 3 3 3" xfId="4307" xr:uid="{00000000-0005-0000-0000-00006C540000}"/>
    <cellStyle name="Normal 2 3 2 3 3 3 3 2" xfId="15661" xr:uid="{00000000-0005-0000-0000-00006D540000}"/>
    <cellStyle name="Normal 2 3 2 3 3 3 3 3" xfId="24047" xr:uid="{00000000-0005-0000-0000-00006E540000}"/>
    <cellStyle name="Normal 2 3 2 3 3 3 3 4" xfId="32433" xr:uid="{00000000-0005-0000-0000-00006F540000}"/>
    <cellStyle name="Normal 2 3 2 3 3 3 3 5" xfId="40819" xr:uid="{00000000-0005-0000-0000-000070540000}"/>
    <cellStyle name="Normal 2 3 2 3 3 3 3 6" xfId="49205" xr:uid="{00000000-0005-0000-0000-000071540000}"/>
    <cellStyle name="Normal 2 3 2 3 3 3 3 7" xfId="57591" xr:uid="{00000000-0005-0000-0000-000072540000}"/>
    <cellStyle name="Normal 2 3 2 3 3 3 4" xfId="7275" xr:uid="{00000000-0005-0000-0000-000073540000}"/>
    <cellStyle name="Normal 2 3 2 3 3 3 4 2" xfId="12951" xr:uid="{00000000-0005-0000-0000-000074540000}"/>
    <cellStyle name="Normal 2 3 2 3 3 3 4 3" xfId="21337" xr:uid="{00000000-0005-0000-0000-000075540000}"/>
    <cellStyle name="Normal 2 3 2 3 3 3 4 4" xfId="29723" xr:uid="{00000000-0005-0000-0000-000076540000}"/>
    <cellStyle name="Normal 2 3 2 3 3 3 4 5" xfId="38109" xr:uid="{00000000-0005-0000-0000-000077540000}"/>
    <cellStyle name="Normal 2 3 2 3 3 3 4 6" xfId="46495" xr:uid="{00000000-0005-0000-0000-000078540000}"/>
    <cellStyle name="Normal 2 3 2 3 3 3 4 7" xfId="54881" xr:uid="{00000000-0005-0000-0000-000079540000}"/>
    <cellStyle name="Normal 2 3 2 3 3 3 5" xfId="9985" xr:uid="{00000000-0005-0000-0000-00007A540000}"/>
    <cellStyle name="Normal 2 3 2 3 3 3 6" xfId="18371" xr:uid="{00000000-0005-0000-0000-00007B540000}"/>
    <cellStyle name="Normal 2 3 2 3 3 3 7" xfId="26757" xr:uid="{00000000-0005-0000-0000-00007C540000}"/>
    <cellStyle name="Normal 2 3 2 3 3 3 8" xfId="35143" xr:uid="{00000000-0005-0000-0000-00007D540000}"/>
    <cellStyle name="Normal 2 3 2 3 3 3 9" xfId="43529" xr:uid="{00000000-0005-0000-0000-00007E540000}"/>
    <cellStyle name="Normal 2 3 2 3 3 4" xfId="2145" xr:uid="{00000000-0005-0000-0000-00007F540000}"/>
    <cellStyle name="Normal 2 3 2 3 3 4 2" xfId="4862" xr:uid="{00000000-0005-0000-0000-000080540000}"/>
    <cellStyle name="Normal 2 3 2 3 3 4 2 2" xfId="16216" xr:uid="{00000000-0005-0000-0000-000081540000}"/>
    <cellStyle name="Normal 2 3 2 3 3 4 2 3" xfId="24602" xr:uid="{00000000-0005-0000-0000-000082540000}"/>
    <cellStyle name="Normal 2 3 2 3 3 4 2 4" xfId="32988" xr:uid="{00000000-0005-0000-0000-000083540000}"/>
    <cellStyle name="Normal 2 3 2 3 3 4 2 5" xfId="41374" xr:uid="{00000000-0005-0000-0000-000084540000}"/>
    <cellStyle name="Normal 2 3 2 3 3 4 2 6" xfId="49760" xr:uid="{00000000-0005-0000-0000-000085540000}"/>
    <cellStyle name="Normal 2 3 2 3 3 4 2 7" xfId="58146" xr:uid="{00000000-0005-0000-0000-000086540000}"/>
    <cellStyle name="Normal 2 3 2 3 3 4 3" xfId="7830" xr:uid="{00000000-0005-0000-0000-000087540000}"/>
    <cellStyle name="Normal 2 3 2 3 3 4 3 2" xfId="13506" xr:uid="{00000000-0005-0000-0000-000088540000}"/>
    <cellStyle name="Normal 2 3 2 3 3 4 3 3" xfId="21892" xr:uid="{00000000-0005-0000-0000-000089540000}"/>
    <cellStyle name="Normal 2 3 2 3 3 4 3 4" xfId="30278" xr:uid="{00000000-0005-0000-0000-00008A540000}"/>
    <cellStyle name="Normal 2 3 2 3 3 4 3 5" xfId="38664" xr:uid="{00000000-0005-0000-0000-00008B540000}"/>
    <cellStyle name="Normal 2 3 2 3 3 4 3 6" xfId="47050" xr:uid="{00000000-0005-0000-0000-00008C540000}"/>
    <cellStyle name="Normal 2 3 2 3 3 4 3 7" xfId="55436" xr:uid="{00000000-0005-0000-0000-00008D540000}"/>
    <cellStyle name="Normal 2 3 2 3 3 4 4" xfId="10540" xr:uid="{00000000-0005-0000-0000-00008E540000}"/>
    <cellStyle name="Normal 2 3 2 3 3 4 5" xfId="18926" xr:uid="{00000000-0005-0000-0000-00008F540000}"/>
    <cellStyle name="Normal 2 3 2 3 3 4 6" xfId="27312" xr:uid="{00000000-0005-0000-0000-000090540000}"/>
    <cellStyle name="Normal 2 3 2 3 3 4 7" xfId="35698" xr:uid="{00000000-0005-0000-0000-000091540000}"/>
    <cellStyle name="Normal 2 3 2 3 3 4 8" xfId="44084" xr:uid="{00000000-0005-0000-0000-000092540000}"/>
    <cellStyle name="Normal 2 3 2 3 3 4 9" xfId="52470" xr:uid="{00000000-0005-0000-0000-000093540000}"/>
    <cellStyle name="Normal 2 3 2 3 3 5" xfId="674" xr:uid="{00000000-0005-0000-0000-000094540000}"/>
    <cellStyle name="Normal 2 3 2 3 3 5 2" xfId="6430" xr:uid="{00000000-0005-0000-0000-000095540000}"/>
    <cellStyle name="Normal 2 3 2 3 3 5 3" xfId="12106" xr:uid="{00000000-0005-0000-0000-000096540000}"/>
    <cellStyle name="Normal 2 3 2 3 3 5 4" xfId="20492" xr:uid="{00000000-0005-0000-0000-000097540000}"/>
    <cellStyle name="Normal 2 3 2 3 3 5 5" xfId="28878" xr:uid="{00000000-0005-0000-0000-000098540000}"/>
    <cellStyle name="Normal 2 3 2 3 3 5 6" xfId="37264" xr:uid="{00000000-0005-0000-0000-000099540000}"/>
    <cellStyle name="Normal 2 3 2 3 3 5 7" xfId="45650" xr:uid="{00000000-0005-0000-0000-00009A540000}"/>
    <cellStyle name="Normal 2 3 2 3 3 5 8" xfId="54036" xr:uid="{00000000-0005-0000-0000-00009B540000}"/>
    <cellStyle name="Normal 2 3 2 3 3 6" xfId="3462" xr:uid="{00000000-0005-0000-0000-00009C540000}"/>
    <cellStyle name="Normal 2 3 2 3 3 6 2" xfId="14816" xr:uid="{00000000-0005-0000-0000-00009D540000}"/>
    <cellStyle name="Normal 2 3 2 3 3 6 3" xfId="23202" xr:uid="{00000000-0005-0000-0000-00009E540000}"/>
    <cellStyle name="Normal 2 3 2 3 3 6 4" xfId="31588" xr:uid="{00000000-0005-0000-0000-00009F540000}"/>
    <cellStyle name="Normal 2 3 2 3 3 6 5" xfId="39974" xr:uid="{00000000-0005-0000-0000-0000A0540000}"/>
    <cellStyle name="Normal 2 3 2 3 3 6 6" xfId="48360" xr:uid="{00000000-0005-0000-0000-0000A1540000}"/>
    <cellStyle name="Normal 2 3 2 3 3 6 7" xfId="56746" xr:uid="{00000000-0005-0000-0000-0000A2540000}"/>
    <cellStyle name="Normal 2 3 2 3 3 7" xfId="6206" xr:uid="{00000000-0005-0000-0000-0000A3540000}"/>
    <cellStyle name="Normal 2 3 2 3 3 7 2" xfId="11882" xr:uid="{00000000-0005-0000-0000-0000A4540000}"/>
    <cellStyle name="Normal 2 3 2 3 3 7 3" xfId="20268" xr:uid="{00000000-0005-0000-0000-0000A5540000}"/>
    <cellStyle name="Normal 2 3 2 3 3 7 4" xfId="28654" xr:uid="{00000000-0005-0000-0000-0000A6540000}"/>
    <cellStyle name="Normal 2 3 2 3 3 7 5" xfId="37040" xr:uid="{00000000-0005-0000-0000-0000A7540000}"/>
    <cellStyle name="Normal 2 3 2 3 3 7 6" xfId="45426" xr:uid="{00000000-0005-0000-0000-0000A8540000}"/>
    <cellStyle name="Normal 2 3 2 3 3 7 7" xfId="53812" xr:uid="{00000000-0005-0000-0000-0000A9540000}"/>
    <cellStyle name="Normal 2 3 2 3 3 8" xfId="9140" xr:uid="{00000000-0005-0000-0000-0000AA540000}"/>
    <cellStyle name="Normal 2 3 2 3 3 9" xfId="17526" xr:uid="{00000000-0005-0000-0000-0000AB540000}"/>
    <cellStyle name="Normal 2 3 2 3 4" xfId="1040" xr:uid="{00000000-0005-0000-0000-0000AC540000}"/>
    <cellStyle name="Normal 2 3 2 3 4 10" xfId="43065" xr:uid="{00000000-0005-0000-0000-0000AD540000}"/>
    <cellStyle name="Normal 2 3 2 3 4 11" xfId="51451" xr:uid="{00000000-0005-0000-0000-0000AE540000}"/>
    <cellStyle name="Normal 2 3 2 3 4 12" xfId="59837" xr:uid="{00000000-0005-0000-0000-0000AF540000}"/>
    <cellStyle name="Normal 2 3 2 3 4 13" xfId="61315" xr:uid="{00000000-0005-0000-0000-0000B0540000}"/>
    <cellStyle name="Normal 2 3 2 3 4 2" xfId="1862" xr:uid="{00000000-0005-0000-0000-0000B1540000}"/>
    <cellStyle name="Normal 2 3 2 3 4 2 10" xfId="52187" xr:uid="{00000000-0005-0000-0000-0000B2540000}"/>
    <cellStyle name="Normal 2 3 2 3 4 2 11" xfId="60573" xr:uid="{00000000-0005-0000-0000-0000B3540000}"/>
    <cellStyle name="Normal 2 3 2 3 4 2 2" xfId="2991" xr:uid="{00000000-0005-0000-0000-0000B4540000}"/>
    <cellStyle name="Normal 2 3 2 3 4 2 2 2" xfId="5708" xr:uid="{00000000-0005-0000-0000-0000B5540000}"/>
    <cellStyle name="Normal 2 3 2 3 4 2 2 2 2" xfId="17062" xr:uid="{00000000-0005-0000-0000-0000B6540000}"/>
    <cellStyle name="Normal 2 3 2 3 4 2 2 2 3" xfId="25448" xr:uid="{00000000-0005-0000-0000-0000B7540000}"/>
    <cellStyle name="Normal 2 3 2 3 4 2 2 2 4" xfId="33834" xr:uid="{00000000-0005-0000-0000-0000B8540000}"/>
    <cellStyle name="Normal 2 3 2 3 4 2 2 2 5" xfId="42220" xr:uid="{00000000-0005-0000-0000-0000B9540000}"/>
    <cellStyle name="Normal 2 3 2 3 4 2 2 2 6" xfId="50606" xr:uid="{00000000-0005-0000-0000-0000BA540000}"/>
    <cellStyle name="Normal 2 3 2 3 4 2 2 2 7" xfId="58992" xr:uid="{00000000-0005-0000-0000-0000BB540000}"/>
    <cellStyle name="Normal 2 3 2 3 4 2 2 3" xfId="8676" xr:uid="{00000000-0005-0000-0000-0000BC540000}"/>
    <cellStyle name="Normal 2 3 2 3 4 2 2 3 2" xfId="14352" xr:uid="{00000000-0005-0000-0000-0000BD540000}"/>
    <cellStyle name="Normal 2 3 2 3 4 2 2 3 3" xfId="22738" xr:uid="{00000000-0005-0000-0000-0000BE540000}"/>
    <cellStyle name="Normal 2 3 2 3 4 2 2 3 4" xfId="31124" xr:uid="{00000000-0005-0000-0000-0000BF540000}"/>
    <cellStyle name="Normal 2 3 2 3 4 2 2 3 5" xfId="39510" xr:uid="{00000000-0005-0000-0000-0000C0540000}"/>
    <cellStyle name="Normal 2 3 2 3 4 2 2 3 6" xfId="47896" xr:uid="{00000000-0005-0000-0000-0000C1540000}"/>
    <cellStyle name="Normal 2 3 2 3 4 2 2 3 7" xfId="56282" xr:uid="{00000000-0005-0000-0000-0000C2540000}"/>
    <cellStyle name="Normal 2 3 2 3 4 2 2 4" xfId="11386" xr:uid="{00000000-0005-0000-0000-0000C3540000}"/>
    <cellStyle name="Normal 2 3 2 3 4 2 2 5" xfId="19772" xr:uid="{00000000-0005-0000-0000-0000C4540000}"/>
    <cellStyle name="Normal 2 3 2 3 4 2 2 6" xfId="28158" xr:uid="{00000000-0005-0000-0000-0000C5540000}"/>
    <cellStyle name="Normal 2 3 2 3 4 2 2 7" xfId="36544" xr:uid="{00000000-0005-0000-0000-0000C6540000}"/>
    <cellStyle name="Normal 2 3 2 3 4 2 2 8" xfId="44930" xr:uid="{00000000-0005-0000-0000-0000C7540000}"/>
    <cellStyle name="Normal 2 3 2 3 4 2 2 9" xfId="53316" xr:uid="{00000000-0005-0000-0000-0000C8540000}"/>
    <cellStyle name="Normal 2 3 2 3 4 2 3" xfId="4579" xr:uid="{00000000-0005-0000-0000-0000C9540000}"/>
    <cellStyle name="Normal 2 3 2 3 4 2 3 2" xfId="15933" xr:uid="{00000000-0005-0000-0000-0000CA540000}"/>
    <cellStyle name="Normal 2 3 2 3 4 2 3 3" xfId="24319" xr:uid="{00000000-0005-0000-0000-0000CB540000}"/>
    <cellStyle name="Normal 2 3 2 3 4 2 3 4" xfId="32705" xr:uid="{00000000-0005-0000-0000-0000CC540000}"/>
    <cellStyle name="Normal 2 3 2 3 4 2 3 5" xfId="41091" xr:uid="{00000000-0005-0000-0000-0000CD540000}"/>
    <cellStyle name="Normal 2 3 2 3 4 2 3 6" xfId="49477" xr:uid="{00000000-0005-0000-0000-0000CE540000}"/>
    <cellStyle name="Normal 2 3 2 3 4 2 3 7" xfId="57863" xr:uid="{00000000-0005-0000-0000-0000CF540000}"/>
    <cellStyle name="Normal 2 3 2 3 4 2 4" xfId="7547" xr:uid="{00000000-0005-0000-0000-0000D0540000}"/>
    <cellStyle name="Normal 2 3 2 3 4 2 4 2" xfId="13223" xr:uid="{00000000-0005-0000-0000-0000D1540000}"/>
    <cellStyle name="Normal 2 3 2 3 4 2 4 3" xfId="21609" xr:uid="{00000000-0005-0000-0000-0000D2540000}"/>
    <cellStyle name="Normal 2 3 2 3 4 2 4 4" xfId="29995" xr:uid="{00000000-0005-0000-0000-0000D3540000}"/>
    <cellStyle name="Normal 2 3 2 3 4 2 4 5" xfId="38381" xr:uid="{00000000-0005-0000-0000-0000D4540000}"/>
    <cellStyle name="Normal 2 3 2 3 4 2 4 6" xfId="46767" xr:uid="{00000000-0005-0000-0000-0000D5540000}"/>
    <cellStyle name="Normal 2 3 2 3 4 2 4 7" xfId="55153" xr:uid="{00000000-0005-0000-0000-0000D6540000}"/>
    <cellStyle name="Normal 2 3 2 3 4 2 5" xfId="10257" xr:uid="{00000000-0005-0000-0000-0000D7540000}"/>
    <cellStyle name="Normal 2 3 2 3 4 2 6" xfId="18643" xr:uid="{00000000-0005-0000-0000-0000D8540000}"/>
    <cellStyle name="Normal 2 3 2 3 4 2 7" xfId="27029" xr:uid="{00000000-0005-0000-0000-0000D9540000}"/>
    <cellStyle name="Normal 2 3 2 3 4 2 8" xfId="35415" xr:uid="{00000000-0005-0000-0000-0000DA540000}"/>
    <cellStyle name="Normal 2 3 2 3 4 2 9" xfId="43801" xr:uid="{00000000-0005-0000-0000-0000DB540000}"/>
    <cellStyle name="Normal 2 3 2 3 4 3" xfId="2146" xr:uid="{00000000-0005-0000-0000-0000DC540000}"/>
    <cellStyle name="Normal 2 3 2 3 4 3 2" xfId="4863" xr:uid="{00000000-0005-0000-0000-0000DD540000}"/>
    <cellStyle name="Normal 2 3 2 3 4 3 2 2" xfId="16217" xr:uid="{00000000-0005-0000-0000-0000DE540000}"/>
    <cellStyle name="Normal 2 3 2 3 4 3 2 3" xfId="24603" xr:uid="{00000000-0005-0000-0000-0000DF540000}"/>
    <cellStyle name="Normal 2 3 2 3 4 3 2 4" xfId="32989" xr:uid="{00000000-0005-0000-0000-0000E0540000}"/>
    <cellStyle name="Normal 2 3 2 3 4 3 2 5" xfId="41375" xr:uid="{00000000-0005-0000-0000-0000E1540000}"/>
    <cellStyle name="Normal 2 3 2 3 4 3 2 6" xfId="49761" xr:uid="{00000000-0005-0000-0000-0000E2540000}"/>
    <cellStyle name="Normal 2 3 2 3 4 3 2 7" xfId="58147" xr:uid="{00000000-0005-0000-0000-0000E3540000}"/>
    <cellStyle name="Normal 2 3 2 3 4 3 3" xfId="7831" xr:uid="{00000000-0005-0000-0000-0000E4540000}"/>
    <cellStyle name="Normal 2 3 2 3 4 3 3 2" xfId="13507" xr:uid="{00000000-0005-0000-0000-0000E5540000}"/>
    <cellStyle name="Normal 2 3 2 3 4 3 3 3" xfId="21893" xr:uid="{00000000-0005-0000-0000-0000E6540000}"/>
    <cellStyle name="Normal 2 3 2 3 4 3 3 4" xfId="30279" xr:uid="{00000000-0005-0000-0000-0000E7540000}"/>
    <cellStyle name="Normal 2 3 2 3 4 3 3 5" xfId="38665" xr:uid="{00000000-0005-0000-0000-0000E8540000}"/>
    <cellStyle name="Normal 2 3 2 3 4 3 3 6" xfId="47051" xr:uid="{00000000-0005-0000-0000-0000E9540000}"/>
    <cellStyle name="Normal 2 3 2 3 4 3 3 7" xfId="55437" xr:uid="{00000000-0005-0000-0000-0000EA540000}"/>
    <cellStyle name="Normal 2 3 2 3 4 3 4" xfId="10541" xr:uid="{00000000-0005-0000-0000-0000EB540000}"/>
    <cellStyle name="Normal 2 3 2 3 4 3 5" xfId="18927" xr:uid="{00000000-0005-0000-0000-0000EC540000}"/>
    <cellStyle name="Normal 2 3 2 3 4 3 6" xfId="27313" xr:uid="{00000000-0005-0000-0000-0000ED540000}"/>
    <cellStyle name="Normal 2 3 2 3 4 3 7" xfId="35699" xr:uid="{00000000-0005-0000-0000-0000EE540000}"/>
    <cellStyle name="Normal 2 3 2 3 4 3 8" xfId="44085" xr:uid="{00000000-0005-0000-0000-0000EF540000}"/>
    <cellStyle name="Normal 2 3 2 3 4 3 9" xfId="52471" xr:uid="{00000000-0005-0000-0000-0000F0540000}"/>
    <cellStyle name="Normal 2 3 2 3 4 4" xfId="3843" xr:uid="{00000000-0005-0000-0000-0000F1540000}"/>
    <cellStyle name="Normal 2 3 2 3 4 4 2" xfId="15197" xr:uid="{00000000-0005-0000-0000-0000F2540000}"/>
    <cellStyle name="Normal 2 3 2 3 4 4 3" xfId="23583" xr:uid="{00000000-0005-0000-0000-0000F3540000}"/>
    <cellStyle name="Normal 2 3 2 3 4 4 4" xfId="31969" xr:uid="{00000000-0005-0000-0000-0000F4540000}"/>
    <cellStyle name="Normal 2 3 2 3 4 4 5" xfId="40355" xr:uid="{00000000-0005-0000-0000-0000F5540000}"/>
    <cellStyle name="Normal 2 3 2 3 4 4 6" xfId="48741" xr:uid="{00000000-0005-0000-0000-0000F6540000}"/>
    <cellStyle name="Normal 2 3 2 3 4 4 7" xfId="57127" xr:uid="{00000000-0005-0000-0000-0000F7540000}"/>
    <cellStyle name="Normal 2 3 2 3 4 5" xfId="6811" xr:uid="{00000000-0005-0000-0000-0000F8540000}"/>
    <cellStyle name="Normal 2 3 2 3 4 5 2" xfId="12487" xr:uid="{00000000-0005-0000-0000-0000F9540000}"/>
    <cellStyle name="Normal 2 3 2 3 4 5 3" xfId="20873" xr:uid="{00000000-0005-0000-0000-0000FA540000}"/>
    <cellStyle name="Normal 2 3 2 3 4 5 4" xfId="29259" xr:uid="{00000000-0005-0000-0000-0000FB540000}"/>
    <cellStyle name="Normal 2 3 2 3 4 5 5" xfId="37645" xr:uid="{00000000-0005-0000-0000-0000FC540000}"/>
    <cellStyle name="Normal 2 3 2 3 4 5 6" xfId="46031" xr:uid="{00000000-0005-0000-0000-0000FD540000}"/>
    <cellStyle name="Normal 2 3 2 3 4 5 7" xfId="54417" xr:uid="{00000000-0005-0000-0000-0000FE540000}"/>
    <cellStyle name="Normal 2 3 2 3 4 6" xfId="9521" xr:uid="{00000000-0005-0000-0000-0000FF540000}"/>
    <cellStyle name="Normal 2 3 2 3 4 7" xfId="17907" xr:uid="{00000000-0005-0000-0000-000000550000}"/>
    <cellStyle name="Normal 2 3 2 3 4 8" xfId="26293" xr:uid="{00000000-0005-0000-0000-000001550000}"/>
    <cellStyle name="Normal 2 3 2 3 4 9" xfId="34679" xr:uid="{00000000-0005-0000-0000-000002550000}"/>
    <cellStyle name="Normal 2 3 2 3 5" xfId="1035" xr:uid="{00000000-0005-0000-0000-000003550000}"/>
    <cellStyle name="Normal 2 3 2 3 5 10" xfId="51446" xr:uid="{00000000-0005-0000-0000-000004550000}"/>
    <cellStyle name="Normal 2 3 2 3 5 11" xfId="59832" xr:uid="{00000000-0005-0000-0000-000005550000}"/>
    <cellStyle name="Normal 2 3 2 3 5 2" xfId="2986" xr:uid="{00000000-0005-0000-0000-000006550000}"/>
    <cellStyle name="Normal 2 3 2 3 5 2 2" xfId="5703" xr:uid="{00000000-0005-0000-0000-000007550000}"/>
    <cellStyle name="Normal 2 3 2 3 5 2 2 2" xfId="17057" xr:uid="{00000000-0005-0000-0000-000008550000}"/>
    <cellStyle name="Normal 2 3 2 3 5 2 2 3" xfId="25443" xr:uid="{00000000-0005-0000-0000-000009550000}"/>
    <cellStyle name="Normal 2 3 2 3 5 2 2 4" xfId="33829" xr:uid="{00000000-0005-0000-0000-00000A550000}"/>
    <cellStyle name="Normal 2 3 2 3 5 2 2 5" xfId="42215" xr:uid="{00000000-0005-0000-0000-00000B550000}"/>
    <cellStyle name="Normal 2 3 2 3 5 2 2 6" xfId="50601" xr:uid="{00000000-0005-0000-0000-00000C550000}"/>
    <cellStyle name="Normal 2 3 2 3 5 2 2 7" xfId="58987" xr:uid="{00000000-0005-0000-0000-00000D550000}"/>
    <cellStyle name="Normal 2 3 2 3 5 2 3" xfId="8671" xr:uid="{00000000-0005-0000-0000-00000E550000}"/>
    <cellStyle name="Normal 2 3 2 3 5 2 3 2" xfId="14347" xr:uid="{00000000-0005-0000-0000-00000F550000}"/>
    <cellStyle name="Normal 2 3 2 3 5 2 3 3" xfId="22733" xr:uid="{00000000-0005-0000-0000-000010550000}"/>
    <cellStyle name="Normal 2 3 2 3 5 2 3 4" xfId="31119" xr:uid="{00000000-0005-0000-0000-000011550000}"/>
    <cellStyle name="Normal 2 3 2 3 5 2 3 5" xfId="39505" xr:uid="{00000000-0005-0000-0000-000012550000}"/>
    <cellStyle name="Normal 2 3 2 3 5 2 3 6" xfId="47891" xr:uid="{00000000-0005-0000-0000-000013550000}"/>
    <cellStyle name="Normal 2 3 2 3 5 2 3 7" xfId="56277" xr:uid="{00000000-0005-0000-0000-000014550000}"/>
    <cellStyle name="Normal 2 3 2 3 5 2 4" xfId="11381" xr:uid="{00000000-0005-0000-0000-000015550000}"/>
    <cellStyle name="Normal 2 3 2 3 5 2 5" xfId="19767" xr:uid="{00000000-0005-0000-0000-000016550000}"/>
    <cellStyle name="Normal 2 3 2 3 5 2 6" xfId="28153" xr:uid="{00000000-0005-0000-0000-000017550000}"/>
    <cellStyle name="Normal 2 3 2 3 5 2 7" xfId="36539" xr:uid="{00000000-0005-0000-0000-000018550000}"/>
    <cellStyle name="Normal 2 3 2 3 5 2 8" xfId="44925" xr:uid="{00000000-0005-0000-0000-000019550000}"/>
    <cellStyle name="Normal 2 3 2 3 5 2 9" xfId="53311" xr:uid="{00000000-0005-0000-0000-00001A550000}"/>
    <cellStyle name="Normal 2 3 2 3 5 3" xfId="3838" xr:uid="{00000000-0005-0000-0000-00001B550000}"/>
    <cellStyle name="Normal 2 3 2 3 5 3 2" xfId="15192" xr:uid="{00000000-0005-0000-0000-00001C550000}"/>
    <cellStyle name="Normal 2 3 2 3 5 3 3" xfId="23578" xr:uid="{00000000-0005-0000-0000-00001D550000}"/>
    <cellStyle name="Normal 2 3 2 3 5 3 4" xfId="31964" xr:uid="{00000000-0005-0000-0000-00001E550000}"/>
    <cellStyle name="Normal 2 3 2 3 5 3 5" xfId="40350" xr:uid="{00000000-0005-0000-0000-00001F550000}"/>
    <cellStyle name="Normal 2 3 2 3 5 3 6" xfId="48736" xr:uid="{00000000-0005-0000-0000-000020550000}"/>
    <cellStyle name="Normal 2 3 2 3 5 3 7" xfId="57122" xr:uid="{00000000-0005-0000-0000-000021550000}"/>
    <cellStyle name="Normal 2 3 2 3 5 4" xfId="6806" xr:uid="{00000000-0005-0000-0000-000022550000}"/>
    <cellStyle name="Normal 2 3 2 3 5 4 2" xfId="12482" xr:uid="{00000000-0005-0000-0000-000023550000}"/>
    <cellStyle name="Normal 2 3 2 3 5 4 3" xfId="20868" xr:uid="{00000000-0005-0000-0000-000024550000}"/>
    <cellStyle name="Normal 2 3 2 3 5 4 4" xfId="29254" xr:uid="{00000000-0005-0000-0000-000025550000}"/>
    <cellStyle name="Normal 2 3 2 3 5 4 5" xfId="37640" xr:uid="{00000000-0005-0000-0000-000026550000}"/>
    <cellStyle name="Normal 2 3 2 3 5 4 6" xfId="46026" xr:uid="{00000000-0005-0000-0000-000027550000}"/>
    <cellStyle name="Normal 2 3 2 3 5 4 7" xfId="54412" xr:uid="{00000000-0005-0000-0000-000028550000}"/>
    <cellStyle name="Normal 2 3 2 3 5 5" xfId="9516" xr:uid="{00000000-0005-0000-0000-000029550000}"/>
    <cellStyle name="Normal 2 3 2 3 5 6" xfId="17902" xr:uid="{00000000-0005-0000-0000-00002A550000}"/>
    <cellStyle name="Normal 2 3 2 3 5 7" xfId="26288" xr:uid="{00000000-0005-0000-0000-00002B550000}"/>
    <cellStyle name="Normal 2 3 2 3 5 8" xfId="34674" xr:uid="{00000000-0005-0000-0000-00002C550000}"/>
    <cellStyle name="Normal 2 3 2 3 5 9" xfId="43060" xr:uid="{00000000-0005-0000-0000-00002D550000}"/>
    <cellStyle name="Normal 2 3 2 3 6" xfId="1587" xr:uid="{00000000-0005-0000-0000-00002E550000}"/>
    <cellStyle name="Normal 2 3 2 3 6 10" xfId="51912" xr:uid="{00000000-0005-0000-0000-00002F550000}"/>
    <cellStyle name="Normal 2 3 2 3 6 11" xfId="60298" xr:uid="{00000000-0005-0000-0000-000030550000}"/>
    <cellStyle name="Normal 2 3 2 3 6 2" xfId="2607" xr:uid="{00000000-0005-0000-0000-000031550000}"/>
    <cellStyle name="Normal 2 3 2 3 6 2 2" xfId="5324" xr:uid="{00000000-0005-0000-0000-000032550000}"/>
    <cellStyle name="Normal 2 3 2 3 6 2 2 2" xfId="16678" xr:uid="{00000000-0005-0000-0000-000033550000}"/>
    <cellStyle name="Normal 2 3 2 3 6 2 2 3" xfId="25064" xr:uid="{00000000-0005-0000-0000-000034550000}"/>
    <cellStyle name="Normal 2 3 2 3 6 2 2 4" xfId="33450" xr:uid="{00000000-0005-0000-0000-000035550000}"/>
    <cellStyle name="Normal 2 3 2 3 6 2 2 5" xfId="41836" xr:uid="{00000000-0005-0000-0000-000036550000}"/>
    <cellStyle name="Normal 2 3 2 3 6 2 2 6" xfId="50222" xr:uid="{00000000-0005-0000-0000-000037550000}"/>
    <cellStyle name="Normal 2 3 2 3 6 2 2 7" xfId="58608" xr:uid="{00000000-0005-0000-0000-000038550000}"/>
    <cellStyle name="Normal 2 3 2 3 6 2 3" xfId="8292" xr:uid="{00000000-0005-0000-0000-000039550000}"/>
    <cellStyle name="Normal 2 3 2 3 6 2 3 2" xfId="13968" xr:uid="{00000000-0005-0000-0000-00003A550000}"/>
    <cellStyle name="Normal 2 3 2 3 6 2 3 3" xfId="22354" xr:uid="{00000000-0005-0000-0000-00003B550000}"/>
    <cellStyle name="Normal 2 3 2 3 6 2 3 4" xfId="30740" xr:uid="{00000000-0005-0000-0000-00003C550000}"/>
    <cellStyle name="Normal 2 3 2 3 6 2 3 5" xfId="39126" xr:uid="{00000000-0005-0000-0000-00003D550000}"/>
    <cellStyle name="Normal 2 3 2 3 6 2 3 6" xfId="47512" xr:uid="{00000000-0005-0000-0000-00003E550000}"/>
    <cellStyle name="Normal 2 3 2 3 6 2 3 7" xfId="55898" xr:uid="{00000000-0005-0000-0000-00003F550000}"/>
    <cellStyle name="Normal 2 3 2 3 6 2 4" xfId="11002" xr:uid="{00000000-0005-0000-0000-000040550000}"/>
    <cellStyle name="Normal 2 3 2 3 6 2 5" xfId="19388" xr:uid="{00000000-0005-0000-0000-000041550000}"/>
    <cellStyle name="Normal 2 3 2 3 6 2 6" xfId="27774" xr:uid="{00000000-0005-0000-0000-000042550000}"/>
    <cellStyle name="Normal 2 3 2 3 6 2 7" xfId="36160" xr:uid="{00000000-0005-0000-0000-000043550000}"/>
    <cellStyle name="Normal 2 3 2 3 6 2 8" xfId="44546" xr:uid="{00000000-0005-0000-0000-000044550000}"/>
    <cellStyle name="Normal 2 3 2 3 6 2 9" xfId="52932" xr:uid="{00000000-0005-0000-0000-000045550000}"/>
    <cellStyle name="Normal 2 3 2 3 6 3" xfId="4304" xr:uid="{00000000-0005-0000-0000-000046550000}"/>
    <cellStyle name="Normal 2 3 2 3 6 3 2" xfId="15658" xr:uid="{00000000-0005-0000-0000-000047550000}"/>
    <cellStyle name="Normal 2 3 2 3 6 3 3" xfId="24044" xr:uid="{00000000-0005-0000-0000-000048550000}"/>
    <cellStyle name="Normal 2 3 2 3 6 3 4" xfId="32430" xr:uid="{00000000-0005-0000-0000-000049550000}"/>
    <cellStyle name="Normal 2 3 2 3 6 3 5" xfId="40816" xr:uid="{00000000-0005-0000-0000-00004A550000}"/>
    <cellStyle name="Normal 2 3 2 3 6 3 6" xfId="49202" xr:uid="{00000000-0005-0000-0000-00004B550000}"/>
    <cellStyle name="Normal 2 3 2 3 6 3 7" xfId="57588" xr:uid="{00000000-0005-0000-0000-00004C550000}"/>
    <cellStyle name="Normal 2 3 2 3 6 4" xfId="7272" xr:uid="{00000000-0005-0000-0000-00004D550000}"/>
    <cellStyle name="Normal 2 3 2 3 6 4 2" xfId="12948" xr:uid="{00000000-0005-0000-0000-00004E550000}"/>
    <cellStyle name="Normal 2 3 2 3 6 4 3" xfId="21334" xr:uid="{00000000-0005-0000-0000-00004F550000}"/>
    <cellStyle name="Normal 2 3 2 3 6 4 4" xfId="29720" xr:uid="{00000000-0005-0000-0000-000050550000}"/>
    <cellStyle name="Normal 2 3 2 3 6 4 5" xfId="38106" xr:uid="{00000000-0005-0000-0000-000051550000}"/>
    <cellStyle name="Normal 2 3 2 3 6 4 6" xfId="46492" xr:uid="{00000000-0005-0000-0000-000052550000}"/>
    <cellStyle name="Normal 2 3 2 3 6 4 7" xfId="54878" xr:uid="{00000000-0005-0000-0000-000053550000}"/>
    <cellStyle name="Normal 2 3 2 3 6 5" xfId="9982" xr:uid="{00000000-0005-0000-0000-000054550000}"/>
    <cellStyle name="Normal 2 3 2 3 6 6" xfId="18368" xr:uid="{00000000-0005-0000-0000-000055550000}"/>
    <cellStyle name="Normal 2 3 2 3 6 7" xfId="26754" xr:uid="{00000000-0005-0000-0000-000056550000}"/>
    <cellStyle name="Normal 2 3 2 3 6 8" xfId="35140" xr:uid="{00000000-0005-0000-0000-000057550000}"/>
    <cellStyle name="Normal 2 3 2 3 6 9" xfId="43526" xr:uid="{00000000-0005-0000-0000-000058550000}"/>
    <cellStyle name="Normal 2 3 2 3 7" xfId="2141" xr:uid="{00000000-0005-0000-0000-000059550000}"/>
    <cellStyle name="Normal 2 3 2 3 7 2" xfId="4858" xr:uid="{00000000-0005-0000-0000-00005A550000}"/>
    <cellStyle name="Normal 2 3 2 3 7 2 2" xfId="16212" xr:uid="{00000000-0005-0000-0000-00005B550000}"/>
    <cellStyle name="Normal 2 3 2 3 7 2 3" xfId="24598" xr:uid="{00000000-0005-0000-0000-00005C550000}"/>
    <cellStyle name="Normal 2 3 2 3 7 2 4" xfId="32984" xr:uid="{00000000-0005-0000-0000-00005D550000}"/>
    <cellStyle name="Normal 2 3 2 3 7 2 5" xfId="41370" xr:uid="{00000000-0005-0000-0000-00005E550000}"/>
    <cellStyle name="Normal 2 3 2 3 7 2 6" xfId="49756" xr:uid="{00000000-0005-0000-0000-00005F550000}"/>
    <cellStyle name="Normal 2 3 2 3 7 2 7" xfId="58142" xr:uid="{00000000-0005-0000-0000-000060550000}"/>
    <cellStyle name="Normal 2 3 2 3 7 3" xfId="7826" xr:uid="{00000000-0005-0000-0000-000061550000}"/>
    <cellStyle name="Normal 2 3 2 3 7 3 2" xfId="13502" xr:uid="{00000000-0005-0000-0000-000062550000}"/>
    <cellStyle name="Normal 2 3 2 3 7 3 3" xfId="21888" xr:uid="{00000000-0005-0000-0000-000063550000}"/>
    <cellStyle name="Normal 2 3 2 3 7 3 4" xfId="30274" xr:uid="{00000000-0005-0000-0000-000064550000}"/>
    <cellStyle name="Normal 2 3 2 3 7 3 5" xfId="38660" xr:uid="{00000000-0005-0000-0000-000065550000}"/>
    <cellStyle name="Normal 2 3 2 3 7 3 6" xfId="47046" xr:uid="{00000000-0005-0000-0000-000066550000}"/>
    <cellStyle name="Normal 2 3 2 3 7 3 7" xfId="55432" xr:uid="{00000000-0005-0000-0000-000067550000}"/>
    <cellStyle name="Normal 2 3 2 3 7 4" xfId="10536" xr:uid="{00000000-0005-0000-0000-000068550000}"/>
    <cellStyle name="Normal 2 3 2 3 7 5" xfId="18922" xr:uid="{00000000-0005-0000-0000-000069550000}"/>
    <cellStyle name="Normal 2 3 2 3 7 6" xfId="27308" xr:uid="{00000000-0005-0000-0000-00006A550000}"/>
    <cellStyle name="Normal 2 3 2 3 7 7" xfId="35694" xr:uid="{00000000-0005-0000-0000-00006B550000}"/>
    <cellStyle name="Normal 2 3 2 3 7 8" xfId="44080" xr:uid="{00000000-0005-0000-0000-00006C550000}"/>
    <cellStyle name="Normal 2 3 2 3 7 9" xfId="52466" xr:uid="{00000000-0005-0000-0000-00006D550000}"/>
    <cellStyle name="Normal 2 3 2 3 8" xfId="672" xr:uid="{00000000-0005-0000-0000-00006E550000}"/>
    <cellStyle name="Normal 2 3 2 3 8 2" xfId="6427" xr:uid="{00000000-0005-0000-0000-00006F550000}"/>
    <cellStyle name="Normal 2 3 2 3 8 3" xfId="12103" xr:uid="{00000000-0005-0000-0000-000070550000}"/>
    <cellStyle name="Normal 2 3 2 3 8 4" xfId="20489" xr:uid="{00000000-0005-0000-0000-000071550000}"/>
    <cellStyle name="Normal 2 3 2 3 8 5" xfId="28875" xr:uid="{00000000-0005-0000-0000-000072550000}"/>
    <cellStyle name="Normal 2 3 2 3 8 6" xfId="37261" xr:uid="{00000000-0005-0000-0000-000073550000}"/>
    <cellStyle name="Normal 2 3 2 3 8 7" xfId="45647" xr:uid="{00000000-0005-0000-0000-000074550000}"/>
    <cellStyle name="Normal 2 3 2 3 8 8" xfId="54033" xr:uid="{00000000-0005-0000-0000-000075550000}"/>
    <cellStyle name="Normal 2 3 2 3 9" xfId="3459" xr:uid="{00000000-0005-0000-0000-000076550000}"/>
    <cellStyle name="Normal 2 3 2 3 9 2" xfId="14813" xr:uid="{00000000-0005-0000-0000-000077550000}"/>
    <cellStyle name="Normal 2 3 2 3 9 3" xfId="23199" xr:uid="{00000000-0005-0000-0000-000078550000}"/>
    <cellStyle name="Normal 2 3 2 3 9 4" xfId="31585" xr:uid="{00000000-0005-0000-0000-000079550000}"/>
    <cellStyle name="Normal 2 3 2 3 9 5" xfId="39971" xr:uid="{00000000-0005-0000-0000-00007A550000}"/>
    <cellStyle name="Normal 2 3 2 3 9 6" xfId="48357" xr:uid="{00000000-0005-0000-0000-00007B550000}"/>
    <cellStyle name="Normal 2 3 2 3 9 7" xfId="56743" xr:uid="{00000000-0005-0000-0000-00007C550000}"/>
    <cellStyle name="Normal 2 3 2 3_Sheet1" xfId="219" xr:uid="{00000000-0005-0000-0000-00007D550000}"/>
    <cellStyle name="Normal 2 3 2 4" xfId="220" xr:uid="{00000000-0005-0000-0000-00007E550000}"/>
    <cellStyle name="Normal 2 3 2 4 10" xfId="9141" xr:uid="{00000000-0005-0000-0000-00007F550000}"/>
    <cellStyle name="Normal 2 3 2 4 11" xfId="17527" xr:uid="{00000000-0005-0000-0000-000080550000}"/>
    <cellStyle name="Normal 2 3 2 4 12" xfId="25913" xr:uid="{00000000-0005-0000-0000-000081550000}"/>
    <cellStyle name="Normal 2 3 2 4 13" xfId="34299" xr:uid="{00000000-0005-0000-0000-000082550000}"/>
    <cellStyle name="Normal 2 3 2 4 14" xfId="42685" xr:uid="{00000000-0005-0000-0000-000083550000}"/>
    <cellStyle name="Normal 2 3 2 4 15" xfId="51071" xr:uid="{00000000-0005-0000-0000-000084550000}"/>
    <cellStyle name="Normal 2 3 2 4 16" xfId="59457" xr:uid="{00000000-0005-0000-0000-000085550000}"/>
    <cellStyle name="Normal 2 3 2 4 17" xfId="60824" xr:uid="{00000000-0005-0000-0000-000086550000}"/>
    <cellStyle name="Normal 2 3 2 4 2" xfId="221" xr:uid="{00000000-0005-0000-0000-000087550000}"/>
    <cellStyle name="Normal 2 3 2 4 2 10" xfId="34300" xr:uid="{00000000-0005-0000-0000-000088550000}"/>
    <cellStyle name="Normal 2 3 2 4 2 11" xfId="42686" xr:uid="{00000000-0005-0000-0000-000089550000}"/>
    <cellStyle name="Normal 2 3 2 4 2 12" xfId="51072" xr:uid="{00000000-0005-0000-0000-00008A550000}"/>
    <cellStyle name="Normal 2 3 2 4 2 13" xfId="59458" xr:uid="{00000000-0005-0000-0000-00008B550000}"/>
    <cellStyle name="Normal 2 3 2 4 2 14" xfId="60825" xr:uid="{00000000-0005-0000-0000-00008C550000}"/>
    <cellStyle name="Normal 2 3 2 4 2 2" xfId="1042" xr:uid="{00000000-0005-0000-0000-00008D550000}"/>
    <cellStyle name="Normal 2 3 2 4 2 2 10" xfId="51453" xr:uid="{00000000-0005-0000-0000-00008E550000}"/>
    <cellStyle name="Normal 2 3 2 4 2 2 11" xfId="59839" xr:uid="{00000000-0005-0000-0000-00008F550000}"/>
    <cellStyle name="Normal 2 3 2 4 2 2 12" xfId="61320" xr:uid="{00000000-0005-0000-0000-000090550000}"/>
    <cellStyle name="Normal 2 3 2 4 2 2 2" xfId="2993" xr:uid="{00000000-0005-0000-0000-000091550000}"/>
    <cellStyle name="Normal 2 3 2 4 2 2 2 2" xfId="5710" xr:uid="{00000000-0005-0000-0000-000092550000}"/>
    <cellStyle name="Normal 2 3 2 4 2 2 2 2 2" xfId="17064" xr:uid="{00000000-0005-0000-0000-000093550000}"/>
    <cellStyle name="Normal 2 3 2 4 2 2 2 2 3" xfId="25450" xr:uid="{00000000-0005-0000-0000-000094550000}"/>
    <cellStyle name="Normal 2 3 2 4 2 2 2 2 4" xfId="33836" xr:uid="{00000000-0005-0000-0000-000095550000}"/>
    <cellStyle name="Normal 2 3 2 4 2 2 2 2 5" xfId="42222" xr:uid="{00000000-0005-0000-0000-000096550000}"/>
    <cellStyle name="Normal 2 3 2 4 2 2 2 2 6" xfId="50608" xr:uid="{00000000-0005-0000-0000-000097550000}"/>
    <cellStyle name="Normal 2 3 2 4 2 2 2 2 7" xfId="58994" xr:uid="{00000000-0005-0000-0000-000098550000}"/>
    <cellStyle name="Normal 2 3 2 4 2 2 2 3" xfId="8678" xr:uid="{00000000-0005-0000-0000-000099550000}"/>
    <cellStyle name="Normal 2 3 2 4 2 2 2 3 2" xfId="14354" xr:uid="{00000000-0005-0000-0000-00009A550000}"/>
    <cellStyle name="Normal 2 3 2 4 2 2 2 3 3" xfId="22740" xr:uid="{00000000-0005-0000-0000-00009B550000}"/>
    <cellStyle name="Normal 2 3 2 4 2 2 2 3 4" xfId="31126" xr:uid="{00000000-0005-0000-0000-00009C550000}"/>
    <cellStyle name="Normal 2 3 2 4 2 2 2 3 5" xfId="39512" xr:uid="{00000000-0005-0000-0000-00009D550000}"/>
    <cellStyle name="Normal 2 3 2 4 2 2 2 3 6" xfId="47898" xr:uid="{00000000-0005-0000-0000-00009E550000}"/>
    <cellStyle name="Normal 2 3 2 4 2 2 2 3 7" xfId="56284" xr:uid="{00000000-0005-0000-0000-00009F550000}"/>
    <cellStyle name="Normal 2 3 2 4 2 2 2 4" xfId="11388" xr:uid="{00000000-0005-0000-0000-0000A0550000}"/>
    <cellStyle name="Normal 2 3 2 4 2 2 2 5" xfId="19774" xr:uid="{00000000-0005-0000-0000-0000A1550000}"/>
    <cellStyle name="Normal 2 3 2 4 2 2 2 6" xfId="28160" xr:uid="{00000000-0005-0000-0000-0000A2550000}"/>
    <cellStyle name="Normal 2 3 2 4 2 2 2 7" xfId="36546" xr:uid="{00000000-0005-0000-0000-0000A3550000}"/>
    <cellStyle name="Normal 2 3 2 4 2 2 2 8" xfId="44932" xr:uid="{00000000-0005-0000-0000-0000A4550000}"/>
    <cellStyle name="Normal 2 3 2 4 2 2 2 9" xfId="53318" xr:uid="{00000000-0005-0000-0000-0000A5550000}"/>
    <cellStyle name="Normal 2 3 2 4 2 2 3" xfId="3845" xr:uid="{00000000-0005-0000-0000-0000A6550000}"/>
    <cellStyle name="Normal 2 3 2 4 2 2 3 2" xfId="15199" xr:uid="{00000000-0005-0000-0000-0000A7550000}"/>
    <cellStyle name="Normal 2 3 2 4 2 2 3 3" xfId="23585" xr:uid="{00000000-0005-0000-0000-0000A8550000}"/>
    <cellStyle name="Normal 2 3 2 4 2 2 3 4" xfId="31971" xr:uid="{00000000-0005-0000-0000-0000A9550000}"/>
    <cellStyle name="Normal 2 3 2 4 2 2 3 5" xfId="40357" xr:uid="{00000000-0005-0000-0000-0000AA550000}"/>
    <cellStyle name="Normal 2 3 2 4 2 2 3 6" xfId="48743" xr:uid="{00000000-0005-0000-0000-0000AB550000}"/>
    <cellStyle name="Normal 2 3 2 4 2 2 3 7" xfId="57129" xr:uid="{00000000-0005-0000-0000-0000AC550000}"/>
    <cellStyle name="Normal 2 3 2 4 2 2 4" xfId="6813" xr:uid="{00000000-0005-0000-0000-0000AD550000}"/>
    <cellStyle name="Normal 2 3 2 4 2 2 4 2" xfId="12489" xr:uid="{00000000-0005-0000-0000-0000AE550000}"/>
    <cellStyle name="Normal 2 3 2 4 2 2 4 3" xfId="20875" xr:uid="{00000000-0005-0000-0000-0000AF550000}"/>
    <cellStyle name="Normal 2 3 2 4 2 2 4 4" xfId="29261" xr:uid="{00000000-0005-0000-0000-0000B0550000}"/>
    <cellStyle name="Normal 2 3 2 4 2 2 4 5" xfId="37647" xr:uid="{00000000-0005-0000-0000-0000B1550000}"/>
    <cellStyle name="Normal 2 3 2 4 2 2 4 6" xfId="46033" xr:uid="{00000000-0005-0000-0000-0000B2550000}"/>
    <cellStyle name="Normal 2 3 2 4 2 2 4 7" xfId="54419" xr:uid="{00000000-0005-0000-0000-0000B3550000}"/>
    <cellStyle name="Normal 2 3 2 4 2 2 5" xfId="9523" xr:uid="{00000000-0005-0000-0000-0000B4550000}"/>
    <cellStyle name="Normal 2 3 2 4 2 2 6" xfId="17909" xr:uid="{00000000-0005-0000-0000-0000B5550000}"/>
    <cellStyle name="Normal 2 3 2 4 2 2 7" xfId="26295" xr:uid="{00000000-0005-0000-0000-0000B6550000}"/>
    <cellStyle name="Normal 2 3 2 4 2 2 8" xfId="34681" xr:uid="{00000000-0005-0000-0000-0000B7550000}"/>
    <cellStyle name="Normal 2 3 2 4 2 2 9" xfId="43067" xr:uid="{00000000-0005-0000-0000-0000B8550000}"/>
    <cellStyle name="Normal 2 3 2 4 2 3" xfId="1592" xr:uid="{00000000-0005-0000-0000-0000B9550000}"/>
    <cellStyle name="Normal 2 3 2 4 2 3 10" xfId="51917" xr:uid="{00000000-0005-0000-0000-0000BA550000}"/>
    <cellStyle name="Normal 2 3 2 4 2 3 11" xfId="60303" xr:uid="{00000000-0005-0000-0000-0000BB550000}"/>
    <cellStyle name="Normal 2 3 2 4 2 3 2" xfId="2612" xr:uid="{00000000-0005-0000-0000-0000BC550000}"/>
    <cellStyle name="Normal 2 3 2 4 2 3 2 2" xfId="5329" xr:uid="{00000000-0005-0000-0000-0000BD550000}"/>
    <cellStyle name="Normal 2 3 2 4 2 3 2 2 2" xfId="16683" xr:uid="{00000000-0005-0000-0000-0000BE550000}"/>
    <cellStyle name="Normal 2 3 2 4 2 3 2 2 3" xfId="25069" xr:uid="{00000000-0005-0000-0000-0000BF550000}"/>
    <cellStyle name="Normal 2 3 2 4 2 3 2 2 4" xfId="33455" xr:uid="{00000000-0005-0000-0000-0000C0550000}"/>
    <cellStyle name="Normal 2 3 2 4 2 3 2 2 5" xfId="41841" xr:uid="{00000000-0005-0000-0000-0000C1550000}"/>
    <cellStyle name="Normal 2 3 2 4 2 3 2 2 6" xfId="50227" xr:uid="{00000000-0005-0000-0000-0000C2550000}"/>
    <cellStyle name="Normal 2 3 2 4 2 3 2 2 7" xfId="58613" xr:uid="{00000000-0005-0000-0000-0000C3550000}"/>
    <cellStyle name="Normal 2 3 2 4 2 3 2 3" xfId="8297" xr:uid="{00000000-0005-0000-0000-0000C4550000}"/>
    <cellStyle name="Normal 2 3 2 4 2 3 2 3 2" xfId="13973" xr:uid="{00000000-0005-0000-0000-0000C5550000}"/>
    <cellStyle name="Normal 2 3 2 4 2 3 2 3 3" xfId="22359" xr:uid="{00000000-0005-0000-0000-0000C6550000}"/>
    <cellStyle name="Normal 2 3 2 4 2 3 2 3 4" xfId="30745" xr:uid="{00000000-0005-0000-0000-0000C7550000}"/>
    <cellStyle name="Normal 2 3 2 4 2 3 2 3 5" xfId="39131" xr:uid="{00000000-0005-0000-0000-0000C8550000}"/>
    <cellStyle name="Normal 2 3 2 4 2 3 2 3 6" xfId="47517" xr:uid="{00000000-0005-0000-0000-0000C9550000}"/>
    <cellStyle name="Normal 2 3 2 4 2 3 2 3 7" xfId="55903" xr:uid="{00000000-0005-0000-0000-0000CA550000}"/>
    <cellStyle name="Normal 2 3 2 4 2 3 2 4" xfId="11007" xr:uid="{00000000-0005-0000-0000-0000CB550000}"/>
    <cellStyle name="Normal 2 3 2 4 2 3 2 5" xfId="19393" xr:uid="{00000000-0005-0000-0000-0000CC550000}"/>
    <cellStyle name="Normal 2 3 2 4 2 3 2 6" xfId="27779" xr:uid="{00000000-0005-0000-0000-0000CD550000}"/>
    <cellStyle name="Normal 2 3 2 4 2 3 2 7" xfId="36165" xr:uid="{00000000-0005-0000-0000-0000CE550000}"/>
    <cellStyle name="Normal 2 3 2 4 2 3 2 8" xfId="44551" xr:uid="{00000000-0005-0000-0000-0000CF550000}"/>
    <cellStyle name="Normal 2 3 2 4 2 3 2 9" xfId="52937" xr:uid="{00000000-0005-0000-0000-0000D0550000}"/>
    <cellStyle name="Normal 2 3 2 4 2 3 3" xfId="4309" xr:uid="{00000000-0005-0000-0000-0000D1550000}"/>
    <cellStyle name="Normal 2 3 2 4 2 3 3 2" xfId="15663" xr:uid="{00000000-0005-0000-0000-0000D2550000}"/>
    <cellStyle name="Normal 2 3 2 4 2 3 3 3" xfId="24049" xr:uid="{00000000-0005-0000-0000-0000D3550000}"/>
    <cellStyle name="Normal 2 3 2 4 2 3 3 4" xfId="32435" xr:uid="{00000000-0005-0000-0000-0000D4550000}"/>
    <cellStyle name="Normal 2 3 2 4 2 3 3 5" xfId="40821" xr:uid="{00000000-0005-0000-0000-0000D5550000}"/>
    <cellStyle name="Normal 2 3 2 4 2 3 3 6" xfId="49207" xr:uid="{00000000-0005-0000-0000-0000D6550000}"/>
    <cellStyle name="Normal 2 3 2 4 2 3 3 7" xfId="57593" xr:uid="{00000000-0005-0000-0000-0000D7550000}"/>
    <cellStyle name="Normal 2 3 2 4 2 3 4" xfId="7277" xr:uid="{00000000-0005-0000-0000-0000D8550000}"/>
    <cellStyle name="Normal 2 3 2 4 2 3 4 2" xfId="12953" xr:uid="{00000000-0005-0000-0000-0000D9550000}"/>
    <cellStyle name="Normal 2 3 2 4 2 3 4 3" xfId="21339" xr:uid="{00000000-0005-0000-0000-0000DA550000}"/>
    <cellStyle name="Normal 2 3 2 4 2 3 4 4" xfId="29725" xr:uid="{00000000-0005-0000-0000-0000DB550000}"/>
    <cellStyle name="Normal 2 3 2 4 2 3 4 5" xfId="38111" xr:uid="{00000000-0005-0000-0000-0000DC550000}"/>
    <cellStyle name="Normal 2 3 2 4 2 3 4 6" xfId="46497" xr:uid="{00000000-0005-0000-0000-0000DD550000}"/>
    <cellStyle name="Normal 2 3 2 4 2 3 4 7" xfId="54883" xr:uid="{00000000-0005-0000-0000-0000DE550000}"/>
    <cellStyle name="Normal 2 3 2 4 2 3 5" xfId="9987" xr:uid="{00000000-0005-0000-0000-0000DF550000}"/>
    <cellStyle name="Normal 2 3 2 4 2 3 6" xfId="18373" xr:uid="{00000000-0005-0000-0000-0000E0550000}"/>
    <cellStyle name="Normal 2 3 2 4 2 3 7" xfId="26759" xr:uid="{00000000-0005-0000-0000-0000E1550000}"/>
    <cellStyle name="Normal 2 3 2 4 2 3 8" xfId="35145" xr:uid="{00000000-0005-0000-0000-0000E2550000}"/>
    <cellStyle name="Normal 2 3 2 4 2 3 9" xfId="43531" xr:uid="{00000000-0005-0000-0000-0000E3550000}"/>
    <cellStyle name="Normal 2 3 2 4 2 4" xfId="2148" xr:uid="{00000000-0005-0000-0000-0000E4550000}"/>
    <cellStyle name="Normal 2 3 2 4 2 4 2" xfId="4865" xr:uid="{00000000-0005-0000-0000-0000E5550000}"/>
    <cellStyle name="Normal 2 3 2 4 2 4 2 2" xfId="16219" xr:uid="{00000000-0005-0000-0000-0000E6550000}"/>
    <cellStyle name="Normal 2 3 2 4 2 4 2 3" xfId="24605" xr:uid="{00000000-0005-0000-0000-0000E7550000}"/>
    <cellStyle name="Normal 2 3 2 4 2 4 2 4" xfId="32991" xr:uid="{00000000-0005-0000-0000-0000E8550000}"/>
    <cellStyle name="Normal 2 3 2 4 2 4 2 5" xfId="41377" xr:uid="{00000000-0005-0000-0000-0000E9550000}"/>
    <cellStyle name="Normal 2 3 2 4 2 4 2 6" xfId="49763" xr:uid="{00000000-0005-0000-0000-0000EA550000}"/>
    <cellStyle name="Normal 2 3 2 4 2 4 2 7" xfId="58149" xr:uid="{00000000-0005-0000-0000-0000EB550000}"/>
    <cellStyle name="Normal 2 3 2 4 2 4 3" xfId="7833" xr:uid="{00000000-0005-0000-0000-0000EC550000}"/>
    <cellStyle name="Normal 2 3 2 4 2 4 3 2" xfId="13509" xr:uid="{00000000-0005-0000-0000-0000ED550000}"/>
    <cellStyle name="Normal 2 3 2 4 2 4 3 3" xfId="21895" xr:uid="{00000000-0005-0000-0000-0000EE550000}"/>
    <cellStyle name="Normal 2 3 2 4 2 4 3 4" xfId="30281" xr:uid="{00000000-0005-0000-0000-0000EF550000}"/>
    <cellStyle name="Normal 2 3 2 4 2 4 3 5" xfId="38667" xr:uid="{00000000-0005-0000-0000-0000F0550000}"/>
    <cellStyle name="Normal 2 3 2 4 2 4 3 6" xfId="47053" xr:uid="{00000000-0005-0000-0000-0000F1550000}"/>
    <cellStyle name="Normal 2 3 2 4 2 4 3 7" xfId="55439" xr:uid="{00000000-0005-0000-0000-0000F2550000}"/>
    <cellStyle name="Normal 2 3 2 4 2 4 4" xfId="10543" xr:uid="{00000000-0005-0000-0000-0000F3550000}"/>
    <cellStyle name="Normal 2 3 2 4 2 4 5" xfId="18929" xr:uid="{00000000-0005-0000-0000-0000F4550000}"/>
    <cellStyle name="Normal 2 3 2 4 2 4 6" xfId="27315" xr:uid="{00000000-0005-0000-0000-0000F5550000}"/>
    <cellStyle name="Normal 2 3 2 4 2 4 7" xfId="35701" xr:uid="{00000000-0005-0000-0000-0000F6550000}"/>
    <cellStyle name="Normal 2 3 2 4 2 4 8" xfId="44087" xr:uid="{00000000-0005-0000-0000-0000F7550000}"/>
    <cellStyle name="Normal 2 3 2 4 2 4 9" xfId="52473" xr:uid="{00000000-0005-0000-0000-0000F8550000}"/>
    <cellStyle name="Normal 2 3 2 4 2 5" xfId="3464" xr:uid="{00000000-0005-0000-0000-0000F9550000}"/>
    <cellStyle name="Normal 2 3 2 4 2 5 2" xfId="14818" xr:uid="{00000000-0005-0000-0000-0000FA550000}"/>
    <cellStyle name="Normal 2 3 2 4 2 5 3" xfId="23204" xr:uid="{00000000-0005-0000-0000-0000FB550000}"/>
    <cellStyle name="Normal 2 3 2 4 2 5 4" xfId="31590" xr:uid="{00000000-0005-0000-0000-0000FC550000}"/>
    <cellStyle name="Normal 2 3 2 4 2 5 5" xfId="39976" xr:uid="{00000000-0005-0000-0000-0000FD550000}"/>
    <cellStyle name="Normal 2 3 2 4 2 5 6" xfId="48362" xr:uid="{00000000-0005-0000-0000-0000FE550000}"/>
    <cellStyle name="Normal 2 3 2 4 2 5 7" xfId="56748" xr:uid="{00000000-0005-0000-0000-0000FF550000}"/>
    <cellStyle name="Normal 2 3 2 4 2 6" xfId="6432" xr:uid="{00000000-0005-0000-0000-000000560000}"/>
    <cellStyle name="Normal 2 3 2 4 2 6 2" xfId="12108" xr:uid="{00000000-0005-0000-0000-000001560000}"/>
    <cellStyle name="Normal 2 3 2 4 2 6 3" xfId="20494" xr:uid="{00000000-0005-0000-0000-000002560000}"/>
    <cellStyle name="Normal 2 3 2 4 2 6 4" xfId="28880" xr:uid="{00000000-0005-0000-0000-000003560000}"/>
    <cellStyle name="Normal 2 3 2 4 2 6 5" xfId="37266" xr:uid="{00000000-0005-0000-0000-000004560000}"/>
    <cellStyle name="Normal 2 3 2 4 2 6 6" xfId="45652" xr:uid="{00000000-0005-0000-0000-000005560000}"/>
    <cellStyle name="Normal 2 3 2 4 2 6 7" xfId="54038" xr:uid="{00000000-0005-0000-0000-000006560000}"/>
    <cellStyle name="Normal 2 3 2 4 2 7" xfId="9142" xr:uid="{00000000-0005-0000-0000-000007560000}"/>
    <cellStyle name="Normal 2 3 2 4 2 8" xfId="17528" xr:uid="{00000000-0005-0000-0000-000008560000}"/>
    <cellStyle name="Normal 2 3 2 4 2 9" xfId="25914" xr:uid="{00000000-0005-0000-0000-000009560000}"/>
    <cellStyle name="Normal 2 3 2 4 3" xfId="1043" xr:uid="{00000000-0005-0000-0000-00000A560000}"/>
    <cellStyle name="Normal 2 3 2 4 3 10" xfId="43068" xr:uid="{00000000-0005-0000-0000-00000B560000}"/>
    <cellStyle name="Normal 2 3 2 4 3 11" xfId="51454" xr:uid="{00000000-0005-0000-0000-00000C560000}"/>
    <cellStyle name="Normal 2 3 2 4 3 12" xfId="59840" xr:uid="{00000000-0005-0000-0000-00000D560000}"/>
    <cellStyle name="Normal 2 3 2 4 3 13" xfId="61319" xr:uid="{00000000-0005-0000-0000-00000E560000}"/>
    <cellStyle name="Normal 2 3 2 4 3 2" xfId="1863" xr:uid="{00000000-0005-0000-0000-00000F560000}"/>
    <cellStyle name="Normal 2 3 2 4 3 2 10" xfId="52188" xr:uid="{00000000-0005-0000-0000-000010560000}"/>
    <cellStyle name="Normal 2 3 2 4 3 2 11" xfId="60574" xr:uid="{00000000-0005-0000-0000-000011560000}"/>
    <cellStyle name="Normal 2 3 2 4 3 2 2" xfId="2994" xr:uid="{00000000-0005-0000-0000-000012560000}"/>
    <cellStyle name="Normal 2 3 2 4 3 2 2 2" xfId="5711" xr:uid="{00000000-0005-0000-0000-000013560000}"/>
    <cellStyle name="Normal 2 3 2 4 3 2 2 2 2" xfId="17065" xr:uid="{00000000-0005-0000-0000-000014560000}"/>
    <cellStyle name="Normal 2 3 2 4 3 2 2 2 3" xfId="25451" xr:uid="{00000000-0005-0000-0000-000015560000}"/>
    <cellStyle name="Normal 2 3 2 4 3 2 2 2 4" xfId="33837" xr:uid="{00000000-0005-0000-0000-000016560000}"/>
    <cellStyle name="Normal 2 3 2 4 3 2 2 2 5" xfId="42223" xr:uid="{00000000-0005-0000-0000-000017560000}"/>
    <cellStyle name="Normal 2 3 2 4 3 2 2 2 6" xfId="50609" xr:uid="{00000000-0005-0000-0000-000018560000}"/>
    <cellStyle name="Normal 2 3 2 4 3 2 2 2 7" xfId="58995" xr:uid="{00000000-0005-0000-0000-000019560000}"/>
    <cellStyle name="Normal 2 3 2 4 3 2 2 3" xfId="8679" xr:uid="{00000000-0005-0000-0000-00001A560000}"/>
    <cellStyle name="Normal 2 3 2 4 3 2 2 3 2" xfId="14355" xr:uid="{00000000-0005-0000-0000-00001B560000}"/>
    <cellStyle name="Normal 2 3 2 4 3 2 2 3 3" xfId="22741" xr:uid="{00000000-0005-0000-0000-00001C560000}"/>
    <cellStyle name="Normal 2 3 2 4 3 2 2 3 4" xfId="31127" xr:uid="{00000000-0005-0000-0000-00001D560000}"/>
    <cellStyle name="Normal 2 3 2 4 3 2 2 3 5" xfId="39513" xr:uid="{00000000-0005-0000-0000-00001E560000}"/>
    <cellStyle name="Normal 2 3 2 4 3 2 2 3 6" xfId="47899" xr:uid="{00000000-0005-0000-0000-00001F560000}"/>
    <cellStyle name="Normal 2 3 2 4 3 2 2 3 7" xfId="56285" xr:uid="{00000000-0005-0000-0000-000020560000}"/>
    <cellStyle name="Normal 2 3 2 4 3 2 2 4" xfId="11389" xr:uid="{00000000-0005-0000-0000-000021560000}"/>
    <cellStyle name="Normal 2 3 2 4 3 2 2 5" xfId="19775" xr:uid="{00000000-0005-0000-0000-000022560000}"/>
    <cellStyle name="Normal 2 3 2 4 3 2 2 6" xfId="28161" xr:uid="{00000000-0005-0000-0000-000023560000}"/>
    <cellStyle name="Normal 2 3 2 4 3 2 2 7" xfId="36547" xr:uid="{00000000-0005-0000-0000-000024560000}"/>
    <cellStyle name="Normal 2 3 2 4 3 2 2 8" xfId="44933" xr:uid="{00000000-0005-0000-0000-000025560000}"/>
    <cellStyle name="Normal 2 3 2 4 3 2 2 9" xfId="53319" xr:uid="{00000000-0005-0000-0000-000026560000}"/>
    <cellStyle name="Normal 2 3 2 4 3 2 3" xfId="4580" xr:uid="{00000000-0005-0000-0000-000027560000}"/>
    <cellStyle name="Normal 2 3 2 4 3 2 3 2" xfId="15934" xr:uid="{00000000-0005-0000-0000-000028560000}"/>
    <cellStyle name="Normal 2 3 2 4 3 2 3 3" xfId="24320" xr:uid="{00000000-0005-0000-0000-000029560000}"/>
    <cellStyle name="Normal 2 3 2 4 3 2 3 4" xfId="32706" xr:uid="{00000000-0005-0000-0000-00002A560000}"/>
    <cellStyle name="Normal 2 3 2 4 3 2 3 5" xfId="41092" xr:uid="{00000000-0005-0000-0000-00002B560000}"/>
    <cellStyle name="Normal 2 3 2 4 3 2 3 6" xfId="49478" xr:uid="{00000000-0005-0000-0000-00002C560000}"/>
    <cellStyle name="Normal 2 3 2 4 3 2 3 7" xfId="57864" xr:uid="{00000000-0005-0000-0000-00002D560000}"/>
    <cellStyle name="Normal 2 3 2 4 3 2 4" xfId="7548" xr:uid="{00000000-0005-0000-0000-00002E560000}"/>
    <cellStyle name="Normal 2 3 2 4 3 2 4 2" xfId="13224" xr:uid="{00000000-0005-0000-0000-00002F560000}"/>
    <cellStyle name="Normal 2 3 2 4 3 2 4 3" xfId="21610" xr:uid="{00000000-0005-0000-0000-000030560000}"/>
    <cellStyle name="Normal 2 3 2 4 3 2 4 4" xfId="29996" xr:uid="{00000000-0005-0000-0000-000031560000}"/>
    <cellStyle name="Normal 2 3 2 4 3 2 4 5" xfId="38382" xr:uid="{00000000-0005-0000-0000-000032560000}"/>
    <cellStyle name="Normal 2 3 2 4 3 2 4 6" xfId="46768" xr:uid="{00000000-0005-0000-0000-000033560000}"/>
    <cellStyle name="Normal 2 3 2 4 3 2 4 7" xfId="55154" xr:uid="{00000000-0005-0000-0000-000034560000}"/>
    <cellStyle name="Normal 2 3 2 4 3 2 5" xfId="10258" xr:uid="{00000000-0005-0000-0000-000035560000}"/>
    <cellStyle name="Normal 2 3 2 4 3 2 6" xfId="18644" xr:uid="{00000000-0005-0000-0000-000036560000}"/>
    <cellStyle name="Normal 2 3 2 4 3 2 7" xfId="27030" xr:uid="{00000000-0005-0000-0000-000037560000}"/>
    <cellStyle name="Normal 2 3 2 4 3 2 8" xfId="35416" xr:uid="{00000000-0005-0000-0000-000038560000}"/>
    <cellStyle name="Normal 2 3 2 4 3 2 9" xfId="43802" xr:uid="{00000000-0005-0000-0000-000039560000}"/>
    <cellStyle name="Normal 2 3 2 4 3 3" xfId="2149" xr:uid="{00000000-0005-0000-0000-00003A560000}"/>
    <cellStyle name="Normal 2 3 2 4 3 3 2" xfId="4866" xr:uid="{00000000-0005-0000-0000-00003B560000}"/>
    <cellStyle name="Normal 2 3 2 4 3 3 2 2" xfId="16220" xr:uid="{00000000-0005-0000-0000-00003C560000}"/>
    <cellStyle name="Normal 2 3 2 4 3 3 2 3" xfId="24606" xr:uid="{00000000-0005-0000-0000-00003D560000}"/>
    <cellStyle name="Normal 2 3 2 4 3 3 2 4" xfId="32992" xr:uid="{00000000-0005-0000-0000-00003E560000}"/>
    <cellStyle name="Normal 2 3 2 4 3 3 2 5" xfId="41378" xr:uid="{00000000-0005-0000-0000-00003F560000}"/>
    <cellStyle name="Normal 2 3 2 4 3 3 2 6" xfId="49764" xr:uid="{00000000-0005-0000-0000-000040560000}"/>
    <cellStyle name="Normal 2 3 2 4 3 3 2 7" xfId="58150" xr:uid="{00000000-0005-0000-0000-000041560000}"/>
    <cellStyle name="Normal 2 3 2 4 3 3 3" xfId="7834" xr:uid="{00000000-0005-0000-0000-000042560000}"/>
    <cellStyle name="Normal 2 3 2 4 3 3 3 2" xfId="13510" xr:uid="{00000000-0005-0000-0000-000043560000}"/>
    <cellStyle name="Normal 2 3 2 4 3 3 3 3" xfId="21896" xr:uid="{00000000-0005-0000-0000-000044560000}"/>
    <cellStyle name="Normal 2 3 2 4 3 3 3 4" xfId="30282" xr:uid="{00000000-0005-0000-0000-000045560000}"/>
    <cellStyle name="Normal 2 3 2 4 3 3 3 5" xfId="38668" xr:uid="{00000000-0005-0000-0000-000046560000}"/>
    <cellStyle name="Normal 2 3 2 4 3 3 3 6" xfId="47054" xr:uid="{00000000-0005-0000-0000-000047560000}"/>
    <cellStyle name="Normal 2 3 2 4 3 3 3 7" xfId="55440" xr:uid="{00000000-0005-0000-0000-000048560000}"/>
    <cellStyle name="Normal 2 3 2 4 3 3 4" xfId="10544" xr:uid="{00000000-0005-0000-0000-000049560000}"/>
    <cellStyle name="Normal 2 3 2 4 3 3 5" xfId="18930" xr:uid="{00000000-0005-0000-0000-00004A560000}"/>
    <cellStyle name="Normal 2 3 2 4 3 3 6" xfId="27316" xr:uid="{00000000-0005-0000-0000-00004B560000}"/>
    <cellStyle name="Normal 2 3 2 4 3 3 7" xfId="35702" xr:uid="{00000000-0005-0000-0000-00004C560000}"/>
    <cellStyle name="Normal 2 3 2 4 3 3 8" xfId="44088" xr:uid="{00000000-0005-0000-0000-00004D560000}"/>
    <cellStyle name="Normal 2 3 2 4 3 3 9" xfId="52474" xr:uid="{00000000-0005-0000-0000-00004E560000}"/>
    <cellStyle name="Normal 2 3 2 4 3 4" xfId="3846" xr:uid="{00000000-0005-0000-0000-00004F560000}"/>
    <cellStyle name="Normal 2 3 2 4 3 4 2" xfId="15200" xr:uid="{00000000-0005-0000-0000-000050560000}"/>
    <cellStyle name="Normal 2 3 2 4 3 4 3" xfId="23586" xr:uid="{00000000-0005-0000-0000-000051560000}"/>
    <cellStyle name="Normal 2 3 2 4 3 4 4" xfId="31972" xr:uid="{00000000-0005-0000-0000-000052560000}"/>
    <cellStyle name="Normal 2 3 2 4 3 4 5" xfId="40358" xr:uid="{00000000-0005-0000-0000-000053560000}"/>
    <cellStyle name="Normal 2 3 2 4 3 4 6" xfId="48744" xr:uid="{00000000-0005-0000-0000-000054560000}"/>
    <cellStyle name="Normal 2 3 2 4 3 4 7" xfId="57130" xr:uid="{00000000-0005-0000-0000-000055560000}"/>
    <cellStyle name="Normal 2 3 2 4 3 5" xfId="6814" xr:uid="{00000000-0005-0000-0000-000056560000}"/>
    <cellStyle name="Normal 2 3 2 4 3 5 2" xfId="12490" xr:uid="{00000000-0005-0000-0000-000057560000}"/>
    <cellStyle name="Normal 2 3 2 4 3 5 3" xfId="20876" xr:uid="{00000000-0005-0000-0000-000058560000}"/>
    <cellStyle name="Normal 2 3 2 4 3 5 4" xfId="29262" xr:uid="{00000000-0005-0000-0000-000059560000}"/>
    <cellStyle name="Normal 2 3 2 4 3 5 5" xfId="37648" xr:uid="{00000000-0005-0000-0000-00005A560000}"/>
    <cellStyle name="Normal 2 3 2 4 3 5 6" xfId="46034" xr:uid="{00000000-0005-0000-0000-00005B560000}"/>
    <cellStyle name="Normal 2 3 2 4 3 5 7" xfId="54420" xr:uid="{00000000-0005-0000-0000-00005C560000}"/>
    <cellStyle name="Normal 2 3 2 4 3 6" xfId="9524" xr:uid="{00000000-0005-0000-0000-00005D560000}"/>
    <cellStyle name="Normal 2 3 2 4 3 7" xfId="17910" xr:uid="{00000000-0005-0000-0000-00005E560000}"/>
    <cellStyle name="Normal 2 3 2 4 3 8" xfId="26296" xr:uid="{00000000-0005-0000-0000-00005F560000}"/>
    <cellStyle name="Normal 2 3 2 4 3 9" xfId="34682" xr:uid="{00000000-0005-0000-0000-000060560000}"/>
    <cellStyle name="Normal 2 3 2 4 4" xfId="1041" xr:uid="{00000000-0005-0000-0000-000061560000}"/>
    <cellStyle name="Normal 2 3 2 4 4 10" xfId="51452" xr:uid="{00000000-0005-0000-0000-000062560000}"/>
    <cellStyle name="Normal 2 3 2 4 4 11" xfId="59838" xr:uid="{00000000-0005-0000-0000-000063560000}"/>
    <cellStyle name="Normal 2 3 2 4 4 2" xfId="2992" xr:uid="{00000000-0005-0000-0000-000064560000}"/>
    <cellStyle name="Normal 2 3 2 4 4 2 2" xfId="5709" xr:uid="{00000000-0005-0000-0000-000065560000}"/>
    <cellStyle name="Normal 2 3 2 4 4 2 2 2" xfId="17063" xr:uid="{00000000-0005-0000-0000-000066560000}"/>
    <cellStyle name="Normal 2 3 2 4 4 2 2 3" xfId="25449" xr:uid="{00000000-0005-0000-0000-000067560000}"/>
    <cellStyle name="Normal 2 3 2 4 4 2 2 4" xfId="33835" xr:uid="{00000000-0005-0000-0000-000068560000}"/>
    <cellStyle name="Normal 2 3 2 4 4 2 2 5" xfId="42221" xr:uid="{00000000-0005-0000-0000-000069560000}"/>
    <cellStyle name="Normal 2 3 2 4 4 2 2 6" xfId="50607" xr:uid="{00000000-0005-0000-0000-00006A560000}"/>
    <cellStyle name="Normal 2 3 2 4 4 2 2 7" xfId="58993" xr:uid="{00000000-0005-0000-0000-00006B560000}"/>
    <cellStyle name="Normal 2 3 2 4 4 2 3" xfId="8677" xr:uid="{00000000-0005-0000-0000-00006C560000}"/>
    <cellStyle name="Normal 2 3 2 4 4 2 3 2" xfId="14353" xr:uid="{00000000-0005-0000-0000-00006D560000}"/>
    <cellStyle name="Normal 2 3 2 4 4 2 3 3" xfId="22739" xr:uid="{00000000-0005-0000-0000-00006E560000}"/>
    <cellStyle name="Normal 2 3 2 4 4 2 3 4" xfId="31125" xr:uid="{00000000-0005-0000-0000-00006F560000}"/>
    <cellStyle name="Normal 2 3 2 4 4 2 3 5" xfId="39511" xr:uid="{00000000-0005-0000-0000-000070560000}"/>
    <cellStyle name="Normal 2 3 2 4 4 2 3 6" xfId="47897" xr:uid="{00000000-0005-0000-0000-000071560000}"/>
    <cellStyle name="Normal 2 3 2 4 4 2 3 7" xfId="56283" xr:uid="{00000000-0005-0000-0000-000072560000}"/>
    <cellStyle name="Normal 2 3 2 4 4 2 4" xfId="11387" xr:uid="{00000000-0005-0000-0000-000073560000}"/>
    <cellStyle name="Normal 2 3 2 4 4 2 5" xfId="19773" xr:uid="{00000000-0005-0000-0000-000074560000}"/>
    <cellStyle name="Normal 2 3 2 4 4 2 6" xfId="28159" xr:uid="{00000000-0005-0000-0000-000075560000}"/>
    <cellStyle name="Normal 2 3 2 4 4 2 7" xfId="36545" xr:uid="{00000000-0005-0000-0000-000076560000}"/>
    <cellStyle name="Normal 2 3 2 4 4 2 8" xfId="44931" xr:uid="{00000000-0005-0000-0000-000077560000}"/>
    <cellStyle name="Normal 2 3 2 4 4 2 9" xfId="53317" xr:uid="{00000000-0005-0000-0000-000078560000}"/>
    <cellStyle name="Normal 2 3 2 4 4 3" xfId="3844" xr:uid="{00000000-0005-0000-0000-000079560000}"/>
    <cellStyle name="Normal 2 3 2 4 4 3 2" xfId="15198" xr:uid="{00000000-0005-0000-0000-00007A560000}"/>
    <cellStyle name="Normal 2 3 2 4 4 3 3" xfId="23584" xr:uid="{00000000-0005-0000-0000-00007B560000}"/>
    <cellStyle name="Normal 2 3 2 4 4 3 4" xfId="31970" xr:uid="{00000000-0005-0000-0000-00007C560000}"/>
    <cellStyle name="Normal 2 3 2 4 4 3 5" xfId="40356" xr:uid="{00000000-0005-0000-0000-00007D560000}"/>
    <cellStyle name="Normal 2 3 2 4 4 3 6" xfId="48742" xr:uid="{00000000-0005-0000-0000-00007E560000}"/>
    <cellStyle name="Normal 2 3 2 4 4 3 7" xfId="57128" xr:uid="{00000000-0005-0000-0000-00007F560000}"/>
    <cellStyle name="Normal 2 3 2 4 4 4" xfId="6812" xr:uid="{00000000-0005-0000-0000-000080560000}"/>
    <cellStyle name="Normal 2 3 2 4 4 4 2" xfId="12488" xr:uid="{00000000-0005-0000-0000-000081560000}"/>
    <cellStyle name="Normal 2 3 2 4 4 4 3" xfId="20874" xr:uid="{00000000-0005-0000-0000-000082560000}"/>
    <cellStyle name="Normal 2 3 2 4 4 4 4" xfId="29260" xr:uid="{00000000-0005-0000-0000-000083560000}"/>
    <cellStyle name="Normal 2 3 2 4 4 4 5" xfId="37646" xr:uid="{00000000-0005-0000-0000-000084560000}"/>
    <cellStyle name="Normal 2 3 2 4 4 4 6" xfId="46032" xr:uid="{00000000-0005-0000-0000-000085560000}"/>
    <cellStyle name="Normal 2 3 2 4 4 4 7" xfId="54418" xr:uid="{00000000-0005-0000-0000-000086560000}"/>
    <cellStyle name="Normal 2 3 2 4 4 5" xfId="9522" xr:uid="{00000000-0005-0000-0000-000087560000}"/>
    <cellStyle name="Normal 2 3 2 4 4 6" xfId="17908" xr:uid="{00000000-0005-0000-0000-000088560000}"/>
    <cellStyle name="Normal 2 3 2 4 4 7" xfId="26294" xr:uid="{00000000-0005-0000-0000-000089560000}"/>
    <cellStyle name="Normal 2 3 2 4 4 8" xfId="34680" xr:uid="{00000000-0005-0000-0000-00008A560000}"/>
    <cellStyle name="Normal 2 3 2 4 4 9" xfId="43066" xr:uid="{00000000-0005-0000-0000-00008B560000}"/>
    <cellStyle name="Normal 2 3 2 4 5" xfId="1591" xr:uid="{00000000-0005-0000-0000-00008C560000}"/>
    <cellStyle name="Normal 2 3 2 4 5 10" xfId="51916" xr:uid="{00000000-0005-0000-0000-00008D560000}"/>
    <cellStyle name="Normal 2 3 2 4 5 11" xfId="60302" xr:uid="{00000000-0005-0000-0000-00008E560000}"/>
    <cellStyle name="Normal 2 3 2 4 5 2" xfId="2611" xr:uid="{00000000-0005-0000-0000-00008F560000}"/>
    <cellStyle name="Normal 2 3 2 4 5 2 2" xfId="5328" xr:uid="{00000000-0005-0000-0000-000090560000}"/>
    <cellStyle name="Normal 2 3 2 4 5 2 2 2" xfId="16682" xr:uid="{00000000-0005-0000-0000-000091560000}"/>
    <cellStyle name="Normal 2 3 2 4 5 2 2 3" xfId="25068" xr:uid="{00000000-0005-0000-0000-000092560000}"/>
    <cellStyle name="Normal 2 3 2 4 5 2 2 4" xfId="33454" xr:uid="{00000000-0005-0000-0000-000093560000}"/>
    <cellStyle name="Normal 2 3 2 4 5 2 2 5" xfId="41840" xr:uid="{00000000-0005-0000-0000-000094560000}"/>
    <cellStyle name="Normal 2 3 2 4 5 2 2 6" xfId="50226" xr:uid="{00000000-0005-0000-0000-000095560000}"/>
    <cellStyle name="Normal 2 3 2 4 5 2 2 7" xfId="58612" xr:uid="{00000000-0005-0000-0000-000096560000}"/>
    <cellStyle name="Normal 2 3 2 4 5 2 3" xfId="8296" xr:uid="{00000000-0005-0000-0000-000097560000}"/>
    <cellStyle name="Normal 2 3 2 4 5 2 3 2" xfId="13972" xr:uid="{00000000-0005-0000-0000-000098560000}"/>
    <cellStyle name="Normal 2 3 2 4 5 2 3 3" xfId="22358" xr:uid="{00000000-0005-0000-0000-000099560000}"/>
    <cellStyle name="Normal 2 3 2 4 5 2 3 4" xfId="30744" xr:uid="{00000000-0005-0000-0000-00009A560000}"/>
    <cellStyle name="Normal 2 3 2 4 5 2 3 5" xfId="39130" xr:uid="{00000000-0005-0000-0000-00009B560000}"/>
    <cellStyle name="Normal 2 3 2 4 5 2 3 6" xfId="47516" xr:uid="{00000000-0005-0000-0000-00009C560000}"/>
    <cellStyle name="Normal 2 3 2 4 5 2 3 7" xfId="55902" xr:uid="{00000000-0005-0000-0000-00009D560000}"/>
    <cellStyle name="Normal 2 3 2 4 5 2 4" xfId="11006" xr:uid="{00000000-0005-0000-0000-00009E560000}"/>
    <cellStyle name="Normal 2 3 2 4 5 2 5" xfId="19392" xr:uid="{00000000-0005-0000-0000-00009F560000}"/>
    <cellStyle name="Normal 2 3 2 4 5 2 6" xfId="27778" xr:uid="{00000000-0005-0000-0000-0000A0560000}"/>
    <cellStyle name="Normal 2 3 2 4 5 2 7" xfId="36164" xr:uid="{00000000-0005-0000-0000-0000A1560000}"/>
    <cellStyle name="Normal 2 3 2 4 5 2 8" xfId="44550" xr:uid="{00000000-0005-0000-0000-0000A2560000}"/>
    <cellStyle name="Normal 2 3 2 4 5 2 9" xfId="52936" xr:uid="{00000000-0005-0000-0000-0000A3560000}"/>
    <cellStyle name="Normal 2 3 2 4 5 3" xfId="4308" xr:uid="{00000000-0005-0000-0000-0000A4560000}"/>
    <cellStyle name="Normal 2 3 2 4 5 3 2" xfId="15662" xr:uid="{00000000-0005-0000-0000-0000A5560000}"/>
    <cellStyle name="Normal 2 3 2 4 5 3 3" xfId="24048" xr:uid="{00000000-0005-0000-0000-0000A6560000}"/>
    <cellStyle name="Normal 2 3 2 4 5 3 4" xfId="32434" xr:uid="{00000000-0005-0000-0000-0000A7560000}"/>
    <cellStyle name="Normal 2 3 2 4 5 3 5" xfId="40820" xr:uid="{00000000-0005-0000-0000-0000A8560000}"/>
    <cellStyle name="Normal 2 3 2 4 5 3 6" xfId="49206" xr:uid="{00000000-0005-0000-0000-0000A9560000}"/>
    <cellStyle name="Normal 2 3 2 4 5 3 7" xfId="57592" xr:uid="{00000000-0005-0000-0000-0000AA560000}"/>
    <cellStyle name="Normal 2 3 2 4 5 4" xfId="7276" xr:uid="{00000000-0005-0000-0000-0000AB560000}"/>
    <cellStyle name="Normal 2 3 2 4 5 4 2" xfId="12952" xr:uid="{00000000-0005-0000-0000-0000AC560000}"/>
    <cellStyle name="Normal 2 3 2 4 5 4 3" xfId="21338" xr:uid="{00000000-0005-0000-0000-0000AD560000}"/>
    <cellStyle name="Normal 2 3 2 4 5 4 4" xfId="29724" xr:uid="{00000000-0005-0000-0000-0000AE560000}"/>
    <cellStyle name="Normal 2 3 2 4 5 4 5" xfId="38110" xr:uid="{00000000-0005-0000-0000-0000AF560000}"/>
    <cellStyle name="Normal 2 3 2 4 5 4 6" xfId="46496" xr:uid="{00000000-0005-0000-0000-0000B0560000}"/>
    <cellStyle name="Normal 2 3 2 4 5 4 7" xfId="54882" xr:uid="{00000000-0005-0000-0000-0000B1560000}"/>
    <cellStyle name="Normal 2 3 2 4 5 5" xfId="9986" xr:uid="{00000000-0005-0000-0000-0000B2560000}"/>
    <cellStyle name="Normal 2 3 2 4 5 6" xfId="18372" xr:uid="{00000000-0005-0000-0000-0000B3560000}"/>
    <cellStyle name="Normal 2 3 2 4 5 7" xfId="26758" xr:uid="{00000000-0005-0000-0000-0000B4560000}"/>
    <cellStyle name="Normal 2 3 2 4 5 8" xfId="35144" xr:uid="{00000000-0005-0000-0000-0000B5560000}"/>
    <cellStyle name="Normal 2 3 2 4 5 9" xfId="43530" xr:uid="{00000000-0005-0000-0000-0000B6560000}"/>
    <cellStyle name="Normal 2 3 2 4 6" xfId="2147" xr:uid="{00000000-0005-0000-0000-0000B7560000}"/>
    <cellStyle name="Normal 2 3 2 4 6 2" xfId="4864" xr:uid="{00000000-0005-0000-0000-0000B8560000}"/>
    <cellStyle name="Normal 2 3 2 4 6 2 2" xfId="16218" xr:uid="{00000000-0005-0000-0000-0000B9560000}"/>
    <cellStyle name="Normal 2 3 2 4 6 2 3" xfId="24604" xr:uid="{00000000-0005-0000-0000-0000BA560000}"/>
    <cellStyle name="Normal 2 3 2 4 6 2 4" xfId="32990" xr:uid="{00000000-0005-0000-0000-0000BB560000}"/>
    <cellStyle name="Normal 2 3 2 4 6 2 5" xfId="41376" xr:uid="{00000000-0005-0000-0000-0000BC560000}"/>
    <cellStyle name="Normal 2 3 2 4 6 2 6" xfId="49762" xr:uid="{00000000-0005-0000-0000-0000BD560000}"/>
    <cellStyle name="Normal 2 3 2 4 6 2 7" xfId="58148" xr:uid="{00000000-0005-0000-0000-0000BE560000}"/>
    <cellStyle name="Normal 2 3 2 4 6 3" xfId="7832" xr:uid="{00000000-0005-0000-0000-0000BF560000}"/>
    <cellStyle name="Normal 2 3 2 4 6 3 2" xfId="13508" xr:uid="{00000000-0005-0000-0000-0000C0560000}"/>
    <cellStyle name="Normal 2 3 2 4 6 3 3" xfId="21894" xr:uid="{00000000-0005-0000-0000-0000C1560000}"/>
    <cellStyle name="Normal 2 3 2 4 6 3 4" xfId="30280" xr:uid="{00000000-0005-0000-0000-0000C2560000}"/>
    <cellStyle name="Normal 2 3 2 4 6 3 5" xfId="38666" xr:uid="{00000000-0005-0000-0000-0000C3560000}"/>
    <cellStyle name="Normal 2 3 2 4 6 3 6" xfId="47052" xr:uid="{00000000-0005-0000-0000-0000C4560000}"/>
    <cellStyle name="Normal 2 3 2 4 6 3 7" xfId="55438" xr:uid="{00000000-0005-0000-0000-0000C5560000}"/>
    <cellStyle name="Normal 2 3 2 4 6 4" xfId="10542" xr:uid="{00000000-0005-0000-0000-0000C6560000}"/>
    <cellStyle name="Normal 2 3 2 4 6 5" xfId="18928" xr:uid="{00000000-0005-0000-0000-0000C7560000}"/>
    <cellStyle name="Normal 2 3 2 4 6 6" xfId="27314" xr:uid="{00000000-0005-0000-0000-0000C8560000}"/>
    <cellStyle name="Normal 2 3 2 4 6 7" xfId="35700" xr:uid="{00000000-0005-0000-0000-0000C9560000}"/>
    <cellStyle name="Normal 2 3 2 4 6 8" xfId="44086" xr:uid="{00000000-0005-0000-0000-0000CA560000}"/>
    <cellStyle name="Normal 2 3 2 4 6 9" xfId="52472" xr:uid="{00000000-0005-0000-0000-0000CB560000}"/>
    <cellStyle name="Normal 2 3 2 4 7" xfId="675" xr:uid="{00000000-0005-0000-0000-0000CC560000}"/>
    <cellStyle name="Normal 2 3 2 4 7 2" xfId="6431" xr:uid="{00000000-0005-0000-0000-0000CD560000}"/>
    <cellStyle name="Normal 2 3 2 4 7 3" xfId="12107" xr:uid="{00000000-0005-0000-0000-0000CE560000}"/>
    <cellStyle name="Normal 2 3 2 4 7 4" xfId="20493" xr:uid="{00000000-0005-0000-0000-0000CF560000}"/>
    <cellStyle name="Normal 2 3 2 4 7 5" xfId="28879" xr:uid="{00000000-0005-0000-0000-0000D0560000}"/>
    <cellStyle name="Normal 2 3 2 4 7 6" xfId="37265" xr:uid="{00000000-0005-0000-0000-0000D1560000}"/>
    <cellStyle name="Normal 2 3 2 4 7 7" xfId="45651" xr:uid="{00000000-0005-0000-0000-0000D2560000}"/>
    <cellStyle name="Normal 2 3 2 4 7 8" xfId="54037" xr:uid="{00000000-0005-0000-0000-0000D3560000}"/>
    <cellStyle name="Normal 2 3 2 4 8" xfId="3463" xr:uid="{00000000-0005-0000-0000-0000D4560000}"/>
    <cellStyle name="Normal 2 3 2 4 8 2" xfId="14817" xr:uid="{00000000-0005-0000-0000-0000D5560000}"/>
    <cellStyle name="Normal 2 3 2 4 8 3" xfId="23203" xr:uid="{00000000-0005-0000-0000-0000D6560000}"/>
    <cellStyle name="Normal 2 3 2 4 8 4" xfId="31589" xr:uid="{00000000-0005-0000-0000-0000D7560000}"/>
    <cellStyle name="Normal 2 3 2 4 8 5" xfId="39975" xr:uid="{00000000-0005-0000-0000-0000D8560000}"/>
    <cellStyle name="Normal 2 3 2 4 8 6" xfId="48361" xr:uid="{00000000-0005-0000-0000-0000D9560000}"/>
    <cellStyle name="Normal 2 3 2 4 8 7" xfId="56747" xr:uid="{00000000-0005-0000-0000-0000DA560000}"/>
    <cellStyle name="Normal 2 3 2 4 9" xfId="6166" xr:uid="{00000000-0005-0000-0000-0000DB560000}"/>
    <cellStyle name="Normal 2 3 2 4 9 2" xfId="11842" xr:uid="{00000000-0005-0000-0000-0000DC560000}"/>
    <cellStyle name="Normal 2 3 2 4 9 3" xfId="20228" xr:uid="{00000000-0005-0000-0000-0000DD560000}"/>
    <cellStyle name="Normal 2 3 2 4 9 4" xfId="28614" xr:uid="{00000000-0005-0000-0000-0000DE560000}"/>
    <cellStyle name="Normal 2 3 2 4 9 5" xfId="37000" xr:uid="{00000000-0005-0000-0000-0000DF560000}"/>
    <cellStyle name="Normal 2 3 2 4 9 6" xfId="45386" xr:uid="{00000000-0005-0000-0000-0000E0560000}"/>
    <cellStyle name="Normal 2 3 2 4 9 7" xfId="53772" xr:uid="{00000000-0005-0000-0000-0000E1560000}"/>
    <cellStyle name="Normal 2 3 2 4_Sheet1" xfId="222" xr:uid="{00000000-0005-0000-0000-0000E2560000}"/>
    <cellStyle name="Normal 2 3 2 5" xfId="223" xr:uid="{00000000-0005-0000-0000-0000E3560000}"/>
    <cellStyle name="Normal 2 3 2 5 10" xfId="9143" xr:uid="{00000000-0005-0000-0000-0000E4560000}"/>
    <cellStyle name="Normal 2 3 2 5 11" xfId="17529" xr:uid="{00000000-0005-0000-0000-0000E5560000}"/>
    <cellStyle name="Normal 2 3 2 5 12" xfId="25915" xr:uid="{00000000-0005-0000-0000-0000E6560000}"/>
    <cellStyle name="Normal 2 3 2 5 13" xfId="34301" xr:uid="{00000000-0005-0000-0000-0000E7560000}"/>
    <cellStyle name="Normal 2 3 2 5 14" xfId="42687" xr:uid="{00000000-0005-0000-0000-0000E8560000}"/>
    <cellStyle name="Normal 2 3 2 5 15" xfId="51073" xr:uid="{00000000-0005-0000-0000-0000E9560000}"/>
    <cellStyle name="Normal 2 3 2 5 16" xfId="59459" xr:uid="{00000000-0005-0000-0000-0000EA560000}"/>
    <cellStyle name="Normal 2 3 2 5 17" xfId="60826" xr:uid="{00000000-0005-0000-0000-0000EB560000}"/>
    <cellStyle name="Normal 2 3 2 5 2" xfId="224" xr:uid="{00000000-0005-0000-0000-0000EC560000}"/>
    <cellStyle name="Normal 2 3 2 5 2 10" xfId="34302" xr:uid="{00000000-0005-0000-0000-0000ED560000}"/>
    <cellStyle name="Normal 2 3 2 5 2 11" xfId="42688" xr:uid="{00000000-0005-0000-0000-0000EE560000}"/>
    <cellStyle name="Normal 2 3 2 5 2 12" xfId="51074" xr:uid="{00000000-0005-0000-0000-0000EF560000}"/>
    <cellStyle name="Normal 2 3 2 5 2 13" xfId="59460" xr:uid="{00000000-0005-0000-0000-0000F0560000}"/>
    <cellStyle name="Normal 2 3 2 5 2 14" xfId="60827" xr:uid="{00000000-0005-0000-0000-0000F1560000}"/>
    <cellStyle name="Normal 2 3 2 5 2 2" xfId="1045" xr:uid="{00000000-0005-0000-0000-0000F2560000}"/>
    <cellStyle name="Normal 2 3 2 5 2 2 10" xfId="51456" xr:uid="{00000000-0005-0000-0000-0000F3560000}"/>
    <cellStyle name="Normal 2 3 2 5 2 2 11" xfId="59842" xr:uid="{00000000-0005-0000-0000-0000F4560000}"/>
    <cellStyle name="Normal 2 3 2 5 2 2 12" xfId="61322" xr:uid="{00000000-0005-0000-0000-0000F5560000}"/>
    <cellStyle name="Normal 2 3 2 5 2 2 2" xfId="2996" xr:uid="{00000000-0005-0000-0000-0000F6560000}"/>
    <cellStyle name="Normal 2 3 2 5 2 2 2 2" xfId="5713" xr:uid="{00000000-0005-0000-0000-0000F7560000}"/>
    <cellStyle name="Normal 2 3 2 5 2 2 2 2 2" xfId="17067" xr:uid="{00000000-0005-0000-0000-0000F8560000}"/>
    <cellStyle name="Normal 2 3 2 5 2 2 2 2 3" xfId="25453" xr:uid="{00000000-0005-0000-0000-0000F9560000}"/>
    <cellStyle name="Normal 2 3 2 5 2 2 2 2 4" xfId="33839" xr:uid="{00000000-0005-0000-0000-0000FA560000}"/>
    <cellStyle name="Normal 2 3 2 5 2 2 2 2 5" xfId="42225" xr:uid="{00000000-0005-0000-0000-0000FB560000}"/>
    <cellStyle name="Normal 2 3 2 5 2 2 2 2 6" xfId="50611" xr:uid="{00000000-0005-0000-0000-0000FC560000}"/>
    <cellStyle name="Normal 2 3 2 5 2 2 2 2 7" xfId="58997" xr:uid="{00000000-0005-0000-0000-0000FD560000}"/>
    <cellStyle name="Normal 2 3 2 5 2 2 2 3" xfId="8681" xr:uid="{00000000-0005-0000-0000-0000FE560000}"/>
    <cellStyle name="Normal 2 3 2 5 2 2 2 3 2" xfId="14357" xr:uid="{00000000-0005-0000-0000-0000FF560000}"/>
    <cellStyle name="Normal 2 3 2 5 2 2 2 3 3" xfId="22743" xr:uid="{00000000-0005-0000-0000-000000570000}"/>
    <cellStyle name="Normal 2 3 2 5 2 2 2 3 4" xfId="31129" xr:uid="{00000000-0005-0000-0000-000001570000}"/>
    <cellStyle name="Normal 2 3 2 5 2 2 2 3 5" xfId="39515" xr:uid="{00000000-0005-0000-0000-000002570000}"/>
    <cellStyle name="Normal 2 3 2 5 2 2 2 3 6" xfId="47901" xr:uid="{00000000-0005-0000-0000-000003570000}"/>
    <cellStyle name="Normal 2 3 2 5 2 2 2 3 7" xfId="56287" xr:uid="{00000000-0005-0000-0000-000004570000}"/>
    <cellStyle name="Normal 2 3 2 5 2 2 2 4" xfId="11391" xr:uid="{00000000-0005-0000-0000-000005570000}"/>
    <cellStyle name="Normal 2 3 2 5 2 2 2 5" xfId="19777" xr:uid="{00000000-0005-0000-0000-000006570000}"/>
    <cellStyle name="Normal 2 3 2 5 2 2 2 6" xfId="28163" xr:uid="{00000000-0005-0000-0000-000007570000}"/>
    <cellStyle name="Normal 2 3 2 5 2 2 2 7" xfId="36549" xr:uid="{00000000-0005-0000-0000-000008570000}"/>
    <cellStyle name="Normal 2 3 2 5 2 2 2 8" xfId="44935" xr:uid="{00000000-0005-0000-0000-000009570000}"/>
    <cellStyle name="Normal 2 3 2 5 2 2 2 9" xfId="53321" xr:uid="{00000000-0005-0000-0000-00000A570000}"/>
    <cellStyle name="Normal 2 3 2 5 2 2 3" xfId="3848" xr:uid="{00000000-0005-0000-0000-00000B570000}"/>
    <cellStyle name="Normal 2 3 2 5 2 2 3 2" xfId="15202" xr:uid="{00000000-0005-0000-0000-00000C570000}"/>
    <cellStyle name="Normal 2 3 2 5 2 2 3 3" xfId="23588" xr:uid="{00000000-0005-0000-0000-00000D570000}"/>
    <cellStyle name="Normal 2 3 2 5 2 2 3 4" xfId="31974" xr:uid="{00000000-0005-0000-0000-00000E570000}"/>
    <cellStyle name="Normal 2 3 2 5 2 2 3 5" xfId="40360" xr:uid="{00000000-0005-0000-0000-00000F570000}"/>
    <cellStyle name="Normal 2 3 2 5 2 2 3 6" xfId="48746" xr:uid="{00000000-0005-0000-0000-000010570000}"/>
    <cellStyle name="Normal 2 3 2 5 2 2 3 7" xfId="57132" xr:uid="{00000000-0005-0000-0000-000011570000}"/>
    <cellStyle name="Normal 2 3 2 5 2 2 4" xfId="6816" xr:uid="{00000000-0005-0000-0000-000012570000}"/>
    <cellStyle name="Normal 2 3 2 5 2 2 4 2" xfId="12492" xr:uid="{00000000-0005-0000-0000-000013570000}"/>
    <cellStyle name="Normal 2 3 2 5 2 2 4 3" xfId="20878" xr:uid="{00000000-0005-0000-0000-000014570000}"/>
    <cellStyle name="Normal 2 3 2 5 2 2 4 4" xfId="29264" xr:uid="{00000000-0005-0000-0000-000015570000}"/>
    <cellStyle name="Normal 2 3 2 5 2 2 4 5" xfId="37650" xr:uid="{00000000-0005-0000-0000-000016570000}"/>
    <cellStyle name="Normal 2 3 2 5 2 2 4 6" xfId="46036" xr:uid="{00000000-0005-0000-0000-000017570000}"/>
    <cellStyle name="Normal 2 3 2 5 2 2 4 7" xfId="54422" xr:uid="{00000000-0005-0000-0000-000018570000}"/>
    <cellStyle name="Normal 2 3 2 5 2 2 5" xfId="9526" xr:uid="{00000000-0005-0000-0000-000019570000}"/>
    <cellStyle name="Normal 2 3 2 5 2 2 6" xfId="17912" xr:uid="{00000000-0005-0000-0000-00001A570000}"/>
    <cellStyle name="Normal 2 3 2 5 2 2 7" xfId="26298" xr:uid="{00000000-0005-0000-0000-00001B570000}"/>
    <cellStyle name="Normal 2 3 2 5 2 2 8" xfId="34684" xr:uid="{00000000-0005-0000-0000-00001C570000}"/>
    <cellStyle name="Normal 2 3 2 5 2 2 9" xfId="43070" xr:uid="{00000000-0005-0000-0000-00001D570000}"/>
    <cellStyle name="Normal 2 3 2 5 2 3" xfId="1594" xr:uid="{00000000-0005-0000-0000-00001E570000}"/>
    <cellStyle name="Normal 2 3 2 5 2 3 10" xfId="51919" xr:uid="{00000000-0005-0000-0000-00001F570000}"/>
    <cellStyle name="Normal 2 3 2 5 2 3 11" xfId="60305" xr:uid="{00000000-0005-0000-0000-000020570000}"/>
    <cellStyle name="Normal 2 3 2 5 2 3 2" xfId="2614" xr:uid="{00000000-0005-0000-0000-000021570000}"/>
    <cellStyle name="Normal 2 3 2 5 2 3 2 2" xfId="5331" xr:uid="{00000000-0005-0000-0000-000022570000}"/>
    <cellStyle name="Normal 2 3 2 5 2 3 2 2 2" xfId="16685" xr:uid="{00000000-0005-0000-0000-000023570000}"/>
    <cellStyle name="Normal 2 3 2 5 2 3 2 2 3" xfId="25071" xr:uid="{00000000-0005-0000-0000-000024570000}"/>
    <cellStyle name="Normal 2 3 2 5 2 3 2 2 4" xfId="33457" xr:uid="{00000000-0005-0000-0000-000025570000}"/>
    <cellStyle name="Normal 2 3 2 5 2 3 2 2 5" xfId="41843" xr:uid="{00000000-0005-0000-0000-000026570000}"/>
    <cellStyle name="Normal 2 3 2 5 2 3 2 2 6" xfId="50229" xr:uid="{00000000-0005-0000-0000-000027570000}"/>
    <cellStyle name="Normal 2 3 2 5 2 3 2 2 7" xfId="58615" xr:uid="{00000000-0005-0000-0000-000028570000}"/>
    <cellStyle name="Normal 2 3 2 5 2 3 2 3" xfId="8299" xr:uid="{00000000-0005-0000-0000-000029570000}"/>
    <cellStyle name="Normal 2 3 2 5 2 3 2 3 2" xfId="13975" xr:uid="{00000000-0005-0000-0000-00002A570000}"/>
    <cellStyle name="Normal 2 3 2 5 2 3 2 3 3" xfId="22361" xr:uid="{00000000-0005-0000-0000-00002B570000}"/>
    <cellStyle name="Normal 2 3 2 5 2 3 2 3 4" xfId="30747" xr:uid="{00000000-0005-0000-0000-00002C570000}"/>
    <cellStyle name="Normal 2 3 2 5 2 3 2 3 5" xfId="39133" xr:uid="{00000000-0005-0000-0000-00002D570000}"/>
    <cellStyle name="Normal 2 3 2 5 2 3 2 3 6" xfId="47519" xr:uid="{00000000-0005-0000-0000-00002E570000}"/>
    <cellStyle name="Normal 2 3 2 5 2 3 2 3 7" xfId="55905" xr:uid="{00000000-0005-0000-0000-00002F570000}"/>
    <cellStyle name="Normal 2 3 2 5 2 3 2 4" xfId="11009" xr:uid="{00000000-0005-0000-0000-000030570000}"/>
    <cellStyle name="Normal 2 3 2 5 2 3 2 5" xfId="19395" xr:uid="{00000000-0005-0000-0000-000031570000}"/>
    <cellStyle name="Normal 2 3 2 5 2 3 2 6" xfId="27781" xr:uid="{00000000-0005-0000-0000-000032570000}"/>
    <cellStyle name="Normal 2 3 2 5 2 3 2 7" xfId="36167" xr:uid="{00000000-0005-0000-0000-000033570000}"/>
    <cellStyle name="Normal 2 3 2 5 2 3 2 8" xfId="44553" xr:uid="{00000000-0005-0000-0000-000034570000}"/>
    <cellStyle name="Normal 2 3 2 5 2 3 2 9" xfId="52939" xr:uid="{00000000-0005-0000-0000-000035570000}"/>
    <cellStyle name="Normal 2 3 2 5 2 3 3" xfId="4311" xr:uid="{00000000-0005-0000-0000-000036570000}"/>
    <cellStyle name="Normal 2 3 2 5 2 3 3 2" xfId="15665" xr:uid="{00000000-0005-0000-0000-000037570000}"/>
    <cellStyle name="Normal 2 3 2 5 2 3 3 3" xfId="24051" xr:uid="{00000000-0005-0000-0000-000038570000}"/>
    <cellStyle name="Normal 2 3 2 5 2 3 3 4" xfId="32437" xr:uid="{00000000-0005-0000-0000-000039570000}"/>
    <cellStyle name="Normal 2 3 2 5 2 3 3 5" xfId="40823" xr:uid="{00000000-0005-0000-0000-00003A570000}"/>
    <cellStyle name="Normal 2 3 2 5 2 3 3 6" xfId="49209" xr:uid="{00000000-0005-0000-0000-00003B570000}"/>
    <cellStyle name="Normal 2 3 2 5 2 3 3 7" xfId="57595" xr:uid="{00000000-0005-0000-0000-00003C570000}"/>
    <cellStyle name="Normal 2 3 2 5 2 3 4" xfId="7279" xr:uid="{00000000-0005-0000-0000-00003D570000}"/>
    <cellStyle name="Normal 2 3 2 5 2 3 4 2" xfId="12955" xr:uid="{00000000-0005-0000-0000-00003E570000}"/>
    <cellStyle name="Normal 2 3 2 5 2 3 4 3" xfId="21341" xr:uid="{00000000-0005-0000-0000-00003F570000}"/>
    <cellStyle name="Normal 2 3 2 5 2 3 4 4" xfId="29727" xr:uid="{00000000-0005-0000-0000-000040570000}"/>
    <cellStyle name="Normal 2 3 2 5 2 3 4 5" xfId="38113" xr:uid="{00000000-0005-0000-0000-000041570000}"/>
    <cellStyle name="Normal 2 3 2 5 2 3 4 6" xfId="46499" xr:uid="{00000000-0005-0000-0000-000042570000}"/>
    <cellStyle name="Normal 2 3 2 5 2 3 4 7" xfId="54885" xr:uid="{00000000-0005-0000-0000-000043570000}"/>
    <cellStyle name="Normal 2 3 2 5 2 3 5" xfId="9989" xr:uid="{00000000-0005-0000-0000-000044570000}"/>
    <cellStyle name="Normal 2 3 2 5 2 3 6" xfId="18375" xr:uid="{00000000-0005-0000-0000-000045570000}"/>
    <cellStyle name="Normal 2 3 2 5 2 3 7" xfId="26761" xr:uid="{00000000-0005-0000-0000-000046570000}"/>
    <cellStyle name="Normal 2 3 2 5 2 3 8" xfId="35147" xr:uid="{00000000-0005-0000-0000-000047570000}"/>
    <cellStyle name="Normal 2 3 2 5 2 3 9" xfId="43533" xr:uid="{00000000-0005-0000-0000-000048570000}"/>
    <cellStyle name="Normal 2 3 2 5 2 4" xfId="2151" xr:uid="{00000000-0005-0000-0000-000049570000}"/>
    <cellStyle name="Normal 2 3 2 5 2 4 2" xfId="4868" xr:uid="{00000000-0005-0000-0000-00004A570000}"/>
    <cellStyle name="Normal 2 3 2 5 2 4 2 2" xfId="16222" xr:uid="{00000000-0005-0000-0000-00004B570000}"/>
    <cellStyle name="Normal 2 3 2 5 2 4 2 3" xfId="24608" xr:uid="{00000000-0005-0000-0000-00004C570000}"/>
    <cellStyle name="Normal 2 3 2 5 2 4 2 4" xfId="32994" xr:uid="{00000000-0005-0000-0000-00004D570000}"/>
    <cellStyle name="Normal 2 3 2 5 2 4 2 5" xfId="41380" xr:uid="{00000000-0005-0000-0000-00004E570000}"/>
    <cellStyle name="Normal 2 3 2 5 2 4 2 6" xfId="49766" xr:uid="{00000000-0005-0000-0000-00004F570000}"/>
    <cellStyle name="Normal 2 3 2 5 2 4 2 7" xfId="58152" xr:uid="{00000000-0005-0000-0000-000050570000}"/>
    <cellStyle name="Normal 2 3 2 5 2 4 3" xfId="7836" xr:uid="{00000000-0005-0000-0000-000051570000}"/>
    <cellStyle name="Normal 2 3 2 5 2 4 3 2" xfId="13512" xr:uid="{00000000-0005-0000-0000-000052570000}"/>
    <cellStyle name="Normal 2 3 2 5 2 4 3 3" xfId="21898" xr:uid="{00000000-0005-0000-0000-000053570000}"/>
    <cellStyle name="Normal 2 3 2 5 2 4 3 4" xfId="30284" xr:uid="{00000000-0005-0000-0000-000054570000}"/>
    <cellStyle name="Normal 2 3 2 5 2 4 3 5" xfId="38670" xr:uid="{00000000-0005-0000-0000-000055570000}"/>
    <cellStyle name="Normal 2 3 2 5 2 4 3 6" xfId="47056" xr:uid="{00000000-0005-0000-0000-000056570000}"/>
    <cellStyle name="Normal 2 3 2 5 2 4 3 7" xfId="55442" xr:uid="{00000000-0005-0000-0000-000057570000}"/>
    <cellStyle name="Normal 2 3 2 5 2 4 4" xfId="10546" xr:uid="{00000000-0005-0000-0000-000058570000}"/>
    <cellStyle name="Normal 2 3 2 5 2 4 5" xfId="18932" xr:uid="{00000000-0005-0000-0000-000059570000}"/>
    <cellStyle name="Normal 2 3 2 5 2 4 6" xfId="27318" xr:uid="{00000000-0005-0000-0000-00005A570000}"/>
    <cellStyle name="Normal 2 3 2 5 2 4 7" xfId="35704" xr:uid="{00000000-0005-0000-0000-00005B570000}"/>
    <cellStyle name="Normal 2 3 2 5 2 4 8" xfId="44090" xr:uid="{00000000-0005-0000-0000-00005C570000}"/>
    <cellStyle name="Normal 2 3 2 5 2 4 9" xfId="52476" xr:uid="{00000000-0005-0000-0000-00005D570000}"/>
    <cellStyle name="Normal 2 3 2 5 2 5" xfId="3466" xr:uid="{00000000-0005-0000-0000-00005E570000}"/>
    <cellStyle name="Normal 2 3 2 5 2 5 2" xfId="14820" xr:uid="{00000000-0005-0000-0000-00005F570000}"/>
    <cellStyle name="Normal 2 3 2 5 2 5 3" xfId="23206" xr:uid="{00000000-0005-0000-0000-000060570000}"/>
    <cellStyle name="Normal 2 3 2 5 2 5 4" xfId="31592" xr:uid="{00000000-0005-0000-0000-000061570000}"/>
    <cellStyle name="Normal 2 3 2 5 2 5 5" xfId="39978" xr:uid="{00000000-0005-0000-0000-000062570000}"/>
    <cellStyle name="Normal 2 3 2 5 2 5 6" xfId="48364" xr:uid="{00000000-0005-0000-0000-000063570000}"/>
    <cellStyle name="Normal 2 3 2 5 2 5 7" xfId="56750" xr:uid="{00000000-0005-0000-0000-000064570000}"/>
    <cellStyle name="Normal 2 3 2 5 2 6" xfId="6434" xr:uid="{00000000-0005-0000-0000-000065570000}"/>
    <cellStyle name="Normal 2 3 2 5 2 6 2" xfId="12110" xr:uid="{00000000-0005-0000-0000-000066570000}"/>
    <cellStyle name="Normal 2 3 2 5 2 6 3" xfId="20496" xr:uid="{00000000-0005-0000-0000-000067570000}"/>
    <cellStyle name="Normal 2 3 2 5 2 6 4" xfId="28882" xr:uid="{00000000-0005-0000-0000-000068570000}"/>
    <cellStyle name="Normal 2 3 2 5 2 6 5" xfId="37268" xr:uid="{00000000-0005-0000-0000-000069570000}"/>
    <cellStyle name="Normal 2 3 2 5 2 6 6" xfId="45654" xr:uid="{00000000-0005-0000-0000-00006A570000}"/>
    <cellStyle name="Normal 2 3 2 5 2 6 7" xfId="54040" xr:uid="{00000000-0005-0000-0000-00006B570000}"/>
    <cellStyle name="Normal 2 3 2 5 2 7" xfId="9144" xr:uid="{00000000-0005-0000-0000-00006C570000}"/>
    <cellStyle name="Normal 2 3 2 5 2 8" xfId="17530" xr:uid="{00000000-0005-0000-0000-00006D570000}"/>
    <cellStyle name="Normal 2 3 2 5 2 9" xfId="25916" xr:uid="{00000000-0005-0000-0000-00006E570000}"/>
    <cellStyle name="Normal 2 3 2 5 3" xfId="1046" xr:uid="{00000000-0005-0000-0000-00006F570000}"/>
    <cellStyle name="Normal 2 3 2 5 3 10" xfId="43071" xr:uid="{00000000-0005-0000-0000-000070570000}"/>
    <cellStyle name="Normal 2 3 2 5 3 11" xfId="51457" xr:uid="{00000000-0005-0000-0000-000071570000}"/>
    <cellStyle name="Normal 2 3 2 5 3 12" xfId="59843" xr:uid="{00000000-0005-0000-0000-000072570000}"/>
    <cellStyle name="Normal 2 3 2 5 3 13" xfId="61321" xr:uid="{00000000-0005-0000-0000-000073570000}"/>
    <cellStyle name="Normal 2 3 2 5 3 2" xfId="1864" xr:uid="{00000000-0005-0000-0000-000074570000}"/>
    <cellStyle name="Normal 2 3 2 5 3 2 10" xfId="52189" xr:uid="{00000000-0005-0000-0000-000075570000}"/>
    <cellStyle name="Normal 2 3 2 5 3 2 11" xfId="60575" xr:uid="{00000000-0005-0000-0000-000076570000}"/>
    <cellStyle name="Normal 2 3 2 5 3 2 2" xfId="2997" xr:uid="{00000000-0005-0000-0000-000077570000}"/>
    <cellStyle name="Normal 2 3 2 5 3 2 2 2" xfId="5714" xr:uid="{00000000-0005-0000-0000-000078570000}"/>
    <cellStyle name="Normal 2 3 2 5 3 2 2 2 2" xfId="17068" xr:uid="{00000000-0005-0000-0000-000079570000}"/>
    <cellStyle name="Normal 2 3 2 5 3 2 2 2 3" xfId="25454" xr:uid="{00000000-0005-0000-0000-00007A570000}"/>
    <cellStyle name="Normal 2 3 2 5 3 2 2 2 4" xfId="33840" xr:uid="{00000000-0005-0000-0000-00007B570000}"/>
    <cellStyle name="Normal 2 3 2 5 3 2 2 2 5" xfId="42226" xr:uid="{00000000-0005-0000-0000-00007C570000}"/>
    <cellStyle name="Normal 2 3 2 5 3 2 2 2 6" xfId="50612" xr:uid="{00000000-0005-0000-0000-00007D570000}"/>
    <cellStyle name="Normal 2 3 2 5 3 2 2 2 7" xfId="58998" xr:uid="{00000000-0005-0000-0000-00007E570000}"/>
    <cellStyle name="Normal 2 3 2 5 3 2 2 3" xfId="8682" xr:uid="{00000000-0005-0000-0000-00007F570000}"/>
    <cellStyle name="Normal 2 3 2 5 3 2 2 3 2" xfId="14358" xr:uid="{00000000-0005-0000-0000-000080570000}"/>
    <cellStyle name="Normal 2 3 2 5 3 2 2 3 3" xfId="22744" xr:uid="{00000000-0005-0000-0000-000081570000}"/>
    <cellStyle name="Normal 2 3 2 5 3 2 2 3 4" xfId="31130" xr:uid="{00000000-0005-0000-0000-000082570000}"/>
    <cellStyle name="Normal 2 3 2 5 3 2 2 3 5" xfId="39516" xr:uid="{00000000-0005-0000-0000-000083570000}"/>
    <cellStyle name="Normal 2 3 2 5 3 2 2 3 6" xfId="47902" xr:uid="{00000000-0005-0000-0000-000084570000}"/>
    <cellStyle name="Normal 2 3 2 5 3 2 2 3 7" xfId="56288" xr:uid="{00000000-0005-0000-0000-000085570000}"/>
    <cellStyle name="Normal 2 3 2 5 3 2 2 4" xfId="11392" xr:uid="{00000000-0005-0000-0000-000086570000}"/>
    <cellStyle name="Normal 2 3 2 5 3 2 2 5" xfId="19778" xr:uid="{00000000-0005-0000-0000-000087570000}"/>
    <cellStyle name="Normal 2 3 2 5 3 2 2 6" xfId="28164" xr:uid="{00000000-0005-0000-0000-000088570000}"/>
    <cellStyle name="Normal 2 3 2 5 3 2 2 7" xfId="36550" xr:uid="{00000000-0005-0000-0000-000089570000}"/>
    <cellStyle name="Normal 2 3 2 5 3 2 2 8" xfId="44936" xr:uid="{00000000-0005-0000-0000-00008A570000}"/>
    <cellStyle name="Normal 2 3 2 5 3 2 2 9" xfId="53322" xr:uid="{00000000-0005-0000-0000-00008B570000}"/>
    <cellStyle name="Normal 2 3 2 5 3 2 3" xfId="4581" xr:uid="{00000000-0005-0000-0000-00008C570000}"/>
    <cellStyle name="Normal 2 3 2 5 3 2 3 2" xfId="15935" xr:uid="{00000000-0005-0000-0000-00008D570000}"/>
    <cellStyle name="Normal 2 3 2 5 3 2 3 3" xfId="24321" xr:uid="{00000000-0005-0000-0000-00008E570000}"/>
    <cellStyle name="Normal 2 3 2 5 3 2 3 4" xfId="32707" xr:uid="{00000000-0005-0000-0000-00008F570000}"/>
    <cellStyle name="Normal 2 3 2 5 3 2 3 5" xfId="41093" xr:uid="{00000000-0005-0000-0000-000090570000}"/>
    <cellStyle name="Normal 2 3 2 5 3 2 3 6" xfId="49479" xr:uid="{00000000-0005-0000-0000-000091570000}"/>
    <cellStyle name="Normal 2 3 2 5 3 2 3 7" xfId="57865" xr:uid="{00000000-0005-0000-0000-000092570000}"/>
    <cellStyle name="Normal 2 3 2 5 3 2 4" xfId="7549" xr:uid="{00000000-0005-0000-0000-000093570000}"/>
    <cellStyle name="Normal 2 3 2 5 3 2 4 2" xfId="13225" xr:uid="{00000000-0005-0000-0000-000094570000}"/>
    <cellStyle name="Normal 2 3 2 5 3 2 4 3" xfId="21611" xr:uid="{00000000-0005-0000-0000-000095570000}"/>
    <cellStyle name="Normal 2 3 2 5 3 2 4 4" xfId="29997" xr:uid="{00000000-0005-0000-0000-000096570000}"/>
    <cellStyle name="Normal 2 3 2 5 3 2 4 5" xfId="38383" xr:uid="{00000000-0005-0000-0000-000097570000}"/>
    <cellStyle name="Normal 2 3 2 5 3 2 4 6" xfId="46769" xr:uid="{00000000-0005-0000-0000-000098570000}"/>
    <cellStyle name="Normal 2 3 2 5 3 2 4 7" xfId="55155" xr:uid="{00000000-0005-0000-0000-000099570000}"/>
    <cellStyle name="Normal 2 3 2 5 3 2 5" xfId="10259" xr:uid="{00000000-0005-0000-0000-00009A570000}"/>
    <cellStyle name="Normal 2 3 2 5 3 2 6" xfId="18645" xr:uid="{00000000-0005-0000-0000-00009B570000}"/>
    <cellStyle name="Normal 2 3 2 5 3 2 7" xfId="27031" xr:uid="{00000000-0005-0000-0000-00009C570000}"/>
    <cellStyle name="Normal 2 3 2 5 3 2 8" xfId="35417" xr:uid="{00000000-0005-0000-0000-00009D570000}"/>
    <cellStyle name="Normal 2 3 2 5 3 2 9" xfId="43803" xr:uid="{00000000-0005-0000-0000-00009E570000}"/>
    <cellStyle name="Normal 2 3 2 5 3 3" xfId="2152" xr:uid="{00000000-0005-0000-0000-00009F570000}"/>
    <cellStyle name="Normal 2 3 2 5 3 3 2" xfId="4869" xr:uid="{00000000-0005-0000-0000-0000A0570000}"/>
    <cellStyle name="Normal 2 3 2 5 3 3 2 2" xfId="16223" xr:uid="{00000000-0005-0000-0000-0000A1570000}"/>
    <cellStyle name="Normal 2 3 2 5 3 3 2 3" xfId="24609" xr:uid="{00000000-0005-0000-0000-0000A2570000}"/>
    <cellStyle name="Normal 2 3 2 5 3 3 2 4" xfId="32995" xr:uid="{00000000-0005-0000-0000-0000A3570000}"/>
    <cellStyle name="Normal 2 3 2 5 3 3 2 5" xfId="41381" xr:uid="{00000000-0005-0000-0000-0000A4570000}"/>
    <cellStyle name="Normal 2 3 2 5 3 3 2 6" xfId="49767" xr:uid="{00000000-0005-0000-0000-0000A5570000}"/>
    <cellStyle name="Normal 2 3 2 5 3 3 2 7" xfId="58153" xr:uid="{00000000-0005-0000-0000-0000A6570000}"/>
    <cellStyle name="Normal 2 3 2 5 3 3 3" xfId="7837" xr:uid="{00000000-0005-0000-0000-0000A7570000}"/>
    <cellStyle name="Normal 2 3 2 5 3 3 3 2" xfId="13513" xr:uid="{00000000-0005-0000-0000-0000A8570000}"/>
    <cellStyle name="Normal 2 3 2 5 3 3 3 3" xfId="21899" xr:uid="{00000000-0005-0000-0000-0000A9570000}"/>
    <cellStyle name="Normal 2 3 2 5 3 3 3 4" xfId="30285" xr:uid="{00000000-0005-0000-0000-0000AA570000}"/>
    <cellStyle name="Normal 2 3 2 5 3 3 3 5" xfId="38671" xr:uid="{00000000-0005-0000-0000-0000AB570000}"/>
    <cellStyle name="Normal 2 3 2 5 3 3 3 6" xfId="47057" xr:uid="{00000000-0005-0000-0000-0000AC570000}"/>
    <cellStyle name="Normal 2 3 2 5 3 3 3 7" xfId="55443" xr:uid="{00000000-0005-0000-0000-0000AD570000}"/>
    <cellStyle name="Normal 2 3 2 5 3 3 4" xfId="10547" xr:uid="{00000000-0005-0000-0000-0000AE570000}"/>
    <cellStyle name="Normal 2 3 2 5 3 3 5" xfId="18933" xr:uid="{00000000-0005-0000-0000-0000AF570000}"/>
    <cellStyle name="Normal 2 3 2 5 3 3 6" xfId="27319" xr:uid="{00000000-0005-0000-0000-0000B0570000}"/>
    <cellStyle name="Normal 2 3 2 5 3 3 7" xfId="35705" xr:uid="{00000000-0005-0000-0000-0000B1570000}"/>
    <cellStyle name="Normal 2 3 2 5 3 3 8" xfId="44091" xr:uid="{00000000-0005-0000-0000-0000B2570000}"/>
    <cellStyle name="Normal 2 3 2 5 3 3 9" xfId="52477" xr:uid="{00000000-0005-0000-0000-0000B3570000}"/>
    <cellStyle name="Normal 2 3 2 5 3 4" xfId="3849" xr:uid="{00000000-0005-0000-0000-0000B4570000}"/>
    <cellStyle name="Normal 2 3 2 5 3 4 2" xfId="15203" xr:uid="{00000000-0005-0000-0000-0000B5570000}"/>
    <cellStyle name="Normal 2 3 2 5 3 4 3" xfId="23589" xr:uid="{00000000-0005-0000-0000-0000B6570000}"/>
    <cellStyle name="Normal 2 3 2 5 3 4 4" xfId="31975" xr:uid="{00000000-0005-0000-0000-0000B7570000}"/>
    <cellStyle name="Normal 2 3 2 5 3 4 5" xfId="40361" xr:uid="{00000000-0005-0000-0000-0000B8570000}"/>
    <cellStyle name="Normal 2 3 2 5 3 4 6" xfId="48747" xr:uid="{00000000-0005-0000-0000-0000B9570000}"/>
    <cellStyle name="Normal 2 3 2 5 3 4 7" xfId="57133" xr:uid="{00000000-0005-0000-0000-0000BA570000}"/>
    <cellStyle name="Normal 2 3 2 5 3 5" xfId="6817" xr:uid="{00000000-0005-0000-0000-0000BB570000}"/>
    <cellStyle name="Normal 2 3 2 5 3 5 2" xfId="12493" xr:uid="{00000000-0005-0000-0000-0000BC570000}"/>
    <cellStyle name="Normal 2 3 2 5 3 5 3" xfId="20879" xr:uid="{00000000-0005-0000-0000-0000BD570000}"/>
    <cellStyle name="Normal 2 3 2 5 3 5 4" xfId="29265" xr:uid="{00000000-0005-0000-0000-0000BE570000}"/>
    <cellStyle name="Normal 2 3 2 5 3 5 5" xfId="37651" xr:uid="{00000000-0005-0000-0000-0000BF570000}"/>
    <cellStyle name="Normal 2 3 2 5 3 5 6" xfId="46037" xr:uid="{00000000-0005-0000-0000-0000C0570000}"/>
    <cellStyle name="Normal 2 3 2 5 3 5 7" xfId="54423" xr:uid="{00000000-0005-0000-0000-0000C1570000}"/>
    <cellStyle name="Normal 2 3 2 5 3 6" xfId="9527" xr:uid="{00000000-0005-0000-0000-0000C2570000}"/>
    <cellStyle name="Normal 2 3 2 5 3 7" xfId="17913" xr:uid="{00000000-0005-0000-0000-0000C3570000}"/>
    <cellStyle name="Normal 2 3 2 5 3 8" xfId="26299" xr:uid="{00000000-0005-0000-0000-0000C4570000}"/>
    <cellStyle name="Normal 2 3 2 5 3 9" xfId="34685" xr:uid="{00000000-0005-0000-0000-0000C5570000}"/>
    <cellStyle name="Normal 2 3 2 5 4" xfId="1044" xr:uid="{00000000-0005-0000-0000-0000C6570000}"/>
    <cellStyle name="Normal 2 3 2 5 4 10" xfId="51455" xr:uid="{00000000-0005-0000-0000-0000C7570000}"/>
    <cellStyle name="Normal 2 3 2 5 4 11" xfId="59841" xr:uid="{00000000-0005-0000-0000-0000C8570000}"/>
    <cellStyle name="Normal 2 3 2 5 4 2" xfId="2995" xr:uid="{00000000-0005-0000-0000-0000C9570000}"/>
    <cellStyle name="Normal 2 3 2 5 4 2 2" xfId="5712" xr:uid="{00000000-0005-0000-0000-0000CA570000}"/>
    <cellStyle name="Normal 2 3 2 5 4 2 2 2" xfId="17066" xr:uid="{00000000-0005-0000-0000-0000CB570000}"/>
    <cellStyle name="Normal 2 3 2 5 4 2 2 3" xfId="25452" xr:uid="{00000000-0005-0000-0000-0000CC570000}"/>
    <cellStyle name="Normal 2 3 2 5 4 2 2 4" xfId="33838" xr:uid="{00000000-0005-0000-0000-0000CD570000}"/>
    <cellStyle name="Normal 2 3 2 5 4 2 2 5" xfId="42224" xr:uid="{00000000-0005-0000-0000-0000CE570000}"/>
    <cellStyle name="Normal 2 3 2 5 4 2 2 6" xfId="50610" xr:uid="{00000000-0005-0000-0000-0000CF570000}"/>
    <cellStyle name="Normal 2 3 2 5 4 2 2 7" xfId="58996" xr:uid="{00000000-0005-0000-0000-0000D0570000}"/>
    <cellStyle name="Normal 2 3 2 5 4 2 3" xfId="8680" xr:uid="{00000000-0005-0000-0000-0000D1570000}"/>
    <cellStyle name="Normal 2 3 2 5 4 2 3 2" xfId="14356" xr:uid="{00000000-0005-0000-0000-0000D2570000}"/>
    <cellStyle name="Normal 2 3 2 5 4 2 3 3" xfId="22742" xr:uid="{00000000-0005-0000-0000-0000D3570000}"/>
    <cellStyle name="Normal 2 3 2 5 4 2 3 4" xfId="31128" xr:uid="{00000000-0005-0000-0000-0000D4570000}"/>
    <cellStyle name="Normal 2 3 2 5 4 2 3 5" xfId="39514" xr:uid="{00000000-0005-0000-0000-0000D5570000}"/>
    <cellStyle name="Normal 2 3 2 5 4 2 3 6" xfId="47900" xr:uid="{00000000-0005-0000-0000-0000D6570000}"/>
    <cellStyle name="Normal 2 3 2 5 4 2 3 7" xfId="56286" xr:uid="{00000000-0005-0000-0000-0000D7570000}"/>
    <cellStyle name="Normal 2 3 2 5 4 2 4" xfId="11390" xr:uid="{00000000-0005-0000-0000-0000D8570000}"/>
    <cellStyle name="Normal 2 3 2 5 4 2 5" xfId="19776" xr:uid="{00000000-0005-0000-0000-0000D9570000}"/>
    <cellStyle name="Normal 2 3 2 5 4 2 6" xfId="28162" xr:uid="{00000000-0005-0000-0000-0000DA570000}"/>
    <cellStyle name="Normal 2 3 2 5 4 2 7" xfId="36548" xr:uid="{00000000-0005-0000-0000-0000DB570000}"/>
    <cellStyle name="Normal 2 3 2 5 4 2 8" xfId="44934" xr:uid="{00000000-0005-0000-0000-0000DC570000}"/>
    <cellStyle name="Normal 2 3 2 5 4 2 9" xfId="53320" xr:uid="{00000000-0005-0000-0000-0000DD570000}"/>
    <cellStyle name="Normal 2 3 2 5 4 3" xfId="3847" xr:uid="{00000000-0005-0000-0000-0000DE570000}"/>
    <cellStyle name="Normal 2 3 2 5 4 3 2" xfId="15201" xr:uid="{00000000-0005-0000-0000-0000DF570000}"/>
    <cellStyle name="Normal 2 3 2 5 4 3 3" xfId="23587" xr:uid="{00000000-0005-0000-0000-0000E0570000}"/>
    <cellStyle name="Normal 2 3 2 5 4 3 4" xfId="31973" xr:uid="{00000000-0005-0000-0000-0000E1570000}"/>
    <cellStyle name="Normal 2 3 2 5 4 3 5" xfId="40359" xr:uid="{00000000-0005-0000-0000-0000E2570000}"/>
    <cellStyle name="Normal 2 3 2 5 4 3 6" xfId="48745" xr:uid="{00000000-0005-0000-0000-0000E3570000}"/>
    <cellStyle name="Normal 2 3 2 5 4 3 7" xfId="57131" xr:uid="{00000000-0005-0000-0000-0000E4570000}"/>
    <cellStyle name="Normal 2 3 2 5 4 4" xfId="6815" xr:uid="{00000000-0005-0000-0000-0000E5570000}"/>
    <cellStyle name="Normal 2 3 2 5 4 4 2" xfId="12491" xr:uid="{00000000-0005-0000-0000-0000E6570000}"/>
    <cellStyle name="Normal 2 3 2 5 4 4 3" xfId="20877" xr:uid="{00000000-0005-0000-0000-0000E7570000}"/>
    <cellStyle name="Normal 2 3 2 5 4 4 4" xfId="29263" xr:uid="{00000000-0005-0000-0000-0000E8570000}"/>
    <cellStyle name="Normal 2 3 2 5 4 4 5" xfId="37649" xr:uid="{00000000-0005-0000-0000-0000E9570000}"/>
    <cellStyle name="Normal 2 3 2 5 4 4 6" xfId="46035" xr:uid="{00000000-0005-0000-0000-0000EA570000}"/>
    <cellStyle name="Normal 2 3 2 5 4 4 7" xfId="54421" xr:uid="{00000000-0005-0000-0000-0000EB570000}"/>
    <cellStyle name="Normal 2 3 2 5 4 5" xfId="9525" xr:uid="{00000000-0005-0000-0000-0000EC570000}"/>
    <cellStyle name="Normal 2 3 2 5 4 6" xfId="17911" xr:uid="{00000000-0005-0000-0000-0000ED570000}"/>
    <cellStyle name="Normal 2 3 2 5 4 7" xfId="26297" xr:uid="{00000000-0005-0000-0000-0000EE570000}"/>
    <cellStyle name="Normal 2 3 2 5 4 8" xfId="34683" xr:uid="{00000000-0005-0000-0000-0000EF570000}"/>
    <cellStyle name="Normal 2 3 2 5 4 9" xfId="43069" xr:uid="{00000000-0005-0000-0000-0000F0570000}"/>
    <cellStyle name="Normal 2 3 2 5 5" xfId="1593" xr:uid="{00000000-0005-0000-0000-0000F1570000}"/>
    <cellStyle name="Normal 2 3 2 5 5 10" xfId="51918" xr:uid="{00000000-0005-0000-0000-0000F2570000}"/>
    <cellStyle name="Normal 2 3 2 5 5 11" xfId="60304" xr:uid="{00000000-0005-0000-0000-0000F3570000}"/>
    <cellStyle name="Normal 2 3 2 5 5 2" xfId="2613" xr:uid="{00000000-0005-0000-0000-0000F4570000}"/>
    <cellStyle name="Normal 2 3 2 5 5 2 2" xfId="5330" xr:uid="{00000000-0005-0000-0000-0000F5570000}"/>
    <cellStyle name="Normal 2 3 2 5 5 2 2 2" xfId="16684" xr:uid="{00000000-0005-0000-0000-0000F6570000}"/>
    <cellStyle name="Normal 2 3 2 5 5 2 2 3" xfId="25070" xr:uid="{00000000-0005-0000-0000-0000F7570000}"/>
    <cellStyle name="Normal 2 3 2 5 5 2 2 4" xfId="33456" xr:uid="{00000000-0005-0000-0000-0000F8570000}"/>
    <cellStyle name="Normal 2 3 2 5 5 2 2 5" xfId="41842" xr:uid="{00000000-0005-0000-0000-0000F9570000}"/>
    <cellStyle name="Normal 2 3 2 5 5 2 2 6" xfId="50228" xr:uid="{00000000-0005-0000-0000-0000FA570000}"/>
    <cellStyle name="Normal 2 3 2 5 5 2 2 7" xfId="58614" xr:uid="{00000000-0005-0000-0000-0000FB570000}"/>
    <cellStyle name="Normal 2 3 2 5 5 2 3" xfId="8298" xr:uid="{00000000-0005-0000-0000-0000FC570000}"/>
    <cellStyle name="Normal 2 3 2 5 5 2 3 2" xfId="13974" xr:uid="{00000000-0005-0000-0000-0000FD570000}"/>
    <cellStyle name="Normal 2 3 2 5 5 2 3 3" xfId="22360" xr:uid="{00000000-0005-0000-0000-0000FE570000}"/>
    <cellStyle name="Normal 2 3 2 5 5 2 3 4" xfId="30746" xr:uid="{00000000-0005-0000-0000-0000FF570000}"/>
    <cellStyle name="Normal 2 3 2 5 5 2 3 5" xfId="39132" xr:uid="{00000000-0005-0000-0000-000000580000}"/>
    <cellStyle name="Normal 2 3 2 5 5 2 3 6" xfId="47518" xr:uid="{00000000-0005-0000-0000-000001580000}"/>
    <cellStyle name="Normal 2 3 2 5 5 2 3 7" xfId="55904" xr:uid="{00000000-0005-0000-0000-000002580000}"/>
    <cellStyle name="Normal 2 3 2 5 5 2 4" xfId="11008" xr:uid="{00000000-0005-0000-0000-000003580000}"/>
    <cellStyle name="Normal 2 3 2 5 5 2 5" xfId="19394" xr:uid="{00000000-0005-0000-0000-000004580000}"/>
    <cellStyle name="Normal 2 3 2 5 5 2 6" xfId="27780" xr:uid="{00000000-0005-0000-0000-000005580000}"/>
    <cellStyle name="Normal 2 3 2 5 5 2 7" xfId="36166" xr:uid="{00000000-0005-0000-0000-000006580000}"/>
    <cellStyle name="Normal 2 3 2 5 5 2 8" xfId="44552" xr:uid="{00000000-0005-0000-0000-000007580000}"/>
    <cellStyle name="Normal 2 3 2 5 5 2 9" xfId="52938" xr:uid="{00000000-0005-0000-0000-000008580000}"/>
    <cellStyle name="Normal 2 3 2 5 5 3" xfId="4310" xr:uid="{00000000-0005-0000-0000-000009580000}"/>
    <cellStyle name="Normal 2 3 2 5 5 3 2" xfId="15664" xr:uid="{00000000-0005-0000-0000-00000A580000}"/>
    <cellStyle name="Normal 2 3 2 5 5 3 3" xfId="24050" xr:uid="{00000000-0005-0000-0000-00000B580000}"/>
    <cellStyle name="Normal 2 3 2 5 5 3 4" xfId="32436" xr:uid="{00000000-0005-0000-0000-00000C580000}"/>
    <cellStyle name="Normal 2 3 2 5 5 3 5" xfId="40822" xr:uid="{00000000-0005-0000-0000-00000D580000}"/>
    <cellStyle name="Normal 2 3 2 5 5 3 6" xfId="49208" xr:uid="{00000000-0005-0000-0000-00000E580000}"/>
    <cellStyle name="Normal 2 3 2 5 5 3 7" xfId="57594" xr:uid="{00000000-0005-0000-0000-00000F580000}"/>
    <cellStyle name="Normal 2 3 2 5 5 4" xfId="7278" xr:uid="{00000000-0005-0000-0000-000010580000}"/>
    <cellStyle name="Normal 2 3 2 5 5 4 2" xfId="12954" xr:uid="{00000000-0005-0000-0000-000011580000}"/>
    <cellStyle name="Normal 2 3 2 5 5 4 3" xfId="21340" xr:uid="{00000000-0005-0000-0000-000012580000}"/>
    <cellStyle name="Normal 2 3 2 5 5 4 4" xfId="29726" xr:uid="{00000000-0005-0000-0000-000013580000}"/>
    <cellStyle name="Normal 2 3 2 5 5 4 5" xfId="38112" xr:uid="{00000000-0005-0000-0000-000014580000}"/>
    <cellStyle name="Normal 2 3 2 5 5 4 6" xfId="46498" xr:uid="{00000000-0005-0000-0000-000015580000}"/>
    <cellStyle name="Normal 2 3 2 5 5 4 7" xfId="54884" xr:uid="{00000000-0005-0000-0000-000016580000}"/>
    <cellStyle name="Normal 2 3 2 5 5 5" xfId="9988" xr:uid="{00000000-0005-0000-0000-000017580000}"/>
    <cellStyle name="Normal 2 3 2 5 5 6" xfId="18374" xr:uid="{00000000-0005-0000-0000-000018580000}"/>
    <cellStyle name="Normal 2 3 2 5 5 7" xfId="26760" xr:uid="{00000000-0005-0000-0000-000019580000}"/>
    <cellStyle name="Normal 2 3 2 5 5 8" xfId="35146" xr:uid="{00000000-0005-0000-0000-00001A580000}"/>
    <cellStyle name="Normal 2 3 2 5 5 9" xfId="43532" xr:uid="{00000000-0005-0000-0000-00001B580000}"/>
    <cellStyle name="Normal 2 3 2 5 6" xfId="2150" xr:uid="{00000000-0005-0000-0000-00001C580000}"/>
    <cellStyle name="Normal 2 3 2 5 6 2" xfId="4867" xr:uid="{00000000-0005-0000-0000-00001D580000}"/>
    <cellStyle name="Normal 2 3 2 5 6 2 2" xfId="16221" xr:uid="{00000000-0005-0000-0000-00001E580000}"/>
    <cellStyle name="Normal 2 3 2 5 6 2 3" xfId="24607" xr:uid="{00000000-0005-0000-0000-00001F580000}"/>
    <cellStyle name="Normal 2 3 2 5 6 2 4" xfId="32993" xr:uid="{00000000-0005-0000-0000-000020580000}"/>
    <cellStyle name="Normal 2 3 2 5 6 2 5" xfId="41379" xr:uid="{00000000-0005-0000-0000-000021580000}"/>
    <cellStyle name="Normal 2 3 2 5 6 2 6" xfId="49765" xr:uid="{00000000-0005-0000-0000-000022580000}"/>
    <cellStyle name="Normal 2 3 2 5 6 2 7" xfId="58151" xr:uid="{00000000-0005-0000-0000-000023580000}"/>
    <cellStyle name="Normal 2 3 2 5 6 3" xfId="7835" xr:uid="{00000000-0005-0000-0000-000024580000}"/>
    <cellStyle name="Normal 2 3 2 5 6 3 2" xfId="13511" xr:uid="{00000000-0005-0000-0000-000025580000}"/>
    <cellStyle name="Normal 2 3 2 5 6 3 3" xfId="21897" xr:uid="{00000000-0005-0000-0000-000026580000}"/>
    <cellStyle name="Normal 2 3 2 5 6 3 4" xfId="30283" xr:uid="{00000000-0005-0000-0000-000027580000}"/>
    <cellStyle name="Normal 2 3 2 5 6 3 5" xfId="38669" xr:uid="{00000000-0005-0000-0000-000028580000}"/>
    <cellStyle name="Normal 2 3 2 5 6 3 6" xfId="47055" xr:uid="{00000000-0005-0000-0000-000029580000}"/>
    <cellStyle name="Normal 2 3 2 5 6 3 7" xfId="55441" xr:uid="{00000000-0005-0000-0000-00002A580000}"/>
    <cellStyle name="Normal 2 3 2 5 6 4" xfId="10545" xr:uid="{00000000-0005-0000-0000-00002B580000}"/>
    <cellStyle name="Normal 2 3 2 5 6 5" xfId="18931" xr:uid="{00000000-0005-0000-0000-00002C580000}"/>
    <cellStyle name="Normal 2 3 2 5 6 6" xfId="27317" xr:uid="{00000000-0005-0000-0000-00002D580000}"/>
    <cellStyle name="Normal 2 3 2 5 6 7" xfId="35703" xr:uid="{00000000-0005-0000-0000-00002E580000}"/>
    <cellStyle name="Normal 2 3 2 5 6 8" xfId="44089" xr:uid="{00000000-0005-0000-0000-00002F580000}"/>
    <cellStyle name="Normal 2 3 2 5 6 9" xfId="52475" xr:uid="{00000000-0005-0000-0000-000030580000}"/>
    <cellStyle name="Normal 2 3 2 5 7" xfId="676" xr:uid="{00000000-0005-0000-0000-000031580000}"/>
    <cellStyle name="Normal 2 3 2 5 7 2" xfId="6433" xr:uid="{00000000-0005-0000-0000-000032580000}"/>
    <cellStyle name="Normal 2 3 2 5 7 3" xfId="12109" xr:uid="{00000000-0005-0000-0000-000033580000}"/>
    <cellStyle name="Normal 2 3 2 5 7 4" xfId="20495" xr:uid="{00000000-0005-0000-0000-000034580000}"/>
    <cellStyle name="Normal 2 3 2 5 7 5" xfId="28881" xr:uid="{00000000-0005-0000-0000-000035580000}"/>
    <cellStyle name="Normal 2 3 2 5 7 6" xfId="37267" xr:uid="{00000000-0005-0000-0000-000036580000}"/>
    <cellStyle name="Normal 2 3 2 5 7 7" xfId="45653" xr:uid="{00000000-0005-0000-0000-000037580000}"/>
    <cellStyle name="Normal 2 3 2 5 7 8" xfId="54039" xr:uid="{00000000-0005-0000-0000-000038580000}"/>
    <cellStyle name="Normal 2 3 2 5 8" xfId="3465" xr:uid="{00000000-0005-0000-0000-000039580000}"/>
    <cellStyle name="Normal 2 3 2 5 8 2" xfId="14819" xr:uid="{00000000-0005-0000-0000-00003A580000}"/>
    <cellStyle name="Normal 2 3 2 5 8 3" xfId="23205" xr:uid="{00000000-0005-0000-0000-00003B580000}"/>
    <cellStyle name="Normal 2 3 2 5 8 4" xfId="31591" xr:uid="{00000000-0005-0000-0000-00003C580000}"/>
    <cellStyle name="Normal 2 3 2 5 8 5" xfId="39977" xr:uid="{00000000-0005-0000-0000-00003D580000}"/>
    <cellStyle name="Normal 2 3 2 5 8 6" xfId="48363" xr:uid="{00000000-0005-0000-0000-00003E580000}"/>
    <cellStyle name="Normal 2 3 2 5 8 7" xfId="56749" xr:uid="{00000000-0005-0000-0000-00003F580000}"/>
    <cellStyle name="Normal 2 3 2 5 9" xfId="6238" xr:uid="{00000000-0005-0000-0000-000040580000}"/>
    <cellStyle name="Normal 2 3 2 5 9 2" xfId="11914" xr:uid="{00000000-0005-0000-0000-000041580000}"/>
    <cellStyle name="Normal 2 3 2 5 9 3" xfId="20300" xr:uid="{00000000-0005-0000-0000-000042580000}"/>
    <cellStyle name="Normal 2 3 2 5 9 4" xfId="28686" xr:uid="{00000000-0005-0000-0000-000043580000}"/>
    <cellStyle name="Normal 2 3 2 5 9 5" xfId="37072" xr:uid="{00000000-0005-0000-0000-000044580000}"/>
    <cellStyle name="Normal 2 3 2 5 9 6" xfId="45458" xr:uid="{00000000-0005-0000-0000-000045580000}"/>
    <cellStyle name="Normal 2 3 2 5 9 7" xfId="53844" xr:uid="{00000000-0005-0000-0000-000046580000}"/>
    <cellStyle name="Normal 2 3 2 5_Sheet1" xfId="225" xr:uid="{00000000-0005-0000-0000-000047580000}"/>
    <cellStyle name="Normal 2 3 2 6" xfId="226" xr:uid="{00000000-0005-0000-0000-000048580000}"/>
    <cellStyle name="Normal 2 3 2 6 10" xfId="25917" xr:uid="{00000000-0005-0000-0000-000049580000}"/>
    <cellStyle name="Normal 2 3 2 6 11" xfId="34303" xr:uid="{00000000-0005-0000-0000-00004A580000}"/>
    <cellStyle name="Normal 2 3 2 6 12" xfId="42689" xr:uid="{00000000-0005-0000-0000-00004B580000}"/>
    <cellStyle name="Normal 2 3 2 6 13" xfId="51075" xr:uid="{00000000-0005-0000-0000-00004C580000}"/>
    <cellStyle name="Normal 2 3 2 6 14" xfId="59461" xr:uid="{00000000-0005-0000-0000-00004D580000}"/>
    <cellStyle name="Normal 2 3 2 6 15" xfId="60828" xr:uid="{00000000-0005-0000-0000-00004E580000}"/>
    <cellStyle name="Normal 2 3 2 6 2" xfId="1047" xr:uid="{00000000-0005-0000-0000-00004F580000}"/>
    <cellStyle name="Normal 2 3 2 6 2 10" xfId="51458" xr:uid="{00000000-0005-0000-0000-000050580000}"/>
    <cellStyle name="Normal 2 3 2 6 2 11" xfId="59844" xr:uid="{00000000-0005-0000-0000-000051580000}"/>
    <cellStyle name="Normal 2 3 2 6 2 12" xfId="61323" xr:uid="{00000000-0005-0000-0000-000052580000}"/>
    <cellStyle name="Normal 2 3 2 6 2 2" xfId="2998" xr:uid="{00000000-0005-0000-0000-000053580000}"/>
    <cellStyle name="Normal 2 3 2 6 2 2 2" xfId="5715" xr:uid="{00000000-0005-0000-0000-000054580000}"/>
    <cellStyle name="Normal 2 3 2 6 2 2 2 2" xfId="17069" xr:uid="{00000000-0005-0000-0000-000055580000}"/>
    <cellStyle name="Normal 2 3 2 6 2 2 2 3" xfId="25455" xr:uid="{00000000-0005-0000-0000-000056580000}"/>
    <cellStyle name="Normal 2 3 2 6 2 2 2 4" xfId="33841" xr:uid="{00000000-0005-0000-0000-000057580000}"/>
    <cellStyle name="Normal 2 3 2 6 2 2 2 5" xfId="42227" xr:uid="{00000000-0005-0000-0000-000058580000}"/>
    <cellStyle name="Normal 2 3 2 6 2 2 2 6" xfId="50613" xr:uid="{00000000-0005-0000-0000-000059580000}"/>
    <cellStyle name="Normal 2 3 2 6 2 2 2 7" xfId="58999" xr:uid="{00000000-0005-0000-0000-00005A580000}"/>
    <cellStyle name="Normal 2 3 2 6 2 2 3" xfId="8683" xr:uid="{00000000-0005-0000-0000-00005B580000}"/>
    <cellStyle name="Normal 2 3 2 6 2 2 3 2" xfId="14359" xr:uid="{00000000-0005-0000-0000-00005C580000}"/>
    <cellStyle name="Normal 2 3 2 6 2 2 3 3" xfId="22745" xr:uid="{00000000-0005-0000-0000-00005D580000}"/>
    <cellStyle name="Normal 2 3 2 6 2 2 3 4" xfId="31131" xr:uid="{00000000-0005-0000-0000-00005E580000}"/>
    <cellStyle name="Normal 2 3 2 6 2 2 3 5" xfId="39517" xr:uid="{00000000-0005-0000-0000-00005F580000}"/>
    <cellStyle name="Normal 2 3 2 6 2 2 3 6" xfId="47903" xr:uid="{00000000-0005-0000-0000-000060580000}"/>
    <cellStyle name="Normal 2 3 2 6 2 2 3 7" xfId="56289" xr:uid="{00000000-0005-0000-0000-000061580000}"/>
    <cellStyle name="Normal 2 3 2 6 2 2 4" xfId="11393" xr:uid="{00000000-0005-0000-0000-000062580000}"/>
    <cellStyle name="Normal 2 3 2 6 2 2 5" xfId="19779" xr:uid="{00000000-0005-0000-0000-000063580000}"/>
    <cellStyle name="Normal 2 3 2 6 2 2 6" xfId="28165" xr:uid="{00000000-0005-0000-0000-000064580000}"/>
    <cellStyle name="Normal 2 3 2 6 2 2 7" xfId="36551" xr:uid="{00000000-0005-0000-0000-000065580000}"/>
    <cellStyle name="Normal 2 3 2 6 2 2 8" xfId="44937" xr:uid="{00000000-0005-0000-0000-000066580000}"/>
    <cellStyle name="Normal 2 3 2 6 2 2 9" xfId="53323" xr:uid="{00000000-0005-0000-0000-000067580000}"/>
    <cellStyle name="Normal 2 3 2 6 2 3" xfId="3850" xr:uid="{00000000-0005-0000-0000-000068580000}"/>
    <cellStyle name="Normal 2 3 2 6 2 3 2" xfId="15204" xr:uid="{00000000-0005-0000-0000-000069580000}"/>
    <cellStyle name="Normal 2 3 2 6 2 3 3" xfId="23590" xr:uid="{00000000-0005-0000-0000-00006A580000}"/>
    <cellStyle name="Normal 2 3 2 6 2 3 4" xfId="31976" xr:uid="{00000000-0005-0000-0000-00006B580000}"/>
    <cellStyle name="Normal 2 3 2 6 2 3 5" xfId="40362" xr:uid="{00000000-0005-0000-0000-00006C580000}"/>
    <cellStyle name="Normal 2 3 2 6 2 3 6" xfId="48748" xr:uid="{00000000-0005-0000-0000-00006D580000}"/>
    <cellStyle name="Normal 2 3 2 6 2 3 7" xfId="57134" xr:uid="{00000000-0005-0000-0000-00006E580000}"/>
    <cellStyle name="Normal 2 3 2 6 2 4" xfId="6818" xr:uid="{00000000-0005-0000-0000-00006F580000}"/>
    <cellStyle name="Normal 2 3 2 6 2 4 2" xfId="12494" xr:uid="{00000000-0005-0000-0000-000070580000}"/>
    <cellStyle name="Normal 2 3 2 6 2 4 3" xfId="20880" xr:uid="{00000000-0005-0000-0000-000071580000}"/>
    <cellStyle name="Normal 2 3 2 6 2 4 4" xfId="29266" xr:uid="{00000000-0005-0000-0000-000072580000}"/>
    <cellStyle name="Normal 2 3 2 6 2 4 5" xfId="37652" xr:uid="{00000000-0005-0000-0000-000073580000}"/>
    <cellStyle name="Normal 2 3 2 6 2 4 6" xfId="46038" xr:uid="{00000000-0005-0000-0000-000074580000}"/>
    <cellStyle name="Normal 2 3 2 6 2 4 7" xfId="54424" xr:uid="{00000000-0005-0000-0000-000075580000}"/>
    <cellStyle name="Normal 2 3 2 6 2 5" xfId="9528" xr:uid="{00000000-0005-0000-0000-000076580000}"/>
    <cellStyle name="Normal 2 3 2 6 2 6" xfId="17914" xr:uid="{00000000-0005-0000-0000-000077580000}"/>
    <cellStyle name="Normal 2 3 2 6 2 7" xfId="26300" xr:uid="{00000000-0005-0000-0000-000078580000}"/>
    <cellStyle name="Normal 2 3 2 6 2 8" xfId="34686" xr:uid="{00000000-0005-0000-0000-000079580000}"/>
    <cellStyle name="Normal 2 3 2 6 2 9" xfId="43072" xr:uid="{00000000-0005-0000-0000-00007A580000}"/>
    <cellStyle name="Normal 2 3 2 6 3" xfId="1595" xr:uid="{00000000-0005-0000-0000-00007B580000}"/>
    <cellStyle name="Normal 2 3 2 6 3 10" xfId="51920" xr:uid="{00000000-0005-0000-0000-00007C580000}"/>
    <cellStyle name="Normal 2 3 2 6 3 11" xfId="60306" xr:uid="{00000000-0005-0000-0000-00007D580000}"/>
    <cellStyle name="Normal 2 3 2 6 3 2" xfId="2615" xr:uid="{00000000-0005-0000-0000-00007E580000}"/>
    <cellStyle name="Normal 2 3 2 6 3 2 2" xfId="5332" xr:uid="{00000000-0005-0000-0000-00007F580000}"/>
    <cellStyle name="Normal 2 3 2 6 3 2 2 2" xfId="16686" xr:uid="{00000000-0005-0000-0000-000080580000}"/>
    <cellStyle name="Normal 2 3 2 6 3 2 2 3" xfId="25072" xr:uid="{00000000-0005-0000-0000-000081580000}"/>
    <cellStyle name="Normal 2 3 2 6 3 2 2 4" xfId="33458" xr:uid="{00000000-0005-0000-0000-000082580000}"/>
    <cellStyle name="Normal 2 3 2 6 3 2 2 5" xfId="41844" xr:uid="{00000000-0005-0000-0000-000083580000}"/>
    <cellStyle name="Normal 2 3 2 6 3 2 2 6" xfId="50230" xr:uid="{00000000-0005-0000-0000-000084580000}"/>
    <cellStyle name="Normal 2 3 2 6 3 2 2 7" xfId="58616" xr:uid="{00000000-0005-0000-0000-000085580000}"/>
    <cellStyle name="Normal 2 3 2 6 3 2 3" xfId="8300" xr:uid="{00000000-0005-0000-0000-000086580000}"/>
    <cellStyle name="Normal 2 3 2 6 3 2 3 2" xfId="13976" xr:uid="{00000000-0005-0000-0000-000087580000}"/>
    <cellStyle name="Normal 2 3 2 6 3 2 3 3" xfId="22362" xr:uid="{00000000-0005-0000-0000-000088580000}"/>
    <cellStyle name="Normal 2 3 2 6 3 2 3 4" xfId="30748" xr:uid="{00000000-0005-0000-0000-000089580000}"/>
    <cellStyle name="Normal 2 3 2 6 3 2 3 5" xfId="39134" xr:uid="{00000000-0005-0000-0000-00008A580000}"/>
    <cellStyle name="Normal 2 3 2 6 3 2 3 6" xfId="47520" xr:uid="{00000000-0005-0000-0000-00008B580000}"/>
    <cellStyle name="Normal 2 3 2 6 3 2 3 7" xfId="55906" xr:uid="{00000000-0005-0000-0000-00008C580000}"/>
    <cellStyle name="Normal 2 3 2 6 3 2 4" xfId="11010" xr:uid="{00000000-0005-0000-0000-00008D580000}"/>
    <cellStyle name="Normal 2 3 2 6 3 2 5" xfId="19396" xr:uid="{00000000-0005-0000-0000-00008E580000}"/>
    <cellStyle name="Normal 2 3 2 6 3 2 6" xfId="27782" xr:uid="{00000000-0005-0000-0000-00008F580000}"/>
    <cellStyle name="Normal 2 3 2 6 3 2 7" xfId="36168" xr:uid="{00000000-0005-0000-0000-000090580000}"/>
    <cellStyle name="Normal 2 3 2 6 3 2 8" xfId="44554" xr:uid="{00000000-0005-0000-0000-000091580000}"/>
    <cellStyle name="Normal 2 3 2 6 3 2 9" xfId="52940" xr:uid="{00000000-0005-0000-0000-000092580000}"/>
    <cellStyle name="Normal 2 3 2 6 3 3" xfId="4312" xr:uid="{00000000-0005-0000-0000-000093580000}"/>
    <cellStyle name="Normal 2 3 2 6 3 3 2" xfId="15666" xr:uid="{00000000-0005-0000-0000-000094580000}"/>
    <cellStyle name="Normal 2 3 2 6 3 3 3" xfId="24052" xr:uid="{00000000-0005-0000-0000-000095580000}"/>
    <cellStyle name="Normal 2 3 2 6 3 3 4" xfId="32438" xr:uid="{00000000-0005-0000-0000-000096580000}"/>
    <cellStyle name="Normal 2 3 2 6 3 3 5" xfId="40824" xr:uid="{00000000-0005-0000-0000-000097580000}"/>
    <cellStyle name="Normal 2 3 2 6 3 3 6" xfId="49210" xr:uid="{00000000-0005-0000-0000-000098580000}"/>
    <cellStyle name="Normal 2 3 2 6 3 3 7" xfId="57596" xr:uid="{00000000-0005-0000-0000-000099580000}"/>
    <cellStyle name="Normal 2 3 2 6 3 4" xfId="7280" xr:uid="{00000000-0005-0000-0000-00009A580000}"/>
    <cellStyle name="Normal 2 3 2 6 3 4 2" xfId="12956" xr:uid="{00000000-0005-0000-0000-00009B580000}"/>
    <cellStyle name="Normal 2 3 2 6 3 4 3" xfId="21342" xr:uid="{00000000-0005-0000-0000-00009C580000}"/>
    <cellStyle name="Normal 2 3 2 6 3 4 4" xfId="29728" xr:uid="{00000000-0005-0000-0000-00009D580000}"/>
    <cellStyle name="Normal 2 3 2 6 3 4 5" xfId="38114" xr:uid="{00000000-0005-0000-0000-00009E580000}"/>
    <cellStyle name="Normal 2 3 2 6 3 4 6" xfId="46500" xr:uid="{00000000-0005-0000-0000-00009F580000}"/>
    <cellStyle name="Normal 2 3 2 6 3 4 7" xfId="54886" xr:uid="{00000000-0005-0000-0000-0000A0580000}"/>
    <cellStyle name="Normal 2 3 2 6 3 5" xfId="9990" xr:uid="{00000000-0005-0000-0000-0000A1580000}"/>
    <cellStyle name="Normal 2 3 2 6 3 6" xfId="18376" xr:uid="{00000000-0005-0000-0000-0000A2580000}"/>
    <cellStyle name="Normal 2 3 2 6 3 7" xfId="26762" xr:uid="{00000000-0005-0000-0000-0000A3580000}"/>
    <cellStyle name="Normal 2 3 2 6 3 8" xfId="35148" xr:uid="{00000000-0005-0000-0000-0000A4580000}"/>
    <cellStyle name="Normal 2 3 2 6 3 9" xfId="43534" xr:uid="{00000000-0005-0000-0000-0000A5580000}"/>
    <cellStyle name="Normal 2 3 2 6 4" xfId="2153" xr:uid="{00000000-0005-0000-0000-0000A6580000}"/>
    <cellStyle name="Normal 2 3 2 6 4 2" xfId="4870" xr:uid="{00000000-0005-0000-0000-0000A7580000}"/>
    <cellStyle name="Normal 2 3 2 6 4 2 2" xfId="16224" xr:uid="{00000000-0005-0000-0000-0000A8580000}"/>
    <cellStyle name="Normal 2 3 2 6 4 2 3" xfId="24610" xr:uid="{00000000-0005-0000-0000-0000A9580000}"/>
    <cellStyle name="Normal 2 3 2 6 4 2 4" xfId="32996" xr:uid="{00000000-0005-0000-0000-0000AA580000}"/>
    <cellStyle name="Normal 2 3 2 6 4 2 5" xfId="41382" xr:uid="{00000000-0005-0000-0000-0000AB580000}"/>
    <cellStyle name="Normal 2 3 2 6 4 2 6" xfId="49768" xr:uid="{00000000-0005-0000-0000-0000AC580000}"/>
    <cellStyle name="Normal 2 3 2 6 4 2 7" xfId="58154" xr:uid="{00000000-0005-0000-0000-0000AD580000}"/>
    <cellStyle name="Normal 2 3 2 6 4 3" xfId="7838" xr:uid="{00000000-0005-0000-0000-0000AE580000}"/>
    <cellStyle name="Normal 2 3 2 6 4 3 2" xfId="13514" xr:uid="{00000000-0005-0000-0000-0000AF580000}"/>
    <cellStyle name="Normal 2 3 2 6 4 3 3" xfId="21900" xr:uid="{00000000-0005-0000-0000-0000B0580000}"/>
    <cellStyle name="Normal 2 3 2 6 4 3 4" xfId="30286" xr:uid="{00000000-0005-0000-0000-0000B1580000}"/>
    <cellStyle name="Normal 2 3 2 6 4 3 5" xfId="38672" xr:uid="{00000000-0005-0000-0000-0000B2580000}"/>
    <cellStyle name="Normal 2 3 2 6 4 3 6" xfId="47058" xr:uid="{00000000-0005-0000-0000-0000B3580000}"/>
    <cellStyle name="Normal 2 3 2 6 4 3 7" xfId="55444" xr:uid="{00000000-0005-0000-0000-0000B4580000}"/>
    <cellStyle name="Normal 2 3 2 6 4 4" xfId="10548" xr:uid="{00000000-0005-0000-0000-0000B5580000}"/>
    <cellStyle name="Normal 2 3 2 6 4 5" xfId="18934" xr:uid="{00000000-0005-0000-0000-0000B6580000}"/>
    <cellStyle name="Normal 2 3 2 6 4 6" xfId="27320" xr:uid="{00000000-0005-0000-0000-0000B7580000}"/>
    <cellStyle name="Normal 2 3 2 6 4 7" xfId="35706" xr:uid="{00000000-0005-0000-0000-0000B8580000}"/>
    <cellStyle name="Normal 2 3 2 6 4 8" xfId="44092" xr:uid="{00000000-0005-0000-0000-0000B9580000}"/>
    <cellStyle name="Normal 2 3 2 6 4 9" xfId="52478" xr:uid="{00000000-0005-0000-0000-0000BA580000}"/>
    <cellStyle name="Normal 2 3 2 6 5" xfId="677" xr:uid="{00000000-0005-0000-0000-0000BB580000}"/>
    <cellStyle name="Normal 2 3 2 6 5 2" xfId="6435" xr:uid="{00000000-0005-0000-0000-0000BC580000}"/>
    <cellStyle name="Normal 2 3 2 6 5 3" xfId="12111" xr:uid="{00000000-0005-0000-0000-0000BD580000}"/>
    <cellStyle name="Normal 2 3 2 6 5 4" xfId="20497" xr:uid="{00000000-0005-0000-0000-0000BE580000}"/>
    <cellStyle name="Normal 2 3 2 6 5 5" xfId="28883" xr:uid="{00000000-0005-0000-0000-0000BF580000}"/>
    <cellStyle name="Normal 2 3 2 6 5 6" xfId="37269" xr:uid="{00000000-0005-0000-0000-0000C0580000}"/>
    <cellStyle name="Normal 2 3 2 6 5 7" xfId="45655" xr:uid="{00000000-0005-0000-0000-0000C1580000}"/>
    <cellStyle name="Normal 2 3 2 6 5 8" xfId="54041" xr:uid="{00000000-0005-0000-0000-0000C2580000}"/>
    <cellStyle name="Normal 2 3 2 6 6" xfId="3467" xr:uid="{00000000-0005-0000-0000-0000C3580000}"/>
    <cellStyle name="Normal 2 3 2 6 6 2" xfId="14821" xr:uid="{00000000-0005-0000-0000-0000C4580000}"/>
    <cellStyle name="Normal 2 3 2 6 6 3" xfId="23207" xr:uid="{00000000-0005-0000-0000-0000C5580000}"/>
    <cellStyle name="Normal 2 3 2 6 6 4" xfId="31593" xr:uid="{00000000-0005-0000-0000-0000C6580000}"/>
    <cellStyle name="Normal 2 3 2 6 6 5" xfId="39979" xr:uid="{00000000-0005-0000-0000-0000C7580000}"/>
    <cellStyle name="Normal 2 3 2 6 6 6" xfId="48365" xr:uid="{00000000-0005-0000-0000-0000C8580000}"/>
    <cellStyle name="Normal 2 3 2 6 6 7" xfId="56751" xr:uid="{00000000-0005-0000-0000-0000C9580000}"/>
    <cellStyle name="Normal 2 3 2 6 7" xfId="6134" xr:uid="{00000000-0005-0000-0000-0000CA580000}"/>
    <cellStyle name="Normal 2 3 2 6 7 2" xfId="11810" xr:uid="{00000000-0005-0000-0000-0000CB580000}"/>
    <cellStyle name="Normal 2 3 2 6 7 3" xfId="20196" xr:uid="{00000000-0005-0000-0000-0000CC580000}"/>
    <cellStyle name="Normal 2 3 2 6 7 4" xfId="28582" xr:uid="{00000000-0005-0000-0000-0000CD580000}"/>
    <cellStyle name="Normal 2 3 2 6 7 5" xfId="36968" xr:uid="{00000000-0005-0000-0000-0000CE580000}"/>
    <cellStyle name="Normal 2 3 2 6 7 6" xfId="45354" xr:uid="{00000000-0005-0000-0000-0000CF580000}"/>
    <cellStyle name="Normal 2 3 2 6 7 7" xfId="53740" xr:uid="{00000000-0005-0000-0000-0000D0580000}"/>
    <cellStyle name="Normal 2 3 2 6 8" xfId="9145" xr:uid="{00000000-0005-0000-0000-0000D1580000}"/>
    <cellStyle name="Normal 2 3 2 6 9" xfId="17531" xr:uid="{00000000-0005-0000-0000-0000D2580000}"/>
    <cellStyle name="Normal 2 3 2 7" xfId="1048" xr:uid="{00000000-0005-0000-0000-0000D3580000}"/>
    <cellStyle name="Normal 2 3 2 7 10" xfId="43073" xr:uid="{00000000-0005-0000-0000-0000D4580000}"/>
    <cellStyle name="Normal 2 3 2 7 11" xfId="51459" xr:uid="{00000000-0005-0000-0000-0000D5580000}"/>
    <cellStyle name="Normal 2 3 2 7 12" xfId="59845" xr:uid="{00000000-0005-0000-0000-0000D6580000}"/>
    <cellStyle name="Normal 2 3 2 7 13" xfId="61059" xr:uid="{00000000-0005-0000-0000-0000D7580000}"/>
    <cellStyle name="Normal 2 3 2 7 2" xfId="1865" xr:uid="{00000000-0005-0000-0000-0000D8580000}"/>
    <cellStyle name="Normal 2 3 2 7 2 10" xfId="52190" xr:uid="{00000000-0005-0000-0000-0000D9580000}"/>
    <cellStyle name="Normal 2 3 2 7 2 11" xfId="60576" xr:uid="{00000000-0005-0000-0000-0000DA580000}"/>
    <cellStyle name="Normal 2 3 2 7 2 2" xfId="2999" xr:uid="{00000000-0005-0000-0000-0000DB580000}"/>
    <cellStyle name="Normal 2 3 2 7 2 2 2" xfId="5716" xr:uid="{00000000-0005-0000-0000-0000DC580000}"/>
    <cellStyle name="Normal 2 3 2 7 2 2 2 2" xfId="17070" xr:uid="{00000000-0005-0000-0000-0000DD580000}"/>
    <cellStyle name="Normal 2 3 2 7 2 2 2 3" xfId="25456" xr:uid="{00000000-0005-0000-0000-0000DE580000}"/>
    <cellStyle name="Normal 2 3 2 7 2 2 2 4" xfId="33842" xr:uid="{00000000-0005-0000-0000-0000DF580000}"/>
    <cellStyle name="Normal 2 3 2 7 2 2 2 5" xfId="42228" xr:uid="{00000000-0005-0000-0000-0000E0580000}"/>
    <cellStyle name="Normal 2 3 2 7 2 2 2 6" xfId="50614" xr:uid="{00000000-0005-0000-0000-0000E1580000}"/>
    <cellStyle name="Normal 2 3 2 7 2 2 2 7" xfId="59000" xr:uid="{00000000-0005-0000-0000-0000E2580000}"/>
    <cellStyle name="Normal 2 3 2 7 2 2 3" xfId="8684" xr:uid="{00000000-0005-0000-0000-0000E3580000}"/>
    <cellStyle name="Normal 2 3 2 7 2 2 3 2" xfId="14360" xr:uid="{00000000-0005-0000-0000-0000E4580000}"/>
    <cellStyle name="Normal 2 3 2 7 2 2 3 3" xfId="22746" xr:uid="{00000000-0005-0000-0000-0000E5580000}"/>
    <cellStyle name="Normal 2 3 2 7 2 2 3 4" xfId="31132" xr:uid="{00000000-0005-0000-0000-0000E6580000}"/>
    <cellStyle name="Normal 2 3 2 7 2 2 3 5" xfId="39518" xr:uid="{00000000-0005-0000-0000-0000E7580000}"/>
    <cellStyle name="Normal 2 3 2 7 2 2 3 6" xfId="47904" xr:uid="{00000000-0005-0000-0000-0000E8580000}"/>
    <cellStyle name="Normal 2 3 2 7 2 2 3 7" xfId="56290" xr:uid="{00000000-0005-0000-0000-0000E9580000}"/>
    <cellStyle name="Normal 2 3 2 7 2 2 4" xfId="11394" xr:uid="{00000000-0005-0000-0000-0000EA580000}"/>
    <cellStyle name="Normal 2 3 2 7 2 2 5" xfId="19780" xr:uid="{00000000-0005-0000-0000-0000EB580000}"/>
    <cellStyle name="Normal 2 3 2 7 2 2 6" xfId="28166" xr:uid="{00000000-0005-0000-0000-0000EC580000}"/>
    <cellStyle name="Normal 2 3 2 7 2 2 7" xfId="36552" xr:uid="{00000000-0005-0000-0000-0000ED580000}"/>
    <cellStyle name="Normal 2 3 2 7 2 2 8" xfId="44938" xr:uid="{00000000-0005-0000-0000-0000EE580000}"/>
    <cellStyle name="Normal 2 3 2 7 2 2 9" xfId="53324" xr:uid="{00000000-0005-0000-0000-0000EF580000}"/>
    <cellStyle name="Normal 2 3 2 7 2 3" xfId="4582" xr:uid="{00000000-0005-0000-0000-0000F0580000}"/>
    <cellStyle name="Normal 2 3 2 7 2 3 2" xfId="15936" xr:uid="{00000000-0005-0000-0000-0000F1580000}"/>
    <cellStyle name="Normal 2 3 2 7 2 3 3" xfId="24322" xr:uid="{00000000-0005-0000-0000-0000F2580000}"/>
    <cellStyle name="Normal 2 3 2 7 2 3 4" xfId="32708" xr:uid="{00000000-0005-0000-0000-0000F3580000}"/>
    <cellStyle name="Normal 2 3 2 7 2 3 5" xfId="41094" xr:uid="{00000000-0005-0000-0000-0000F4580000}"/>
    <cellStyle name="Normal 2 3 2 7 2 3 6" xfId="49480" xr:uid="{00000000-0005-0000-0000-0000F5580000}"/>
    <cellStyle name="Normal 2 3 2 7 2 3 7" xfId="57866" xr:uid="{00000000-0005-0000-0000-0000F6580000}"/>
    <cellStyle name="Normal 2 3 2 7 2 4" xfId="7550" xr:uid="{00000000-0005-0000-0000-0000F7580000}"/>
    <cellStyle name="Normal 2 3 2 7 2 4 2" xfId="13226" xr:uid="{00000000-0005-0000-0000-0000F8580000}"/>
    <cellStyle name="Normal 2 3 2 7 2 4 3" xfId="21612" xr:uid="{00000000-0005-0000-0000-0000F9580000}"/>
    <cellStyle name="Normal 2 3 2 7 2 4 4" xfId="29998" xr:uid="{00000000-0005-0000-0000-0000FA580000}"/>
    <cellStyle name="Normal 2 3 2 7 2 4 5" xfId="38384" xr:uid="{00000000-0005-0000-0000-0000FB580000}"/>
    <cellStyle name="Normal 2 3 2 7 2 4 6" xfId="46770" xr:uid="{00000000-0005-0000-0000-0000FC580000}"/>
    <cellStyle name="Normal 2 3 2 7 2 4 7" xfId="55156" xr:uid="{00000000-0005-0000-0000-0000FD580000}"/>
    <cellStyle name="Normal 2 3 2 7 2 5" xfId="10260" xr:uid="{00000000-0005-0000-0000-0000FE580000}"/>
    <cellStyle name="Normal 2 3 2 7 2 6" xfId="18646" xr:uid="{00000000-0005-0000-0000-0000FF580000}"/>
    <cellStyle name="Normal 2 3 2 7 2 7" xfId="27032" xr:uid="{00000000-0005-0000-0000-000000590000}"/>
    <cellStyle name="Normal 2 3 2 7 2 8" xfId="35418" xr:uid="{00000000-0005-0000-0000-000001590000}"/>
    <cellStyle name="Normal 2 3 2 7 2 9" xfId="43804" xr:uid="{00000000-0005-0000-0000-000002590000}"/>
    <cellStyle name="Normal 2 3 2 7 3" xfId="2154" xr:uid="{00000000-0005-0000-0000-000003590000}"/>
    <cellStyle name="Normal 2 3 2 7 3 2" xfId="4871" xr:uid="{00000000-0005-0000-0000-000004590000}"/>
    <cellStyle name="Normal 2 3 2 7 3 2 2" xfId="16225" xr:uid="{00000000-0005-0000-0000-000005590000}"/>
    <cellStyle name="Normal 2 3 2 7 3 2 3" xfId="24611" xr:uid="{00000000-0005-0000-0000-000006590000}"/>
    <cellStyle name="Normal 2 3 2 7 3 2 4" xfId="32997" xr:uid="{00000000-0005-0000-0000-000007590000}"/>
    <cellStyle name="Normal 2 3 2 7 3 2 5" xfId="41383" xr:uid="{00000000-0005-0000-0000-000008590000}"/>
    <cellStyle name="Normal 2 3 2 7 3 2 6" xfId="49769" xr:uid="{00000000-0005-0000-0000-000009590000}"/>
    <cellStyle name="Normal 2 3 2 7 3 2 7" xfId="58155" xr:uid="{00000000-0005-0000-0000-00000A590000}"/>
    <cellStyle name="Normal 2 3 2 7 3 3" xfId="7839" xr:uid="{00000000-0005-0000-0000-00000B590000}"/>
    <cellStyle name="Normal 2 3 2 7 3 3 2" xfId="13515" xr:uid="{00000000-0005-0000-0000-00000C590000}"/>
    <cellStyle name="Normal 2 3 2 7 3 3 3" xfId="21901" xr:uid="{00000000-0005-0000-0000-00000D590000}"/>
    <cellStyle name="Normal 2 3 2 7 3 3 4" xfId="30287" xr:uid="{00000000-0005-0000-0000-00000E590000}"/>
    <cellStyle name="Normal 2 3 2 7 3 3 5" xfId="38673" xr:uid="{00000000-0005-0000-0000-00000F590000}"/>
    <cellStyle name="Normal 2 3 2 7 3 3 6" xfId="47059" xr:uid="{00000000-0005-0000-0000-000010590000}"/>
    <cellStyle name="Normal 2 3 2 7 3 3 7" xfId="55445" xr:uid="{00000000-0005-0000-0000-000011590000}"/>
    <cellStyle name="Normal 2 3 2 7 3 4" xfId="10549" xr:uid="{00000000-0005-0000-0000-000012590000}"/>
    <cellStyle name="Normal 2 3 2 7 3 5" xfId="18935" xr:uid="{00000000-0005-0000-0000-000013590000}"/>
    <cellStyle name="Normal 2 3 2 7 3 6" xfId="27321" xr:uid="{00000000-0005-0000-0000-000014590000}"/>
    <cellStyle name="Normal 2 3 2 7 3 7" xfId="35707" xr:uid="{00000000-0005-0000-0000-000015590000}"/>
    <cellStyle name="Normal 2 3 2 7 3 8" xfId="44093" xr:uid="{00000000-0005-0000-0000-000016590000}"/>
    <cellStyle name="Normal 2 3 2 7 3 9" xfId="52479" xr:uid="{00000000-0005-0000-0000-000017590000}"/>
    <cellStyle name="Normal 2 3 2 7 4" xfId="3851" xr:uid="{00000000-0005-0000-0000-000018590000}"/>
    <cellStyle name="Normal 2 3 2 7 4 2" xfId="15205" xr:uid="{00000000-0005-0000-0000-000019590000}"/>
    <cellStyle name="Normal 2 3 2 7 4 3" xfId="23591" xr:uid="{00000000-0005-0000-0000-00001A590000}"/>
    <cellStyle name="Normal 2 3 2 7 4 4" xfId="31977" xr:uid="{00000000-0005-0000-0000-00001B590000}"/>
    <cellStyle name="Normal 2 3 2 7 4 5" xfId="40363" xr:uid="{00000000-0005-0000-0000-00001C590000}"/>
    <cellStyle name="Normal 2 3 2 7 4 6" xfId="48749" xr:uid="{00000000-0005-0000-0000-00001D590000}"/>
    <cellStyle name="Normal 2 3 2 7 4 7" xfId="57135" xr:uid="{00000000-0005-0000-0000-00001E590000}"/>
    <cellStyle name="Normal 2 3 2 7 5" xfId="6819" xr:uid="{00000000-0005-0000-0000-00001F590000}"/>
    <cellStyle name="Normal 2 3 2 7 5 2" xfId="12495" xr:uid="{00000000-0005-0000-0000-000020590000}"/>
    <cellStyle name="Normal 2 3 2 7 5 3" xfId="20881" xr:uid="{00000000-0005-0000-0000-000021590000}"/>
    <cellStyle name="Normal 2 3 2 7 5 4" xfId="29267" xr:uid="{00000000-0005-0000-0000-000022590000}"/>
    <cellStyle name="Normal 2 3 2 7 5 5" xfId="37653" xr:uid="{00000000-0005-0000-0000-000023590000}"/>
    <cellStyle name="Normal 2 3 2 7 5 6" xfId="46039" xr:uid="{00000000-0005-0000-0000-000024590000}"/>
    <cellStyle name="Normal 2 3 2 7 5 7" xfId="54425" xr:uid="{00000000-0005-0000-0000-000025590000}"/>
    <cellStyle name="Normal 2 3 2 7 6" xfId="9529" xr:uid="{00000000-0005-0000-0000-000026590000}"/>
    <cellStyle name="Normal 2 3 2 7 7" xfId="17915" xr:uid="{00000000-0005-0000-0000-000027590000}"/>
    <cellStyle name="Normal 2 3 2 7 8" xfId="26301" xr:uid="{00000000-0005-0000-0000-000028590000}"/>
    <cellStyle name="Normal 2 3 2 7 9" xfId="34687" xr:uid="{00000000-0005-0000-0000-000029590000}"/>
    <cellStyle name="Normal 2 3 2 8" xfId="1049" xr:uid="{00000000-0005-0000-0000-00002A590000}"/>
    <cellStyle name="Normal 2 3 2 8 10" xfId="43074" xr:uid="{00000000-0005-0000-0000-00002B590000}"/>
    <cellStyle name="Normal 2 3 2 8 11" xfId="51460" xr:uid="{00000000-0005-0000-0000-00002C590000}"/>
    <cellStyle name="Normal 2 3 2 8 12" xfId="59846" xr:uid="{00000000-0005-0000-0000-00002D590000}"/>
    <cellStyle name="Normal 2 3 2 8 13" xfId="61304" xr:uid="{00000000-0005-0000-0000-00002E590000}"/>
    <cellStyle name="Normal 2 3 2 8 2" xfId="1866" xr:uid="{00000000-0005-0000-0000-00002F590000}"/>
    <cellStyle name="Normal 2 3 2 8 2 10" xfId="52191" xr:uid="{00000000-0005-0000-0000-000030590000}"/>
    <cellStyle name="Normal 2 3 2 8 2 11" xfId="60577" xr:uid="{00000000-0005-0000-0000-000031590000}"/>
    <cellStyle name="Normal 2 3 2 8 2 2" xfId="3000" xr:uid="{00000000-0005-0000-0000-000032590000}"/>
    <cellStyle name="Normal 2 3 2 8 2 2 2" xfId="5717" xr:uid="{00000000-0005-0000-0000-000033590000}"/>
    <cellStyle name="Normal 2 3 2 8 2 2 2 2" xfId="17071" xr:uid="{00000000-0005-0000-0000-000034590000}"/>
    <cellStyle name="Normal 2 3 2 8 2 2 2 3" xfId="25457" xr:uid="{00000000-0005-0000-0000-000035590000}"/>
    <cellStyle name="Normal 2 3 2 8 2 2 2 4" xfId="33843" xr:uid="{00000000-0005-0000-0000-000036590000}"/>
    <cellStyle name="Normal 2 3 2 8 2 2 2 5" xfId="42229" xr:uid="{00000000-0005-0000-0000-000037590000}"/>
    <cellStyle name="Normal 2 3 2 8 2 2 2 6" xfId="50615" xr:uid="{00000000-0005-0000-0000-000038590000}"/>
    <cellStyle name="Normal 2 3 2 8 2 2 2 7" xfId="59001" xr:uid="{00000000-0005-0000-0000-000039590000}"/>
    <cellStyle name="Normal 2 3 2 8 2 2 3" xfId="8685" xr:uid="{00000000-0005-0000-0000-00003A590000}"/>
    <cellStyle name="Normal 2 3 2 8 2 2 3 2" xfId="14361" xr:uid="{00000000-0005-0000-0000-00003B590000}"/>
    <cellStyle name="Normal 2 3 2 8 2 2 3 3" xfId="22747" xr:uid="{00000000-0005-0000-0000-00003C590000}"/>
    <cellStyle name="Normal 2 3 2 8 2 2 3 4" xfId="31133" xr:uid="{00000000-0005-0000-0000-00003D590000}"/>
    <cellStyle name="Normal 2 3 2 8 2 2 3 5" xfId="39519" xr:uid="{00000000-0005-0000-0000-00003E590000}"/>
    <cellStyle name="Normal 2 3 2 8 2 2 3 6" xfId="47905" xr:uid="{00000000-0005-0000-0000-00003F590000}"/>
    <cellStyle name="Normal 2 3 2 8 2 2 3 7" xfId="56291" xr:uid="{00000000-0005-0000-0000-000040590000}"/>
    <cellStyle name="Normal 2 3 2 8 2 2 4" xfId="11395" xr:uid="{00000000-0005-0000-0000-000041590000}"/>
    <cellStyle name="Normal 2 3 2 8 2 2 5" xfId="19781" xr:uid="{00000000-0005-0000-0000-000042590000}"/>
    <cellStyle name="Normal 2 3 2 8 2 2 6" xfId="28167" xr:uid="{00000000-0005-0000-0000-000043590000}"/>
    <cellStyle name="Normal 2 3 2 8 2 2 7" xfId="36553" xr:uid="{00000000-0005-0000-0000-000044590000}"/>
    <cellStyle name="Normal 2 3 2 8 2 2 8" xfId="44939" xr:uid="{00000000-0005-0000-0000-000045590000}"/>
    <cellStyle name="Normal 2 3 2 8 2 2 9" xfId="53325" xr:uid="{00000000-0005-0000-0000-000046590000}"/>
    <cellStyle name="Normal 2 3 2 8 2 3" xfId="4583" xr:uid="{00000000-0005-0000-0000-000047590000}"/>
    <cellStyle name="Normal 2 3 2 8 2 3 2" xfId="15937" xr:uid="{00000000-0005-0000-0000-000048590000}"/>
    <cellStyle name="Normal 2 3 2 8 2 3 3" xfId="24323" xr:uid="{00000000-0005-0000-0000-000049590000}"/>
    <cellStyle name="Normal 2 3 2 8 2 3 4" xfId="32709" xr:uid="{00000000-0005-0000-0000-00004A590000}"/>
    <cellStyle name="Normal 2 3 2 8 2 3 5" xfId="41095" xr:uid="{00000000-0005-0000-0000-00004B590000}"/>
    <cellStyle name="Normal 2 3 2 8 2 3 6" xfId="49481" xr:uid="{00000000-0005-0000-0000-00004C590000}"/>
    <cellStyle name="Normal 2 3 2 8 2 3 7" xfId="57867" xr:uid="{00000000-0005-0000-0000-00004D590000}"/>
    <cellStyle name="Normal 2 3 2 8 2 4" xfId="7551" xr:uid="{00000000-0005-0000-0000-00004E590000}"/>
    <cellStyle name="Normal 2 3 2 8 2 4 2" xfId="13227" xr:uid="{00000000-0005-0000-0000-00004F590000}"/>
    <cellStyle name="Normal 2 3 2 8 2 4 3" xfId="21613" xr:uid="{00000000-0005-0000-0000-000050590000}"/>
    <cellStyle name="Normal 2 3 2 8 2 4 4" xfId="29999" xr:uid="{00000000-0005-0000-0000-000051590000}"/>
    <cellStyle name="Normal 2 3 2 8 2 4 5" xfId="38385" xr:uid="{00000000-0005-0000-0000-000052590000}"/>
    <cellStyle name="Normal 2 3 2 8 2 4 6" xfId="46771" xr:uid="{00000000-0005-0000-0000-000053590000}"/>
    <cellStyle name="Normal 2 3 2 8 2 4 7" xfId="55157" xr:uid="{00000000-0005-0000-0000-000054590000}"/>
    <cellStyle name="Normal 2 3 2 8 2 5" xfId="10261" xr:uid="{00000000-0005-0000-0000-000055590000}"/>
    <cellStyle name="Normal 2 3 2 8 2 6" xfId="18647" xr:uid="{00000000-0005-0000-0000-000056590000}"/>
    <cellStyle name="Normal 2 3 2 8 2 7" xfId="27033" xr:uid="{00000000-0005-0000-0000-000057590000}"/>
    <cellStyle name="Normal 2 3 2 8 2 8" xfId="35419" xr:uid="{00000000-0005-0000-0000-000058590000}"/>
    <cellStyle name="Normal 2 3 2 8 2 9" xfId="43805" xr:uid="{00000000-0005-0000-0000-000059590000}"/>
    <cellStyle name="Normal 2 3 2 8 3" xfId="2155" xr:uid="{00000000-0005-0000-0000-00005A590000}"/>
    <cellStyle name="Normal 2 3 2 8 3 2" xfId="4872" xr:uid="{00000000-0005-0000-0000-00005B590000}"/>
    <cellStyle name="Normal 2 3 2 8 3 2 2" xfId="16226" xr:uid="{00000000-0005-0000-0000-00005C590000}"/>
    <cellStyle name="Normal 2 3 2 8 3 2 3" xfId="24612" xr:uid="{00000000-0005-0000-0000-00005D590000}"/>
    <cellStyle name="Normal 2 3 2 8 3 2 4" xfId="32998" xr:uid="{00000000-0005-0000-0000-00005E590000}"/>
    <cellStyle name="Normal 2 3 2 8 3 2 5" xfId="41384" xr:uid="{00000000-0005-0000-0000-00005F590000}"/>
    <cellStyle name="Normal 2 3 2 8 3 2 6" xfId="49770" xr:uid="{00000000-0005-0000-0000-000060590000}"/>
    <cellStyle name="Normal 2 3 2 8 3 2 7" xfId="58156" xr:uid="{00000000-0005-0000-0000-000061590000}"/>
    <cellStyle name="Normal 2 3 2 8 3 3" xfId="7840" xr:uid="{00000000-0005-0000-0000-000062590000}"/>
    <cellStyle name="Normal 2 3 2 8 3 3 2" xfId="13516" xr:uid="{00000000-0005-0000-0000-000063590000}"/>
    <cellStyle name="Normal 2 3 2 8 3 3 3" xfId="21902" xr:uid="{00000000-0005-0000-0000-000064590000}"/>
    <cellStyle name="Normal 2 3 2 8 3 3 4" xfId="30288" xr:uid="{00000000-0005-0000-0000-000065590000}"/>
    <cellStyle name="Normal 2 3 2 8 3 3 5" xfId="38674" xr:uid="{00000000-0005-0000-0000-000066590000}"/>
    <cellStyle name="Normal 2 3 2 8 3 3 6" xfId="47060" xr:uid="{00000000-0005-0000-0000-000067590000}"/>
    <cellStyle name="Normal 2 3 2 8 3 3 7" xfId="55446" xr:uid="{00000000-0005-0000-0000-000068590000}"/>
    <cellStyle name="Normal 2 3 2 8 3 4" xfId="10550" xr:uid="{00000000-0005-0000-0000-000069590000}"/>
    <cellStyle name="Normal 2 3 2 8 3 5" xfId="18936" xr:uid="{00000000-0005-0000-0000-00006A590000}"/>
    <cellStyle name="Normal 2 3 2 8 3 6" xfId="27322" xr:uid="{00000000-0005-0000-0000-00006B590000}"/>
    <cellStyle name="Normal 2 3 2 8 3 7" xfId="35708" xr:uid="{00000000-0005-0000-0000-00006C590000}"/>
    <cellStyle name="Normal 2 3 2 8 3 8" xfId="44094" xr:uid="{00000000-0005-0000-0000-00006D590000}"/>
    <cellStyle name="Normal 2 3 2 8 3 9" xfId="52480" xr:uid="{00000000-0005-0000-0000-00006E590000}"/>
    <cellStyle name="Normal 2 3 2 8 4" xfId="3852" xr:uid="{00000000-0005-0000-0000-00006F590000}"/>
    <cellStyle name="Normal 2 3 2 8 4 2" xfId="15206" xr:uid="{00000000-0005-0000-0000-000070590000}"/>
    <cellStyle name="Normal 2 3 2 8 4 3" xfId="23592" xr:uid="{00000000-0005-0000-0000-000071590000}"/>
    <cellStyle name="Normal 2 3 2 8 4 4" xfId="31978" xr:uid="{00000000-0005-0000-0000-000072590000}"/>
    <cellStyle name="Normal 2 3 2 8 4 5" xfId="40364" xr:uid="{00000000-0005-0000-0000-000073590000}"/>
    <cellStyle name="Normal 2 3 2 8 4 6" xfId="48750" xr:uid="{00000000-0005-0000-0000-000074590000}"/>
    <cellStyle name="Normal 2 3 2 8 4 7" xfId="57136" xr:uid="{00000000-0005-0000-0000-000075590000}"/>
    <cellStyle name="Normal 2 3 2 8 5" xfId="6820" xr:uid="{00000000-0005-0000-0000-000076590000}"/>
    <cellStyle name="Normal 2 3 2 8 5 2" xfId="12496" xr:uid="{00000000-0005-0000-0000-000077590000}"/>
    <cellStyle name="Normal 2 3 2 8 5 3" xfId="20882" xr:uid="{00000000-0005-0000-0000-000078590000}"/>
    <cellStyle name="Normal 2 3 2 8 5 4" xfId="29268" xr:uid="{00000000-0005-0000-0000-000079590000}"/>
    <cellStyle name="Normal 2 3 2 8 5 5" xfId="37654" xr:uid="{00000000-0005-0000-0000-00007A590000}"/>
    <cellStyle name="Normal 2 3 2 8 5 6" xfId="46040" xr:uid="{00000000-0005-0000-0000-00007B590000}"/>
    <cellStyle name="Normal 2 3 2 8 5 7" xfId="54426" xr:uid="{00000000-0005-0000-0000-00007C590000}"/>
    <cellStyle name="Normal 2 3 2 8 6" xfId="9530" xr:uid="{00000000-0005-0000-0000-00007D590000}"/>
    <cellStyle name="Normal 2 3 2 8 7" xfId="17916" xr:uid="{00000000-0005-0000-0000-00007E590000}"/>
    <cellStyle name="Normal 2 3 2 8 8" xfId="26302" xr:uid="{00000000-0005-0000-0000-00007F590000}"/>
    <cellStyle name="Normal 2 3 2 8 9" xfId="34688" xr:uid="{00000000-0005-0000-0000-000080590000}"/>
    <cellStyle name="Normal 2 3 2 9" xfId="1019" xr:uid="{00000000-0005-0000-0000-000081590000}"/>
    <cellStyle name="Normal 2 3 2 9 10" xfId="51430" xr:uid="{00000000-0005-0000-0000-000082590000}"/>
    <cellStyle name="Normal 2 3 2 9 11" xfId="59816" xr:uid="{00000000-0005-0000-0000-000083590000}"/>
    <cellStyle name="Normal 2 3 2 9 2" xfId="2970" xr:uid="{00000000-0005-0000-0000-000084590000}"/>
    <cellStyle name="Normal 2 3 2 9 2 2" xfId="5687" xr:uid="{00000000-0005-0000-0000-000085590000}"/>
    <cellStyle name="Normal 2 3 2 9 2 2 2" xfId="17041" xr:uid="{00000000-0005-0000-0000-000086590000}"/>
    <cellStyle name="Normal 2 3 2 9 2 2 3" xfId="25427" xr:uid="{00000000-0005-0000-0000-000087590000}"/>
    <cellStyle name="Normal 2 3 2 9 2 2 4" xfId="33813" xr:uid="{00000000-0005-0000-0000-000088590000}"/>
    <cellStyle name="Normal 2 3 2 9 2 2 5" xfId="42199" xr:uid="{00000000-0005-0000-0000-000089590000}"/>
    <cellStyle name="Normal 2 3 2 9 2 2 6" xfId="50585" xr:uid="{00000000-0005-0000-0000-00008A590000}"/>
    <cellStyle name="Normal 2 3 2 9 2 2 7" xfId="58971" xr:uid="{00000000-0005-0000-0000-00008B590000}"/>
    <cellStyle name="Normal 2 3 2 9 2 3" xfId="8655" xr:uid="{00000000-0005-0000-0000-00008C590000}"/>
    <cellStyle name="Normal 2 3 2 9 2 3 2" xfId="14331" xr:uid="{00000000-0005-0000-0000-00008D590000}"/>
    <cellStyle name="Normal 2 3 2 9 2 3 3" xfId="22717" xr:uid="{00000000-0005-0000-0000-00008E590000}"/>
    <cellStyle name="Normal 2 3 2 9 2 3 4" xfId="31103" xr:uid="{00000000-0005-0000-0000-00008F590000}"/>
    <cellStyle name="Normal 2 3 2 9 2 3 5" xfId="39489" xr:uid="{00000000-0005-0000-0000-000090590000}"/>
    <cellStyle name="Normal 2 3 2 9 2 3 6" xfId="47875" xr:uid="{00000000-0005-0000-0000-000091590000}"/>
    <cellStyle name="Normal 2 3 2 9 2 3 7" xfId="56261" xr:uid="{00000000-0005-0000-0000-000092590000}"/>
    <cellStyle name="Normal 2 3 2 9 2 4" xfId="11365" xr:uid="{00000000-0005-0000-0000-000093590000}"/>
    <cellStyle name="Normal 2 3 2 9 2 5" xfId="19751" xr:uid="{00000000-0005-0000-0000-000094590000}"/>
    <cellStyle name="Normal 2 3 2 9 2 6" xfId="28137" xr:uid="{00000000-0005-0000-0000-000095590000}"/>
    <cellStyle name="Normal 2 3 2 9 2 7" xfId="36523" xr:uid="{00000000-0005-0000-0000-000096590000}"/>
    <cellStyle name="Normal 2 3 2 9 2 8" xfId="44909" xr:uid="{00000000-0005-0000-0000-000097590000}"/>
    <cellStyle name="Normal 2 3 2 9 2 9" xfId="53295" xr:uid="{00000000-0005-0000-0000-000098590000}"/>
    <cellStyle name="Normal 2 3 2 9 3" xfId="3822" xr:uid="{00000000-0005-0000-0000-000099590000}"/>
    <cellStyle name="Normal 2 3 2 9 3 2" xfId="15176" xr:uid="{00000000-0005-0000-0000-00009A590000}"/>
    <cellStyle name="Normal 2 3 2 9 3 3" xfId="23562" xr:uid="{00000000-0005-0000-0000-00009B590000}"/>
    <cellStyle name="Normal 2 3 2 9 3 4" xfId="31948" xr:uid="{00000000-0005-0000-0000-00009C590000}"/>
    <cellStyle name="Normal 2 3 2 9 3 5" xfId="40334" xr:uid="{00000000-0005-0000-0000-00009D590000}"/>
    <cellStyle name="Normal 2 3 2 9 3 6" xfId="48720" xr:uid="{00000000-0005-0000-0000-00009E590000}"/>
    <cellStyle name="Normal 2 3 2 9 3 7" xfId="57106" xr:uid="{00000000-0005-0000-0000-00009F590000}"/>
    <cellStyle name="Normal 2 3 2 9 4" xfId="6790" xr:uid="{00000000-0005-0000-0000-0000A0590000}"/>
    <cellStyle name="Normal 2 3 2 9 4 2" xfId="12466" xr:uid="{00000000-0005-0000-0000-0000A1590000}"/>
    <cellStyle name="Normal 2 3 2 9 4 3" xfId="20852" xr:uid="{00000000-0005-0000-0000-0000A2590000}"/>
    <cellStyle name="Normal 2 3 2 9 4 4" xfId="29238" xr:uid="{00000000-0005-0000-0000-0000A3590000}"/>
    <cellStyle name="Normal 2 3 2 9 4 5" xfId="37624" xr:uid="{00000000-0005-0000-0000-0000A4590000}"/>
    <cellStyle name="Normal 2 3 2 9 4 6" xfId="46010" xr:uid="{00000000-0005-0000-0000-0000A5590000}"/>
    <cellStyle name="Normal 2 3 2 9 4 7" xfId="54396" xr:uid="{00000000-0005-0000-0000-0000A6590000}"/>
    <cellStyle name="Normal 2 3 2 9 5" xfId="9500" xr:uid="{00000000-0005-0000-0000-0000A7590000}"/>
    <cellStyle name="Normal 2 3 2 9 6" xfId="17886" xr:uid="{00000000-0005-0000-0000-0000A8590000}"/>
    <cellStyle name="Normal 2 3 2 9 7" xfId="26272" xr:uid="{00000000-0005-0000-0000-0000A9590000}"/>
    <cellStyle name="Normal 2 3 2 9 8" xfId="34658" xr:uid="{00000000-0005-0000-0000-0000AA590000}"/>
    <cellStyle name="Normal 2 3 2 9 9" xfId="43044" xr:uid="{00000000-0005-0000-0000-0000AB590000}"/>
    <cellStyle name="Normal 2 3 2_Sheet1" xfId="227" xr:uid="{00000000-0005-0000-0000-0000AC590000}"/>
    <cellStyle name="Normal 2 3 20" xfId="34283" xr:uid="{00000000-0005-0000-0000-0000AD590000}"/>
    <cellStyle name="Normal 2 3 21" xfId="42669" xr:uid="{00000000-0005-0000-0000-0000AE590000}"/>
    <cellStyle name="Normal 2 3 22" xfId="51055" xr:uid="{00000000-0005-0000-0000-0000AF590000}"/>
    <cellStyle name="Normal 2 3 23" xfId="59441" xr:uid="{00000000-0005-0000-0000-0000B0590000}"/>
    <cellStyle name="Normal 2 3 24" xfId="60808" xr:uid="{00000000-0005-0000-0000-0000B1590000}"/>
    <cellStyle name="Normal 2 3 3" xfId="228" xr:uid="{00000000-0005-0000-0000-0000B2590000}"/>
    <cellStyle name="Normal 2 3 3 10" xfId="678" xr:uid="{00000000-0005-0000-0000-0000B3590000}"/>
    <cellStyle name="Normal 2 3 3 10 2" xfId="6436" xr:uid="{00000000-0005-0000-0000-0000B4590000}"/>
    <cellStyle name="Normal 2 3 3 10 3" xfId="12112" xr:uid="{00000000-0005-0000-0000-0000B5590000}"/>
    <cellStyle name="Normal 2 3 3 10 4" xfId="20498" xr:uid="{00000000-0005-0000-0000-0000B6590000}"/>
    <cellStyle name="Normal 2 3 3 10 5" xfId="28884" xr:uid="{00000000-0005-0000-0000-0000B7590000}"/>
    <cellStyle name="Normal 2 3 3 10 6" xfId="37270" xr:uid="{00000000-0005-0000-0000-0000B8590000}"/>
    <cellStyle name="Normal 2 3 3 10 7" xfId="45656" xr:uid="{00000000-0005-0000-0000-0000B9590000}"/>
    <cellStyle name="Normal 2 3 3 10 8" xfId="54042" xr:uid="{00000000-0005-0000-0000-0000BA590000}"/>
    <cellStyle name="Normal 2 3 3 11" xfId="3468" xr:uid="{00000000-0005-0000-0000-0000BB590000}"/>
    <cellStyle name="Normal 2 3 3 11 2" xfId="14822" xr:uid="{00000000-0005-0000-0000-0000BC590000}"/>
    <cellStyle name="Normal 2 3 3 11 3" xfId="23208" xr:uid="{00000000-0005-0000-0000-0000BD590000}"/>
    <cellStyle name="Normal 2 3 3 11 4" xfId="31594" xr:uid="{00000000-0005-0000-0000-0000BE590000}"/>
    <cellStyle name="Normal 2 3 3 11 5" xfId="39980" xr:uid="{00000000-0005-0000-0000-0000BF590000}"/>
    <cellStyle name="Normal 2 3 3 11 6" xfId="48366" xr:uid="{00000000-0005-0000-0000-0000C0590000}"/>
    <cellStyle name="Normal 2 3 3 11 7" xfId="56752" xr:uid="{00000000-0005-0000-0000-0000C1590000}"/>
    <cellStyle name="Normal 2 3 3 12" xfId="6062" xr:uid="{00000000-0005-0000-0000-0000C2590000}"/>
    <cellStyle name="Normal 2 3 3 12 2" xfId="11738" xr:uid="{00000000-0005-0000-0000-0000C3590000}"/>
    <cellStyle name="Normal 2 3 3 12 3" xfId="20124" xr:uid="{00000000-0005-0000-0000-0000C4590000}"/>
    <cellStyle name="Normal 2 3 3 12 4" xfId="28510" xr:uid="{00000000-0005-0000-0000-0000C5590000}"/>
    <cellStyle name="Normal 2 3 3 12 5" xfId="36896" xr:uid="{00000000-0005-0000-0000-0000C6590000}"/>
    <cellStyle name="Normal 2 3 3 12 6" xfId="45282" xr:uid="{00000000-0005-0000-0000-0000C7590000}"/>
    <cellStyle name="Normal 2 3 3 12 7" xfId="53668" xr:uid="{00000000-0005-0000-0000-0000C8590000}"/>
    <cellStyle name="Normal 2 3 3 13" xfId="9146" xr:uid="{00000000-0005-0000-0000-0000C9590000}"/>
    <cellStyle name="Normal 2 3 3 14" xfId="17532" xr:uid="{00000000-0005-0000-0000-0000CA590000}"/>
    <cellStyle name="Normal 2 3 3 15" xfId="25918" xr:uid="{00000000-0005-0000-0000-0000CB590000}"/>
    <cellStyle name="Normal 2 3 3 16" xfId="34304" xr:uid="{00000000-0005-0000-0000-0000CC590000}"/>
    <cellStyle name="Normal 2 3 3 17" xfId="42690" xr:uid="{00000000-0005-0000-0000-0000CD590000}"/>
    <cellStyle name="Normal 2 3 3 18" xfId="51076" xr:uid="{00000000-0005-0000-0000-0000CE590000}"/>
    <cellStyle name="Normal 2 3 3 19" xfId="59462" xr:uid="{00000000-0005-0000-0000-0000CF590000}"/>
    <cellStyle name="Normal 2 3 3 2" xfId="229" xr:uid="{00000000-0005-0000-0000-0000D0590000}"/>
    <cellStyle name="Normal 2 3 3 2 10" xfId="6086" xr:uid="{00000000-0005-0000-0000-0000D1590000}"/>
    <cellStyle name="Normal 2 3 3 2 10 2" xfId="11762" xr:uid="{00000000-0005-0000-0000-0000D2590000}"/>
    <cellStyle name="Normal 2 3 3 2 10 3" xfId="20148" xr:uid="{00000000-0005-0000-0000-0000D3590000}"/>
    <cellStyle name="Normal 2 3 3 2 10 4" xfId="28534" xr:uid="{00000000-0005-0000-0000-0000D4590000}"/>
    <cellStyle name="Normal 2 3 3 2 10 5" xfId="36920" xr:uid="{00000000-0005-0000-0000-0000D5590000}"/>
    <cellStyle name="Normal 2 3 3 2 10 6" xfId="45306" xr:uid="{00000000-0005-0000-0000-0000D6590000}"/>
    <cellStyle name="Normal 2 3 3 2 10 7" xfId="53692" xr:uid="{00000000-0005-0000-0000-0000D7590000}"/>
    <cellStyle name="Normal 2 3 3 2 11" xfId="9147" xr:uid="{00000000-0005-0000-0000-0000D8590000}"/>
    <cellStyle name="Normal 2 3 3 2 12" xfId="17533" xr:uid="{00000000-0005-0000-0000-0000D9590000}"/>
    <cellStyle name="Normal 2 3 3 2 13" xfId="25919" xr:uid="{00000000-0005-0000-0000-0000DA590000}"/>
    <cellStyle name="Normal 2 3 3 2 14" xfId="34305" xr:uid="{00000000-0005-0000-0000-0000DB590000}"/>
    <cellStyle name="Normal 2 3 3 2 15" xfId="42691" xr:uid="{00000000-0005-0000-0000-0000DC590000}"/>
    <cellStyle name="Normal 2 3 3 2 16" xfId="51077" xr:uid="{00000000-0005-0000-0000-0000DD590000}"/>
    <cellStyle name="Normal 2 3 3 2 17" xfId="59463" xr:uid="{00000000-0005-0000-0000-0000DE590000}"/>
    <cellStyle name="Normal 2 3 3 2 18" xfId="60830" xr:uid="{00000000-0005-0000-0000-0000DF590000}"/>
    <cellStyle name="Normal 2 3 3 2 2" xfId="230" xr:uid="{00000000-0005-0000-0000-0000E0590000}"/>
    <cellStyle name="Normal 2 3 3 2 2 10" xfId="9148" xr:uid="{00000000-0005-0000-0000-0000E1590000}"/>
    <cellStyle name="Normal 2 3 3 2 2 11" xfId="17534" xr:uid="{00000000-0005-0000-0000-0000E2590000}"/>
    <cellStyle name="Normal 2 3 3 2 2 12" xfId="25920" xr:uid="{00000000-0005-0000-0000-0000E3590000}"/>
    <cellStyle name="Normal 2 3 3 2 2 13" xfId="34306" xr:uid="{00000000-0005-0000-0000-0000E4590000}"/>
    <cellStyle name="Normal 2 3 3 2 2 14" xfId="42692" xr:uid="{00000000-0005-0000-0000-0000E5590000}"/>
    <cellStyle name="Normal 2 3 3 2 2 15" xfId="51078" xr:uid="{00000000-0005-0000-0000-0000E6590000}"/>
    <cellStyle name="Normal 2 3 3 2 2 16" xfId="59464" xr:uid="{00000000-0005-0000-0000-0000E7590000}"/>
    <cellStyle name="Normal 2 3 3 2 2 17" xfId="60831" xr:uid="{00000000-0005-0000-0000-0000E8590000}"/>
    <cellStyle name="Normal 2 3 3 2 2 2" xfId="231" xr:uid="{00000000-0005-0000-0000-0000E9590000}"/>
    <cellStyle name="Normal 2 3 3 2 2 2 10" xfId="34307" xr:uid="{00000000-0005-0000-0000-0000EA590000}"/>
    <cellStyle name="Normal 2 3 3 2 2 2 11" xfId="42693" xr:uid="{00000000-0005-0000-0000-0000EB590000}"/>
    <cellStyle name="Normal 2 3 3 2 2 2 12" xfId="51079" xr:uid="{00000000-0005-0000-0000-0000EC590000}"/>
    <cellStyle name="Normal 2 3 3 2 2 2 13" xfId="59465" xr:uid="{00000000-0005-0000-0000-0000ED590000}"/>
    <cellStyle name="Normal 2 3 3 2 2 2 14" xfId="60832" xr:uid="{00000000-0005-0000-0000-0000EE590000}"/>
    <cellStyle name="Normal 2 3 3 2 2 2 2" xfId="1053" xr:uid="{00000000-0005-0000-0000-0000EF590000}"/>
    <cellStyle name="Normal 2 3 3 2 2 2 2 10" xfId="51464" xr:uid="{00000000-0005-0000-0000-0000F0590000}"/>
    <cellStyle name="Normal 2 3 3 2 2 2 2 11" xfId="59850" xr:uid="{00000000-0005-0000-0000-0000F1590000}"/>
    <cellStyle name="Normal 2 3 3 2 2 2 2 12" xfId="61327" xr:uid="{00000000-0005-0000-0000-0000F2590000}"/>
    <cellStyle name="Normal 2 3 3 2 2 2 2 2" xfId="3004" xr:uid="{00000000-0005-0000-0000-0000F3590000}"/>
    <cellStyle name="Normal 2 3 3 2 2 2 2 2 2" xfId="5721" xr:uid="{00000000-0005-0000-0000-0000F4590000}"/>
    <cellStyle name="Normal 2 3 3 2 2 2 2 2 2 2" xfId="17075" xr:uid="{00000000-0005-0000-0000-0000F5590000}"/>
    <cellStyle name="Normal 2 3 3 2 2 2 2 2 2 3" xfId="25461" xr:uid="{00000000-0005-0000-0000-0000F6590000}"/>
    <cellStyle name="Normal 2 3 3 2 2 2 2 2 2 4" xfId="33847" xr:uid="{00000000-0005-0000-0000-0000F7590000}"/>
    <cellStyle name="Normal 2 3 3 2 2 2 2 2 2 5" xfId="42233" xr:uid="{00000000-0005-0000-0000-0000F8590000}"/>
    <cellStyle name="Normal 2 3 3 2 2 2 2 2 2 6" xfId="50619" xr:uid="{00000000-0005-0000-0000-0000F9590000}"/>
    <cellStyle name="Normal 2 3 3 2 2 2 2 2 2 7" xfId="59005" xr:uid="{00000000-0005-0000-0000-0000FA590000}"/>
    <cellStyle name="Normal 2 3 3 2 2 2 2 2 3" xfId="8689" xr:uid="{00000000-0005-0000-0000-0000FB590000}"/>
    <cellStyle name="Normal 2 3 3 2 2 2 2 2 3 2" xfId="14365" xr:uid="{00000000-0005-0000-0000-0000FC590000}"/>
    <cellStyle name="Normal 2 3 3 2 2 2 2 2 3 3" xfId="22751" xr:uid="{00000000-0005-0000-0000-0000FD590000}"/>
    <cellStyle name="Normal 2 3 3 2 2 2 2 2 3 4" xfId="31137" xr:uid="{00000000-0005-0000-0000-0000FE590000}"/>
    <cellStyle name="Normal 2 3 3 2 2 2 2 2 3 5" xfId="39523" xr:uid="{00000000-0005-0000-0000-0000FF590000}"/>
    <cellStyle name="Normal 2 3 3 2 2 2 2 2 3 6" xfId="47909" xr:uid="{00000000-0005-0000-0000-0000005A0000}"/>
    <cellStyle name="Normal 2 3 3 2 2 2 2 2 3 7" xfId="56295" xr:uid="{00000000-0005-0000-0000-0000015A0000}"/>
    <cellStyle name="Normal 2 3 3 2 2 2 2 2 4" xfId="11399" xr:uid="{00000000-0005-0000-0000-0000025A0000}"/>
    <cellStyle name="Normal 2 3 3 2 2 2 2 2 5" xfId="19785" xr:uid="{00000000-0005-0000-0000-0000035A0000}"/>
    <cellStyle name="Normal 2 3 3 2 2 2 2 2 6" xfId="28171" xr:uid="{00000000-0005-0000-0000-0000045A0000}"/>
    <cellStyle name="Normal 2 3 3 2 2 2 2 2 7" xfId="36557" xr:uid="{00000000-0005-0000-0000-0000055A0000}"/>
    <cellStyle name="Normal 2 3 3 2 2 2 2 2 8" xfId="44943" xr:uid="{00000000-0005-0000-0000-0000065A0000}"/>
    <cellStyle name="Normal 2 3 3 2 2 2 2 2 9" xfId="53329" xr:uid="{00000000-0005-0000-0000-0000075A0000}"/>
    <cellStyle name="Normal 2 3 3 2 2 2 2 3" xfId="3856" xr:uid="{00000000-0005-0000-0000-0000085A0000}"/>
    <cellStyle name="Normal 2 3 3 2 2 2 2 3 2" xfId="15210" xr:uid="{00000000-0005-0000-0000-0000095A0000}"/>
    <cellStyle name="Normal 2 3 3 2 2 2 2 3 3" xfId="23596" xr:uid="{00000000-0005-0000-0000-00000A5A0000}"/>
    <cellStyle name="Normal 2 3 3 2 2 2 2 3 4" xfId="31982" xr:uid="{00000000-0005-0000-0000-00000B5A0000}"/>
    <cellStyle name="Normal 2 3 3 2 2 2 2 3 5" xfId="40368" xr:uid="{00000000-0005-0000-0000-00000C5A0000}"/>
    <cellStyle name="Normal 2 3 3 2 2 2 2 3 6" xfId="48754" xr:uid="{00000000-0005-0000-0000-00000D5A0000}"/>
    <cellStyle name="Normal 2 3 3 2 2 2 2 3 7" xfId="57140" xr:uid="{00000000-0005-0000-0000-00000E5A0000}"/>
    <cellStyle name="Normal 2 3 3 2 2 2 2 4" xfId="6824" xr:uid="{00000000-0005-0000-0000-00000F5A0000}"/>
    <cellStyle name="Normal 2 3 3 2 2 2 2 4 2" xfId="12500" xr:uid="{00000000-0005-0000-0000-0000105A0000}"/>
    <cellStyle name="Normal 2 3 3 2 2 2 2 4 3" xfId="20886" xr:uid="{00000000-0005-0000-0000-0000115A0000}"/>
    <cellStyle name="Normal 2 3 3 2 2 2 2 4 4" xfId="29272" xr:uid="{00000000-0005-0000-0000-0000125A0000}"/>
    <cellStyle name="Normal 2 3 3 2 2 2 2 4 5" xfId="37658" xr:uid="{00000000-0005-0000-0000-0000135A0000}"/>
    <cellStyle name="Normal 2 3 3 2 2 2 2 4 6" xfId="46044" xr:uid="{00000000-0005-0000-0000-0000145A0000}"/>
    <cellStyle name="Normal 2 3 3 2 2 2 2 4 7" xfId="54430" xr:uid="{00000000-0005-0000-0000-0000155A0000}"/>
    <cellStyle name="Normal 2 3 3 2 2 2 2 5" xfId="9534" xr:uid="{00000000-0005-0000-0000-0000165A0000}"/>
    <cellStyle name="Normal 2 3 3 2 2 2 2 6" xfId="17920" xr:uid="{00000000-0005-0000-0000-0000175A0000}"/>
    <cellStyle name="Normal 2 3 3 2 2 2 2 7" xfId="26306" xr:uid="{00000000-0005-0000-0000-0000185A0000}"/>
    <cellStyle name="Normal 2 3 3 2 2 2 2 8" xfId="34692" xr:uid="{00000000-0005-0000-0000-0000195A0000}"/>
    <cellStyle name="Normal 2 3 3 2 2 2 2 9" xfId="43078" xr:uid="{00000000-0005-0000-0000-00001A5A0000}"/>
    <cellStyle name="Normal 2 3 3 2 2 2 3" xfId="1599" xr:uid="{00000000-0005-0000-0000-00001B5A0000}"/>
    <cellStyle name="Normal 2 3 3 2 2 2 3 10" xfId="51924" xr:uid="{00000000-0005-0000-0000-00001C5A0000}"/>
    <cellStyle name="Normal 2 3 3 2 2 2 3 11" xfId="60310" xr:uid="{00000000-0005-0000-0000-00001D5A0000}"/>
    <cellStyle name="Normal 2 3 3 2 2 2 3 2" xfId="2619" xr:uid="{00000000-0005-0000-0000-00001E5A0000}"/>
    <cellStyle name="Normal 2 3 3 2 2 2 3 2 2" xfId="5336" xr:uid="{00000000-0005-0000-0000-00001F5A0000}"/>
    <cellStyle name="Normal 2 3 3 2 2 2 3 2 2 2" xfId="16690" xr:uid="{00000000-0005-0000-0000-0000205A0000}"/>
    <cellStyle name="Normal 2 3 3 2 2 2 3 2 2 3" xfId="25076" xr:uid="{00000000-0005-0000-0000-0000215A0000}"/>
    <cellStyle name="Normal 2 3 3 2 2 2 3 2 2 4" xfId="33462" xr:uid="{00000000-0005-0000-0000-0000225A0000}"/>
    <cellStyle name="Normal 2 3 3 2 2 2 3 2 2 5" xfId="41848" xr:uid="{00000000-0005-0000-0000-0000235A0000}"/>
    <cellStyle name="Normal 2 3 3 2 2 2 3 2 2 6" xfId="50234" xr:uid="{00000000-0005-0000-0000-0000245A0000}"/>
    <cellStyle name="Normal 2 3 3 2 2 2 3 2 2 7" xfId="58620" xr:uid="{00000000-0005-0000-0000-0000255A0000}"/>
    <cellStyle name="Normal 2 3 3 2 2 2 3 2 3" xfId="8304" xr:uid="{00000000-0005-0000-0000-0000265A0000}"/>
    <cellStyle name="Normal 2 3 3 2 2 2 3 2 3 2" xfId="13980" xr:uid="{00000000-0005-0000-0000-0000275A0000}"/>
    <cellStyle name="Normal 2 3 3 2 2 2 3 2 3 3" xfId="22366" xr:uid="{00000000-0005-0000-0000-0000285A0000}"/>
    <cellStyle name="Normal 2 3 3 2 2 2 3 2 3 4" xfId="30752" xr:uid="{00000000-0005-0000-0000-0000295A0000}"/>
    <cellStyle name="Normal 2 3 3 2 2 2 3 2 3 5" xfId="39138" xr:uid="{00000000-0005-0000-0000-00002A5A0000}"/>
    <cellStyle name="Normal 2 3 3 2 2 2 3 2 3 6" xfId="47524" xr:uid="{00000000-0005-0000-0000-00002B5A0000}"/>
    <cellStyle name="Normal 2 3 3 2 2 2 3 2 3 7" xfId="55910" xr:uid="{00000000-0005-0000-0000-00002C5A0000}"/>
    <cellStyle name="Normal 2 3 3 2 2 2 3 2 4" xfId="11014" xr:uid="{00000000-0005-0000-0000-00002D5A0000}"/>
    <cellStyle name="Normal 2 3 3 2 2 2 3 2 5" xfId="19400" xr:uid="{00000000-0005-0000-0000-00002E5A0000}"/>
    <cellStyle name="Normal 2 3 3 2 2 2 3 2 6" xfId="27786" xr:uid="{00000000-0005-0000-0000-00002F5A0000}"/>
    <cellStyle name="Normal 2 3 3 2 2 2 3 2 7" xfId="36172" xr:uid="{00000000-0005-0000-0000-0000305A0000}"/>
    <cellStyle name="Normal 2 3 3 2 2 2 3 2 8" xfId="44558" xr:uid="{00000000-0005-0000-0000-0000315A0000}"/>
    <cellStyle name="Normal 2 3 3 2 2 2 3 2 9" xfId="52944" xr:uid="{00000000-0005-0000-0000-0000325A0000}"/>
    <cellStyle name="Normal 2 3 3 2 2 2 3 3" xfId="4316" xr:uid="{00000000-0005-0000-0000-0000335A0000}"/>
    <cellStyle name="Normal 2 3 3 2 2 2 3 3 2" xfId="15670" xr:uid="{00000000-0005-0000-0000-0000345A0000}"/>
    <cellStyle name="Normal 2 3 3 2 2 2 3 3 3" xfId="24056" xr:uid="{00000000-0005-0000-0000-0000355A0000}"/>
    <cellStyle name="Normal 2 3 3 2 2 2 3 3 4" xfId="32442" xr:uid="{00000000-0005-0000-0000-0000365A0000}"/>
    <cellStyle name="Normal 2 3 3 2 2 2 3 3 5" xfId="40828" xr:uid="{00000000-0005-0000-0000-0000375A0000}"/>
    <cellStyle name="Normal 2 3 3 2 2 2 3 3 6" xfId="49214" xr:uid="{00000000-0005-0000-0000-0000385A0000}"/>
    <cellStyle name="Normal 2 3 3 2 2 2 3 3 7" xfId="57600" xr:uid="{00000000-0005-0000-0000-0000395A0000}"/>
    <cellStyle name="Normal 2 3 3 2 2 2 3 4" xfId="7284" xr:uid="{00000000-0005-0000-0000-00003A5A0000}"/>
    <cellStyle name="Normal 2 3 3 2 2 2 3 4 2" xfId="12960" xr:uid="{00000000-0005-0000-0000-00003B5A0000}"/>
    <cellStyle name="Normal 2 3 3 2 2 2 3 4 3" xfId="21346" xr:uid="{00000000-0005-0000-0000-00003C5A0000}"/>
    <cellStyle name="Normal 2 3 3 2 2 2 3 4 4" xfId="29732" xr:uid="{00000000-0005-0000-0000-00003D5A0000}"/>
    <cellStyle name="Normal 2 3 3 2 2 2 3 4 5" xfId="38118" xr:uid="{00000000-0005-0000-0000-00003E5A0000}"/>
    <cellStyle name="Normal 2 3 3 2 2 2 3 4 6" xfId="46504" xr:uid="{00000000-0005-0000-0000-00003F5A0000}"/>
    <cellStyle name="Normal 2 3 3 2 2 2 3 4 7" xfId="54890" xr:uid="{00000000-0005-0000-0000-0000405A0000}"/>
    <cellStyle name="Normal 2 3 3 2 2 2 3 5" xfId="9994" xr:uid="{00000000-0005-0000-0000-0000415A0000}"/>
    <cellStyle name="Normal 2 3 3 2 2 2 3 6" xfId="18380" xr:uid="{00000000-0005-0000-0000-0000425A0000}"/>
    <cellStyle name="Normal 2 3 3 2 2 2 3 7" xfId="26766" xr:uid="{00000000-0005-0000-0000-0000435A0000}"/>
    <cellStyle name="Normal 2 3 3 2 2 2 3 8" xfId="35152" xr:uid="{00000000-0005-0000-0000-0000445A0000}"/>
    <cellStyle name="Normal 2 3 3 2 2 2 3 9" xfId="43538" xr:uid="{00000000-0005-0000-0000-0000455A0000}"/>
    <cellStyle name="Normal 2 3 3 2 2 2 4" xfId="2159" xr:uid="{00000000-0005-0000-0000-0000465A0000}"/>
    <cellStyle name="Normal 2 3 3 2 2 2 4 2" xfId="4876" xr:uid="{00000000-0005-0000-0000-0000475A0000}"/>
    <cellStyle name="Normal 2 3 3 2 2 2 4 2 2" xfId="16230" xr:uid="{00000000-0005-0000-0000-0000485A0000}"/>
    <cellStyle name="Normal 2 3 3 2 2 2 4 2 3" xfId="24616" xr:uid="{00000000-0005-0000-0000-0000495A0000}"/>
    <cellStyle name="Normal 2 3 3 2 2 2 4 2 4" xfId="33002" xr:uid="{00000000-0005-0000-0000-00004A5A0000}"/>
    <cellStyle name="Normal 2 3 3 2 2 2 4 2 5" xfId="41388" xr:uid="{00000000-0005-0000-0000-00004B5A0000}"/>
    <cellStyle name="Normal 2 3 3 2 2 2 4 2 6" xfId="49774" xr:uid="{00000000-0005-0000-0000-00004C5A0000}"/>
    <cellStyle name="Normal 2 3 3 2 2 2 4 2 7" xfId="58160" xr:uid="{00000000-0005-0000-0000-00004D5A0000}"/>
    <cellStyle name="Normal 2 3 3 2 2 2 4 3" xfId="7844" xr:uid="{00000000-0005-0000-0000-00004E5A0000}"/>
    <cellStyle name="Normal 2 3 3 2 2 2 4 3 2" xfId="13520" xr:uid="{00000000-0005-0000-0000-00004F5A0000}"/>
    <cellStyle name="Normal 2 3 3 2 2 2 4 3 3" xfId="21906" xr:uid="{00000000-0005-0000-0000-0000505A0000}"/>
    <cellStyle name="Normal 2 3 3 2 2 2 4 3 4" xfId="30292" xr:uid="{00000000-0005-0000-0000-0000515A0000}"/>
    <cellStyle name="Normal 2 3 3 2 2 2 4 3 5" xfId="38678" xr:uid="{00000000-0005-0000-0000-0000525A0000}"/>
    <cellStyle name="Normal 2 3 3 2 2 2 4 3 6" xfId="47064" xr:uid="{00000000-0005-0000-0000-0000535A0000}"/>
    <cellStyle name="Normal 2 3 3 2 2 2 4 3 7" xfId="55450" xr:uid="{00000000-0005-0000-0000-0000545A0000}"/>
    <cellStyle name="Normal 2 3 3 2 2 2 4 4" xfId="10554" xr:uid="{00000000-0005-0000-0000-0000555A0000}"/>
    <cellStyle name="Normal 2 3 3 2 2 2 4 5" xfId="18940" xr:uid="{00000000-0005-0000-0000-0000565A0000}"/>
    <cellStyle name="Normal 2 3 3 2 2 2 4 6" xfId="27326" xr:uid="{00000000-0005-0000-0000-0000575A0000}"/>
    <cellStyle name="Normal 2 3 3 2 2 2 4 7" xfId="35712" xr:uid="{00000000-0005-0000-0000-0000585A0000}"/>
    <cellStyle name="Normal 2 3 3 2 2 2 4 8" xfId="44098" xr:uid="{00000000-0005-0000-0000-0000595A0000}"/>
    <cellStyle name="Normal 2 3 3 2 2 2 4 9" xfId="52484" xr:uid="{00000000-0005-0000-0000-00005A5A0000}"/>
    <cellStyle name="Normal 2 3 3 2 2 2 5" xfId="3471" xr:uid="{00000000-0005-0000-0000-00005B5A0000}"/>
    <cellStyle name="Normal 2 3 3 2 2 2 5 2" xfId="14825" xr:uid="{00000000-0005-0000-0000-00005C5A0000}"/>
    <cellStyle name="Normal 2 3 3 2 2 2 5 3" xfId="23211" xr:uid="{00000000-0005-0000-0000-00005D5A0000}"/>
    <cellStyle name="Normal 2 3 3 2 2 2 5 4" xfId="31597" xr:uid="{00000000-0005-0000-0000-00005E5A0000}"/>
    <cellStyle name="Normal 2 3 3 2 2 2 5 5" xfId="39983" xr:uid="{00000000-0005-0000-0000-00005F5A0000}"/>
    <cellStyle name="Normal 2 3 3 2 2 2 5 6" xfId="48369" xr:uid="{00000000-0005-0000-0000-0000605A0000}"/>
    <cellStyle name="Normal 2 3 3 2 2 2 5 7" xfId="56755" xr:uid="{00000000-0005-0000-0000-0000615A0000}"/>
    <cellStyle name="Normal 2 3 3 2 2 2 6" xfId="6439" xr:uid="{00000000-0005-0000-0000-0000625A0000}"/>
    <cellStyle name="Normal 2 3 3 2 2 2 6 2" xfId="12115" xr:uid="{00000000-0005-0000-0000-0000635A0000}"/>
    <cellStyle name="Normal 2 3 3 2 2 2 6 3" xfId="20501" xr:uid="{00000000-0005-0000-0000-0000645A0000}"/>
    <cellStyle name="Normal 2 3 3 2 2 2 6 4" xfId="28887" xr:uid="{00000000-0005-0000-0000-0000655A0000}"/>
    <cellStyle name="Normal 2 3 3 2 2 2 6 5" xfId="37273" xr:uid="{00000000-0005-0000-0000-0000665A0000}"/>
    <cellStyle name="Normal 2 3 3 2 2 2 6 6" xfId="45659" xr:uid="{00000000-0005-0000-0000-0000675A0000}"/>
    <cellStyle name="Normal 2 3 3 2 2 2 6 7" xfId="54045" xr:uid="{00000000-0005-0000-0000-0000685A0000}"/>
    <cellStyle name="Normal 2 3 3 2 2 2 7" xfId="9149" xr:uid="{00000000-0005-0000-0000-0000695A0000}"/>
    <cellStyle name="Normal 2 3 3 2 2 2 8" xfId="17535" xr:uid="{00000000-0005-0000-0000-00006A5A0000}"/>
    <cellStyle name="Normal 2 3 3 2 2 2 9" xfId="25921" xr:uid="{00000000-0005-0000-0000-00006B5A0000}"/>
    <cellStyle name="Normal 2 3 3 2 2 3" xfId="1054" xr:uid="{00000000-0005-0000-0000-00006C5A0000}"/>
    <cellStyle name="Normal 2 3 3 2 2 3 10" xfId="43079" xr:uid="{00000000-0005-0000-0000-00006D5A0000}"/>
    <cellStyle name="Normal 2 3 3 2 2 3 11" xfId="51465" xr:uid="{00000000-0005-0000-0000-00006E5A0000}"/>
    <cellStyle name="Normal 2 3 3 2 2 3 12" xfId="59851" xr:uid="{00000000-0005-0000-0000-00006F5A0000}"/>
    <cellStyle name="Normal 2 3 3 2 2 3 13" xfId="61326" xr:uid="{00000000-0005-0000-0000-0000705A0000}"/>
    <cellStyle name="Normal 2 3 3 2 2 3 2" xfId="1867" xr:uid="{00000000-0005-0000-0000-0000715A0000}"/>
    <cellStyle name="Normal 2 3 3 2 2 3 2 10" xfId="52192" xr:uid="{00000000-0005-0000-0000-0000725A0000}"/>
    <cellStyle name="Normal 2 3 3 2 2 3 2 11" xfId="60578" xr:uid="{00000000-0005-0000-0000-0000735A0000}"/>
    <cellStyle name="Normal 2 3 3 2 2 3 2 2" xfId="3005" xr:uid="{00000000-0005-0000-0000-0000745A0000}"/>
    <cellStyle name="Normal 2 3 3 2 2 3 2 2 2" xfId="5722" xr:uid="{00000000-0005-0000-0000-0000755A0000}"/>
    <cellStyle name="Normal 2 3 3 2 2 3 2 2 2 2" xfId="17076" xr:uid="{00000000-0005-0000-0000-0000765A0000}"/>
    <cellStyle name="Normal 2 3 3 2 2 3 2 2 2 3" xfId="25462" xr:uid="{00000000-0005-0000-0000-0000775A0000}"/>
    <cellStyle name="Normal 2 3 3 2 2 3 2 2 2 4" xfId="33848" xr:uid="{00000000-0005-0000-0000-0000785A0000}"/>
    <cellStyle name="Normal 2 3 3 2 2 3 2 2 2 5" xfId="42234" xr:uid="{00000000-0005-0000-0000-0000795A0000}"/>
    <cellStyle name="Normal 2 3 3 2 2 3 2 2 2 6" xfId="50620" xr:uid="{00000000-0005-0000-0000-00007A5A0000}"/>
    <cellStyle name="Normal 2 3 3 2 2 3 2 2 2 7" xfId="59006" xr:uid="{00000000-0005-0000-0000-00007B5A0000}"/>
    <cellStyle name="Normal 2 3 3 2 2 3 2 2 3" xfId="8690" xr:uid="{00000000-0005-0000-0000-00007C5A0000}"/>
    <cellStyle name="Normal 2 3 3 2 2 3 2 2 3 2" xfId="14366" xr:uid="{00000000-0005-0000-0000-00007D5A0000}"/>
    <cellStyle name="Normal 2 3 3 2 2 3 2 2 3 3" xfId="22752" xr:uid="{00000000-0005-0000-0000-00007E5A0000}"/>
    <cellStyle name="Normal 2 3 3 2 2 3 2 2 3 4" xfId="31138" xr:uid="{00000000-0005-0000-0000-00007F5A0000}"/>
    <cellStyle name="Normal 2 3 3 2 2 3 2 2 3 5" xfId="39524" xr:uid="{00000000-0005-0000-0000-0000805A0000}"/>
    <cellStyle name="Normal 2 3 3 2 2 3 2 2 3 6" xfId="47910" xr:uid="{00000000-0005-0000-0000-0000815A0000}"/>
    <cellStyle name="Normal 2 3 3 2 2 3 2 2 3 7" xfId="56296" xr:uid="{00000000-0005-0000-0000-0000825A0000}"/>
    <cellStyle name="Normal 2 3 3 2 2 3 2 2 4" xfId="11400" xr:uid="{00000000-0005-0000-0000-0000835A0000}"/>
    <cellStyle name="Normal 2 3 3 2 2 3 2 2 5" xfId="19786" xr:uid="{00000000-0005-0000-0000-0000845A0000}"/>
    <cellStyle name="Normal 2 3 3 2 2 3 2 2 6" xfId="28172" xr:uid="{00000000-0005-0000-0000-0000855A0000}"/>
    <cellStyle name="Normal 2 3 3 2 2 3 2 2 7" xfId="36558" xr:uid="{00000000-0005-0000-0000-0000865A0000}"/>
    <cellStyle name="Normal 2 3 3 2 2 3 2 2 8" xfId="44944" xr:uid="{00000000-0005-0000-0000-0000875A0000}"/>
    <cellStyle name="Normal 2 3 3 2 2 3 2 2 9" xfId="53330" xr:uid="{00000000-0005-0000-0000-0000885A0000}"/>
    <cellStyle name="Normal 2 3 3 2 2 3 2 3" xfId="4584" xr:uid="{00000000-0005-0000-0000-0000895A0000}"/>
    <cellStyle name="Normal 2 3 3 2 2 3 2 3 2" xfId="15938" xr:uid="{00000000-0005-0000-0000-00008A5A0000}"/>
    <cellStyle name="Normal 2 3 3 2 2 3 2 3 3" xfId="24324" xr:uid="{00000000-0005-0000-0000-00008B5A0000}"/>
    <cellStyle name="Normal 2 3 3 2 2 3 2 3 4" xfId="32710" xr:uid="{00000000-0005-0000-0000-00008C5A0000}"/>
    <cellStyle name="Normal 2 3 3 2 2 3 2 3 5" xfId="41096" xr:uid="{00000000-0005-0000-0000-00008D5A0000}"/>
    <cellStyle name="Normal 2 3 3 2 2 3 2 3 6" xfId="49482" xr:uid="{00000000-0005-0000-0000-00008E5A0000}"/>
    <cellStyle name="Normal 2 3 3 2 2 3 2 3 7" xfId="57868" xr:uid="{00000000-0005-0000-0000-00008F5A0000}"/>
    <cellStyle name="Normal 2 3 3 2 2 3 2 4" xfId="7552" xr:uid="{00000000-0005-0000-0000-0000905A0000}"/>
    <cellStyle name="Normal 2 3 3 2 2 3 2 4 2" xfId="13228" xr:uid="{00000000-0005-0000-0000-0000915A0000}"/>
    <cellStyle name="Normal 2 3 3 2 2 3 2 4 3" xfId="21614" xr:uid="{00000000-0005-0000-0000-0000925A0000}"/>
    <cellStyle name="Normal 2 3 3 2 2 3 2 4 4" xfId="30000" xr:uid="{00000000-0005-0000-0000-0000935A0000}"/>
    <cellStyle name="Normal 2 3 3 2 2 3 2 4 5" xfId="38386" xr:uid="{00000000-0005-0000-0000-0000945A0000}"/>
    <cellStyle name="Normal 2 3 3 2 2 3 2 4 6" xfId="46772" xr:uid="{00000000-0005-0000-0000-0000955A0000}"/>
    <cellStyle name="Normal 2 3 3 2 2 3 2 4 7" xfId="55158" xr:uid="{00000000-0005-0000-0000-0000965A0000}"/>
    <cellStyle name="Normal 2 3 3 2 2 3 2 5" xfId="10262" xr:uid="{00000000-0005-0000-0000-0000975A0000}"/>
    <cellStyle name="Normal 2 3 3 2 2 3 2 6" xfId="18648" xr:uid="{00000000-0005-0000-0000-0000985A0000}"/>
    <cellStyle name="Normal 2 3 3 2 2 3 2 7" xfId="27034" xr:uid="{00000000-0005-0000-0000-0000995A0000}"/>
    <cellStyle name="Normal 2 3 3 2 2 3 2 8" xfId="35420" xr:uid="{00000000-0005-0000-0000-00009A5A0000}"/>
    <cellStyle name="Normal 2 3 3 2 2 3 2 9" xfId="43806" xr:uid="{00000000-0005-0000-0000-00009B5A0000}"/>
    <cellStyle name="Normal 2 3 3 2 2 3 3" xfId="2160" xr:uid="{00000000-0005-0000-0000-00009C5A0000}"/>
    <cellStyle name="Normal 2 3 3 2 2 3 3 2" xfId="4877" xr:uid="{00000000-0005-0000-0000-00009D5A0000}"/>
    <cellStyle name="Normal 2 3 3 2 2 3 3 2 2" xfId="16231" xr:uid="{00000000-0005-0000-0000-00009E5A0000}"/>
    <cellStyle name="Normal 2 3 3 2 2 3 3 2 3" xfId="24617" xr:uid="{00000000-0005-0000-0000-00009F5A0000}"/>
    <cellStyle name="Normal 2 3 3 2 2 3 3 2 4" xfId="33003" xr:uid="{00000000-0005-0000-0000-0000A05A0000}"/>
    <cellStyle name="Normal 2 3 3 2 2 3 3 2 5" xfId="41389" xr:uid="{00000000-0005-0000-0000-0000A15A0000}"/>
    <cellStyle name="Normal 2 3 3 2 2 3 3 2 6" xfId="49775" xr:uid="{00000000-0005-0000-0000-0000A25A0000}"/>
    <cellStyle name="Normal 2 3 3 2 2 3 3 2 7" xfId="58161" xr:uid="{00000000-0005-0000-0000-0000A35A0000}"/>
    <cellStyle name="Normal 2 3 3 2 2 3 3 3" xfId="7845" xr:uid="{00000000-0005-0000-0000-0000A45A0000}"/>
    <cellStyle name="Normal 2 3 3 2 2 3 3 3 2" xfId="13521" xr:uid="{00000000-0005-0000-0000-0000A55A0000}"/>
    <cellStyle name="Normal 2 3 3 2 2 3 3 3 3" xfId="21907" xr:uid="{00000000-0005-0000-0000-0000A65A0000}"/>
    <cellStyle name="Normal 2 3 3 2 2 3 3 3 4" xfId="30293" xr:uid="{00000000-0005-0000-0000-0000A75A0000}"/>
    <cellStyle name="Normal 2 3 3 2 2 3 3 3 5" xfId="38679" xr:uid="{00000000-0005-0000-0000-0000A85A0000}"/>
    <cellStyle name="Normal 2 3 3 2 2 3 3 3 6" xfId="47065" xr:uid="{00000000-0005-0000-0000-0000A95A0000}"/>
    <cellStyle name="Normal 2 3 3 2 2 3 3 3 7" xfId="55451" xr:uid="{00000000-0005-0000-0000-0000AA5A0000}"/>
    <cellStyle name="Normal 2 3 3 2 2 3 3 4" xfId="10555" xr:uid="{00000000-0005-0000-0000-0000AB5A0000}"/>
    <cellStyle name="Normal 2 3 3 2 2 3 3 5" xfId="18941" xr:uid="{00000000-0005-0000-0000-0000AC5A0000}"/>
    <cellStyle name="Normal 2 3 3 2 2 3 3 6" xfId="27327" xr:uid="{00000000-0005-0000-0000-0000AD5A0000}"/>
    <cellStyle name="Normal 2 3 3 2 2 3 3 7" xfId="35713" xr:uid="{00000000-0005-0000-0000-0000AE5A0000}"/>
    <cellStyle name="Normal 2 3 3 2 2 3 3 8" xfId="44099" xr:uid="{00000000-0005-0000-0000-0000AF5A0000}"/>
    <cellStyle name="Normal 2 3 3 2 2 3 3 9" xfId="52485" xr:uid="{00000000-0005-0000-0000-0000B05A0000}"/>
    <cellStyle name="Normal 2 3 3 2 2 3 4" xfId="3857" xr:uid="{00000000-0005-0000-0000-0000B15A0000}"/>
    <cellStyle name="Normal 2 3 3 2 2 3 4 2" xfId="15211" xr:uid="{00000000-0005-0000-0000-0000B25A0000}"/>
    <cellStyle name="Normal 2 3 3 2 2 3 4 3" xfId="23597" xr:uid="{00000000-0005-0000-0000-0000B35A0000}"/>
    <cellStyle name="Normal 2 3 3 2 2 3 4 4" xfId="31983" xr:uid="{00000000-0005-0000-0000-0000B45A0000}"/>
    <cellStyle name="Normal 2 3 3 2 2 3 4 5" xfId="40369" xr:uid="{00000000-0005-0000-0000-0000B55A0000}"/>
    <cellStyle name="Normal 2 3 3 2 2 3 4 6" xfId="48755" xr:uid="{00000000-0005-0000-0000-0000B65A0000}"/>
    <cellStyle name="Normal 2 3 3 2 2 3 4 7" xfId="57141" xr:uid="{00000000-0005-0000-0000-0000B75A0000}"/>
    <cellStyle name="Normal 2 3 3 2 2 3 5" xfId="6825" xr:uid="{00000000-0005-0000-0000-0000B85A0000}"/>
    <cellStyle name="Normal 2 3 3 2 2 3 5 2" xfId="12501" xr:uid="{00000000-0005-0000-0000-0000B95A0000}"/>
    <cellStyle name="Normal 2 3 3 2 2 3 5 3" xfId="20887" xr:uid="{00000000-0005-0000-0000-0000BA5A0000}"/>
    <cellStyle name="Normal 2 3 3 2 2 3 5 4" xfId="29273" xr:uid="{00000000-0005-0000-0000-0000BB5A0000}"/>
    <cellStyle name="Normal 2 3 3 2 2 3 5 5" xfId="37659" xr:uid="{00000000-0005-0000-0000-0000BC5A0000}"/>
    <cellStyle name="Normal 2 3 3 2 2 3 5 6" xfId="46045" xr:uid="{00000000-0005-0000-0000-0000BD5A0000}"/>
    <cellStyle name="Normal 2 3 3 2 2 3 5 7" xfId="54431" xr:uid="{00000000-0005-0000-0000-0000BE5A0000}"/>
    <cellStyle name="Normal 2 3 3 2 2 3 6" xfId="9535" xr:uid="{00000000-0005-0000-0000-0000BF5A0000}"/>
    <cellStyle name="Normal 2 3 3 2 2 3 7" xfId="17921" xr:uid="{00000000-0005-0000-0000-0000C05A0000}"/>
    <cellStyle name="Normal 2 3 3 2 2 3 8" xfId="26307" xr:uid="{00000000-0005-0000-0000-0000C15A0000}"/>
    <cellStyle name="Normal 2 3 3 2 2 3 9" xfId="34693" xr:uid="{00000000-0005-0000-0000-0000C25A0000}"/>
    <cellStyle name="Normal 2 3 3 2 2 4" xfId="1052" xr:uid="{00000000-0005-0000-0000-0000C35A0000}"/>
    <cellStyle name="Normal 2 3 3 2 2 4 10" xfId="51463" xr:uid="{00000000-0005-0000-0000-0000C45A0000}"/>
    <cellStyle name="Normal 2 3 3 2 2 4 11" xfId="59849" xr:uid="{00000000-0005-0000-0000-0000C55A0000}"/>
    <cellStyle name="Normal 2 3 3 2 2 4 2" xfId="3003" xr:uid="{00000000-0005-0000-0000-0000C65A0000}"/>
    <cellStyle name="Normal 2 3 3 2 2 4 2 2" xfId="5720" xr:uid="{00000000-0005-0000-0000-0000C75A0000}"/>
    <cellStyle name="Normal 2 3 3 2 2 4 2 2 2" xfId="17074" xr:uid="{00000000-0005-0000-0000-0000C85A0000}"/>
    <cellStyle name="Normal 2 3 3 2 2 4 2 2 3" xfId="25460" xr:uid="{00000000-0005-0000-0000-0000C95A0000}"/>
    <cellStyle name="Normal 2 3 3 2 2 4 2 2 4" xfId="33846" xr:uid="{00000000-0005-0000-0000-0000CA5A0000}"/>
    <cellStyle name="Normal 2 3 3 2 2 4 2 2 5" xfId="42232" xr:uid="{00000000-0005-0000-0000-0000CB5A0000}"/>
    <cellStyle name="Normal 2 3 3 2 2 4 2 2 6" xfId="50618" xr:uid="{00000000-0005-0000-0000-0000CC5A0000}"/>
    <cellStyle name="Normal 2 3 3 2 2 4 2 2 7" xfId="59004" xr:uid="{00000000-0005-0000-0000-0000CD5A0000}"/>
    <cellStyle name="Normal 2 3 3 2 2 4 2 3" xfId="8688" xr:uid="{00000000-0005-0000-0000-0000CE5A0000}"/>
    <cellStyle name="Normal 2 3 3 2 2 4 2 3 2" xfId="14364" xr:uid="{00000000-0005-0000-0000-0000CF5A0000}"/>
    <cellStyle name="Normal 2 3 3 2 2 4 2 3 3" xfId="22750" xr:uid="{00000000-0005-0000-0000-0000D05A0000}"/>
    <cellStyle name="Normal 2 3 3 2 2 4 2 3 4" xfId="31136" xr:uid="{00000000-0005-0000-0000-0000D15A0000}"/>
    <cellStyle name="Normal 2 3 3 2 2 4 2 3 5" xfId="39522" xr:uid="{00000000-0005-0000-0000-0000D25A0000}"/>
    <cellStyle name="Normal 2 3 3 2 2 4 2 3 6" xfId="47908" xr:uid="{00000000-0005-0000-0000-0000D35A0000}"/>
    <cellStyle name="Normal 2 3 3 2 2 4 2 3 7" xfId="56294" xr:uid="{00000000-0005-0000-0000-0000D45A0000}"/>
    <cellStyle name="Normal 2 3 3 2 2 4 2 4" xfId="11398" xr:uid="{00000000-0005-0000-0000-0000D55A0000}"/>
    <cellStyle name="Normal 2 3 3 2 2 4 2 5" xfId="19784" xr:uid="{00000000-0005-0000-0000-0000D65A0000}"/>
    <cellStyle name="Normal 2 3 3 2 2 4 2 6" xfId="28170" xr:uid="{00000000-0005-0000-0000-0000D75A0000}"/>
    <cellStyle name="Normal 2 3 3 2 2 4 2 7" xfId="36556" xr:uid="{00000000-0005-0000-0000-0000D85A0000}"/>
    <cellStyle name="Normal 2 3 3 2 2 4 2 8" xfId="44942" xr:uid="{00000000-0005-0000-0000-0000D95A0000}"/>
    <cellStyle name="Normal 2 3 3 2 2 4 2 9" xfId="53328" xr:uid="{00000000-0005-0000-0000-0000DA5A0000}"/>
    <cellStyle name="Normal 2 3 3 2 2 4 3" xfId="3855" xr:uid="{00000000-0005-0000-0000-0000DB5A0000}"/>
    <cellStyle name="Normal 2 3 3 2 2 4 3 2" xfId="15209" xr:uid="{00000000-0005-0000-0000-0000DC5A0000}"/>
    <cellStyle name="Normal 2 3 3 2 2 4 3 3" xfId="23595" xr:uid="{00000000-0005-0000-0000-0000DD5A0000}"/>
    <cellStyle name="Normal 2 3 3 2 2 4 3 4" xfId="31981" xr:uid="{00000000-0005-0000-0000-0000DE5A0000}"/>
    <cellStyle name="Normal 2 3 3 2 2 4 3 5" xfId="40367" xr:uid="{00000000-0005-0000-0000-0000DF5A0000}"/>
    <cellStyle name="Normal 2 3 3 2 2 4 3 6" xfId="48753" xr:uid="{00000000-0005-0000-0000-0000E05A0000}"/>
    <cellStyle name="Normal 2 3 3 2 2 4 3 7" xfId="57139" xr:uid="{00000000-0005-0000-0000-0000E15A0000}"/>
    <cellStyle name="Normal 2 3 3 2 2 4 4" xfId="6823" xr:uid="{00000000-0005-0000-0000-0000E25A0000}"/>
    <cellStyle name="Normal 2 3 3 2 2 4 4 2" xfId="12499" xr:uid="{00000000-0005-0000-0000-0000E35A0000}"/>
    <cellStyle name="Normal 2 3 3 2 2 4 4 3" xfId="20885" xr:uid="{00000000-0005-0000-0000-0000E45A0000}"/>
    <cellStyle name="Normal 2 3 3 2 2 4 4 4" xfId="29271" xr:uid="{00000000-0005-0000-0000-0000E55A0000}"/>
    <cellStyle name="Normal 2 3 3 2 2 4 4 5" xfId="37657" xr:uid="{00000000-0005-0000-0000-0000E65A0000}"/>
    <cellStyle name="Normal 2 3 3 2 2 4 4 6" xfId="46043" xr:uid="{00000000-0005-0000-0000-0000E75A0000}"/>
    <cellStyle name="Normal 2 3 3 2 2 4 4 7" xfId="54429" xr:uid="{00000000-0005-0000-0000-0000E85A0000}"/>
    <cellStyle name="Normal 2 3 3 2 2 4 5" xfId="9533" xr:uid="{00000000-0005-0000-0000-0000E95A0000}"/>
    <cellStyle name="Normal 2 3 3 2 2 4 6" xfId="17919" xr:uid="{00000000-0005-0000-0000-0000EA5A0000}"/>
    <cellStyle name="Normal 2 3 3 2 2 4 7" xfId="26305" xr:uid="{00000000-0005-0000-0000-0000EB5A0000}"/>
    <cellStyle name="Normal 2 3 3 2 2 4 8" xfId="34691" xr:uid="{00000000-0005-0000-0000-0000EC5A0000}"/>
    <cellStyle name="Normal 2 3 3 2 2 4 9" xfId="43077" xr:uid="{00000000-0005-0000-0000-0000ED5A0000}"/>
    <cellStyle name="Normal 2 3 3 2 2 5" xfId="1598" xr:uid="{00000000-0005-0000-0000-0000EE5A0000}"/>
    <cellStyle name="Normal 2 3 3 2 2 5 10" xfId="51923" xr:uid="{00000000-0005-0000-0000-0000EF5A0000}"/>
    <cellStyle name="Normal 2 3 3 2 2 5 11" xfId="60309" xr:uid="{00000000-0005-0000-0000-0000F05A0000}"/>
    <cellStyle name="Normal 2 3 3 2 2 5 2" xfId="2618" xr:uid="{00000000-0005-0000-0000-0000F15A0000}"/>
    <cellStyle name="Normal 2 3 3 2 2 5 2 2" xfId="5335" xr:uid="{00000000-0005-0000-0000-0000F25A0000}"/>
    <cellStyle name="Normal 2 3 3 2 2 5 2 2 2" xfId="16689" xr:uid="{00000000-0005-0000-0000-0000F35A0000}"/>
    <cellStyle name="Normal 2 3 3 2 2 5 2 2 3" xfId="25075" xr:uid="{00000000-0005-0000-0000-0000F45A0000}"/>
    <cellStyle name="Normal 2 3 3 2 2 5 2 2 4" xfId="33461" xr:uid="{00000000-0005-0000-0000-0000F55A0000}"/>
    <cellStyle name="Normal 2 3 3 2 2 5 2 2 5" xfId="41847" xr:uid="{00000000-0005-0000-0000-0000F65A0000}"/>
    <cellStyle name="Normal 2 3 3 2 2 5 2 2 6" xfId="50233" xr:uid="{00000000-0005-0000-0000-0000F75A0000}"/>
    <cellStyle name="Normal 2 3 3 2 2 5 2 2 7" xfId="58619" xr:uid="{00000000-0005-0000-0000-0000F85A0000}"/>
    <cellStyle name="Normal 2 3 3 2 2 5 2 3" xfId="8303" xr:uid="{00000000-0005-0000-0000-0000F95A0000}"/>
    <cellStyle name="Normal 2 3 3 2 2 5 2 3 2" xfId="13979" xr:uid="{00000000-0005-0000-0000-0000FA5A0000}"/>
    <cellStyle name="Normal 2 3 3 2 2 5 2 3 3" xfId="22365" xr:uid="{00000000-0005-0000-0000-0000FB5A0000}"/>
    <cellStyle name="Normal 2 3 3 2 2 5 2 3 4" xfId="30751" xr:uid="{00000000-0005-0000-0000-0000FC5A0000}"/>
    <cellStyle name="Normal 2 3 3 2 2 5 2 3 5" xfId="39137" xr:uid="{00000000-0005-0000-0000-0000FD5A0000}"/>
    <cellStyle name="Normal 2 3 3 2 2 5 2 3 6" xfId="47523" xr:uid="{00000000-0005-0000-0000-0000FE5A0000}"/>
    <cellStyle name="Normal 2 3 3 2 2 5 2 3 7" xfId="55909" xr:uid="{00000000-0005-0000-0000-0000FF5A0000}"/>
    <cellStyle name="Normal 2 3 3 2 2 5 2 4" xfId="11013" xr:uid="{00000000-0005-0000-0000-0000005B0000}"/>
    <cellStyle name="Normal 2 3 3 2 2 5 2 5" xfId="19399" xr:uid="{00000000-0005-0000-0000-0000015B0000}"/>
    <cellStyle name="Normal 2 3 3 2 2 5 2 6" xfId="27785" xr:uid="{00000000-0005-0000-0000-0000025B0000}"/>
    <cellStyle name="Normal 2 3 3 2 2 5 2 7" xfId="36171" xr:uid="{00000000-0005-0000-0000-0000035B0000}"/>
    <cellStyle name="Normal 2 3 3 2 2 5 2 8" xfId="44557" xr:uid="{00000000-0005-0000-0000-0000045B0000}"/>
    <cellStyle name="Normal 2 3 3 2 2 5 2 9" xfId="52943" xr:uid="{00000000-0005-0000-0000-0000055B0000}"/>
    <cellStyle name="Normal 2 3 3 2 2 5 3" xfId="4315" xr:uid="{00000000-0005-0000-0000-0000065B0000}"/>
    <cellStyle name="Normal 2 3 3 2 2 5 3 2" xfId="15669" xr:uid="{00000000-0005-0000-0000-0000075B0000}"/>
    <cellStyle name="Normal 2 3 3 2 2 5 3 3" xfId="24055" xr:uid="{00000000-0005-0000-0000-0000085B0000}"/>
    <cellStyle name="Normal 2 3 3 2 2 5 3 4" xfId="32441" xr:uid="{00000000-0005-0000-0000-0000095B0000}"/>
    <cellStyle name="Normal 2 3 3 2 2 5 3 5" xfId="40827" xr:uid="{00000000-0005-0000-0000-00000A5B0000}"/>
    <cellStyle name="Normal 2 3 3 2 2 5 3 6" xfId="49213" xr:uid="{00000000-0005-0000-0000-00000B5B0000}"/>
    <cellStyle name="Normal 2 3 3 2 2 5 3 7" xfId="57599" xr:uid="{00000000-0005-0000-0000-00000C5B0000}"/>
    <cellStyle name="Normal 2 3 3 2 2 5 4" xfId="7283" xr:uid="{00000000-0005-0000-0000-00000D5B0000}"/>
    <cellStyle name="Normal 2 3 3 2 2 5 4 2" xfId="12959" xr:uid="{00000000-0005-0000-0000-00000E5B0000}"/>
    <cellStyle name="Normal 2 3 3 2 2 5 4 3" xfId="21345" xr:uid="{00000000-0005-0000-0000-00000F5B0000}"/>
    <cellStyle name="Normal 2 3 3 2 2 5 4 4" xfId="29731" xr:uid="{00000000-0005-0000-0000-0000105B0000}"/>
    <cellStyle name="Normal 2 3 3 2 2 5 4 5" xfId="38117" xr:uid="{00000000-0005-0000-0000-0000115B0000}"/>
    <cellStyle name="Normal 2 3 3 2 2 5 4 6" xfId="46503" xr:uid="{00000000-0005-0000-0000-0000125B0000}"/>
    <cellStyle name="Normal 2 3 3 2 2 5 4 7" xfId="54889" xr:uid="{00000000-0005-0000-0000-0000135B0000}"/>
    <cellStyle name="Normal 2 3 3 2 2 5 5" xfId="9993" xr:uid="{00000000-0005-0000-0000-0000145B0000}"/>
    <cellStyle name="Normal 2 3 3 2 2 5 6" xfId="18379" xr:uid="{00000000-0005-0000-0000-0000155B0000}"/>
    <cellStyle name="Normal 2 3 3 2 2 5 7" xfId="26765" xr:uid="{00000000-0005-0000-0000-0000165B0000}"/>
    <cellStyle name="Normal 2 3 3 2 2 5 8" xfId="35151" xr:uid="{00000000-0005-0000-0000-0000175B0000}"/>
    <cellStyle name="Normal 2 3 3 2 2 5 9" xfId="43537" xr:uid="{00000000-0005-0000-0000-0000185B0000}"/>
    <cellStyle name="Normal 2 3 3 2 2 6" xfId="2158" xr:uid="{00000000-0005-0000-0000-0000195B0000}"/>
    <cellStyle name="Normal 2 3 3 2 2 6 2" xfId="4875" xr:uid="{00000000-0005-0000-0000-00001A5B0000}"/>
    <cellStyle name="Normal 2 3 3 2 2 6 2 2" xfId="16229" xr:uid="{00000000-0005-0000-0000-00001B5B0000}"/>
    <cellStyle name="Normal 2 3 3 2 2 6 2 3" xfId="24615" xr:uid="{00000000-0005-0000-0000-00001C5B0000}"/>
    <cellStyle name="Normal 2 3 3 2 2 6 2 4" xfId="33001" xr:uid="{00000000-0005-0000-0000-00001D5B0000}"/>
    <cellStyle name="Normal 2 3 3 2 2 6 2 5" xfId="41387" xr:uid="{00000000-0005-0000-0000-00001E5B0000}"/>
    <cellStyle name="Normal 2 3 3 2 2 6 2 6" xfId="49773" xr:uid="{00000000-0005-0000-0000-00001F5B0000}"/>
    <cellStyle name="Normal 2 3 3 2 2 6 2 7" xfId="58159" xr:uid="{00000000-0005-0000-0000-0000205B0000}"/>
    <cellStyle name="Normal 2 3 3 2 2 6 3" xfId="7843" xr:uid="{00000000-0005-0000-0000-0000215B0000}"/>
    <cellStyle name="Normal 2 3 3 2 2 6 3 2" xfId="13519" xr:uid="{00000000-0005-0000-0000-0000225B0000}"/>
    <cellStyle name="Normal 2 3 3 2 2 6 3 3" xfId="21905" xr:uid="{00000000-0005-0000-0000-0000235B0000}"/>
    <cellStyle name="Normal 2 3 3 2 2 6 3 4" xfId="30291" xr:uid="{00000000-0005-0000-0000-0000245B0000}"/>
    <cellStyle name="Normal 2 3 3 2 2 6 3 5" xfId="38677" xr:uid="{00000000-0005-0000-0000-0000255B0000}"/>
    <cellStyle name="Normal 2 3 3 2 2 6 3 6" xfId="47063" xr:uid="{00000000-0005-0000-0000-0000265B0000}"/>
    <cellStyle name="Normal 2 3 3 2 2 6 3 7" xfId="55449" xr:uid="{00000000-0005-0000-0000-0000275B0000}"/>
    <cellStyle name="Normal 2 3 3 2 2 6 4" xfId="10553" xr:uid="{00000000-0005-0000-0000-0000285B0000}"/>
    <cellStyle name="Normal 2 3 3 2 2 6 5" xfId="18939" xr:uid="{00000000-0005-0000-0000-0000295B0000}"/>
    <cellStyle name="Normal 2 3 3 2 2 6 6" xfId="27325" xr:uid="{00000000-0005-0000-0000-00002A5B0000}"/>
    <cellStyle name="Normal 2 3 3 2 2 6 7" xfId="35711" xr:uid="{00000000-0005-0000-0000-00002B5B0000}"/>
    <cellStyle name="Normal 2 3 3 2 2 6 8" xfId="44097" xr:uid="{00000000-0005-0000-0000-00002C5B0000}"/>
    <cellStyle name="Normal 2 3 3 2 2 6 9" xfId="52483" xr:uid="{00000000-0005-0000-0000-00002D5B0000}"/>
    <cellStyle name="Normal 2 3 3 2 2 7" xfId="680" xr:uid="{00000000-0005-0000-0000-00002E5B0000}"/>
    <cellStyle name="Normal 2 3 3 2 2 7 2" xfId="6438" xr:uid="{00000000-0005-0000-0000-00002F5B0000}"/>
    <cellStyle name="Normal 2 3 3 2 2 7 3" xfId="12114" xr:uid="{00000000-0005-0000-0000-0000305B0000}"/>
    <cellStyle name="Normal 2 3 3 2 2 7 4" xfId="20500" xr:uid="{00000000-0005-0000-0000-0000315B0000}"/>
    <cellStyle name="Normal 2 3 3 2 2 7 5" xfId="28886" xr:uid="{00000000-0005-0000-0000-0000325B0000}"/>
    <cellStyle name="Normal 2 3 3 2 2 7 6" xfId="37272" xr:uid="{00000000-0005-0000-0000-0000335B0000}"/>
    <cellStyle name="Normal 2 3 3 2 2 7 7" xfId="45658" xr:uid="{00000000-0005-0000-0000-0000345B0000}"/>
    <cellStyle name="Normal 2 3 3 2 2 7 8" xfId="54044" xr:uid="{00000000-0005-0000-0000-0000355B0000}"/>
    <cellStyle name="Normal 2 3 3 2 2 8" xfId="3470" xr:uid="{00000000-0005-0000-0000-0000365B0000}"/>
    <cellStyle name="Normal 2 3 3 2 2 8 2" xfId="14824" xr:uid="{00000000-0005-0000-0000-0000375B0000}"/>
    <cellStyle name="Normal 2 3 3 2 2 8 3" xfId="23210" xr:uid="{00000000-0005-0000-0000-0000385B0000}"/>
    <cellStyle name="Normal 2 3 3 2 2 8 4" xfId="31596" xr:uid="{00000000-0005-0000-0000-0000395B0000}"/>
    <cellStyle name="Normal 2 3 3 2 2 8 5" xfId="39982" xr:uid="{00000000-0005-0000-0000-00003A5B0000}"/>
    <cellStyle name="Normal 2 3 3 2 2 8 6" xfId="48368" xr:uid="{00000000-0005-0000-0000-00003B5B0000}"/>
    <cellStyle name="Normal 2 3 3 2 2 8 7" xfId="56754" xr:uid="{00000000-0005-0000-0000-00003C5B0000}"/>
    <cellStyle name="Normal 2 3 3 2 2 9" xfId="6270" xr:uid="{00000000-0005-0000-0000-00003D5B0000}"/>
    <cellStyle name="Normal 2 3 3 2 2 9 2" xfId="11946" xr:uid="{00000000-0005-0000-0000-00003E5B0000}"/>
    <cellStyle name="Normal 2 3 3 2 2 9 3" xfId="20332" xr:uid="{00000000-0005-0000-0000-00003F5B0000}"/>
    <cellStyle name="Normal 2 3 3 2 2 9 4" xfId="28718" xr:uid="{00000000-0005-0000-0000-0000405B0000}"/>
    <cellStyle name="Normal 2 3 3 2 2 9 5" xfId="37104" xr:uid="{00000000-0005-0000-0000-0000415B0000}"/>
    <cellStyle name="Normal 2 3 3 2 2 9 6" xfId="45490" xr:uid="{00000000-0005-0000-0000-0000425B0000}"/>
    <cellStyle name="Normal 2 3 3 2 2 9 7" xfId="53876" xr:uid="{00000000-0005-0000-0000-0000435B0000}"/>
    <cellStyle name="Normal 2 3 3 2 2_Sheet1" xfId="232" xr:uid="{00000000-0005-0000-0000-0000445B0000}"/>
    <cellStyle name="Normal 2 3 3 2 3" xfId="233" xr:uid="{00000000-0005-0000-0000-0000455B0000}"/>
    <cellStyle name="Normal 2 3 3 2 3 10" xfId="25922" xr:uid="{00000000-0005-0000-0000-0000465B0000}"/>
    <cellStyle name="Normal 2 3 3 2 3 11" xfId="34308" xr:uid="{00000000-0005-0000-0000-0000475B0000}"/>
    <cellStyle name="Normal 2 3 3 2 3 12" xfId="42694" xr:uid="{00000000-0005-0000-0000-0000485B0000}"/>
    <cellStyle name="Normal 2 3 3 2 3 13" xfId="51080" xr:uid="{00000000-0005-0000-0000-0000495B0000}"/>
    <cellStyle name="Normal 2 3 3 2 3 14" xfId="59466" xr:uid="{00000000-0005-0000-0000-00004A5B0000}"/>
    <cellStyle name="Normal 2 3 3 2 3 15" xfId="60833" xr:uid="{00000000-0005-0000-0000-00004B5B0000}"/>
    <cellStyle name="Normal 2 3 3 2 3 2" xfId="1055" xr:uid="{00000000-0005-0000-0000-00004C5B0000}"/>
    <cellStyle name="Normal 2 3 3 2 3 2 10" xfId="51466" xr:uid="{00000000-0005-0000-0000-00004D5B0000}"/>
    <cellStyle name="Normal 2 3 3 2 3 2 11" xfId="59852" xr:uid="{00000000-0005-0000-0000-00004E5B0000}"/>
    <cellStyle name="Normal 2 3 3 2 3 2 12" xfId="61328" xr:uid="{00000000-0005-0000-0000-00004F5B0000}"/>
    <cellStyle name="Normal 2 3 3 2 3 2 2" xfId="3006" xr:uid="{00000000-0005-0000-0000-0000505B0000}"/>
    <cellStyle name="Normal 2 3 3 2 3 2 2 2" xfId="5723" xr:uid="{00000000-0005-0000-0000-0000515B0000}"/>
    <cellStyle name="Normal 2 3 3 2 3 2 2 2 2" xfId="17077" xr:uid="{00000000-0005-0000-0000-0000525B0000}"/>
    <cellStyle name="Normal 2 3 3 2 3 2 2 2 3" xfId="25463" xr:uid="{00000000-0005-0000-0000-0000535B0000}"/>
    <cellStyle name="Normal 2 3 3 2 3 2 2 2 4" xfId="33849" xr:uid="{00000000-0005-0000-0000-0000545B0000}"/>
    <cellStyle name="Normal 2 3 3 2 3 2 2 2 5" xfId="42235" xr:uid="{00000000-0005-0000-0000-0000555B0000}"/>
    <cellStyle name="Normal 2 3 3 2 3 2 2 2 6" xfId="50621" xr:uid="{00000000-0005-0000-0000-0000565B0000}"/>
    <cellStyle name="Normal 2 3 3 2 3 2 2 2 7" xfId="59007" xr:uid="{00000000-0005-0000-0000-0000575B0000}"/>
    <cellStyle name="Normal 2 3 3 2 3 2 2 3" xfId="8691" xr:uid="{00000000-0005-0000-0000-0000585B0000}"/>
    <cellStyle name="Normal 2 3 3 2 3 2 2 3 2" xfId="14367" xr:uid="{00000000-0005-0000-0000-0000595B0000}"/>
    <cellStyle name="Normal 2 3 3 2 3 2 2 3 3" xfId="22753" xr:uid="{00000000-0005-0000-0000-00005A5B0000}"/>
    <cellStyle name="Normal 2 3 3 2 3 2 2 3 4" xfId="31139" xr:uid="{00000000-0005-0000-0000-00005B5B0000}"/>
    <cellStyle name="Normal 2 3 3 2 3 2 2 3 5" xfId="39525" xr:uid="{00000000-0005-0000-0000-00005C5B0000}"/>
    <cellStyle name="Normal 2 3 3 2 3 2 2 3 6" xfId="47911" xr:uid="{00000000-0005-0000-0000-00005D5B0000}"/>
    <cellStyle name="Normal 2 3 3 2 3 2 2 3 7" xfId="56297" xr:uid="{00000000-0005-0000-0000-00005E5B0000}"/>
    <cellStyle name="Normal 2 3 3 2 3 2 2 4" xfId="11401" xr:uid="{00000000-0005-0000-0000-00005F5B0000}"/>
    <cellStyle name="Normal 2 3 3 2 3 2 2 5" xfId="19787" xr:uid="{00000000-0005-0000-0000-0000605B0000}"/>
    <cellStyle name="Normal 2 3 3 2 3 2 2 6" xfId="28173" xr:uid="{00000000-0005-0000-0000-0000615B0000}"/>
    <cellStyle name="Normal 2 3 3 2 3 2 2 7" xfId="36559" xr:uid="{00000000-0005-0000-0000-0000625B0000}"/>
    <cellStyle name="Normal 2 3 3 2 3 2 2 8" xfId="44945" xr:uid="{00000000-0005-0000-0000-0000635B0000}"/>
    <cellStyle name="Normal 2 3 3 2 3 2 2 9" xfId="53331" xr:uid="{00000000-0005-0000-0000-0000645B0000}"/>
    <cellStyle name="Normal 2 3 3 2 3 2 3" xfId="3858" xr:uid="{00000000-0005-0000-0000-0000655B0000}"/>
    <cellStyle name="Normal 2 3 3 2 3 2 3 2" xfId="15212" xr:uid="{00000000-0005-0000-0000-0000665B0000}"/>
    <cellStyle name="Normal 2 3 3 2 3 2 3 3" xfId="23598" xr:uid="{00000000-0005-0000-0000-0000675B0000}"/>
    <cellStyle name="Normal 2 3 3 2 3 2 3 4" xfId="31984" xr:uid="{00000000-0005-0000-0000-0000685B0000}"/>
    <cellStyle name="Normal 2 3 3 2 3 2 3 5" xfId="40370" xr:uid="{00000000-0005-0000-0000-0000695B0000}"/>
    <cellStyle name="Normal 2 3 3 2 3 2 3 6" xfId="48756" xr:uid="{00000000-0005-0000-0000-00006A5B0000}"/>
    <cellStyle name="Normal 2 3 3 2 3 2 3 7" xfId="57142" xr:uid="{00000000-0005-0000-0000-00006B5B0000}"/>
    <cellStyle name="Normal 2 3 3 2 3 2 4" xfId="6826" xr:uid="{00000000-0005-0000-0000-00006C5B0000}"/>
    <cellStyle name="Normal 2 3 3 2 3 2 4 2" xfId="12502" xr:uid="{00000000-0005-0000-0000-00006D5B0000}"/>
    <cellStyle name="Normal 2 3 3 2 3 2 4 3" xfId="20888" xr:uid="{00000000-0005-0000-0000-00006E5B0000}"/>
    <cellStyle name="Normal 2 3 3 2 3 2 4 4" xfId="29274" xr:uid="{00000000-0005-0000-0000-00006F5B0000}"/>
    <cellStyle name="Normal 2 3 3 2 3 2 4 5" xfId="37660" xr:uid="{00000000-0005-0000-0000-0000705B0000}"/>
    <cellStyle name="Normal 2 3 3 2 3 2 4 6" xfId="46046" xr:uid="{00000000-0005-0000-0000-0000715B0000}"/>
    <cellStyle name="Normal 2 3 3 2 3 2 4 7" xfId="54432" xr:uid="{00000000-0005-0000-0000-0000725B0000}"/>
    <cellStyle name="Normal 2 3 3 2 3 2 5" xfId="9536" xr:uid="{00000000-0005-0000-0000-0000735B0000}"/>
    <cellStyle name="Normal 2 3 3 2 3 2 6" xfId="17922" xr:uid="{00000000-0005-0000-0000-0000745B0000}"/>
    <cellStyle name="Normal 2 3 3 2 3 2 7" xfId="26308" xr:uid="{00000000-0005-0000-0000-0000755B0000}"/>
    <cellStyle name="Normal 2 3 3 2 3 2 8" xfId="34694" xr:uid="{00000000-0005-0000-0000-0000765B0000}"/>
    <cellStyle name="Normal 2 3 3 2 3 2 9" xfId="43080" xr:uid="{00000000-0005-0000-0000-0000775B0000}"/>
    <cellStyle name="Normal 2 3 3 2 3 3" xfId="1600" xr:uid="{00000000-0005-0000-0000-0000785B0000}"/>
    <cellStyle name="Normal 2 3 3 2 3 3 10" xfId="51925" xr:uid="{00000000-0005-0000-0000-0000795B0000}"/>
    <cellStyle name="Normal 2 3 3 2 3 3 11" xfId="60311" xr:uid="{00000000-0005-0000-0000-00007A5B0000}"/>
    <cellStyle name="Normal 2 3 3 2 3 3 2" xfId="2620" xr:uid="{00000000-0005-0000-0000-00007B5B0000}"/>
    <cellStyle name="Normal 2 3 3 2 3 3 2 2" xfId="5337" xr:uid="{00000000-0005-0000-0000-00007C5B0000}"/>
    <cellStyle name="Normal 2 3 3 2 3 3 2 2 2" xfId="16691" xr:uid="{00000000-0005-0000-0000-00007D5B0000}"/>
    <cellStyle name="Normal 2 3 3 2 3 3 2 2 3" xfId="25077" xr:uid="{00000000-0005-0000-0000-00007E5B0000}"/>
    <cellStyle name="Normal 2 3 3 2 3 3 2 2 4" xfId="33463" xr:uid="{00000000-0005-0000-0000-00007F5B0000}"/>
    <cellStyle name="Normal 2 3 3 2 3 3 2 2 5" xfId="41849" xr:uid="{00000000-0005-0000-0000-0000805B0000}"/>
    <cellStyle name="Normal 2 3 3 2 3 3 2 2 6" xfId="50235" xr:uid="{00000000-0005-0000-0000-0000815B0000}"/>
    <cellStyle name="Normal 2 3 3 2 3 3 2 2 7" xfId="58621" xr:uid="{00000000-0005-0000-0000-0000825B0000}"/>
    <cellStyle name="Normal 2 3 3 2 3 3 2 3" xfId="8305" xr:uid="{00000000-0005-0000-0000-0000835B0000}"/>
    <cellStyle name="Normal 2 3 3 2 3 3 2 3 2" xfId="13981" xr:uid="{00000000-0005-0000-0000-0000845B0000}"/>
    <cellStyle name="Normal 2 3 3 2 3 3 2 3 3" xfId="22367" xr:uid="{00000000-0005-0000-0000-0000855B0000}"/>
    <cellStyle name="Normal 2 3 3 2 3 3 2 3 4" xfId="30753" xr:uid="{00000000-0005-0000-0000-0000865B0000}"/>
    <cellStyle name="Normal 2 3 3 2 3 3 2 3 5" xfId="39139" xr:uid="{00000000-0005-0000-0000-0000875B0000}"/>
    <cellStyle name="Normal 2 3 3 2 3 3 2 3 6" xfId="47525" xr:uid="{00000000-0005-0000-0000-0000885B0000}"/>
    <cellStyle name="Normal 2 3 3 2 3 3 2 3 7" xfId="55911" xr:uid="{00000000-0005-0000-0000-0000895B0000}"/>
    <cellStyle name="Normal 2 3 3 2 3 3 2 4" xfId="11015" xr:uid="{00000000-0005-0000-0000-00008A5B0000}"/>
    <cellStyle name="Normal 2 3 3 2 3 3 2 5" xfId="19401" xr:uid="{00000000-0005-0000-0000-00008B5B0000}"/>
    <cellStyle name="Normal 2 3 3 2 3 3 2 6" xfId="27787" xr:uid="{00000000-0005-0000-0000-00008C5B0000}"/>
    <cellStyle name="Normal 2 3 3 2 3 3 2 7" xfId="36173" xr:uid="{00000000-0005-0000-0000-00008D5B0000}"/>
    <cellStyle name="Normal 2 3 3 2 3 3 2 8" xfId="44559" xr:uid="{00000000-0005-0000-0000-00008E5B0000}"/>
    <cellStyle name="Normal 2 3 3 2 3 3 2 9" xfId="52945" xr:uid="{00000000-0005-0000-0000-00008F5B0000}"/>
    <cellStyle name="Normal 2 3 3 2 3 3 3" xfId="4317" xr:uid="{00000000-0005-0000-0000-0000905B0000}"/>
    <cellStyle name="Normal 2 3 3 2 3 3 3 2" xfId="15671" xr:uid="{00000000-0005-0000-0000-0000915B0000}"/>
    <cellStyle name="Normal 2 3 3 2 3 3 3 3" xfId="24057" xr:uid="{00000000-0005-0000-0000-0000925B0000}"/>
    <cellStyle name="Normal 2 3 3 2 3 3 3 4" xfId="32443" xr:uid="{00000000-0005-0000-0000-0000935B0000}"/>
    <cellStyle name="Normal 2 3 3 2 3 3 3 5" xfId="40829" xr:uid="{00000000-0005-0000-0000-0000945B0000}"/>
    <cellStyle name="Normal 2 3 3 2 3 3 3 6" xfId="49215" xr:uid="{00000000-0005-0000-0000-0000955B0000}"/>
    <cellStyle name="Normal 2 3 3 2 3 3 3 7" xfId="57601" xr:uid="{00000000-0005-0000-0000-0000965B0000}"/>
    <cellStyle name="Normal 2 3 3 2 3 3 4" xfId="7285" xr:uid="{00000000-0005-0000-0000-0000975B0000}"/>
    <cellStyle name="Normal 2 3 3 2 3 3 4 2" xfId="12961" xr:uid="{00000000-0005-0000-0000-0000985B0000}"/>
    <cellStyle name="Normal 2 3 3 2 3 3 4 3" xfId="21347" xr:uid="{00000000-0005-0000-0000-0000995B0000}"/>
    <cellStyle name="Normal 2 3 3 2 3 3 4 4" xfId="29733" xr:uid="{00000000-0005-0000-0000-00009A5B0000}"/>
    <cellStyle name="Normal 2 3 3 2 3 3 4 5" xfId="38119" xr:uid="{00000000-0005-0000-0000-00009B5B0000}"/>
    <cellStyle name="Normal 2 3 3 2 3 3 4 6" xfId="46505" xr:uid="{00000000-0005-0000-0000-00009C5B0000}"/>
    <cellStyle name="Normal 2 3 3 2 3 3 4 7" xfId="54891" xr:uid="{00000000-0005-0000-0000-00009D5B0000}"/>
    <cellStyle name="Normal 2 3 3 2 3 3 5" xfId="9995" xr:uid="{00000000-0005-0000-0000-00009E5B0000}"/>
    <cellStyle name="Normal 2 3 3 2 3 3 6" xfId="18381" xr:uid="{00000000-0005-0000-0000-00009F5B0000}"/>
    <cellStyle name="Normal 2 3 3 2 3 3 7" xfId="26767" xr:uid="{00000000-0005-0000-0000-0000A05B0000}"/>
    <cellStyle name="Normal 2 3 3 2 3 3 8" xfId="35153" xr:uid="{00000000-0005-0000-0000-0000A15B0000}"/>
    <cellStyle name="Normal 2 3 3 2 3 3 9" xfId="43539" xr:uid="{00000000-0005-0000-0000-0000A25B0000}"/>
    <cellStyle name="Normal 2 3 3 2 3 4" xfId="2161" xr:uid="{00000000-0005-0000-0000-0000A35B0000}"/>
    <cellStyle name="Normal 2 3 3 2 3 4 2" xfId="4878" xr:uid="{00000000-0005-0000-0000-0000A45B0000}"/>
    <cellStyle name="Normal 2 3 3 2 3 4 2 2" xfId="16232" xr:uid="{00000000-0005-0000-0000-0000A55B0000}"/>
    <cellStyle name="Normal 2 3 3 2 3 4 2 3" xfId="24618" xr:uid="{00000000-0005-0000-0000-0000A65B0000}"/>
    <cellStyle name="Normal 2 3 3 2 3 4 2 4" xfId="33004" xr:uid="{00000000-0005-0000-0000-0000A75B0000}"/>
    <cellStyle name="Normal 2 3 3 2 3 4 2 5" xfId="41390" xr:uid="{00000000-0005-0000-0000-0000A85B0000}"/>
    <cellStyle name="Normal 2 3 3 2 3 4 2 6" xfId="49776" xr:uid="{00000000-0005-0000-0000-0000A95B0000}"/>
    <cellStyle name="Normal 2 3 3 2 3 4 2 7" xfId="58162" xr:uid="{00000000-0005-0000-0000-0000AA5B0000}"/>
    <cellStyle name="Normal 2 3 3 2 3 4 3" xfId="7846" xr:uid="{00000000-0005-0000-0000-0000AB5B0000}"/>
    <cellStyle name="Normal 2 3 3 2 3 4 3 2" xfId="13522" xr:uid="{00000000-0005-0000-0000-0000AC5B0000}"/>
    <cellStyle name="Normal 2 3 3 2 3 4 3 3" xfId="21908" xr:uid="{00000000-0005-0000-0000-0000AD5B0000}"/>
    <cellStyle name="Normal 2 3 3 2 3 4 3 4" xfId="30294" xr:uid="{00000000-0005-0000-0000-0000AE5B0000}"/>
    <cellStyle name="Normal 2 3 3 2 3 4 3 5" xfId="38680" xr:uid="{00000000-0005-0000-0000-0000AF5B0000}"/>
    <cellStyle name="Normal 2 3 3 2 3 4 3 6" xfId="47066" xr:uid="{00000000-0005-0000-0000-0000B05B0000}"/>
    <cellStyle name="Normal 2 3 3 2 3 4 3 7" xfId="55452" xr:uid="{00000000-0005-0000-0000-0000B15B0000}"/>
    <cellStyle name="Normal 2 3 3 2 3 4 4" xfId="10556" xr:uid="{00000000-0005-0000-0000-0000B25B0000}"/>
    <cellStyle name="Normal 2 3 3 2 3 4 5" xfId="18942" xr:uid="{00000000-0005-0000-0000-0000B35B0000}"/>
    <cellStyle name="Normal 2 3 3 2 3 4 6" xfId="27328" xr:uid="{00000000-0005-0000-0000-0000B45B0000}"/>
    <cellStyle name="Normal 2 3 3 2 3 4 7" xfId="35714" xr:uid="{00000000-0005-0000-0000-0000B55B0000}"/>
    <cellStyle name="Normal 2 3 3 2 3 4 8" xfId="44100" xr:uid="{00000000-0005-0000-0000-0000B65B0000}"/>
    <cellStyle name="Normal 2 3 3 2 3 4 9" xfId="52486" xr:uid="{00000000-0005-0000-0000-0000B75B0000}"/>
    <cellStyle name="Normal 2 3 3 2 3 5" xfId="681" xr:uid="{00000000-0005-0000-0000-0000B85B0000}"/>
    <cellStyle name="Normal 2 3 3 2 3 5 2" xfId="6440" xr:uid="{00000000-0005-0000-0000-0000B95B0000}"/>
    <cellStyle name="Normal 2 3 3 2 3 5 3" xfId="12116" xr:uid="{00000000-0005-0000-0000-0000BA5B0000}"/>
    <cellStyle name="Normal 2 3 3 2 3 5 4" xfId="20502" xr:uid="{00000000-0005-0000-0000-0000BB5B0000}"/>
    <cellStyle name="Normal 2 3 3 2 3 5 5" xfId="28888" xr:uid="{00000000-0005-0000-0000-0000BC5B0000}"/>
    <cellStyle name="Normal 2 3 3 2 3 5 6" xfId="37274" xr:uid="{00000000-0005-0000-0000-0000BD5B0000}"/>
    <cellStyle name="Normal 2 3 3 2 3 5 7" xfId="45660" xr:uid="{00000000-0005-0000-0000-0000BE5B0000}"/>
    <cellStyle name="Normal 2 3 3 2 3 5 8" xfId="54046" xr:uid="{00000000-0005-0000-0000-0000BF5B0000}"/>
    <cellStyle name="Normal 2 3 3 2 3 6" xfId="3472" xr:uid="{00000000-0005-0000-0000-0000C05B0000}"/>
    <cellStyle name="Normal 2 3 3 2 3 6 2" xfId="14826" xr:uid="{00000000-0005-0000-0000-0000C15B0000}"/>
    <cellStyle name="Normal 2 3 3 2 3 6 3" xfId="23212" xr:uid="{00000000-0005-0000-0000-0000C25B0000}"/>
    <cellStyle name="Normal 2 3 3 2 3 6 4" xfId="31598" xr:uid="{00000000-0005-0000-0000-0000C35B0000}"/>
    <cellStyle name="Normal 2 3 3 2 3 6 5" xfId="39984" xr:uid="{00000000-0005-0000-0000-0000C45B0000}"/>
    <cellStyle name="Normal 2 3 3 2 3 6 6" xfId="48370" xr:uid="{00000000-0005-0000-0000-0000C55B0000}"/>
    <cellStyle name="Normal 2 3 3 2 3 6 7" xfId="56756" xr:uid="{00000000-0005-0000-0000-0000C65B0000}"/>
    <cellStyle name="Normal 2 3 3 2 3 7" xfId="6198" xr:uid="{00000000-0005-0000-0000-0000C75B0000}"/>
    <cellStyle name="Normal 2 3 3 2 3 7 2" xfId="11874" xr:uid="{00000000-0005-0000-0000-0000C85B0000}"/>
    <cellStyle name="Normal 2 3 3 2 3 7 3" xfId="20260" xr:uid="{00000000-0005-0000-0000-0000C95B0000}"/>
    <cellStyle name="Normal 2 3 3 2 3 7 4" xfId="28646" xr:uid="{00000000-0005-0000-0000-0000CA5B0000}"/>
    <cellStyle name="Normal 2 3 3 2 3 7 5" xfId="37032" xr:uid="{00000000-0005-0000-0000-0000CB5B0000}"/>
    <cellStyle name="Normal 2 3 3 2 3 7 6" xfId="45418" xr:uid="{00000000-0005-0000-0000-0000CC5B0000}"/>
    <cellStyle name="Normal 2 3 3 2 3 7 7" xfId="53804" xr:uid="{00000000-0005-0000-0000-0000CD5B0000}"/>
    <cellStyle name="Normal 2 3 3 2 3 8" xfId="9150" xr:uid="{00000000-0005-0000-0000-0000CE5B0000}"/>
    <cellStyle name="Normal 2 3 3 2 3 9" xfId="17536" xr:uid="{00000000-0005-0000-0000-0000CF5B0000}"/>
    <cellStyle name="Normal 2 3 3 2 4" xfId="1056" xr:uid="{00000000-0005-0000-0000-0000D05B0000}"/>
    <cellStyle name="Normal 2 3 3 2 4 10" xfId="43081" xr:uid="{00000000-0005-0000-0000-0000D15B0000}"/>
    <cellStyle name="Normal 2 3 3 2 4 11" xfId="51467" xr:uid="{00000000-0005-0000-0000-0000D25B0000}"/>
    <cellStyle name="Normal 2 3 3 2 4 12" xfId="59853" xr:uid="{00000000-0005-0000-0000-0000D35B0000}"/>
    <cellStyle name="Normal 2 3 3 2 4 13" xfId="61325" xr:uid="{00000000-0005-0000-0000-0000D45B0000}"/>
    <cellStyle name="Normal 2 3 3 2 4 2" xfId="1868" xr:uid="{00000000-0005-0000-0000-0000D55B0000}"/>
    <cellStyle name="Normal 2 3 3 2 4 2 10" xfId="52193" xr:uid="{00000000-0005-0000-0000-0000D65B0000}"/>
    <cellStyle name="Normal 2 3 3 2 4 2 11" xfId="60579" xr:uid="{00000000-0005-0000-0000-0000D75B0000}"/>
    <cellStyle name="Normal 2 3 3 2 4 2 2" xfId="3007" xr:uid="{00000000-0005-0000-0000-0000D85B0000}"/>
    <cellStyle name="Normal 2 3 3 2 4 2 2 2" xfId="5724" xr:uid="{00000000-0005-0000-0000-0000D95B0000}"/>
    <cellStyle name="Normal 2 3 3 2 4 2 2 2 2" xfId="17078" xr:uid="{00000000-0005-0000-0000-0000DA5B0000}"/>
    <cellStyle name="Normal 2 3 3 2 4 2 2 2 3" xfId="25464" xr:uid="{00000000-0005-0000-0000-0000DB5B0000}"/>
    <cellStyle name="Normal 2 3 3 2 4 2 2 2 4" xfId="33850" xr:uid="{00000000-0005-0000-0000-0000DC5B0000}"/>
    <cellStyle name="Normal 2 3 3 2 4 2 2 2 5" xfId="42236" xr:uid="{00000000-0005-0000-0000-0000DD5B0000}"/>
    <cellStyle name="Normal 2 3 3 2 4 2 2 2 6" xfId="50622" xr:uid="{00000000-0005-0000-0000-0000DE5B0000}"/>
    <cellStyle name="Normal 2 3 3 2 4 2 2 2 7" xfId="59008" xr:uid="{00000000-0005-0000-0000-0000DF5B0000}"/>
    <cellStyle name="Normal 2 3 3 2 4 2 2 3" xfId="8692" xr:uid="{00000000-0005-0000-0000-0000E05B0000}"/>
    <cellStyle name="Normal 2 3 3 2 4 2 2 3 2" xfId="14368" xr:uid="{00000000-0005-0000-0000-0000E15B0000}"/>
    <cellStyle name="Normal 2 3 3 2 4 2 2 3 3" xfId="22754" xr:uid="{00000000-0005-0000-0000-0000E25B0000}"/>
    <cellStyle name="Normal 2 3 3 2 4 2 2 3 4" xfId="31140" xr:uid="{00000000-0005-0000-0000-0000E35B0000}"/>
    <cellStyle name="Normal 2 3 3 2 4 2 2 3 5" xfId="39526" xr:uid="{00000000-0005-0000-0000-0000E45B0000}"/>
    <cellStyle name="Normal 2 3 3 2 4 2 2 3 6" xfId="47912" xr:uid="{00000000-0005-0000-0000-0000E55B0000}"/>
    <cellStyle name="Normal 2 3 3 2 4 2 2 3 7" xfId="56298" xr:uid="{00000000-0005-0000-0000-0000E65B0000}"/>
    <cellStyle name="Normal 2 3 3 2 4 2 2 4" xfId="11402" xr:uid="{00000000-0005-0000-0000-0000E75B0000}"/>
    <cellStyle name="Normal 2 3 3 2 4 2 2 5" xfId="19788" xr:uid="{00000000-0005-0000-0000-0000E85B0000}"/>
    <cellStyle name="Normal 2 3 3 2 4 2 2 6" xfId="28174" xr:uid="{00000000-0005-0000-0000-0000E95B0000}"/>
    <cellStyle name="Normal 2 3 3 2 4 2 2 7" xfId="36560" xr:uid="{00000000-0005-0000-0000-0000EA5B0000}"/>
    <cellStyle name="Normal 2 3 3 2 4 2 2 8" xfId="44946" xr:uid="{00000000-0005-0000-0000-0000EB5B0000}"/>
    <cellStyle name="Normal 2 3 3 2 4 2 2 9" xfId="53332" xr:uid="{00000000-0005-0000-0000-0000EC5B0000}"/>
    <cellStyle name="Normal 2 3 3 2 4 2 3" xfId="4585" xr:uid="{00000000-0005-0000-0000-0000ED5B0000}"/>
    <cellStyle name="Normal 2 3 3 2 4 2 3 2" xfId="15939" xr:uid="{00000000-0005-0000-0000-0000EE5B0000}"/>
    <cellStyle name="Normal 2 3 3 2 4 2 3 3" xfId="24325" xr:uid="{00000000-0005-0000-0000-0000EF5B0000}"/>
    <cellStyle name="Normal 2 3 3 2 4 2 3 4" xfId="32711" xr:uid="{00000000-0005-0000-0000-0000F05B0000}"/>
    <cellStyle name="Normal 2 3 3 2 4 2 3 5" xfId="41097" xr:uid="{00000000-0005-0000-0000-0000F15B0000}"/>
    <cellStyle name="Normal 2 3 3 2 4 2 3 6" xfId="49483" xr:uid="{00000000-0005-0000-0000-0000F25B0000}"/>
    <cellStyle name="Normal 2 3 3 2 4 2 3 7" xfId="57869" xr:uid="{00000000-0005-0000-0000-0000F35B0000}"/>
    <cellStyle name="Normal 2 3 3 2 4 2 4" xfId="7553" xr:uid="{00000000-0005-0000-0000-0000F45B0000}"/>
    <cellStyle name="Normal 2 3 3 2 4 2 4 2" xfId="13229" xr:uid="{00000000-0005-0000-0000-0000F55B0000}"/>
    <cellStyle name="Normal 2 3 3 2 4 2 4 3" xfId="21615" xr:uid="{00000000-0005-0000-0000-0000F65B0000}"/>
    <cellStyle name="Normal 2 3 3 2 4 2 4 4" xfId="30001" xr:uid="{00000000-0005-0000-0000-0000F75B0000}"/>
    <cellStyle name="Normal 2 3 3 2 4 2 4 5" xfId="38387" xr:uid="{00000000-0005-0000-0000-0000F85B0000}"/>
    <cellStyle name="Normal 2 3 3 2 4 2 4 6" xfId="46773" xr:uid="{00000000-0005-0000-0000-0000F95B0000}"/>
    <cellStyle name="Normal 2 3 3 2 4 2 4 7" xfId="55159" xr:uid="{00000000-0005-0000-0000-0000FA5B0000}"/>
    <cellStyle name="Normal 2 3 3 2 4 2 5" xfId="10263" xr:uid="{00000000-0005-0000-0000-0000FB5B0000}"/>
    <cellStyle name="Normal 2 3 3 2 4 2 6" xfId="18649" xr:uid="{00000000-0005-0000-0000-0000FC5B0000}"/>
    <cellStyle name="Normal 2 3 3 2 4 2 7" xfId="27035" xr:uid="{00000000-0005-0000-0000-0000FD5B0000}"/>
    <cellStyle name="Normal 2 3 3 2 4 2 8" xfId="35421" xr:uid="{00000000-0005-0000-0000-0000FE5B0000}"/>
    <cellStyle name="Normal 2 3 3 2 4 2 9" xfId="43807" xr:uid="{00000000-0005-0000-0000-0000FF5B0000}"/>
    <cellStyle name="Normal 2 3 3 2 4 3" xfId="2162" xr:uid="{00000000-0005-0000-0000-0000005C0000}"/>
    <cellStyle name="Normal 2 3 3 2 4 3 2" xfId="4879" xr:uid="{00000000-0005-0000-0000-0000015C0000}"/>
    <cellStyle name="Normal 2 3 3 2 4 3 2 2" xfId="16233" xr:uid="{00000000-0005-0000-0000-0000025C0000}"/>
    <cellStyle name="Normal 2 3 3 2 4 3 2 3" xfId="24619" xr:uid="{00000000-0005-0000-0000-0000035C0000}"/>
    <cellStyle name="Normal 2 3 3 2 4 3 2 4" xfId="33005" xr:uid="{00000000-0005-0000-0000-0000045C0000}"/>
    <cellStyle name="Normal 2 3 3 2 4 3 2 5" xfId="41391" xr:uid="{00000000-0005-0000-0000-0000055C0000}"/>
    <cellStyle name="Normal 2 3 3 2 4 3 2 6" xfId="49777" xr:uid="{00000000-0005-0000-0000-0000065C0000}"/>
    <cellStyle name="Normal 2 3 3 2 4 3 2 7" xfId="58163" xr:uid="{00000000-0005-0000-0000-0000075C0000}"/>
    <cellStyle name="Normal 2 3 3 2 4 3 3" xfId="7847" xr:uid="{00000000-0005-0000-0000-0000085C0000}"/>
    <cellStyle name="Normal 2 3 3 2 4 3 3 2" xfId="13523" xr:uid="{00000000-0005-0000-0000-0000095C0000}"/>
    <cellStyle name="Normal 2 3 3 2 4 3 3 3" xfId="21909" xr:uid="{00000000-0005-0000-0000-00000A5C0000}"/>
    <cellStyle name="Normal 2 3 3 2 4 3 3 4" xfId="30295" xr:uid="{00000000-0005-0000-0000-00000B5C0000}"/>
    <cellStyle name="Normal 2 3 3 2 4 3 3 5" xfId="38681" xr:uid="{00000000-0005-0000-0000-00000C5C0000}"/>
    <cellStyle name="Normal 2 3 3 2 4 3 3 6" xfId="47067" xr:uid="{00000000-0005-0000-0000-00000D5C0000}"/>
    <cellStyle name="Normal 2 3 3 2 4 3 3 7" xfId="55453" xr:uid="{00000000-0005-0000-0000-00000E5C0000}"/>
    <cellStyle name="Normal 2 3 3 2 4 3 4" xfId="10557" xr:uid="{00000000-0005-0000-0000-00000F5C0000}"/>
    <cellStyle name="Normal 2 3 3 2 4 3 5" xfId="18943" xr:uid="{00000000-0005-0000-0000-0000105C0000}"/>
    <cellStyle name="Normal 2 3 3 2 4 3 6" xfId="27329" xr:uid="{00000000-0005-0000-0000-0000115C0000}"/>
    <cellStyle name="Normal 2 3 3 2 4 3 7" xfId="35715" xr:uid="{00000000-0005-0000-0000-0000125C0000}"/>
    <cellStyle name="Normal 2 3 3 2 4 3 8" xfId="44101" xr:uid="{00000000-0005-0000-0000-0000135C0000}"/>
    <cellStyle name="Normal 2 3 3 2 4 3 9" xfId="52487" xr:uid="{00000000-0005-0000-0000-0000145C0000}"/>
    <cellStyle name="Normal 2 3 3 2 4 4" xfId="3859" xr:uid="{00000000-0005-0000-0000-0000155C0000}"/>
    <cellStyle name="Normal 2 3 3 2 4 4 2" xfId="15213" xr:uid="{00000000-0005-0000-0000-0000165C0000}"/>
    <cellStyle name="Normal 2 3 3 2 4 4 3" xfId="23599" xr:uid="{00000000-0005-0000-0000-0000175C0000}"/>
    <cellStyle name="Normal 2 3 3 2 4 4 4" xfId="31985" xr:uid="{00000000-0005-0000-0000-0000185C0000}"/>
    <cellStyle name="Normal 2 3 3 2 4 4 5" xfId="40371" xr:uid="{00000000-0005-0000-0000-0000195C0000}"/>
    <cellStyle name="Normal 2 3 3 2 4 4 6" xfId="48757" xr:uid="{00000000-0005-0000-0000-00001A5C0000}"/>
    <cellStyle name="Normal 2 3 3 2 4 4 7" xfId="57143" xr:uid="{00000000-0005-0000-0000-00001B5C0000}"/>
    <cellStyle name="Normal 2 3 3 2 4 5" xfId="6827" xr:uid="{00000000-0005-0000-0000-00001C5C0000}"/>
    <cellStyle name="Normal 2 3 3 2 4 5 2" xfId="12503" xr:uid="{00000000-0005-0000-0000-00001D5C0000}"/>
    <cellStyle name="Normal 2 3 3 2 4 5 3" xfId="20889" xr:uid="{00000000-0005-0000-0000-00001E5C0000}"/>
    <cellStyle name="Normal 2 3 3 2 4 5 4" xfId="29275" xr:uid="{00000000-0005-0000-0000-00001F5C0000}"/>
    <cellStyle name="Normal 2 3 3 2 4 5 5" xfId="37661" xr:uid="{00000000-0005-0000-0000-0000205C0000}"/>
    <cellStyle name="Normal 2 3 3 2 4 5 6" xfId="46047" xr:uid="{00000000-0005-0000-0000-0000215C0000}"/>
    <cellStyle name="Normal 2 3 3 2 4 5 7" xfId="54433" xr:uid="{00000000-0005-0000-0000-0000225C0000}"/>
    <cellStyle name="Normal 2 3 3 2 4 6" xfId="9537" xr:uid="{00000000-0005-0000-0000-0000235C0000}"/>
    <cellStyle name="Normal 2 3 3 2 4 7" xfId="17923" xr:uid="{00000000-0005-0000-0000-0000245C0000}"/>
    <cellStyle name="Normal 2 3 3 2 4 8" xfId="26309" xr:uid="{00000000-0005-0000-0000-0000255C0000}"/>
    <cellStyle name="Normal 2 3 3 2 4 9" xfId="34695" xr:uid="{00000000-0005-0000-0000-0000265C0000}"/>
    <cellStyle name="Normal 2 3 3 2 5" xfId="1051" xr:uid="{00000000-0005-0000-0000-0000275C0000}"/>
    <cellStyle name="Normal 2 3 3 2 5 10" xfId="51462" xr:uid="{00000000-0005-0000-0000-0000285C0000}"/>
    <cellStyle name="Normal 2 3 3 2 5 11" xfId="59848" xr:uid="{00000000-0005-0000-0000-0000295C0000}"/>
    <cellStyle name="Normal 2 3 3 2 5 2" xfId="3002" xr:uid="{00000000-0005-0000-0000-00002A5C0000}"/>
    <cellStyle name="Normal 2 3 3 2 5 2 2" xfId="5719" xr:uid="{00000000-0005-0000-0000-00002B5C0000}"/>
    <cellStyle name="Normal 2 3 3 2 5 2 2 2" xfId="17073" xr:uid="{00000000-0005-0000-0000-00002C5C0000}"/>
    <cellStyle name="Normal 2 3 3 2 5 2 2 3" xfId="25459" xr:uid="{00000000-0005-0000-0000-00002D5C0000}"/>
    <cellStyle name="Normal 2 3 3 2 5 2 2 4" xfId="33845" xr:uid="{00000000-0005-0000-0000-00002E5C0000}"/>
    <cellStyle name="Normal 2 3 3 2 5 2 2 5" xfId="42231" xr:uid="{00000000-0005-0000-0000-00002F5C0000}"/>
    <cellStyle name="Normal 2 3 3 2 5 2 2 6" xfId="50617" xr:uid="{00000000-0005-0000-0000-0000305C0000}"/>
    <cellStyle name="Normal 2 3 3 2 5 2 2 7" xfId="59003" xr:uid="{00000000-0005-0000-0000-0000315C0000}"/>
    <cellStyle name="Normal 2 3 3 2 5 2 3" xfId="8687" xr:uid="{00000000-0005-0000-0000-0000325C0000}"/>
    <cellStyle name="Normal 2 3 3 2 5 2 3 2" xfId="14363" xr:uid="{00000000-0005-0000-0000-0000335C0000}"/>
    <cellStyle name="Normal 2 3 3 2 5 2 3 3" xfId="22749" xr:uid="{00000000-0005-0000-0000-0000345C0000}"/>
    <cellStyle name="Normal 2 3 3 2 5 2 3 4" xfId="31135" xr:uid="{00000000-0005-0000-0000-0000355C0000}"/>
    <cellStyle name="Normal 2 3 3 2 5 2 3 5" xfId="39521" xr:uid="{00000000-0005-0000-0000-0000365C0000}"/>
    <cellStyle name="Normal 2 3 3 2 5 2 3 6" xfId="47907" xr:uid="{00000000-0005-0000-0000-0000375C0000}"/>
    <cellStyle name="Normal 2 3 3 2 5 2 3 7" xfId="56293" xr:uid="{00000000-0005-0000-0000-0000385C0000}"/>
    <cellStyle name="Normal 2 3 3 2 5 2 4" xfId="11397" xr:uid="{00000000-0005-0000-0000-0000395C0000}"/>
    <cellStyle name="Normal 2 3 3 2 5 2 5" xfId="19783" xr:uid="{00000000-0005-0000-0000-00003A5C0000}"/>
    <cellStyle name="Normal 2 3 3 2 5 2 6" xfId="28169" xr:uid="{00000000-0005-0000-0000-00003B5C0000}"/>
    <cellStyle name="Normal 2 3 3 2 5 2 7" xfId="36555" xr:uid="{00000000-0005-0000-0000-00003C5C0000}"/>
    <cellStyle name="Normal 2 3 3 2 5 2 8" xfId="44941" xr:uid="{00000000-0005-0000-0000-00003D5C0000}"/>
    <cellStyle name="Normal 2 3 3 2 5 2 9" xfId="53327" xr:uid="{00000000-0005-0000-0000-00003E5C0000}"/>
    <cellStyle name="Normal 2 3 3 2 5 3" xfId="3854" xr:uid="{00000000-0005-0000-0000-00003F5C0000}"/>
    <cellStyle name="Normal 2 3 3 2 5 3 2" xfId="15208" xr:uid="{00000000-0005-0000-0000-0000405C0000}"/>
    <cellStyle name="Normal 2 3 3 2 5 3 3" xfId="23594" xr:uid="{00000000-0005-0000-0000-0000415C0000}"/>
    <cellStyle name="Normal 2 3 3 2 5 3 4" xfId="31980" xr:uid="{00000000-0005-0000-0000-0000425C0000}"/>
    <cellStyle name="Normal 2 3 3 2 5 3 5" xfId="40366" xr:uid="{00000000-0005-0000-0000-0000435C0000}"/>
    <cellStyle name="Normal 2 3 3 2 5 3 6" xfId="48752" xr:uid="{00000000-0005-0000-0000-0000445C0000}"/>
    <cellStyle name="Normal 2 3 3 2 5 3 7" xfId="57138" xr:uid="{00000000-0005-0000-0000-0000455C0000}"/>
    <cellStyle name="Normal 2 3 3 2 5 4" xfId="6822" xr:uid="{00000000-0005-0000-0000-0000465C0000}"/>
    <cellStyle name="Normal 2 3 3 2 5 4 2" xfId="12498" xr:uid="{00000000-0005-0000-0000-0000475C0000}"/>
    <cellStyle name="Normal 2 3 3 2 5 4 3" xfId="20884" xr:uid="{00000000-0005-0000-0000-0000485C0000}"/>
    <cellStyle name="Normal 2 3 3 2 5 4 4" xfId="29270" xr:uid="{00000000-0005-0000-0000-0000495C0000}"/>
    <cellStyle name="Normal 2 3 3 2 5 4 5" xfId="37656" xr:uid="{00000000-0005-0000-0000-00004A5C0000}"/>
    <cellStyle name="Normal 2 3 3 2 5 4 6" xfId="46042" xr:uid="{00000000-0005-0000-0000-00004B5C0000}"/>
    <cellStyle name="Normal 2 3 3 2 5 4 7" xfId="54428" xr:uid="{00000000-0005-0000-0000-00004C5C0000}"/>
    <cellStyle name="Normal 2 3 3 2 5 5" xfId="9532" xr:uid="{00000000-0005-0000-0000-00004D5C0000}"/>
    <cellStyle name="Normal 2 3 3 2 5 6" xfId="17918" xr:uid="{00000000-0005-0000-0000-00004E5C0000}"/>
    <cellStyle name="Normal 2 3 3 2 5 7" xfId="26304" xr:uid="{00000000-0005-0000-0000-00004F5C0000}"/>
    <cellStyle name="Normal 2 3 3 2 5 8" xfId="34690" xr:uid="{00000000-0005-0000-0000-0000505C0000}"/>
    <cellStyle name="Normal 2 3 3 2 5 9" xfId="43076" xr:uid="{00000000-0005-0000-0000-0000515C0000}"/>
    <cellStyle name="Normal 2 3 3 2 6" xfId="1597" xr:uid="{00000000-0005-0000-0000-0000525C0000}"/>
    <cellStyle name="Normal 2 3 3 2 6 10" xfId="51922" xr:uid="{00000000-0005-0000-0000-0000535C0000}"/>
    <cellStyle name="Normal 2 3 3 2 6 11" xfId="60308" xr:uid="{00000000-0005-0000-0000-0000545C0000}"/>
    <cellStyle name="Normal 2 3 3 2 6 2" xfId="2617" xr:uid="{00000000-0005-0000-0000-0000555C0000}"/>
    <cellStyle name="Normal 2 3 3 2 6 2 2" xfId="5334" xr:uid="{00000000-0005-0000-0000-0000565C0000}"/>
    <cellStyle name="Normal 2 3 3 2 6 2 2 2" xfId="16688" xr:uid="{00000000-0005-0000-0000-0000575C0000}"/>
    <cellStyle name="Normal 2 3 3 2 6 2 2 3" xfId="25074" xr:uid="{00000000-0005-0000-0000-0000585C0000}"/>
    <cellStyle name="Normal 2 3 3 2 6 2 2 4" xfId="33460" xr:uid="{00000000-0005-0000-0000-0000595C0000}"/>
    <cellStyle name="Normal 2 3 3 2 6 2 2 5" xfId="41846" xr:uid="{00000000-0005-0000-0000-00005A5C0000}"/>
    <cellStyle name="Normal 2 3 3 2 6 2 2 6" xfId="50232" xr:uid="{00000000-0005-0000-0000-00005B5C0000}"/>
    <cellStyle name="Normal 2 3 3 2 6 2 2 7" xfId="58618" xr:uid="{00000000-0005-0000-0000-00005C5C0000}"/>
    <cellStyle name="Normal 2 3 3 2 6 2 3" xfId="8302" xr:uid="{00000000-0005-0000-0000-00005D5C0000}"/>
    <cellStyle name="Normal 2 3 3 2 6 2 3 2" xfId="13978" xr:uid="{00000000-0005-0000-0000-00005E5C0000}"/>
    <cellStyle name="Normal 2 3 3 2 6 2 3 3" xfId="22364" xr:uid="{00000000-0005-0000-0000-00005F5C0000}"/>
    <cellStyle name="Normal 2 3 3 2 6 2 3 4" xfId="30750" xr:uid="{00000000-0005-0000-0000-0000605C0000}"/>
    <cellStyle name="Normal 2 3 3 2 6 2 3 5" xfId="39136" xr:uid="{00000000-0005-0000-0000-0000615C0000}"/>
    <cellStyle name="Normal 2 3 3 2 6 2 3 6" xfId="47522" xr:uid="{00000000-0005-0000-0000-0000625C0000}"/>
    <cellStyle name="Normal 2 3 3 2 6 2 3 7" xfId="55908" xr:uid="{00000000-0005-0000-0000-0000635C0000}"/>
    <cellStyle name="Normal 2 3 3 2 6 2 4" xfId="11012" xr:uid="{00000000-0005-0000-0000-0000645C0000}"/>
    <cellStyle name="Normal 2 3 3 2 6 2 5" xfId="19398" xr:uid="{00000000-0005-0000-0000-0000655C0000}"/>
    <cellStyle name="Normal 2 3 3 2 6 2 6" xfId="27784" xr:uid="{00000000-0005-0000-0000-0000665C0000}"/>
    <cellStyle name="Normal 2 3 3 2 6 2 7" xfId="36170" xr:uid="{00000000-0005-0000-0000-0000675C0000}"/>
    <cellStyle name="Normal 2 3 3 2 6 2 8" xfId="44556" xr:uid="{00000000-0005-0000-0000-0000685C0000}"/>
    <cellStyle name="Normal 2 3 3 2 6 2 9" xfId="52942" xr:uid="{00000000-0005-0000-0000-0000695C0000}"/>
    <cellStyle name="Normal 2 3 3 2 6 3" xfId="4314" xr:uid="{00000000-0005-0000-0000-00006A5C0000}"/>
    <cellStyle name="Normal 2 3 3 2 6 3 2" xfId="15668" xr:uid="{00000000-0005-0000-0000-00006B5C0000}"/>
    <cellStyle name="Normal 2 3 3 2 6 3 3" xfId="24054" xr:uid="{00000000-0005-0000-0000-00006C5C0000}"/>
    <cellStyle name="Normal 2 3 3 2 6 3 4" xfId="32440" xr:uid="{00000000-0005-0000-0000-00006D5C0000}"/>
    <cellStyle name="Normal 2 3 3 2 6 3 5" xfId="40826" xr:uid="{00000000-0005-0000-0000-00006E5C0000}"/>
    <cellStyle name="Normal 2 3 3 2 6 3 6" xfId="49212" xr:uid="{00000000-0005-0000-0000-00006F5C0000}"/>
    <cellStyle name="Normal 2 3 3 2 6 3 7" xfId="57598" xr:uid="{00000000-0005-0000-0000-0000705C0000}"/>
    <cellStyle name="Normal 2 3 3 2 6 4" xfId="7282" xr:uid="{00000000-0005-0000-0000-0000715C0000}"/>
    <cellStyle name="Normal 2 3 3 2 6 4 2" xfId="12958" xr:uid="{00000000-0005-0000-0000-0000725C0000}"/>
    <cellStyle name="Normal 2 3 3 2 6 4 3" xfId="21344" xr:uid="{00000000-0005-0000-0000-0000735C0000}"/>
    <cellStyle name="Normal 2 3 3 2 6 4 4" xfId="29730" xr:uid="{00000000-0005-0000-0000-0000745C0000}"/>
    <cellStyle name="Normal 2 3 3 2 6 4 5" xfId="38116" xr:uid="{00000000-0005-0000-0000-0000755C0000}"/>
    <cellStyle name="Normal 2 3 3 2 6 4 6" xfId="46502" xr:uid="{00000000-0005-0000-0000-0000765C0000}"/>
    <cellStyle name="Normal 2 3 3 2 6 4 7" xfId="54888" xr:uid="{00000000-0005-0000-0000-0000775C0000}"/>
    <cellStyle name="Normal 2 3 3 2 6 5" xfId="9992" xr:uid="{00000000-0005-0000-0000-0000785C0000}"/>
    <cellStyle name="Normal 2 3 3 2 6 6" xfId="18378" xr:uid="{00000000-0005-0000-0000-0000795C0000}"/>
    <cellStyle name="Normal 2 3 3 2 6 7" xfId="26764" xr:uid="{00000000-0005-0000-0000-00007A5C0000}"/>
    <cellStyle name="Normal 2 3 3 2 6 8" xfId="35150" xr:uid="{00000000-0005-0000-0000-00007B5C0000}"/>
    <cellStyle name="Normal 2 3 3 2 6 9" xfId="43536" xr:uid="{00000000-0005-0000-0000-00007C5C0000}"/>
    <cellStyle name="Normal 2 3 3 2 7" xfId="2157" xr:uid="{00000000-0005-0000-0000-00007D5C0000}"/>
    <cellStyle name="Normal 2 3 3 2 7 2" xfId="4874" xr:uid="{00000000-0005-0000-0000-00007E5C0000}"/>
    <cellStyle name="Normal 2 3 3 2 7 2 2" xfId="16228" xr:uid="{00000000-0005-0000-0000-00007F5C0000}"/>
    <cellStyle name="Normal 2 3 3 2 7 2 3" xfId="24614" xr:uid="{00000000-0005-0000-0000-0000805C0000}"/>
    <cellStyle name="Normal 2 3 3 2 7 2 4" xfId="33000" xr:uid="{00000000-0005-0000-0000-0000815C0000}"/>
    <cellStyle name="Normal 2 3 3 2 7 2 5" xfId="41386" xr:uid="{00000000-0005-0000-0000-0000825C0000}"/>
    <cellStyle name="Normal 2 3 3 2 7 2 6" xfId="49772" xr:uid="{00000000-0005-0000-0000-0000835C0000}"/>
    <cellStyle name="Normal 2 3 3 2 7 2 7" xfId="58158" xr:uid="{00000000-0005-0000-0000-0000845C0000}"/>
    <cellStyle name="Normal 2 3 3 2 7 3" xfId="7842" xr:uid="{00000000-0005-0000-0000-0000855C0000}"/>
    <cellStyle name="Normal 2 3 3 2 7 3 2" xfId="13518" xr:uid="{00000000-0005-0000-0000-0000865C0000}"/>
    <cellStyle name="Normal 2 3 3 2 7 3 3" xfId="21904" xr:uid="{00000000-0005-0000-0000-0000875C0000}"/>
    <cellStyle name="Normal 2 3 3 2 7 3 4" xfId="30290" xr:uid="{00000000-0005-0000-0000-0000885C0000}"/>
    <cellStyle name="Normal 2 3 3 2 7 3 5" xfId="38676" xr:uid="{00000000-0005-0000-0000-0000895C0000}"/>
    <cellStyle name="Normal 2 3 3 2 7 3 6" xfId="47062" xr:uid="{00000000-0005-0000-0000-00008A5C0000}"/>
    <cellStyle name="Normal 2 3 3 2 7 3 7" xfId="55448" xr:uid="{00000000-0005-0000-0000-00008B5C0000}"/>
    <cellStyle name="Normal 2 3 3 2 7 4" xfId="10552" xr:uid="{00000000-0005-0000-0000-00008C5C0000}"/>
    <cellStyle name="Normal 2 3 3 2 7 5" xfId="18938" xr:uid="{00000000-0005-0000-0000-00008D5C0000}"/>
    <cellStyle name="Normal 2 3 3 2 7 6" xfId="27324" xr:uid="{00000000-0005-0000-0000-00008E5C0000}"/>
    <cellStyle name="Normal 2 3 3 2 7 7" xfId="35710" xr:uid="{00000000-0005-0000-0000-00008F5C0000}"/>
    <cellStyle name="Normal 2 3 3 2 7 8" xfId="44096" xr:uid="{00000000-0005-0000-0000-0000905C0000}"/>
    <cellStyle name="Normal 2 3 3 2 7 9" xfId="52482" xr:uid="{00000000-0005-0000-0000-0000915C0000}"/>
    <cellStyle name="Normal 2 3 3 2 8" xfId="679" xr:uid="{00000000-0005-0000-0000-0000925C0000}"/>
    <cellStyle name="Normal 2 3 3 2 8 2" xfId="6437" xr:uid="{00000000-0005-0000-0000-0000935C0000}"/>
    <cellStyle name="Normal 2 3 3 2 8 3" xfId="12113" xr:uid="{00000000-0005-0000-0000-0000945C0000}"/>
    <cellStyle name="Normal 2 3 3 2 8 4" xfId="20499" xr:uid="{00000000-0005-0000-0000-0000955C0000}"/>
    <cellStyle name="Normal 2 3 3 2 8 5" xfId="28885" xr:uid="{00000000-0005-0000-0000-0000965C0000}"/>
    <cellStyle name="Normal 2 3 3 2 8 6" xfId="37271" xr:uid="{00000000-0005-0000-0000-0000975C0000}"/>
    <cellStyle name="Normal 2 3 3 2 8 7" xfId="45657" xr:uid="{00000000-0005-0000-0000-0000985C0000}"/>
    <cellStyle name="Normal 2 3 3 2 8 8" xfId="54043" xr:uid="{00000000-0005-0000-0000-0000995C0000}"/>
    <cellStyle name="Normal 2 3 3 2 9" xfId="3469" xr:uid="{00000000-0005-0000-0000-00009A5C0000}"/>
    <cellStyle name="Normal 2 3 3 2 9 2" xfId="14823" xr:uid="{00000000-0005-0000-0000-00009B5C0000}"/>
    <cellStyle name="Normal 2 3 3 2 9 3" xfId="23209" xr:uid="{00000000-0005-0000-0000-00009C5C0000}"/>
    <cellStyle name="Normal 2 3 3 2 9 4" xfId="31595" xr:uid="{00000000-0005-0000-0000-00009D5C0000}"/>
    <cellStyle name="Normal 2 3 3 2 9 5" xfId="39981" xr:uid="{00000000-0005-0000-0000-00009E5C0000}"/>
    <cellStyle name="Normal 2 3 3 2 9 6" xfId="48367" xr:uid="{00000000-0005-0000-0000-00009F5C0000}"/>
    <cellStyle name="Normal 2 3 3 2 9 7" xfId="56753" xr:uid="{00000000-0005-0000-0000-0000A05C0000}"/>
    <cellStyle name="Normal 2 3 3 2_Sheet1" xfId="234" xr:uid="{00000000-0005-0000-0000-0000A15C0000}"/>
    <cellStyle name="Normal 2 3 3 20" xfId="60829" xr:uid="{00000000-0005-0000-0000-0000A25C0000}"/>
    <cellStyle name="Normal 2 3 3 3" xfId="235" xr:uid="{00000000-0005-0000-0000-0000A35C0000}"/>
    <cellStyle name="Normal 2 3 3 3 10" xfId="9151" xr:uid="{00000000-0005-0000-0000-0000A45C0000}"/>
    <cellStyle name="Normal 2 3 3 3 11" xfId="17537" xr:uid="{00000000-0005-0000-0000-0000A55C0000}"/>
    <cellStyle name="Normal 2 3 3 3 12" xfId="25923" xr:uid="{00000000-0005-0000-0000-0000A65C0000}"/>
    <cellStyle name="Normal 2 3 3 3 13" xfId="34309" xr:uid="{00000000-0005-0000-0000-0000A75C0000}"/>
    <cellStyle name="Normal 2 3 3 3 14" xfId="42695" xr:uid="{00000000-0005-0000-0000-0000A85C0000}"/>
    <cellStyle name="Normal 2 3 3 3 15" xfId="51081" xr:uid="{00000000-0005-0000-0000-0000A95C0000}"/>
    <cellStyle name="Normal 2 3 3 3 16" xfId="59467" xr:uid="{00000000-0005-0000-0000-0000AA5C0000}"/>
    <cellStyle name="Normal 2 3 3 3 17" xfId="60834" xr:uid="{00000000-0005-0000-0000-0000AB5C0000}"/>
    <cellStyle name="Normal 2 3 3 3 2" xfId="236" xr:uid="{00000000-0005-0000-0000-0000AC5C0000}"/>
    <cellStyle name="Normal 2 3 3 3 2 10" xfId="34310" xr:uid="{00000000-0005-0000-0000-0000AD5C0000}"/>
    <cellStyle name="Normal 2 3 3 3 2 11" xfId="42696" xr:uid="{00000000-0005-0000-0000-0000AE5C0000}"/>
    <cellStyle name="Normal 2 3 3 3 2 12" xfId="51082" xr:uid="{00000000-0005-0000-0000-0000AF5C0000}"/>
    <cellStyle name="Normal 2 3 3 3 2 13" xfId="59468" xr:uid="{00000000-0005-0000-0000-0000B05C0000}"/>
    <cellStyle name="Normal 2 3 3 3 2 14" xfId="60835" xr:uid="{00000000-0005-0000-0000-0000B15C0000}"/>
    <cellStyle name="Normal 2 3 3 3 2 2" xfId="1058" xr:uid="{00000000-0005-0000-0000-0000B25C0000}"/>
    <cellStyle name="Normal 2 3 3 3 2 2 10" xfId="51469" xr:uid="{00000000-0005-0000-0000-0000B35C0000}"/>
    <cellStyle name="Normal 2 3 3 3 2 2 11" xfId="59855" xr:uid="{00000000-0005-0000-0000-0000B45C0000}"/>
    <cellStyle name="Normal 2 3 3 3 2 2 12" xfId="61330" xr:uid="{00000000-0005-0000-0000-0000B55C0000}"/>
    <cellStyle name="Normal 2 3 3 3 2 2 2" xfId="3009" xr:uid="{00000000-0005-0000-0000-0000B65C0000}"/>
    <cellStyle name="Normal 2 3 3 3 2 2 2 2" xfId="5726" xr:uid="{00000000-0005-0000-0000-0000B75C0000}"/>
    <cellStyle name="Normal 2 3 3 3 2 2 2 2 2" xfId="17080" xr:uid="{00000000-0005-0000-0000-0000B85C0000}"/>
    <cellStyle name="Normal 2 3 3 3 2 2 2 2 3" xfId="25466" xr:uid="{00000000-0005-0000-0000-0000B95C0000}"/>
    <cellStyle name="Normal 2 3 3 3 2 2 2 2 4" xfId="33852" xr:uid="{00000000-0005-0000-0000-0000BA5C0000}"/>
    <cellStyle name="Normal 2 3 3 3 2 2 2 2 5" xfId="42238" xr:uid="{00000000-0005-0000-0000-0000BB5C0000}"/>
    <cellStyle name="Normal 2 3 3 3 2 2 2 2 6" xfId="50624" xr:uid="{00000000-0005-0000-0000-0000BC5C0000}"/>
    <cellStyle name="Normal 2 3 3 3 2 2 2 2 7" xfId="59010" xr:uid="{00000000-0005-0000-0000-0000BD5C0000}"/>
    <cellStyle name="Normal 2 3 3 3 2 2 2 3" xfId="8694" xr:uid="{00000000-0005-0000-0000-0000BE5C0000}"/>
    <cellStyle name="Normal 2 3 3 3 2 2 2 3 2" xfId="14370" xr:uid="{00000000-0005-0000-0000-0000BF5C0000}"/>
    <cellStyle name="Normal 2 3 3 3 2 2 2 3 3" xfId="22756" xr:uid="{00000000-0005-0000-0000-0000C05C0000}"/>
    <cellStyle name="Normal 2 3 3 3 2 2 2 3 4" xfId="31142" xr:uid="{00000000-0005-0000-0000-0000C15C0000}"/>
    <cellStyle name="Normal 2 3 3 3 2 2 2 3 5" xfId="39528" xr:uid="{00000000-0005-0000-0000-0000C25C0000}"/>
    <cellStyle name="Normal 2 3 3 3 2 2 2 3 6" xfId="47914" xr:uid="{00000000-0005-0000-0000-0000C35C0000}"/>
    <cellStyle name="Normal 2 3 3 3 2 2 2 3 7" xfId="56300" xr:uid="{00000000-0005-0000-0000-0000C45C0000}"/>
    <cellStyle name="Normal 2 3 3 3 2 2 2 4" xfId="11404" xr:uid="{00000000-0005-0000-0000-0000C55C0000}"/>
    <cellStyle name="Normal 2 3 3 3 2 2 2 5" xfId="19790" xr:uid="{00000000-0005-0000-0000-0000C65C0000}"/>
    <cellStyle name="Normal 2 3 3 3 2 2 2 6" xfId="28176" xr:uid="{00000000-0005-0000-0000-0000C75C0000}"/>
    <cellStyle name="Normal 2 3 3 3 2 2 2 7" xfId="36562" xr:uid="{00000000-0005-0000-0000-0000C85C0000}"/>
    <cellStyle name="Normal 2 3 3 3 2 2 2 8" xfId="44948" xr:uid="{00000000-0005-0000-0000-0000C95C0000}"/>
    <cellStyle name="Normal 2 3 3 3 2 2 2 9" xfId="53334" xr:uid="{00000000-0005-0000-0000-0000CA5C0000}"/>
    <cellStyle name="Normal 2 3 3 3 2 2 3" xfId="3861" xr:uid="{00000000-0005-0000-0000-0000CB5C0000}"/>
    <cellStyle name="Normal 2 3 3 3 2 2 3 2" xfId="15215" xr:uid="{00000000-0005-0000-0000-0000CC5C0000}"/>
    <cellStyle name="Normal 2 3 3 3 2 2 3 3" xfId="23601" xr:uid="{00000000-0005-0000-0000-0000CD5C0000}"/>
    <cellStyle name="Normal 2 3 3 3 2 2 3 4" xfId="31987" xr:uid="{00000000-0005-0000-0000-0000CE5C0000}"/>
    <cellStyle name="Normal 2 3 3 3 2 2 3 5" xfId="40373" xr:uid="{00000000-0005-0000-0000-0000CF5C0000}"/>
    <cellStyle name="Normal 2 3 3 3 2 2 3 6" xfId="48759" xr:uid="{00000000-0005-0000-0000-0000D05C0000}"/>
    <cellStyle name="Normal 2 3 3 3 2 2 3 7" xfId="57145" xr:uid="{00000000-0005-0000-0000-0000D15C0000}"/>
    <cellStyle name="Normal 2 3 3 3 2 2 4" xfId="6829" xr:uid="{00000000-0005-0000-0000-0000D25C0000}"/>
    <cellStyle name="Normal 2 3 3 3 2 2 4 2" xfId="12505" xr:uid="{00000000-0005-0000-0000-0000D35C0000}"/>
    <cellStyle name="Normal 2 3 3 3 2 2 4 3" xfId="20891" xr:uid="{00000000-0005-0000-0000-0000D45C0000}"/>
    <cellStyle name="Normal 2 3 3 3 2 2 4 4" xfId="29277" xr:uid="{00000000-0005-0000-0000-0000D55C0000}"/>
    <cellStyle name="Normal 2 3 3 3 2 2 4 5" xfId="37663" xr:uid="{00000000-0005-0000-0000-0000D65C0000}"/>
    <cellStyle name="Normal 2 3 3 3 2 2 4 6" xfId="46049" xr:uid="{00000000-0005-0000-0000-0000D75C0000}"/>
    <cellStyle name="Normal 2 3 3 3 2 2 4 7" xfId="54435" xr:uid="{00000000-0005-0000-0000-0000D85C0000}"/>
    <cellStyle name="Normal 2 3 3 3 2 2 5" xfId="9539" xr:uid="{00000000-0005-0000-0000-0000D95C0000}"/>
    <cellStyle name="Normal 2 3 3 3 2 2 6" xfId="17925" xr:uid="{00000000-0005-0000-0000-0000DA5C0000}"/>
    <cellStyle name="Normal 2 3 3 3 2 2 7" xfId="26311" xr:uid="{00000000-0005-0000-0000-0000DB5C0000}"/>
    <cellStyle name="Normal 2 3 3 3 2 2 8" xfId="34697" xr:uid="{00000000-0005-0000-0000-0000DC5C0000}"/>
    <cellStyle name="Normal 2 3 3 3 2 2 9" xfId="43083" xr:uid="{00000000-0005-0000-0000-0000DD5C0000}"/>
    <cellStyle name="Normal 2 3 3 3 2 3" xfId="1602" xr:uid="{00000000-0005-0000-0000-0000DE5C0000}"/>
    <cellStyle name="Normal 2 3 3 3 2 3 10" xfId="51927" xr:uid="{00000000-0005-0000-0000-0000DF5C0000}"/>
    <cellStyle name="Normal 2 3 3 3 2 3 11" xfId="60313" xr:uid="{00000000-0005-0000-0000-0000E05C0000}"/>
    <cellStyle name="Normal 2 3 3 3 2 3 2" xfId="2622" xr:uid="{00000000-0005-0000-0000-0000E15C0000}"/>
    <cellStyle name="Normal 2 3 3 3 2 3 2 2" xfId="5339" xr:uid="{00000000-0005-0000-0000-0000E25C0000}"/>
    <cellStyle name="Normal 2 3 3 3 2 3 2 2 2" xfId="16693" xr:uid="{00000000-0005-0000-0000-0000E35C0000}"/>
    <cellStyle name="Normal 2 3 3 3 2 3 2 2 3" xfId="25079" xr:uid="{00000000-0005-0000-0000-0000E45C0000}"/>
    <cellStyle name="Normal 2 3 3 3 2 3 2 2 4" xfId="33465" xr:uid="{00000000-0005-0000-0000-0000E55C0000}"/>
    <cellStyle name="Normal 2 3 3 3 2 3 2 2 5" xfId="41851" xr:uid="{00000000-0005-0000-0000-0000E65C0000}"/>
    <cellStyle name="Normal 2 3 3 3 2 3 2 2 6" xfId="50237" xr:uid="{00000000-0005-0000-0000-0000E75C0000}"/>
    <cellStyle name="Normal 2 3 3 3 2 3 2 2 7" xfId="58623" xr:uid="{00000000-0005-0000-0000-0000E85C0000}"/>
    <cellStyle name="Normal 2 3 3 3 2 3 2 3" xfId="8307" xr:uid="{00000000-0005-0000-0000-0000E95C0000}"/>
    <cellStyle name="Normal 2 3 3 3 2 3 2 3 2" xfId="13983" xr:uid="{00000000-0005-0000-0000-0000EA5C0000}"/>
    <cellStyle name="Normal 2 3 3 3 2 3 2 3 3" xfId="22369" xr:uid="{00000000-0005-0000-0000-0000EB5C0000}"/>
    <cellStyle name="Normal 2 3 3 3 2 3 2 3 4" xfId="30755" xr:uid="{00000000-0005-0000-0000-0000EC5C0000}"/>
    <cellStyle name="Normal 2 3 3 3 2 3 2 3 5" xfId="39141" xr:uid="{00000000-0005-0000-0000-0000ED5C0000}"/>
    <cellStyle name="Normal 2 3 3 3 2 3 2 3 6" xfId="47527" xr:uid="{00000000-0005-0000-0000-0000EE5C0000}"/>
    <cellStyle name="Normal 2 3 3 3 2 3 2 3 7" xfId="55913" xr:uid="{00000000-0005-0000-0000-0000EF5C0000}"/>
    <cellStyle name="Normal 2 3 3 3 2 3 2 4" xfId="11017" xr:uid="{00000000-0005-0000-0000-0000F05C0000}"/>
    <cellStyle name="Normal 2 3 3 3 2 3 2 5" xfId="19403" xr:uid="{00000000-0005-0000-0000-0000F15C0000}"/>
    <cellStyle name="Normal 2 3 3 3 2 3 2 6" xfId="27789" xr:uid="{00000000-0005-0000-0000-0000F25C0000}"/>
    <cellStyle name="Normal 2 3 3 3 2 3 2 7" xfId="36175" xr:uid="{00000000-0005-0000-0000-0000F35C0000}"/>
    <cellStyle name="Normal 2 3 3 3 2 3 2 8" xfId="44561" xr:uid="{00000000-0005-0000-0000-0000F45C0000}"/>
    <cellStyle name="Normal 2 3 3 3 2 3 2 9" xfId="52947" xr:uid="{00000000-0005-0000-0000-0000F55C0000}"/>
    <cellStyle name="Normal 2 3 3 3 2 3 3" xfId="4319" xr:uid="{00000000-0005-0000-0000-0000F65C0000}"/>
    <cellStyle name="Normal 2 3 3 3 2 3 3 2" xfId="15673" xr:uid="{00000000-0005-0000-0000-0000F75C0000}"/>
    <cellStyle name="Normal 2 3 3 3 2 3 3 3" xfId="24059" xr:uid="{00000000-0005-0000-0000-0000F85C0000}"/>
    <cellStyle name="Normal 2 3 3 3 2 3 3 4" xfId="32445" xr:uid="{00000000-0005-0000-0000-0000F95C0000}"/>
    <cellStyle name="Normal 2 3 3 3 2 3 3 5" xfId="40831" xr:uid="{00000000-0005-0000-0000-0000FA5C0000}"/>
    <cellStyle name="Normal 2 3 3 3 2 3 3 6" xfId="49217" xr:uid="{00000000-0005-0000-0000-0000FB5C0000}"/>
    <cellStyle name="Normal 2 3 3 3 2 3 3 7" xfId="57603" xr:uid="{00000000-0005-0000-0000-0000FC5C0000}"/>
    <cellStyle name="Normal 2 3 3 3 2 3 4" xfId="7287" xr:uid="{00000000-0005-0000-0000-0000FD5C0000}"/>
    <cellStyle name="Normal 2 3 3 3 2 3 4 2" xfId="12963" xr:uid="{00000000-0005-0000-0000-0000FE5C0000}"/>
    <cellStyle name="Normal 2 3 3 3 2 3 4 3" xfId="21349" xr:uid="{00000000-0005-0000-0000-0000FF5C0000}"/>
    <cellStyle name="Normal 2 3 3 3 2 3 4 4" xfId="29735" xr:uid="{00000000-0005-0000-0000-0000005D0000}"/>
    <cellStyle name="Normal 2 3 3 3 2 3 4 5" xfId="38121" xr:uid="{00000000-0005-0000-0000-0000015D0000}"/>
    <cellStyle name="Normal 2 3 3 3 2 3 4 6" xfId="46507" xr:uid="{00000000-0005-0000-0000-0000025D0000}"/>
    <cellStyle name="Normal 2 3 3 3 2 3 4 7" xfId="54893" xr:uid="{00000000-0005-0000-0000-0000035D0000}"/>
    <cellStyle name="Normal 2 3 3 3 2 3 5" xfId="9997" xr:uid="{00000000-0005-0000-0000-0000045D0000}"/>
    <cellStyle name="Normal 2 3 3 3 2 3 6" xfId="18383" xr:uid="{00000000-0005-0000-0000-0000055D0000}"/>
    <cellStyle name="Normal 2 3 3 3 2 3 7" xfId="26769" xr:uid="{00000000-0005-0000-0000-0000065D0000}"/>
    <cellStyle name="Normal 2 3 3 3 2 3 8" xfId="35155" xr:uid="{00000000-0005-0000-0000-0000075D0000}"/>
    <cellStyle name="Normal 2 3 3 3 2 3 9" xfId="43541" xr:uid="{00000000-0005-0000-0000-0000085D0000}"/>
    <cellStyle name="Normal 2 3 3 3 2 4" xfId="2164" xr:uid="{00000000-0005-0000-0000-0000095D0000}"/>
    <cellStyle name="Normal 2 3 3 3 2 4 2" xfId="4881" xr:uid="{00000000-0005-0000-0000-00000A5D0000}"/>
    <cellStyle name="Normal 2 3 3 3 2 4 2 2" xfId="16235" xr:uid="{00000000-0005-0000-0000-00000B5D0000}"/>
    <cellStyle name="Normal 2 3 3 3 2 4 2 3" xfId="24621" xr:uid="{00000000-0005-0000-0000-00000C5D0000}"/>
    <cellStyle name="Normal 2 3 3 3 2 4 2 4" xfId="33007" xr:uid="{00000000-0005-0000-0000-00000D5D0000}"/>
    <cellStyle name="Normal 2 3 3 3 2 4 2 5" xfId="41393" xr:uid="{00000000-0005-0000-0000-00000E5D0000}"/>
    <cellStyle name="Normal 2 3 3 3 2 4 2 6" xfId="49779" xr:uid="{00000000-0005-0000-0000-00000F5D0000}"/>
    <cellStyle name="Normal 2 3 3 3 2 4 2 7" xfId="58165" xr:uid="{00000000-0005-0000-0000-0000105D0000}"/>
    <cellStyle name="Normal 2 3 3 3 2 4 3" xfId="7849" xr:uid="{00000000-0005-0000-0000-0000115D0000}"/>
    <cellStyle name="Normal 2 3 3 3 2 4 3 2" xfId="13525" xr:uid="{00000000-0005-0000-0000-0000125D0000}"/>
    <cellStyle name="Normal 2 3 3 3 2 4 3 3" xfId="21911" xr:uid="{00000000-0005-0000-0000-0000135D0000}"/>
    <cellStyle name="Normal 2 3 3 3 2 4 3 4" xfId="30297" xr:uid="{00000000-0005-0000-0000-0000145D0000}"/>
    <cellStyle name="Normal 2 3 3 3 2 4 3 5" xfId="38683" xr:uid="{00000000-0005-0000-0000-0000155D0000}"/>
    <cellStyle name="Normal 2 3 3 3 2 4 3 6" xfId="47069" xr:uid="{00000000-0005-0000-0000-0000165D0000}"/>
    <cellStyle name="Normal 2 3 3 3 2 4 3 7" xfId="55455" xr:uid="{00000000-0005-0000-0000-0000175D0000}"/>
    <cellStyle name="Normal 2 3 3 3 2 4 4" xfId="10559" xr:uid="{00000000-0005-0000-0000-0000185D0000}"/>
    <cellStyle name="Normal 2 3 3 3 2 4 5" xfId="18945" xr:uid="{00000000-0005-0000-0000-0000195D0000}"/>
    <cellStyle name="Normal 2 3 3 3 2 4 6" xfId="27331" xr:uid="{00000000-0005-0000-0000-00001A5D0000}"/>
    <cellStyle name="Normal 2 3 3 3 2 4 7" xfId="35717" xr:uid="{00000000-0005-0000-0000-00001B5D0000}"/>
    <cellStyle name="Normal 2 3 3 3 2 4 8" xfId="44103" xr:uid="{00000000-0005-0000-0000-00001C5D0000}"/>
    <cellStyle name="Normal 2 3 3 3 2 4 9" xfId="52489" xr:uid="{00000000-0005-0000-0000-00001D5D0000}"/>
    <cellStyle name="Normal 2 3 3 3 2 5" xfId="3474" xr:uid="{00000000-0005-0000-0000-00001E5D0000}"/>
    <cellStyle name="Normal 2 3 3 3 2 5 2" xfId="14828" xr:uid="{00000000-0005-0000-0000-00001F5D0000}"/>
    <cellStyle name="Normal 2 3 3 3 2 5 3" xfId="23214" xr:uid="{00000000-0005-0000-0000-0000205D0000}"/>
    <cellStyle name="Normal 2 3 3 3 2 5 4" xfId="31600" xr:uid="{00000000-0005-0000-0000-0000215D0000}"/>
    <cellStyle name="Normal 2 3 3 3 2 5 5" xfId="39986" xr:uid="{00000000-0005-0000-0000-0000225D0000}"/>
    <cellStyle name="Normal 2 3 3 3 2 5 6" xfId="48372" xr:uid="{00000000-0005-0000-0000-0000235D0000}"/>
    <cellStyle name="Normal 2 3 3 3 2 5 7" xfId="56758" xr:uid="{00000000-0005-0000-0000-0000245D0000}"/>
    <cellStyle name="Normal 2 3 3 3 2 6" xfId="6442" xr:uid="{00000000-0005-0000-0000-0000255D0000}"/>
    <cellStyle name="Normal 2 3 3 3 2 6 2" xfId="12118" xr:uid="{00000000-0005-0000-0000-0000265D0000}"/>
    <cellStyle name="Normal 2 3 3 3 2 6 3" xfId="20504" xr:uid="{00000000-0005-0000-0000-0000275D0000}"/>
    <cellStyle name="Normal 2 3 3 3 2 6 4" xfId="28890" xr:uid="{00000000-0005-0000-0000-0000285D0000}"/>
    <cellStyle name="Normal 2 3 3 3 2 6 5" xfId="37276" xr:uid="{00000000-0005-0000-0000-0000295D0000}"/>
    <cellStyle name="Normal 2 3 3 3 2 6 6" xfId="45662" xr:uid="{00000000-0005-0000-0000-00002A5D0000}"/>
    <cellStyle name="Normal 2 3 3 3 2 6 7" xfId="54048" xr:uid="{00000000-0005-0000-0000-00002B5D0000}"/>
    <cellStyle name="Normal 2 3 3 3 2 7" xfId="9152" xr:uid="{00000000-0005-0000-0000-00002C5D0000}"/>
    <cellStyle name="Normal 2 3 3 3 2 8" xfId="17538" xr:uid="{00000000-0005-0000-0000-00002D5D0000}"/>
    <cellStyle name="Normal 2 3 3 3 2 9" xfId="25924" xr:uid="{00000000-0005-0000-0000-00002E5D0000}"/>
    <cellStyle name="Normal 2 3 3 3 3" xfId="1059" xr:uid="{00000000-0005-0000-0000-00002F5D0000}"/>
    <cellStyle name="Normal 2 3 3 3 3 10" xfId="43084" xr:uid="{00000000-0005-0000-0000-0000305D0000}"/>
    <cellStyle name="Normal 2 3 3 3 3 11" xfId="51470" xr:uid="{00000000-0005-0000-0000-0000315D0000}"/>
    <cellStyle name="Normal 2 3 3 3 3 12" xfId="59856" xr:uid="{00000000-0005-0000-0000-0000325D0000}"/>
    <cellStyle name="Normal 2 3 3 3 3 13" xfId="61329" xr:uid="{00000000-0005-0000-0000-0000335D0000}"/>
    <cellStyle name="Normal 2 3 3 3 3 2" xfId="1869" xr:uid="{00000000-0005-0000-0000-0000345D0000}"/>
    <cellStyle name="Normal 2 3 3 3 3 2 10" xfId="52194" xr:uid="{00000000-0005-0000-0000-0000355D0000}"/>
    <cellStyle name="Normal 2 3 3 3 3 2 11" xfId="60580" xr:uid="{00000000-0005-0000-0000-0000365D0000}"/>
    <cellStyle name="Normal 2 3 3 3 3 2 2" xfId="3010" xr:uid="{00000000-0005-0000-0000-0000375D0000}"/>
    <cellStyle name="Normal 2 3 3 3 3 2 2 2" xfId="5727" xr:uid="{00000000-0005-0000-0000-0000385D0000}"/>
    <cellStyle name="Normal 2 3 3 3 3 2 2 2 2" xfId="17081" xr:uid="{00000000-0005-0000-0000-0000395D0000}"/>
    <cellStyle name="Normal 2 3 3 3 3 2 2 2 3" xfId="25467" xr:uid="{00000000-0005-0000-0000-00003A5D0000}"/>
    <cellStyle name="Normal 2 3 3 3 3 2 2 2 4" xfId="33853" xr:uid="{00000000-0005-0000-0000-00003B5D0000}"/>
    <cellStyle name="Normal 2 3 3 3 3 2 2 2 5" xfId="42239" xr:uid="{00000000-0005-0000-0000-00003C5D0000}"/>
    <cellStyle name="Normal 2 3 3 3 3 2 2 2 6" xfId="50625" xr:uid="{00000000-0005-0000-0000-00003D5D0000}"/>
    <cellStyle name="Normal 2 3 3 3 3 2 2 2 7" xfId="59011" xr:uid="{00000000-0005-0000-0000-00003E5D0000}"/>
    <cellStyle name="Normal 2 3 3 3 3 2 2 3" xfId="8695" xr:uid="{00000000-0005-0000-0000-00003F5D0000}"/>
    <cellStyle name="Normal 2 3 3 3 3 2 2 3 2" xfId="14371" xr:uid="{00000000-0005-0000-0000-0000405D0000}"/>
    <cellStyle name="Normal 2 3 3 3 3 2 2 3 3" xfId="22757" xr:uid="{00000000-0005-0000-0000-0000415D0000}"/>
    <cellStyle name="Normal 2 3 3 3 3 2 2 3 4" xfId="31143" xr:uid="{00000000-0005-0000-0000-0000425D0000}"/>
    <cellStyle name="Normal 2 3 3 3 3 2 2 3 5" xfId="39529" xr:uid="{00000000-0005-0000-0000-0000435D0000}"/>
    <cellStyle name="Normal 2 3 3 3 3 2 2 3 6" xfId="47915" xr:uid="{00000000-0005-0000-0000-0000445D0000}"/>
    <cellStyle name="Normal 2 3 3 3 3 2 2 3 7" xfId="56301" xr:uid="{00000000-0005-0000-0000-0000455D0000}"/>
    <cellStyle name="Normal 2 3 3 3 3 2 2 4" xfId="11405" xr:uid="{00000000-0005-0000-0000-0000465D0000}"/>
    <cellStyle name="Normal 2 3 3 3 3 2 2 5" xfId="19791" xr:uid="{00000000-0005-0000-0000-0000475D0000}"/>
    <cellStyle name="Normal 2 3 3 3 3 2 2 6" xfId="28177" xr:uid="{00000000-0005-0000-0000-0000485D0000}"/>
    <cellStyle name="Normal 2 3 3 3 3 2 2 7" xfId="36563" xr:uid="{00000000-0005-0000-0000-0000495D0000}"/>
    <cellStyle name="Normal 2 3 3 3 3 2 2 8" xfId="44949" xr:uid="{00000000-0005-0000-0000-00004A5D0000}"/>
    <cellStyle name="Normal 2 3 3 3 3 2 2 9" xfId="53335" xr:uid="{00000000-0005-0000-0000-00004B5D0000}"/>
    <cellStyle name="Normal 2 3 3 3 3 2 3" xfId="4586" xr:uid="{00000000-0005-0000-0000-00004C5D0000}"/>
    <cellStyle name="Normal 2 3 3 3 3 2 3 2" xfId="15940" xr:uid="{00000000-0005-0000-0000-00004D5D0000}"/>
    <cellStyle name="Normal 2 3 3 3 3 2 3 3" xfId="24326" xr:uid="{00000000-0005-0000-0000-00004E5D0000}"/>
    <cellStyle name="Normal 2 3 3 3 3 2 3 4" xfId="32712" xr:uid="{00000000-0005-0000-0000-00004F5D0000}"/>
    <cellStyle name="Normal 2 3 3 3 3 2 3 5" xfId="41098" xr:uid="{00000000-0005-0000-0000-0000505D0000}"/>
    <cellStyle name="Normal 2 3 3 3 3 2 3 6" xfId="49484" xr:uid="{00000000-0005-0000-0000-0000515D0000}"/>
    <cellStyle name="Normal 2 3 3 3 3 2 3 7" xfId="57870" xr:uid="{00000000-0005-0000-0000-0000525D0000}"/>
    <cellStyle name="Normal 2 3 3 3 3 2 4" xfId="7554" xr:uid="{00000000-0005-0000-0000-0000535D0000}"/>
    <cellStyle name="Normal 2 3 3 3 3 2 4 2" xfId="13230" xr:uid="{00000000-0005-0000-0000-0000545D0000}"/>
    <cellStyle name="Normal 2 3 3 3 3 2 4 3" xfId="21616" xr:uid="{00000000-0005-0000-0000-0000555D0000}"/>
    <cellStyle name="Normal 2 3 3 3 3 2 4 4" xfId="30002" xr:uid="{00000000-0005-0000-0000-0000565D0000}"/>
    <cellStyle name="Normal 2 3 3 3 3 2 4 5" xfId="38388" xr:uid="{00000000-0005-0000-0000-0000575D0000}"/>
    <cellStyle name="Normal 2 3 3 3 3 2 4 6" xfId="46774" xr:uid="{00000000-0005-0000-0000-0000585D0000}"/>
    <cellStyle name="Normal 2 3 3 3 3 2 4 7" xfId="55160" xr:uid="{00000000-0005-0000-0000-0000595D0000}"/>
    <cellStyle name="Normal 2 3 3 3 3 2 5" xfId="10264" xr:uid="{00000000-0005-0000-0000-00005A5D0000}"/>
    <cellStyle name="Normal 2 3 3 3 3 2 6" xfId="18650" xr:uid="{00000000-0005-0000-0000-00005B5D0000}"/>
    <cellStyle name="Normal 2 3 3 3 3 2 7" xfId="27036" xr:uid="{00000000-0005-0000-0000-00005C5D0000}"/>
    <cellStyle name="Normal 2 3 3 3 3 2 8" xfId="35422" xr:uid="{00000000-0005-0000-0000-00005D5D0000}"/>
    <cellStyle name="Normal 2 3 3 3 3 2 9" xfId="43808" xr:uid="{00000000-0005-0000-0000-00005E5D0000}"/>
    <cellStyle name="Normal 2 3 3 3 3 3" xfId="2165" xr:uid="{00000000-0005-0000-0000-00005F5D0000}"/>
    <cellStyle name="Normal 2 3 3 3 3 3 2" xfId="4882" xr:uid="{00000000-0005-0000-0000-0000605D0000}"/>
    <cellStyle name="Normal 2 3 3 3 3 3 2 2" xfId="16236" xr:uid="{00000000-0005-0000-0000-0000615D0000}"/>
    <cellStyle name="Normal 2 3 3 3 3 3 2 3" xfId="24622" xr:uid="{00000000-0005-0000-0000-0000625D0000}"/>
    <cellStyle name="Normal 2 3 3 3 3 3 2 4" xfId="33008" xr:uid="{00000000-0005-0000-0000-0000635D0000}"/>
    <cellStyle name="Normal 2 3 3 3 3 3 2 5" xfId="41394" xr:uid="{00000000-0005-0000-0000-0000645D0000}"/>
    <cellStyle name="Normal 2 3 3 3 3 3 2 6" xfId="49780" xr:uid="{00000000-0005-0000-0000-0000655D0000}"/>
    <cellStyle name="Normal 2 3 3 3 3 3 2 7" xfId="58166" xr:uid="{00000000-0005-0000-0000-0000665D0000}"/>
    <cellStyle name="Normal 2 3 3 3 3 3 3" xfId="7850" xr:uid="{00000000-0005-0000-0000-0000675D0000}"/>
    <cellStyle name="Normal 2 3 3 3 3 3 3 2" xfId="13526" xr:uid="{00000000-0005-0000-0000-0000685D0000}"/>
    <cellStyle name="Normal 2 3 3 3 3 3 3 3" xfId="21912" xr:uid="{00000000-0005-0000-0000-0000695D0000}"/>
    <cellStyle name="Normal 2 3 3 3 3 3 3 4" xfId="30298" xr:uid="{00000000-0005-0000-0000-00006A5D0000}"/>
    <cellStyle name="Normal 2 3 3 3 3 3 3 5" xfId="38684" xr:uid="{00000000-0005-0000-0000-00006B5D0000}"/>
    <cellStyle name="Normal 2 3 3 3 3 3 3 6" xfId="47070" xr:uid="{00000000-0005-0000-0000-00006C5D0000}"/>
    <cellStyle name="Normal 2 3 3 3 3 3 3 7" xfId="55456" xr:uid="{00000000-0005-0000-0000-00006D5D0000}"/>
    <cellStyle name="Normal 2 3 3 3 3 3 4" xfId="10560" xr:uid="{00000000-0005-0000-0000-00006E5D0000}"/>
    <cellStyle name="Normal 2 3 3 3 3 3 5" xfId="18946" xr:uid="{00000000-0005-0000-0000-00006F5D0000}"/>
    <cellStyle name="Normal 2 3 3 3 3 3 6" xfId="27332" xr:uid="{00000000-0005-0000-0000-0000705D0000}"/>
    <cellStyle name="Normal 2 3 3 3 3 3 7" xfId="35718" xr:uid="{00000000-0005-0000-0000-0000715D0000}"/>
    <cellStyle name="Normal 2 3 3 3 3 3 8" xfId="44104" xr:uid="{00000000-0005-0000-0000-0000725D0000}"/>
    <cellStyle name="Normal 2 3 3 3 3 3 9" xfId="52490" xr:uid="{00000000-0005-0000-0000-0000735D0000}"/>
    <cellStyle name="Normal 2 3 3 3 3 4" xfId="3862" xr:uid="{00000000-0005-0000-0000-0000745D0000}"/>
    <cellStyle name="Normal 2 3 3 3 3 4 2" xfId="15216" xr:uid="{00000000-0005-0000-0000-0000755D0000}"/>
    <cellStyle name="Normal 2 3 3 3 3 4 3" xfId="23602" xr:uid="{00000000-0005-0000-0000-0000765D0000}"/>
    <cellStyle name="Normal 2 3 3 3 3 4 4" xfId="31988" xr:uid="{00000000-0005-0000-0000-0000775D0000}"/>
    <cellStyle name="Normal 2 3 3 3 3 4 5" xfId="40374" xr:uid="{00000000-0005-0000-0000-0000785D0000}"/>
    <cellStyle name="Normal 2 3 3 3 3 4 6" xfId="48760" xr:uid="{00000000-0005-0000-0000-0000795D0000}"/>
    <cellStyle name="Normal 2 3 3 3 3 4 7" xfId="57146" xr:uid="{00000000-0005-0000-0000-00007A5D0000}"/>
    <cellStyle name="Normal 2 3 3 3 3 5" xfId="6830" xr:uid="{00000000-0005-0000-0000-00007B5D0000}"/>
    <cellStyle name="Normal 2 3 3 3 3 5 2" xfId="12506" xr:uid="{00000000-0005-0000-0000-00007C5D0000}"/>
    <cellStyle name="Normal 2 3 3 3 3 5 3" xfId="20892" xr:uid="{00000000-0005-0000-0000-00007D5D0000}"/>
    <cellStyle name="Normal 2 3 3 3 3 5 4" xfId="29278" xr:uid="{00000000-0005-0000-0000-00007E5D0000}"/>
    <cellStyle name="Normal 2 3 3 3 3 5 5" xfId="37664" xr:uid="{00000000-0005-0000-0000-00007F5D0000}"/>
    <cellStyle name="Normal 2 3 3 3 3 5 6" xfId="46050" xr:uid="{00000000-0005-0000-0000-0000805D0000}"/>
    <cellStyle name="Normal 2 3 3 3 3 5 7" xfId="54436" xr:uid="{00000000-0005-0000-0000-0000815D0000}"/>
    <cellStyle name="Normal 2 3 3 3 3 6" xfId="9540" xr:uid="{00000000-0005-0000-0000-0000825D0000}"/>
    <cellStyle name="Normal 2 3 3 3 3 7" xfId="17926" xr:uid="{00000000-0005-0000-0000-0000835D0000}"/>
    <cellStyle name="Normal 2 3 3 3 3 8" xfId="26312" xr:uid="{00000000-0005-0000-0000-0000845D0000}"/>
    <cellStyle name="Normal 2 3 3 3 3 9" xfId="34698" xr:uid="{00000000-0005-0000-0000-0000855D0000}"/>
    <cellStyle name="Normal 2 3 3 3 4" xfId="1057" xr:uid="{00000000-0005-0000-0000-0000865D0000}"/>
    <cellStyle name="Normal 2 3 3 3 4 10" xfId="51468" xr:uid="{00000000-0005-0000-0000-0000875D0000}"/>
    <cellStyle name="Normal 2 3 3 3 4 11" xfId="59854" xr:uid="{00000000-0005-0000-0000-0000885D0000}"/>
    <cellStyle name="Normal 2 3 3 3 4 2" xfId="3008" xr:uid="{00000000-0005-0000-0000-0000895D0000}"/>
    <cellStyle name="Normal 2 3 3 3 4 2 2" xfId="5725" xr:uid="{00000000-0005-0000-0000-00008A5D0000}"/>
    <cellStyle name="Normal 2 3 3 3 4 2 2 2" xfId="17079" xr:uid="{00000000-0005-0000-0000-00008B5D0000}"/>
    <cellStyle name="Normal 2 3 3 3 4 2 2 3" xfId="25465" xr:uid="{00000000-0005-0000-0000-00008C5D0000}"/>
    <cellStyle name="Normal 2 3 3 3 4 2 2 4" xfId="33851" xr:uid="{00000000-0005-0000-0000-00008D5D0000}"/>
    <cellStyle name="Normal 2 3 3 3 4 2 2 5" xfId="42237" xr:uid="{00000000-0005-0000-0000-00008E5D0000}"/>
    <cellStyle name="Normal 2 3 3 3 4 2 2 6" xfId="50623" xr:uid="{00000000-0005-0000-0000-00008F5D0000}"/>
    <cellStyle name="Normal 2 3 3 3 4 2 2 7" xfId="59009" xr:uid="{00000000-0005-0000-0000-0000905D0000}"/>
    <cellStyle name="Normal 2 3 3 3 4 2 3" xfId="8693" xr:uid="{00000000-0005-0000-0000-0000915D0000}"/>
    <cellStyle name="Normal 2 3 3 3 4 2 3 2" xfId="14369" xr:uid="{00000000-0005-0000-0000-0000925D0000}"/>
    <cellStyle name="Normal 2 3 3 3 4 2 3 3" xfId="22755" xr:uid="{00000000-0005-0000-0000-0000935D0000}"/>
    <cellStyle name="Normal 2 3 3 3 4 2 3 4" xfId="31141" xr:uid="{00000000-0005-0000-0000-0000945D0000}"/>
    <cellStyle name="Normal 2 3 3 3 4 2 3 5" xfId="39527" xr:uid="{00000000-0005-0000-0000-0000955D0000}"/>
    <cellStyle name="Normal 2 3 3 3 4 2 3 6" xfId="47913" xr:uid="{00000000-0005-0000-0000-0000965D0000}"/>
    <cellStyle name="Normal 2 3 3 3 4 2 3 7" xfId="56299" xr:uid="{00000000-0005-0000-0000-0000975D0000}"/>
    <cellStyle name="Normal 2 3 3 3 4 2 4" xfId="11403" xr:uid="{00000000-0005-0000-0000-0000985D0000}"/>
    <cellStyle name="Normal 2 3 3 3 4 2 5" xfId="19789" xr:uid="{00000000-0005-0000-0000-0000995D0000}"/>
    <cellStyle name="Normal 2 3 3 3 4 2 6" xfId="28175" xr:uid="{00000000-0005-0000-0000-00009A5D0000}"/>
    <cellStyle name="Normal 2 3 3 3 4 2 7" xfId="36561" xr:uid="{00000000-0005-0000-0000-00009B5D0000}"/>
    <cellStyle name="Normal 2 3 3 3 4 2 8" xfId="44947" xr:uid="{00000000-0005-0000-0000-00009C5D0000}"/>
    <cellStyle name="Normal 2 3 3 3 4 2 9" xfId="53333" xr:uid="{00000000-0005-0000-0000-00009D5D0000}"/>
    <cellStyle name="Normal 2 3 3 3 4 3" xfId="3860" xr:uid="{00000000-0005-0000-0000-00009E5D0000}"/>
    <cellStyle name="Normal 2 3 3 3 4 3 2" xfId="15214" xr:uid="{00000000-0005-0000-0000-00009F5D0000}"/>
    <cellStyle name="Normal 2 3 3 3 4 3 3" xfId="23600" xr:uid="{00000000-0005-0000-0000-0000A05D0000}"/>
    <cellStyle name="Normal 2 3 3 3 4 3 4" xfId="31986" xr:uid="{00000000-0005-0000-0000-0000A15D0000}"/>
    <cellStyle name="Normal 2 3 3 3 4 3 5" xfId="40372" xr:uid="{00000000-0005-0000-0000-0000A25D0000}"/>
    <cellStyle name="Normal 2 3 3 3 4 3 6" xfId="48758" xr:uid="{00000000-0005-0000-0000-0000A35D0000}"/>
    <cellStyle name="Normal 2 3 3 3 4 3 7" xfId="57144" xr:uid="{00000000-0005-0000-0000-0000A45D0000}"/>
    <cellStyle name="Normal 2 3 3 3 4 4" xfId="6828" xr:uid="{00000000-0005-0000-0000-0000A55D0000}"/>
    <cellStyle name="Normal 2 3 3 3 4 4 2" xfId="12504" xr:uid="{00000000-0005-0000-0000-0000A65D0000}"/>
    <cellStyle name="Normal 2 3 3 3 4 4 3" xfId="20890" xr:uid="{00000000-0005-0000-0000-0000A75D0000}"/>
    <cellStyle name="Normal 2 3 3 3 4 4 4" xfId="29276" xr:uid="{00000000-0005-0000-0000-0000A85D0000}"/>
    <cellStyle name="Normal 2 3 3 3 4 4 5" xfId="37662" xr:uid="{00000000-0005-0000-0000-0000A95D0000}"/>
    <cellStyle name="Normal 2 3 3 3 4 4 6" xfId="46048" xr:uid="{00000000-0005-0000-0000-0000AA5D0000}"/>
    <cellStyle name="Normal 2 3 3 3 4 4 7" xfId="54434" xr:uid="{00000000-0005-0000-0000-0000AB5D0000}"/>
    <cellStyle name="Normal 2 3 3 3 4 5" xfId="9538" xr:uid="{00000000-0005-0000-0000-0000AC5D0000}"/>
    <cellStyle name="Normal 2 3 3 3 4 6" xfId="17924" xr:uid="{00000000-0005-0000-0000-0000AD5D0000}"/>
    <cellStyle name="Normal 2 3 3 3 4 7" xfId="26310" xr:uid="{00000000-0005-0000-0000-0000AE5D0000}"/>
    <cellStyle name="Normal 2 3 3 3 4 8" xfId="34696" xr:uid="{00000000-0005-0000-0000-0000AF5D0000}"/>
    <cellStyle name="Normal 2 3 3 3 4 9" xfId="43082" xr:uid="{00000000-0005-0000-0000-0000B05D0000}"/>
    <cellStyle name="Normal 2 3 3 3 5" xfId="1601" xr:uid="{00000000-0005-0000-0000-0000B15D0000}"/>
    <cellStyle name="Normal 2 3 3 3 5 10" xfId="51926" xr:uid="{00000000-0005-0000-0000-0000B25D0000}"/>
    <cellStyle name="Normal 2 3 3 3 5 11" xfId="60312" xr:uid="{00000000-0005-0000-0000-0000B35D0000}"/>
    <cellStyle name="Normal 2 3 3 3 5 2" xfId="2621" xr:uid="{00000000-0005-0000-0000-0000B45D0000}"/>
    <cellStyle name="Normal 2 3 3 3 5 2 2" xfId="5338" xr:uid="{00000000-0005-0000-0000-0000B55D0000}"/>
    <cellStyle name="Normal 2 3 3 3 5 2 2 2" xfId="16692" xr:uid="{00000000-0005-0000-0000-0000B65D0000}"/>
    <cellStyle name="Normal 2 3 3 3 5 2 2 3" xfId="25078" xr:uid="{00000000-0005-0000-0000-0000B75D0000}"/>
    <cellStyle name="Normal 2 3 3 3 5 2 2 4" xfId="33464" xr:uid="{00000000-0005-0000-0000-0000B85D0000}"/>
    <cellStyle name="Normal 2 3 3 3 5 2 2 5" xfId="41850" xr:uid="{00000000-0005-0000-0000-0000B95D0000}"/>
    <cellStyle name="Normal 2 3 3 3 5 2 2 6" xfId="50236" xr:uid="{00000000-0005-0000-0000-0000BA5D0000}"/>
    <cellStyle name="Normal 2 3 3 3 5 2 2 7" xfId="58622" xr:uid="{00000000-0005-0000-0000-0000BB5D0000}"/>
    <cellStyle name="Normal 2 3 3 3 5 2 3" xfId="8306" xr:uid="{00000000-0005-0000-0000-0000BC5D0000}"/>
    <cellStyle name="Normal 2 3 3 3 5 2 3 2" xfId="13982" xr:uid="{00000000-0005-0000-0000-0000BD5D0000}"/>
    <cellStyle name="Normal 2 3 3 3 5 2 3 3" xfId="22368" xr:uid="{00000000-0005-0000-0000-0000BE5D0000}"/>
    <cellStyle name="Normal 2 3 3 3 5 2 3 4" xfId="30754" xr:uid="{00000000-0005-0000-0000-0000BF5D0000}"/>
    <cellStyle name="Normal 2 3 3 3 5 2 3 5" xfId="39140" xr:uid="{00000000-0005-0000-0000-0000C05D0000}"/>
    <cellStyle name="Normal 2 3 3 3 5 2 3 6" xfId="47526" xr:uid="{00000000-0005-0000-0000-0000C15D0000}"/>
    <cellStyle name="Normal 2 3 3 3 5 2 3 7" xfId="55912" xr:uid="{00000000-0005-0000-0000-0000C25D0000}"/>
    <cellStyle name="Normal 2 3 3 3 5 2 4" xfId="11016" xr:uid="{00000000-0005-0000-0000-0000C35D0000}"/>
    <cellStyle name="Normal 2 3 3 3 5 2 5" xfId="19402" xr:uid="{00000000-0005-0000-0000-0000C45D0000}"/>
    <cellStyle name="Normal 2 3 3 3 5 2 6" xfId="27788" xr:uid="{00000000-0005-0000-0000-0000C55D0000}"/>
    <cellStyle name="Normal 2 3 3 3 5 2 7" xfId="36174" xr:uid="{00000000-0005-0000-0000-0000C65D0000}"/>
    <cellStyle name="Normal 2 3 3 3 5 2 8" xfId="44560" xr:uid="{00000000-0005-0000-0000-0000C75D0000}"/>
    <cellStyle name="Normal 2 3 3 3 5 2 9" xfId="52946" xr:uid="{00000000-0005-0000-0000-0000C85D0000}"/>
    <cellStyle name="Normal 2 3 3 3 5 3" xfId="4318" xr:uid="{00000000-0005-0000-0000-0000C95D0000}"/>
    <cellStyle name="Normal 2 3 3 3 5 3 2" xfId="15672" xr:uid="{00000000-0005-0000-0000-0000CA5D0000}"/>
    <cellStyle name="Normal 2 3 3 3 5 3 3" xfId="24058" xr:uid="{00000000-0005-0000-0000-0000CB5D0000}"/>
    <cellStyle name="Normal 2 3 3 3 5 3 4" xfId="32444" xr:uid="{00000000-0005-0000-0000-0000CC5D0000}"/>
    <cellStyle name="Normal 2 3 3 3 5 3 5" xfId="40830" xr:uid="{00000000-0005-0000-0000-0000CD5D0000}"/>
    <cellStyle name="Normal 2 3 3 3 5 3 6" xfId="49216" xr:uid="{00000000-0005-0000-0000-0000CE5D0000}"/>
    <cellStyle name="Normal 2 3 3 3 5 3 7" xfId="57602" xr:uid="{00000000-0005-0000-0000-0000CF5D0000}"/>
    <cellStyle name="Normal 2 3 3 3 5 4" xfId="7286" xr:uid="{00000000-0005-0000-0000-0000D05D0000}"/>
    <cellStyle name="Normal 2 3 3 3 5 4 2" xfId="12962" xr:uid="{00000000-0005-0000-0000-0000D15D0000}"/>
    <cellStyle name="Normal 2 3 3 3 5 4 3" xfId="21348" xr:uid="{00000000-0005-0000-0000-0000D25D0000}"/>
    <cellStyle name="Normal 2 3 3 3 5 4 4" xfId="29734" xr:uid="{00000000-0005-0000-0000-0000D35D0000}"/>
    <cellStyle name="Normal 2 3 3 3 5 4 5" xfId="38120" xr:uid="{00000000-0005-0000-0000-0000D45D0000}"/>
    <cellStyle name="Normal 2 3 3 3 5 4 6" xfId="46506" xr:uid="{00000000-0005-0000-0000-0000D55D0000}"/>
    <cellStyle name="Normal 2 3 3 3 5 4 7" xfId="54892" xr:uid="{00000000-0005-0000-0000-0000D65D0000}"/>
    <cellStyle name="Normal 2 3 3 3 5 5" xfId="9996" xr:uid="{00000000-0005-0000-0000-0000D75D0000}"/>
    <cellStyle name="Normal 2 3 3 3 5 6" xfId="18382" xr:uid="{00000000-0005-0000-0000-0000D85D0000}"/>
    <cellStyle name="Normal 2 3 3 3 5 7" xfId="26768" xr:uid="{00000000-0005-0000-0000-0000D95D0000}"/>
    <cellStyle name="Normal 2 3 3 3 5 8" xfId="35154" xr:uid="{00000000-0005-0000-0000-0000DA5D0000}"/>
    <cellStyle name="Normal 2 3 3 3 5 9" xfId="43540" xr:uid="{00000000-0005-0000-0000-0000DB5D0000}"/>
    <cellStyle name="Normal 2 3 3 3 6" xfId="2163" xr:uid="{00000000-0005-0000-0000-0000DC5D0000}"/>
    <cellStyle name="Normal 2 3 3 3 6 2" xfId="4880" xr:uid="{00000000-0005-0000-0000-0000DD5D0000}"/>
    <cellStyle name="Normal 2 3 3 3 6 2 2" xfId="16234" xr:uid="{00000000-0005-0000-0000-0000DE5D0000}"/>
    <cellStyle name="Normal 2 3 3 3 6 2 3" xfId="24620" xr:uid="{00000000-0005-0000-0000-0000DF5D0000}"/>
    <cellStyle name="Normal 2 3 3 3 6 2 4" xfId="33006" xr:uid="{00000000-0005-0000-0000-0000E05D0000}"/>
    <cellStyle name="Normal 2 3 3 3 6 2 5" xfId="41392" xr:uid="{00000000-0005-0000-0000-0000E15D0000}"/>
    <cellStyle name="Normal 2 3 3 3 6 2 6" xfId="49778" xr:uid="{00000000-0005-0000-0000-0000E25D0000}"/>
    <cellStyle name="Normal 2 3 3 3 6 2 7" xfId="58164" xr:uid="{00000000-0005-0000-0000-0000E35D0000}"/>
    <cellStyle name="Normal 2 3 3 3 6 3" xfId="7848" xr:uid="{00000000-0005-0000-0000-0000E45D0000}"/>
    <cellStyle name="Normal 2 3 3 3 6 3 2" xfId="13524" xr:uid="{00000000-0005-0000-0000-0000E55D0000}"/>
    <cellStyle name="Normal 2 3 3 3 6 3 3" xfId="21910" xr:uid="{00000000-0005-0000-0000-0000E65D0000}"/>
    <cellStyle name="Normal 2 3 3 3 6 3 4" xfId="30296" xr:uid="{00000000-0005-0000-0000-0000E75D0000}"/>
    <cellStyle name="Normal 2 3 3 3 6 3 5" xfId="38682" xr:uid="{00000000-0005-0000-0000-0000E85D0000}"/>
    <cellStyle name="Normal 2 3 3 3 6 3 6" xfId="47068" xr:uid="{00000000-0005-0000-0000-0000E95D0000}"/>
    <cellStyle name="Normal 2 3 3 3 6 3 7" xfId="55454" xr:uid="{00000000-0005-0000-0000-0000EA5D0000}"/>
    <cellStyle name="Normal 2 3 3 3 6 4" xfId="10558" xr:uid="{00000000-0005-0000-0000-0000EB5D0000}"/>
    <cellStyle name="Normal 2 3 3 3 6 5" xfId="18944" xr:uid="{00000000-0005-0000-0000-0000EC5D0000}"/>
    <cellStyle name="Normal 2 3 3 3 6 6" xfId="27330" xr:uid="{00000000-0005-0000-0000-0000ED5D0000}"/>
    <cellStyle name="Normal 2 3 3 3 6 7" xfId="35716" xr:uid="{00000000-0005-0000-0000-0000EE5D0000}"/>
    <cellStyle name="Normal 2 3 3 3 6 8" xfId="44102" xr:uid="{00000000-0005-0000-0000-0000EF5D0000}"/>
    <cellStyle name="Normal 2 3 3 3 6 9" xfId="52488" xr:uid="{00000000-0005-0000-0000-0000F05D0000}"/>
    <cellStyle name="Normal 2 3 3 3 7" xfId="682" xr:uid="{00000000-0005-0000-0000-0000F15D0000}"/>
    <cellStyle name="Normal 2 3 3 3 7 2" xfId="6441" xr:uid="{00000000-0005-0000-0000-0000F25D0000}"/>
    <cellStyle name="Normal 2 3 3 3 7 3" xfId="12117" xr:uid="{00000000-0005-0000-0000-0000F35D0000}"/>
    <cellStyle name="Normal 2 3 3 3 7 4" xfId="20503" xr:uid="{00000000-0005-0000-0000-0000F45D0000}"/>
    <cellStyle name="Normal 2 3 3 3 7 5" xfId="28889" xr:uid="{00000000-0005-0000-0000-0000F55D0000}"/>
    <cellStyle name="Normal 2 3 3 3 7 6" xfId="37275" xr:uid="{00000000-0005-0000-0000-0000F65D0000}"/>
    <cellStyle name="Normal 2 3 3 3 7 7" xfId="45661" xr:uid="{00000000-0005-0000-0000-0000F75D0000}"/>
    <cellStyle name="Normal 2 3 3 3 7 8" xfId="54047" xr:uid="{00000000-0005-0000-0000-0000F85D0000}"/>
    <cellStyle name="Normal 2 3 3 3 8" xfId="3473" xr:uid="{00000000-0005-0000-0000-0000F95D0000}"/>
    <cellStyle name="Normal 2 3 3 3 8 2" xfId="14827" xr:uid="{00000000-0005-0000-0000-0000FA5D0000}"/>
    <cellStyle name="Normal 2 3 3 3 8 3" xfId="23213" xr:uid="{00000000-0005-0000-0000-0000FB5D0000}"/>
    <cellStyle name="Normal 2 3 3 3 8 4" xfId="31599" xr:uid="{00000000-0005-0000-0000-0000FC5D0000}"/>
    <cellStyle name="Normal 2 3 3 3 8 5" xfId="39985" xr:uid="{00000000-0005-0000-0000-0000FD5D0000}"/>
    <cellStyle name="Normal 2 3 3 3 8 6" xfId="48371" xr:uid="{00000000-0005-0000-0000-0000FE5D0000}"/>
    <cellStyle name="Normal 2 3 3 3 8 7" xfId="56757" xr:uid="{00000000-0005-0000-0000-0000FF5D0000}"/>
    <cellStyle name="Normal 2 3 3 3 9" xfId="6174" xr:uid="{00000000-0005-0000-0000-0000005E0000}"/>
    <cellStyle name="Normal 2 3 3 3 9 2" xfId="11850" xr:uid="{00000000-0005-0000-0000-0000015E0000}"/>
    <cellStyle name="Normal 2 3 3 3 9 3" xfId="20236" xr:uid="{00000000-0005-0000-0000-0000025E0000}"/>
    <cellStyle name="Normal 2 3 3 3 9 4" xfId="28622" xr:uid="{00000000-0005-0000-0000-0000035E0000}"/>
    <cellStyle name="Normal 2 3 3 3 9 5" xfId="37008" xr:uid="{00000000-0005-0000-0000-0000045E0000}"/>
    <cellStyle name="Normal 2 3 3 3 9 6" xfId="45394" xr:uid="{00000000-0005-0000-0000-0000055E0000}"/>
    <cellStyle name="Normal 2 3 3 3 9 7" xfId="53780" xr:uid="{00000000-0005-0000-0000-0000065E0000}"/>
    <cellStyle name="Normal 2 3 3 3_Sheet1" xfId="237" xr:uid="{00000000-0005-0000-0000-0000075E0000}"/>
    <cellStyle name="Normal 2 3 3 4" xfId="238" xr:uid="{00000000-0005-0000-0000-0000085E0000}"/>
    <cellStyle name="Normal 2 3 3 4 10" xfId="9153" xr:uid="{00000000-0005-0000-0000-0000095E0000}"/>
    <cellStyle name="Normal 2 3 3 4 11" xfId="17539" xr:uid="{00000000-0005-0000-0000-00000A5E0000}"/>
    <cellStyle name="Normal 2 3 3 4 12" xfId="25925" xr:uid="{00000000-0005-0000-0000-00000B5E0000}"/>
    <cellStyle name="Normal 2 3 3 4 13" xfId="34311" xr:uid="{00000000-0005-0000-0000-00000C5E0000}"/>
    <cellStyle name="Normal 2 3 3 4 14" xfId="42697" xr:uid="{00000000-0005-0000-0000-00000D5E0000}"/>
    <cellStyle name="Normal 2 3 3 4 15" xfId="51083" xr:uid="{00000000-0005-0000-0000-00000E5E0000}"/>
    <cellStyle name="Normal 2 3 3 4 16" xfId="59469" xr:uid="{00000000-0005-0000-0000-00000F5E0000}"/>
    <cellStyle name="Normal 2 3 3 4 17" xfId="60836" xr:uid="{00000000-0005-0000-0000-0000105E0000}"/>
    <cellStyle name="Normal 2 3 3 4 2" xfId="239" xr:uid="{00000000-0005-0000-0000-0000115E0000}"/>
    <cellStyle name="Normal 2 3 3 4 2 10" xfId="34312" xr:uid="{00000000-0005-0000-0000-0000125E0000}"/>
    <cellStyle name="Normal 2 3 3 4 2 11" xfId="42698" xr:uid="{00000000-0005-0000-0000-0000135E0000}"/>
    <cellStyle name="Normal 2 3 3 4 2 12" xfId="51084" xr:uid="{00000000-0005-0000-0000-0000145E0000}"/>
    <cellStyle name="Normal 2 3 3 4 2 13" xfId="59470" xr:uid="{00000000-0005-0000-0000-0000155E0000}"/>
    <cellStyle name="Normal 2 3 3 4 2 14" xfId="60837" xr:uid="{00000000-0005-0000-0000-0000165E0000}"/>
    <cellStyle name="Normal 2 3 3 4 2 2" xfId="1061" xr:uid="{00000000-0005-0000-0000-0000175E0000}"/>
    <cellStyle name="Normal 2 3 3 4 2 2 10" xfId="51472" xr:uid="{00000000-0005-0000-0000-0000185E0000}"/>
    <cellStyle name="Normal 2 3 3 4 2 2 11" xfId="59858" xr:uid="{00000000-0005-0000-0000-0000195E0000}"/>
    <cellStyle name="Normal 2 3 3 4 2 2 12" xfId="61332" xr:uid="{00000000-0005-0000-0000-00001A5E0000}"/>
    <cellStyle name="Normal 2 3 3 4 2 2 2" xfId="3012" xr:uid="{00000000-0005-0000-0000-00001B5E0000}"/>
    <cellStyle name="Normal 2 3 3 4 2 2 2 2" xfId="5729" xr:uid="{00000000-0005-0000-0000-00001C5E0000}"/>
    <cellStyle name="Normal 2 3 3 4 2 2 2 2 2" xfId="17083" xr:uid="{00000000-0005-0000-0000-00001D5E0000}"/>
    <cellStyle name="Normal 2 3 3 4 2 2 2 2 3" xfId="25469" xr:uid="{00000000-0005-0000-0000-00001E5E0000}"/>
    <cellStyle name="Normal 2 3 3 4 2 2 2 2 4" xfId="33855" xr:uid="{00000000-0005-0000-0000-00001F5E0000}"/>
    <cellStyle name="Normal 2 3 3 4 2 2 2 2 5" xfId="42241" xr:uid="{00000000-0005-0000-0000-0000205E0000}"/>
    <cellStyle name="Normal 2 3 3 4 2 2 2 2 6" xfId="50627" xr:uid="{00000000-0005-0000-0000-0000215E0000}"/>
    <cellStyle name="Normal 2 3 3 4 2 2 2 2 7" xfId="59013" xr:uid="{00000000-0005-0000-0000-0000225E0000}"/>
    <cellStyle name="Normal 2 3 3 4 2 2 2 3" xfId="8697" xr:uid="{00000000-0005-0000-0000-0000235E0000}"/>
    <cellStyle name="Normal 2 3 3 4 2 2 2 3 2" xfId="14373" xr:uid="{00000000-0005-0000-0000-0000245E0000}"/>
    <cellStyle name="Normal 2 3 3 4 2 2 2 3 3" xfId="22759" xr:uid="{00000000-0005-0000-0000-0000255E0000}"/>
    <cellStyle name="Normal 2 3 3 4 2 2 2 3 4" xfId="31145" xr:uid="{00000000-0005-0000-0000-0000265E0000}"/>
    <cellStyle name="Normal 2 3 3 4 2 2 2 3 5" xfId="39531" xr:uid="{00000000-0005-0000-0000-0000275E0000}"/>
    <cellStyle name="Normal 2 3 3 4 2 2 2 3 6" xfId="47917" xr:uid="{00000000-0005-0000-0000-0000285E0000}"/>
    <cellStyle name="Normal 2 3 3 4 2 2 2 3 7" xfId="56303" xr:uid="{00000000-0005-0000-0000-0000295E0000}"/>
    <cellStyle name="Normal 2 3 3 4 2 2 2 4" xfId="11407" xr:uid="{00000000-0005-0000-0000-00002A5E0000}"/>
    <cellStyle name="Normal 2 3 3 4 2 2 2 5" xfId="19793" xr:uid="{00000000-0005-0000-0000-00002B5E0000}"/>
    <cellStyle name="Normal 2 3 3 4 2 2 2 6" xfId="28179" xr:uid="{00000000-0005-0000-0000-00002C5E0000}"/>
    <cellStyle name="Normal 2 3 3 4 2 2 2 7" xfId="36565" xr:uid="{00000000-0005-0000-0000-00002D5E0000}"/>
    <cellStyle name="Normal 2 3 3 4 2 2 2 8" xfId="44951" xr:uid="{00000000-0005-0000-0000-00002E5E0000}"/>
    <cellStyle name="Normal 2 3 3 4 2 2 2 9" xfId="53337" xr:uid="{00000000-0005-0000-0000-00002F5E0000}"/>
    <cellStyle name="Normal 2 3 3 4 2 2 3" xfId="3864" xr:uid="{00000000-0005-0000-0000-0000305E0000}"/>
    <cellStyle name="Normal 2 3 3 4 2 2 3 2" xfId="15218" xr:uid="{00000000-0005-0000-0000-0000315E0000}"/>
    <cellStyle name="Normal 2 3 3 4 2 2 3 3" xfId="23604" xr:uid="{00000000-0005-0000-0000-0000325E0000}"/>
    <cellStyle name="Normal 2 3 3 4 2 2 3 4" xfId="31990" xr:uid="{00000000-0005-0000-0000-0000335E0000}"/>
    <cellStyle name="Normal 2 3 3 4 2 2 3 5" xfId="40376" xr:uid="{00000000-0005-0000-0000-0000345E0000}"/>
    <cellStyle name="Normal 2 3 3 4 2 2 3 6" xfId="48762" xr:uid="{00000000-0005-0000-0000-0000355E0000}"/>
    <cellStyle name="Normal 2 3 3 4 2 2 3 7" xfId="57148" xr:uid="{00000000-0005-0000-0000-0000365E0000}"/>
    <cellStyle name="Normal 2 3 3 4 2 2 4" xfId="6832" xr:uid="{00000000-0005-0000-0000-0000375E0000}"/>
    <cellStyle name="Normal 2 3 3 4 2 2 4 2" xfId="12508" xr:uid="{00000000-0005-0000-0000-0000385E0000}"/>
    <cellStyle name="Normal 2 3 3 4 2 2 4 3" xfId="20894" xr:uid="{00000000-0005-0000-0000-0000395E0000}"/>
    <cellStyle name="Normal 2 3 3 4 2 2 4 4" xfId="29280" xr:uid="{00000000-0005-0000-0000-00003A5E0000}"/>
    <cellStyle name="Normal 2 3 3 4 2 2 4 5" xfId="37666" xr:uid="{00000000-0005-0000-0000-00003B5E0000}"/>
    <cellStyle name="Normal 2 3 3 4 2 2 4 6" xfId="46052" xr:uid="{00000000-0005-0000-0000-00003C5E0000}"/>
    <cellStyle name="Normal 2 3 3 4 2 2 4 7" xfId="54438" xr:uid="{00000000-0005-0000-0000-00003D5E0000}"/>
    <cellStyle name="Normal 2 3 3 4 2 2 5" xfId="9542" xr:uid="{00000000-0005-0000-0000-00003E5E0000}"/>
    <cellStyle name="Normal 2 3 3 4 2 2 6" xfId="17928" xr:uid="{00000000-0005-0000-0000-00003F5E0000}"/>
    <cellStyle name="Normal 2 3 3 4 2 2 7" xfId="26314" xr:uid="{00000000-0005-0000-0000-0000405E0000}"/>
    <cellStyle name="Normal 2 3 3 4 2 2 8" xfId="34700" xr:uid="{00000000-0005-0000-0000-0000415E0000}"/>
    <cellStyle name="Normal 2 3 3 4 2 2 9" xfId="43086" xr:uid="{00000000-0005-0000-0000-0000425E0000}"/>
    <cellStyle name="Normal 2 3 3 4 2 3" xfId="1604" xr:uid="{00000000-0005-0000-0000-0000435E0000}"/>
    <cellStyle name="Normal 2 3 3 4 2 3 10" xfId="51929" xr:uid="{00000000-0005-0000-0000-0000445E0000}"/>
    <cellStyle name="Normal 2 3 3 4 2 3 11" xfId="60315" xr:uid="{00000000-0005-0000-0000-0000455E0000}"/>
    <cellStyle name="Normal 2 3 3 4 2 3 2" xfId="2624" xr:uid="{00000000-0005-0000-0000-0000465E0000}"/>
    <cellStyle name="Normal 2 3 3 4 2 3 2 2" xfId="5341" xr:uid="{00000000-0005-0000-0000-0000475E0000}"/>
    <cellStyle name="Normal 2 3 3 4 2 3 2 2 2" xfId="16695" xr:uid="{00000000-0005-0000-0000-0000485E0000}"/>
    <cellStyle name="Normal 2 3 3 4 2 3 2 2 3" xfId="25081" xr:uid="{00000000-0005-0000-0000-0000495E0000}"/>
    <cellStyle name="Normal 2 3 3 4 2 3 2 2 4" xfId="33467" xr:uid="{00000000-0005-0000-0000-00004A5E0000}"/>
    <cellStyle name="Normal 2 3 3 4 2 3 2 2 5" xfId="41853" xr:uid="{00000000-0005-0000-0000-00004B5E0000}"/>
    <cellStyle name="Normal 2 3 3 4 2 3 2 2 6" xfId="50239" xr:uid="{00000000-0005-0000-0000-00004C5E0000}"/>
    <cellStyle name="Normal 2 3 3 4 2 3 2 2 7" xfId="58625" xr:uid="{00000000-0005-0000-0000-00004D5E0000}"/>
    <cellStyle name="Normal 2 3 3 4 2 3 2 3" xfId="8309" xr:uid="{00000000-0005-0000-0000-00004E5E0000}"/>
    <cellStyle name="Normal 2 3 3 4 2 3 2 3 2" xfId="13985" xr:uid="{00000000-0005-0000-0000-00004F5E0000}"/>
    <cellStyle name="Normal 2 3 3 4 2 3 2 3 3" xfId="22371" xr:uid="{00000000-0005-0000-0000-0000505E0000}"/>
    <cellStyle name="Normal 2 3 3 4 2 3 2 3 4" xfId="30757" xr:uid="{00000000-0005-0000-0000-0000515E0000}"/>
    <cellStyle name="Normal 2 3 3 4 2 3 2 3 5" xfId="39143" xr:uid="{00000000-0005-0000-0000-0000525E0000}"/>
    <cellStyle name="Normal 2 3 3 4 2 3 2 3 6" xfId="47529" xr:uid="{00000000-0005-0000-0000-0000535E0000}"/>
    <cellStyle name="Normal 2 3 3 4 2 3 2 3 7" xfId="55915" xr:uid="{00000000-0005-0000-0000-0000545E0000}"/>
    <cellStyle name="Normal 2 3 3 4 2 3 2 4" xfId="11019" xr:uid="{00000000-0005-0000-0000-0000555E0000}"/>
    <cellStyle name="Normal 2 3 3 4 2 3 2 5" xfId="19405" xr:uid="{00000000-0005-0000-0000-0000565E0000}"/>
    <cellStyle name="Normal 2 3 3 4 2 3 2 6" xfId="27791" xr:uid="{00000000-0005-0000-0000-0000575E0000}"/>
    <cellStyle name="Normal 2 3 3 4 2 3 2 7" xfId="36177" xr:uid="{00000000-0005-0000-0000-0000585E0000}"/>
    <cellStyle name="Normal 2 3 3 4 2 3 2 8" xfId="44563" xr:uid="{00000000-0005-0000-0000-0000595E0000}"/>
    <cellStyle name="Normal 2 3 3 4 2 3 2 9" xfId="52949" xr:uid="{00000000-0005-0000-0000-00005A5E0000}"/>
    <cellStyle name="Normal 2 3 3 4 2 3 3" xfId="4321" xr:uid="{00000000-0005-0000-0000-00005B5E0000}"/>
    <cellStyle name="Normal 2 3 3 4 2 3 3 2" xfId="15675" xr:uid="{00000000-0005-0000-0000-00005C5E0000}"/>
    <cellStyle name="Normal 2 3 3 4 2 3 3 3" xfId="24061" xr:uid="{00000000-0005-0000-0000-00005D5E0000}"/>
    <cellStyle name="Normal 2 3 3 4 2 3 3 4" xfId="32447" xr:uid="{00000000-0005-0000-0000-00005E5E0000}"/>
    <cellStyle name="Normal 2 3 3 4 2 3 3 5" xfId="40833" xr:uid="{00000000-0005-0000-0000-00005F5E0000}"/>
    <cellStyle name="Normal 2 3 3 4 2 3 3 6" xfId="49219" xr:uid="{00000000-0005-0000-0000-0000605E0000}"/>
    <cellStyle name="Normal 2 3 3 4 2 3 3 7" xfId="57605" xr:uid="{00000000-0005-0000-0000-0000615E0000}"/>
    <cellStyle name="Normal 2 3 3 4 2 3 4" xfId="7289" xr:uid="{00000000-0005-0000-0000-0000625E0000}"/>
    <cellStyle name="Normal 2 3 3 4 2 3 4 2" xfId="12965" xr:uid="{00000000-0005-0000-0000-0000635E0000}"/>
    <cellStyle name="Normal 2 3 3 4 2 3 4 3" xfId="21351" xr:uid="{00000000-0005-0000-0000-0000645E0000}"/>
    <cellStyle name="Normal 2 3 3 4 2 3 4 4" xfId="29737" xr:uid="{00000000-0005-0000-0000-0000655E0000}"/>
    <cellStyle name="Normal 2 3 3 4 2 3 4 5" xfId="38123" xr:uid="{00000000-0005-0000-0000-0000665E0000}"/>
    <cellStyle name="Normal 2 3 3 4 2 3 4 6" xfId="46509" xr:uid="{00000000-0005-0000-0000-0000675E0000}"/>
    <cellStyle name="Normal 2 3 3 4 2 3 4 7" xfId="54895" xr:uid="{00000000-0005-0000-0000-0000685E0000}"/>
    <cellStyle name="Normal 2 3 3 4 2 3 5" xfId="9999" xr:uid="{00000000-0005-0000-0000-0000695E0000}"/>
    <cellStyle name="Normal 2 3 3 4 2 3 6" xfId="18385" xr:uid="{00000000-0005-0000-0000-00006A5E0000}"/>
    <cellStyle name="Normal 2 3 3 4 2 3 7" xfId="26771" xr:uid="{00000000-0005-0000-0000-00006B5E0000}"/>
    <cellStyle name="Normal 2 3 3 4 2 3 8" xfId="35157" xr:uid="{00000000-0005-0000-0000-00006C5E0000}"/>
    <cellStyle name="Normal 2 3 3 4 2 3 9" xfId="43543" xr:uid="{00000000-0005-0000-0000-00006D5E0000}"/>
    <cellStyle name="Normal 2 3 3 4 2 4" xfId="2167" xr:uid="{00000000-0005-0000-0000-00006E5E0000}"/>
    <cellStyle name="Normal 2 3 3 4 2 4 2" xfId="4884" xr:uid="{00000000-0005-0000-0000-00006F5E0000}"/>
    <cellStyle name="Normal 2 3 3 4 2 4 2 2" xfId="16238" xr:uid="{00000000-0005-0000-0000-0000705E0000}"/>
    <cellStyle name="Normal 2 3 3 4 2 4 2 3" xfId="24624" xr:uid="{00000000-0005-0000-0000-0000715E0000}"/>
    <cellStyle name="Normal 2 3 3 4 2 4 2 4" xfId="33010" xr:uid="{00000000-0005-0000-0000-0000725E0000}"/>
    <cellStyle name="Normal 2 3 3 4 2 4 2 5" xfId="41396" xr:uid="{00000000-0005-0000-0000-0000735E0000}"/>
    <cellStyle name="Normal 2 3 3 4 2 4 2 6" xfId="49782" xr:uid="{00000000-0005-0000-0000-0000745E0000}"/>
    <cellStyle name="Normal 2 3 3 4 2 4 2 7" xfId="58168" xr:uid="{00000000-0005-0000-0000-0000755E0000}"/>
    <cellStyle name="Normal 2 3 3 4 2 4 3" xfId="7852" xr:uid="{00000000-0005-0000-0000-0000765E0000}"/>
    <cellStyle name="Normal 2 3 3 4 2 4 3 2" xfId="13528" xr:uid="{00000000-0005-0000-0000-0000775E0000}"/>
    <cellStyle name="Normal 2 3 3 4 2 4 3 3" xfId="21914" xr:uid="{00000000-0005-0000-0000-0000785E0000}"/>
    <cellStyle name="Normal 2 3 3 4 2 4 3 4" xfId="30300" xr:uid="{00000000-0005-0000-0000-0000795E0000}"/>
    <cellStyle name="Normal 2 3 3 4 2 4 3 5" xfId="38686" xr:uid="{00000000-0005-0000-0000-00007A5E0000}"/>
    <cellStyle name="Normal 2 3 3 4 2 4 3 6" xfId="47072" xr:uid="{00000000-0005-0000-0000-00007B5E0000}"/>
    <cellStyle name="Normal 2 3 3 4 2 4 3 7" xfId="55458" xr:uid="{00000000-0005-0000-0000-00007C5E0000}"/>
    <cellStyle name="Normal 2 3 3 4 2 4 4" xfId="10562" xr:uid="{00000000-0005-0000-0000-00007D5E0000}"/>
    <cellStyle name="Normal 2 3 3 4 2 4 5" xfId="18948" xr:uid="{00000000-0005-0000-0000-00007E5E0000}"/>
    <cellStyle name="Normal 2 3 3 4 2 4 6" xfId="27334" xr:uid="{00000000-0005-0000-0000-00007F5E0000}"/>
    <cellStyle name="Normal 2 3 3 4 2 4 7" xfId="35720" xr:uid="{00000000-0005-0000-0000-0000805E0000}"/>
    <cellStyle name="Normal 2 3 3 4 2 4 8" xfId="44106" xr:uid="{00000000-0005-0000-0000-0000815E0000}"/>
    <cellStyle name="Normal 2 3 3 4 2 4 9" xfId="52492" xr:uid="{00000000-0005-0000-0000-0000825E0000}"/>
    <cellStyle name="Normal 2 3 3 4 2 5" xfId="3476" xr:uid="{00000000-0005-0000-0000-0000835E0000}"/>
    <cellStyle name="Normal 2 3 3 4 2 5 2" xfId="14830" xr:uid="{00000000-0005-0000-0000-0000845E0000}"/>
    <cellStyle name="Normal 2 3 3 4 2 5 3" xfId="23216" xr:uid="{00000000-0005-0000-0000-0000855E0000}"/>
    <cellStyle name="Normal 2 3 3 4 2 5 4" xfId="31602" xr:uid="{00000000-0005-0000-0000-0000865E0000}"/>
    <cellStyle name="Normal 2 3 3 4 2 5 5" xfId="39988" xr:uid="{00000000-0005-0000-0000-0000875E0000}"/>
    <cellStyle name="Normal 2 3 3 4 2 5 6" xfId="48374" xr:uid="{00000000-0005-0000-0000-0000885E0000}"/>
    <cellStyle name="Normal 2 3 3 4 2 5 7" xfId="56760" xr:uid="{00000000-0005-0000-0000-0000895E0000}"/>
    <cellStyle name="Normal 2 3 3 4 2 6" xfId="6444" xr:uid="{00000000-0005-0000-0000-00008A5E0000}"/>
    <cellStyle name="Normal 2 3 3 4 2 6 2" xfId="12120" xr:uid="{00000000-0005-0000-0000-00008B5E0000}"/>
    <cellStyle name="Normal 2 3 3 4 2 6 3" xfId="20506" xr:uid="{00000000-0005-0000-0000-00008C5E0000}"/>
    <cellStyle name="Normal 2 3 3 4 2 6 4" xfId="28892" xr:uid="{00000000-0005-0000-0000-00008D5E0000}"/>
    <cellStyle name="Normal 2 3 3 4 2 6 5" xfId="37278" xr:uid="{00000000-0005-0000-0000-00008E5E0000}"/>
    <cellStyle name="Normal 2 3 3 4 2 6 6" xfId="45664" xr:uid="{00000000-0005-0000-0000-00008F5E0000}"/>
    <cellStyle name="Normal 2 3 3 4 2 6 7" xfId="54050" xr:uid="{00000000-0005-0000-0000-0000905E0000}"/>
    <cellStyle name="Normal 2 3 3 4 2 7" xfId="9154" xr:uid="{00000000-0005-0000-0000-0000915E0000}"/>
    <cellStyle name="Normal 2 3 3 4 2 8" xfId="17540" xr:uid="{00000000-0005-0000-0000-0000925E0000}"/>
    <cellStyle name="Normal 2 3 3 4 2 9" xfId="25926" xr:uid="{00000000-0005-0000-0000-0000935E0000}"/>
    <cellStyle name="Normal 2 3 3 4 3" xfId="1062" xr:uid="{00000000-0005-0000-0000-0000945E0000}"/>
    <cellStyle name="Normal 2 3 3 4 3 10" xfId="43087" xr:uid="{00000000-0005-0000-0000-0000955E0000}"/>
    <cellStyle name="Normal 2 3 3 4 3 11" xfId="51473" xr:uid="{00000000-0005-0000-0000-0000965E0000}"/>
    <cellStyle name="Normal 2 3 3 4 3 12" xfId="59859" xr:uid="{00000000-0005-0000-0000-0000975E0000}"/>
    <cellStyle name="Normal 2 3 3 4 3 13" xfId="61331" xr:uid="{00000000-0005-0000-0000-0000985E0000}"/>
    <cellStyle name="Normal 2 3 3 4 3 2" xfId="1870" xr:uid="{00000000-0005-0000-0000-0000995E0000}"/>
    <cellStyle name="Normal 2 3 3 4 3 2 10" xfId="52195" xr:uid="{00000000-0005-0000-0000-00009A5E0000}"/>
    <cellStyle name="Normal 2 3 3 4 3 2 11" xfId="60581" xr:uid="{00000000-0005-0000-0000-00009B5E0000}"/>
    <cellStyle name="Normal 2 3 3 4 3 2 2" xfId="3013" xr:uid="{00000000-0005-0000-0000-00009C5E0000}"/>
    <cellStyle name="Normal 2 3 3 4 3 2 2 2" xfId="5730" xr:uid="{00000000-0005-0000-0000-00009D5E0000}"/>
    <cellStyle name="Normal 2 3 3 4 3 2 2 2 2" xfId="17084" xr:uid="{00000000-0005-0000-0000-00009E5E0000}"/>
    <cellStyle name="Normal 2 3 3 4 3 2 2 2 3" xfId="25470" xr:uid="{00000000-0005-0000-0000-00009F5E0000}"/>
    <cellStyle name="Normal 2 3 3 4 3 2 2 2 4" xfId="33856" xr:uid="{00000000-0005-0000-0000-0000A05E0000}"/>
    <cellStyle name="Normal 2 3 3 4 3 2 2 2 5" xfId="42242" xr:uid="{00000000-0005-0000-0000-0000A15E0000}"/>
    <cellStyle name="Normal 2 3 3 4 3 2 2 2 6" xfId="50628" xr:uid="{00000000-0005-0000-0000-0000A25E0000}"/>
    <cellStyle name="Normal 2 3 3 4 3 2 2 2 7" xfId="59014" xr:uid="{00000000-0005-0000-0000-0000A35E0000}"/>
    <cellStyle name="Normal 2 3 3 4 3 2 2 3" xfId="8698" xr:uid="{00000000-0005-0000-0000-0000A45E0000}"/>
    <cellStyle name="Normal 2 3 3 4 3 2 2 3 2" xfId="14374" xr:uid="{00000000-0005-0000-0000-0000A55E0000}"/>
    <cellStyle name="Normal 2 3 3 4 3 2 2 3 3" xfId="22760" xr:uid="{00000000-0005-0000-0000-0000A65E0000}"/>
    <cellStyle name="Normal 2 3 3 4 3 2 2 3 4" xfId="31146" xr:uid="{00000000-0005-0000-0000-0000A75E0000}"/>
    <cellStyle name="Normal 2 3 3 4 3 2 2 3 5" xfId="39532" xr:uid="{00000000-0005-0000-0000-0000A85E0000}"/>
    <cellStyle name="Normal 2 3 3 4 3 2 2 3 6" xfId="47918" xr:uid="{00000000-0005-0000-0000-0000A95E0000}"/>
    <cellStyle name="Normal 2 3 3 4 3 2 2 3 7" xfId="56304" xr:uid="{00000000-0005-0000-0000-0000AA5E0000}"/>
    <cellStyle name="Normal 2 3 3 4 3 2 2 4" xfId="11408" xr:uid="{00000000-0005-0000-0000-0000AB5E0000}"/>
    <cellStyle name="Normal 2 3 3 4 3 2 2 5" xfId="19794" xr:uid="{00000000-0005-0000-0000-0000AC5E0000}"/>
    <cellStyle name="Normal 2 3 3 4 3 2 2 6" xfId="28180" xr:uid="{00000000-0005-0000-0000-0000AD5E0000}"/>
    <cellStyle name="Normal 2 3 3 4 3 2 2 7" xfId="36566" xr:uid="{00000000-0005-0000-0000-0000AE5E0000}"/>
    <cellStyle name="Normal 2 3 3 4 3 2 2 8" xfId="44952" xr:uid="{00000000-0005-0000-0000-0000AF5E0000}"/>
    <cellStyle name="Normal 2 3 3 4 3 2 2 9" xfId="53338" xr:uid="{00000000-0005-0000-0000-0000B05E0000}"/>
    <cellStyle name="Normal 2 3 3 4 3 2 3" xfId="4587" xr:uid="{00000000-0005-0000-0000-0000B15E0000}"/>
    <cellStyle name="Normal 2 3 3 4 3 2 3 2" xfId="15941" xr:uid="{00000000-0005-0000-0000-0000B25E0000}"/>
    <cellStyle name="Normal 2 3 3 4 3 2 3 3" xfId="24327" xr:uid="{00000000-0005-0000-0000-0000B35E0000}"/>
    <cellStyle name="Normal 2 3 3 4 3 2 3 4" xfId="32713" xr:uid="{00000000-0005-0000-0000-0000B45E0000}"/>
    <cellStyle name="Normal 2 3 3 4 3 2 3 5" xfId="41099" xr:uid="{00000000-0005-0000-0000-0000B55E0000}"/>
    <cellStyle name="Normal 2 3 3 4 3 2 3 6" xfId="49485" xr:uid="{00000000-0005-0000-0000-0000B65E0000}"/>
    <cellStyle name="Normal 2 3 3 4 3 2 3 7" xfId="57871" xr:uid="{00000000-0005-0000-0000-0000B75E0000}"/>
    <cellStyle name="Normal 2 3 3 4 3 2 4" xfId="7555" xr:uid="{00000000-0005-0000-0000-0000B85E0000}"/>
    <cellStyle name="Normal 2 3 3 4 3 2 4 2" xfId="13231" xr:uid="{00000000-0005-0000-0000-0000B95E0000}"/>
    <cellStyle name="Normal 2 3 3 4 3 2 4 3" xfId="21617" xr:uid="{00000000-0005-0000-0000-0000BA5E0000}"/>
    <cellStyle name="Normal 2 3 3 4 3 2 4 4" xfId="30003" xr:uid="{00000000-0005-0000-0000-0000BB5E0000}"/>
    <cellStyle name="Normal 2 3 3 4 3 2 4 5" xfId="38389" xr:uid="{00000000-0005-0000-0000-0000BC5E0000}"/>
    <cellStyle name="Normal 2 3 3 4 3 2 4 6" xfId="46775" xr:uid="{00000000-0005-0000-0000-0000BD5E0000}"/>
    <cellStyle name="Normal 2 3 3 4 3 2 4 7" xfId="55161" xr:uid="{00000000-0005-0000-0000-0000BE5E0000}"/>
    <cellStyle name="Normal 2 3 3 4 3 2 5" xfId="10265" xr:uid="{00000000-0005-0000-0000-0000BF5E0000}"/>
    <cellStyle name="Normal 2 3 3 4 3 2 6" xfId="18651" xr:uid="{00000000-0005-0000-0000-0000C05E0000}"/>
    <cellStyle name="Normal 2 3 3 4 3 2 7" xfId="27037" xr:uid="{00000000-0005-0000-0000-0000C15E0000}"/>
    <cellStyle name="Normal 2 3 3 4 3 2 8" xfId="35423" xr:uid="{00000000-0005-0000-0000-0000C25E0000}"/>
    <cellStyle name="Normal 2 3 3 4 3 2 9" xfId="43809" xr:uid="{00000000-0005-0000-0000-0000C35E0000}"/>
    <cellStyle name="Normal 2 3 3 4 3 3" xfId="2168" xr:uid="{00000000-0005-0000-0000-0000C45E0000}"/>
    <cellStyle name="Normal 2 3 3 4 3 3 2" xfId="4885" xr:uid="{00000000-0005-0000-0000-0000C55E0000}"/>
    <cellStyle name="Normal 2 3 3 4 3 3 2 2" xfId="16239" xr:uid="{00000000-0005-0000-0000-0000C65E0000}"/>
    <cellStyle name="Normal 2 3 3 4 3 3 2 3" xfId="24625" xr:uid="{00000000-0005-0000-0000-0000C75E0000}"/>
    <cellStyle name="Normal 2 3 3 4 3 3 2 4" xfId="33011" xr:uid="{00000000-0005-0000-0000-0000C85E0000}"/>
    <cellStyle name="Normal 2 3 3 4 3 3 2 5" xfId="41397" xr:uid="{00000000-0005-0000-0000-0000C95E0000}"/>
    <cellStyle name="Normal 2 3 3 4 3 3 2 6" xfId="49783" xr:uid="{00000000-0005-0000-0000-0000CA5E0000}"/>
    <cellStyle name="Normal 2 3 3 4 3 3 2 7" xfId="58169" xr:uid="{00000000-0005-0000-0000-0000CB5E0000}"/>
    <cellStyle name="Normal 2 3 3 4 3 3 3" xfId="7853" xr:uid="{00000000-0005-0000-0000-0000CC5E0000}"/>
    <cellStyle name="Normal 2 3 3 4 3 3 3 2" xfId="13529" xr:uid="{00000000-0005-0000-0000-0000CD5E0000}"/>
    <cellStyle name="Normal 2 3 3 4 3 3 3 3" xfId="21915" xr:uid="{00000000-0005-0000-0000-0000CE5E0000}"/>
    <cellStyle name="Normal 2 3 3 4 3 3 3 4" xfId="30301" xr:uid="{00000000-0005-0000-0000-0000CF5E0000}"/>
    <cellStyle name="Normal 2 3 3 4 3 3 3 5" xfId="38687" xr:uid="{00000000-0005-0000-0000-0000D05E0000}"/>
    <cellStyle name="Normal 2 3 3 4 3 3 3 6" xfId="47073" xr:uid="{00000000-0005-0000-0000-0000D15E0000}"/>
    <cellStyle name="Normal 2 3 3 4 3 3 3 7" xfId="55459" xr:uid="{00000000-0005-0000-0000-0000D25E0000}"/>
    <cellStyle name="Normal 2 3 3 4 3 3 4" xfId="10563" xr:uid="{00000000-0005-0000-0000-0000D35E0000}"/>
    <cellStyle name="Normal 2 3 3 4 3 3 5" xfId="18949" xr:uid="{00000000-0005-0000-0000-0000D45E0000}"/>
    <cellStyle name="Normal 2 3 3 4 3 3 6" xfId="27335" xr:uid="{00000000-0005-0000-0000-0000D55E0000}"/>
    <cellStyle name="Normal 2 3 3 4 3 3 7" xfId="35721" xr:uid="{00000000-0005-0000-0000-0000D65E0000}"/>
    <cellStyle name="Normal 2 3 3 4 3 3 8" xfId="44107" xr:uid="{00000000-0005-0000-0000-0000D75E0000}"/>
    <cellStyle name="Normal 2 3 3 4 3 3 9" xfId="52493" xr:uid="{00000000-0005-0000-0000-0000D85E0000}"/>
    <cellStyle name="Normal 2 3 3 4 3 4" xfId="3865" xr:uid="{00000000-0005-0000-0000-0000D95E0000}"/>
    <cellStyle name="Normal 2 3 3 4 3 4 2" xfId="15219" xr:uid="{00000000-0005-0000-0000-0000DA5E0000}"/>
    <cellStyle name="Normal 2 3 3 4 3 4 3" xfId="23605" xr:uid="{00000000-0005-0000-0000-0000DB5E0000}"/>
    <cellStyle name="Normal 2 3 3 4 3 4 4" xfId="31991" xr:uid="{00000000-0005-0000-0000-0000DC5E0000}"/>
    <cellStyle name="Normal 2 3 3 4 3 4 5" xfId="40377" xr:uid="{00000000-0005-0000-0000-0000DD5E0000}"/>
    <cellStyle name="Normal 2 3 3 4 3 4 6" xfId="48763" xr:uid="{00000000-0005-0000-0000-0000DE5E0000}"/>
    <cellStyle name="Normal 2 3 3 4 3 4 7" xfId="57149" xr:uid="{00000000-0005-0000-0000-0000DF5E0000}"/>
    <cellStyle name="Normal 2 3 3 4 3 5" xfId="6833" xr:uid="{00000000-0005-0000-0000-0000E05E0000}"/>
    <cellStyle name="Normal 2 3 3 4 3 5 2" xfId="12509" xr:uid="{00000000-0005-0000-0000-0000E15E0000}"/>
    <cellStyle name="Normal 2 3 3 4 3 5 3" xfId="20895" xr:uid="{00000000-0005-0000-0000-0000E25E0000}"/>
    <cellStyle name="Normal 2 3 3 4 3 5 4" xfId="29281" xr:uid="{00000000-0005-0000-0000-0000E35E0000}"/>
    <cellStyle name="Normal 2 3 3 4 3 5 5" xfId="37667" xr:uid="{00000000-0005-0000-0000-0000E45E0000}"/>
    <cellStyle name="Normal 2 3 3 4 3 5 6" xfId="46053" xr:uid="{00000000-0005-0000-0000-0000E55E0000}"/>
    <cellStyle name="Normal 2 3 3 4 3 5 7" xfId="54439" xr:uid="{00000000-0005-0000-0000-0000E65E0000}"/>
    <cellStyle name="Normal 2 3 3 4 3 6" xfId="9543" xr:uid="{00000000-0005-0000-0000-0000E75E0000}"/>
    <cellStyle name="Normal 2 3 3 4 3 7" xfId="17929" xr:uid="{00000000-0005-0000-0000-0000E85E0000}"/>
    <cellStyle name="Normal 2 3 3 4 3 8" xfId="26315" xr:uid="{00000000-0005-0000-0000-0000E95E0000}"/>
    <cellStyle name="Normal 2 3 3 4 3 9" xfId="34701" xr:uid="{00000000-0005-0000-0000-0000EA5E0000}"/>
    <cellStyle name="Normal 2 3 3 4 4" xfId="1060" xr:uid="{00000000-0005-0000-0000-0000EB5E0000}"/>
    <cellStyle name="Normal 2 3 3 4 4 10" xfId="51471" xr:uid="{00000000-0005-0000-0000-0000EC5E0000}"/>
    <cellStyle name="Normal 2 3 3 4 4 11" xfId="59857" xr:uid="{00000000-0005-0000-0000-0000ED5E0000}"/>
    <cellStyle name="Normal 2 3 3 4 4 2" xfId="3011" xr:uid="{00000000-0005-0000-0000-0000EE5E0000}"/>
    <cellStyle name="Normal 2 3 3 4 4 2 2" xfId="5728" xr:uid="{00000000-0005-0000-0000-0000EF5E0000}"/>
    <cellStyle name="Normal 2 3 3 4 4 2 2 2" xfId="17082" xr:uid="{00000000-0005-0000-0000-0000F05E0000}"/>
    <cellStyle name="Normal 2 3 3 4 4 2 2 3" xfId="25468" xr:uid="{00000000-0005-0000-0000-0000F15E0000}"/>
    <cellStyle name="Normal 2 3 3 4 4 2 2 4" xfId="33854" xr:uid="{00000000-0005-0000-0000-0000F25E0000}"/>
    <cellStyle name="Normal 2 3 3 4 4 2 2 5" xfId="42240" xr:uid="{00000000-0005-0000-0000-0000F35E0000}"/>
    <cellStyle name="Normal 2 3 3 4 4 2 2 6" xfId="50626" xr:uid="{00000000-0005-0000-0000-0000F45E0000}"/>
    <cellStyle name="Normal 2 3 3 4 4 2 2 7" xfId="59012" xr:uid="{00000000-0005-0000-0000-0000F55E0000}"/>
    <cellStyle name="Normal 2 3 3 4 4 2 3" xfId="8696" xr:uid="{00000000-0005-0000-0000-0000F65E0000}"/>
    <cellStyle name="Normal 2 3 3 4 4 2 3 2" xfId="14372" xr:uid="{00000000-0005-0000-0000-0000F75E0000}"/>
    <cellStyle name="Normal 2 3 3 4 4 2 3 3" xfId="22758" xr:uid="{00000000-0005-0000-0000-0000F85E0000}"/>
    <cellStyle name="Normal 2 3 3 4 4 2 3 4" xfId="31144" xr:uid="{00000000-0005-0000-0000-0000F95E0000}"/>
    <cellStyle name="Normal 2 3 3 4 4 2 3 5" xfId="39530" xr:uid="{00000000-0005-0000-0000-0000FA5E0000}"/>
    <cellStyle name="Normal 2 3 3 4 4 2 3 6" xfId="47916" xr:uid="{00000000-0005-0000-0000-0000FB5E0000}"/>
    <cellStyle name="Normal 2 3 3 4 4 2 3 7" xfId="56302" xr:uid="{00000000-0005-0000-0000-0000FC5E0000}"/>
    <cellStyle name="Normal 2 3 3 4 4 2 4" xfId="11406" xr:uid="{00000000-0005-0000-0000-0000FD5E0000}"/>
    <cellStyle name="Normal 2 3 3 4 4 2 5" xfId="19792" xr:uid="{00000000-0005-0000-0000-0000FE5E0000}"/>
    <cellStyle name="Normal 2 3 3 4 4 2 6" xfId="28178" xr:uid="{00000000-0005-0000-0000-0000FF5E0000}"/>
    <cellStyle name="Normal 2 3 3 4 4 2 7" xfId="36564" xr:uid="{00000000-0005-0000-0000-0000005F0000}"/>
    <cellStyle name="Normal 2 3 3 4 4 2 8" xfId="44950" xr:uid="{00000000-0005-0000-0000-0000015F0000}"/>
    <cellStyle name="Normal 2 3 3 4 4 2 9" xfId="53336" xr:uid="{00000000-0005-0000-0000-0000025F0000}"/>
    <cellStyle name="Normal 2 3 3 4 4 3" xfId="3863" xr:uid="{00000000-0005-0000-0000-0000035F0000}"/>
    <cellStyle name="Normal 2 3 3 4 4 3 2" xfId="15217" xr:uid="{00000000-0005-0000-0000-0000045F0000}"/>
    <cellStyle name="Normal 2 3 3 4 4 3 3" xfId="23603" xr:uid="{00000000-0005-0000-0000-0000055F0000}"/>
    <cellStyle name="Normal 2 3 3 4 4 3 4" xfId="31989" xr:uid="{00000000-0005-0000-0000-0000065F0000}"/>
    <cellStyle name="Normal 2 3 3 4 4 3 5" xfId="40375" xr:uid="{00000000-0005-0000-0000-0000075F0000}"/>
    <cellStyle name="Normal 2 3 3 4 4 3 6" xfId="48761" xr:uid="{00000000-0005-0000-0000-0000085F0000}"/>
    <cellStyle name="Normal 2 3 3 4 4 3 7" xfId="57147" xr:uid="{00000000-0005-0000-0000-0000095F0000}"/>
    <cellStyle name="Normal 2 3 3 4 4 4" xfId="6831" xr:uid="{00000000-0005-0000-0000-00000A5F0000}"/>
    <cellStyle name="Normal 2 3 3 4 4 4 2" xfId="12507" xr:uid="{00000000-0005-0000-0000-00000B5F0000}"/>
    <cellStyle name="Normal 2 3 3 4 4 4 3" xfId="20893" xr:uid="{00000000-0005-0000-0000-00000C5F0000}"/>
    <cellStyle name="Normal 2 3 3 4 4 4 4" xfId="29279" xr:uid="{00000000-0005-0000-0000-00000D5F0000}"/>
    <cellStyle name="Normal 2 3 3 4 4 4 5" xfId="37665" xr:uid="{00000000-0005-0000-0000-00000E5F0000}"/>
    <cellStyle name="Normal 2 3 3 4 4 4 6" xfId="46051" xr:uid="{00000000-0005-0000-0000-00000F5F0000}"/>
    <cellStyle name="Normal 2 3 3 4 4 4 7" xfId="54437" xr:uid="{00000000-0005-0000-0000-0000105F0000}"/>
    <cellStyle name="Normal 2 3 3 4 4 5" xfId="9541" xr:uid="{00000000-0005-0000-0000-0000115F0000}"/>
    <cellStyle name="Normal 2 3 3 4 4 6" xfId="17927" xr:uid="{00000000-0005-0000-0000-0000125F0000}"/>
    <cellStyle name="Normal 2 3 3 4 4 7" xfId="26313" xr:uid="{00000000-0005-0000-0000-0000135F0000}"/>
    <cellStyle name="Normal 2 3 3 4 4 8" xfId="34699" xr:uid="{00000000-0005-0000-0000-0000145F0000}"/>
    <cellStyle name="Normal 2 3 3 4 4 9" xfId="43085" xr:uid="{00000000-0005-0000-0000-0000155F0000}"/>
    <cellStyle name="Normal 2 3 3 4 5" xfId="1603" xr:uid="{00000000-0005-0000-0000-0000165F0000}"/>
    <cellStyle name="Normal 2 3 3 4 5 10" xfId="51928" xr:uid="{00000000-0005-0000-0000-0000175F0000}"/>
    <cellStyle name="Normal 2 3 3 4 5 11" xfId="60314" xr:uid="{00000000-0005-0000-0000-0000185F0000}"/>
    <cellStyle name="Normal 2 3 3 4 5 2" xfId="2623" xr:uid="{00000000-0005-0000-0000-0000195F0000}"/>
    <cellStyle name="Normal 2 3 3 4 5 2 2" xfId="5340" xr:uid="{00000000-0005-0000-0000-00001A5F0000}"/>
    <cellStyle name="Normal 2 3 3 4 5 2 2 2" xfId="16694" xr:uid="{00000000-0005-0000-0000-00001B5F0000}"/>
    <cellStyle name="Normal 2 3 3 4 5 2 2 3" xfId="25080" xr:uid="{00000000-0005-0000-0000-00001C5F0000}"/>
    <cellStyle name="Normal 2 3 3 4 5 2 2 4" xfId="33466" xr:uid="{00000000-0005-0000-0000-00001D5F0000}"/>
    <cellStyle name="Normal 2 3 3 4 5 2 2 5" xfId="41852" xr:uid="{00000000-0005-0000-0000-00001E5F0000}"/>
    <cellStyle name="Normal 2 3 3 4 5 2 2 6" xfId="50238" xr:uid="{00000000-0005-0000-0000-00001F5F0000}"/>
    <cellStyle name="Normal 2 3 3 4 5 2 2 7" xfId="58624" xr:uid="{00000000-0005-0000-0000-0000205F0000}"/>
    <cellStyle name="Normal 2 3 3 4 5 2 3" xfId="8308" xr:uid="{00000000-0005-0000-0000-0000215F0000}"/>
    <cellStyle name="Normal 2 3 3 4 5 2 3 2" xfId="13984" xr:uid="{00000000-0005-0000-0000-0000225F0000}"/>
    <cellStyle name="Normal 2 3 3 4 5 2 3 3" xfId="22370" xr:uid="{00000000-0005-0000-0000-0000235F0000}"/>
    <cellStyle name="Normal 2 3 3 4 5 2 3 4" xfId="30756" xr:uid="{00000000-0005-0000-0000-0000245F0000}"/>
    <cellStyle name="Normal 2 3 3 4 5 2 3 5" xfId="39142" xr:uid="{00000000-0005-0000-0000-0000255F0000}"/>
    <cellStyle name="Normal 2 3 3 4 5 2 3 6" xfId="47528" xr:uid="{00000000-0005-0000-0000-0000265F0000}"/>
    <cellStyle name="Normal 2 3 3 4 5 2 3 7" xfId="55914" xr:uid="{00000000-0005-0000-0000-0000275F0000}"/>
    <cellStyle name="Normal 2 3 3 4 5 2 4" xfId="11018" xr:uid="{00000000-0005-0000-0000-0000285F0000}"/>
    <cellStyle name="Normal 2 3 3 4 5 2 5" xfId="19404" xr:uid="{00000000-0005-0000-0000-0000295F0000}"/>
    <cellStyle name="Normal 2 3 3 4 5 2 6" xfId="27790" xr:uid="{00000000-0005-0000-0000-00002A5F0000}"/>
    <cellStyle name="Normal 2 3 3 4 5 2 7" xfId="36176" xr:uid="{00000000-0005-0000-0000-00002B5F0000}"/>
    <cellStyle name="Normal 2 3 3 4 5 2 8" xfId="44562" xr:uid="{00000000-0005-0000-0000-00002C5F0000}"/>
    <cellStyle name="Normal 2 3 3 4 5 2 9" xfId="52948" xr:uid="{00000000-0005-0000-0000-00002D5F0000}"/>
    <cellStyle name="Normal 2 3 3 4 5 3" xfId="4320" xr:uid="{00000000-0005-0000-0000-00002E5F0000}"/>
    <cellStyle name="Normal 2 3 3 4 5 3 2" xfId="15674" xr:uid="{00000000-0005-0000-0000-00002F5F0000}"/>
    <cellStyle name="Normal 2 3 3 4 5 3 3" xfId="24060" xr:uid="{00000000-0005-0000-0000-0000305F0000}"/>
    <cellStyle name="Normal 2 3 3 4 5 3 4" xfId="32446" xr:uid="{00000000-0005-0000-0000-0000315F0000}"/>
    <cellStyle name="Normal 2 3 3 4 5 3 5" xfId="40832" xr:uid="{00000000-0005-0000-0000-0000325F0000}"/>
    <cellStyle name="Normal 2 3 3 4 5 3 6" xfId="49218" xr:uid="{00000000-0005-0000-0000-0000335F0000}"/>
    <cellStyle name="Normal 2 3 3 4 5 3 7" xfId="57604" xr:uid="{00000000-0005-0000-0000-0000345F0000}"/>
    <cellStyle name="Normal 2 3 3 4 5 4" xfId="7288" xr:uid="{00000000-0005-0000-0000-0000355F0000}"/>
    <cellStyle name="Normal 2 3 3 4 5 4 2" xfId="12964" xr:uid="{00000000-0005-0000-0000-0000365F0000}"/>
    <cellStyle name="Normal 2 3 3 4 5 4 3" xfId="21350" xr:uid="{00000000-0005-0000-0000-0000375F0000}"/>
    <cellStyle name="Normal 2 3 3 4 5 4 4" xfId="29736" xr:uid="{00000000-0005-0000-0000-0000385F0000}"/>
    <cellStyle name="Normal 2 3 3 4 5 4 5" xfId="38122" xr:uid="{00000000-0005-0000-0000-0000395F0000}"/>
    <cellStyle name="Normal 2 3 3 4 5 4 6" xfId="46508" xr:uid="{00000000-0005-0000-0000-00003A5F0000}"/>
    <cellStyle name="Normal 2 3 3 4 5 4 7" xfId="54894" xr:uid="{00000000-0005-0000-0000-00003B5F0000}"/>
    <cellStyle name="Normal 2 3 3 4 5 5" xfId="9998" xr:uid="{00000000-0005-0000-0000-00003C5F0000}"/>
    <cellStyle name="Normal 2 3 3 4 5 6" xfId="18384" xr:uid="{00000000-0005-0000-0000-00003D5F0000}"/>
    <cellStyle name="Normal 2 3 3 4 5 7" xfId="26770" xr:uid="{00000000-0005-0000-0000-00003E5F0000}"/>
    <cellStyle name="Normal 2 3 3 4 5 8" xfId="35156" xr:uid="{00000000-0005-0000-0000-00003F5F0000}"/>
    <cellStyle name="Normal 2 3 3 4 5 9" xfId="43542" xr:uid="{00000000-0005-0000-0000-0000405F0000}"/>
    <cellStyle name="Normal 2 3 3 4 6" xfId="2166" xr:uid="{00000000-0005-0000-0000-0000415F0000}"/>
    <cellStyle name="Normal 2 3 3 4 6 2" xfId="4883" xr:uid="{00000000-0005-0000-0000-0000425F0000}"/>
    <cellStyle name="Normal 2 3 3 4 6 2 2" xfId="16237" xr:uid="{00000000-0005-0000-0000-0000435F0000}"/>
    <cellStyle name="Normal 2 3 3 4 6 2 3" xfId="24623" xr:uid="{00000000-0005-0000-0000-0000445F0000}"/>
    <cellStyle name="Normal 2 3 3 4 6 2 4" xfId="33009" xr:uid="{00000000-0005-0000-0000-0000455F0000}"/>
    <cellStyle name="Normal 2 3 3 4 6 2 5" xfId="41395" xr:uid="{00000000-0005-0000-0000-0000465F0000}"/>
    <cellStyle name="Normal 2 3 3 4 6 2 6" xfId="49781" xr:uid="{00000000-0005-0000-0000-0000475F0000}"/>
    <cellStyle name="Normal 2 3 3 4 6 2 7" xfId="58167" xr:uid="{00000000-0005-0000-0000-0000485F0000}"/>
    <cellStyle name="Normal 2 3 3 4 6 3" xfId="7851" xr:uid="{00000000-0005-0000-0000-0000495F0000}"/>
    <cellStyle name="Normal 2 3 3 4 6 3 2" xfId="13527" xr:uid="{00000000-0005-0000-0000-00004A5F0000}"/>
    <cellStyle name="Normal 2 3 3 4 6 3 3" xfId="21913" xr:uid="{00000000-0005-0000-0000-00004B5F0000}"/>
    <cellStyle name="Normal 2 3 3 4 6 3 4" xfId="30299" xr:uid="{00000000-0005-0000-0000-00004C5F0000}"/>
    <cellStyle name="Normal 2 3 3 4 6 3 5" xfId="38685" xr:uid="{00000000-0005-0000-0000-00004D5F0000}"/>
    <cellStyle name="Normal 2 3 3 4 6 3 6" xfId="47071" xr:uid="{00000000-0005-0000-0000-00004E5F0000}"/>
    <cellStyle name="Normal 2 3 3 4 6 3 7" xfId="55457" xr:uid="{00000000-0005-0000-0000-00004F5F0000}"/>
    <cellStyle name="Normal 2 3 3 4 6 4" xfId="10561" xr:uid="{00000000-0005-0000-0000-0000505F0000}"/>
    <cellStyle name="Normal 2 3 3 4 6 5" xfId="18947" xr:uid="{00000000-0005-0000-0000-0000515F0000}"/>
    <cellStyle name="Normal 2 3 3 4 6 6" xfId="27333" xr:uid="{00000000-0005-0000-0000-0000525F0000}"/>
    <cellStyle name="Normal 2 3 3 4 6 7" xfId="35719" xr:uid="{00000000-0005-0000-0000-0000535F0000}"/>
    <cellStyle name="Normal 2 3 3 4 6 8" xfId="44105" xr:uid="{00000000-0005-0000-0000-0000545F0000}"/>
    <cellStyle name="Normal 2 3 3 4 6 9" xfId="52491" xr:uid="{00000000-0005-0000-0000-0000555F0000}"/>
    <cellStyle name="Normal 2 3 3 4 7" xfId="683" xr:uid="{00000000-0005-0000-0000-0000565F0000}"/>
    <cellStyle name="Normal 2 3 3 4 7 2" xfId="6443" xr:uid="{00000000-0005-0000-0000-0000575F0000}"/>
    <cellStyle name="Normal 2 3 3 4 7 3" xfId="12119" xr:uid="{00000000-0005-0000-0000-0000585F0000}"/>
    <cellStyle name="Normal 2 3 3 4 7 4" xfId="20505" xr:uid="{00000000-0005-0000-0000-0000595F0000}"/>
    <cellStyle name="Normal 2 3 3 4 7 5" xfId="28891" xr:uid="{00000000-0005-0000-0000-00005A5F0000}"/>
    <cellStyle name="Normal 2 3 3 4 7 6" xfId="37277" xr:uid="{00000000-0005-0000-0000-00005B5F0000}"/>
    <cellStyle name="Normal 2 3 3 4 7 7" xfId="45663" xr:uid="{00000000-0005-0000-0000-00005C5F0000}"/>
    <cellStyle name="Normal 2 3 3 4 7 8" xfId="54049" xr:uid="{00000000-0005-0000-0000-00005D5F0000}"/>
    <cellStyle name="Normal 2 3 3 4 8" xfId="3475" xr:uid="{00000000-0005-0000-0000-00005E5F0000}"/>
    <cellStyle name="Normal 2 3 3 4 8 2" xfId="14829" xr:uid="{00000000-0005-0000-0000-00005F5F0000}"/>
    <cellStyle name="Normal 2 3 3 4 8 3" xfId="23215" xr:uid="{00000000-0005-0000-0000-0000605F0000}"/>
    <cellStyle name="Normal 2 3 3 4 8 4" xfId="31601" xr:uid="{00000000-0005-0000-0000-0000615F0000}"/>
    <cellStyle name="Normal 2 3 3 4 8 5" xfId="39987" xr:uid="{00000000-0005-0000-0000-0000625F0000}"/>
    <cellStyle name="Normal 2 3 3 4 8 6" xfId="48373" xr:uid="{00000000-0005-0000-0000-0000635F0000}"/>
    <cellStyle name="Normal 2 3 3 4 8 7" xfId="56759" xr:uid="{00000000-0005-0000-0000-0000645F0000}"/>
    <cellStyle name="Normal 2 3 3 4 9" xfId="6246" xr:uid="{00000000-0005-0000-0000-0000655F0000}"/>
    <cellStyle name="Normal 2 3 3 4 9 2" xfId="11922" xr:uid="{00000000-0005-0000-0000-0000665F0000}"/>
    <cellStyle name="Normal 2 3 3 4 9 3" xfId="20308" xr:uid="{00000000-0005-0000-0000-0000675F0000}"/>
    <cellStyle name="Normal 2 3 3 4 9 4" xfId="28694" xr:uid="{00000000-0005-0000-0000-0000685F0000}"/>
    <cellStyle name="Normal 2 3 3 4 9 5" xfId="37080" xr:uid="{00000000-0005-0000-0000-0000695F0000}"/>
    <cellStyle name="Normal 2 3 3 4 9 6" xfId="45466" xr:uid="{00000000-0005-0000-0000-00006A5F0000}"/>
    <cellStyle name="Normal 2 3 3 4 9 7" xfId="53852" xr:uid="{00000000-0005-0000-0000-00006B5F0000}"/>
    <cellStyle name="Normal 2 3 3 4_Sheet1" xfId="240" xr:uid="{00000000-0005-0000-0000-00006C5F0000}"/>
    <cellStyle name="Normal 2 3 3 5" xfId="241" xr:uid="{00000000-0005-0000-0000-00006D5F0000}"/>
    <cellStyle name="Normal 2 3 3 5 10" xfId="25927" xr:uid="{00000000-0005-0000-0000-00006E5F0000}"/>
    <cellStyle name="Normal 2 3 3 5 11" xfId="34313" xr:uid="{00000000-0005-0000-0000-00006F5F0000}"/>
    <cellStyle name="Normal 2 3 3 5 12" xfId="42699" xr:uid="{00000000-0005-0000-0000-0000705F0000}"/>
    <cellStyle name="Normal 2 3 3 5 13" xfId="51085" xr:uid="{00000000-0005-0000-0000-0000715F0000}"/>
    <cellStyle name="Normal 2 3 3 5 14" xfId="59471" xr:uid="{00000000-0005-0000-0000-0000725F0000}"/>
    <cellStyle name="Normal 2 3 3 5 15" xfId="60838" xr:uid="{00000000-0005-0000-0000-0000735F0000}"/>
    <cellStyle name="Normal 2 3 3 5 2" xfId="1063" xr:uid="{00000000-0005-0000-0000-0000745F0000}"/>
    <cellStyle name="Normal 2 3 3 5 2 10" xfId="51474" xr:uid="{00000000-0005-0000-0000-0000755F0000}"/>
    <cellStyle name="Normal 2 3 3 5 2 11" xfId="59860" xr:uid="{00000000-0005-0000-0000-0000765F0000}"/>
    <cellStyle name="Normal 2 3 3 5 2 12" xfId="61333" xr:uid="{00000000-0005-0000-0000-0000775F0000}"/>
    <cellStyle name="Normal 2 3 3 5 2 2" xfId="3014" xr:uid="{00000000-0005-0000-0000-0000785F0000}"/>
    <cellStyle name="Normal 2 3 3 5 2 2 2" xfId="5731" xr:uid="{00000000-0005-0000-0000-0000795F0000}"/>
    <cellStyle name="Normal 2 3 3 5 2 2 2 2" xfId="17085" xr:uid="{00000000-0005-0000-0000-00007A5F0000}"/>
    <cellStyle name="Normal 2 3 3 5 2 2 2 3" xfId="25471" xr:uid="{00000000-0005-0000-0000-00007B5F0000}"/>
    <cellStyle name="Normal 2 3 3 5 2 2 2 4" xfId="33857" xr:uid="{00000000-0005-0000-0000-00007C5F0000}"/>
    <cellStyle name="Normal 2 3 3 5 2 2 2 5" xfId="42243" xr:uid="{00000000-0005-0000-0000-00007D5F0000}"/>
    <cellStyle name="Normal 2 3 3 5 2 2 2 6" xfId="50629" xr:uid="{00000000-0005-0000-0000-00007E5F0000}"/>
    <cellStyle name="Normal 2 3 3 5 2 2 2 7" xfId="59015" xr:uid="{00000000-0005-0000-0000-00007F5F0000}"/>
    <cellStyle name="Normal 2 3 3 5 2 2 3" xfId="8699" xr:uid="{00000000-0005-0000-0000-0000805F0000}"/>
    <cellStyle name="Normal 2 3 3 5 2 2 3 2" xfId="14375" xr:uid="{00000000-0005-0000-0000-0000815F0000}"/>
    <cellStyle name="Normal 2 3 3 5 2 2 3 3" xfId="22761" xr:uid="{00000000-0005-0000-0000-0000825F0000}"/>
    <cellStyle name="Normal 2 3 3 5 2 2 3 4" xfId="31147" xr:uid="{00000000-0005-0000-0000-0000835F0000}"/>
    <cellStyle name="Normal 2 3 3 5 2 2 3 5" xfId="39533" xr:uid="{00000000-0005-0000-0000-0000845F0000}"/>
    <cellStyle name="Normal 2 3 3 5 2 2 3 6" xfId="47919" xr:uid="{00000000-0005-0000-0000-0000855F0000}"/>
    <cellStyle name="Normal 2 3 3 5 2 2 3 7" xfId="56305" xr:uid="{00000000-0005-0000-0000-0000865F0000}"/>
    <cellStyle name="Normal 2 3 3 5 2 2 4" xfId="11409" xr:uid="{00000000-0005-0000-0000-0000875F0000}"/>
    <cellStyle name="Normal 2 3 3 5 2 2 5" xfId="19795" xr:uid="{00000000-0005-0000-0000-0000885F0000}"/>
    <cellStyle name="Normal 2 3 3 5 2 2 6" xfId="28181" xr:uid="{00000000-0005-0000-0000-0000895F0000}"/>
    <cellStyle name="Normal 2 3 3 5 2 2 7" xfId="36567" xr:uid="{00000000-0005-0000-0000-00008A5F0000}"/>
    <cellStyle name="Normal 2 3 3 5 2 2 8" xfId="44953" xr:uid="{00000000-0005-0000-0000-00008B5F0000}"/>
    <cellStyle name="Normal 2 3 3 5 2 2 9" xfId="53339" xr:uid="{00000000-0005-0000-0000-00008C5F0000}"/>
    <cellStyle name="Normal 2 3 3 5 2 3" xfId="3866" xr:uid="{00000000-0005-0000-0000-00008D5F0000}"/>
    <cellStyle name="Normal 2 3 3 5 2 3 2" xfId="15220" xr:uid="{00000000-0005-0000-0000-00008E5F0000}"/>
    <cellStyle name="Normal 2 3 3 5 2 3 3" xfId="23606" xr:uid="{00000000-0005-0000-0000-00008F5F0000}"/>
    <cellStyle name="Normal 2 3 3 5 2 3 4" xfId="31992" xr:uid="{00000000-0005-0000-0000-0000905F0000}"/>
    <cellStyle name="Normal 2 3 3 5 2 3 5" xfId="40378" xr:uid="{00000000-0005-0000-0000-0000915F0000}"/>
    <cellStyle name="Normal 2 3 3 5 2 3 6" xfId="48764" xr:uid="{00000000-0005-0000-0000-0000925F0000}"/>
    <cellStyle name="Normal 2 3 3 5 2 3 7" xfId="57150" xr:uid="{00000000-0005-0000-0000-0000935F0000}"/>
    <cellStyle name="Normal 2 3 3 5 2 4" xfId="6834" xr:uid="{00000000-0005-0000-0000-0000945F0000}"/>
    <cellStyle name="Normal 2 3 3 5 2 4 2" xfId="12510" xr:uid="{00000000-0005-0000-0000-0000955F0000}"/>
    <cellStyle name="Normal 2 3 3 5 2 4 3" xfId="20896" xr:uid="{00000000-0005-0000-0000-0000965F0000}"/>
    <cellStyle name="Normal 2 3 3 5 2 4 4" xfId="29282" xr:uid="{00000000-0005-0000-0000-0000975F0000}"/>
    <cellStyle name="Normal 2 3 3 5 2 4 5" xfId="37668" xr:uid="{00000000-0005-0000-0000-0000985F0000}"/>
    <cellStyle name="Normal 2 3 3 5 2 4 6" xfId="46054" xr:uid="{00000000-0005-0000-0000-0000995F0000}"/>
    <cellStyle name="Normal 2 3 3 5 2 4 7" xfId="54440" xr:uid="{00000000-0005-0000-0000-00009A5F0000}"/>
    <cellStyle name="Normal 2 3 3 5 2 5" xfId="9544" xr:uid="{00000000-0005-0000-0000-00009B5F0000}"/>
    <cellStyle name="Normal 2 3 3 5 2 6" xfId="17930" xr:uid="{00000000-0005-0000-0000-00009C5F0000}"/>
    <cellStyle name="Normal 2 3 3 5 2 7" xfId="26316" xr:uid="{00000000-0005-0000-0000-00009D5F0000}"/>
    <cellStyle name="Normal 2 3 3 5 2 8" xfId="34702" xr:uid="{00000000-0005-0000-0000-00009E5F0000}"/>
    <cellStyle name="Normal 2 3 3 5 2 9" xfId="43088" xr:uid="{00000000-0005-0000-0000-00009F5F0000}"/>
    <cellStyle name="Normal 2 3 3 5 3" xfId="1605" xr:uid="{00000000-0005-0000-0000-0000A05F0000}"/>
    <cellStyle name="Normal 2 3 3 5 3 10" xfId="51930" xr:uid="{00000000-0005-0000-0000-0000A15F0000}"/>
    <cellStyle name="Normal 2 3 3 5 3 11" xfId="60316" xr:uid="{00000000-0005-0000-0000-0000A25F0000}"/>
    <cellStyle name="Normal 2 3 3 5 3 2" xfId="2625" xr:uid="{00000000-0005-0000-0000-0000A35F0000}"/>
    <cellStyle name="Normal 2 3 3 5 3 2 2" xfId="5342" xr:uid="{00000000-0005-0000-0000-0000A45F0000}"/>
    <cellStyle name="Normal 2 3 3 5 3 2 2 2" xfId="16696" xr:uid="{00000000-0005-0000-0000-0000A55F0000}"/>
    <cellStyle name="Normal 2 3 3 5 3 2 2 3" xfId="25082" xr:uid="{00000000-0005-0000-0000-0000A65F0000}"/>
    <cellStyle name="Normal 2 3 3 5 3 2 2 4" xfId="33468" xr:uid="{00000000-0005-0000-0000-0000A75F0000}"/>
    <cellStyle name="Normal 2 3 3 5 3 2 2 5" xfId="41854" xr:uid="{00000000-0005-0000-0000-0000A85F0000}"/>
    <cellStyle name="Normal 2 3 3 5 3 2 2 6" xfId="50240" xr:uid="{00000000-0005-0000-0000-0000A95F0000}"/>
    <cellStyle name="Normal 2 3 3 5 3 2 2 7" xfId="58626" xr:uid="{00000000-0005-0000-0000-0000AA5F0000}"/>
    <cellStyle name="Normal 2 3 3 5 3 2 3" xfId="8310" xr:uid="{00000000-0005-0000-0000-0000AB5F0000}"/>
    <cellStyle name="Normal 2 3 3 5 3 2 3 2" xfId="13986" xr:uid="{00000000-0005-0000-0000-0000AC5F0000}"/>
    <cellStyle name="Normal 2 3 3 5 3 2 3 3" xfId="22372" xr:uid="{00000000-0005-0000-0000-0000AD5F0000}"/>
    <cellStyle name="Normal 2 3 3 5 3 2 3 4" xfId="30758" xr:uid="{00000000-0005-0000-0000-0000AE5F0000}"/>
    <cellStyle name="Normal 2 3 3 5 3 2 3 5" xfId="39144" xr:uid="{00000000-0005-0000-0000-0000AF5F0000}"/>
    <cellStyle name="Normal 2 3 3 5 3 2 3 6" xfId="47530" xr:uid="{00000000-0005-0000-0000-0000B05F0000}"/>
    <cellStyle name="Normal 2 3 3 5 3 2 3 7" xfId="55916" xr:uid="{00000000-0005-0000-0000-0000B15F0000}"/>
    <cellStyle name="Normal 2 3 3 5 3 2 4" xfId="11020" xr:uid="{00000000-0005-0000-0000-0000B25F0000}"/>
    <cellStyle name="Normal 2 3 3 5 3 2 5" xfId="19406" xr:uid="{00000000-0005-0000-0000-0000B35F0000}"/>
    <cellStyle name="Normal 2 3 3 5 3 2 6" xfId="27792" xr:uid="{00000000-0005-0000-0000-0000B45F0000}"/>
    <cellStyle name="Normal 2 3 3 5 3 2 7" xfId="36178" xr:uid="{00000000-0005-0000-0000-0000B55F0000}"/>
    <cellStyle name="Normal 2 3 3 5 3 2 8" xfId="44564" xr:uid="{00000000-0005-0000-0000-0000B65F0000}"/>
    <cellStyle name="Normal 2 3 3 5 3 2 9" xfId="52950" xr:uid="{00000000-0005-0000-0000-0000B75F0000}"/>
    <cellStyle name="Normal 2 3 3 5 3 3" xfId="4322" xr:uid="{00000000-0005-0000-0000-0000B85F0000}"/>
    <cellStyle name="Normal 2 3 3 5 3 3 2" xfId="15676" xr:uid="{00000000-0005-0000-0000-0000B95F0000}"/>
    <cellStyle name="Normal 2 3 3 5 3 3 3" xfId="24062" xr:uid="{00000000-0005-0000-0000-0000BA5F0000}"/>
    <cellStyle name="Normal 2 3 3 5 3 3 4" xfId="32448" xr:uid="{00000000-0005-0000-0000-0000BB5F0000}"/>
    <cellStyle name="Normal 2 3 3 5 3 3 5" xfId="40834" xr:uid="{00000000-0005-0000-0000-0000BC5F0000}"/>
    <cellStyle name="Normal 2 3 3 5 3 3 6" xfId="49220" xr:uid="{00000000-0005-0000-0000-0000BD5F0000}"/>
    <cellStyle name="Normal 2 3 3 5 3 3 7" xfId="57606" xr:uid="{00000000-0005-0000-0000-0000BE5F0000}"/>
    <cellStyle name="Normal 2 3 3 5 3 4" xfId="7290" xr:uid="{00000000-0005-0000-0000-0000BF5F0000}"/>
    <cellStyle name="Normal 2 3 3 5 3 4 2" xfId="12966" xr:uid="{00000000-0005-0000-0000-0000C05F0000}"/>
    <cellStyle name="Normal 2 3 3 5 3 4 3" xfId="21352" xr:uid="{00000000-0005-0000-0000-0000C15F0000}"/>
    <cellStyle name="Normal 2 3 3 5 3 4 4" xfId="29738" xr:uid="{00000000-0005-0000-0000-0000C25F0000}"/>
    <cellStyle name="Normal 2 3 3 5 3 4 5" xfId="38124" xr:uid="{00000000-0005-0000-0000-0000C35F0000}"/>
    <cellStyle name="Normal 2 3 3 5 3 4 6" xfId="46510" xr:uid="{00000000-0005-0000-0000-0000C45F0000}"/>
    <cellStyle name="Normal 2 3 3 5 3 4 7" xfId="54896" xr:uid="{00000000-0005-0000-0000-0000C55F0000}"/>
    <cellStyle name="Normal 2 3 3 5 3 5" xfId="10000" xr:uid="{00000000-0005-0000-0000-0000C65F0000}"/>
    <cellStyle name="Normal 2 3 3 5 3 6" xfId="18386" xr:uid="{00000000-0005-0000-0000-0000C75F0000}"/>
    <cellStyle name="Normal 2 3 3 5 3 7" xfId="26772" xr:uid="{00000000-0005-0000-0000-0000C85F0000}"/>
    <cellStyle name="Normal 2 3 3 5 3 8" xfId="35158" xr:uid="{00000000-0005-0000-0000-0000C95F0000}"/>
    <cellStyle name="Normal 2 3 3 5 3 9" xfId="43544" xr:uid="{00000000-0005-0000-0000-0000CA5F0000}"/>
    <cellStyle name="Normal 2 3 3 5 4" xfId="2169" xr:uid="{00000000-0005-0000-0000-0000CB5F0000}"/>
    <cellStyle name="Normal 2 3 3 5 4 2" xfId="4886" xr:uid="{00000000-0005-0000-0000-0000CC5F0000}"/>
    <cellStyle name="Normal 2 3 3 5 4 2 2" xfId="16240" xr:uid="{00000000-0005-0000-0000-0000CD5F0000}"/>
    <cellStyle name="Normal 2 3 3 5 4 2 3" xfId="24626" xr:uid="{00000000-0005-0000-0000-0000CE5F0000}"/>
    <cellStyle name="Normal 2 3 3 5 4 2 4" xfId="33012" xr:uid="{00000000-0005-0000-0000-0000CF5F0000}"/>
    <cellStyle name="Normal 2 3 3 5 4 2 5" xfId="41398" xr:uid="{00000000-0005-0000-0000-0000D05F0000}"/>
    <cellStyle name="Normal 2 3 3 5 4 2 6" xfId="49784" xr:uid="{00000000-0005-0000-0000-0000D15F0000}"/>
    <cellStyle name="Normal 2 3 3 5 4 2 7" xfId="58170" xr:uid="{00000000-0005-0000-0000-0000D25F0000}"/>
    <cellStyle name="Normal 2 3 3 5 4 3" xfId="7854" xr:uid="{00000000-0005-0000-0000-0000D35F0000}"/>
    <cellStyle name="Normal 2 3 3 5 4 3 2" xfId="13530" xr:uid="{00000000-0005-0000-0000-0000D45F0000}"/>
    <cellStyle name="Normal 2 3 3 5 4 3 3" xfId="21916" xr:uid="{00000000-0005-0000-0000-0000D55F0000}"/>
    <cellStyle name="Normal 2 3 3 5 4 3 4" xfId="30302" xr:uid="{00000000-0005-0000-0000-0000D65F0000}"/>
    <cellStyle name="Normal 2 3 3 5 4 3 5" xfId="38688" xr:uid="{00000000-0005-0000-0000-0000D75F0000}"/>
    <cellStyle name="Normal 2 3 3 5 4 3 6" xfId="47074" xr:uid="{00000000-0005-0000-0000-0000D85F0000}"/>
    <cellStyle name="Normal 2 3 3 5 4 3 7" xfId="55460" xr:uid="{00000000-0005-0000-0000-0000D95F0000}"/>
    <cellStyle name="Normal 2 3 3 5 4 4" xfId="10564" xr:uid="{00000000-0005-0000-0000-0000DA5F0000}"/>
    <cellStyle name="Normal 2 3 3 5 4 5" xfId="18950" xr:uid="{00000000-0005-0000-0000-0000DB5F0000}"/>
    <cellStyle name="Normal 2 3 3 5 4 6" xfId="27336" xr:uid="{00000000-0005-0000-0000-0000DC5F0000}"/>
    <cellStyle name="Normal 2 3 3 5 4 7" xfId="35722" xr:uid="{00000000-0005-0000-0000-0000DD5F0000}"/>
    <cellStyle name="Normal 2 3 3 5 4 8" xfId="44108" xr:uid="{00000000-0005-0000-0000-0000DE5F0000}"/>
    <cellStyle name="Normal 2 3 3 5 4 9" xfId="52494" xr:uid="{00000000-0005-0000-0000-0000DF5F0000}"/>
    <cellStyle name="Normal 2 3 3 5 5" xfId="684" xr:uid="{00000000-0005-0000-0000-0000E05F0000}"/>
    <cellStyle name="Normal 2 3 3 5 5 2" xfId="6445" xr:uid="{00000000-0005-0000-0000-0000E15F0000}"/>
    <cellStyle name="Normal 2 3 3 5 5 3" xfId="12121" xr:uid="{00000000-0005-0000-0000-0000E25F0000}"/>
    <cellStyle name="Normal 2 3 3 5 5 4" xfId="20507" xr:uid="{00000000-0005-0000-0000-0000E35F0000}"/>
    <cellStyle name="Normal 2 3 3 5 5 5" xfId="28893" xr:uid="{00000000-0005-0000-0000-0000E45F0000}"/>
    <cellStyle name="Normal 2 3 3 5 5 6" xfId="37279" xr:uid="{00000000-0005-0000-0000-0000E55F0000}"/>
    <cellStyle name="Normal 2 3 3 5 5 7" xfId="45665" xr:uid="{00000000-0005-0000-0000-0000E65F0000}"/>
    <cellStyle name="Normal 2 3 3 5 5 8" xfId="54051" xr:uid="{00000000-0005-0000-0000-0000E75F0000}"/>
    <cellStyle name="Normal 2 3 3 5 6" xfId="3477" xr:uid="{00000000-0005-0000-0000-0000E85F0000}"/>
    <cellStyle name="Normal 2 3 3 5 6 2" xfId="14831" xr:uid="{00000000-0005-0000-0000-0000E95F0000}"/>
    <cellStyle name="Normal 2 3 3 5 6 3" xfId="23217" xr:uid="{00000000-0005-0000-0000-0000EA5F0000}"/>
    <cellStyle name="Normal 2 3 3 5 6 4" xfId="31603" xr:uid="{00000000-0005-0000-0000-0000EB5F0000}"/>
    <cellStyle name="Normal 2 3 3 5 6 5" xfId="39989" xr:uid="{00000000-0005-0000-0000-0000EC5F0000}"/>
    <cellStyle name="Normal 2 3 3 5 6 6" xfId="48375" xr:uid="{00000000-0005-0000-0000-0000ED5F0000}"/>
    <cellStyle name="Normal 2 3 3 5 6 7" xfId="56761" xr:uid="{00000000-0005-0000-0000-0000EE5F0000}"/>
    <cellStyle name="Normal 2 3 3 5 7" xfId="6126" xr:uid="{00000000-0005-0000-0000-0000EF5F0000}"/>
    <cellStyle name="Normal 2 3 3 5 7 2" xfId="11802" xr:uid="{00000000-0005-0000-0000-0000F05F0000}"/>
    <cellStyle name="Normal 2 3 3 5 7 3" xfId="20188" xr:uid="{00000000-0005-0000-0000-0000F15F0000}"/>
    <cellStyle name="Normal 2 3 3 5 7 4" xfId="28574" xr:uid="{00000000-0005-0000-0000-0000F25F0000}"/>
    <cellStyle name="Normal 2 3 3 5 7 5" xfId="36960" xr:uid="{00000000-0005-0000-0000-0000F35F0000}"/>
    <cellStyle name="Normal 2 3 3 5 7 6" xfId="45346" xr:uid="{00000000-0005-0000-0000-0000F45F0000}"/>
    <cellStyle name="Normal 2 3 3 5 7 7" xfId="53732" xr:uid="{00000000-0005-0000-0000-0000F55F0000}"/>
    <cellStyle name="Normal 2 3 3 5 8" xfId="9155" xr:uid="{00000000-0005-0000-0000-0000F65F0000}"/>
    <cellStyle name="Normal 2 3 3 5 9" xfId="17541" xr:uid="{00000000-0005-0000-0000-0000F75F0000}"/>
    <cellStyle name="Normal 2 3 3 6" xfId="1064" xr:uid="{00000000-0005-0000-0000-0000F85F0000}"/>
    <cellStyle name="Normal 2 3 3 6 10" xfId="43089" xr:uid="{00000000-0005-0000-0000-0000F95F0000}"/>
    <cellStyle name="Normal 2 3 3 6 11" xfId="51475" xr:uid="{00000000-0005-0000-0000-0000FA5F0000}"/>
    <cellStyle name="Normal 2 3 3 6 12" xfId="59861" xr:uid="{00000000-0005-0000-0000-0000FB5F0000}"/>
    <cellStyle name="Normal 2 3 3 6 13" xfId="61051" xr:uid="{00000000-0005-0000-0000-0000FC5F0000}"/>
    <cellStyle name="Normal 2 3 3 6 2" xfId="1871" xr:uid="{00000000-0005-0000-0000-0000FD5F0000}"/>
    <cellStyle name="Normal 2 3 3 6 2 10" xfId="52196" xr:uid="{00000000-0005-0000-0000-0000FE5F0000}"/>
    <cellStyle name="Normal 2 3 3 6 2 11" xfId="60582" xr:uid="{00000000-0005-0000-0000-0000FF5F0000}"/>
    <cellStyle name="Normal 2 3 3 6 2 2" xfId="3015" xr:uid="{00000000-0005-0000-0000-000000600000}"/>
    <cellStyle name="Normal 2 3 3 6 2 2 2" xfId="5732" xr:uid="{00000000-0005-0000-0000-000001600000}"/>
    <cellStyle name="Normal 2 3 3 6 2 2 2 2" xfId="17086" xr:uid="{00000000-0005-0000-0000-000002600000}"/>
    <cellStyle name="Normal 2 3 3 6 2 2 2 3" xfId="25472" xr:uid="{00000000-0005-0000-0000-000003600000}"/>
    <cellStyle name="Normal 2 3 3 6 2 2 2 4" xfId="33858" xr:uid="{00000000-0005-0000-0000-000004600000}"/>
    <cellStyle name="Normal 2 3 3 6 2 2 2 5" xfId="42244" xr:uid="{00000000-0005-0000-0000-000005600000}"/>
    <cellStyle name="Normal 2 3 3 6 2 2 2 6" xfId="50630" xr:uid="{00000000-0005-0000-0000-000006600000}"/>
    <cellStyle name="Normal 2 3 3 6 2 2 2 7" xfId="59016" xr:uid="{00000000-0005-0000-0000-000007600000}"/>
    <cellStyle name="Normal 2 3 3 6 2 2 3" xfId="8700" xr:uid="{00000000-0005-0000-0000-000008600000}"/>
    <cellStyle name="Normal 2 3 3 6 2 2 3 2" xfId="14376" xr:uid="{00000000-0005-0000-0000-000009600000}"/>
    <cellStyle name="Normal 2 3 3 6 2 2 3 3" xfId="22762" xr:uid="{00000000-0005-0000-0000-00000A600000}"/>
    <cellStyle name="Normal 2 3 3 6 2 2 3 4" xfId="31148" xr:uid="{00000000-0005-0000-0000-00000B600000}"/>
    <cellStyle name="Normal 2 3 3 6 2 2 3 5" xfId="39534" xr:uid="{00000000-0005-0000-0000-00000C600000}"/>
    <cellStyle name="Normal 2 3 3 6 2 2 3 6" xfId="47920" xr:uid="{00000000-0005-0000-0000-00000D600000}"/>
    <cellStyle name="Normal 2 3 3 6 2 2 3 7" xfId="56306" xr:uid="{00000000-0005-0000-0000-00000E600000}"/>
    <cellStyle name="Normal 2 3 3 6 2 2 4" xfId="11410" xr:uid="{00000000-0005-0000-0000-00000F600000}"/>
    <cellStyle name="Normal 2 3 3 6 2 2 5" xfId="19796" xr:uid="{00000000-0005-0000-0000-000010600000}"/>
    <cellStyle name="Normal 2 3 3 6 2 2 6" xfId="28182" xr:uid="{00000000-0005-0000-0000-000011600000}"/>
    <cellStyle name="Normal 2 3 3 6 2 2 7" xfId="36568" xr:uid="{00000000-0005-0000-0000-000012600000}"/>
    <cellStyle name="Normal 2 3 3 6 2 2 8" xfId="44954" xr:uid="{00000000-0005-0000-0000-000013600000}"/>
    <cellStyle name="Normal 2 3 3 6 2 2 9" xfId="53340" xr:uid="{00000000-0005-0000-0000-000014600000}"/>
    <cellStyle name="Normal 2 3 3 6 2 3" xfId="4588" xr:uid="{00000000-0005-0000-0000-000015600000}"/>
    <cellStyle name="Normal 2 3 3 6 2 3 2" xfId="15942" xr:uid="{00000000-0005-0000-0000-000016600000}"/>
    <cellStyle name="Normal 2 3 3 6 2 3 3" xfId="24328" xr:uid="{00000000-0005-0000-0000-000017600000}"/>
    <cellStyle name="Normal 2 3 3 6 2 3 4" xfId="32714" xr:uid="{00000000-0005-0000-0000-000018600000}"/>
    <cellStyle name="Normal 2 3 3 6 2 3 5" xfId="41100" xr:uid="{00000000-0005-0000-0000-000019600000}"/>
    <cellStyle name="Normal 2 3 3 6 2 3 6" xfId="49486" xr:uid="{00000000-0005-0000-0000-00001A600000}"/>
    <cellStyle name="Normal 2 3 3 6 2 3 7" xfId="57872" xr:uid="{00000000-0005-0000-0000-00001B600000}"/>
    <cellStyle name="Normal 2 3 3 6 2 4" xfId="7556" xr:uid="{00000000-0005-0000-0000-00001C600000}"/>
    <cellStyle name="Normal 2 3 3 6 2 4 2" xfId="13232" xr:uid="{00000000-0005-0000-0000-00001D600000}"/>
    <cellStyle name="Normal 2 3 3 6 2 4 3" xfId="21618" xr:uid="{00000000-0005-0000-0000-00001E600000}"/>
    <cellStyle name="Normal 2 3 3 6 2 4 4" xfId="30004" xr:uid="{00000000-0005-0000-0000-00001F600000}"/>
    <cellStyle name="Normal 2 3 3 6 2 4 5" xfId="38390" xr:uid="{00000000-0005-0000-0000-000020600000}"/>
    <cellStyle name="Normal 2 3 3 6 2 4 6" xfId="46776" xr:uid="{00000000-0005-0000-0000-000021600000}"/>
    <cellStyle name="Normal 2 3 3 6 2 4 7" xfId="55162" xr:uid="{00000000-0005-0000-0000-000022600000}"/>
    <cellStyle name="Normal 2 3 3 6 2 5" xfId="10266" xr:uid="{00000000-0005-0000-0000-000023600000}"/>
    <cellStyle name="Normal 2 3 3 6 2 6" xfId="18652" xr:uid="{00000000-0005-0000-0000-000024600000}"/>
    <cellStyle name="Normal 2 3 3 6 2 7" xfId="27038" xr:uid="{00000000-0005-0000-0000-000025600000}"/>
    <cellStyle name="Normal 2 3 3 6 2 8" xfId="35424" xr:uid="{00000000-0005-0000-0000-000026600000}"/>
    <cellStyle name="Normal 2 3 3 6 2 9" xfId="43810" xr:uid="{00000000-0005-0000-0000-000027600000}"/>
    <cellStyle name="Normal 2 3 3 6 3" xfId="2170" xr:uid="{00000000-0005-0000-0000-000028600000}"/>
    <cellStyle name="Normal 2 3 3 6 3 2" xfId="4887" xr:uid="{00000000-0005-0000-0000-000029600000}"/>
    <cellStyle name="Normal 2 3 3 6 3 2 2" xfId="16241" xr:uid="{00000000-0005-0000-0000-00002A600000}"/>
    <cellStyle name="Normal 2 3 3 6 3 2 3" xfId="24627" xr:uid="{00000000-0005-0000-0000-00002B600000}"/>
    <cellStyle name="Normal 2 3 3 6 3 2 4" xfId="33013" xr:uid="{00000000-0005-0000-0000-00002C600000}"/>
    <cellStyle name="Normal 2 3 3 6 3 2 5" xfId="41399" xr:uid="{00000000-0005-0000-0000-00002D600000}"/>
    <cellStyle name="Normal 2 3 3 6 3 2 6" xfId="49785" xr:uid="{00000000-0005-0000-0000-00002E600000}"/>
    <cellStyle name="Normal 2 3 3 6 3 2 7" xfId="58171" xr:uid="{00000000-0005-0000-0000-00002F600000}"/>
    <cellStyle name="Normal 2 3 3 6 3 3" xfId="7855" xr:uid="{00000000-0005-0000-0000-000030600000}"/>
    <cellStyle name="Normal 2 3 3 6 3 3 2" xfId="13531" xr:uid="{00000000-0005-0000-0000-000031600000}"/>
    <cellStyle name="Normal 2 3 3 6 3 3 3" xfId="21917" xr:uid="{00000000-0005-0000-0000-000032600000}"/>
    <cellStyle name="Normal 2 3 3 6 3 3 4" xfId="30303" xr:uid="{00000000-0005-0000-0000-000033600000}"/>
    <cellStyle name="Normal 2 3 3 6 3 3 5" xfId="38689" xr:uid="{00000000-0005-0000-0000-000034600000}"/>
    <cellStyle name="Normal 2 3 3 6 3 3 6" xfId="47075" xr:uid="{00000000-0005-0000-0000-000035600000}"/>
    <cellStyle name="Normal 2 3 3 6 3 3 7" xfId="55461" xr:uid="{00000000-0005-0000-0000-000036600000}"/>
    <cellStyle name="Normal 2 3 3 6 3 4" xfId="10565" xr:uid="{00000000-0005-0000-0000-000037600000}"/>
    <cellStyle name="Normal 2 3 3 6 3 5" xfId="18951" xr:uid="{00000000-0005-0000-0000-000038600000}"/>
    <cellStyle name="Normal 2 3 3 6 3 6" xfId="27337" xr:uid="{00000000-0005-0000-0000-000039600000}"/>
    <cellStyle name="Normal 2 3 3 6 3 7" xfId="35723" xr:uid="{00000000-0005-0000-0000-00003A600000}"/>
    <cellStyle name="Normal 2 3 3 6 3 8" xfId="44109" xr:uid="{00000000-0005-0000-0000-00003B600000}"/>
    <cellStyle name="Normal 2 3 3 6 3 9" xfId="52495" xr:uid="{00000000-0005-0000-0000-00003C600000}"/>
    <cellStyle name="Normal 2 3 3 6 4" xfId="3867" xr:uid="{00000000-0005-0000-0000-00003D600000}"/>
    <cellStyle name="Normal 2 3 3 6 4 2" xfId="15221" xr:uid="{00000000-0005-0000-0000-00003E600000}"/>
    <cellStyle name="Normal 2 3 3 6 4 3" xfId="23607" xr:uid="{00000000-0005-0000-0000-00003F600000}"/>
    <cellStyle name="Normal 2 3 3 6 4 4" xfId="31993" xr:uid="{00000000-0005-0000-0000-000040600000}"/>
    <cellStyle name="Normal 2 3 3 6 4 5" xfId="40379" xr:uid="{00000000-0005-0000-0000-000041600000}"/>
    <cellStyle name="Normal 2 3 3 6 4 6" xfId="48765" xr:uid="{00000000-0005-0000-0000-000042600000}"/>
    <cellStyle name="Normal 2 3 3 6 4 7" xfId="57151" xr:uid="{00000000-0005-0000-0000-000043600000}"/>
    <cellStyle name="Normal 2 3 3 6 5" xfId="6835" xr:uid="{00000000-0005-0000-0000-000044600000}"/>
    <cellStyle name="Normal 2 3 3 6 5 2" xfId="12511" xr:uid="{00000000-0005-0000-0000-000045600000}"/>
    <cellStyle name="Normal 2 3 3 6 5 3" xfId="20897" xr:uid="{00000000-0005-0000-0000-000046600000}"/>
    <cellStyle name="Normal 2 3 3 6 5 4" xfId="29283" xr:uid="{00000000-0005-0000-0000-000047600000}"/>
    <cellStyle name="Normal 2 3 3 6 5 5" xfId="37669" xr:uid="{00000000-0005-0000-0000-000048600000}"/>
    <cellStyle name="Normal 2 3 3 6 5 6" xfId="46055" xr:uid="{00000000-0005-0000-0000-000049600000}"/>
    <cellStyle name="Normal 2 3 3 6 5 7" xfId="54441" xr:uid="{00000000-0005-0000-0000-00004A600000}"/>
    <cellStyle name="Normal 2 3 3 6 6" xfId="9545" xr:uid="{00000000-0005-0000-0000-00004B600000}"/>
    <cellStyle name="Normal 2 3 3 6 7" xfId="17931" xr:uid="{00000000-0005-0000-0000-00004C600000}"/>
    <cellStyle name="Normal 2 3 3 6 8" xfId="26317" xr:uid="{00000000-0005-0000-0000-00004D600000}"/>
    <cellStyle name="Normal 2 3 3 6 9" xfId="34703" xr:uid="{00000000-0005-0000-0000-00004E600000}"/>
    <cellStyle name="Normal 2 3 3 7" xfId="1050" xr:uid="{00000000-0005-0000-0000-00004F600000}"/>
    <cellStyle name="Normal 2 3 3 7 10" xfId="51461" xr:uid="{00000000-0005-0000-0000-000050600000}"/>
    <cellStyle name="Normal 2 3 3 7 11" xfId="59847" xr:uid="{00000000-0005-0000-0000-000051600000}"/>
    <cellStyle name="Normal 2 3 3 7 12" xfId="61324" xr:uid="{00000000-0005-0000-0000-000052600000}"/>
    <cellStyle name="Normal 2 3 3 7 2" xfId="3001" xr:uid="{00000000-0005-0000-0000-000053600000}"/>
    <cellStyle name="Normal 2 3 3 7 2 2" xfId="5718" xr:uid="{00000000-0005-0000-0000-000054600000}"/>
    <cellStyle name="Normal 2 3 3 7 2 2 2" xfId="17072" xr:uid="{00000000-0005-0000-0000-000055600000}"/>
    <cellStyle name="Normal 2 3 3 7 2 2 3" xfId="25458" xr:uid="{00000000-0005-0000-0000-000056600000}"/>
    <cellStyle name="Normal 2 3 3 7 2 2 4" xfId="33844" xr:uid="{00000000-0005-0000-0000-000057600000}"/>
    <cellStyle name="Normal 2 3 3 7 2 2 5" xfId="42230" xr:uid="{00000000-0005-0000-0000-000058600000}"/>
    <cellStyle name="Normal 2 3 3 7 2 2 6" xfId="50616" xr:uid="{00000000-0005-0000-0000-000059600000}"/>
    <cellStyle name="Normal 2 3 3 7 2 2 7" xfId="59002" xr:uid="{00000000-0005-0000-0000-00005A600000}"/>
    <cellStyle name="Normal 2 3 3 7 2 3" xfId="8686" xr:uid="{00000000-0005-0000-0000-00005B600000}"/>
    <cellStyle name="Normal 2 3 3 7 2 3 2" xfId="14362" xr:uid="{00000000-0005-0000-0000-00005C600000}"/>
    <cellStyle name="Normal 2 3 3 7 2 3 3" xfId="22748" xr:uid="{00000000-0005-0000-0000-00005D600000}"/>
    <cellStyle name="Normal 2 3 3 7 2 3 4" xfId="31134" xr:uid="{00000000-0005-0000-0000-00005E600000}"/>
    <cellStyle name="Normal 2 3 3 7 2 3 5" xfId="39520" xr:uid="{00000000-0005-0000-0000-00005F600000}"/>
    <cellStyle name="Normal 2 3 3 7 2 3 6" xfId="47906" xr:uid="{00000000-0005-0000-0000-000060600000}"/>
    <cellStyle name="Normal 2 3 3 7 2 3 7" xfId="56292" xr:uid="{00000000-0005-0000-0000-000061600000}"/>
    <cellStyle name="Normal 2 3 3 7 2 4" xfId="11396" xr:uid="{00000000-0005-0000-0000-000062600000}"/>
    <cellStyle name="Normal 2 3 3 7 2 5" xfId="19782" xr:uid="{00000000-0005-0000-0000-000063600000}"/>
    <cellStyle name="Normal 2 3 3 7 2 6" xfId="28168" xr:uid="{00000000-0005-0000-0000-000064600000}"/>
    <cellStyle name="Normal 2 3 3 7 2 7" xfId="36554" xr:uid="{00000000-0005-0000-0000-000065600000}"/>
    <cellStyle name="Normal 2 3 3 7 2 8" xfId="44940" xr:uid="{00000000-0005-0000-0000-000066600000}"/>
    <cellStyle name="Normal 2 3 3 7 2 9" xfId="53326" xr:uid="{00000000-0005-0000-0000-000067600000}"/>
    <cellStyle name="Normal 2 3 3 7 3" xfId="3853" xr:uid="{00000000-0005-0000-0000-000068600000}"/>
    <cellStyle name="Normal 2 3 3 7 3 2" xfId="15207" xr:uid="{00000000-0005-0000-0000-000069600000}"/>
    <cellStyle name="Normal 2 3 3 7 3 3" xfId="23593" xr:uid="{00000000-0005-0000-0000-00006A600000}"/>
    <cellStyle name="Normal 2 3 3 7 3 4" xfId="31979" xr:uid="{00000000-0005-0000-0000-00006B600000}"/>
    <cellStyle name="Normal 2 3 3 7 3 5" xfId="40365" xr:uid="{00000000-0005-0000-0000-00006C600000}"/>
    <cellStyle name="Normal 2 3 3 7 3 6" xfId="48751" xr:uid="{00000000-0005-0000-0000-00006D600000}"/>
    <cellStyle name="Normal 2 3 3 7 3 7" xfId="57137" xr:uid="{00000000-0005-0000-0000-00006E600000}"/>
    <cellStyle name="Normal 2 3 3 7 4" xfId="6821" xr:uid="{00000000-0005-0000-0000-00006F600000}"/>
    <cellStyle name="Normal 2 3 3 7 4 2" xfId="12497" xr:uid="{00000000-0005-0000-0000-000070600000}"/>
    <cellStyle name="Normal 2 3 3 7 4 3" xfId="20883" xr:uid="{00000000-0005-0000-0000-000071600000}"/>
    <cellStyle name="Normal 2 3 3 7 4 4" xfId="29269" xr:uid="{00000000-0005-0000-0000-000072600000}"/>
    <cellStyle name="Normal 2 3 3 7 4 5" xfId="37655" xr:uid="{00000000-0005-0000-0000-000073600000}"/>
    <cellStyle name="Normal 2 3 3 7 4 6" xfId="46041" xr:uid="{00000000-0005-0000-0000-000074600000}"/>
    <cellStyle name="Normal 2 3 3 7 4 7" xfId="54427" xr:uid="{00000000-0005-0000-0000-000075600000}"/>
    <cellStyle name="Normal 2 3 3 7 5" xfId="9531" xr:uid="{00000000-0005-0000-0000-000076600000}"/>
    <cellStyle name="Normal 2 3 3 7 6" xfId="17917" xr:uid="{00000000-0005-0000-0000-000077600000}"/>
    <cellStyle name="Normal 2 3 3 7 7" xfId="26303" xr:uid="{00000000-0005-0000-0000-000078600000}"/>
    <cellStyle name="Normal 2 3 3 7 8" xfId="34689" xr:uid="{00000000-0005-0000-0000-000079600000}"/>
    <cellStyle name="Normal 2 3 3 7 9" xfId="43075" xr:uid="{00000000-0005-0000-0000-00007A600000}"/>
    <cellStyle name="Normal 2 3 3 8" xfId="1596" xr:uid="{00000000-0005-0000-0000-00007B600000}"/>
    <cellStyle name="Normal 2 3 3 8 10" xfId="51921" xr:uid="{00000000-0005-0000-0000-00007C600000}"/>
    <cellStyle name="Normal 2 3 3 8 11" xfId="60307" xr:uid="{00000000-0005-0000-0000-00007D600000}"/>
    <cellStyle name="Normal 2 3 3 8 2" xfId="2616" xr:uid="{00000000-0005-0000-0000-00007E600000}"/>
    <cellStyle name="Normal 2 3 3 8 2 2" xfId="5333" xr:uid="{00000000-0005-0000-0000-00007F600000}"/>
    <cellStyle name="Normal 2 3 3 8 2 2 2" xfId="16687" xr:uid="{00000000-0005-0000-0000-000080600000}"/>
    <cellStyle name="Normal 2 3 3 8 2 2 3" xfId="25073" xr:uid="{00000000-0005-0000-0000-000081600000}"/>
    <cellStyle name="Normal 2 3 3 8 2 2 4" xfId="33459" xr:uid="{00000000-0005-0000-0000-000082600000}"/>
    <cellStyle name="Normal 2 3 3 8 2 2 5" xfId="41845" xr:uid="{00000000-0005-0000-0000-000083600000}"/>
    <cellStyle name="Normal 2 3 3 8 2 2 6" xfId="50231" xr:uid="{00000000-0005-0000-0000-000084600000}"/>
    <cellStyle name="Normal 2 3 3 8 2 2 7" xfId="58617" xr:uid="{00000000-0005-0000-0000-000085600000}"/>
    <cellStyle name="Normal 2 3 3 8 2 3" xfId="8301" xr:uid="{00000000-0005-0000-0000-000086600000}"/>
    <cellStyle name="Normal 2 3 3 8 2 3 2" xfId="13977" xr:uid="{00000000-0005-0000-0000-000087600000}"/>
    <cellStyle name="Normal 2 3 3 8 2 3 3" xfId="22363" xr:uid="{00000000-0005-0000-0000-000088600000}"/>
    <cellStyle name="Normal 2 3 3 8 2 3 4" xfId="30749" xr:uid="{00000000-0005-0000-0000-000089600000}"/>
    <cellStyle name="Normal 2 3 3 8 2 3 5" xfId="39135" xr:uid="{00000000-0005-0000-0000-00008A600000}"/>
    <cellStyle name="Normal 2 3 3 8 2 3 6" xfId="47521" xr:uid="{00000000-0005-0000-0000-00008B600000}"/>
    <cellStyle name="Normal 2 3 3 8 2 3 7" xfId="55907" xr:uid="{00000000-0005-0000-0000-00008C600000}"/>
    <cellStyle name="Normal 2 3 3 8 2 4" xfId="11011" xr:uid="{00000000-0005-0000-0000-00008D600000}"/>
    <cellStyle name="Normal 2 3 3 8 2 5" xfId="19397" xr:uid="{00000000-0005-0000-0000-00008E600000}"/>
    <cellStyle name="Normal 2 3 3 8 2 6" xfId="27783" xr:uid="{00000000-0005-0000-0000-00008F600000}"/>
    <cellStyle name="Normal 2 3 3 8 2 7" xfId="36169" xr:uid="{00000000-0005-0000-0000-000090600000}"/>
    <cellStyle name="Normal 2 3 3 8 2 8" xfId="44555" xr:uid="{00000000-0005-0000-0000-000091600000}"/>
    <cellStyle name="Normal 2 3 3 8 2 9" xfId="52941" xr:uid="{00000000-0005-0000-0000-000092600000}"/>
    <cellStyle name="Normal 2 3 3 8 3" xfId="4313" xr:uid="{00000000-0005-0000-0000-000093600000}"/>
    <cellStyle name="Normal 2 3 3 8 3 2" xfId="15667" xr:uid="{00000000-0005-0000-0000-000094600000}"/>
    <cellStyle name="Normal 2 3 3 8 3 3" xfId="24053" xr:uid="{00000000-0005-0000-0000-000095600000}"/>
    <cellStyle name="Normal 2 3 3 8 3 4" xfId="32439" xr:uid="{00000000-0005-0000-0000-000096600000}"/>
    <cellStyle name="Normal 2 3 3 8 3 5" xfId="40825" xr:uid="{00000000-0005-0000-0000-000097600000}"/>
    <cellStyle name="Normal 2 3 3 8 3 6" xfId="49211" xr:uid="{00000000-0005-0000-0000-000098600000}"/>
    <cellStyle name="Normal 2 3 3 8 3 7" xfId="57597" xr:uid="{00000000-0005-0000-0000-000099600000}"/>
    <cellStyle name="Normal 2 3 3 8 4" xfId="7281" xr:uid="{00000000-0005-0000-0000-00009A600000}"/>
    <cellStyle name="Normal 2 3 3 8 4 2" xfId="12957" xr:uid="{00000000-0005-0000-0000-00009B600000}"/>
    <cellStyle name="Normal 2 3 3 8 4 3" xfId="21343" xr:uid="{00000000-0005-0000-0000-00009C600000}"/>
    <cellStyle name="Normal 2 3 3 8 4 4" xfId="29729" xr:uid="{00000000-0005-0000-0000-00009D600000}"/>
    <cellStyle name="Normal 2 3 3 8 4 5" xfId="38115" xr:uid="{00000000-0005-0000-0000-00009E600000}"/>
    <cellStyle name="Normal 2 3 3 8 4 6" xfId="46501" xr:uid="{00000000-0005-0000-0000-00009F600000}"/>
    <cellStyle name="Normal 2 3 3 8 4 7" xfId="54887" xr:uid="{00000000-0005-0000-0000-0000A0600000}"/>
    <cellStyle name="Normal 2 3 3 8 5" xfId="9991" xr:uid="{00000000-0005-0000-0000-0000A1600000}"/>
    <cellStyle name="Normal 2 3 3 8 6" xfId="18377" xr:uid="{00000000-0005-0000-0000-0000A2600000}"/>
    <cellStyle name="Normal 2 3 3 8 7" xfId="26763" xr:uid="{00000000-0005-0000-0000-0000A3600000}"/>
    <cellStyle name="Normal 2 3 3 8 8" xfId="35149" xr:uid="{00000000-0005-0000-0000-0000A4600000}"/>
    <cellStyle name="Normal 2 3 3 8 9" xfId="43535" xr:uid="{00000000-0005-0000-0000-0000A5600000}"/>
    <cellStyle name="Normal 2 3 3 9" xfId="2156" xr:uid="{00000000-0005-0000-0000-0000A6600000}"/>
    <cellStyle name="Normal 2 3 3 9 2" xfId="4873" xr:uid="{00000000-0005-0000-0000-0000A7600000}"/>
    <cellStyle name="Normal 2 3 3 9 2 2" xfId="16227" xr:uid="{00000000-0005-0000-0000-0000A8600000}"/>
    <cellStyle name="Normal 2 3 3 9 2 3" xfId="24613" xr:uid="{00000000-0005-0000-0000-0000A9600000}"/>
    <cellStyle name="Normal 2 3 3 9 2 4" xfId="32999" xr:uid="{00000000-0005-0000-0000-0000AA600000}"/>
    <cellStyle name="Normal 2 3 3 9 2 5" xfId="41385" xr:uid="{00000000-0005-0000-0000-0000AB600000}"/>
    <cellStyle name="Normal 2 3 3 9 2 6" xfId="49771" xr:uid="{00000000-0005-0000-0000-0000AC600000}"/>
    <cellStyle name="Normal 2 3 3 9 2 7" xfId="58157" xr:uid="{00000000-0005-0000-0000-0000AD600000}"/>
    <cellStyle name="Normal 2 3 3 9 3" xfId="7841" xr:uid="{00000000-0005-0000-0000-0000AE600000}"/>
    <cellStyle name="Normal 2 3 3 9 3 2" xfId="13517" xr:uid="{00000000-0005-0000-0000-0000AF600000}"/>
    <cellStyle name="Normal 2 3 3 9 3 3" xfId="21903" xr:uid="{00000000-0005-0000-0000-0000B0600000}"/>
    <cellStyle name="Normal 2 3 3 9 3 4" xfId="30289" xr:uid="{00000000-0005-0000-0000-0000B1600000}"/>
    <cellStyle name="Normal 2 3 3 9 3 5" xfId="38675" xr:uid="{00000000-0005-0000-0000-0000B2600000}"/>
    <cellStyle name="Normal 2 3 3 9 3 6" xfId="47061" xr:uid="{00000000-0005-0000-0000-0000B3600000}"/>
    <cellStyle name="Normal 2 3 3 9 3 7" xfId="55447" xr:uid="{00000000-0005-0000-0000-0000B4600000}"/>
    <cellStyle name="Normal 2 3 3 9 4" xfId="10551" xr:uid="{00000000-0005-0000-0000-0000B5600000}"/>
    <cellStyle name="Normal 2 3 3 9 5" xfId="18937" xr:uid="{00000000-0005-0000-0000-0000B6600000}"/>
    <cellStyle name="Normal 2 3 3 9 6" xfId="27323" xr:uid="{00000000-0005-0000-0000-0000B7600000}"/>
    <cellStyle name="Normal 2 3 3 9 7" xfId="35709" xr:uid="{00000000-0005-0000-0000-0000B8600000}"/>
    <cellStyle name="Normal 2 3 3 9 8" xfId="44095" xr:uid="{00000000-0005-0000-0000-0000B9600000}"/>
    <cellStyle name="Normal 2 3 3 9 9" xfId="52481" xr:uid="{00000000-0005-0000-0000-0000BA600000}"/>
    <cellStyle name="Normal 2 3 3_Sheet1" xfId="242" xr:uid="{00000000-0005-0000-0000-0000BB600000}"/>
    <cellStyle name="Normal 2 3 4" xfId="243" xr:uid="{00000000-0005-0000-0000-0000BC600000}"/>
    <cellStyle name="Normal 2 3 4 10" xfId="3478" xr:uid="{00000000-0005-0000-0000-0000BD600000}"/>
    <cellStyle name="Normal 2 3 4 10 2" xfId="14832" xr:uid="{00000000-0005-0000-0000-0000BE600000}"/>
    <cellStyle name="Normal 2 3 4 10 3" xfId="23218" xr:uid="{00000000-0005-0000-0000-0000BF600000}"/>
    <cellStyle name="Normal 2 3 4 10 4" xfId="31604" xr:uid="{00000000-0005-0000-0000-0000C0600000}"/>
    <cellStyle name="Normal 2 3 4 10 5" xfId="39990" xr:uid="{00000000-0005-0000-0000-0000C1600000}"/>
    <cellStyle name="Normal 2 3 4 10 6" xfId="48376" xr:uid="{00000000-0005-0000-0000-0000C2600000}"/>
    <cellStyle name="Normal 2 3 4 10 7" xfId="56762" xr:uid="{00000000-0005-0000-0000-0000C3600000}"/>
    <cellStyle name="Normal 2 3 4 11" xfId="6102" xr:uid="{00000000-0005-0000-0000-0000C4600000}"/>
    <cellStyle name="Normal 2 3 4 11 2" xfId="11778" xr:uid="{00000000-0005-0000-0000-0000C5600000}"/>
    <cellStyle name="Normal 2 3 4 11 3" xfId="20164" xr:uid="{00000000-0005-0000-0000-0000C6600000}"/>
    <cellStyle name="Normal 2 3 4 11 4" xfId="28550" xr:uid="{00000000-0005-0000-0000-0000C7600000}"/>
    <cellStyle name="Normal 2 3 4 11 5" xfId="36936" xr:uid="{00000000-0005-0000-0000-0000C8600000}"/>
    <cellStyle name="Normal 2 3 4 11 6" xfId="45322" xr:uid="{00000000-0005-0000-0000-0000C9600000}"/>
    <cellStyle name="Normal 2 3 4 11 7" xfId="53708" xr:uid="{00000000-0005-0000-0000-0000CA600000}"/>
    <cellStyle name="Normal 2 3 4 12" xfId="9156" xr:uid="{00000000-0005-0000-0000-0000CB600000}"/>
    <cellStyle name="Normal 2 3 4 13" xfId="17542" xr:uid="{00000000-0005-0000-0000-0000CC600000}"/>
    <cellStyle name="Normal 2 3 4 14" xfId="25928" xr:uid="{00000000-0005-0000-0000-0000CD600000}"/>
    <cellStyle name="Normal 2 3 4 15" xfId="34314" xr:uid="{00000000-0005-0000-0000-0000CE600000}"/>
    <cellStyle name="Normal 2 3 4 16" xfId="42700" xr:uid="{00000000-0005-0000-0000-0000CF600000}"/>
    <cellStyle name="Normal 2 3 4 17" xfId="51086" xr:uid="{00000000-0005-0000-0000-0000D0600000}"/>
    <cellStyle name="Normal 2 3 4 18" xfId="59472" xr:uid="{00000000-0005-0000-0000-0000D1600000}"/>
    <cellStyle name="Normal 2 3 4 19" xfId="60839" xr:uid="{00000000-0005-0000-0000-0000D2600000}"/>
    <cellStyle name="Normal 2 3 4 2" xfId="244" xr:uid="{00000000-0005-0000-0000-0000D3600000}"/>
    <cellStyle name="Normal 2 3 4 2 10" xfId="9157" xr:uid="{00000000-0005-0000-0000-0000D4600000}"/>
    <cellStyle name="Normal 2 3 4 2 11" xfId="17543" xr:uid="{00000000-0005-0000-0000-0000D5600000}"/>
    <cellStyle name="Normal 2 3 4 2 12" xfId="25929" xr:uid="{00000000-0005-0000-0000-0000D6600000}"/>
    <cellStyle name="Normal 2 3 4 2 13" xfId="34315" xr:uid="{00000000-0005-0000-0000-0000D7600000}"/>
    <cellStyle name="Normal 2 3 4 2 14" xfId="42701" xr:uid="{00000000-0005-0000-0000-0000D8600000}"/>
    <cellStyle name="Normal 2 3 4 2 15" xfId="51087" xr:uid="{00000000-0005-0000-0000-0000D9600000}"/>
    <cellStyle name="Normal 2 3 4 2 16" xfId="59473" xr:uid="{00000000-0005-0000-0000-0000DA600000}"/>
    <cellStyle name="Normal 2 3 4 2 17" xfId="60840" xr:uid="{00000000-0005-0000-0000-0000DB600000}"/>
    <cellStyle name="Normal 2 3 4 2 2" xfId="245" xr:uid="{00000000-0005-0000-0000-0000DC600000}"/>
    <cellStyle name="Normal 2 3 4 2 2 10" xfId="34316" xr:uid="{00000000-0005-0000-0000-0000DD600000}"/>
    <cellStyle name="Normal 2 3 4 2 2 11" xfId="42702" xr:uid="{00000000-0005-0000-0000-0000DE600000}"/>
    <cellStyle name="Normal 2 3 4 2 2 12" xfId="51088" xr:uid="{00000000-0005-0000-0000-0000DF600000}"/>
    <cellStyle name="Normal 2 3 4 2 2 13" xfId="59474" xr:uid="{00000000-0005-0000-0000-0000E0600000}"/>
    <cellStyle name="Normal 2 3 4 2 2 14" xfId="60841" xr:uid="{00000000-0005-0000-0000-0000E1600000}"/>
    <cellStyle name="Normal 2 3 4 2 2 2" xfId="1067" xr:uid="{00000000-0005-0000-0000-0000E2600000}"/>
    <cellStyle name="Normal 2 3 4 2 2 2 10" xfId="51478" xr:uid="{00000000-0005-0000-0000-0000E3600000}"/>
    <cellStyle name="Normal 2 3 4 2 2 2 11" xfId="59864" xr:uid="{00000000-0005-0000-0000-0000E4600000}"/>
    <cellStyle name="Normal 2 3 4 2 2 2 12" xfId="61336" xr:uid="{00000000-0005-0000-0000-0000E5600000}"/>
    <cellStyle name="Normal 2 3 4 2 2 2 2" xfId="3018" xr:uid="{00000000-0005-0000-0000-0000E6600000}"/>
    <cellStyle name="Normal 2 3 4 2 2 2 2 2" xfId="5735" xr:uid="{00000000-0005-0000-0000-0000E7600000}"/>
    <cellStyle name="Normal 2 3 4 2 2 2 2 2 2" xfId="17089" xr:uid="{00000000-0005-0000-0000-0000E8600000}"/>
    <cellStyle name="Normal 2 3 4 2 2 2 2 2 3" xfId="25475" xr:uid="{00000000-0005-0000-0000-0000E9600000}"/>
    <cellStyle name="Normal 2 3 4 2 2 2 2 2 4" xfId="33861" xr:uid="{00000000-0005-0000-0000-0000EA600000}"/>
    <cellStyle name="Normal 2 3 4 2 2 2 2 2 5" xfId="42247" xr:uid="{00000000-0005-0000-0000-0000EB600000}"/>
    <cellStyle name="Normal 2 3 4 2 2 2 2 2 6" xfId="50633" xr:uid="{00000000-0005-0000-0000-0000EC600000}"/>
    <cellStyle name="Normal 2 3 4 2 2 2 2 2 7" xfId="59019" xr:uid="{00000000-0005-0000-0000-0000ED600000}"/>
    <cellStyle name="Normal 2 3 4 2 2 2 2 3" xfId="8703" xr:uid="{00000000-0005-0000-0000-0000EE600000}"/>
    <cellStyle name="Normal 2 3 4 2 2 2 2 3 2" xfId="14379" xr:uid="{00000000-0005-0000-0000-0000EF600000}"/>
    <cellStyle name="Normal 2 3 4 2 2 2 2 3 3" xfId="22765" xr:uid="{00000000-0005-0000-0000-0000F0600000}"/>
    <cellStyle name="Normal 2 3 4 2 2 2 2 3 4" xfId="31151" xr:uid="{00000000-0005-0000-0000-0000F1600000}"/>
    <cellStyle name="Normal 2 3 4 2 2 2 2 3 5" xfId="39537" xr:uid="{00000000-0005-0000-0000-0000F2600000}"/>
    <cellStyle name="Normal 2 3 4 2 2 2 2 3 6" xfId="47923" xr:uid="{00000000-0005-0000-0000-0000F3600000}"/>
    <cellStyle name="Normal 2 3 4 2 2 2 2 3 7" xfId="56309" xr:uid="{00000000-0005-0000-0000-0000F4600000}"/>
    <cellStyle name="Normal 2 3 4 2 2 2 2 4" xfId="11413" xr:uid="{00000000-0005-0000-0000-0000F5600000}"/>
    <cellStyle name="Normal 2 3 4 2 2 2 2 5" xfId="19799" xr:uid="{00000000-0005-0000-0000-0000F6600000}"/>
    <cellStyle name="Normal 2 3 4 2 2 2 2 6" xfId="28185" xr:uid="{00000000-0005-0000-0000-0000F7600000}"/>
    <cellStyle name="Normal 2 3 4 2 2 2 2 7" xfId="36571" xr:uid="{00000000-0005-0000-0000-0000F8600000}"/>
    <cellStyle name="Normal 2 3 4 2 2 2 2 8" xfId="44957" xr:uid="{00000000-0005-0000-0000-0000F9600000}"/>
    <cellStyle name="Normal 2 3 4 2 2 2 2 9" xfId="53343" xr:uid="{00000000-0005-0000-0000-0000FA600000}"/>
    <cellStyle name="Normal 2 3 4 2 2 2 3" xfId="3870" xr:uid="{00000000-0005-0000-0000-0000FB600000}"/>
    <cellStyle name="Normal 2 3 4 2 2 2 3 2" xfId="15224" xr:uid="{00000000-0005-0000-0000-0000FC600000}"/>
    <cellStyle name="Normal 2 3 4 2 2 2 3 3" xfId="23610" xr:uid="{00000000-0005-0000-0000-0000FD600000}"/>
    <cellStyle name="Normal 2 3 4 2 2 2 3 4" xfId="31996" xr:uid="{00000000-0005-0000-0000-0000FE600000}"/>
    <cellStyle name="Normal 2 3 4 2 2 2 3 5" xfId="40382" xr:uid="{00000000-0005-0000-0000-0000FF600000}"/>
    <cellStyle name="Normal 2 3 4 2 2 2 3 6" xfId="48768" xr:uid="{00000000-0005-0000-0000-000000610000}"/>
    <cellStyle name="Normal 2 3 4 2 2 2 3 7" xfId="57154" xr:uid="{00000000-0005-0000-0000-000001610000}"/>
    <cellStyle name="Normal 2 3 4 2 2 2 4" xfId="6838" xr:uid="{00000000-0005-0000-0000-000002610000}"/>
    <cellStyle name="Normal 2 3 4 2 2 2 4 2" xfId="12514" xr:uid="{00000000-0005-0000-0000-000003610000}"/>
    <cellStyle name="Normal 2 3 4 2 2 2 4 3" xfId="20900" xr:uid="{00000000-0005-0000-0000-000004610000}"/>
    <cellStyle name="Normal 2 3 4 2 2 2 4 4" xfId="29286" xr:uid="{00000000-0005-0000-0000-000005610000}"/>
    <cellStyle name="Normal 2 3 4 2 2 2 4 5" xfId="37672" xr:uid="{00000000-0005-0000-0000-000006610000}"/>
    <cellStyle name="Normal 2 3 4 2 2 2 4 6" xfId="46058" xr:uid="{00000000-0005-0000-0000-000007610000}"/>
    <cellStyle name="Normal 2 3 4 2 2 2 4 7" xfId="54444" xr:uid="{00000000-0005-0000-0000-000008610000}"/>
    <cellStyle name="Normal 2 3 4 2 2 2 5" xfId="9548" xr:uid="{00000000-0005-0000-0000-000009610000}"/>
    <cellStyle name="Normal 2 3 4 2 2 2 6" xfId="17934" xr:uid="{00000000-0005-0000-0000-00000A610000}"/>
    <cellStyle name="Normal 2 3 4 2 2 2 7" xfId="26320" xr:uid="{00000000-0005-0000-0000-00000B610000}"/>
    <cellStyle name="Normal 2 3 4 2 2 2 8" xfId="34706" xr:uid="{00000000-0005-0000-0000-00000C610000}"/>
    <cellStyle name="Normal 2 3 4 2 2 2 9" xfId="43092" xr:uid="{00000000-0005-0000-0000-00000D610000}"/>
    <cellStyle name="Normal 2 3 4 2 2 3" xfId="1608" xr:uid="{00000000-0005-0000-0000-00000E610000}"/>
    <cellStyle name="Normal 2 3 4 2 2 3 10" xfId="51933" xr:uid="{00000000-0005-0000-0000-00000F610000}"/>
    <cellStyle name="Normal 2 3 4 2 2 3 11" xfId="60319" xr:uid="{00000000-0005-0000-0000-000010610000}"/>
    <cellStyle name="Normal 2 3 4 2 2 3 2" xfId="2628" xr:uid="{00000000-0005-0000-0000-000011610000}"/>
    <cellStyle name="Normal 2 3 4 2 2 3 2 2" xfId="5345" xr:uid="{00000000-0005-0000-0000-000012610000}"/>
    <cellStyle name="Normal 2 3 4 2 2 3 2 2 2" xfId="16699" xr:uid="{00000000-0005-0000-0000-000013610000}"/>
    <cellStyle name="Normal 2 3 4 2 2 3 2 2 3" xfId="25085" xr:uid="{00000000-0005-0000-0000-000014610000}"/>
    <cellStyle name="Normal 2 3 4 2 2 3 2 2 4" xfId="33471" xr:uid="{00000000-0005-0000-0000-000015610000}"/>
    <cellStyle name="Normal 2 3 4 2 2 3 2 2 5" xfId="41857" xr:uid="{00000000-0005-0000-0000-000016610000}"/>
    <cellStyle name="Normal 2 3 4 2 2 3 2 2 6" xfId="50243" xr:uid="{00000000-0005-0000-0000-000017610000}"/>
    <cellStyle name="Normal 2 3 4 2 2 3 2 2 7" xfId="58629" xr:uid="{00000000-0005-0000-0000-000018610000}"/>
    <cellStyle name="Normal 2 3 4 2 2 3 2 3" xfId="8313" xr:uid="{00000000-0005-0000-0000-000019610000}"/>
    <cellStyle name="Normal 2 3 4 2 2 3 2 3 2" xfId="13989" xr:uid="{00000000-0005-0000-0000-00001A610000}"/>
    <cellStyle name="Normal 2 3 4 2 2 3 2 3 3" xfId="22375" xr:uid="{00000000-0005-0000-0000-00001B610000}"/>
    <cellStyle name="Normal 2 3 4 2 2 3 2 3 4" xfId="30761" xr:uid="{00000000-0005-0000-0000-00001C610000}"/>
    <cellStyle name="Normal 2 3 4 2 2 3 2 3 5" xfId="39147" xr:uid="{00000000-0005-0000-0000-00001D610000}"/>
    <cellStyle name="Normal 2 3 4 2 2 3 2 3 6" xfId="47533" xr:uid="{00000000-0005-0000-0000-00001E610000}"/>
    <cellStyle name="Normal 2 3 4 2 2 3 2 3 7" xfId="55919" xr:uid="{00000000-0005-0000-0000-00001F610000}"/>
    <cellStyle name="Normal 2 3 4 2 2 3 2 4" xfId="11023" xr:uid="{00000000-0005-0000-0000-000020610000}"/>
    <cellStyle name="Normal 2 3 4 2 2 3 2 5" xfId="19409" xr:uid="{00000000-0005-0000-0000-000021610000}"/>
    <cellStyle name="Normal 2 3 4 2 2 3 2 6" xfId="27795" xr:uid="{00000000-0005-0000-0000-000022610000}"/>
    <cellStyle name="Normal 2 3 4 2 2 3 2 7" xfId="36181" xr:uid="{00000000-0005-0000-0000-000023610000}"/>
    <cellStyle name="Normal 2 3 4 2 2 3 2 8" xfId="44567" xr:uid="{00000000-0005-0000-0000-000024610000}"/>
    <cellStyle name="Normal 2 3 4 2 2 3 2 9" xfId="52953" xr:uid="{00000000-0005-0000-0000-000025610000}"/>
    <cellStyle name="Normal 2 3 4 2 2 3 3" xfId="4325" xr:uid="{00000000-0005-0000-0000-000026610000}"/>
    <cellStyle name="Normal 2 3 4 2 2 3 3 2" xfId="15679" xr:uid="{00000000-0005-0000-0000-000027610000}"/>
    <cellStyle name="Normal 2 3 4 2 2 3 3 3" xfId="24065" xr:uid="{00000000-0005-0000-0000-000028610000}"/>
    <cellStyle name="Normal 2 3 4 2 2 3 3 4" xfId="32451" xr:uid="{00000000-0005-0000-0000-000029610000}"/>
    <cellStyle name="Normal 2 3 4 2 2 3 3 5" xfId="40837" xr:uid="{00000000-0005-0000-0000-00002A610000}"/>
    <cellStyle name="Normal 2 3 4 2 2 3 3 6" xfId="49223" xr:uid="{00000000-0005-0000-0000-00002B610000}"/>
    <cellStyle name="Normal 2 3 4 2 2 3 3 7" xfId="57609" xr:uid="{00000000-0005-0000-0000-00002C610000}"/>
    <cellStyle name="Normal 2 3 4 2 2 3 4" xfId="7293" xr:uid="{00000000-0005-0000-0000-00002D610000}"/>
    <cellStyle name="Normal 2 3 4 2 2 3 4 2" xfId="12969" xr:uid="{00000000-0005-0000-0000-00002E610000}"/>
    <cellStyle name="Normal 2 3 4 2 2 3 4 3" xfId="21355" xr:uid="{00000000-0005-0000-0000-00002F610000}"/>
    <cellStyle name="Normal 2 3 4 2 2 3 4 4" xfId="29741" xr:uid="{00000000-0005-0000-0000-000030610000}"/>
    <cellStyle name="Normal 2 3 4 2 2 3 4 5" xfId="38127" xr:uid="{00000000-0005-0000-0000-000031610000}"/>
    <cellStyle name="Normal 2 3 4 2 2 3 4 6" xfId="46513" xr:uid="{00000000-0005-0000-0000-000032610000}"/>
    <cellStyle name="Normal 2 3 4 2 2 3 4 7" xfId="54899" xr:uid="{00000000-0005-0000-0000-000033610000}"/>
    <cellStyle name="Normal 2 3 4 2 2 3 5" xfId="10003" xr:uid="{00000000-0005-0000-0000-000034610000}"/>
    <cellStyle name="Normal 2 3 4 2 2 3 6" xfId="18389" xr:uid="{00000000-0005-0000-0000-000035610000}"/>
    <cellStyle name="Normal 2 3 4 2 2 3 7" xfId="26775" xr:uid="{00000000-0005-0000-0000-000036610000}"/>
    <cellStyle name="Normal 2 3 4 2 2 3 8" xfId="35161" xr:uid="{00000000-0005-0000-0000-000037610000}"/>
    <cellStyle name="Normal 2 3 4 2 2 3 9" xfId="43547" xr:uid="{00000000-0005-0000-0000-000038610000}"/>
    <cellStyle name="Normal 2 3 4 2 2 4" xfId="2173" xr:uid="{00000000-0005-0000-0000-000039610000}"/>
    <cellStyle name="Normal 2 3 4 2 2 4 2" xfId="4890" xr:uid="{00000000-0005-0000-0000-00003A610000}"/>
    <cellStyle name="Normal 2 3 4 2 2 4 2 2" xfId="16244" xr:uid="{00000000-0005-0000-0000-00003B610000}"/>
    <cellStyle name="Normal 2 3 4 2 2 4 2 3" xfId="24630" xr:uid="{00000000-0005-0000-0000-00003C610000}"/>
    <cellStyle name="Normal 2 3 4 2 2 4 2 4" xfId="33016" xr:uid="{00000000-0005-0000-0000-00003D610000}"/>
    <cellStyle name="Normal 2 3 4 2 2 4 2 5" xfId="41402" xr:uid="{00000000-0005-0000-0000-00003E610000}"/>
    <cellStyle name="Normal 2 3 4 2 2 4 2 6" xfId="49788" xr:uid="{00000000-0005-0000-0000-00003F610000}"/>
    <cellStyle name="Normal 2 3 4 2 2 4 2 7" xfId="58174" xr:uid="{00000000-0005-0000-0000-000040610000}"/>
    <cellStyle name="Normal 2 3 4 2 2 4 3" xfId="7858" xr:uid="{00000000-0005-0000-0000-000041610000}"/>
    <cellStyle name="Normal 2 3 4 2 2 4 3 2" xfId="13534" xr:uid="{00000000-0005-0000-0000-000042610000}"/>
    <cellStyle name="Normal 2 3 4 2 2 4 3 3" xfId="21920" xr:uid="{00000000-0005-0000-0000-000043610000}"/>
    <cellStyle name="Normal 2 3 4 2 2 4 3 4" xfId="30306" xr:uid="{00000000-0005-0000-0000-000044610000}"/>
    <cellStyle name="Normal 2 3 4 2 2 4 3 5" xfId="38692" xr:uid="{00000000-0005-0000-0000-000045610000}"/>
    <cellStyle name="Normal 2 3 4 2 2 4 3 6" xfId="47078" xr:uid="{00000000-0005-0000-0000-000046610000}"/>
    <cellStyle name="Normal 2 3 4 2 2 4 3 7" xfId="55464" xr:uid="{00000000-0005-0000-0000-000047610000}"/>
    <cellStyle name="Normal 2 3 4 2 2 4 4" xfId="10568" xr:uid="{00000000-0005-0000-0000-000048610000}"/>
    <cellStyle name="Normal 2 3 4 2 2 4 5" xfId="18954" xr:uid="{00000000-0005-0000-0000-000049610000}"/>
    <cellStyle name="Normal 2 3 4 2 2 4 6" xfId="27340" xr:uid="{00000000-0005-0000-0000-00004A610000}"/>
    <cellStyle name="Normal 2 3 4 2 2 4 7" xfId="35726" xr:uid="{00000000-0005-0000-0000-00004B610000}"/>
    <cellStyle name="Normal 2 3 4 2 2 4 8" xfId="44112" xr:uid="{00000000-0005-0000-0000-00004C610000}"/>
    <cellStyle name="Normal 2 3 4 2 2 4 9" xfId="52498" xr:uid="{00000000-0005-0000-0000-00004D610000}"/>
    <cellStyle name="Normal 2 3 4 2 2 5" xfId="3480" xr:uid="{00000000-0005-0000-0000-00004E610000}"/>
    <cellStyle name="Normal 2 3 4 2 2 5 2" xfId="14834" xr:uid="{00000000-0005-0000-0000-00004F610000}"/>
    <cellStyle name="Normal 2 3 4 2 2 5 3" xfId="23220" xr:uid="{00000000-0005-0000-0000-000050610000}"/>
    <cellStyle name="Normal 2 3 4 2 2 5 4" xfId="31606" xr:uid="{00000000-0005-0000-0000-000051610000}"/>
    <cellStyle name="Normal 2 3 4 2 2 5 5" xfId="39992" xr:uid="{00000000-0005-0000-0000-000052610000}"/>
    <cellStyle name="Normal 2 3 4 2 2 5 6" xfId="48378" xr:uid="{00000000-0005-0000-0000-000053610000}"/>
    <cellStyle name="Normal 2 3 4 2 2 5 7" xfId="56764" xr:uid="{00000000-0005-0000-0000-000054610000}"/>
    <cellStyle name="Normal 2 3 4 2 2 6" xfId="6448" xr:uid="{00000000-0005-0000-0000-000055610000}"/>
    <cellStyle name="Normal 2 3 4 2 2 6 2" xfId="12124" xr:uid="{00000000-0005-0000-0000-000056610000}"/>
    <cellStyle name="Normal 2 3 4 2 2 6 3" xfId="20510" xr:uid="{00000000-0005-0000-0000-000057610000}"/>
    <cellStyle name="Normal 2 3 4 2 2 6 4" xfId="28896" xr:uid="{00000000-0005-0000-0000-000058610000}"/>
    <cellStyle name="Normal 2 3 4 2 2 6 5" xfId="37282" xr:uid="{00000000-0005-0000-0000-000059610000}"/>
    <cellStyle name="Normal 2 3 4 2 2 6 6" xfId="45668" xr:uid="{00000000-0005-0000-0000-00005A610000}"/>
    <cellStyle name="Normal 2 3 4 2 2 6 7" xfId="54054" xr:uid="{00000000-0005-0000-0000-00005B610000}"/>
    <cellStyle name="Normal 2 3 4 2 2 7" xfId="9158" xr:uid="{00000000-0005-0000-0000-00005C610000}"/>
    <cellStyle name="Normal 2 3 4 2 2 8" xfId="17544" xr:uid="{00000000-0005-0000-0000-00005D610000}"/>
    <cellStyle name="Normal 2 3 4 2 2 9" xfId="25930" xr:uid="{00000000-0005-0000-0000-00005E610000}"/>
    <cellStyle name="Normal 2 3 4 2 3" xfId="1068" xr:uid="{00000000-0005-0000-0000-00005F610000}"/>
    <cellStyle name="Normal 2 3 4 2 3 10" xfId="43093" xr:uid="{00000000-0005-0000-0000-000060610000}"/>
    <cellStyle name="Normal 2 3 4 2 3 11" xfId="51479" xr:uid="{00000000-0005-0000-0000-000061610000}"/>
    <cellStyle name="Normal 2 3 4 2 3 12" xfId="59865" xr:uid="{00000000-0005-0000-0000-000062610000}"/>
    <cellStyle name="Normal 2 3 4 2 3 13" xfId="61335" xr:uid="{00000000-0005-0000-0000-000063610000}"/>
    <cellStyle name="Normal 2 3 4 2 3 2" xfId="1872" xr:uid="{00000000-0005-0000-0000-000064610000}"/>
    <cellStyle name="Normal 2 3 4 2 3 2 10" xfId="52197" xr:uid="{00000000-0005-0000-0000-000065610000}"/>
    <cellStyle name="Normal 2 3 4 2 3 2 11" xfId="60583" xr:uid="{00000000-0005-0000-0000-000066610000}"/>
    <cellStyle name="Normal 2 3 4 2 3 2 2" xfId="3019" xr:uid="{00000000-0005-0000-0000-000067610000}"/>
    <cellStyle name="Normal 2 3 4 2 3 2 2 2" xfId="5736" xr:uid="{00000000-0005-0000-0000-000068610000}"/>
    <cellStyle name="Normal 2 3 4 2 3 2 2 2 2" xfId="17090" xr:uid="{00000000-0005-0000-0000-000069610000}"/>
    <cellStyle name="Normal 2 3 4 2 3 2 2 2 3" xfId="25476" xr:uid="{00000000-0005-0000-0000-00006A610000}"/>
    <cellStyle name="Normal 2 3 4 2 3 2 2 2 4" xfId="33862" xr:uid="{00000000-0005-0000-0000-00006B610000}"/>
    <cellStyle name="Normal 2 3 4 2 3 2 2 2 5" xfId="42248" xr:uid="{00000000-0005-0000-0000-00006C610000}"/>
    <cellStyle name="Normal 2 3 4 2 3 2 2 2 6" xfId="50634" xr:uid="{00000000-0005-0000-0000-00006D610000}"/>
    <cellStyle name="Normal 2 3 4 2 3 2 2 2 7" xfId="59020" xr:uid="{00000000-0005-0000-0000-00006E610000}"/>
    <cellStyle name="Normal 2 3 4 2 3 2 2 3" xfId="8704" xr:uid="{00000000-0005-0000-0000-00006F610000}"/>
    <cellStyle name="Normal 2 3 4 2 3 2 2 3 2" xfId="14380" xr:uid="{00000000-0005-0000-0000-000070610000}"/>
    <cellStyle name="Normal 2 3 4 2 3 2 2 3 3" xfId="22766" xr:uid="{00000000-0005-0000-0000-000071610000}"/>
    <cellStyle name="Normal 2 3 4 2 3 2 2 3 4" xfId="31152" xr:uid="{00000000-0005-0000-0000-000072610000}"/>
    <cellStyle name="Normal 2 3 4 2 3 2 2 3 5" xfId="39538" xr:uid="{00000000-0005-0000-0000-000073610000}"/>
    <cellStyle name="Normal 2 3 4 2 3 2 2 3 6" xfId="47924" xr:uid="{00000000-0005-0000-0000-000074610000}"/>
    <cellStyle name="Normal 2 3 4 2 3 2 2 3 7" xfId="56310" xr:uid="{00000000-0005-0000-0000-000075610000}"/>
    <cellStyle name="Normal 2 3 4 2 3 2 2 4" xfId="11414" xr:uid="{00000000-0005-0000-0000-000076610000}"/>
    <cellStyle name="Normal 2 3 4 2 3 2 2 5" xfId="19800" xr:uid="{00000000-0005-0000-0000-000077610000}"/>
    <cellStyle name="Normal 2 3 4 2 3 2 2 6" xfId="28186" xr:uid="{00000000-0005-0000-0000-000078610000}"/>
    <cellStyle name="Normal 2 3 4 2 3 2 2 7" xfId="36572" xr:uid="{00000000-0005-0000-0000-000079610000}"/>
    <cellStyle name="Normal 2 3 4 2 3 2 2 8" xfId="44958" xr:uid="{00000000-0005-0000-0000-00007A610000}"/>
    <cellStyle name="Normal 2 3 4 2 3 2 2 9" xfId="53344" xr:uid="{00000000-0005-0000-0000-00007B610000}"/>
    <cellStyle name="Normal 2 3 4 2 3 2 3" xfId="4589" xr:uid="{00000000-0005-0000-0000-00007C610000}"/>
    <cellStyle name="Normal 2 3 4 2 3 2 3 2" xfId="15943" xr:uid="{00000000-0005-0000-0000-00007D610000}"/>
    <cellStyle name="Normal 2 3 4 2 3 2 3 3" xfId="24329" xr:uid="{00000000-0005-0000-0000-00007E610000}"/>
    <cellStyle name="Normal 2 3 4 2 3 2 3 4" xfId="32715" xr:uid="{00000000-0005-0000-0000-00007F610000}"/>
    <cellStyle name="Normal 2 3 4 2 3 2 3 5" xfId="41101" xr:uid="{00000000-0005-0000-0000-000080610000}"/>
    <cellStyle name="Normal 2 3 4 2 3 2 3 6" xfId="49487" xr:uid="{00000000-0005-0000-0000-000081610000}"/>
    <cellStyle name="Normal 2 3 4 2 3 2 3 7" xfId="57873" xr:uid="{00000000-0005-0000-0000-000082610000}"/>
    <cellStyle name="Normal 2 3 4 2 3 2 4" xfId="7557" xr:uid="{00000000-0005-0000-0000-000083610000}"/>
    <cellStyle name="Normal 2 3 4 2 3 2 4 2" xfId="13233" xr:uid="{00000000-0005-0000-0000-000084610000}"/>
    <cellStyle name="Normal 2 3 4 2 3 2 4 3" xfId="21619" xr:uid="{00000000-0005-0000-0000-000085610000}"/>
    <cellStyle name="Normal 2 3 4 2 3 2 4 4" xfId="30005" xr:uid="{00000000-0005-0000-0000-000086610000}"/>
    <cellStyle name="Normal 2 3 4 2 3 2 4 5" xfId="38391" xr:uid="{00000000-0005-0000-0000-000087610000}"/>
    <cellStyle name="Normal 2 3 4 2 3 2 4 6" xfId="46777" xr:uid="{00000000-0005-0000-0000-000088610000}"/>
    <cellStyle name="Normal 2 3 4 2 3 2 4 7" xfId="55163" xr:uid="{00000000-0005-0000-0000-000089610000}"/>
    <cellStyle name="Normal 2 3 4 2 3 2 5" xfId="10267" xr:uid="{00000000-0005-0000-0000-00008A610000}"/>
    <cellStyle name="Normal 2 3 4 2 3 2 6" xfId="18653" xr:uid="{00000000-0005-0000-0000-00008B610000}"/>
    <cellStyle name="Normal 2 3 4 2 3 2 7" xfId="27039" xr:uid="{00000000-0005-0000-0000-00008C610000}"/>
    <cellStyle name="Normal 2 3 4 2 3 2 8" xfId="35425" xr:uid="{00000000-0005-0000-0000-00008D610000}"/>
    <cellStyle name="Normal 2 3 4 2 3 2 9" xfId="43811" xr:uid="{00000000-0005-0000-0000-00008E610000}"/>
    <cellStyle name="Normal 2 3 4 2 3 3" xfId="2174" xr:uid="{00000000-0005-0000-0000-00008F610000}"/>
    <cellStyle name="Normal 2 3 4 2 3 3 2" xfId="4891" xr:uid="{00000000-0005-0000-0000-000090610000}"/>
    <cellStyle name="Normal 2 3 4 2 3 3 2 2" xfId="16245" xr:uid="{00000000-0005-0000-0000-000091610000}"/>
    <cellStyle name="Normal 2 3 4 2 3 3 2 3" xfId="24631" xr:uid="{00000000-0005-0000-0000-000092610000}"/>
    <cellStyle name="Normal 2 3 4 2 3 3 2 4" xfId="33017" xr:uid="{00000000-0005-0000-0000-000093610000}"/>
    <cellStyle name="Normal 2 3 4 2 3 3 2 5" xfId="41403" xr:uid="{00000000-0005-0000-0000-000094610000}"/>
    <cellStyle name="Normal 2 3 4 2 3 3 2 6" xfId="49789" xr:uid="{00000000-0005-0000-0000-000095610000}"/>
    <cellStyle name="Normal 2 3 4 2 3 3 2 7" xfId="58175" xr:uid="{00000000-0005-0000-0000-000096610000}"/>
    <cellStyle name="Normal 2 3 4 2 3 3 3" xfId="7859" xr:uid="{00000000-0005-0000-0000-000097610000}"/>
    <cellStyle name="Normal 2 3 4 2 3 3 3 2" xfId="13535" xr:uid="{00000000-0005-0000-0000-000098610000}"/>
    <cellStyle name="Normal 2 3 4 2 3 3 3 3" xfId="21921" xr:uid="{00000000-0005-0000-0000-000099610000}"/>
    <cellStyle name="Normal 2 3 4 2 3 3 3 4" xfId="30307" xr:uid="{00000000-0005-0000-0000-00009A610000}"/>
    <cellStyle name="Normal 2 3 4 2 3 3 3 5" xfId="38693" xr:uid="{00000000-0005-0000-0000-00009B610000}"/>
    <cellStyle name="Normal 2 3 4 2 3 3 3 6" xfId="47079" xr:uid="{00000000-0005-0000-0000-00009C610000}"/>
    <cellStyle name="Normal 2 3 4 2 3 3 3 7" xfId="55465" xr:uid="{00000000-0005-0000-0000-00009D610000}"/>
    <cellStyle name="Normal 2 3 4 2 3 3 4" xfId="10569" xr:uid="{00000000-0005-0000-0000-00009E610000}"/>
    <cellStyle name="Normal 2 3 4 2 3 3 5" xfId="18955" xr:uid="{00000000-0005-0000-0000-00009F610000}"/>
    <cellStyle name="Normal 2 3 4 2 3 3 6" xfId="27341" xr:uid="{00000000-0005-0000-0000-0000A0610000}"/>
    <cellStyle name="Normal 2 3 4 2 3 3 7" xfId="35727" xr:uid="{00000000-0005-0000-0000-0000A1610000}"/>
    <cellStyle name="Normal 2 3 4 2 3 3 8" xfId="44113" xr:uid="{00000000-0005-0000-0000-0000A2610000}"/>
    <cellStyle name="Normal 2 3 4 2 3 3 9" xfId="52499" xr:uid="{00000000-0005-0000-0000-0000A3610000}"/>
    <cellStyle name="Normal 2 3 4 2 3 4" xfId="3871" xr:uid="{00000000-0005-0000-0000-0000A4610000}"/>
    <cellStyle name="Normal 2 3 4 2 3 4 2" xfId="15225" xr:uid="{00000000-0005-0000-0000-0000A5610000}"/>
    <cellStyle name="Normal 2 3 4 2 3 4 3" xfId="23611" xr:uid="{00000000-0005-0000-0000-0000A6610000}"/>
    <cellStyle name="Normal 2 3 4 2 3 4 4" xfId="31997" xr:uid="{00000000-0005-0000-0000-0000A7610000}"/>
    <cellStyle name="Normal 2 3 4 2 3 4 5" xfId="40383" xr:uid="{00000000-0005-0000-0000-0000A8610000}"/>
    <cellStyle name="Normal 2 3 4 2 3 4 6" xfId="48769" xr:uid="{00000000-0005-0000-0000-0000A9610000}"/>
    <cellStyle name="Normal 2 3 4 2 3 4 7" xfId="57155" xr:uid="{00000000-0005-0000-0000-0000AA610000}"/>
    <cellStyle name="Normal 2 3 4 2 3 5" xfId="6839" xr:uid="{00000000-0005-0000-0000-0000AB610000}"/>
    <cellStyle name="Normal 2 3 4 2 3 5 2" xfId="12515" xr:uid="{00000000-0005-0000-0000-0000AC610000}"/>
    <cellStyle name="Normal 2 3 4 2 3 5 3" xfId="20901" xr:uid="{00000000-0005-0000-0000-0000AD610000}"/>
    <cellStyle name="Normal 2 3 4 2 3 5 4" xfId="29287" xr:uid="{00000000-0005-0000-0000-0000AE610000}"/>
    <cellStyle name="Normal 2 3 4 2 3 5 5" xfId="37673" xr:uid="{00000000-0005-0000-0000-0000AF610000}"/>
    <cellStyle name="Normal 2 3 4 2 3 5 6" xfId="46059" xr:uid="{00000000-0005-0000-0000-0000B0610000}"/>
    <cellStyle name="Normal 2 3 4 2 3 5 7" xfId="54445" xr:uid="{00000000-0005-0000-0000-0000B1610000}"/>
    <cellStyle name="Normal 2 3 4 2 3 6" xfId="9549" xr:uid="{00000000-0005-0000-0000-0000B2610000}"/>
    <cellStyle name="Normal 2 3 4 2 3 7" xfId="17935" xr:uid="{00000000-0005-0000-0000-0000B3610000}"/>
    <cellStyle name="Normal 2 3 4 2 3 8" xfId="26321" xr:uid="{00000000-0005-0000-0000-0000B4610000}"/>
    <cellStyle name="Normal 2 3 4 2 3 9" xfId="34707" xr:uid="{00000000-0005-0000-0000-0000B5610000}"/>
    <cellStyle name="Normal 2 3 4 2 4" xfId="1066" xr:uid="{00000000-0005-0000-0000-0000B6610000}"/>
    <cellStyle name="Normal 2 3 4 2 4 10" xfId="51477" xr:uid="{00000000-0005-0000-0000-0000B7610000}"/>
    <cellStyle name="Normal 2 3 4 2 4 11" xfId="59863" xr:uid="{00000000-0005-0000-0000-0000B8610000}"/>
    <cellStyle name="Normal 2 3 4 2 4 2" xfId="3017" xr:uid="{00000000-0005-0000-0000-0000B9610000}"/>
    <cellStyle name="Normal 2 3 4 2 4 2 2" xfId="5734" xr:uid="{00000000-0005-0000-0000-0000BA610000}"/>
    <cellStyle name="Normal 2 3 4 2 4 2 2 2" xfId="17088" xr:uid="{00000000-0005-0000-0000-0000BB610000}"/>
    <cellStyle name="Normal 2 3 4 2 4 2 2 3" xfId="25474" xr:uid="{00000000-0005-0000-0000-0000BC610000}"/>
    <cellStyle name="Normal 2 3 4 2 4 2 2 4" xfId="33860" xr:uid="{00000000-0005-0000-0000-0000BD610000}"/>
    <cellStyle name="Normal 2 3 4 2 4 2 2 5" xfId="42246" xr:uid="{00000000-0005-0000-0000-0000BE610000}"/>
    <cellStyle name="Normal 2 3 4 2 4 2 2 6" xfId="50632" xr:uid="{00000000-0005-0000-0000-0000BF610000}"/>
    <cellStyle name="Normal 2 3 4 2 4 2 2 7" xfId="59018" xr:uid="{00000000-0005-0000-0000-0000C0610000}"/>
    <cellStyle name="Normal 2 3 4 2 4 2 3" xfId="8702" xr:uid="{00000000-0005-0000-0000-0000C1610000}"/>
    <cellStyle name="Normal 2 3 4 2 4 2 3 2" xfId="14378" xr:uid="{00000000-0005-0000-0000-0000C2610000}"/>
    <cellStyle name="Normal 2 3 4 2 4 2 3 3" xfId="22764" xr:uid="{00000000-0005-0000-0000-0000C3610000}"/>
    <cellStyle name="Normal 2 3 4 2 4 2 3 4" xfId="31150" xr:uid="{00000000-0005-0000-0000-0000C4610000}"/>
    <cellStyle name="Normal 2 3 4 2 4 2 3 5" xfId="39536" xr:uid="{00000000-0005-0000-0000-0000C5610000}"/>
    <cellStyle name="Normal 2 3 4 2 4 2 3 6" xfId="47922" xr:uid="{00000000-0005-0000-0000-0000C6610000}"/>
    <cellStyle name="Normal 2 3 4 2 4 2 3 7" xfId="56308" xr:uid="{00000000-0005-0000-0000-0000C7610000}"/>
    <cellStyle name="Normal 2 3 4 2 4 2 4" xfId="11412" xr:uid="{00000000-0005-0000-0000-0000C8610000}"/>
    <cellStyle name="Normal 2 3 4 2 4 2 5" xfId="19798" xr:uid="{00000000-0005-0000-0000-0000C9610000}"/>
    <cellStyle name="Normal 2 3 4 2 4 2 6" xfId="28184" xr:uid="{00000000-0005-0000-0000-0000CA610000}"/>
    <cellStyle name="Normal 2 3 4 2 4 2 7" xfId="36570" xr:uid="{00000000-0005-0000-0000-0000CB610000}"/>
    <cellStyle name="Normal 2 3 4 2 4 2 8" xfId="44956" xr:uid="{00000000-0005-0000-0000-0000CC610000}"/>
    <cellStyle name="Normal 2 3 4 2 4 2 9" xfId="53342" xr:uid="{00000000-0005-0000-0000-0000CD610000}"/>
    <cellStyle name="Normal 2 3 4 2 4 3" xfId="3869" xr:uid="{00000000-0005-0000-0000-0000CE610000}"/>
    <cellStyle name="Normal 2 3 4 2 4 3 2" xfId="15223" xr:uid="{00000000-0005-0000-0000-0000CF610000}"/>
    <cellStyle name="Normal 2 3 4 2 4 3 3" xfId="23609" xr:uid="{00000000-0005-0000-0000-0000D0610000}"/>
    <cellStyle name="Normal 2 3 4 2 4 3 4" xfId="31995" xr:uid="{00000000-0005-0000-0000-0000D1610000}"/>
    <cellStyle name="Normal 2 3 4 2 4 3 5" xfId="40381" xr:uid="{00000000-0005-0000-0000-0000D2610000}"/>
    <cellStyle name="Normal 2 3 4 2 4 3 6" xfId="48767" xr:uid="{00000000-0005-0000-0000-0000D3610000}"/>
    <cellStyle name="Normal 2 3 4 2 4 3 7" xfId="57153" xr:uid="{00000000-0005-0000-0000-0000D4610000}"/>
    <cellStyle name="Normal 2 3 4 2 4 4" xfId="6837" xr:uid="{00000000-0005-0000-0000-0000D5610000}"/>
    <cellStyle name="Normal 2 3 4 2 4 4 2" xfId="12513" xr:uid="{00000000-0005-0000-0000-0000D6610000}"/>
    <cellStyle name="Normal 2 3 4 2 4 4 3" xfId="20899" xr:uid="{00000000-0005-0000-0000-0000D7610000}"/>
    <cellStyle name="Normal 2 3 4 2 4 4 4" xfId="29285" xr:uid="{00000000-0005-0000-0000-0000D8610000}"/>
    <cellStyle name="Normal 2 3 4 2 4 4 5" xfId="37671" xr:uid="{00000000-0005-0000-0000-0000D9610000}"/>
    <cellStyle name="Normal 2 3 4 2 4 4 6" xfId="46057" xr:uid="{00000000-0005-0000-0000-0000DA610000}"/>
    <cellStyle name="Normal 2 3 4 2 4 4 7" xfId="54443" xr:uid="{00000000-0005-0000-0000-0000DB610000}"/>
    <cellStyle name="Normal 2 3 4 2 4 5" xfId="9547" xr:uid="{00000000-0005-0000-0000-0000DC610000}"/>
    <cellStyle name="Normal 2 3 4 2 4 6" xfId="17933" xr:uid="{00000000-0005-0000-0000-0000DD610000}"/>
    <cellStyle name="Normal 2 3 4 2 4 7" xfId="26319" xr:uid="{00000000-0005-0000-0000-0000DE610000}"/>
    <cellStyle name="Normal 2 3 4 2 4 8" xfId="34705" xr:uid="{00000000-0005-0000-0000-0000DF610000}"/>
    <cellStyle name="Normal 2 3 4 2 4 9" xfId="43091" xr:uid="{00000000-0005-0000-0000-0000E0610000}"/>
    <cellStyle name="Normal 2 3 4 2 5" xfId="1607" xr:uid="{00000000-0005-0000-0000-0000E1610000}"/>
    <cellStyle name="Normal 2 3 4 2 5 10" xfId="51932" xr:uid="{00000000-0005-0000-0000-0000E2610000}"/>
    <cellStyle name="Normal 2 3 4 2 5 11" xfId="60318" xr:uid="{00000000-0005-0000-0000-0000E3610000}"/>
    <cellStyle name="Normal 2 3 4 2 5 2" xfId="2627" xr:uid="{00000000-0005-0000-0000-0000E4610000}"/>
    <cellStyle name="Normal 2 3 4 2 5 2 2" xfId="5344" xr:uid="{00000000-0005-0000-0000-0000E5610000}"/>
    <cellStyle name="Normal 2 3 4 2 5 2 2 2" xfId="16698" xr:uid="{00000000-0005-0000-0000-0000E6610000}"/>
    <cellStyle name="Normal 2 3 4 2 5 2 2 3" xfId="25084" xr:uid="{00000000-0005-0000-0000-0000E7610000}"/>
    <cellStyle name="Normal 2 3 4 2 5 2 2 4" xfId="33470" xr:uid="{00000000-0005-0000-0000-0000E8610000}"/>
    <cellStyle name="Normal 2 3 4 2 5 2 2 5" xfId="41856" xr:uid="{00000000-0005-0000-0000-0000E9610000}"/>
    <cellStyle name="Normal 2 3 4 2 5 2 2 6" xfId="50242" xr:uid="{00000000-0005-0000-0000-0000EA610000}"/>
    <cellStyle name="Normal 2 3 4 2 5 2 2 7" xfId="58628" xr:uid="{00000000-0005-0000-0000-0000EB610000}"/>
    <cellStyle name="Normal 2 3 4 2 5 2 3" xfId="8312" xr:uid="{00000000-0005-0000-0000-0000EC610000}"/>
    <cellStyle name="Normal 2 3 4 2 5 2 3 2" xfId="13988" xr:uid="{00000000-0005-0000-0000-0000ED610000}"/>
    <cellStyle name="Normal 2 3 4 2 5 2 3 3" xfId="22374" xr:uid="{00000000-0005-0000-0000-0000EE610000}"/>
    <cellStyle name="Normal 2 3 4 2 5 2 3 4" xfId="30760" xr:uid="{00000000-0005-0000-0000-0000EF610000}"/>
    <cellStyle name="Normal 2 3 4 2 5 2 3 5" xfId="39146" xr:uid="{00000000-0005-0000-0000-0000F0610000}"/>
    <cellStyle name="Normal 2 3 4 2 5 2 3 6" xfId="47532" xr:uid="{00000000-0005-0000-0000-0000F1610000}"/>
    <cellStyle name="Normal 2 3 4 2 5 2 3 7" xfId="55918" xr:uid="{00000000-0005-0000-0000-0000F2610000}"/>
    <cellStyle name="Normal 2 3 4 2 5 2 4" xfId="11022" xr:uid="{00000000-0005-0000-0000-0000F3610000}"/>
    <cellStyle name="Normal 2 3 4 2 5 2 5" xfId="19408" xr:uid="{00000000-0005-0000-0000-0000F4610000}"/>
    <cellStyle name="Normal 2 3 4 2 5 2 6" xfId="27794" xr:uid="{00000000-0005-0000-0000-0000F5610000}"/>
    <cellStyle name="Normal 2 3 4 2 5 2 7" xfId="36180" xr:uid="{00000000-0005-0000-0000-0000F6610000}"/>
    <cellStyle name="Normal 2 3 4 2 5 2 8" xfId="44566" xr:uid="{00000000-0005-0000-0000-0000F7610000}"/>
    <cellStyle name="Normal 2 3 4 2 5 2 9" xfId="52952" xr:uid="{00000000-0005-0000-0000-0000F8610000}"/>
    <cellStyle name="Normal 2 3 4 2 5 3" xfId="4324" xr:uid="{00000000-0005-0000-0000-0000F9610000}"/>
    <cellStyle name="Normal 2 3 4 2 5 3 2" xfId="15678" xr:uid="{00000000-0005-0000-0000-0000FA610000}"/>
    <cellStyle name="Normal 2 3 4 2 5 3 3" xfId="24064" xr:uid="{00000000-0005-0000-0000-0000FB610000}"/>
    <cellStyle name="Normal 2 3 4 2 5 3 4" xfId="32450" xr:uid="{00000000-0005-0000-0000-0000FC610000}"/>
    <cellStyle name="Normal 2 3 4 2 5 3 5" xfId="40836" xr:uid="{00000000-0005-0000-0000-0000FD610000}"/>
    <cellStyle name="Normal 2 3 4 2 5 3 6" xfId="49222" xr:uid="{00000000-0005-0000-0000-0000FE610000}"/>
    <cellStyle name="Normal 2 3 4 2 5 3 7" xfId="57608" xr:uid="{00000000-0005-0000-0000-0000FF610000}"/>
    <cellStyle name="Normal 2 3 4 2 5 4" xfId="7292" xr:uid="{00000000-0005-0000-0000-000000620000}"/>
    <cellStyle name="Normal 2 3 4 2 5 4 2" xfId="12968" xr:uid="{00000000-0005-0000-0000-000001620000}"/>
    <cellStyle name="Normal 2 3 4 2 5 4 3" xfId="21354" xr:uid="{00000000-0005-0000-0000-000002620000}"/>
    <cellStyle name="Normal 2 3 4 2 5 4 4" xfId="29740" xr:uid="{00000000-0005-0000-0000-000003620000}"/>
    <cellStyle name="Normal 2 3 4 2 5 4 5" xfId="38126" xr:uid="{00000000-0005-0000-0000-000004620000}"/>
    <cellStyle name="Normal 2 3 4 2 5 4 6" xfId="46512" xr:uid="{00000000-0005-0000-0000-000005620000}"/>
    <cellStyle name="Normal 2 3 4 2 5 4 7" xfId="54898" xr:uid="{00000000-0005-0000-0000-000006620000}"/>
    <cellStyle name="Normal 2 3 4 2 5 5" xfId="10002" xr:uid="{00000000-0005-0000-0000-000007620000}"/>
    <cellStyle name="Normal 2 3 4 2 5 6" xfId="18388" xr:uid="{00000000-0005-0000-0000-000008620000}"/>
    <cellStyle name="Normal 2 3 4 2 5 7" xfId="26774" xr:uid="{00000000-0005-0000-0000-000009620000}"/>
    <cellStyle name="Normal 2 3 4 2 5 8" xfId="35160" xr:uid="{00000000-0005-0000-0000-00000A620000}"/>
    <cellStyle name="Normal 2 3 4 2 5 9" xfId="43546" xr:uid="{00000000-0005-0000-0000-00000B620000}"/>
    <cellStyle name="Normal 2 3 4 2 6" xfId="2172" xr:uid="{00000000-0005-0000-0000-00000C620000}"/>
    <cellStyle name="Normal 2 3 4 2 6 2" xfId="4889" xr:uid="{00000000-0005-0000-0000-00000D620000}"/>
    <cellStyle name="Normal 2 3 4 2 6 2 2" xfId="16243" xr:uid="{00000000-0005-0000-0000-00000E620000}"/>
    <cellStyle name="Normal 2 3 4 2 6 2 3" xfId="24629" xr:uid="{00000000-0005-0000-0000-00000F620000}"/>
    <cellStyle name="Normal 2 3 4 2 6 2 4" xfId="33015" xr:uid="{00000000-0005-0000-0000-000010620000}"/>
    <cellStyle name="Normal 2 3 4 2 6 2 5" xfId="41401" xr:uid="{00000000-0005-0000-0000-000011620000}"/>
    <cellStyle name="Normal 2 3 4 2 6 2 6" xfId="49787" xr:uid="{00000000-0005-0000-0000-000012620000}"/>
    <cellStyle name="Normal 2 3 4 2 6 2 7" xfId="58173" xr:uid="{00000000-0005-0000-0000-000013620000}"/>
    <cellStyle name="Normal 2 3 4 2 6 3" xfId="7857" xr:uid="{00000000-0005-0000-0000-000014620000}"/>
    <cellStyle name="Normal 2 3 4 2 6 3 2" xfId="13533" xr:uid="{00000000-0005-0000-0000-000015620000}"/>
    <cellStyle name="Normal 2 3 4 2 6 3 3" xfId="21919" xr:uid="{00000000-0005-0000-0000-000016620000}"/>
    <cellStyle name="Normal 2 3 4 2 6 3 4" xfId="30305" xr:uid="{00000000-0005-0000-0000-000017620000}"/>
    <cellStyle name="Normal 2 3 4 2 6 3 5" xfId="38691" xr:uid="{00000000-0005-0000-0000-000018620000}"/>
    <cellStyle name="Normal 2 3 4 2 6 3 6" xfId="47077" xr:uid="{00000000-0005-0000-0000-000019620000}"/>
    <cellStyle name="Normal 2 3 4 2 6 3 7" xfId="55463" xr:uid="{00000000-0005-0000-0000-00001A620000}"/>
    <cellStyle name="Normal 2 3 4 2 6 4" xfId="10567" xr:uid="{00000000-0005-0000-0000-00001B620000}"/>
    <cellStyle name="Normal 2 3 4 2 6 5" xfId="18953" xr:uid="{00000000-0005-0000-0000-00001C620000}"/>
    <cellStyle name="Normal 2 3 4 2 6 6" xfId="27339" xr:uid="{00000000-0005-0000-0000-00001D620000}"/>
    <cellStyle name="Normal 2 3 4 2 6 7" xfId="35725" xr:uid="{00000000-0005-0000-0000-00001E620000}"/>
    <cellStyle name="Normal 2 3 4 2 6 8" xfId="44111" xr:uid="{00000000-0005-0000-0000-00001F620000}"/>
    <cellStyle name="Normal 2 3 4 2 6 9" xfId="52497" xr:uid="{00000000-0005-0000-0000-000020620000}"/>
    <cellStyle name="Normal 2 3 4 2 7" xfId="686" xr:uid="{00000000-0005-0000-0000-000021620000}"/>
    <cellStyle name="Normal 2 3 4 2 7 2" xfId="6447" xr:uid="{00000000-0005-0000-0000-000022620000}"/>
    <cellStyle name="Normal 2 3 4 2 7 3" xfId="12123" xr:uid="{00000000-0005-0000-0000-000023620000}"/>
    <cellStyle name="Normal 2 3 4 2 7 4" xfId="20509" xr:uid="{00000000-0005-0000-0000-000024620000}"/>
    <cellStyle name="Normal 2 3 4 2 7 5" xfId="28895" xr:uid="{00000000-0005-0000-0000-000025620000}"/>
    <cellStyle name="Normal 2 3 4 2 7 6" xfId="37281" xr:uid="{00000000-0005-0000-0000-000026620000}"/>
    <cellStyle name="Normal 2 3 4 2 7 7" xfId="45667" xr:uid="{00000000-0005-0000-0000-000027620000}"/>
    <cellStyle name="Normal 2 3 4 2 7 8" xfId="54053" xr:uid="{00000000-0005-0000-0000-000028620000}"/>
    <cellStyle name="Normal 2 3 4 2 8" xfId="3479" xr:uid="{00000000-0005-0000-0000-000029620000}"/>
    <cellStyle name="Normal 2 3 4 2 8 2" xfId="14833" xr:uid="{00000000-0005-0000-0000-00002A620000}"/>
    <cellStyle name="Normal 2 3 4 2 8 3" xfId="23219" xr:uid="{00000000-0005-0000-0000-00002B620000}"/>
    <cellStyle name="Normal 2 3 4 2 8 4" xfId="31605" xr:uid="{00000000-0005-0000-0000-00002C620000}"/>
    <cellStyle name="Normal 2 3 4 2 8 5" xfId="39991" xr:uid="{00000000-0005-0000-0000-00002D620000}"/>
    <cellStyle name="Normal 2 3 4 2 8 6" xfId="48377" xr:uid="{00000000-0005-0000-0000-00002E620000}"/>
    <cellStyle name="Normal 2 3 4 2 8 7" xfId="56763" xr:uid="{00000000-0005-0000-0000-00002F620000}"/>
    <cellStyle name="Normal 2 3 4 2 9" xfId="6214" xr:uid="{00000000-0005-0000-0000-000030620000}"/>
    <cellStyle name="Normal 2 3 4 2 9 2" xfId="11890" xr:uid="{00000000-0005-0000-0000-000031620000}"/>
    <cellStyle name="Normal 2 3 4 2 9 3" xfId="20276" xr:uid="{00000000-0005-0000-0000-000032620000}"/>
    <cellStyle name="Normal 2 3 4 2 9 4" xfId="28662" xr:uid="{00000000-0005-0000-0000-000033620000}"/>
    <cellStyle name="Normal 2 3 4 2 9 5" xfId="37048" xr:uid="{00000000-0005-0000-0000-000034620000}"/>
    <cellStyle name="Normal 2 3 4 2 9 6" xfId="45434" xr:uid="{00000000-0005-0000-0000-000035620000}"/>
    <cellStyle name="Normal 2 3 4 2 9 7" xfId="53820" xr:uid="{00000000-0005-0000-0000-000036620000}"/>
    <cellStyle name="Normal 2 3 4 2_Sheet1" xfId="246" xr:uid="{00000000-0005-0000-0000-000037620000}"/>
    <cellStyle name="Normal 2 3 4 3" xfId="247" xr:uid="{00000000-0005-0000-0000-000038620000}"/>
    <cellStyle name="Normal 2 3 4 3 10" xfId="9159" xr:uid="{00000000-0005-0000-0000-000039620000}"/>
    <cellStyle name="Normal 2 3 4 3 11" xfId="17545" xr:uid="{00000000-0005-0000-0000-00003A620000}"/>
    <cellStyle name="Normal 2 3 4 3 12" xfId="25931" xr:uid="{00000000-0005-0000-0000-00003B620000}"/>
    <cellStyle name="Normal 2 3 4 3 13" xfId="34317" xr:uid="{00000000-0005-0000-0000-00003C620000}"/>
    <cellStyle name="Normal 2 3 4 3 14" xfId="42703" xr:uid="{00000000-0005-0000-0000-00003D620000}"/>
    <cellStyle name="Normal 2 3 4 3 15" xfId="51089" xr:uid="{00000000-0005-0000-0000-00003E620000}"/>
    <cellStyle name="Normal 2 3 4 3 16" xfId="59475" xr:uid="{00000000-0005-0000-0000-00003F620000}"/>
    <cellStyle name="Normal 2 3 4 3 17" xfId="60842" xr:uid="{00000000-0005-0000-0000-000040620000}"/>
    <cellStyle name="Normal 2 3 4 3 2" xfId="248" xr:uid="{00000000-0005-0000-0000-000041620000}"/>
    <cellStyle name="Normal 2 3 4 3 2 10" xfId="34318" xr:uid="{00000000-0005-0000-0000-000042620000}"/>
    <cellStyle name="Normal 2 3 4 3 2 11" xfId="42704" xr:uid="{00000000-0005-0000-0000-000043620000}"/>
    <cellStyle name="Normal 2 3 4 3 2 12" xfId="51090" xr:uid="{00000000-0005-0000-0000-000044620000}"/>
    <cellStyle name="Normal 2 3 4 3 2 13" xfId="59476" xr:uid="{00000000-0005-0000-0000-000045620000}"/>
    <cellStyle name="Normal 2 3 4 3 2 14" xfId="60843" xr:uid="{00000000-0005-0000-0000-000046620000}"/>
    <cellStyle name="Normal 2 3 4 3 2 2" xfId="1070" xr:uid="{00000000-0005-0000-0000-000047620000}"/>
    <cellStyle name="Normal 2 3 4 3 2 2 10" xfId="51481" xr:uid="{00000000-0005-0000-0000-000048620000}"/>
    <cellStyle name="Normal 2 3 4 3 2 2 11" xfId="59867" xr:uid="{00000000-0005-0000-0000-000049620000}"/>
    <cellStyle name="Normal 2 3 4 3 2 2 12" xfId="61338" xr:uid="{00000000-0005-0000-0000-00004A620000}"/>
    <cellStyle name="Normal 2 3 4 3 2 2 2" xfId="3021" xr:uid="{00000000-0005-0000-0000-00004B620000}"/>
    <cellStyle name="Normal 2 3 4 3 2 2 2 2" xfId="5738" xr:uid="{00000000-0005-0000-0000-00004C620000}"/>
    <cellStyle name="Normal 2 3 4 3 2 2 2 2 2" xfId="17092" xr:uid="{00000000-0005-0000-0000-00004D620000}"/>
    <cellStyle name="Normal 2 3 4 3 2 2 2 2 3" xfId="25478" xr:uid="{00000000-0005-0000-0000-00004E620000}"/>
    <cellStyle name="Normal 2 3 4 3 2 2 2 2 4" xfId="33864" xr:uid="{00000000-0005-0000-0000-00004F620000}"/>
    <cellStyle name="Normal 2 3 4 3 2 2 2 2 5" xfId="42250" xr:uid="{00000000-0005-0000-0000-000050620000}"/>
    <cellStyle name="Normal 2 3 4 3 2 2 2 2 6" xfId="50636" xr:uid="{00000000-0005-0000-0000-000051620000}"/>
    <cellStyle name="Normal 2 3 4 3 2 2 2 2 7" xfId="59022" xr:uid="{00000000-0005-0000-0000-000052620000}"/>
    <cellStyle name="Normal 2 3 4 3 2 2 2 3" xfId="8706" xr:uid="{00000000-0005-0000-0000-000053620000}"/>
    <cellStyle name="Normal 2 3 4 3 2 2 2 3 2" xfId="14382" xr:uid="{00000000-0005-0000-0000-000054620000}"/>
    <cellStyle name="Normal 2 3 4 3 2 2 2 3 3" xfId="22768" xr:uid="{00000000-0005-0000-0000-000055620000}"/>
    <cellStyle name="Normal 2 3 4 3 2 2 2 3 4" xfId="31154" xr:uid="{00000000-0005-0000-0000-000056620000}"/>
    <cellStyle name="Normal 2 3 4 3 2 2 2 3 5" xfId="39540" xr:uid="{00000000-0005-0000-0000-000057620000}"/>
    <cellStyle name="Normal 2 3 4 3 2 2 2 3 6" xfId="47926" xr:uid="{00000000-0005-0000-0000-000058620000}"/>
    <cellStyle name="Normal 2 3 4 3 2 2 2 3 7" xfId="56312" xr:uid="{00000000-0005-0000-0000-000059620000}"/>
    <cellStyle name="Normal 2 3 4 3 2 2 2 4" xfId="11416" xr:uid="{00000000-0005-0000-0000-00005A620000}"/>
    <cellStyle name="Normal 2 3 4 3 2 2 2 5" xfId="19802" xr:uid="{00000000-0005-0000-0000-00005B620000}"/>
    <cellStyle name="Normal 2 3 4 3 2 2 2 6" xfId="28188" xr:uid="{00000000-0005-0000-0000-00005C620000}"/>
    <cellStyle name="Normal 2 3 4 3 2 2 2 7" xfId="36574" xr:uid="{00000000-0005-0000-0000-00005D620000}"/>
    <cellStyle name="Normal 2 3 4 3 2 2 2 8" xfId="44960" xr:uid="{00000000-0005-0000-0000-00005E620000}"/>
    <cellStyle name="Normal 2 3 4 3 2 2 2 9" xfId="53346" xr:uid="{00000000-0005-0000-0000-00005F620000}"/>
    <cellStyle name="Normal 2 3 4 3 2 2 3" xfId="3873" xr:uid="{00000000-0005-0000-0000-000060620000}"/>
    <cellStyle name="Normal 2 3 4 3 2 2 3 2" xfId="15227" xr:uid="{00000000-0005-0000-0000-000061620000}"/>
    <cellStyle name="Normal 2 3 4 3 2 2 3 3" xfId="23613" xr:uid="{00000000-0005-0000-0000-000062620000}"/>
    <cellStyle name="Normal 2 3 4 3 2 2 3 4" xfId="31999" xr:uid="{00000000-0005-0000-0000-000063620000}"/>
    <cellStyle name="Normal 2 3 4 3 2 2 3 5" xfId="40385" xr:uid="{00000000-0005-0000-0000-000064620000}"/>
    <cellStyle name="Normal 2 3 4 3 2 2 3 6" xfId="48771" xr:uid="{00000000-0005-0000-0000-000065620000}"/>
    <cellStyle name="Normal 2 3 4 3 2 2 3 7" xfId="57157" xr:uid="{00000000-0005-0000-0000-000066620000}"/>
    <cellStyle name="Normal 2 3 4 3 2 2 4" xfId="6841" xr:uid="{00000000-0005-0000-0000-000067620000}"/>
    <cellStyle name="Normal 2 3 4 3 2 2 4 2" xfId="12517" xr:uid="{00000000-0005-0000-0000-000068620000}"/>
    <cellStyle name="Normal 2 3 4 3 2 2 4 3" xfId="20903" xr:uid="{00000000-0005-0000-0000-000069620000}"/>
    <cellStyle name="Normal 2 3 4 3 2 2 4 4" xfId="29289" xr:uid="{00000000-0005-0000-0000-00006A620000}"/>
    <cellStyle name="Normal 2 3 4 3 2 2 4 5" xfId="37675" xr:uid="{00000000-0005-0000-0000-00006B620000}"/>
    <cellStyle name="Normal 2 3 4 3 2 2 4 6" xfId="46061" xr:uid="{00000000-0005-0000-0000-00006C620000}"/>
    <cellStyle name="Normal 2 3 4 3 2 2 4 7" xfId="54447" xr:uid="{00000000-0005-0000-0000-00006D620000}"/>
    <cellStyle name="Normal 2 3 4 3 2 2 5" xfId="9551" xr:uid="{00000000-0005-0000-0000-00006E620000}"/>
    <cellStyle name="Normal 2 3 4 3 2 2 6" xfId="17937" xr:uid="{00000000-0005-0000-0000-00006F620000}"/>
    <cellStyle name="Normal 2 3 4 3 2 2 7" xfId="26323" xr:uid="{00000000-0005-0000-0000-000070620000}"/>
    <cellStyle name="Normal 2 3 4 3 2 2 8" xfId="34709" xr:uid="{00000000-0005-0000-0000-000071620000}"/>
    <cellStyle name="Normal 2 3 4 3 2 2 9" xfId="43095" xr:uid="{00000000-0005-0000-0000-000072620000}"/>
    <cellStyle name="Normal 2 3 4 3 2 3" xfId="1610" xr:uid="{00000000-0005-0000-0000-000073620000}"/>
    <cellStyle name="Normal 2 3 4 3 2 3 10" xfId="51935" xr:uid="{00000000-0005-0000-0000-000074620000}"/>
    <cellStyle name="Normal 2 3 4 3 2 3 11" xfId="60321" xr:uid="{00000000-0005-0000-0000-000075620000}"/>
    <cellStyle name="Normal 2 3 4 3 2 3 2" xfId="2630" xr:uid="{00000000-0005-0000-0000-000076620000}"/>
    <cellStyle name="Normal 2 3 4 3 2 3 2 2" xfId="5347" xr:uid="{00000000-0005-0000-0000-000077620000}"/>
    <cellStyle name="Normal 2 3 4 3 2 3 2 2 2" xfId="16701" xr:uid="{00000000-0005-0000-0000-000078620000}"/>
    <cellStyle name="Normal 2 3 4 3 2 3 2 2 3" xfId="25087" xr:uid="{00000000-0005-0000-0000-000079620000}"/>
    <cellStyle name="Normal 2 3 4 3 2 3 2 2 4" xfId="33473" xr:uid="{00000000-0005-0000-0000-00007A620000}"/>
    <cellStyle name="Normal 2 3 4 3 2 3 2 2 5" xfId="41859" xr:uid="{00000000-0005-0000-0000-00007B620000}"/>
    <cellStyle name="Normal 2 3 4 3 2 3 2 2 6" xfId="50245" xr:uid="{00000000-0005-0000-0000-00007C620000}"/>
    <cellStyle name="Normal 2 3 4 3 2 3 2 2 7" xfId="58631" xr:uid="{00000000-0005-0000-0000-00007D620000}"/>
    <cellStyle name="Normal 2 3 4 3 2 3 2 3" xfId="8315" xr:uid="{00000000-0005-0000-0000-00007E620000}"/>
    <cellStyle name="Normal 2 3 4 3 2 3 2 3 2" xfId="13991" xr:uid="{00000000-0005-0000-0000-00007F620000}"/>
    <cellStyle name="Normal 2 3 4 3 2 3 2 3 3" xfId="22377" xr:uid="{00000000-0005-0000-0000-000080620000}"/>
    <cellStyle name="Normal 2 3 4 3 2 3 2 3 4" xfId="30763" xr:uid="{00000000-0005-0000-0000-000081620000}"/>
    <cellStyle name="Normal 2 3 4 3 2 3 2 3 5" xfId="39149" xr:uid="{00000000-0005-0000-0000-000082620000}"/>
    <cellStyle name="Normal 2 3 4 3 2 3 2 3 6" xfId="47535" xr:uid="{00000000-0005-0000-0000-000083620000}"/>
    <cellStyle name="Normal 2 3 4 3 2 3 2 3 7" xfId="55921" xr:uid="{00000000-0005-0000-0000-000084620000}"/>
    <cellStyle name="Normal 2 3 4 3 2 3 2 4" xfId="11025" xr:uid="{00000000-0005-0000-0000-000085620000}"/>
    <cellStyle name="Normal 2 3 4 3 2 3 2 5" xfId="19411" xr:uid="{00000000-0005-0000-0000-000086620000}"/>
    <cellStyle name="Normal 2 3 4 3 2 3 2 6" xfId="27797" xr:uid="{00000000-0005-0000-0000-000087620000}"/>
    <cellStyle name="Normal 2 3 4 3 2 3 2 7" xfId="36183" xr:uid="{00000000-0005-0000-0000-000088620000}"/>
    <cellStyle name="Normal 2 3 4 3 2 3 2 8" xfId="44569" xr:uid="{00000000-0005-0000-0000-000089620000}"/>
    <cellStyle name="Normal 2 3 4 3 2 3 2 9" xfId="52955" xr:uid="{00000000-0005-0000-0000-00008A620000}"/>
    <cellStyle name="Normal 2 3 4 3 2 3 3" xfId="4327" xr:uid="{00000000-0005-0000-0000-00008B620000}"/>
    <cellStyle name="Normal 2 3 4 3 2 3 3 2" xfId="15681" xr:uid="{00000000-0005-0000-0000-00008C620000}"/>
    <cellStyle name="Normal 2 3 4 3 2 3 3 3" xfId="24067" xr:uid="{00000000-0005-0000-0000-00008D620000}"/>
    <cellStyle name="Normal 2 3 4 3 2 3 3 4" xfId="32453" xr:uid="{00000000-0005-0000-0000-00008E620000}"/>
    <cellStyle name="Normal 2 3 4 3 2 3 3 5" xfId="40839" xr:uid="{00000000-0005-0000-0000-00008F620000}"/>
    <cellStyle name="Normal 2 3 4 3 2 3 3 6" xfId="49225" xr:uid="{00000000-0005-0000-0000-000090620000}"/>
    <cellStyle name="Normal 2 3 4 3 2 3 3 7" xfId="57611" xr:uid="{00000000-0005-0000-0000-000091620000}"/>
    <cellStyle name="Normal 2 3 4 3 2 3 4" xfId="7295" xr:uid="{00000000-0005-0000-0000-000092620000}"/>
    <cellStyle name="Normal 2 3 4 3 2 3 4 2" xfId="12971" xr:uid="{00000000-0005-0000-0000-000093620000}"/>
    <cellStyle name="Normal 2 3 4 3 2 3 4 3" xfId="21357" xr:uid="{00000000-0005-0000-0000-000094620000}"/>
    <cellStyle name="Normal 2 3 4 3 2 3 4 4" xfId="29743" xr:uid="{00000000-0005-0000-0000-000095620000}"/>
    <cellStyle name="Normal 2 3 4 3 2 3 4 5" xfId="38129" xr:uid="{00000000-0005-0000-0000-000096620000}"/>
    <cellStyle name="Normal 2 3 4 3 2 3 4 6" xfId="46515" xr:uid="{00000000-0005-0000-0000-000097620000}"/>
    <cellStyle name="Normal 2 3 4 3 2 3 4 7" xfId="54901" xr:uid="{00000000-0005-0000-0000-000098620000}"/>
    <cellStyle name="Normal 2 3 4 3 2 3 5" xfId="10005" xr:uid="{00000000-0005-0000-0000-000099620000}"/>
    <cellStyle name="Normal 2 3 4 3 2 3 6" xfId="18391" xr:uid="{00000000-0005-0000-0000-00009A620000}"/>
    <cellStyle name="Normal 2 3 4 3 2 3 7" xfId="26777" xr:uid="{00000000-0005-0000-0000-00009B620000}"/>
    <cellStyle name="Normal 2 3 4 3 2 3 8" xfId="35163" xr:uid="{00000000-0005-0000-0000-00009C620000}"/>
    <cellStyle name="Normal 2 3 4 3 2 3 9" xfId="43549" xr:uid="{00000000-0005-0000-0000-00009D620000}"/>
    <cellStyle name="Normal 2 3 4 3 2 4" xfId="2176" xr:uid="{00000000-0005-0000-0000-00009E620000}"/>
    <cellStyle name="Normal 2 3 4 3 2 4 2" xfId="4893" xr:uid="{00000000-0005-0000-0000-00009F620000}"/>
    <cellStyle name="Normal 2 3 4 3 2 4 2 2" xfId="16247" xr:uid="{00000000-0005-0000-0000-0000A0620000}"/>
    <cellStyle name="Normal 2 3 4 3 2 4 2 3" xfId="24633" xr:uid="{00000000-0005-0000-0000-0000A1620000}"/>
    <cellStyle name="Normal 2 3 4 3 2 4 2 4" xfId="33019" xr:uid="{00000000-0005-0000-0000-0000A2620000}"/>
    <cellStyle name="Normal 2 3 4 3 2 4 2 5" xfId="41405" xr:uid="{00000000-0005-0000-0000-0000A3620000}"/>
    <cellStyle name="Normal 2 3 4 3 2 4 2 6" xfId="49791" xr:uid="{00000000-0005-0000-0000-0000A4620000}"/>
    <cellStyle name="Normal 2 3 4 3 2 4 2 7" xfId="58177" xr:uid="{00000000-0005-0000-0000-0000A5620000}"/>
    <cellStyle name="Normal 2 3 4 3 2 4 3" xfId="7861" xr:uid="{00000000-0005-0000-0000-0000A6620000}"/>
    <cellStyle name="Normal 2 3 4 3 2 4 3 2" xfId="13537" xr:uid="{00000000-0005-0000-0000-0000A7620000}"/>
    <cellStyle name="Normal 2 3 4 3 2 4 3 3" xfId="21923" xr:uid="{00000000-0005-0000-0000-0000A8620000}"/>
    <cellStyle name="Normal 2 3 4 3 2 4 3 4" xfId="30309" xr:uid="{00000000-0005-0000-0000-0000A9620000}"/>
    <cellStyle name="Normal 2 3 4 3 2 4 3 5" xfId="38695" xr:uid="{00000000-0005-0000-0000-0000AA620000}"/>
    <cellStyle name="Normal 2 3 4 3 2 4 3 6" xfId="47081" xr:uid="{00000000-0005-0000-0000-0000AB620000}"/>
    <cellStyle name="Normal 2 3 4 3 2 4 3 7" xfId="55467" xr:uid="{00000000-0005-0000-0000-0000AC620000}"/>
    <cellStyle name="Normal 2 3 4 3 2 4 4" xfId="10571" xr:uid="{00000000-0005-0000-0000-0000AD620000}"/>
    <cellStyle name="Normal 2 3 4 3 2 4 5" xfId="18957" xr:uid="{00000000-0005-0000-0000-0000AE620000}"/>
    <cellStyle name="Normal 2 3 4 3 2 4 6" xfId="27343" xr:uid="{00000000-0005-0000-0000-0000AF620000}"/>
    <cellStyle name="Normal 2 3 4 3 2 4 7" xfId="35729" xr:uid="{00000000-0005-0000-0000-0000B0620000}"/>
    <cellStyle name="Normal 2 3 4 3 2 4 8" xfId="44115" xr:uid="{00000000-0005-0000-0000-0000B1620000}"/>
    <cellStyle name="Normal 2 3 4 3 2 4 9" xfId="52501" xr:uid="{00000000-0005-0000-0000-0000B2620000}"/>
    <cellStyle name="Normal 2 3 4 3 2 5" xfId="3482" xr:uid="{00000000-0005-0000-0000-0000B3620000}"/>
    <cellStyle name="Normal 2 3 4 3 2 5 2" xfId="14836" xr:uid="{00000000-0005-0000-0000-0000B4620000}"/>
    <cellStyle name="Normal 2 3 4 3 2 5 3" xfId="23222" xr:uid="{00000000-0005-0000-0000-0000B5620000}"/>
    <cellStyle name="Normal 2 3 4 3 2 5 4" xfId="31608" xr:uid="{00000000-0005-0000-0000-0000B6620000}"/>
    <cellStyle name="Normal 2 3 4 3 2 5 5" xfId="39994" xr:uid="{00000000-0005-0000-0000-0000B7620000}"/>
    <cellStyle name="Normal 2 3 4 3 2 5 6" xfId="48380" xr:uid="{00000000-0005-0000-0000-0000B8620000}"/>
    <cellStyle name="Normal 2 3 4 3 2 5 7" xfId="56766" xr:uid="{00000000-0005-0000-0000-0000B9620000}"/>
    <cellStyle name="Normal 2 3 4 3 2 6" xfId="6450" xr:uid="{00000000-0005-0000-0000-0000BA620000}"/>
    <cellStyle name="Normal 2 3 4 3 2 6 2" xfId="12126" xr:uid="{00000000-0005-0000-0000-0000BB620000}"/>
    <cellStyle name="Normal 2 3 4 3 2 6 3" xfId="20512" xr:uid="{00000000-0005-0000-0000-0000BC620000}"/>
    <cellStyle name="Normal 2 3 4 3 2 6 4" xfId="28898" xr:uid="{00000000-0005-0000-0000-0000BD620000}"/>
    <cellStyle name="Normal 2 3 4 3 2 6 5" xfId="37284" xr:uid="{00000000-0005-0000-0000-0000BE620000}"/>
    <cellStyle name="Normal 2 3 4 3 2 6 6" xfId="45670" xr:uid="{00000000-0005-0000-0000-0000BF620000}"/>
    <cellStyle name="Normal 2 3 4 3 2 6 7" xfId="54056" xr:uid="{00000000-0005-0000-0000-0000C0620000}"/>
    <cellStyle name="Normal 2 3 4 3 2 7" xfId="9160" xr:uid="{00000000-0005-0000-0000-0000C1620000}"/>
    <cellStyle name="Normal 2 3 4 3 2 8" xfId="17546" xr:uid="{00000000-0005-0000-0000-0000C2620000}"/>
    <cellStyle name="Normal 2 3 4 3 2 9" xfId="25932" xr:uid="{00000000-0005-0000-0000-0000C3620000}"/>
    <cellStyle name="Normal 2 3 4 3 3" xfId="1071" xr:uid="{00000000-0005-0000-0000-0000C4620000}"/>
    <cellStyle name="Normal 2 3 4 3 3 10" xfId="43096" xr:uid="{00000000-0005-0000-0000-0000C5620000}"/>
    <cellStyle name="Normal 2 3 4 3 3 11" xfId="51482" xr:uid="{00000000-0005-0000-0000-0000C6620000}"/>
    <cellStyle name="Normal 2 3 4 3 3 12" xfId="59868" xr:uid="{00000000-0005-0000-0000-0000C7620000}"/>
    <cellStyle name="Normal 2 3 4 3 3 13" xfId="61337" xr:uid="{00000000-0005-0000-0000-0000C8620000}"/>
    <cellStyle name="Normal 2 3 4 3 3 2" xfId="1873" xr:uid="{00000000-0005-0000-0000-0000C9620000}"/>
    <cellStyle name="Normal 2 3 4 3 3 2 10" xfId="52198" xr:uid="{00000000-0005-0000-0000-0000CA620000}"/>
    <cellStyle name="Normal 2 3 4 3 3 2 11" xfId="60584" xr:uid="{00000000-0005-0000-0000-0000CB620000}"/>
    <cellStyle name="Normal 2 3 4 3 3 2 2" xfId="3022" xr:uid="{00000000-0005-0000-0000-0000CC620000}"/>
    <cellStyle name="Normal 2 3 4 3 3 2 2 2" xfId="5739" xr:uid="{00000000-0005-0000-0000-0000CD620000}"/>
    <cellStyle name="Normal 2 3 4 3 3 2 2 2 2" xfId="17093" xr:uid="{00000000-0005-0000-0000-0000CE620000}"/>
    <cellStyle name="Normal 2 3 4 3 3 2 2 2 3" xfId="25479" xr:uid="{00000000-0005-0000-0000-0000CF620000}"/>
    <cellStyle name="Normal 2 3 4 3 3 2 2 2 4" xfId="33865" xr:uid="{00000000-0005-0000-0000-0000D0620000}"/>
    <cellStyle name="Normal 2 3 4 3 3 2 2 2 5" xfId="42251" xr:uid="{00000000-0005-0000-0000-0000D1620000}"/>
    <cellStyle name="Normal 2 3 4 3 3 2 2 2 6" xfId="50637" xr:uid="{00000000-0005-0000-0000-0000D2620000}"/>
    <cellStyle name="Normal 2 3 4 3 3 2 2 2 7" xfId="59023" xr:uid="{00000000-0005-0000-0000-0000D3620000}"/>
    <cellStyle name="Normal 2 3 4 3 3 2 2 3" xfId="8707" xr:uid="{00000000-0005-0000-0000-0000D4620000}"/>
    <cellStyle name="Normal 2 3 4 3 3 2 2 3 2" xfId="14383" xr:uid="{00000000-0005-0000-0000-0000D5620000}"/>
    <cellStyle name="Normal 2 3 4 3 3 2 2 3 3" xfId="22769" xr:uid="{00000000-0005-0000-0000-0000D6620000}"/>
    <cellStyle name="Normal 2 3 4 3 3 2 2 3 4" xfId="31155" xr:uid="{00000000-0005-0000-0000-0000D7620000}"/>
    <cellStyle name="Normal 2 3 4 3 3 2 2 3 5" xfId="39541" xr:uid="{00000000-0005-0000-0000-0000D8620000}"/>
    <cellStyle name="Normal 2 3 4 3 3 2 2 3 6" xfId="47927" xr:uid="{00000000-0005-0000-0000-0000D9620000}"/>
    <cellStyle name="Normal 2 3 4 3 3 2 2 3 7" xfId="56313" xr:uid="{00000000-0005-0000-0000-0000DA620000}"/>
    <cellStyle name="Normal 2 3 4 3 3 2 2 4" xfId="11417" xr:uid="{00000000-0005-0000-0000-0000DB620000}"/>
    <cellStyle name="Normal 2 3 4 3 3 2 2 5" xfId="19803" xr:uid="{00000000-0005-0000-0000-0000DC620000}"/>
    <cellStyle name="Normal 2 3 4 3 3 2 2 6" xfId="28189" xr:uid="{00000000-0005-0000-0000-0000DD620000}"/>
    <cellStyle name="Normal 2 3 4 3 3 2 2 7" xfId="36575" xr:uid="{00000000-0005-0000-0000-0000DE620000}"/>
    <cellStyle name="Normal 2 3 4 3 3 2 2 8" xfId="44961" xr:uid="{00000000-0005-0000-0000-0000DF620000}"/>
    <cellStyle name="Normal 2 3 4 3 3 2 2 9" xfId="53347" xr:uid="{00000000-0005-0000-0000-0000E0620000}"/>
    <cellStyle name="Normal 2 3 4 3 3 2 3" xfId="4590" xr:uid="{00000000-0005-0000-0000-0000E1620000}"/>
    <cellStyle name="Normal 2 3 4 3 3 2 3 2" xfId="15944" xr:uid="{00000000-0005-0000-0000-0000E2620000}"/>
    <cellStyle name="Normal 2 3 4 3 3 2 3 3" xfId="24330" xr:uid="{00000000-0005-0000-0000-0000E3620000}"/>
    <cellStyle name="Normal 2 3 4 3 3 2 3 4" xfId="32716" xr:uid="{00000000-0005-0000-0000-0000E4620000}"/>
    <cellStyle name="Normal 2 3 4 3 3 2 3 5" xfId="41102" xr:uid="{00000000-0005-0000-0000-0000E5620000}"/>
    <cellStyle name="Normal 2 3 4 3 3 2 3 6" xfId="49488" xr:uid="{00000000-0005-0000-0000-0000E6620000}"/>
    <cellStyle name="Normal 2 3 4 3 3 2 3 7" xfId="57874" xr:uid="{00000000-0005-0000-0000-0000E7620000}"/>
    <cellStyle name="Normal 2 3 4 3 3 2 4" xfId="7558" xr:uid="{00000000-0005-0000-0000-0000E8620000}"/>
    <cellStyle name="Normal 2 3 4 3 3 2 4 2" xfId="13234" xr:uid="{00000000-0005-0000-0000-0000E9620000}"/>
    <cellStyle name="Normal 2 3 4 3 3 2 4 3" xfId="21620" xr:uid="{00000000-0005-0000-0000-0000EA620000}"/>
    <cellStyle name="Normal 2 3 4 3 3 2 4 4" xfId="30006" xr:uid="{00000000-0005-0000-0000-0000EB620000}"/>
    <cellStyle name="Normal 2 3 4 3 3 2 4 5" xfId="38392" xr:uid="{00000000-0005-0000-0000-0000EC620000}"/>
    <cellStyle name="Normal 2 3 4 3 3 2 4 6" xfId="46778" xr:uid="{00000000-0005-0000-0000-0000ED620000}"/>
    <cellStyle name="Normal 2 3 4 3 3 2 4 7" xfId="55164" xr:uid="{00000000-0005-0000-0000-0000EE620000}"/>
    <cellStyle name="Normal 2 3 4 3 3 2 5" xfId="10268" xr:uid="{00000000-0005-0000-0000-0000EF620000}"/>
    <cellStyle name="Normal 2 3 4 3 3 2 6" xfId="18654" xr:uid="{00000000-0005-0000-0000-0000F0620000}"/>
    <cellStyle name="Normal 2 3 4 3 3 2 7" xfId="27040" xr:uid="{00000000-0005-0000-0000-0000F1620000}"/>
    <cellStyle name="Normal 2 3 4 3 3 2 8" xfId="35426" xr:uid="{00000000-0005-0000-0000-0000F2620000}"/>
    <cellStyle name="Normal 2 3 4 3 3 2 9" xfId="43812" xr:uid="{00000000-0005-0000-0000-0000F3620000}"/>
    <cellStyle name="Normal 2 3 4 3 3 3" xfId="2177" xr:uid="{00000000-0005-0000-0000-0000F4620000}"/>
    <cellStyle name="Normal 2 3 4 3 3 3 2" xfId="4894" xr:uid="{00000000-0005-0000-0000-0000F5620000}"/>
    <cellStyle name="Normal 2 3 4 3 3 3 2 2" xfId="16248" xr:uid="{00000000-0005-0000-0000-0000F6620000}"/>
    <cellStyle name="Normal 2 3 4 3 3 3 2 3" xfId="24634" xr:uid="{00000000-0005-0000-0000-0000F7620000}"/>
    <cellStyle name="Normal 2 3 4 3 3 3 2 4" xfId="33020" xr:uid="{00000000-0005-0000-0000-0000F8620000}"/>
    <cellStyle name="Normal 2 3 4 3 3 3 2 5" xfId="41406" xr:uid="{00000000-0005-0000-0000-0000F9620000}"/>
    <cellStyle name="Normal 2 3 4 3 3 3 2 6" xfId="49792" xr:uid="{00000000-0005-0000-0000-0000FA620000}"/>
    <cellStyle name="Normal 2 3 4 3 3 3 2 7" xfId="58178" xr:uid="{00000000-0005-0000-0000-0000FB620000}"/>
    <cellStyle name="Normal 2 3 4 3 3 3 3" xfId="7862" xr:uid="{00000000-0005-0000-0000-0000FC620000}"/>
    <cellStyle name="Normal 2 3 4 3 3 3 3 2" xfId="13538" xr:uid="{00000000-0005-0000-0000-0000FD620000}"/>
    <cellStyle name="Normal 2 3 4 3 3 3 3 3" xfId="21924" xr:uid="{00000000-0005-0000-0000-0000FE620000}"/>
    <cellStyle name="Normal 2 3 4 3 3 3 3 4" xfId="30310" xr:uid="{00000000-0005-0000-0000-0000FF620000}"/>
    <cellStyle name="Normal 2 3 4 3 3 3 3 5" xfId="38696" xr:uid="{00000000-0005-0000-0000-000000630000}"/>
    <cellStyle name="Normal 2 3 4 3 3 3 3 6" xfId="47082" xr:uid="{00000000-0005-0000-0000-000001630000}"/>
    <cellStyle name="Normal 2 3 4 3 3 3 3 7" xfId="55468" xr:uid="{00000000-0005-0000-0000-000002630000}"/>
    <cellStyle name="Normal 2 3 4 3 3 3 4" xfId="10572" xr:uid="{00000000-0005-0000-0000-000003630000}"/>
    <cellStyle name="Normal 2 3 4 3 3 3 5" xfId="18958" xr:uid="{00000000-0005-0000-0000-000004630000}"/>
    <cellStyle name="Normal 2 3 4 3 3 3 6" xfId="27344" xr:uid="{00000000-0005-0000-0000-000005630000}"/>
    <cellStyle name="Normal 2 3 4 3 3 3 7" xfId="35730" xr:uid="{00000000-0005-0000-0000-000006630000}"/>
    <cellStyle name="Normal 2 3 4 3 3 3 8" xfId="44116" xr:uid="{00000000-0005-0000-0000-000007630000}"/>
    <cellStyle name="Normal 2 3 4 3 3 3 9" xfId="52502" xr:uid="{00000000-0005-0000-0000-000008630000}"/>
    <cellStyle name="Normal 2 3 4 3 3 4" xfId="3874" xr:uid="{00000000-0005-0000-0000-000009630000}"/>
    <cellStyle name="Normal 2 3 4 3 3 4 2" xfId="15228" xr:uid="{00000000-0005-0000-0000-00000A630000}"/>
    <cellStyle name="Normal 2 3 4 3 3 4 3" xfId="23614" xr:uid="{00000000-0005-0000-0000-00000B630000}"/>
    <cellStyle name="Normal 2 3 4 3 3 4 4" xfId="32000" xr:uid="{00000000-0005-0000-0000-00000C630000}"/>
    <cellStyle name="Normal 2 3 4 3 3 4 5" xfId="40386" xr:uid="{00000000-0005-0000-0000-00000D630000}"/>
    <cellStyle name="Normal 2 3 4 3 3 4 6" xfId="48772" xr:uid="{00000000-0005-0000-0000-00000E630000}"/>
    <cellStyle name="Normal 2 3 4 3 3 4 7" xfId="57158" xr:uid="{00000000-0005-0000-0000-00000F630000}"/>
    <cellStyle name="Normal 2 3 4 3 3 5" xfId="6842" xr:uid="{00000000-0005-0000-0000-000010630000}"/>
    <cellStyle name="Normal 2 3 4 3 3 5 2" xfId="12518" xr:uid="{00000000-0005-0000-0000-000011630000}"/>
    <cellStyle name="Normal 2 3 4 3 3 5 3" xfId="20904" xr:uid="{00000000-0005-0000-0000-000012630000}"/>
    <cellStyle name="Normal 2 3 4 3 3 5 4" xfId="29290" xr:uid="{00000000-0005-0000-0000-000013630000}"/>
    <cellStyle name="Normal 2 3 4 3 3 5 5" xfId="37676" xr:uid="{00000000-0005-0000-0000-000014630000}"/>
    <cellStyle name="Normal 2 3 4 3 3 5 6" xfId="46062" xr:uid="{00000000-0005-0000-0000-000015630000}"/>
    <cellStyle name="Normal 2 3 4 3 3 5 7" xfId="54448" xr:uid="{00000000-0005-0000-0000-000016630000}"/>
    <cellStyle name="Normal 2 3 4 3 3 6" xfId="9552" xr:uid="{00000000-0005-0000-0000-000017630000}"/>
    <cellStyle name="Normal 2 3 4 3 3 7" xfId="17938" xr:uid="{00000000-0005-0000-0000-000018630000}"/>
    <cellStyle name="Normal 2 3 4 3 3 8" xfId="26324" xr:uid="{00000000-0005-0000-0000-000019630000}"/>
    <cellStyle name="Normal 2 3 4 3 3 9" xfId="34710" xr:uid="{00000000-0005-0000-0000-00001A630000}"/>
    <cellStyle name="Normal 2 3 4 3 4" xfId="1069" xr:uid="{00000000-0005-0000-0000-00001B630000}"/>
    <cellStyle name="Normal 2 3 4 3 4 10" xfId="51480" xr:uid="{00000000-0005-0000-0000-00001C630000}"/>
    <cellStyle name="Normal 2 3 4 3 4 11" xfId="59866" xr:uid="{00000000-0005-0000-0000-00001D630000}"/>
    <cellStyle name="Normal 2 3 4 3 4 2" xfId="3020" xr:uid="{00000000-0005-0000-0000-00001E630000}"/>
    <cellStyle name="Normal 2 3 4 3 4 2 2" xfId="5737" xr:uid="{00000000-0005-0000-0000-00001F630000}"/>
    <cellStyle name="Normal 2 3 4 3 4 2 2 2" xfId="17091" xr:uid="{00000000-0005-0000-0000-000020630000}"/>
    <cellStyle name="Normal 2 3 4 3 4 2 2 3" xfId="25477" xr:uid="{00000000-0005-0000-0000-000021630000}"/>
    <cellStyle name="Normal 2 3 4 3 4 2 2 4" xfId="33863" xr:uid="{00000000-0005-0000-0000-000022630000}"/>
    <cellStyle name="Normal 2 3 4 3 4 2 2 5" xfId="42249" xr:uid="{00000000-0005-0000-0000-000023630000}"/>
    <cellStyle name="Normal 2 3 4 3 4 2 2 6" xfId="50635" xr:uid="{00000000-0005-0000-0000-000024630000}"/>
    <cellStyle name="Normal 2 3 4 3 4 2 2 7" xfId="59021" xr:uid="{00000000-0005-0000-0000-000025630000}"/>
    <cellStyle name="Normal 2 3 4 3 4 2 3" xfId="8705" xr:uid="{00000000-0005-0000-0000-000026630000}"/>
    <cellStyle name="Normal 2 3 4 3 4 2 3 2" xfId="14381" xr:uid="{00000000-0005-0000-0000-000027630000}"/>
    <cellStyle name="Normal 2 3 4 3 4 2 3 3" xfId="22767" xr:uid="{00000000-0005-0000-0000-000028630000}"/>
    <cellStyle name="Normal 2 3 4 3 4 2 3 4" xfId="31153" xr:uid="{00000000-0005-0000-0000-000029630000}"/>
    <cellStyle name="Normal 2 3 4 3 4 2 3 5" xfId="39539" xr:uid="{00000000-0005-0000-0000-00002A630000}"/>
    <cellStyle name="Normal 2 3 4 3 4 2 3 6" xfId="47925" xr:uid="{00000000-0005-0000-0000-00002B630000}"/>
    <cellStyle name="Normal 2 3 4 3 4 2 3 7" xfId="56311" xr:uid="{00000000-0005-0000-0000-00002C630000}"/>
    <cellStyle name="Normal 2 3 4 3 4 2 4" xfId="11415" xr:uid="{00000000-0005-0000-0000-00002D630000}"/>
    <cellStyle name="Normal 2 3 4 3 4 2 5" xfId="19801" xr:uid="{00000000-0005-0000-0000-00002E630000}"/>
    <cellStyle name="Normal 2 3 4 3 4 2 6" xfId="28187" xr:uid="{00000000-0005-0000-0000-00002F630000}"/>
    <cellStyle name="Normal 2 3 4 3 4 2 7" xfId="36573" xr:uid="{00000000-0005-0000-0000-000030630000}"/>
    <cellStyle name="Normal 2 3 4 3 4 2 8" xfId="44959" xr:uid="{00000000-0005-0000-0000-000031630000}"/>
    <cellStyle name="Normal 2 3 4 3 4 2 9" xfId="53345" xr:uid="{00000000-0005-0000-0000-000032630000}"/>
    <cellStyle name="Normal 2 3 4 3 4 3" xfId="3872" xr:uid="{00000000-0005-0000-0000-000033630000}"/>
    <cellStyle name="Normal 2 3 4 3 4 3 2" xfId="15226" xr:uid="{00000000-0005-0000-0000-000034630000}"/>
    <cellStyle name="Normal 2 3 4 3 4 3 3" xfId="23612" xr:uid="{00000000-0005-0000-0000-000035630000}"/>
    <cellStyle name="Normal 2 3 4 3 4 3 4" xfId="31998" xr:uid="{00000000-0005-0000-0000-000036630000}"/>
    <cellStyle name="Normal 2 3 4 3 4 3 5" xfId="40384" xr:uid="{00000000-0005-0000-0000-000037630000}"/>
    <cellStyle name="Normal 2 3 4 3 4 3 6" xfId="48770" xr:uid="{00000000-0005-0000-0000-000038630000}"/>
    <cellStyle name="Normal 2 3 4 3 4 3 7" xfId="57156" xr:uid="{00000000-0005-0000-0000-000039630000}"/>
    <cellStyle name="Normal 2 3 4 3 4 4" xfId="6840" xr:uid="{00000000-0005-0000-0000-00003A630000}"/>
    <cellStyle name="Normal 2 3 4 3 4 4 2" xfId="12516" xr:uid="{00000000-0005-0000-0000-00003B630000}"/>
    <cellStyle name="Normal 2 3 4 3 4 4 3" xfId="20902" xr:uid="{00000000-0005-0000-0000-00003C630000}"/>
    <cellStyle name="Normal 2 3 4 3 4 4 4" xfId="29288" xr:uid="{00000000-0005-0000-0000-00003D630000}"/>
    <cellStyle name="Normal 2 3 4 3 4 4 5" xfId="37674" xr:uid="{00000000-0005-0000-0000-00003E630000}"/>
    <cellStyle name="Normal 2 3 4 3 4 4 6" xfId="46060" xr:uid="{00000000-0005-0000-0000-00003F630000}"/>
    <cellStyle name="Normal 2 3 4 3 4 4 7" xfId="54446" xr:uid="{00000000-0005-0000-0000-000040630000}"/>
    <cellStyle name="Normal 2 3 4 3 4 5" xfId="9550" xr:uid="{00000000-0005-0000-0000-000041630000}"/>
    <cellStyle name="Normal 2 3 4 3 4 6" xfId="17936" xr:uid="{00000000-0005-0000-0000-000042630000}"/>
    <cellStyle name="Normal 2 3 4 3 4 7" xfId="26322" xr:uid="{00000000-0005-0000-0000-000043630000}"/>
    <cellStyle name="Normal 2 3 4 3 4 8" xfId="34708" xr:uid="{00000000-0005-0000-0000-000044630000}"/>
    <cellStyle name="Normal 2 3 4 3 4 9" xfId="43094" xr:uid="{00000000-0005-0000-0000-000045630000}"/>
    <cellStyle name="Normal 2 3 4 3 5" xfId="1609" xr:uid="{00000000-0005-0000-0000-000046630000}"/>
    <cellStyle name="Normal 2 3 4 3 5 10" xfId="51934" xr:uid="{00000000-0005-0000-0000-000047630000}"/>
    <cellStyle name="Normal 2 3 4 3 5 11" xfId="60320" xr:uid="{00000000-0005-0000-0000-000048630000}"/>
    <cellStyle name="Normal 2 3 4 3 5 2" xfId="2629" xr:uid="{00000000-0005-0000-0000-000049630000}"/>
    <cellStyle name="Normal 2 3 4 3 5 2 2" xfId="5346" xr:uid="{00000000-0005-0000-0000-00004A630000}"/>
    <cellStyle name="Normal 2 3 4 3 5 2 2 2" xfId="16700" xr:uid="{00000000-0005-0000-0000-00004B630000}"/>
    <cellStyle name="Normal 2 3 4 3 5 2 2 3" xfId="25086" xr:uid="{00000000-0005-0000-0000-00004C630000}"/>
    <cellStyle name="Normal 2 3 4 3 5 2 2 4" xfId="33472" xr:uid="{00000000-0005-0000-0000-00004D630000}"/>
    <cellStyle name="Normal 2 3 4 3 5 2 2 5" xfId="41858" xr:uid="{00000000-0005-0000-0000-00004E630000}"/>
    <cellStyle name="Normal 2 3 4 3 5 2 2 6" xfId="50244" xr:uid="{00000000-0005-0000-0000-00004F630000}"/>
    <cellStyle name="Normal 2 3 4 3 5 2 2 7" xfId="58630" xr:uid="{00000000-0005-0000-0000-000050630000}"/>
    <cellStyle name="Normal 2 3 4 3 5 2 3" xfId="8314" xr:uid="{00000000-0005-0000-0000-000051630000}"/>
    <cellStyle name="Normal 2 3 4 3 5 2 3 2" xfId="13990" xr:uid="{00000000-0005-0000-0000-000052630000}"/>
    <cellStyle name="Normal 2 3 4 3 5 2 3 3" xfId="22376" xr:uid="{00000000-0005-0000-0000-000053630000}"/>
    <cellStyle name="Normal 2 3 4 3 5 2 3 4" xfId="30762" xr:uid="{00000000-0005-0000-0000-000054630000}"/>
    <cellStyle name="Normal 2 3 4 3 5 2 3 5" xfId="39148" xr:uid="{00000000-0005-0000-0000-000055630000}"/>
    <cellStyle name="Normal 2 3 4 3 5 2 3 6" xfId="47534" xr:uid="{00000000-0005-0000-0000-000056630000}"/>
    <cellStyle name="Normal 2 3 4 3 5 2 3 7" xfId="55920" xr:uid="{00000000-0005-0000-0000-000057630000}"/>
    <cellStyle name="Normal 2 3 4 3 5 2 4" xfId="11024" xr:uid="{00000000-0005-0000-0000-000058630000}"/>
    <cellStyle name="Normal 2 3 4 3 5 2 5" xfId="19410" xr:uid="{00000000-0005-0000-0000-000059630000}"/>
    <cellStyle name="Normal 2 3 4 3 5 2 6" xfId="27796" xr:uid="{00000000-0005-0000-0000-00005A630000}"/>
    <cellStyle name="Normal 2 3 4 3 5 2 7" xfId="36182" xr:uid="{00000000-0005-0000-0000-00005B630000}"/>
    <cellStyle name="Normal 2 3 4 3 5 2 8" xfId="44568" xr:uid="{00000000-0005-0000-0000-00005C630000}"/>
    <cellStyle name="Normal 2 3 4 3 5 2 9" xfId="52954" xr:uid="{00000000-0005-0000-0000-00005D630000}"/>
    <cellStyle name="Normal 2 3 4 3 5 3" xfId="4326" xr:uid="{00000000-0005-0000-0000-00005E630000}"/>
    <cellStyle name="Normal 2 3 4 3 5 3 2" xfId="15680" xr:uid="{00000000-0005-0000-0000-00005F630000}"/>
    <cellStyle name="Normal 2 3 4 3 5 3 3" xfId="24066" xr:uid="{00000000-0005-0000-0000-000060630000}"/>
    <cellStyle name="Normal 2 3 4 3 5 3 4" xfId="32452" xr:uid="{00000000-0005-0000-0000-000061630000}"/>
    <cellStyle name="Normal 2 3 4 3 5 3 5" xfId="40838" xr:uid="{00000000-0005-0000-0000-000062630000}"/>
    <cellStyle name="Normal 2 3 4 3 5 3 6" xfId="49224" xr:uid="{00000000-0005-0000-0000-000063630000}"/>
    <cellStyle name="Normal 2 3 4 3 5 3 7" xfId="57610" xr:uid="{00000000-0005-0000-0000-000064630000}"/>
    <cellStyle name="Normal 2 3 4 3 5 4" xfId="7294" xr:uid="{00000000-0005-0000-0000-000065630000}"/>
    <cellStyle name="Normal 2 3 4 3 5 4 2" xfId="12970" xr:uid="{00000000-0005-0000-0000-000066630000}"/>
    <cellStyle name="Normal 2 3 4 3 5 4 3" xfId="21356" xr:uid="{00000000-0005-0000-0000-000067630000}"/>
    <cellStyle name="Normal 2 3 4 3 5 4 4" xfId="29742" xr:uid="{00000000-0005-0000-0000-000068630000}"/>
    <cellStyle name="Normal 2 3 4 3 5 4 5" xfId="38128" xr:uid="{00000000-0005-0000-0000-000069630000}"/>
    <cellStyle name="Normal 2 3 4 3 5 4 6" xfId="46514" xr:uid="{00000000-0005-0000-0000-00006A630000}"/>
    <cellStyle name="Normal 2 3 4 3 5 4 7" xfId="54900" xr:uid="{00000000-0005-0000-0000-00006B630000}"/>
    <cellStyle name="Normal 2 3 4 3 5 5" xfId="10004" xr:uid="{00000000-0005-0000-0000-00006C630000}"/>
    <cellStyle name="Normal 2 3 4 3 5 6" xfId="18390" xr:uid="{00000000-0005-0000-0000-00006D630000}"/>
    <cellStyle name="Normal 2 3 4 3 5 7" xfId="26776" xr:uid="{00000000-0005-0000-0000-00006E630000}"/>
    <cellStyle name="Normal 2 3 4 3 5 8" xfId="35162" xr:uid="{00000000-0005-0000-0000-00006F630000}"/>
    <cellStyle name="Normal 2 3 4 3 5 9" xfId="43548" xr:uid="{00000000-0005-0000-0000-000070630000}"/>
    <cellStyle name="Normal 2 3 4 3 6" xfId="2175" xr:uid="{00000000-0005-0000-0000-000071630000}"/>
    <cellStyle name="Normal 2 3 4 3 6 2" xfId="4892" xr:uid="{00000000-0005-0000-0000-000072630000}"/>
    <cellStyle name="Normal 2 3 4 3 6 2 2" xfId="16246" xr:uid="{00000000-0005-0000-0000-000073630000}"/>
    <cellStyle name="Normal 2 3 4 3 6 2 3" xfId="24632" xr:uid="{00000000-0005-0000-0000-000074630000}"/>
    <cellStyle name="Normal 2 3 4 3 6 2 4" xfId="33018" xr:uid="{00000000-0005-0000-0000-000075630000}"/>
    <cellStyle name="Normal 2 3 4 3 6 2 5" xfId="41404" xr:uid="{00000000-0005-0000-0000-000076630000}"/>
    <cellStyle name="Normal 2 3 4 3 6 2 6" xfId="49790" xr:uid="{00000000-0005-0000-0000-000077630000}"/>
    <cellStyle name="Normal 2 3 4 3 6 2 7" xfId="58176" xr:uid="{00000000-0005-0000-0000-000078630000}"/>
    <cellStyle name="Normal 2 3 4 3 6 3" xfId="7860" xr:uid="{00000000-0005-0000-0000-000079630000}"/>
    <cellStyle name="Normal 2 3 4 3 6 3 2" xfId="13536" xr:uid="{00000000-0005-0000-0000-00007A630000}"/>
    <cellStyle name="Normal 2 3 4 3 6 3 3" xfId="21922" xr:uid="{00000000-0005-0000-0000-00007B630000}"/>
    <cellStyle name="Normal 2 3 4 3 6 3 4" xfId="30308" xr:uid="{00000000-0005-0000-0000-00007C630000}"/>
    <cellStyle name="Normal 2 3 4 3 6 3 5" xfId="38694" xr:uid="{00000000-0005-0000-0000-00007D630000}"/>
    <cellStyle name="Normal 2 3 4 3 6 3 6" xfId="47080" xr:uid="{00000000-0005-0000-0000-00007E630000}"/>
    <cellStyle name="Normal 2 3 4 3 6 3 7" xfId="55466" xr:uid="{00000000-0005-0000-0000-00007F630000}"/>
    <cellStyle name="Normal 2 3 4 3 6 4" xfId="10570" xr:uid="{00000000-0005-0000-0000-000080630000}"/>
    <cellStyle name="Normal 2 3 4 3 6 5" xfId="18956" xr:uid="{00000000-0005-0000-0000-000081630000}"/>
    <cellStyle name="Normal 2 3 4 3 6 6" xfId="27342" xr:uid="{00000000-0005-0000-0000-000082630000}"/>
    <cellStyle name="Normal 2 3 4 3 6 7" xfId="35728" xr:uid="{00000000-0005-0000-0000-000083630000}"/>
    <cellStyle name="Normal 2 3 4 3 6 8" xfId="44114" xr:uid="{00000000-0005-0000-0000-000084630000}"/>
    <cellStyle name="Normal 2 3 4 3 6 9" xfId="52500" xr:uid="{00000000-0005-0000-0000-000085630000}"/>
    <cellStyle name="Normal 2 3 4 3 7" xfId="687" xr:uid="{00000000-0005-0000-0000-000086630000}"/>
    <cellStyle name="Normal 2 3 4 3 7 2" xfId="6449" xr:uid="{00000000-0005-0000-0000-000087630000}"/>
    <cellStyle name="Normal 2 3 4 3 7 3" xfId="12125" xr:uid="{00000000-0005-0000-0000-000088630000}"/>
    <cellStyle name="Normal 2 3 4 3 7 4" xfId="20511" xr:uid="{00000000-0005-0000-0000-000089630000}"/>
    <cellStyle name="Normal 2 3 4 3 7 5" xfId="28897" xr:uid="{00000000-0005-0000-0000-00008A630000}"/>
    <cellStyle name="Normal 2 3 4 3 7 6" xfId="37283" xr:uid="{00000000-0005-0000-0000-00008B630000}"/>
    <cellStyle name="Normal 2 3 4 3 7 7" xfId="45669" xr:uid="{00000000-0005-0000-0000-00008C630000}"/>
    <cellStyle name="Normal 2 3 4 3 7 8" xfId="54055" xr:uid="{00000000-0005-0000-0000-00008D630000}"/>
    <cellStyle name="Normal 2 3 4 3 8" xfId="3481" xr:uid="{00000000-0005-0000-0000-00008E630000}"/>
    <cellStyle name="Normal 2 3 4 3 8 2" xfId="14835" xr:uid="{00000000-0005-0000-0000-00008F630000}"/>
    <cellStyle name="Normal 2 3 4 3 8 3" xfId="23221" xr:uid="{00000000-0005-0000-0000-000090630000}"/>
    <cellStyle name="Normal 2 3 4 3 8 4" xfId="31607" xr:uid="{00000000-0005-0000-0000-000091630000}"/>
    <cellStyle name="Normal 2 3 4 3 8 5" xfId="39993" xr:uid="{00000000-0005-0000-0000-000092630000}"/>
    <cellStyle name="Normal 2 3 4 3 8 6" xfId="48379" xr:uid="{00000000-0005-0000-0000-000093630000}"/>
    <cellStyle name="Normal 2 3 4 3 8 7" xfId="56765" xr:uid="{00000000-0005-0000-0000-000094630000}"/>
    <cellStyle name="Normal 2 3 4 3 9" xfId="6286" xr:uid="{00000000-0005-0000-0000-000095630000}"/>
    <cellStyle name="Normal 2 3 4 3 9 2" xfId="11962" xr:uid="{00000000-0005-0000-0000-000096630000}"/>
    <cellStyle name="Normal 2 3 4 3 9 3" xfId="20348" xr:uid="{00000000-0005-0000-0000-000097630000}"/>
    <cellStyle name="Normal 2 3 4 3 9 4" xfId="28734" xr:uid="{00000000-0005-0000-0000-000098630000}"/>
    <cellStyle name="Normal 2 3 4 3 9 5" xfId="37120" xr:uid="{00000000-0005-0000-0000-000099630000}"/>
    <cellStyle name="Normal 2 3 4 3 9 6" xfId="45506" xr:uid="{00000000-0005-0000-0000-00009A630000}"/>
    <cellStyle name="Normal 2 3 4 3 9 7" xfId="53892" xr:uid="{00000000-0005-0000-0000-00009B630000}"/>
    <cellStyle name="Normal 2 3 4 3_Sheet1" xfId="249" xr:uid="{00000000-0005-0000-0000-00009C630000}"/>
    <cellStyle name="Normal 2 3 4 4" xfId="250" xr:uid="{00000000-0005-0000-0000-00009D630000}"/>
    <cellStyle name="Normal 2 3 4 4 10" xfId="25933" xr:uid="{00000000-0005-0000-0000-00009E630000}"/>
    <cellStyle name="Normal 2 3 4 4 11" xfId="34319" xr:uid="{00000000-0005-0000-0000-00009F630000}"/>
    <cellStyle name="Normal 2 3 4 4 12" xfId="42705" xr:uid="{00000000-0005-0000-0000-0000A0630000}"/>
    <cellStyle name="Normal 2 3 4 4 13" xfId="51091" xr:uid="{00000000-0005-0000-0000-0000A1630000}"/>
    <cellStyle name="Normal 2 3 4 4 14" xfId="59477" xr:uid="{00000000-0005-0000-0000-0000A2630000}"/>
    <cellStyle name="Normal 2 3 4 4 15" xfId="60844" xr:uid="{00000000-0005-0000-0000-0000A3630000}"/>
    <cellStyle name="Normal 2 3 4 4 2" xfId="1072" xr:uid="{00000000-0005-0000-0000-0000A4630000}"/>
    <cellStyle name="Normal 2 3 4 4 2 10" xfId="51483" xr:uid="{00000000-0005-0000-0000-0000A5630000}"/>
    <cellStyle name="Normal 2 3 4 4 2 11" xfId="59869" xr:uid="{00000000-0005-0000-0000-0000A6630000}"/>
    <cellStyle name="Normal 2 3 4 4 2 12" xfId="61339" xr:uid="{00000000-0005-0000-0000-0000A7630000}"/>
    <cellStyle name="Normal 2 3 4 4 2 2" xfId="3023" xr:uid="{00000000-0005-0000-0000-0000A8630000}"/>
    <cellStyle name="Normal 2 3 4 4 2 2 2" xfId="5740" xr:uid="{00000000-0005-0000-0000-0000A9630000}"/>
    <cellStyle name="Normal 2 3 4 4 2 2 2 2" xfId="17094" xr:uid="{00000000-0005-0000-0000-0000AA630000}"/>
    <cellStyle name="Normal 2 3 4 4 2 2 2 3" xfId="25480" xr:uid="{00000000-0005-0000-0000-0000AB630000}"/>
    <cellStyle name="Normal 2 3 4 4 2 2 2 4" xfId="33866" xr:uid="{00000000-0005-0000-0000-0000AC630000}"/>
    <cellStyle name="Normal 2 3 4 4 2 2 2 5" xfId="42252" xr:uid="{00000000-0005-0000-0000-0000AD630000}"/>
    <cellStyle name="Normal 2 3 4 4 2 2 2 6" xfId="50638" xr:uid="{00000000-0005-0000-0000-0000AE630000}"/>
    <cellStyle name="Normal 2 3 4 4 2 2 2 7" xfId="59024" xr:uid="{00000000-0005-0000-0000-0000AF630000}"/>
    <cellStyle name="Normal 2 3 4 4 2 2 3" xfId="8708" xr:uid="{00000000-0005-0000-0000-0000B0630000}"/>
    <cellStyle name="Normal 2 3 4 4 2 2 3 2" xfId="14384" xr:uid="{00000000-0005-0000-0000-0000B1630000}"/>
    <cellStyle name="Normal 2 3 4 4 2 2 3 3" xfId="22770" xr:uid="{00000000-0005-0000-0000-0000B2630000}"/>
    <cellStyle name="Normal 2 3 4 4 2 2 3 4" xfId="31156" xr:uid="{00000000-0005-0000-0000-0000B3630000}"/>
    <cellStyle name="Normal 2 3 4 4 2 2 3 5" xfId="39542" xr:uid="{00000000-0005-0000-0000-0000B4630000}"/>
    <cellStyle name="Normal 2 3 4 4 2 2 3 6" xfId="47928" xr:uid="{00000000-0005-0000-0000-0000B5630000}"/>
    <cellStyle name="Normal 2 3 4 4 2 2 3 7" xfId="56314" xr:uid="{00000000-0005-0000-0000-0000B6630000}"/>
    <cellStyle name="Normal 2 3 4 4 2 2 4" xfId="11418" xr:uid="{00000000-0005-0000-0000-0000B7630000}"/>
    <cellStyle name="Normal 2 3 4 4 2 2 5" xfId="19804" xr:uid="{00000000-0005-0000-0000-0000B8630000}"/>
    <cellStyle name="Normal 2 3 4 4 2 2 6" xfId="28190" xr:uid="{00000000-0005-0000-0000-0000B9630000}"/>
    <cellStyle name="Normal 2 3 4 4 2 2 7" xfId="36576" xr:uid="{00000000-0005-0000-0000-0000BA630000}"/>
    <cellStyle name="Normal 2 3 4 4 2 2 8" xfId="44962" xr:uid="{00000000-0005-0000-0000-0000BB630000}"/>
    <cellStyle name="Normal 2 3 4 4 2 2 9" xfId="53348" xr:uid="{00000000-0005-0000-0000-0000BC630000}"/>
    <cellStyle name="Normal 2 3 4 4 2 3" xfId="3875" xr:uid="{00000000-0005-0000-0000-0000BD630000}"/>
    <cellStyle name="Normal 2 3 4 4 2 3 2" xfId="15229" xr:uid="{00000000-0005-0000-0000-0000BE630000}"/>
    <cellStyle name="Normal 2 3 4 4 2 3 3" xfId="23615" xr:uid="{00000000-0005-0000-0000-0000BF630000}"/>
    <cellStyle name="Normal 2 3 4 4 2 3 4" xfId="32001" xr:uid="{00000000-0005-0000-0000-0000C0630000}"/>
    <cellStyle name="Normal 2 3 4 4 2 3 5" xfId="40387" xr:uid="{00000000-0005-0000-0000-0000C1630000}"/>
    <cellStyle name="Normal 2 3 4 4 2 3 6" xfId="48773" xr:uid="{00000000-0005-0000-0000-0000C2630000}"/>
    <cellStyle name="Normal 2 3 4 4 2 3 7" xfId="57159" xr:uid="{00000000-0005-0000-0000-0000C3630000}"/>
    <cellStyle name="Normal 2 3 4 4 2 4" xfId="6843" xr:uid="{00000000-0005-0000-0000-0000C4630000}"/>
    <cellStyle name="Normal 2 3 4 4 2 4 2" xfId="12519" xr:uid="{00000000-0005-0000-0000-0000C5630000}"/>
    <cellStyle name="Normal 2 3 4 4 2 4 3" xfId="20905" xr:uid="{00000000-0005-0000-0000-0000C6630000}"/>
    <cellStyle name="Normal 2 3 4 4 2 4 4" xfId="29291" xr:uid="{00000000-0005-0000-0000-0000C7630000}"/>
    <cellStyle name="Normal 2 3 4 4 2 4 5" xfId="37677" xr:uid="{00000000-0005-0000-0000-0000C8630000}"/>
    <cellStyle name="Normal 2 3 4 4 2 4 6" xfId="46063" xr:uid="{00000000-0005-0000-0000-0000C9630000}"/>
    <cellStyle name="Normal 2 3 4 4 2 4 7" xfId="54449" xr:uid="{00000000-0005-0000-0000-0000CA630000}"/>
    <cellStyle name="Normal 2 3 4 4 2 5" xfId="9553" xr:uid="{00000000-0005-0000-0000-0000CB630000}"/>
    <cellStyle name="Normal 2 3 4 4 2 6" xfId="17939" xr:uid="{00000000-0005-0000-0000-0000CC630000}"/>
    <cellStyle name="Normal 2 3 4 4 2 7" xfId="26325" xr:uid="{00000000-0005-0000-0000-0000CD630000}"/>
    <cellStyle name="Normal 2 3 4 4 2 8" xfId="34711" xr:uid="{00000000-0005-0000-0000-0000CE630000}"/>
    <cellStyle name="Normal 2 3 4 4 2 9" xfId="43097" xr:uid="{00000000-0005-0000-0000-0000CF630000}"/>
    <cellStyle name="Normal 2 3 4 4 3" xfId="1611" xr:uid="{00000000-0005-0000-0000-0000D0630000}"/>
    <cellStyle name="Normal 2 3 4 4 3 10" xfId="51936" xr:uid="{00000000-0005-0000-0000-0000D1630000}"/>
    <cellStyle name="Normal 2 3 4 4 3 11" xfId="60322" xr:uid="{00000000-0005-0000-0000-0000D2630000}"/>
    <cellStyle name="Normal 2 3 4 4 3 2" xfId="2631" xr:uid="{00000000-0005-0000-0000-0000D3630000}"/>
    <cellStyle name="Normal 2 3 4 4 3 2 2" xfId="5348" xr:uid="{00000000-0005-0000-0000-0000D4630000}"/>
    <cellStyle name="Normal 2 3 4 4 3 2 2 2" xfId="16702" xr:uid="{00000000-0005-0000-0000-0000D5630000}"/>
    <cellStyle name="Normal 2 3 4 4 3 2 2 3" xfId="25088" xr:uid="{00000000-0005-0000-0000-0000D6630000}"/>
    <cellStyle name="Normal 2 3 4 4 3 2 2 4" xfId="33474" xr:uid="{00000000-0005-0000-0000-0000D7630000}"/>
    <cellStyle name="Normal 2 3 4 4 3 2 2 5" xfId="41860" xr:uid="{00000000-0005-0000-0000-0000D8630000}"/>
    <cellStyle name="Normal 2 3 4 4 3 2 2 6" xfId="50246" xr:uid="{00000000-0005-0000-0000-0000D9630000}"/>
    <cellStyle name="Normal 2 3 4 4 3 2 2 7" xfId="58632" xr:uid="{00000000-0005-0000-0000-0000DA630000}"/>
    <cellStyle name="Normal 2 3 4 4 3 2 3" xfId="8316" xr:uid="{00000000-0005-0000-0000-0000DB630000}"/>
    <cellStyle name="Normal 2 3 4 4 3 2 3 2" xfId="13992" xr:uid="{00000000-0005-0000-0000-0000DC630000}"/>
    <cellStyle name="Normal 2 3 4 4 3 2 3 3" xfId="22378" xr:uid="{00000000-0005-0000-0000-0000DD630000}"/>
    <cellStyle name="Normal 2 3 4 4 3 2 3 4" xfId="30764" xr:uid="{00000000-0005-0000-0000-0000DE630000}"/>
    <cellStyle name="Normal 2 3 4 4 3 2 3 5" xfId="39150" xr:uid="{00000000-0005-0000-0000-0000DF630000}"/>
    <cellStyle name="Normal 2 3 4 4 3 2 3 6" xfId="47536" xr:uid="{00000000-0005-0000-0000-0000E0630000}"/>
    <cellStyle name="Normal 2 3 4 4 3 2 3 7" xfId="55922" xr:uid="{00000000-0005-0000-0000-0000E1630000}"/>
    <cellStyle name="Normal 2 3 4 4 3 2 4" xfId="11026" xr:uid="{00000000-0005-0000-0000-0000E2630000}"/>
    <cellStyle name="Normal 2 3 4 4 3 2 5" xfId="19412" xr:uid="{00000000-0005-0000-0000-0000E3630000}"/>
    <cellStyle name="Normal 2 3 4 4 3 2 6" xfId="27798" xr:uid="{00000000-0005-0000-0000-0000E4630000}"/>
    <cellStyle name="Normal 2 3 4 4 3 2 7" xfId="36184" xr:uid="{00000000-0005-0000-0000-0000E5630000}"/>
    <cellStyle name="Normal 2 3 4 4 3 2 8" xfId="44570" xr:uid="{00000000-0005-0000-0000-0000E6630000}"/>
    <cellStyle name="Normal 2 3 4 4 3 2 9" xfId="52956" xr:uid="{00000000-0005-0000-0000-0000E7630000}"/>
    <cellStyle name="Normal 2 3 4 4 3 3" xfId="4328" xr:uid="{00000000-0005-0000-0000-0000E8630000}"/>
    <cellStyle name="Normal 2 3 4 4 3 3 2" xfId="15682" xr:uid="{00000000-0005-0000-0000-0000E9630000}"/>
    <cellStyle name="Normal 2 3 4 4 3 3 3" xfId="24068" xr:uid="{00000000-0005-0000-0000-0000EA630000}"/>
    <cellStyle name="Normal 2 3 4 4 3 3 4" xfId="32454" xr:uid="{00000000-0005-0000-0000-0000EB630000}"/>
    <cellStyle name="Normal 2 3 4 4 3 3 5" xfId="40840" xr:uid="{00000000-0005-0000-0000-0000EC630000}"/>
    <cellStyle name="Normal 2 3 4 4 3 3 6" xfId="49226" xr:uid="{00000000-0005-0000-0000-0000ED630000}"/>
    <cellStyle name="Normal 2 3 4 4 3 3 7" xfId="57612" xr:uid="{00000000-0005-0000-0000-0000EE630000}"/>
    <cellStyle name="Normal 2 3 4 4 3 4" xfId="7296" xr:uid="{00000000-0005-0000-0000-0000EF630000}"/>
    <cellStyle name="Normal 2 3 4 4 3 4 2" xfId="12972" xr:uid="{00000000-0005-0000-0000-0000F0630000}"/>
    <cellStyle name="Normal 2 3 4 4 3 4 3" xfId="21358" xr:uid="{00000000-0005-0000-0000-0000F1630000}"/>
    <cellStyle name="Normal 2 3 4 4 3 4 4" xfId="29744" xr:uid="{00000000-0005-0000-0000-0000F2630000}"/>
    <cellStyle name="Normal 2 3 4 4 3 4 5" xfId="38130" xr:uid="{00000000-0005-0000-0000-0000F3630000}"/>
    <cellStyle name="Normal 2 3 4 4 3 4 6" xfId="46516" xr:uid="{00000000-0005-0000-0000-0000F4630000}"/>
    <cellStyle name="Normal 2 3 4 4 3 4 7" xfId="54902" xr:uid="{00000000-0005-0000-0000-0000F5630000}"/>
    <cellStyle name="Normal 2 3 4 4 3 5" xfId="10006" xr:uid="{00000000-0005-0000-0000-0000F6630000}"/>
    <cellStyle name="Normal 2 3 4 4 3 6" xfId="18392" xr:uid="{00000000-0005-0000-0000-0000F7630000}"/>
    <cellStyle name="Normal 2 3 4 4 3 7" xfId="26778" xr:uid="{00000000-0005-0000-0000-0000F8630000}"/>
    <cellStyle name="Normal 2 3 4 4 3 8" xfId="35164" xr:uid="{00000000-0005-0000-0000-0000F9630000}"/>
    <cellStyle name="Normal 2 3 4 4 3 9" xfId="43550" xr:uid="{00000000-0005-0000-0000-0000FA630000}"/>
    <cellStyle name="Normal 2 3 4 4 4" xfId="2178" xr:uid="{00000000-0005-0000-0000-0000FB630000}"/>
    <cellStyle name="Normal 2 3 4 4 4 2" xfId="4895" xr:uid="{00000000-0005-0000-0000-0000FC630000}"/>
    <cellStyle name="Normal 2 3 4 4 4 2 2" xfId="16249" xr:uid="{00000000-0005-0000-0000-0000FD630000}"/>
    <cellStyle name="Normal 2 3 4 4 4 2 3" xfId="24635" xr:uid="{00000000-0005-0000-0000-0000FE630000}"/>
    <cellStyle name="Normal 2 3 4 4 4 2 4" xfId="33021" xr:uid="{00000000-0005-0000-0000-0000FF630000}"/>
    <cellStyle name="Normal 2 3 4 4 4 2 5" xfId="41407" xr:uid="{00000000-0005-0000-0000-000000640000}"/>
    <cellStyle name="Normal 2 3 4 4 4 2 6" xfId="49793" xr:uid="{00000000-0005-0000-0000-000001640000}"/>
    <cellStyle name="Normal 2 3 4 4 4 2 7" xfId="58179" xr:uid="{00000000-0005-0000-0000-000002640000}"/>
    <cellStyle name="Normal 2 3 4 4 4 3" xfId="7863" xr:uid="{00000000-0005-0000-0000-000003640000}"/>
    <cellStyle name="Normal 2 3 4 4 4 3 2" xfId="13539" xr:uid="{00000000-0005-0000-0000-000004640000}"/>
    <cellStyle name="Normal 2 3 4 4 4 3 3" xfId="21925" xr:uid="{00000000-0005-0000-0000-000005640000}"/>
    <cellStyle name="Normal 2 3 4 4 4 3 4" xfId="30311" xr:uid="{00000000-0005-0000-0000-000006640000}"/>
    <cellStyle name="Normal 2 3 4 4 4 3 5" xfId="38697" xr:uid="{00000000-0005-0000-0000-000007640000}"/>
    <cellStyle name="Normal 2 3 4 4 4 3 6" xfId="47083" xr:uid="{00000000-0005-0000-0000-000008640000}"/>
    <cellStyle name="Normal 2 3 4 4 4 3 7" xfId="55469" xr:uid="{00000000-0005-0000-0000-000009640000}"/>
    <cellStyle name="Normal 2 3 4 4 4 4" xfId="10573" xr:uid="{00000000-0005-0000-0000-00000A640000}"/>
    <cellStyle name="Normal 2 3 4 4 4 5" xfId="18959" xr:uid="{00000000-0005-0000-0000-00000B640000}"/>
    <cellStyle name="Normal 2 3 4 4 4 6" xfId="27345" xr:uid="{00000000-0005-0000-0000-00000C640000}"/>
    <cellStyle name="Normal 2 3 4 4 4 7" xfId="35731" xr:uid="{00000000-0005-0000-0000-00000D640000}"/>
    <cellStyle name="Normal 2 3 4 4 4 8" xfId="44117" xr:uid="{00000000-0005-0000-0000-00000E640000}"/>
    <cellStyle name="Normal 2 3 4 4 4 9" xfId="52503" xr:uid="{00000000-0005-0000-0000-00000F640000}"/>
    <cellStyle name="Normal 2 3 4 4 5" xfId="688" xr:uid="{00000000-0005-0000-0000-000010640000}"/>
    <cellStyle name="Normal 2 3 4 4 5 2" xfId="6451" xr:uid="{00000000-0005-0000-0000-000011640000}"/>
    <cellStyle name="Normal 2 3 4 4 5 3" xfId="12127" xr:uid="{00000000-0005-0000-0000-000012640000}"/>
    <cellStyle name="Normal 2 3 4 4 5 4" xfId="20513" xr:uid="{00000000-0005-0000-0000-000013640000}"/>
    <cellStyle name="Normal 2 3 4 4 5 5" xfId="28899" xr:uid="{00000000-0005-0000-0000-000014640000}"/>
    <cellStyle name="Normal 2 3 4 4 5 6" xfId="37285" xr:uid="{00000000-0005-0000-0000-000015640000}"/>
    <cellStyle name="Normal 2 3 4 4 5 7" xfId="45671" xr:uid="{00000000-0005-0000-0000-000016640000}"/>
    <cellStyle name="Normal 2 3 4 4 5 8" xfId="54057" xr:uid="{00000000-0005-0000-0000-000017640000}"/>
    <cellStyle name="Normal 2 3 4 4 6" xfId="3483" xr:uid="{00000000-0005-0000-0000-000018640000}"/>
    <cellStyle name="Normal 2 3 4 4 6 2" xfId="14837" xr:uid="{00000000-0005-0000-0000-000019640000}"/>
    <cellStyle name="Normal 2 3 4 4 6 3" xfId="23223" xr:uid="{00000000-0005-0000-0000-00001A640000}"/>
    <cellStyle name="Normal 2 3 4 4 6 4" xfId="31609" xr:uid="{00000000-0005-0000-0000-00001B640000}"/>
    <cellStyle name="Normal 2 3 4 4 6 5" xfId="39995" xr:uid="{00000000-0005-0000-0000-00001C640000}"/>
    <cellStyle name="Normal 2 3 4 4 6 6" xfId="48381" xr:uid="{00000000-0005-0000-0000-00001D640000}"/>
    <cellStyle name="Normal 2 3 4 4 6 7" xfId="56767" xr:uid="{00000000-0005-0000-0000-00001E640000}"/>
    <cellStyle name="Normal 2 3 4 4 7" xfId="6142" xr:uid="{00000000-0005-0000-0000-00001F640000}"/>
    <cellStyle name="Normal 2 3 4 4 7 2" xfId="11818" xr:uid="{00000000-0005-0000-0000-000020640000}"/>
    <cellStyle name="Normal 2 3 4 4 7 3" xfId="20204" xr:uid="{00000000-0005-0000-0000-000021640000}"/>
    <cellStyle name="Normal 2 3 4 4 7 4" xfId="28590" xr:uid="{00000000-0005-0000-0000-000022640000}"/>
    <cellStyle name="Normal 2 3 4 4 7 5" xfId="36976" xr:uid="{00000000-0005-0000-0000-000023640000}"/>
    <cellStyle name="Normal 2 3 4 4 7 6" xfId="45362" xr:uid="{00000000-0005-0000-0000-000024640000}"/>
    <cellStyle name="Normal 2 3 4 4 7 7" xfId="53748" xr:uid="{00000000-0005-0000-0000-000025640000}"/>
    <cellStyle name="Normal 2 3 4 4 8" xfId="9161" xr:uid="{00000000-0005-0000-0000-000026640000}"/>
    <cellStyle name="Normal 2 3 4 4 9" xfId="17547" xr:uid="{00000000-0005-0000-0000-000027640000}"/>
    <cellStyle name="Normal 2 3 4 5" xfId="1073" xr:uid="{00000000-0005-0000-0000-000028640000}"/>
    <cellStyle name="Normal 2 3 4 5 10" xfId="43098" xr:uid="{00000000-0005-0000-0000-000029640000}"/>
    <cellStyle name="Normal 2 3 4 5 11" xfId="51484" xr:uid="{00000000-0005-0000-0000-00002A640000}"/>
    <cellStyle name="Normal 2 3 4 5 12" xfId="59870" xr:uid="{00000000-0005-0000-0000-00002B640000}"/>
    <cellStyle name="Normal 2 3 4 5 13" xfId="61067" xr:uid="{00000000-0005-0000-0000-00002C640000}"/>
    <cellStyle name="Normal 2 3 4 5 2" xfId="1874" xr:uid="{00000000-0005-0000-0000-00002D640000}"/>
    <cellStyle name="Normal 2 3 4 5 2 10" xfId="52199" xr:uid="{00000000-0005-0000-0000-00002E640000}"/>
    <cellStyle name="Normal 2 3 4 5 2 11" xfId="60585" xr:uid="{00000000-0005-0000-0000-00002F640000}"/>
    <cellStyle name="Normal 2 3 4 5 2 2" xfId="3024" xr:uid="{00000000-0005-0000-0000-000030640000}"/>
    <cellStyle name="Normal 2 3 4 5 2 2 2" xfId="5741" xr:uid="{00000000-0005-0000-0000-000031640000}"/>
    <cellStyle name="Normal 2 3 4 5 2 2 2 2" xfId="17095" xr:uid="{00000000-0005-0000-0000-000032640000}"/>
    <cellStyle name="Normal 2 3 4 5 2 2 2 3" xfId="25481" xr:uid="{00000000-0005-0000-0000-000033640000}"/>
    <cellStyle name="Normal 2 3 4 5 2 2 2 4" xfId="33867" xr:uid="{00000000-0005-0000-0000-000034640000}"/>
    <cellStyle name="Normal 2 3 4 5 2 2 2 5" xfId="42253" xr:uid="{00000000-0005-0000-0000-000035640000}"/>
    <cellStyle name="Normal 2 3 4 5 2 2 2 6" xfId="50639" xr:uid="{00000000-0005-0000-0000-000036640000}"/>
    <cellStyle name="Normal 2 3 4 5 2 2 2 7" xfId="59025" xr:uid="{00000000-0005-0000-0000-000037640000}"/>
    <cellStyle name="Normal 2 3 4 5 2 2 3" xfId="8709" xr:uid="{00000000-0005-0000-0000-000038640000}"/>
    <cellStyle name="Normal 2 3 4 5 2 2 3 2" xfId="14385" xr:uid="{00000000-0005-0000-0000-000039640000}"/>
    <cellStyle name="Normal 2 3 4 5 2 2 3 3" xfId="22771" xr:uid="{00000000-0005-0000-0000-00003A640000}"/>
    <cellStyle name="Normal 2 3 4 5 2 2 3 4" xfId="31157" xr:uid="{00000000-0005-0000-0000-00003B640000}"/>
    <cellStyle name="Normal 2 3 4 5 2 2 3 5" xfId="39543" xr:uid="{00000000-0005-0000-0000-00003C640000}"/>
    <cellStyle name="Normal 2 3 4 5 2 2 3 6" xfId="47929" xr:uid="{00000000-0005-0000-0000-00003D640000}"/>
    <cellStyle name="Normal 2 3 4 5 2 2 3 7" xfId="56315" xr:uid="{00000000-0005-0000-0000-00003E640000}"/>
    <cellStyle name="Normal 2 3 4 5 2 2 4" xfId="11419" xr:uid="{00000000-0005-0000-0000-00003F640000}"/>
    <cellStyle name="Normal 2 3 4 5 2 2 5" xfId="19805" xr:uid="{00000000-0005-0000-0000-000040640000}"/>
    <cellStyle name="Normal 2 3 4 5 2 2 6" xfId="28191" xr:uid="{00000000-0005-0000-0000-000041640000}"/>
    <cellStyle name="Normal 2 3 4 5 2 2 7" xfId="36577" xr:uid="{00000000-0005-0000-0000-000042640000}"/>
    <cellStyle name="Normal 2 3 4 5 2 2 8" xfId="44963" xr:uid="{00000000-0005-0000-0000-000043640000}"/>
    <cellStyle name="Normal 2 3 4 5 2 2 9" xfId="53349" xr:uid="{00000000-0005-0000-0000-000044640000}"/>
    <cellStyle name="Normal 2 3 4 5 2 3" xfId="4591" xr:uid="{00000000-0005-0000-0000-000045640000}"/>
    <cellStyle name="Normal 2 3 4 5 2 3 2" xfId="15945" xr:uid="{00000000-0005-0000-0000-000046640000}"/>
    <cellStyle name="Normal 2 3 4 5 2 3 3" xfId="24331" xr:uid="{00000000-0005-0000-0000-000047640000}"/>
    <cellStyle name="Normal 2 3 4 5 2 3 4" xfId="32717" xr:uid="{00000000-0005-0000-0000-000048640000}"/>
    <cellStyle name="Normal 2 3 4 5 2 3 5" xfId="41103" xr:uid="{00000000-0005-0000-0000-000049640000}"/>
    <cellStyle name="Normal 2 3 4 5 2 3 6" xfId="49489" xr:uid="{00000000-0005-0000-0000-00004A640000}"/>
    <cellStyle name="Normal 2 3 4 5 2 3 7" xfId="57875" xr:uid="{00000000-0005-0000-0000-00004B640000}"/>
    <cellStyle name="Normal 2 3 4 5 2 4" xfId="7559" xr:uid="{00000000-0005-0000-0000-00004C640000}"/>
    <cellStyle name="Normal 2 3 4 5 2 4 2" xfId="13235" xr:uid="{00000000-0005-0000-0000-00004D640000}"/>
    <cellStyle name="Normal 2 3 4 5 2 4 3" xfId="21621" xr:uid="{00000000-0005-0000-0000-00004E640000}"/>
    <cellStyle name="Normal 2 3 4 5 2 4 4" xfId="30007" xr:uid="{00000000-0005-0000-0000-00004F640000}"/>
    <cellStyle name="Normal 2 3 4 5 2 4 5" xfId="38393" xr:uid="{00000000-0005-0000-0000-000050640000}"/>
    <cellStyle name="Normal 2 3 4 5 2 4 6" xfId="46779" xr:uid="{00000000-0005-0000-0000-000051640000}"/>
    <cellStyle name="Normal 2 3 4 5 2 4 7" xfId="55165" xr:uid="{00000000-0005-0000-0000-000052640000}"/>
    <cellStyle name="Normal 2 3 4 5 2 5" xfId="10269" xr:uid="{00000000-0005-0000-0000-000053640000}"/>
    <cellStyle name="Normal 2 3 4 5 2 6" xfId="18655" xr:uid="{00000000-0005-0000-0000-000054640000}"/>
    <cellStyle name="Normal 2 3 4 5 2 7" xfId="27041" xr:uid="{00000000-0005-0000-0000-000055640000}"/>
    <cellStyle name="Normal 2 3 4 5 2 8" xfId="35427" xr:uid="{00000000-0005-0000-0000-000056640000}"/>
    <cellStyle name="Normal 2 3 4 5 2 9" xfId="43813" xr:uid="{00000000-0005-0000-0000-000057640000}"/>
    <cellStyle name="Normal 2 3 4 5 3" xfId="2179" xr:uid="{00000000-0005-0000-0000-000058640000}"/>
    <cellStyle name="Normal 2 3 4 5 3 2" xfId="4896" xr:uid="{00000000-0005-0000-0000-000059640000}"/>
    <cellStyle name="Normal 2 3 4 5 3 2 2" xfId="16250" xr:uid="{00000000-0005-0000-0000-00005A640000}"/>
    <cellStyle name="Normal 2 3 4 5 3 2 3" xfId="24636" xr:uid="{00000000-0005-0000-0000-00005B640000}"/>
    <cellStyle name="Normal 2 3 4 5 3 2 4" xfId="33022" xr:uid="{00000000-0005-0000-0000-00005C640000}"/>
    <cellStyle name="Normal 2 3 4 5 3 2 5" xfId="41408" xr:uid="{00000000-0005-0000-0000-00005D640000}"/>
    <cellStyle name="Normal 2 3 4 5 3 2 6" xfId="49794" xr:uid="{00000000-0005-0000-0000-00005E640000}"/>
    <cellStyle name="Normal 2 3 4 5 3 2 7" xfId="58180" xr:uid="{00000000-0005-0000-0000-00005F640000}"/>
    <cellStyle name="Normal 2 3 4 5 3 3" xfId="7864" xr:uid="{00000000-0005-0000-0000-000060640000}"/>
    <cellStyle name="Normal 2 3 4 5 3 3 2" xfId="13540" xr:uid="{00000000-0005-0000-0000-000061640000}"/>
    <cellStyle name="Normal 2 3 4 5 3 3 3" xfId="21926" xr:uid="{00000000-0005-0000-0000-000062640000}"/>
    <cellStyle name="Normal 2 3 4 5 3 3 4" xfId="30312" xr:uid="{00000000-0005-0000-0000-000063640000}"/>
    <cellStyle name="Normal 2 3 4 5 3 3 5" xfId="38698" xr:uid="{00000000-0005-0000-0000-000064640000}"/>
    <cellStyle name="Normal 2 3 4 5 3 3 6" xfId="47084" xr:uid="{00000000-0005-0000-0000-000065640000}"/>
    <cellStyle name="Normal 2 3 4 5 3 3 7" xfId="55470" xr:uid="{00000000-0005-0000-0000-000066640000}"/>
    <cellStyle name="Normal 2 3 4 5 3 4" xfId="10574" xr:uid="{00000000-0005-0000-0000-000067640000}"/>
    <cellStyle name="Normal 2 3 4 5 3 5" xfId="18960" xr:uid="{00000000-0005-0000-0000-000068640000}"/>
    <cellStyle name="Normal 2 3 4 5 3 6" xfId="27346" xr:uid="{00000000-0005-0000-0000-000069640000}"/>
    <cellStyle name="Normal 2 3 4 5 3 7" xfId="35732" xr:uid="{00000000-0005-0000-0000-00006A640000}"/>
    <cellStyle name="Normal 2 3 4 5 3 8" xfId="44118" xr:uid="{00000000-0005-0000-0000-00006B640000}"/>
    <cellStyle name="Normal 2 3 4 5 3 9" xfId="52504" xr:uid="{00000000-0005-0000-0000-00006C640000}"/>
    <cellStyle name="Normal 2 3 4 5 4" xfId="3876" xr:uid="{00000000-0005-0000-0000-00006D640000}"/>
    <cellStyle name="Normal 2 3 4 5 4 2" xfId="15230" xr:uid="{00000000-0005-0000-0000-00006E640000}"/>
    <cellStyle name="Normal 2 3 4 5 4 3" xfId="23616" xr:uid="{00000000-0005-0000-0000-00006F640000}"/>
    <cellStyle name="Normal 2 3 4 5 4 4" xfId="32002" xr:uid="{00000000-0005-0000-0000-000070640000}"/>
    <cellStyle name="Normal 2 3 4 5 4 5" xfId="40388" xr:uid="{00000000-0005-0000-0000-000071640000}"/>
    <cellStyle name="Normal 2 3 4 5 4 6" xfId="48774" xr:uid="{00000000-0005-0000-0000-000072640000}"/>
    <cellStyle name="Normal 2 3 4 5 4 7" xfId="57160" xr:uid="{00000000-0005-0000-0000-000073640000}"/>
    <cellStyle name="Normal 2 3 4 5 5" xfId="6844" xr:uid="{00000000-0005-0000-0000-000074640000}"/>
    <cellStyle name="Normal 2 3 4 5 5 2" xfId="12520" xr:uid="{00000000-0005-0000-0000-000075640000}"/>
    <cellStyle name="Normal 2 3 4 5 5 3" xfId="20906" xr:uid="{00000000-0005-0000-0000-000076640000}"/>
    <cellStyle name="Normal 2 3 4 5 5 4" xfId="29292" xr:uid="{00000000-0005-0000-0000-000077640000}"/>
    <cellStyle name="Normal 2 3 4 5 5 5" xfId="37678" xr:uid="{00000000-0005-0000-0000-000078640000}"/>
    <cellStyle name="Normal 2 3 4 5 5 6" xfId="46064" xr:uid="{00000000-0005-0000-0000-000079640000}"/>
    <cellStyle name="Normal 2 3 4 5 5 7" xfId="54450" xr:uid="{00000000-0005-0000-0000-00007A640000}"/>
    <cellStyle name="Normal 2 3 4 5 6" xfId="9554" xr:uid="{00000000-0005-0000-0000-00007B640000}"/>
    <cellStyle name="Normal 2 3 4 5 7" xfId="17940" xr:uid="{00000000-0005-0000-0000-00007C640000}"/>
    <cellStyle name="Normal 2 3 4 5 8" xfId="26326" xr:uid="{00000000-0005-0000-0000-00007D640000}"/>
    <cellStyle name="Normal 2 3 4 5 9" xfId="34712" xr:uid="{00000000-0005-0000-0000-00007E640000}"/>
    <cellStyle name="Normal 2 3 4 6" xfId="1065" xr:uid="{00000000-0005-0000-0000-00007F640000}"/>
    <cellStyle name="Normal 2 3 4 6 10" xfId="51476" xr:uid="{00000000-0005-0000-0000-000080640000}"/>
    <cellStyle name="Normal 2 3 4 6 11" xfId="59862" xr:uid="{00000000-0005-0000-0000-000081640000}"/>
    <cellStyle name="Normal 2 3 4 6 12" xfId="61334" xr:uid="{00000000-0005-0000-0000-000082640000}"/>
    <cellStyle name="Normal 2 3 4 6 2" xfId="3016" xr:uid="{00000000-0005-0000-0000-000083640000}"/>
    <cellStyle name="Normal 2 3 4 6 2 2" xfId="5733" xr:uid="{00000000-0005-0000-0000-000084640000}"/>
    <cellStyle name="Normal 2 3 4 6 2 2 2" xfId="17087" xr:uid="{00000000-0005-0000-0000-000085640000}"/>
    <cellStyle name="Normal 2 3 4 6 2 2 3" xfId="25473" xr:uid="{00000000-0005-0000-0000-000086640000}"/>
    <cellStyle name="Normal 2 3 4 6 2 2 4" xfId="33859" xr:uid="{00000000-0005-0000-0000-000087640000}"/>
    <cellStyle name="Normal 2 3 4 6 2 2 5" xfId="42245" xr:uid="{00000000-0005-0000-0000-000088640000}"/>
    <cellStyle name="Normal 2 3 4 6 2 2 6" xfId="50631" xr:uid="{00000000-0005-0000-0000-000089640000}"/>
    <cellStyle name="Normal 2 3 4 6 2 2 7" xfId="59017" xr:uid="{00000000-0005-0000-0000-00008A640000}"/>
    <cellStyle name="Normal 2 3 4 6 2 3" xfId="8701" xr:uid="{00000000-0005-0000-0000-00008B640000}"/>
    <cellStyle name="Normal 2 3 4 6 2 3 2" xfId="14377" xr:uid="{00000000-0005-0000-0000-00008C640000}"/>
    <cellStyle name="Normal 2 3 4 6 2 3 3" xfId="22763" xr:uid="{00000000-0005-0000-0000-00008D640000}"/>
    <cellStyle name="Normal 2 3 4 6 2 3 4" xfId="31149" xr:uid="{00000000-0005-0000-0000-00008E640000}"/>
    <cellStyle name="Normal 2 3 4 6 2 3 5" xfId="39535" xr:uid="{00000000-0005-0000-0000-00008F640000}"/>
    <cellStyle name="Normal 2 3 4 6 2 3 6" xfId="47921" xr:uid="{00000000-0005-0000-0000-000090640000}"/>
    <cellStyle name="Normal 2 3 4 6 2 3 7" xfId="56307" xr:uid="{00000000-0005-0000-0000-000091640000}"/>
    <cellStyle name="Normal 2 3 4 6 2 4" xfId="11411" xr:uid="{00000000-0005-0000-0000-000092640000}"/>
    <cellStyle name="Normal 2 3 4 6 2 5" xfId="19797" xr:uid="{00000000-0005-0000-0000-000093640000}"/>
    <cellStyle name="Normal 2 3 4 6 2 6" xfId="28183" xr:uid="{00000000-0005-0000-0000-000094640000}"/>
    <cellStyle name="Normal 2 3 4 6 2 7" xfId="36569" xr:uid="{00000000-0005-0000-0000-000095640000}"/>
    <cellStyle name="Normal 2 3 4 6 2 8" xfId="44955" xr:uid="{00000000-0005-0000-0000-000096640000}"/>
    <cellStyle name="Normal 2 3 4 6 2 9" xfId="53341" xr:uid="{00000000-0005-0000-0000-000097640000}"/>
    <cellStyle name="Normal 2 3 4 6 3" xfId="3868" xr:uid="{00000000-0005-0000-0000-000098640000}"/>
    <cellStyle name="Normal 2 3 4 6 3 2" xfId="15222" xr:uid="{00000000-0005-0000-0000-000099640000}"/>
    <cellStyle name="Normal 2 3 4 6 3 3" xfId="23608" xr:uid="{00000000-0005-0000-0000-00009A640000}"/>
    <cellStyle name="Normal 2 3 4 6 3 4" xfId="31994" xr:uid="{00000000-0005-0000-0000-00009B640000}"/>
    <cellStyle name="Normal 2 3 4 6 3 5" xfId="40380" xr:uid="{00000000-0005-0000-0000-00009C640000}"/>
    <cellStyle name="Normal 2 3 4 6 3 6" xfId="48766" xr:uid="{00000000-0005-0000-0000-00009D640000}"/>
    <cellStyle name="Normal 2 3 4 6 3 7" xfId="57152" xr:uid="{00000000-0005-0000-0000-00009E640000}"/>
    <cellStyle name="Normal 2 3 4 6 4" xfId="6836" xr:uid="{00000000-0005-0000-0000-00009F640000}"/>
    <cellStyle name="Normal 2 3 4 6 4 2" xfId="12512" xr:uid="{00000000-0005-0000-0000-0000A0640000}"/>
    <cellStyle name="Normal 2 3 4 6 4 3" xfId="20898" xr:uid="{00000000-0005-0000-0000-0000A1640000}"/>
    <cellStyle name="Normal 2 3 4 6 4 4" xfId="29284" xr:uid="{00000000-0005-0000-0000-0000A2640000}"/>
    <cellStyle name="Normal 2 3 4 6 4 5" xfId="37670" xr:uid="{00000000-0005-0000-0000-0000A3640000}"/>
    <cellStyle name="Normal 2 3 4 6 4 6" xfId="46056" xr:uid="{00000000-0005-0000-0000-0000A4640000}"/>
    <cellStyle name="Normal 2 3 4 6 4 7" xfId="54442" xr:uid="{00000000-0005-0000-0000-0000A5640000}"/>
    <cellStyle name="Normal 2 3 4 6 5" xfId="9546" xr:uid="{00000000-0005-0000-0000-0000A6640000}"/>
    <cellStyle name="Normal 2 3 4 6 6" xfId="17932" xr:uid="{00000000-0005-0000-0000-0000A7640000}"/>
    <cellStyle name="Normal 2 3 4 6 7" xfId="26318" xr:uid="{00000000-0005-0000-0000-0000A8640000}"/>
    <cellStyle name="Normal 2 3 4 6 8" xfId="34704" xr:uid="{00000000-0005-0000-0000-0000A9640000}"/>
    <cellStyle name="Normal 2 3 4 6 9" xfId="43090" xr:uid="{00000000-0005-0000-0000-0000AA640000}"/>
    <cellStyle name="Normal 2 3 4 7" xfId="1606" xr:uid="{00000000-0005-0000-0000-0000AB640000}"/>
    <cellStyle name="Normal 2 3 4 7 10" xfId="51931" xr:uid="{00000000-0005-0000-0000-0000AC640000}"/>
    <cellStyle name="Normal 2 3 4 7 11" xfId="60317" xr:uid="{00000000-0005-0000-0000-0000AD640000}"/>
    <cellStyle name="Normal 2 3 4 7 2" xfId="2626" xr:uid="{00000000-0005-0000-0000-0000AE640000}"/>
    <cellStyle name="Normal 2 3 4 7 2 2" xfId="5343" xr:uid="{00000000-0005-0000-0000-0000AF640000}"/>
    <cellStyle name="Normal 2 3 4 7 2 2 2" xfId="16697" xr:uid="{00000000-0005-0000-0000-0000B0640000}"/>
    <cellStyle name="Normal 2 3 4 7 2 2 3" xfId="25083" xr:uid="{00000000-0005-0000-0000-0000B1640000}"/>
    <cellStyle name="Normal 2 3 4 7 2 2 4" xfId="33469" xr:uid="{00000000-0005-0000-0000-0000B2640000}"/>
    <cellStyle name="Normal 2 3 4 7 2 2 5" xfId="41855" xr:uid="{00000000-0005-0000-0000-0000B3640000}"/>
    <cellStyle name="Normal 2 3 4 7 2 2 6" xfId="50241" xr:uid="{00000000-0005-0000-0000-0000B4640000}"/>
    <cellStyle name="Normal 2 3 4 7 2 2 7" xfId="58627" xr:uid="{00000000-0005-0000-0000-0000B5640000}"/>
    <cellStyle name="Normal 2 3 4 7 2 3" xfId="8311" xr:uid="{00000000-0005-0000-0000-0000B6640000}"/>
    <cellStyle name="Normal 2 3 4 7 2 3 2" xfId="13987" xr:uid="{00000000-0005-0000-0000-0000B7640000}"/>
    <cellStyle name="Normal 2 3 4 7 2 3 3" xfId="22373" xr:uid="{00000000-0005-0000-0000-0000B8640000}"/>
    <cellStyle name="Normal 2 3 4 7 2 3 4" xfId="30759" xr:uid="{00000000-0005-0000-0000-0000B9640000}"/>
    <cellStyle name="Normal 2 3 4 7 2 3 5" xfId="39145" xr:uid="{00000000-0005-0000-0000-0000BA640000}"/>
    <cellStyle name="Normal 2 3 4 7 2 3 6" xfId="47531" xr:uid="{00000000-0005-0000-0000-0000BB640000}"/>
    <cellStyle name="Normal 2 3 4 7 2 3 7" xfId="55917" xr:uid="{00000000-0005-0000-0000-0000BC640000}"/>
    <cellStyle name="Normal 2 3 4 7 2 4" xfId="11021" xr:uid="{00000000-0005-0000-0000-0000BD640000}"/>
    <cellStyle name="Normal 2 3 4 7 2 5" xfId="19407" xr:uid="{00000000-0005-0000-0000-0000BE640000}"/>
    <cellStyle name="Normal 2 3 4 7 2 6" xfId="27793" xr:uid="{00000000-0005-0000-0000-0000BF640000}"/>
    <cellStyle name="Normal 2 3 4 7 2 7" xfId="36179" xr:uid="{00000000-0005-0000-0000-0000C0640000}"/>
    <cellStyle name="Normal 2 3 4 7 2 8" xfId="44565" xr:uid="{00000000-0005-0000-0000-0000C1640000}"/>
    <cellStyle name="Normal 2 3 4 7 2 9" xfId="52951" xr:uid="{00000000-0005-0000-0000-0000C2640000}"/>
    <cellStyle name="Normal 2 3 4 7 3" xfId="4323" xr:uid="{00000000-0005-0000-0000-0000C3640000}"/>
    <cellStyle name="Normal 2 3 4 7 3 2" xfId="15677" xr:uid="{00000000-0005-0000-0000-0000C4640000}"/>
    <cellStyle name="Normal 2 3 4 7 3 3" xfId="24063" xr:uid="{00000000-0005-0000-0000-0000C5640000}"/>
    <cellStyle name="Normal 2 3 4 7 3 4" xfId="32449" xr:uid="{00000000-0005-0000-0000-0000C6640000}"/>
    <cellStyle name="Normal 2 3 4 7 3 5" xfId="40835" xr:uid="{00000000-0005-0000-0000-0000C7640000}"/>
    <cellStyle name="Normal 2 3 4 7 3 6" xfId="49221" xr:uid="{00000000-0005-0000-0000-0000C8640000}"/>
    <cellStyle name="Normal 2 3 4 7 3 7" xfId="57607" xr:uid="{00000000-0005-0000-0000-0000C9640000}"/>
    <cellStyle name="Normal 2 3 4 7 4" xfId="7291" xr:uid="{00000000-0005-0000-0000-0000CA640000}"/>
    <cellStyle name="Normal 2 3 4 7 4 2" xfId="12967" xr:uid="{00000000-0005-0000-0000-0000CB640000}"/>
    <cellStyle name="Normal 2 3 4 7 4 3" xfId="21353" xr:uid="{00000000-0005-0000-0000-0000CC640000}"/>
    <cellStyle name="Normal 2 3 4 7 4 4" xfId="29739" xr:uid="{00000000-0005-0000-0000-0000CD640000}"/>
    <cellStyle name="Normal 2 3 4 7 4 5" xfId="38125" xr:uid="{00000000-0005-0000-0000-0000CE640000}"/>
    <cellStyle name="Normal 2 3 4 7 4 6" xfId="46511" xr:uid="{00000000-0005-0000-0000-0000CF640000}"/>
    <cellStyle name="Normal 2 3 4 7 4 7" xfId="54897" xr:uid="{00000000-0005-0000-0000-0000D0640000}"/>
    <cellStyle name="Normal 2 3 4 7 5" xfId="10001" xr:uid="{00000000-0005-0000-0000-0000D1640000}"/>
    <cellStyle name="Normal 2 3 4 7 6" xfId="18387" xr:uid="{00000000-0005-0000-0000-0000D2640000}"/>
    <cellStyle name="Normal 2 3 4 7 7" xfId="26773" xr:uid="{00000000-0005-0000-0000-0000D3640000}"/>
    <cellStyle name="Normal 2 3 4 7 8" xfId="35159" xr:uid="{00000000-0005-0000-0000-0000D4640000}"/>
    <cellStyle name="Normal 2 3 4 7 9" xfId="43545" xr:uid="{00000000-0005-0000-0000-0000D5640000}"/>
    <cellStyle name="Normal 2 3 4 8" xfId="2171" xr:uid="{00000000-0005-0000-0000-0000D6640000}"/>
    <cellStyle name="Normal 2 3 4 8 2" xfId="4888" xr:uid="{00000000-0005-0000-0000-0000D7640000}"/>
    <cellStyle name="Normal 2 3 4 8 2 2" xfId="16242" xr:uid="{00000000-0005-0000-0000-0000D8640000}"/>
    <cellStyle name="Normal 2 3 4 8 2 3" xfId="24628" xr:uid="{00000000-0005-0000-0000-0000D9640000}"/>
    <cellStyle name="Normal 2 3 4 8 2 4" xfId="33014" xr:uid="{00000000-0005-0000-0000-0000DA640000}"/>
    <cellStyle name="Normal 2 3 4 8 2 5" xfId="41400" xr:uid="{00000000-0005-0000-0000-0000DB640000}"/>
    <cellStyle name="Normal 2 3 4 8 2 6" xfId="49786" xr:uid="{00000000-0005-0000-0000-0000DC640000}"/>
    <cellStyle name="Normal 2 3 4 8 2 7" xfId="58172" xr:uid="{00000000-0005-0000-0000-0000DD640000}"/>
    <cellStyle name="Normal 2 3 4 8 3" xfId="7856" xr:uid="{00000000-0005-0000-0000-0000DE640000}"/>
    <cellStyle name="Normal 2 3 4 8 3 2" xfId="13532" xr:uid="{00000000-0005-0000-0000-0000DF640000}"/>
    <cellStyle name="Normal 2 3 4 8 3 3" xfId="21918" xr:uid="{00000000-0005-0000-0000-0000E0640000}"/>
    <cellStyle name="Normal 2 3 4 8 3 4" xfId="30304" xr:uid="{00000000-0005-0000-0000-0000E1640000}"/>
    <cellStyle name="Normal 2 3 4 8 3 5" xfId="38690" xr:uid="{00000000-0005-0000-0000-0000E2640000}"/>
    <cellStyle name="Normal 2 3 4 8 3 6" xfId="47076" xr:uid="{00000000-0005-0000-0000-0000E3640000}"/>
    <cellStyle name="Normal 2 3 4 8 3 7" xfId="55462" xr:uid="{00000000-0005-0000-0000-0000E4640000}"/>
    <cellStyle name="Normal 2 3 4 8 4" xfId="10566" xr:uid="{00000000-0005-0000-0000-0000E5640000}"/>
    <cellStyle name="Normal 2 3 4 8 5" xfId="18952" xr:uid="{00000000-0005-0000-0000-0000E6640000}"/>
    <cellStyle name="Normal 2 3 4 8 6" xfId="27338" xr:uid="{00000000-0005-0000-0000-0000E7640000}"/>
    <cellStyle name="Normal 2 3 4 8 7" xfId="35724" xr:uid="{00000000-0005-0000-0000-0000E8640000}"/>
    <cellStyle name="Normal 2 3 4 8 8" xfId="44110" xr:uid="{00000000-0005-0000-0000-0000E9640000}"/>
    <cellStyle name="Normal 2 3 4 8 9" xfId="52496" xr:uid="{00000000-0005-0000-0000-0000EA640000}"/>
    <cellStyle name="Normal 2 3 4 9" xfId="685" xr:uid="{00000000-0005-0000-0000-0000EB640000}"/>
    <cellStyle name="Normal 2 3 4 9 2" xfId="6446" xr:uid="{00000000-0005-0000-0000-0000EC640000}"/>
    <cellStyle name="Normal 2 3 4 9 3" xfId="12122" xr:uid="{00000000-0005-0000-0000-0000ED640000}"/>
    <cellStyle name="Normal 2 3 4 9 4" xfId="20508" xr:uid="{00000000-0005-0000-0000-0000EE640000}"/>
    <cellStyle name="Normal 2 3 4 9 5" xfId="28894" xr:uid="{00000000-0005-0000-0000-0000EF640000}"/>
    <cellStyle name="Normal 2 3 4 9 6" xfId="37280" xr:uid="{00000000-0005-0000-0000-0000F0640000}"/>
    <cellStyle name="Normal 2 3 4 9 7" xfId="45666" xr:uid="{00000000-0005-0000-0000-0000F1640000}"/>
    <cellStyle name="Normal 2 3 4 9 8" xfId="54052" xr:uid="{00000000-0005-0000-0000-0000F2640000}"/>
    <cellStyle name="Normal 2 3 4_Sheet1" xfId="251" xr:uid="{00000000-0005-0000-0000-0000F3640000}"/>
    <cellStyle name="Normal 2 3 5" xfId="252" xr:uid="{00000000-0005-0000-0000-0000F4640000}"/>
    <cellStyle name="Normal 2 3 5 10" xfId="6078" xr:uid="{00000000-0005-0000-0000-0000F5640000}"/>
    <cellStyle name="Normal 2 3 5 10 2" xfId="11754" xr:uid="{00000000-0005-0000-0000-0000F6640000}"/>
    <cellStyle name="Normal 2 3 5 10 3" xfId="20140" xr:uid="{00000000-0005-0000-0000-0000F7640000}"/>
    <cellStyle name="Normal 2 3 5 10 4" xfId="28526" xr:uid="{00000000-0005-0000-0000-0000F8640000}"/>
    <cellStyle name="Normal 2 3 5 10 5" xfId="36912" xr:uid="{00000000-0005-0000-0000-0000F9640000}"/>
    <cellStyle name="Normal 2 3 5 10 6" xfId="45298" xr:uid="{00000000-0005-0000-0000-0000FA640000}"/>
    <cellStyle name="Normal 2 3 5 10 7" xfId="53684" xr:uid="{00000000-0005-0000-0000-0000FB640000}"/>
    <cellStyle name="Normal 2 3 5 11" xfId="9162" xr:uid="{00000000-0005-0000-0000-0000FC640000}"/>
    <cellStyle name="Normal 2 3 5 12" xfId="17548" xr:uid="{00000000-0005-0000-0000-0000FD640000}"/>
    <cellStyle name="Normal 2 3 5 13" xfId="25934" xr:uid="{00000000-0005-0000-0000-0000FE640000}"/>
    <cellStyle name="Normal 2 3 5 14" xfId="34320" xr:uid="{00000000-0005-0000-0000-0000FF640000}"/>
    <cellStyle name="Normal 2 3 5 15" xfId="42706" xr:uid="{00000000-0005-0000-0000-000000650000}"/>
    <cellStyle name="Normal 2 3 5 16" xfId="51092" xr:uid="{00000000-0005-0000-0000-000001650000}"/>
    <cellStyle name="Normal 2 3 5 17" xfId="59478" xr:uid="{00000000-0005-0000-0000-000002650000}"/>
    <cellStyle name="Normal 2 3 5 18" xfId="60845" xr:uid="{00000000-0005-0000-0000-000003650000}"/>
    <cellStyle name="Normal 2 3 5 2" xfId="253" xr:uid="{00000000-0005-0000-0000-000004650000}"/>
    <cellStyle name="Normal 2 3 5 2 10" xfId="9163" xr:uid="{00000000-0005-0000-0000-000005650000}"/>
    <cellStyle name="Normal 2 3 5 2 11" xfId="17549" xr:uid="{00000000-0005-0000-0000-000006650000}"/>
    <cellStyle name="Normal 2 3 5 2 12" xfId="25935" xr:uid="{00000000-0005-0000-0000-000007650000}"/>
    <cellStyle name="Normal 2 3 5 2 13" xfId="34321" xr:uid="{00000000-0005-0000-0000-000008650000}"/>
    <cellStyle name="Normal 2 3 5 2 14" xfId="42707" xr:uid="{00000000-0005-0000-0000-000009650000}"/>
    <cellStyle name="Normal 2 3 5 2 15" xfId="51093" xr:uid="{00000000-0005-0000-0000-00000A650000}"/>
    <cellStyle name="Normal 2 3 5 2 16" xfId="59479" xr:uid="{00000000-0005-0000-0000-00000B650000}"/>
    <cellStyle name="Normal 2 3 5 2 17" xfId="60846" xr:uid="{00000000-0005-0000-0000-00000C650000}"/>
    <cellStyle name="Normal 2 3 5 2 2" xfId="254" xr:uid="{00000000-0005-0000-0000-00000D650000}"/>
    <cellStyle name="Normal 2 3 5 2 2 10" xfId="34322" xr:uid="{00000000-0005-0000-0000-00000E650000}"/>
    <cellStyle name="Normal 2 3 5 2 2 11" xfId="42708" xr:uid="{00000000-0005-0000-0000-00000F650000}"/>
    <cellStyle name="Normal 2 3 5 2 2 12" xfId="51094" xr:uid="{00000000-0005-0000-0000-000010650000}"/>
    <cellStyle name="Normal 2 3 5 2 2 13" xfId="59480" xr:uid="{00000000-0005-0000-0000-000011650000}"/>
    <cellStyle name="Normal 2 3 5 2 2 14" xfId="60847" xr:uid="{00000000-0005-0000-0000-000012650000}"/>
    <cellStyle name="Normal 2 3 5 2 2 2" xfId="1076" xr:uid="{00000000-0005-0000-0000-000013650000}"/>
    <cellStyle name="Normal 2 3 5 2 2 2 10" xfId="51487" xr:uid="{00000000-0005-0000-0000-000014650000}"/>
    <cellStyle name="Normal 2 3 5 2 2 2 11" xfId="59873" xr:uid="{00000000-0005-0000-0000-000015650000}"/>
    <cellStyle name="Normal 2 3 5 2 2 2 12" xfId="61342" xr:uid="{00000000-0005-0000-0000-000016650000}"/>
    <cellStyle name="Normal 2 3 5 2 2 2 2" xfId="3027" xr:uid="{00000000-0005-0000-0000-000017650000}"/>
    <cellStyle name="Normal 2 3 5 2 2 2 2 2" xfId="5744" xr:uid="{00000000-0005-0000-0000-000018650000}"/>
    <cellStyle name="Normal 2 3 5 2 2 2 2 2 2" xfId="17098" xr:uid="{00000000-0005-0000-0000-000019650000}"/>
    <cellStyle name="Normal 2 3 5 2 2 2 2 2 3" xfId="25484" xr:uid="{00000000-0005-0000-0000-00001A650000}"/>
    <cellStyle name="Normal 2 3 5 2 2 2 2 2 4" xfId="33870" xr:uid="{00000000-0005-0000-0000-00001B650000}"/>
    <cellStyle name="Normal 2 3 5 2 2 2 2 2 5" xfId="42256" xr:uid="{00000000-0005-0000-0000-00001C650000}"/>
    <cellStyle name="Normal 2 3 5 2 2 2 2 2 6" xfId="50642" xr:uid="{00000000-0005-0000-0000-00001D650000}"/>
    <cellStyle name="Normal 2 3 5 2 2 2 2 2 7" xfId="59028" xr:uid="{00000000-0005-0000-0000-00001E650000}"/>
    <cellStyle name="Normal 2 3 5 2 2 2 2 3" xfId="8712" xr:uid="{00000000-0005-0000-0000-00001F650000}"/>
    <cellStyle name="Normal 2 3 5 2 2 2 2 3 2" xfId="14388" xr:uid="{00000000-0005-0000-0000-000020650000}"/>
    <cellStyle name="Normal 2 3 5 2 2 2 2 3 3" xfId="22774" xr:uid="{00000000-0005-0000-0000-000021650000}"/>
    <cellStyle name="Normal 2 3 5 2 2 2 2 3 4" xfId="31160" xr:uid="{00000000-0005-0000-0000-000022650000}"/>
    <cellStyle name="Normal 2 3 5 2 2 2 2 3 5" xfId="39546" xr:uid="{00000000-0005-0000-0000-000023650000}"/>
    <cellStyle name="Normal 2 3 5 2 2 2 2 3 6" xfId="47932" xr:uid="{00000000-0005-0000-0000-000024650000}"/>
    <cellStyle name="Normal 2 3 5 2 2 2 2 3 7" xfId="56318" xr:uid="{00000000-0005-0000-0000-000025650000}"/>
    <cellStyle name="Normal 2 3 5 2 2 2 2 4" xfId="11422" xr:uid="{00000000-0005-0000-0000-000026650000}"/>
    <cellStyle name="Normal 2 3 5 2 2 2 2 5" xfId="19808" xr:uid="{00000000-0005-0000-0000-000027650000}"/>
    <cellStyle name="Normal 2 3 5 2 2 2 2 6" xfId="28194" xr:uid="{00000000-0005-0000-0000-000028650000}"/>
    <cellStyle name="Normal 2 3 5 2 2 2 2 7" xfId="36580" xr:uid="{00000000-0005-0000-0000-000029650000}"/>
    <cellStyle name="Normal 2 3 5 2 2 2 2 8" xfId="44966" xr:uid="{00000000-0005-0000-0000-00002A650000}"/>
    <cellStyle name="Normal 2 3 5 2 2 2 2 9" xfId="53352" xr:uid="{00000000-0005-0000-0000-00002B650000}"/>
    <cellStyle name="Normal 2 3 5 2 2 2 3" xfId="3879" xr:uid="{00000000-0005-0000-0000-00002C650000}"/>
    <cellStyle name="Normal 2 3 5 2 2 2 3 2" xfId="15233" xr:uid="{00000000-0005-0000-0000-00002D650000}"/>
    <cellStyle name="Normal 2 3 5 2 2 2 3 3" xfId="23619" xr:uid="{00000000-0005-0000-0000-00002E650000}"/>
    <cellStyle name="Normal 2 3 5 2 2 2 3 4" xfId="32005" xr:uid="{00000000-0005-0000-0000-00002F650000}"/>
    <cellStyle name="Normal 2 3 5 2 2 2 3 5" xfId="40391" xr:uid="{00000000-0005-0000-0000-000030650000}"/>
    <cellStyle name="Normal 2 3 5 2 2 2 3 6" xfId="48777" xr:uid="{00000000-0005-0000-0000-000031650000}"/>
    <cellStyle name="Normal 2 3 5 2 2 2 3 7" xfId="57163" xr:uid="{00000000-0005-0000-0000-000032650000}"/>
    <cellStyle name="Normal 2 3 5 2 2 2 4" xfId="6847" xr:uid="{00000000-0005-0000-0000-000033650000}"/>
    <cellStyle name="Normal 2 3 5 2 2 2 4 2" xfId="12523" xr:uid="{00000000-0005-0000-0000-000034650000}"/>
    <cellStyle name="Normal 2 3 5 2 2 2 4 3" xfId="20909" xr:uid="{00000000-0005-0000-0000-000035650000}"/>
    <cellStyle name="Normal 2 3 5 2 2 2 4 4" xfId="29295" xr:uid="{00000000-0005-0000-0000-000036650000}"/>
    <cellStyle name="Normal 2 3 5 2 2 2 4 5" xfId="37681" xr:uid="{00000000-0005-0000-0000-000037650000}"/>
    <cellStyle name="Normal 2 3 5 2 2 2 4 6" xfId="46067" xr:uid="{00000000-0005-0000-0000-000038650000}"/>
    <cellStyle name="Normal 2 3 5 2 2 2 4 7" xfId="54453" xr:uid="{00000000-0005-0000-0000-000039650000}"/>
    <cellStyle name="Normal 2 3 5 2 2 2 5" xfId="9557" xr:uid="{00000000-0005-0000-0000-00003A650000}"/>
    <cellStyle name="Normal 2 3 5 2 2 2 6" xfId="17943" xr:uid="{00000000-0005-0000-0000-00003B650000}"/>
    <cellStyle name="Normal 2 3 5 2 2 2 7" xfId="26329" xr:uid="{00000000-0005-0000-0000-00003C650000}"/>
    <cellStyle name="Normal 2 3 5 2 2 2 8" xfId="34715" xr:uid="{00000000-0005-0000-0000-00003D650000}"/>
    <cellStyle name="Normal 2 3 5 2 2 2 9" xfId="43101" xr:uid="{00000000-0005-0000-0000-00003E650000}"/>
    <cellStyle name="Normal 2 3 5 2 2 3" xfId="1614" xr:uid="{00000000-0005-0000-0000-00003F650000}"/>
    <cellStyle name="Normal 2 3 5 2 2 3 10" xfId="51939" xr:uid="{00000000-0005-0000-0000-000040650000}"/>
    <cellStyle name="Normal 2 3 5 2 2 3 11" xfId="60325" xr:uid="{00000000-0005-0000-0000-000041650000}"/>
    <cellStyle name="Normal 2 3 5 2 2 3 2" xfId="2634" xr:uid="{00000000-0005-0000-0000-000042650000}"/>
    <cellStyle name="Normal 2 3 5 2 2 3 2 2" xfId="5351" xr:uid="{00000000-0005-0000-0000-000043650000}"/>
    <cellStyle name="Normal 2 3 5 2 2 3 2 2 2" xfId="16705" xr:uid="{00000000-0005-0000-0000-000044650000}"/>
    <cellStyle name="Normal 2 3 5 2 2 3 2 2 3" xfId="25091" xr:uid="{00000000-0005-0000-0000-000045650000}"/>
    <cellStyle name="Normal 2 3 5 2 2 3 2 2 4" xfId="33477" xr:uid="{00000000-0005-0000-0000-000046650000}"/>
    <cellStyle name="Normal 2 3 5 2 2 3 2 2 5" xfId="41863" xr:uid="{00000000-0005-0000-0000-000047650000}"/>
    <cellStyle name="Normal 2 3 5 2 2 3 2 2 6" xfId="50249" xr:uid="{00000000-0005-0000-0000-000048650000}"/>
    <cellStyle name="Normal 2 3 5 2 2 3 2 2 7" xfId="58635" xr:uid="{00000000-0005-0000-0000-000049650000}"/>
    <cellStyle name="Normal 2 3 5 2 2 3 2 3" xfId="8319" xr:uid="{00000000-0005-0000-0000-00004A650000}"/>
    <cellStyle name="Normal 2 3 5 2 2 3 2 3 2" xfId="13995" xr:uid="{00000000-0005-0000-0000-00004B650000}"/>
    <cellStyle name="Normal 2 3 5 2 2 3 2 3 3" xfId="22381" xr:uid="{00000000-0005-0000-0000-00004C650000}"/>
    <cellStyle name="Normal 2 3 5 2 2 3 2 3 4" xfId="30767" xr:uid="{00000000-0005-0000-0000-00004D650000}"/>
    <cellStyle name="Normal 2 3 5 2 2 3 2 3 5" xfId="39153" xr:uid="{00000000-0005-0000-0000-00004E650000}"/>
    <cellStyle name="Normal 2 3 5 2 2 3 2 3 6" xfId="47539" xr:uid="{00000000-0005-0000-0000-00004F650000}"/>
    <cellStyle name="Normal 2 3 5 2 2 3 2 3 7" xfId="55925" xr:uid="{00000000-0005-0000-0000-000050650000}"/>
    <cellStyle name="Normal 2 3 5 2 2 3 2 4" xfId="11029" xr:uid="{00000000-0005-0000-0000-000051650000}"/>
    <cellStyle name="Normal 2 3 5 2 2 3 2 5" xfId="19415" xr:uid="{00000000-0005-0000-0000-000052650000}"/>
    <cellStyle name="Normal 2 3 5 2 2 3 2 6" xfId="27801" xr:uid="{00000000-0005-0000-0000-000053650000}"/>
    <cellStyle name="Normal 2 3 5 2 2 3 2 7" xfId="36187" xr:uid="{00000000-0005-0000-0000-000054650000}"/>
    <cellStyle name="Normal 2 3 5 2 2 3 2 8" xfId="44573" xr:uid="{00000000-0005-0000-0000-000055650000}"/>
    <cellStyle name="Normal 2 3 5 2 2 3 2 9" xfId="52959" xr:uid="{00000000-0005-0000-0000-000056650000}"/>
    <cellStyle name="Normal 2 3 5 2 2 3 3" xfId="4331" xr:uid="{00000000-0005-0000-0000-000057650000}"/>
    <cellStyle name="Normal 2 3 5 2 2 3 3 2" xfId="15685" xr:uid="{00000000-0005-0000-0000-000058650000}"/>
    <cellStyle name="Normal 2 3 5 2 2 3 3 3" xfId="24071" xr:uid="{00000000-0005-0000-0000-000059650000}"/>
    <cellStyle name="Normal 2 3 5 2 2 3 3 4" xfId="32457" xr:uid="{00000000-0005-0000-0000-00005A650000}"/>
    <cellStyle name="Normal 2 3 5 2 2 3 3 5" xfId="40843" xr:uid="{00000000-0005-0000-0000-00005B650000}"/>
    <cellStyle name="Normal 2 3 5 2 2 3 3 6" xfId="49229" xr:uid="{00000000-0005-0000-0000-00005C650000}"/>
    <cellStyle name="Normal 2 3 5 2 2 3 3 7" xfId="57615" xr:uid="{00000000-0005-0000-0000-00005D650000}"/>
    <cellStyle name="Normal 2 3 5 2 2 3 4" xfId="7299" xr:uid="{00000000-0005-0000-0000-00005E650000}"/>
    <cellStyle name="Normal 2 3 5 2 2 3 4 2" xfId="12975" xr:uid="{00000000-0005-0000-0000-00005F650000}"/>
    <cellStyle name="Normal 2 3 5 2 2 3 4 3" xfId="21361" xr:uid="{00000000-0005-0000-0000-000060650000}"/>
    <cellStyle name="Normal 2 3 5 2 2 3 4 4" xfId="29747" xr:uid="{00000000-0005-0000-0000-000061650000}"/>
    <cellStyle name="Normal 2 3 5 2 2 3 4 5" xfId="38133" xr:uid="{00000000-0005-0000-0000-000062650000}"/>
    <cellStyle name="Normal 2 3 5 2 2 3 4 6" xfId="46519" xr:uid="{00000000-0005-0000-0000-000063650000}"/>
    <cellStyle name="Normal 2 3 5 2 2 3 4 7" xfId="54905" xr:uid="{00000000-0005-0000-0000-000064650000}"/>
    <cellStyle name="Normal 2 3 5 2 2 3 5" xfId="10009" xr:uid="{00000000-0005-0000-0000-000065650000}"/>
    <cellStyle name="Normal 2 3 5 2 2 3 6" xfId="18395" xr:uid="{00000000-0005-0000-0000-000066650000}"/>
    <cellStyle name="Normal 2 3 5 2 2 3 7" xfId="26781" xr:uid="{00000000-0005-0000-0000-000067650000}"/>
    <cellStyle name="Normal 2 3 5 2 2 3 8" xfId="35167" xr:uid="{00000000-0005-0000-0000-000068650000}"/>
    <cellStyle name="Normal 2 3 5 2 2 3 9" xfId="43553" xr:uid="{00000000-0005-0000-0000-000069650000}"/>
    <cellStyle name="Normal 2 3 5 2 2 4" xfId="2182" xr:uid="{00000000-0005-0000-0000-00006A650000}"/>
    <cellStyle name="Normal 2 3 5 2 2 4 2" xfId="4899" xr:uid="{00000000-0005-0000-0000-00006B650000}"/>
    <cellStyle name="Normal 2 3 5 2 2 4 2 2" xfId="16253" xr:uid="{00000000-0005-0000-0000-00006C650000}"/>
    <cellStyle name="Normal 2 3 5 2 2 4 2 3" xfId="24639" xr:uid="{00000000-0005-0000-0000-00006D650000}"/>
    <cellStyle name="Normal 2 3 5 2 2 4 2 4" xfId="33025" xr:uid="{00000000-0005-0000-0000-00006E650000}"/>
    <cellStyle name="Normal 2 3 5 2 2 4 2 5" xfId="41411" xr:uid="{00000000-0005-0000-0000-00006F650000}"/>
    <cellStyle name="Normal 2 3 5 2 2 4 2 6" xfId="49797" xr:uid="{00000000-0005-0000-0000-000070650000}"/>
    <cellStyle name="Normal 2 3 5 2 2 4 2 7" xfId="58183" xr:uid="{00000000-0005-0000-0000-000071650000}"/>
    <cellStyle name="Normal 2 3 5 2 2 4 3" xfId="7867" xr:uid="{00000000-0005-0000-0000-000072650000}"/>
    <cellStyle name="Normal 2 3 5 2 2 4 3 2" xfId="13543" xr:uid="{00000000-0005-0000-0000-000073650000}"/>
    <cellStyle name="Normal 2 3 5 2 2 4 3 3" xfId="21929" xr:uid="{00000000-0005-0000-0000-000074650000}"/>
    <cellStyle name="Normal 2 3 5 2 2 4 3 4" xfId="30315" xr:uid="{00000000-0005-0000-0000-000075650000}"/>
    <cellStyle name="Normal 2 3 5 2 2 4 3 5" xfId="38701" xr:uid="{00000000-0005-0000-0000-000076650000}"/>
    <cellStyle name="Normal 2 3 5 2 2 4 3 6" xfId="47087" xr:uid="{00000000-0005-0000-0000-000077650000}"/>
    <cellStyle name="Normal 2 3 5 2 2 4 3 7" xfId="55473" xr:uid="{00000000-0005-0000-0000-000078650000}"/>
    <cellStyle name="Normal 2 3 5 2 2 4 4" xfId="10577" xr:uid="{00000000-0005-0000-0000-000079650000}"/>
    <cellStyle name="Normal 2 3 5 2 2 4 5" xfId="18963" xr:uid="{00000000-0005-0000-0000-00007A650000}"/>
    <cellStyle name="Normal 2 3 5 2 2 4 6" xfId="27349" xr:uid="{00000000-0005-0000-0000-00007B650000}"/>
    <cellStyle name="Normal 2 3 5 2 2 4 7" xfId="35735" xr:uid="{00000000-0005-0000-0000-00007C650000}"/>
    <cellStyle name="Normal 2 3 5 2 2 4 8" xfId="44121" xr:uid="{00000000-0005-0000-0000-00007D650000}"/>
    <cellStyle name="Normal 2 3 5 2 2 4 9" xfId="52507" xr:uid="{00000000-0005-0000-0000-00007E650000}"/>
    <cellStyle name="Normal 2 3 5 2 2 5" xfId="3486" xr:uid="{00000000-0005-0000-0000-00007F650000}"/>
    <cellStyle name="Normal 2 3 5 2 2 5 2" xfId="14840" xr:uid="{00000000-0005-0000-0000-000080650000}"/>
    <cellStyle name="Normal 2 3 5 2 2 5 3" xfId="23226" xr:uid="{00000000-0005-0000-0000-000081650000}"/>
    <cellStyle name="Normal 2 3 5 2 2 5 4" xfId="31612" xr:uid="{00000000-0005-0000-0000-000082650000}"/>
    <cellStyle name="Normal 2 3 5 2 2 5 5" xfId="39998" xr:uid="{00000000-0005-0000-0000-000083650000}"/>
    <cellStyle name="Normal 2 3 5 2 2 5 6" xfId="48384" xr:uid="{00000000-0005-0000-0000-000084650000}"/>
    <cellStyle name="Normal 2 3 5 2 2 5 7" xfId="56770" xr:uid="{00000000-0005-0000-0000-000085650000}"/>
    <cellStyle name="Normal 2 3 5 2 2 6" xfId="6454" xr:uid="{00000000-0005-0000-0000-000086650000}"/>
    <cellStyle name="Normal 2 3 5 2 2 6 2" xfId="12130" xr:uid="{00000000-0005-0000-0000-000087650000}"/>
    <cellStyle name="Normal 2 3 5 2 2 6 3" xfId="20516" xr:uid="{00000000-0005-0000-0000-000088650000}"/>
    <cellStyle name="Normal 2 3 5 2 2 6 4" xfId="28902" xr:uid="{00000000-0005-0000-0000-000089650000}"/>
    <cellStyle name="Normal 2 3 5 2 2 6 5" xfId="37288" xr:uid="{00000000-0005-0000-0000-00008A650000}"/>
    <cellStyle name="Normal 2 3 5 2 2 6 6" xfId="45674" xr:uid="{00000000-0005-0000-0000-00008B650000}"/>
    <cellStyle name="Normal 2 3 5 2 2 6 7" xfId="54060" xr:uid="{00000000-0005-0000-0000-00008C650000}"/>
    <cellStyle name="Normal 2 3 5 2 2 7" xfId="9164" xr:uid="{00000000-0005-0000-0000-00008D650000}"/>
    <cellStyle name="Normal 2 3 5 2 2 8" xfId="17550" xr:uid="{00000000-0005-0000-0000-00008E650000}"/>
    <cellStyle name="Normal 2 3 5 2 2 9" xfId="25936" xr:uid="{00000000-0005-0000-0000-00008F650000}"/>
    <cellStyle name="Normal 2 3 5 2 3" xfId="1077" xr:uid="{00000000-0005-0000-0000-000090650000}"/>
    <cellStyle name="Normal 2 3 5 2 3 10" xfId="43102" xr:uid="{00000000-0005-0000-0000-000091650000}"/>
    <cellStyle name="Normal 2 3 5 2 3 11" xfId="51488" xr:uid="{00000000-0005-0000-0000-000092650000}"/>
    <cellStyle name="Normal 2 3 5 2 3 12" xfId="59874" xr:uid="{00000000-0005-0000-0000-000093650000}"/>
    <cellStyle name="Normal 2 3 5 2 3 13" xfId="61341" xr:uid="{00000000-0005-0000-0000-000094650000}"/>
    <cellStyle name="Normal 2 3 5 2 3 2" xfId="1875" xr:uid="{00000000-0005-0000-0000-000095650000}"/>
    <cellStyle name="Normal 2 3 5 2 3 2 10" xfId="52200" xr:uid="{00000000-0005-0000-0000-000096650000}"/>
    <cellStyle name="Normal 2 3 5 2 3 2 11" xfId="60586" xr:uid="{00000000-0005-0000-0000-000097650000}"/>
    <cellStyle name="Normal 2 3 5 2 3 2 2" xfId="3028" xr:uid="{00000000-0005-0000-0000-000098650000}"/>
    <cellStyle name="Normal 2 3 5 2 3 2 2 2" xfId="5745" xr:uid="{00000000-0005-0000-0000-000099650000}"/>
    <cellStyle name="Normal 2 3 5 2 3 2 2 2 2" xfId="17099" xr:uid="{00000000-0005-0000-0000-00009A650000}"/>
    <cellStyle name="Normal 2 3 5 2 3 2 2 2 3" xfId="25485" xr:uid="{00000000-0005-0000-0000-00009B650000}"/>
    <cellStyle name="Normal 2 3 5 2 3 2 2 2 4" xfId="33871" xr:uid="{00000000-0005-0000-0000-00009C650000}"/>
    <cellStyle name="Normal 2 3 5 2 3 2 2 2 5" xfId="42257" xr:uid="{00000000-0005-0000-0000-00009D650000}"/>
    <cellStyle name="Normal 2 3 5 2 3 2 2 2 6" xfId="50643" xr:uid="{00000000-0005-0000-0000-00009E650000}"/>
    <cellStyle name="Normal 2 3 5 2 3 2 2 2 7" xfId="59029" xr:uid="{00000000-0005-0000-0000-00009F650000}"/>
    <cellStyle name="Normal 2 3 5 2 3 2 2 3" xfId="8713" xr:uid="{00000000-0005-0000-0000-0000A0650000}"/>
    <cellStyle name="Normal 2 3 5 2 3 2 2 3 2" xfId="14389" xr:uid="{00000000-0005-0000-0000-0000A1650000}"/>
    <cellStyle name="Normal 2 3 5 2 3 2 2 3 3" xfId="22775" xr:uid="{00000000-0005-0000-0000-0000A2650000}"/>
    <cellStyle name="Normal 2 3 5 2 3 2 2 3 4" xfId="31161" xr:uid="{00000000-0005-0000-0000-0000A3650000}"/>
    <cellStyle name="Normal 2 3 5 2 3 2 2 3 5" xfId="39547" xr:uid="{00000000-0005-0000-0000-0000A4650000}"/>
    <cellStyle name="Normal 2 3 5 2 3 2 2 3 6" xfId="47933" xr:uid="{00000000-0005-0000-0000-0000A5650000}"/>
    <cellStyle name="Normal 2 3 5 2 3 2 2 3 7" xfId="56319" xr:uid="{00000000-0005-0000-0000-0000A6650000}"/>
    <cellStyle name="Normal 2 3 5 2 3 2 2 4" xfId="11423" xr:uid="{00000000-0005-0000-0000-0000A7650000}"/>
    <cellStyle name="Normal 2 3 5 2 3 2 2 5" xfId="19809" xr:uid="{00000000-0005-0000-0000-0000A8650000}"/>
    <cellStyle name="Normal 2 3 5 2 3 2 2 6" xfId="28195" xr:uid="{00000000-0005-0000-0000-0000A9650000}"/>
    <cellStyle name="Normal 2 3 5 2 3 2 2 7" xfId="36581" xr:uid="{00000000-0005-0000-0000-0000AA650000}"/>
    <cellStyle name="Normal 2 3 5 2 3 2 2 8" xfId="44967" xr:uid="{00000000-0005-0000-0000-0000AB650000}"/>
    <cellStyle name="Normal 2 3 5 2 3 2 2 9" xfId="53353" xr:uid="{00000000-0005-0000-0000-0000AC650000}"/>
    <cellStyle name="Normal 2 3 5 2 3 2 3" xfId="4592" xr:uid="{00000000-0005-0000-0000-0000AD650000}"/>
    <cellStyle name="Normal 2 3 5 2 3 2 3 2" xfId="15946" xr:uid="{00000000-0005-0000-0000-0000AE650000}"/>
    <cellStyle name="Normal 2 3 5 2 3 2 3 3" xfId="24332" xr:uid="{00000000-0005-0000-0000-0000AF650000}"/>
    <cellStyle name="Normal 2 3 5 2 3 2 3 4" xfId="32718" xr:uid="{00000000-0005-0000-0000-0000B0650000}"/>
    <cellStyle name="Normal 2 3 5 2 3 2 3 5" xfId="41104" xr:uid="{00000000-0005-0000-0000-0000B1650000}"/>
    <cellStyle name="Normal 2 3 5 2 3 2 3 6" xfId="49490" xr:uid="{00000000-0005-0000-0000-0000B2650000}"/>
    <cellStyle name="Normal 2 3 5 2 3 2 3 7" xfId="57876" xr:uid="{00000000-0005-0000-0000-0000B3650000}"/>
    <cellStyle name="Normal 2 3 5 2 3 2 4" xfId="7560" xr:uid="{00000000-0005-0000-0000-0000B4650000}"/>
    <cellStyle name="Normal 2 3 5 2 3 2 4 2" xfId="13236" xr:uid="{00000000-0005-0000-0000-0000B5650000}"/>
    <cellStyle name="Normal 2 3 5 2 3 2 4 3" xfId="21622" xr:uid="{00000000-0005-0000-0000-0000B6650000}"/>
    <cellStyle name="Normal 2 3 5 2 3 2 4 4" xfId="30008" xr:uid="{00000000-0005-0000-0000-0000B7650000}"/>
    <cellStyle name="Normal 2 3 5 2 3 2 4 5" xfId="38394" xr:uid="{00000000-0005-0000-0000-0000B8650000}"/>
    <cellStyle name="Normal 2 3 5 2 3 2 4 6" xfId="46780" xr:uid="{00000000-0005-0000-0000-0000B9650000}"/>
    <cellStyle name="Normal 2 3 5 2 3 2 4 7" xfId="55166" xr:uid="{00000000-0005-0000-0000-0000BA650000}"/>
    <cellStyle name="Normal 2 3 5 2 3 2 5" xfId="10270" xr:uid="{00000000-0005-0000-0000-0000BB650000}"/>
    <cellStyle name="Normal 2 3 5 2 3 2 6" xfId="18656" xr:uid="{00000000-0005-0000-0000-0000BC650000}"/>
    <cellStyle name="Normal 2 3 5 2 3 2 7" xfId="27042" xr:uid="{00000000-0005-0000-0000-0000BD650000}"/>
    <cellStyle name="Normal 2 3 5 2 3 2 8" xfId="35428" xr:uid="{00000000-0005-0000-0000-0000BE650000}"/>
    <cellStyle name="Normal 2 3 5 2 3 2 9" xfId="43814" xr:uid="{00000000-0005-0000-0000-0000BF650000}"/>
    <cellStyle name="Normal 2 3 5 2 3 3" xfId="2183" xr:uid="{00000000-0005-0000-0000-0000C0650000}"/>
    <cellStyle name="Normal 2 3 5 2 3 3 2" xfId="4900" xr:uid="{00000000-0005-0000-0000-0000C1650000}"/>
    <cellStyle name="Normal 2 3 5 2 3 3 2 2" xfId="16254" xr:uid="{00000000-0005-0000-0000-0000C2650000}"/>
    <cellStyle name="Normal 2 3 5 2 3 3 2 3" xfId="24640" xr:uid="{00000000-0005-0000-0000-0000C3650000}"/>
    <cellStyle name="Normal 2 3 5 2 3 3 2 4" xfId="33026" xr:uid="{00000000-0005-0000-0000-0000C4650000}"/>
    <cellStyle name="Normal 2 3 5 2 3 3 2 5" xfId="41412" xr:uid="{00000000-0005-0000-0000-0000C5650000}"/>
    <cellStyle name="Normal 2 3 5 2 3 3 2 6" xfId="49798" xr:uid="{00000000-0005-0000-0000-0000C6650000}"/>
    <cellStyle name="Normal 2 3 5 2 3 3 2 7" xfId="58184" xr:uid="{00000000-0005-0000-0000-0000C7650000}"/>
    <cellStyle name="Normal 2 3 5 2 3 3 3" xfId="7868" xr:uid="{00000000-0005-0000-0000-0000C8650000}"/>
    <cellStyle name="Normal 2 3 5 2 3 3 3 2" xfId="13544" xr:uid="{00000000-0005-0000-0000-0000C9650000}"/>
    <cellStyle name="Normal 2 3 5 2 3 3 3 3" xfId="21930" xr:uid="{00000000-0005-0000-0000-0000CA650000}"/>
    <cellStyle name="Normal 2 3 5 2 3 3 3 4" xfId="30316" xr:uid="{00000000-0005-0000-0000-0000CB650000}"/>
    <cellStyle name="Normal 2 3 5 2 3 3 3 5" xfId="38702" xr:uid="{00000000-0005-0000-0000-0000CC650000}"/>
    <cellStyle name="Normal 2 3 5 2 3 3 3 6" xfId="47088" xr:uid="{00000000-0005-0000-0000-0000CD650000}"/>
    <cellStyle name="Normal 2 3 5 2 3 3 3 7" xfId="55474" xr:uid="{00000000-0005-0000-0000-0000CE650000}"/>
    <cellStyle name="Normal 2 3 5 2 3 3 4" xfId="10578" xr:uid="{00000000-0005-0000-0000-0000CF650000}"/>
    <cellStyle name="Normal 2 3 5 2 3 3 5" xfId="18964" xr:uid="{00000000-0005-0000-0000-0000D0650000}"/>
    <cellStyle name="Normal 2 3 5 2 3 3 6" xfId="27350" xr:uid="{00000000-0005-0000-0000-0000D1650000}"/>
    <cellStyle name="Normal 2 3 5 2 3 3 7" xfId="35736" xr:uid="{00000000-0005-0000-0000-0000D2650000}"/>
    <cellStyle name="Normal 2 3 5 2 3 3 8" xfId="44122" xr:uid="{00000000-0005-0000-0000-0000D3650000}"/>
    <cellStyle name="Normal 2 3 5 2 3 3 9" xfId="52508" xr:uid="{00000000-0005-0000-0000-0000D4650000}"/>
    <cellStyle name="Normal 2 3 5 2 3 4" xfId="3880" xr:uid="{00000000-0005-0000-0000-0000D5650000}"/>
    <cellStyle name="Normal 2 3 5 2 3 4 2" xfId="15234" xr:uid="{00000000-0005-0000-0000-0000D6650000}"/>
    <cellStyle name="Normal 2 3 5 2 3 4 3" xfId="23620" xr:uid="{00000000-0005-0000-0000-0000D7650000}"/>
    <cellStyle name="Normal 2 3 5 2 3 4 4" xfId="32006" xr:uid="{00000000-0005-0000-0000-0000D8650000}"/>
    <cellStyle name="Normal 2 3 5 2 3 4 5" xfId="40392" xr:uid="{00000000-0005-0000-0000-0000D9650000}"/>
    <cellStyle name="Normal 2 3 5 2 3 4 6" xfId="48778" xr:uid="{00000000-0005-0000-0000-0000DA650000}"/>
    <cellStyle name="Normal 2 3 5 2 3 4 7" xfId="57164" xr:uid="{00000000-0005-0000-0000-0000DB650000}"/>
    <cellStyle name="Normal 2 3 5 2 3 5" xfId="6848" xr:uid="{00000000-0005-0000-0000-0000DC650000}"/>
    <cellStyle name="Normal 2 3 5 2 3 5 2" xfId="12524" xr:uid="{00000000-0005-0000-0000-0000DD650000}"/>
    <cellStyle name="Normal 2 3 5 2 3 5 3" xfId="20910" xr:uid="{00000000-0005-0000-0000-0000DE650000}"/>
    <cellStyle name="Normal 2 3 5 2 3 5 4" xfId="29296" xr:uid="{00000000-0005-0000-0000-0000DF650000}"/>
    <cellStyle name="Normal 2 3 5 2 3 5 5" xfId="37682" xr:uid="{00000000-0005-0000-0000-0000E0650000}"/>
    <cellStyle name="Normal 2 3 5 2 3 5 6" xfId="46068" xr:uid="{00000000-0005-0000-0000-0000E1650000}"/>
    <cellStyle name="Normal 2 3 5 2 3 5 7" xfId="54454" xr:uid="{00000000-0005-0000-0000-0000E2650000}"/>
    <cellStyle name="Normal 2 3 5 2 3 6" xfId="9558" xr:uid="{00000000-0005-0000-0000-0000E3650000}"/>
    <cellStyle name="Normal 2 3 5 2 3 7" xfId="17944" xr:uid="{00000000-0005-0000-0000-0000E4650000}"/>
    <cellStyle name="Normal 2 3 5 2 3 8" xfId="26330" xr:uid="{00000000-0005-0000-0000-0000E5650000}"/>
    <cellStyle name="Normal 2 3 5 2 3 9" xfId="34716" xr:uid="{00000000-0005-0000-0000-0000E6650000}"/>
    <cellStyle name="Normal 2 3 5 2 4" xfId="1075" xr:uid="{00000000-0005-0000-0000-0000E7650000}"/>
    <cellStyle name="Normal 2 3 5 2 4 10" xfId="51486" xr:uid="{00000000-0005-0000-0000-0000E8650000}"/>
    <cellStyle name="Normal 2 3 5 2 4 11" xfId="59872" xr:uid="{00000000-0005-0000-0000-0000E9650000}"/>
    <cellStyle name="Normal 2 3 5 2 4 2" xfId="3026" xr:uid="{00000000-0005-0000-0000-0000EA650000}"/>
    <cellStyle name="Normal 2 3 5 2 4 2 2" xfId="5743" xr:uid="{00000000-0005-0000-0000-0000EB650000}"/>
    <cellStyle name="Normal 2 3 5 2 4 2 2 2" xfId="17097" xr:uid="{00000000-0005-0000-0000-0000EC650000}"/>
    <cellStyle name="Normal 2 3 5 2 4 2 2 3" xfId="25483" xr:uid="{00000000-0005-0000-0000-0000ED650000}"/>
    <cellStyle name="Normal 2 3 5 2 4 2 2 4" xfId="33869" xr:uid="{00000000-0005-0000-0000-0000EE650000}"/>
    <cellStyle name="Normal 2 3 5 2 4 2 2 5" xfId="42255" xr:uid="{00000000-0005-0000-0000-0000EF650000}"/>
    <cellStyle name="Normal 2 3 5 2 4 2 2 6" xfId="50641" xr:uid="{00000000-0005-0000-0000-0000F0650000}"/>
    <cellStyle name="Normal 2 3 5 2 4 2 2 7" xfId="59027" xr:uid="{00000000-0005-0000-0000-0000F1650000}"/>
    <cellStyle name="Normal 2 3 5 2 4 2 3" xfId="8711" xr:uid="{00000000-0005-0000-0000-0000F2650000}"/>
    <cellStyle name="Normal 2 3 5 2 4 2 3 2" xfId="14387" xr:uid="{00000000-0005-0000-0000-0000F3650000}"/>
    <cellStyle name="Normal 2 3 5 2 4 2 3 3" xfId="22773" xr:uid="{00000000-0005-0000-0000-0000F4650000}"/>
    <cellStyle name="Normal 2 3 5 2 4 2 3 4" xfId="31159" xr:uid="{00000000-0005-0000-0000-0000F5650000}"/>
    <cellStyle name="Normal 2 3 5 2 4 2 3 5" xfId="39545" xr:uid="{00000000-0005-0000-0000-0000F6650000}"/>
    <cellStyle name="Normal 2 3 5 2 4 2 3 6" xfId="47931" xr:uid="{00000000-0005-0000-0000-0000F7650000}"/>
    <cellStyle name="Normal 2 3 5 2 4 2 3 7" xfId="56317" xr:uid="{00000000-0005-0000-0000-0000F8650000}"/>
    <cellStyle name="Normal 2 3 5 2 4 2 4" xfId="11421" xr:uid="{00000000-0005-0000-0000-0000F9650000}"/>
    <cellStyle name="Normal 2 3 5 2 4 2 5" xfId="19807" xr:uid="{00000000-0005-0000-0000-0000FA650000}"/>
    <cellStyle name="Normal 2 3 5 2 4 2 6" xfId="28193" xr:uid="{00000000-0005-0000-0000-0000FB650000}"/>
    <cellStyle name="Normal 2 3 5 2 4 2 7" xfId="36579" xr:uid="{00000000-0005-0000-0000-0000FC650000}"/>
    <cellStyle name="Normal 2 3 5 2 4 2 8" xfId="44965" xr:uid="{00000000-0005-0000-0000-0000FD650000}"/>
    <cellStyle name="Normal 2 3 5 2 4 2 9" xfId="53351" xr:uid="{00000000-0005-0000-0000-0000FE650000}"/>
    <cellStyle name="Normal 2 3 5 2 4 3" xfId="3878" xr:uid="{00000000-0005-0000-0000-0000FF650000}"/>
    <cellStyle name="Normal 2 3 5 2 4 3 2" xfId="15232" xr:uid="{00000000-0005-0000-0000-000000660000}"/>
    <cellStyle name="Normal 2 3 5 2 4 3 3" xfId="23618" xr:uid="{00000000-0005-0000-0000-000001660000}"/>
    <cellStyle name="Normal 2 3 5 2 4 3 4" xfId="32004" xr:uid="{00000000-0005-0000-0000-000002660000}"/>
    <cellStyle name="Normal 2 3 5 2 4 3 5" xfId="40390" xr:uid="{00000000-0005-0000-0000-000003660000}"/>
    <cellStyle name="Normal 2 3 5 2 4 3 6" xfId="48776" xr:uid="{00000000-0005-0000-0000-000004660000}"/>
    <cellStyle name="Normal 2 3 5 2 4 3 7" xfId="57162" xr:uid="{00000000-0005-0000-0000-000005660000}"/>
    <cellStyle name="Normal 2 3 5 2 4 4" xfId="6846" xr:uid="{00000000-0005-0000-0000-000006660000}"/>
    <cellStyle name="Normal 2 3 5 2 4 4 2" xfId="12522" xr:uid="{00000000-0005-0000-0000-000007660000}"/>
    <cellStyle name="Normal 2 3 5 2 4 4 3" xfId="20908" xr:uid="{00000000-0005-0000-0000-000008660000}"/>
    <cellStyle name="Normal 2 3 5 2 4 4 4" xfId="29294" xr:uid="{00000000-0005-0000-0000-000009660000}"/>
    <cellStyle name="Normal 2 3 5 2 4 4 5" xfId="37680" xr:uid="{00000000-0005-0000-0000-00000A660000}"/>
    <cellStyle name="Normal 2 3 5 2 4 4 6" xfId="46066" xr:uid="{00000000-0005-0000-0000-00000B660000}"/>
    <cellStyle name="Normal 2 3 5 2 4 4 7" xfId="54452" xr:uid="{00000000-0005-0000-0000-00000C660000}"/>
    <cellStyle name="Normal 2 3 5 2 4 5" xfId="9556" xr:uid="{00000000-0005-0000-0000-00000D660000}"/>
    <cellStyle name="Normal 2 3 5 2 4 6" xfId="17942" xr:uid="{00000000-0005-0000-0000-00000E660000}"/>
    <cellStyle name="Normal 2 3 5 2 4 7" xfId="26328" xr:uid="{00000000-0005-0000-0000-00000F660000}"/>
    <cellStyle name="Normal 2 3 5 2 4 8" xfId="34714" xr:uid="{00000000-0005-0000-0000-000010660000}"/>
    <cellStyle name="Normal 2 3 5 2 4 9" xfId="43100" xr:uid="{00000000-0005-0000-0000-000011660000}"/>
    <cellStyle name="Normal 2 3 5 2 5" xfId="1613" xr:uid="{00000000-0005-0000-0000-000012660000}"/>
    <cellStyle name="Normal 2 3 5 2 5 10" xfId="51938" xr:uid="{00000000-0005-0000-0000-000013660000}"/>
    <cellStyle name="Normal 2 3 5 2 5 11" xfId="60324" xr:uid="{00000000-0005-0000-0000-000014660000}"/>
    <cellStyle name="Normal 2 3 5 2 5 2" xfId="2633" xr:uid="{00000000-0005-0000-0000-000015660000}"/>
    <cellStyle name="Normal 2 3 5 2 5 2 2" xfId="5350" xr:uid="{00000000-0005-0000-0000-000016660000}"/>
    <cellStyle name="Normal 2 3 5 2 5 2 2 2" xfId="16704" xr:uid="{00000000-0005-0000-0000-000017660000}"/>
    <cellStyle name="Normal 2 3 5 2 5 2 2 3" xfId="25090" xr:uid="{00000000-0005-0000-0000-000018660000}"/>
    <cellStyle name="Normal 2 3 5 2 5 2 2 4" xfId="33476" xr:uid="{00000000-0005-0000-0000-000019660000}"/>
    <cellStyle name="Normal 2 3 5 2 5 2 2 5" xfId="41862" xr:uid="{00000000-0005-0000-0000-00001A660000}"/>
    <cellStyle name="Normal 2 3 5 2 5 2 2 6" xfId="50248" xr:uid="{00000000-0005-0000-0000-00001B660000}"/>
    <cellStyle name="Normal 2 3 5 2 5 2 2 7" xfId="58634" xr:uid="{00000000-0005-0000-0000-00001C660000}"/>
    <cellStyle name="Normal 2 3 5 2 5 2 3" xfId="8318" xr:uid="{00000000-0005-0000-0000-00001D660000}"/>
    <cellStyle name="Normal 2 3 5 2 5 2 3 2" xfId="13994" xr:uid="{00000000-0005-0000-0000-00001E660000}"/>
    <cellStyle name="Normal 2 3 5 2 5 2 3 3" xfId="22380" xr:uid="{00000000-0005-0000-0000-00001F660000}"/>
    <cellStyle name="Normal 2 3 5 2 5 2 3 4" xfId="30766" xr:uid="{00000000-0005-0000-0000-000020660000}"/>
    <cellStyle name="Normal 2 3 5 2 5 2 3 5" xfId="39152" xr:uid="{00000000-0005-0000-0000-000021660000}"/>
    <cellStyle name="Normal 2 3 5 2 5 2 3 6" xfId="47538" xr:uid="{00000000-0005-0000-0000-000022660000}"/>
    <cellStyle name="Normal 2 3 5 2 5 2 3 7" xfId="55924" xr:uid="{00000000-0005-0000-0000-000023660000}"/>
    <cellStyle name="Normal 2 3 5 2 5 2 4" xfId="11028" xr:uid="{00000000-0005-0000-0000-000024660000}"/>
    <cellStyle name="Normal 2 3 5 2 5 2 5" xfId="19414" xr:uid="{00000000-0005-0000-0000-000025660000}"/>
    <cellStyle name="Normal 2 3 5 2 5 2 6" xfId="27800" xr:uid="{00000000-0005-0000-0000-000026660000}"/>
    <cellStyle name="Normal 2 3 5 2 5 2 7" xfId="36186" xr:uid="{00000000-0005-0000-0000-000027660000}"/>
    <cellStyle name="Normal 2 3 5 2 5 2 8" xfId="44572" xr:uid="{00000000-0005-0000-0000-000028660000}"/>
    <cellStyle name="Normal 2 3 5 2 5 2 9" xfId="52958" xr:uid="{00000000-0005-0000-0000-000029660000}"/>
    <cellStyle name="Normal 2 3 5 2 5 3" xfId="4330" xr:uid="{00000000-0005-0000-0000-00002A660000}"/>
    <cellStyle name="Normal 2 3 5 2 5 3 2" xfId="15684" xr:uid="{00000000-0005-0000-0000-00002B660000}"/>
    <cellStyle name="Normal 2 3 5 2 5 3 3" xfId="24070" xr:uid="{00000000-0005-0000-0000-00002C660000}"/>
    <cellStyle name="Normal 2 3 5 2 5 3 4" xfId="32456" xr:uid="{00000000-0005-0000-0000-00002D660000}"/>
    <cellStyle name="Normal 2 3 5 2 5 3 5" xfId="40842" xr:uid="{00000000-0005-0000-0000-00002E660000}"/>
    <cellStyle name="Normal 2 3 5 2 5 3 6" xfId="49228" xr:uid="{00000000-0005-0000-0000-00002F660000}"/>
    <cellStyle name="Normal 2 3 5 2 5 3 7" xfId="57614" xr:uid="{00000000-0005-0000-0000-000030660000}"/>
    <cellStyle name="Normal 2 3 5 2 5 4" xfId="7298" xr:uid="{00000000-0005-0000-0000-000031660000}"/>
    <cellStyle name="Normal 2 3 5 2 5 4 2" xfId="12974" xr:uid="{00000000-0005-0000-0000-000032660000}"/>
    <cellStyle name="Normal 2 3 5 2 5 4 3" xfId="21360" xr:uid="{00000000-0005-0000-0000-000033660000}"/>
    <cellStyle name="Normal 2 3 5 2 5 4 4" xfId="29746" xr:uid="{00000000-0005-0000-0000-000034660000}"/>
    <cellStyle name="Normal 2 3 5 2 5 4 5" xfId="38132" xr:uid="{00000000-0005-0000-0000-000035660000}"/>
    <cellStyle name="Normal 2 3 5 2 5 4 6" xfId="46518" xr:uid="{00000000-0005-0000-0000-000036660000}"/>
    <cellStyle name="Normal 2 3 5 2 5 4 7" xfId="54904" xr:uid="{00000000-0005-0000-0000-000037660000}"/>
    <cellStyle name="Normal 2 3 5 2 5 5" xfId="10008" xr:uid="{00000000-0005-0000-0000-000038660000}"/>
    <cellStyle name="Normal 2 3 5 2 5 6" xfId="18394" xr:uid="{00000000-0005-0000-0000-000039660000}"/>
    <cellStyle name="Normal 2 3 5 2 5 7" xfId="26780" xr:uid="{00000000-0005-0000-0000-00003A660000}"/>
    <cellStyle name="Normal 2 3 5 2 5 8" xfId="35166" xr:uid="{00000000-0005-0000-0000-00003B660000}"/>
    <cellStyle name="Normal 2 3 5 2 5 9" xfId="43552" xr:uid="{00000000-0005-0000-0000-00003C660000}"/>
    <cellStyle name="Normal 2 3 5 2 6" xfId="2181" xr:uid="{00000000-0005-0000-0000-00003D660000}"/>
    <cellStyle name="Normal 2 3 5 2 6 2" xfId="4898" xr:uid="{00000000-0005-0000-0000-00003E660000}"/>
    <cellStyle name="Normal 2 3 5 2 6 2 2" xfId="16252" xr:uid="{00000000-0005-0000-0000-00003F660000}"/>
    <cellStyle name="Normal 2 3 5 2 6 2 3" xfId="24638" xr:uid="{00000000-0005-0000-0000-000040660000}"/>
    <cellStyle name="Normal 2 3 5 2 6 2 4" xfId="33024" xr:uid="{00000000-0005-0000-0000-000041660000}"/>
    <cellStyle name="Normal 2 3 5 2 6 2 5" xfId="41410" xr:uid="{00000000-0005-0000-0000-000042660000}"/>
    <cellStyle name="Normal 2 3 5 2 6 2 6" xfId="49796" xr:uid="{00000000-0005-0000-0000-000043660000}"/>
    <cellStyle name="Normal 2 3 5 2 6 2 7" xfId="58182" xr:uid="{00000000-0005-0000-0000-000044660000}"/>
    <cellStyle name="Normal 2 3 5 2 6 3" xfId="7866" xr:uid="{00000000-0005-0000-0000-000045660000}"/>
    <cellStyle name="Normal 2 3 5 2 6 3 2" xfId="13542" xr:uid="{00000000-0005-0000-0000-000046660000}"/>
    <cellStyle name="Normal 2 3 5 2 6 3 3" xfId="21928" xr:uid="{00000000-0005-0000-0000-000047660000}"/>
    <cellStyle name="Normal 2 3 5 2 6 3 4" xfId="30314" xr:uid="{00000000-0005-0000-0000-000048660000}"/>
    <cellStyle name="Normal 2 3 5 2 6 3 5" xfId="38700" xr:uid="{00000000-0005-0000-0000-000049660000}"/>
    <cellStyle name="Normal 2 3 5 2 6 3 6" xfId="47086" xr:uid="{00000000-0005-0000-0000-00004A660000}"/>
    <cellStyle name="Normal 2 3 5 2 6 3 7" xfId="55472" xr:uid="{00000000-0005-0000-0000-00004B660000}"/>
    <cellStyle name="Normal 2 3 5 2 6 4" xfId="10576" xr:uid="{00000000-0005-0000-0000-00004C660000}"/>
    <cellStyle name="Normal 2 3 5 2 6 5" xfId="18962" xr:uid="{00000000-0005-0000-0000-00004D660000}"/>
    <cellStyle name="Normal 2 3 5 2 6 6" xfId="27348" xr:uid="{00000000-0005-0000-0000-00004E660000}"/>
    <cellStyle name="Normal 2 3 5 2 6 7" xfId="35734" xr:uid="{00000000-0005-0000-0000-00004F660000}"/>
    <cellStyle name="Normal 2 3 5 2 6 8" xfId="44120" xr:uid="{00000000-0005-0000-0000-000050660000}"/>
    <cellStyle name="Normal 2 3 5 2 6 9" xfId="52506" xr:uid="{00000000-0005-0000-0000-000051660000}"/>
    <cellStyle name="Normal 2 3 5 2 7" xfId="690" xr:uid="{00000000-0005-0000-0000-000052660000}"/>
    <cellStyle name="Normal 2 3 5 2 7 2" xfId="6453" xr:uid="{00000000-0005-0000-0000-000053660000}"/>
    <cellStyle name="Normal 2 3 5 2 7 3" xfId="12129" xr:uid="{00000000-0005-0000-0000-000054660000}"/>
    <cellStyle name="Normal 2 3 5 2 7 4" xfId="20515" xr:uid="{00000000-0005-0000-0000-000055660000}"/>
    <cellStyle name="Normal 2 3 5 2 7 5" xfId="28901" xr:uid="{00000000-0005-0000-0000-000056660000}"/>
    <cellStyle name="Normal 2 3 5 2 7 6" xfId="37287" xr:uid="{00000000-0005-0000-0000-000057660000}"/>
    <cellStyle name="Normal 2 3 5 2 7 7" xfId="45673" xr:uid="{00000000-0005-0000-0000-000058660000}"/>
    <cellStyle name="Normal 2 3 5 2 7 8" xfId="54059" xr:uid="{00000000-0005-0000-0000-000059660000}"/>
    <cellStyle name="Normal 2 3 5 2 8" xfId="3485" xr:uid="{00000000-0005-0000-0000-00005A660000}"/>
    <cellStyle name="Normal 2 3 5 2 8 2" xfId="14839" xr:uid="{00000000-0005-0000-0000-00005B660000}"/>
    <cellStyle name="Normal 2 3 5 2 8 3" xfId="23225" xr:uid="{00000000-0005-0000-0000-00005C660000}"/>
    <cellStyle name="Normal 2 3 5 2 8 4" xfId="31611" xr:uid="{00000000-0005-0000-0000-00005D660000}"/>
    <cellStyle name="Normal 2 3 5 2 8 5" xfId="39997" xr:uid="{00000000-0005-0000-0000-00005E660000}"/>
    <cellStyle name="Normal 2 3 5 2 8 6" xfId="48383" xr:uid="{00000000-0005-0000-0000-00005F660000}"/>
    <cellStyle name="Normal 2 3 5 2 8 7" xfId="56769" xr:uid="{00000000-0005-0000-0000-000060660000}"/>
    <cellStyle name="Normal 2 3 5 2 9" xfId="6262" xr:uid="{00000000-0005-0000-0000-000061660000}"/>
    <cellStyle name="Normal 2 3 5 2 9 2" xfId="11938" xr:uid="{00000000-0005-0000-0000-000062660000}"/>
    <cellStyle name="Normal 2 3 5 2 9 3" xfId="20324" xr:uid="{00000000-0005-0000-0000-000063660000}"/>
    <cellStyle name="Normal 2 3 5 2 9 4" xfId="28710" xr:uid="{00000000-0005-0000-0000-000064660000}"/>
    <cellStyle name="Normal 2 3 5 2 9 5" xfId="37096" xr:uid="{00000000-0005-0000-0000-000065660000}"/>
    <cellStyle name="Normal 2 3 5 2 9 6" xfId="45482" xr:uid="{00000000-0005-0000-0000-000066660000}"/>
    <cellStyle name="Normal 2 3 5 2 9 7" xfId="53868" xr:uid="{00000000-0005-0000-0000-000067660000}"/>
    <cellStyle name="Normal 2 3 5 2_Sheet1" xfId="255" xr:uid="{00000000-0005-0000-0000-000068660000}"/>
    <cellStyle name="Normal 2 3 5 3" xfId="256" xr:uid="{00000000-0005-0000-0000-000069660000}"/>
    <cellStyle name="Normal 2 3 5 3 10" xfId="25937" xr:uid="{00000000-0005-0000-0000-00006A660000}"/>
    <cellStyle name="Normal 2 3 5 3 11" xfId="34323" xr:uid="{00000000-0005-0000-0000-00006B660000}"/>
    <cellStyle name="Normal 2 3 5 3 12" xfId="42709" xr:uid="{00000000-0005-0000-0000-00006C660000}"/>
    <cellStyle name="Normal 2 3 5 3 13" xfId="51095" xr:uid="{00000000-0005-0000-0000-00006D660000}"/>
    <cellStyle name="Normal 2 3 5 3 14" xfId="59481" xr:uid="{00000000-0005-0000-0000-00006E660000}"/>
    <cellStyle name="Normal 2 3 5 3 15" xfId="60848" xr:uid="{00000000-0005-0000-0000-00006F660000}"/>
    <cellStyle name="Normal 2 3 5 3 2" xfId="1078" xr:uid="{00000000-0005-0000-0000-000070660000}"/>
    <cellStyle name="Normal 2 3 5 3 2 10" xfId="51489" xr:uid="{00000000-0005-0000-0000-000071660000}"/>
    <cellStyle name="Normal 2 3 5 3 2 11" xfId="59875" xr:uid="{00000000-0005-0000-0000-000072660000}"/>
    <cellStyle name="Normal 2 3 5 3 2 12" xfId="61343" xr:uid="{00000000-0005-0000-0000-000073660000}"/>
    <cellStyle name="Normal 2 3 5 3 2 2" xfId="3029" xr:uid="{00000000-0005-0000-0000-000074660000}"/>
    <cellStyle name="Normal 2 3 5 3 2 2 2" xfId="5746" xr:uid="{00000000-0005-0000-0000-000075660000}"/>
    <cellStyle name="Normal 2 3 5 3 2 2 2 2" xfId="17100" xr:uid="{00000000-0005-0000-0000-000076660000}"/>
    <cellStyle name="Normal 2 3 5 3 2 2 2 3" xfId="25486" xr:uid="{00000000-0005-0000-0000-000077660000}"/>
    <cellStyle name="Normal 2 3 5 3 2 2 2 4" xfId="33872" xr:uid="{00000000-0005-0000-0000-000078660000}"/>
    <cellStyle name="Normal 2 3 5 3 2 2 2 5" xfId="42258" xr:uid="{00000000-0005-0000-0000-000079660000}"/>
    <cellStyle name="Normal 2 3 5 3 2 2 2 6" xfId="50644" xr:uid="{00000000-0005-0000-0000-00007A660000}"/>
    <cellStyle name="Normal 2 3 5 3 2 2 2 7" xfId="59030" xr:uid="{00000000-0005-0000-0000-00007B660000}"/>
    <cellStyle name="Normal 2 3 5 3 2 2 3" xfId="8714" xr:uid="{00000000-0005-0000-0000-00007C660000}"/>
    <cellStyle name="Normal 2 3 5 3 2 2 3 2" xfId="14390" xr:uid="{00000000-0005-0000-0000-00007D660000}"/>
    <cellStyle name="Normal 2 3 5 3 2 2 3 3" xfId="22776" xr:uid="{00000000-0005-0000-0000-00007E660000}"/>
    <cellStyle name="Normal 2 3 5 3 2 2 3 4" xfId="31162" xr:uid="{00000000-0005-0000-0000-00007F660000}"/>
    <cellStyle name="Normal 2 3 5 3 2 2 3 5" xfId="39548" xr:uid="{00000000-0005-0000-0000-000080660000}"/>
    <cellStyle name="Normal 2 3 5 3 2 2 3 6" xfId="47934" xr:uid="{00000000-0005-0000-0000-000081660000}"/>
    <cellStyle name="Normal 2 3 5 3 2 2 3 7" xfId="56320" xr:uid="{00000000-0005-0000-0000-000082660000}"/>
    <cellStyle name="Normal 2 3 5 3 2 2 4" xfId="11424" xr:uid="{00000000-0005-0000-0000-000083660000}"/>
    <cellStyle name="Normal 2 3 5 3 2 2 5" xfId="19810" xr:uid="{00000000-0005-0000-0000-000084660000}"/>
    <cellStyle name="Normal 2 3 5 3 2 2 6" xfId="28196" xr:uid="{00000000-0005-0000-0000-000085660000}"/>
    <cellStyle name="Normal 2 3 5 3 2 2 7" xfId="36582" xr:uid="{00000000-0005-0000-0000-000086660000}"/>
    <cellStyle name="Normal 2 3 5 3 2 2 8" xfId="44968" xr:uid="{00000000-0005-0000-0000-000087660000}"/>
    <cellStyle name="Normal 2 3 5 3 2 2 9" xfId="53354" xr:uid="{00000000-0005-0000-0000-000088660000}"/>
    <cellStyle name="Normal 2 3 5 3 2 3" xfId="3881" xr:uid="{00000000-0005-0000-0000-000089660000}"/>
    <cellStyle name="Normal 2 3 5 3 2 3 2" xfId="15235" xr:uid="{00000000-0005-0000-0000-00008A660000}"/>
    <cellStyle name="Normal 2 3 5 3 2 3 3" xfId="23621" xr:uid="{00000000-0005-0000-0000-00008B660000}"/>
    <cellStyle name="Normal 2 3 5 3 2 3 4" xfId="32007" xr:uid="{00000000-0005-0000-0000-00008C660000}"/>
    <cellStyle name="Normal 2 3 5 3 2 3 5" xfId="40393" xr:uid="{00000000-0005-0000-0000-00008D660000}"/>
    <cellStyle name="Normal 2 3 5 3 2 3 6" xfId="48779" xr:uid="{00000000-0005-0000-0000-00008E660000}"/>
    <cellStyle name="Normal 2 3 5 3 2 3 7" xfId="57165" xr:uid="{00000000-0005-0000-0000-00008F660000}"/>
    <cellStyle name="Normal 2 3 5 3 2 4" xfId="6849" xr:uid="{00000000-0005-0000-0000-000090660000}"/>
    <cellStyle name="Normal 2 3 5 3 2 4 2" xfId="12525" xr:uid="{00000000-0005-0000-0000-000091660000}"/>
    <cellStyle name="Normal 2 3 5 3 2 4 3" xfId="20911" xr:uid="{00000000-0005-0000-0000-000092660000}"/>
    <cellStyle name="Normal 2 3 5 3 2 4 4" xfId="29297" xr:uid="{00000000-0005-0000-0000-000093660000}"/>
    <cellStyle name="Normal 2 3 5 3 2 4 5" xfId="37683" xr:uid="{00000000-0005-0000-0000-000094660000}"/>
    <cellStyle name="Normal 2 3 5 3 2 4 6" xfId="46069" xr:uid="{00000000-0005-0000-0000-000095660000}"/>
    <cellStyle name="Normal 2 3 5 3 2 4 7" xfId="54455" xr:uid="{00000000-0005-0000-0000-000096660000}"/>
    <cellStyle name="Normal 2 3 5 3 2 5" xfId="9559" xr:uid="{00000000-0005-0000-0000-000097660000}"/>
    <cellStyle name="Normal 2 3 5 3 2 6" xfId="17945" xr:uid="{00000000-0005-0000-0000-000098660000}"/>
    <cellStyle name="Normal 2 3 5 3 2 7" xfId="26331" xr:uid="{00000000-0005-0000-0000-000099660000}"/>
    <cellStyle name="Normal 2 3 5 3 2 8" xfId="34717" xr:uid="{00000000-0005-0000-0000-00009A660000}"/>
    <cellStyle name="Normal 2 3 5 3 2 9" xfId="43103" xr:uid="{00000000-0005-0000-0000-00009B660000}"/>
    <cellStyle name="Normal 2 3 5 3 3" xfId="1615" xr:uid="{00000000-0005-0000-0000-00009C660000}"/>
    <cellStyle name="Normal 2 3 5 3 3 10" xfId="51940" xr:uid="{00000000-0005-0000-0000-00009D660000}"/>
    <cellStyle name="Normal 2 3 5 3 3 11" xfId="60326" xr:uid="{00000000-0005-0000-0000-00009E660000}"/>
    <cellStyle name="Normal 2 3 5 3 3 2" xfId="2635" xr:uid="{00000000-0005-0000-0000-00009F660000}"/>
    <cellStyle name="Normal 2 3 5 3 3 2 2" xfId="5352" xr:uid="{00000000-0005-0000-0000-0000A0660000}"/>
    <cellStyle name="Normal 2 3 5 3 3 2 2 2" xfId="16706" xr:uid="{00000000-0005-0000-0000-0000A1660000}"/>
    <cellStyle name="Normal 2 3 5 3 3 2 2 3" xfId="25092" xr:uid="{00000000-0005-0000-0000-0000A2660000}"/>
    <cellStyle name="Normal 2 3 5 3 3 2 2 4" xfId="33478" xr:uid="{00000000-0005-0000-0000-0000A3660000}"/>
    <cellStyle name="Normal 2 3 5 3 3 2 2 5" xfId="41864" xr:uid="{00000000-0005-0000-0000-0000A4660000}"/>
    <cellStyle name="Normal 2 3 5 3 3 2 2 6" xfId="50250" xr:uid="{00000000-0005-0000-0000-0000A5660000}"/>
    <cellStyle name="Normal 2 3 5 3 3 2 2 7" xfId="58636" xr:uid="{00000000-0005-0000-0000-0000A6660000}"/>
    <cellStyle name="Normal 2 3 5 3 3 2 3" xfId="8320" xr:uid="{00000000-0005-0000-0000-0000A7660000}"/>
    <cellStyle name="Normal 2 3 5 3 3 2 3 2" xfId="13996" xr:uid="{00000000-0005-0000-0000-0000A8660000}"/>
    <cellStyle name="Normal 2 3 5 3 3 2 3 3" xfId="22382" xr:uid="{00000000-0005-0000-0000-0000A9660000}"/>
    <cellStyle name="Normal 2 3 5 3 3 2 3 4" xfId="30768" xr:uid="{00000000-0005-0000-0000-0000AA660000}"/>
    <cellStyle name="Normal 2 3 5 3 3 2 3 5" xfId="39154" xr:uid="{00000000-0005-0000-0000-0000AB660000}"/>
    <cellStyle name="Normal 2 3 5 3 3 2 3 6" xfId="47540" xr:uid="{00000000-0005-0000-0000-0000AC660000}"/>
    <cellStyle name="Normal 2 3 5 3 3 2 3 7" xfId="55926" xr:uid="{00000000-0005-0000-0000-0000AD660000}"/>
    <cellStyle name="Normal 2 3 5 3 3 2 4" xfId="11030" xr:uid="{00000000-0005-0000-0000-0000AE660000}"/>
    <cellStyle name="Normal 2 3 5 3 3 2 5" xfId="19416" xr:uid="{00000000-0005-0000-0000-0000AF660000}"/>
    <cellStyle name="Normal 2 3 5 3 3 2 6" xfId="27802" xr:uid="{00000000-0005-0000-0000-0000B0660000}"/>
    <cellStyle name="Normal 2 3 5 3 3 2 7" xfId="36188" xr:uid="{00000000-0005-0000-0000-0000B1660000}"/>
    <cellStyle name="Normal 2 3 5 3 3 2 8" xfId="44574" xr:uid="{00000000-0005-0000-0000-0000B2660000}"/>
    <cellStyle name="Normal 2 3 5 3 3 2 9" xfId="52960" xr:uid="{00000000-0005-0000-0000-0000B3660000}"/>
    <cellStyle name="Normal 2 3 5 3 3 3" xfId="4332" xr:uid="{00000000-0005-0000-0000-0000B4660000}"/>
    <cellStyle name="Normal 2 3 5 3 3 3 2" xfId="15686" xr:uid="{00000000-0005-0000-0000-0000B5660000}"/>
    <cellStyle name="Normal 2 3 5 3 3 3 3" xfId="24072" xr:uid="{00000000-0005-0000-0000-0000B6660000}"/>
    <cellStyle name="Normal 2 3 5 3 3 3 4" xfId="32458" xr:uid="{00000000-0005-0000-0000-0000B7660000}"/>
    <cellStyle name="Normal 2 3 5 3 3 3 5" xfId="40844" xr:uid="{00000000-0005-0000-0000-0000B8660000}"/>
    <cellStyle name="Normal 2 3 5 3 3 3 6" xfId="49230" xr:uid="{00000000-0005-0000-0000-0000B9660000}"/>
    <cellStyle name="Normal 2 3 5 3 3 3 7" xfId="57616" xr:uid="{00000000-0005-0000-0000-0000BA660000}"/>
    <cellStyle name="Normal 2 3 5 3 3 4" xfId="7300" xr:uid="{00000000-0005-0000-0000-0000BB660000}"/>
    <cellStyle name="Normal 2 3 5 3 3 4 2" xfId="12976" xr:uid="{00000000-0005-0000-0000-0000BC660000}"/>
    <cellStyle name="Normal 2 3 5 3 3 4 3" xfId="21362" xr:uid="{00000000-0005-0000-0000-0000BD660000}"/>
    <cellStyle name="Normal 2 3 5 3 3 4 4" xfId="29748" xr:uid="{00000000-0005-0000-0000-0000BE660000}"/>
    <cellStyle name="Normal 2 3 5 3 3 4 5" xfId="38134" xr:uid="{00000000-0005-0000-0000-0000BF660000}"/>
    <cellStyle name="Normal 2 3 5 3 3 4 6" xfId="46520" xr:uid="{00000000-0005-0000-0000-0000C0660000}"/>
    <cellStyle name="Normal 2 3 5 3 3 4 7" xfId="54906" xr:uid="{00000000-0005-0000-0000-0000C1660000}"/>
    <cellStyle name="Normal 2 3 5 3 3 5" xfId="10010" xr:uid="{00000000-0005-0000-0000-0000C2660000}"/>
    <cellStyle name="Normal 2 3 5 3 3 6" xfId="18396" xr:uid="{00000000-0005-0000-0000-0000C3660000}"/>
    <cellStyle name="Normal 2 3 5 3 3 7" xfId="26782" xr:uid="{00000000-0005-0000-0000-0000C4660000}"/>
    <cellStyle name="Normal 2 3 5 3 3 8" xfId="35168" xr:uid="{00000000-0005-0000-0000-0000C5660000}"/>
    <cellStyle name="Normal 2 3 5 3 3 9" xfId="43554" xr:uid="{00000000-0005-0000-0000-0000C6660000}"/>
    <cellStyle name="Normal 2 3 5 3 4" xfId="2184" xr:uid="{00000000-0005-0000-0000-0000C7660000}"/>
    <cellStyle name="Normal 2 3 5 3 4 2" xfId="4901" xr:uid="{00000000-0005-0000-0000-0000C8660000}"/>
    <cellStyle name="Normal 2 3 5 3 4 2 2" xfId="16255" xr:uid="{00000000-0005-0000-0000-0000C9660000}"/>
    <cellStyle name="Normal 2 3 5 3 4 2 3" xfId="24641" xr:uid="{00000000-0005-0000-0000-0000CA660000}"/>
    <cellStyle name="Normal 2 3 5 3 4 2 4" xfId="33027" xr:uid="{00000000-0005-0000-0000-0000CB660000}"/>
    <cellStyle name="Normal 2 3 5 3 4 2 5" xfId="41413" xr:uid="{00000000-0005-0000-0000-0000CC660000}"/>
    <cellStyle name="Normal 2 3 5 3 4 2 6" xfId="49799" xr:uid="{00000000-0005-0000-0000-0000CD660000}"/>
    <cellStyle name="Normal 2 3 5 3 4 2 7" xfId="58185" xr:uid="{00000000-0005-0000-0000-0000CE660000}"/>
    <cellStyle name="Normal 2 3 5 3 4 3" xfId="7869" xr:uid="{00000000-0005-0000-0000-0000CF660000}"/>
    <cellStyle name="Normal 2 3 5 3 4 3 2" xfId="13545" xr:uid="{00000000-0005-0000-0000-0000D0660000}"/>
    <cellStyle name="Normal 2 3 5 3 4 3 3" xfId="21931" xr:uid="{00000000-0005-0000-0000-0000D1660000}"/>
    <cellStyle name="Normal 2 3 5 3 4 3 4" xfId="30317" xr:uid="{00000000-0005-0000-0000-0000D2660000}"/>
    <cellStyle name="Normal 2 3 5 3 4 3 5" xfId="38703" xr:uid="{00000000-0005-0000-0000-0000D3660000}"/>
    <cellStyle name="Normal 2 3 5 3 4 3 6" xfId="47089" xr:uid="{00000000-0005-0000-0000-0000D4660000}"/>
    <cellStyle name="Normal 2 3 5 3 4 3 7" xfId="55475" xr:uid="{00000000-0005-0000-0000-0000D5660000}"/>
    <cellStyle name="Normal 2 3 5 3 4 4" xfId="10579" xr:uid="{00000000-0005-0000-0000-0000D6660000}"/>
    <cellStyle name="Normal 2 3 5 3 4 5" xfId="18965" xr:uid="{00000000-0005-0000-0000-0000D7660000}"/>
    <cellStyle name="Normal 2 3 5 3 4 6" xfId="27351" xr:uid="{00000000-0005-0000-0000-0000D8660000}"/>
    <cellStyle name="Normal 2 3 5 3 4 7" xfId="35737" xr:uid="{00000000-0005-0000-0000-0000D9660000}"/>
    <cellStyle name="Normal 2 3 5 3 4 8" xfId="44123" xr:uid="{00000000-0005-0000-0000-0000DA660000}"/>
    <cellStyle name="Normal 2 3 5 3 4 9" xfId="52509" xr:uid="{00000000-0005-0000-0000-0000DB660000}"/>
    <cellStyle name="Normal 2 3 5 3 5" xfId="691" xr:uid="{00000000-0005-0000-0000-0000DC660000}"/>
    <cellStyle name="Normal 2 3 5 3 5 2" xfId="6455" xr:uid="{00000000-0005-0000-0000-0000DD660000}"/>
    <cellStyle name="Normal 2 3 5 3 5 3" xfId="12131" xr:uid="{00000000-0005-0000-0000-0000DE660000}"/>
    <cellStyle name="Normal 2 3 5 3 5 4" xfId="20517" xr:uid="{00000000-0005-0000-0000-0000DF660000}"/>
    <cellStyle name="Normal 2 3 5 3 5 5" xfId="28903" xr:uid="{00000000-0005-0000-0000-0000E0660000}"/>
    <cellStyle name="Normal 2 3 5 3 5 6" xfId="37289" xr:uid="{00000000-0005-0000-0000-0000E1660000}"/>
    <cellStyle name="Normal 2 3 5 3 5 7" xfId="45675" xr:uid="{00000000-0005-0000-0000-0000E2660000}"/>
    <cellStyle name="Normal 2 3 5 3 5 8" xfId="54061" xr:uid="{00000000-0005-0000-0000-0000E3660000}"/>
    <cellStyle name="Normal 2 3 5 3 6" xfId="3487" xr:uid="{00000000-0005-0000-0000-0000E4660000}"/>
    <cellStyle name="Normal 2 3 5 3 6 2" xfId="14841" xr:uid="{00000000-0005-0000-0000-0000E5660000}"/>
    <cellStyle name="Normal 2 3 5 3 6 3" xfId="23227" xr:uid="{00000000-0005-0000-0000-0000E6660000}"/>
    <cellStyle name="Normal 2 3 5 3 6 4" xfId="31613" xr:uid="{00000000-0005-0000-0000-0000E7660000}"/>
    <cellStyle name="Normal 2 3 5 3 6 5" xfId="39999" xr:uid="{00000000-0005-0000-0000-0000E8660000}"/>
    <cellStyle name="Normal 2 3 5 3 6 6" xfId="48385" xr:uid="{00000000-0005-0000-0000-0000E9660000}"/>
    <cellStyle name="Normal 2 3 5 3 6 7" xfId="56771" xr:uid="{00000000-0005-0000-0000-0000EA660000}"/>
    <cellStyle name="Normal 2 3 5 3 7" xfId="6190" xr:uid="{00000000-0005-0000-0000-0000EB660000}"/>
    <cellStyle name="Normal 2 3 5 3 7 2" xfId="11866" xr:uid="{00000000-0005-0000-0000-0000EC660000}"/>
    <cellStyle name="Normal 2 3 5 3 7 3" xfId="20252" xr:uid="{00000000-0005-0000-0000-0000ED660000}"/>
    <cellStyle name="Normal 2 3 5 3 7 4" xfId="28638" xr:uid="{00000000-0005-0000-0000-0000EE660000}"/>
    <cellStyle name="Normal 2 3 5 3 7 5" xfId="37024" xr:uid="{00000000-0005-0000-0000-0000EF660000}"/>
    <cellStyle name="Normal 2 3 5 3 7 6" xfId="45410" xr:uid="{00000000-0005-0000-0000-0000F0660000}"/>
    <cellStyle name="Normal 2 3 5 3 7 7" xfId="53796" xr:uid="{00000000-0005-0000-0000-0000F1660000}"/>
    <cellStyle name="Normal 2 3 5 3 8" xfId="9165" xr:uid="{00000000-0005-0000-0000-0000F2660000}"/>
    <cellStyle name="Normal 2 3 5 3 9" xfId="17551" xr:uid="{00000000-0005-0000-0000-0000F3660000}"/>
    <cellStyle name="Normal 2 3 5 4" xfId="1079" xr:uid="{00000000-0005-0000-0000-0000F4660000}"/>
    <cellStyle name="Normal 2 3 5 4 10" xfId="43104" xr:uid="{00000000-0005-0000-0000-0000F5660000}"/>
    <cellStyle name="Normal 2 3 5 4 11" xfId="51490" xr:uid="{00000000-0005-0000-0000-0000F6660000}"/>
    <cellStyle name="Normal 2 3 5 4 12" xfId="59876" xr:uid="{00000000-0005-0000-0000-0000F7660000}"/>
    <cellStyle name="Normal 2 3 5 4 13" xfId="61340" xr:uid="{00000000-0005-0000-0000-0000F8660000}"/>
    <cellStyle name="Normal 2 3 5 4 2" xfId="1876" xr:uid="{00000000-0005-0000-0000-0000F9660000}"/>
    <cellStyle name="Normal 2 3 5 4 2 10" xfId="52201" xr:uid="{00000000-0005-0000-0000-0000FA660000}"/>
    <cellStyle name="Normal 2 3 5 4 2 11" xfId="60587" xr:uid="{00000000-0005-0000-0000-0000FB660000}"/>
    <cellStyle name="Normal 2 3 5 4 2 2" xfId="3030" xr:uid="{00000000-0005-0000-0000-0000FC660000}"/>
    <cellStyle name="Normal 2 3 5 4 2 2 2" xfId="5747" xr:uid="{00000000-0005-0000-0000-0000FD660000}"/>
    <cellStyle name="Normal 2 3 5 4 2 2 2 2" xfId="17101" xr:uid="{00000000-0005-0000-0000-0000FE660000}"/>
    <cellStyle name="Normal 2 3 5 4 2 2 2 3" xfId="25487" xr:uid="{00000000-0005-0000-0000-0000FF660000}"/>
    <cellStyle name="Normal 2 3 5 4 2 2 2 4" xfId="33873" xr:uid="{00000000-0005-0000-0000-000000670000}"/>
    <cellStyle name="Normal 2 3 5 4 2 2 2 5" xfId="42259" xr:uid="{00000000-0005-0000-0000-000001670000}"/>
    <cellStyle name="Normal 2 3 5 4 2 2 2 6" xfId="50645" xr:uid="{00000000-0005-0000-0000-000002670000}"/>
    <cellStyle name="Normal 2 3 5 4 2 2 2 7" xfId="59031" xr:uid="{00000000-0005-0000-0000-000003670000}"/>
    <cellStyle name="Normal 2 3 5 4 2 2 3" xfId="8715" xr:uid="{00000000-0005-0000-0000-000004670000}"/>
    <cellStyle name="Normal 2 3 5 4 2 2 3 2" xfId="14391" xr:uid="{00000000-0005-0000-0000-000005670000}"/>
    <cellStyle name="Normal 2 3 5 4 2 2 3 3" xfId="22777" xr:uid="{00000000-0005-0000-0000-000006670000}"/>
    <cellStyle name="Normal 2 3 5 4 2 2 3 4" xfId="31163" xr:uid="{00000000-0005-0000-0000-000007670000}"/>
    <cellStyle name="Normal 2 3 5 4 2 2 3 5" xfId="39549" xr:uid="{00000000-0005-0000-0000-000008670000}"/>
    <cellStyle name="Normal 2 3 5 4 2 2 3 6" xfId="47935" xr:uid="{00000000-0005-0000-0000-000009670000}"/>
    <cellStyle name="Normal 2 3 5 4 2 2 3 7" xfId="56321" xr:uid="{00000000-0005-0000-0000-00000A670000}"/>
    <cellStyle name="Normal 2 3 5 4 2 2 4" xfId="11425" xr:uid="{00000000-0005-0000-0000-00000B670000}"/>
    <cellStyle name="Normal 2 3 5 4 2 2 5" xfId="19811" xr:uid="{00000000-0005-0000-0000-00000C670000}"/>
    <cellStyle name="Normal 2 3 5 4 2 2 6" xfId="28197" xr:uid="{00000000-0005-0000-0000-00000D670000}"/>
    <cellStyle name="Normal 2 3 5 4 2 2 7" xfId="36583" xr:uid="{00000000-0005-0000-0000-00000E670000}"/>
    <cellStyle name="Normal 2 3 5 4 2 2 8" xfId="44969" xr:uid="{00000000-0005-0000-0000-00000F670000}"/>
    <cellStyle name="Normal 2 3 5 4 2 2 9" xfId="53355" xr:uid="{00000000-0005-0000-0000-000010670000}"/>
    <cellStyle name="Normal 2 3 5 4 2 3" xfId="4593" xr:uid="{00000000-0005-0000-0000-000011670000}"/>
    <cellStyle name="Normal 2 3 5 4 2 3 2" xfId="15947" xr:uid="{00000000-0005-0000-0000-000012670000}"/>
    <cellStyle name="Normal 2 3 5 4 2 3 3" xfId="24333" xr:uid="{00000000-0005-0000-0000-000013670000}"/>
    <cellStyle name="Normal 2 3 5 4 2 3 4" xfId="32719" xr:uid="{00000000-0005-0000-0000-000014670000}"/>
    <cellStyle name="Normal 2 3 5 4 2 3 5" xfId="41105" xr:uid="{00000000-0005-0000-0000-000015670000}"/>
    <cellStyle name="Normal 2 3 5 4 2 3 6" xfId="49491" xr:uid="{00000000-0005-0000-0000-000016670000}"/>
    <cellStyle name="Normal 2 3 5 4 2 3 7" xfId="57877" xr:uid="{00000000-0005-0000-0000-000017670000}"/>
    <cellStyle name="Normal 2 3 5 4 2 4" xfId="7561" xr:uid="{00000000-0005-0000-0000-000018670000}"/>
    <cellStyle name="Normal 2 3 5 4 2 4 2" xfId="13237" xr:uid="{00000000-0005-0000-0000-000019670000}"/>
    <cellStyle name="Normal 2 3 5 4 2 4 3" xfId="21623" xr:uid="{00000000-0005-0000-0000-00001A670000}"/>
    <cellStyle name="Normal 2 3 5 4 2 4 4" xfId="30009" xr:uid="{00000000-0005-0000-0000-00001B670000}"/>
    <cellStyle name="Normal 2 3 5 4 2 4 5" xfId="38395" xr:uid="{00000000-0005-0000-0000-00001C670000}"/>
    <cellStyle name="Normal 2 3 5 4 2 4 6" xfId="46781" xr:uid="{00000000-0005-0000-0000-00001D670000}"/>
    <cellStyle name="Normal 2 3 5 4 2 4 7" xfId="55167" xr:uid="{00000000-0005-0000-0000-00001E670000}"/>
    <cellStyle name="Normal 2 3 5 4 2 5" xfId="10271" xr:uid="{00000000-0005-0000-0000-00001F670000}"/>
    <cellStyle name="Normal 2 3 5 4 2 6" xfId="18657" xr:uid="{00000000-0005-0000-0000-000020670000}"/>
    <cellStyle name="Normal 2 3 5 4 2 7" xfId="27043" xr:uid="{00000000-0005-0000-0000-000021670000}"/>
    <cellStyle name="Normal 2 3 5 4 2 8" xfId="35429" xr:uid="{00000000-0005-0000-0000-000022670000}"/>
    <cellStyle name="Normal 2 3 5 4 2 9" xfId="43815" xr:uid="{00000000-0005-0000-0000-000023670000}"/>
    <cellStyle name="Normal 2 3 5 4 3" xfId="2185" xr:uid="{00000000-0005-0000-0000-000024670000}"/>
    <cellStyle name="Normal 2 3 5 4 3 2" xfId="4902" xr:uid="{00000000-0005-0000-0000-000025670000}"/>
    <cellStyle name="Normal 2 3 5 4 3 2 2" xfId="16256" xr:uid="{00000000-0005-0000-0000-000026670000}"/>
    <cellStyle name="Normal 2 3 5 4 3 2 3" xfId="24642" xr:uid="{00000000-0005-0000-0000-000027670000}"/>
    <cellStyle name="Normal 2 3 5 4 3 2 4" xfId="33028" xr:uid="{00000000-0005-0000-0000-000028670000}"/>
    <cellStyle name="Normal 2 3 5 4 3 2 5" xfId="41414" xr:uid="{00000000-0005-0000-0000-000029670000}"/>
    <cellStyle name="Normal 2 3 5 4 3 2 6" xfId="49800" xr:uid="{00000000-0005-0000-0000-00002A670000}"/>
    <cellStyle name="Normal 2 3 5 4 3 2 7" xfId="58186" xr:uid="{00000000-0005-0000-0000-00002B670000}"/>
    <cellStyle name="Normal 2 3 5 4 3 3" xfId="7870" xr:uid="{00000000-0005-0000-0000-00002C670000}"/>
    <cellStyle name="Normal 2 3 5 4 3 3 2" xfId="13546" xr:uid="{00000000-0005-0000-0000-00002D670000}"/>
    <cellStyle name="Normal 2 3 5 4 3 3 3" xfId="21932" xr:uid="{00000000-0005-0000-0000-00002E670000}"/>
    <cellStyle name="Normal 2 3 5 4 3 3 4" xfId="30318" xr:uid="{00000000-0005-0000-0000-00002F670000}"/>
    <cellStyle name="Normal 2 3 5 4 3 3 5" xfId="38704" xr:uid="{00000000-0005-0000-0000-000030670000}"/>
    <cellStyle name="Normal 2 3 5 4 3 3 6" xfId="47090" xr:uid="{00000000-0005-0000-0000-000031670000}"/>
    <cellStyle name="Normal 2 3 5 4 3 3 7" xfId="55476" xr:uid="{00000000-0005-0000-0000-000032670000}"/>
    <cellStyle name="Normal 2 3 5 4 3 4" xfId="10580" xr:uid="{00000000-0005-0000-0000-000033670000}"/>
    <cellStyle name="Normal 2 3 5 4 3 5" xfId="18966" xr:uid="{00000000-0005-0000-0000-000034670000}"/>
    <cellStyle name="Normal 2 3 5 4 3 6" xfId="27352" xr:uid="{00000000-0005-0000-0000-000035670000}"/>
    <cellStyle name="Normal 2 3 5 4 3 7" xfId="35738" xr:uid="{00000000-0005-0000-0000-000036670000}"/>
    <cellStyle name="Normal 2 3 5 4 3 8" xfId="44124" xr:uid="{00000000-0005-0000-0000-000037670000}"/>
    <cellStyle name="Normal 2 3 5 4 3 9" xfId="52510" xr:uid="{00000000-0005-0000-0000-000038670000}"/>
    <cellStyle name="Normal 2 3 5 4 4" xfId="3882" xr:uid="{00000000-0005-0000-0000-000039670000}"/>
    <cellStyle name="Normal 2 3 5 4 4 2" xfId="15236" xr:uid="{00000000-0005-0000-0000-00003A670000}"/>
    <cellStyle name="Normal 2 3 5 4 4 3" xfId="23622" xr:uid="{00000000-0005-0000-0000-00003B670000}"/>
    <cellStyle name="Normal 2 3 5 4 4 4" xfId="32008" xr:uid="{00000000-0005-0000-0000-00003C670000}"/>
    <cellStyle name="Normal 2 3 5 4 4 5" xfId="40394" xr:uid="{00000000-0005-0000-0000-00003D670000}"/>
    <cellStyle name="Normal 2 3 5 4 4 6" xfId="48780" xr:uid="{00000000-0005-0000-0000-00003E670000}"/>
    <cellStyle name="Normal 2 3 5 4 4 7" xfId="57166" xr:uid="{00000000-0005-0000-0000-00003F670000}"/>
    <cellStyle name="Normal 2 3 5 4 5" xfId="6850" xr:uid="{00000000-0005-0000-0000-000040670000}"/>
    <cellStyle name="Normal 2 3 5 4 5 2" xfId="12526" xr:uid="{00000000-0005-0000-0000-000041670000}"/>
    <cellStyle name="Normal 2 3 5 4 5 3" xfId="20912" xr:uid="{00000000-0005-0000-0000-000042670000}"/>
    <cellStyle name="Normal 2 3 5 4 5 4" xfId="29298" xr:uid="{00000000-0005-0000-0000-000043670000}"/>
    <cellStyle name="Normal 2 3 5 4 5 5" xfId="37684" xr:uid="{00000000-0005-0000-0000-000044670000}"/>
    <cellStyle name="Normal 2 3 5 4 5 6" xfId="46070" xr:uid="{00000000-0005-0000-0000-000045670000}"/>
    <cellStyle name="Normal 2 3 5 4 5 7" xfId="54456" xr:uid="{00000000-0005-0000-0000-000046670000}"/>
    <cellStyle name="Normal 2 3 5 4 6" xfId="9560" xr:uid="{00000000-0005-0000-0000-000047670000}"/>
    <cellStyle name="Normal 2 3 5 4 7" xfId="17946" xr:uid="{00000000-0005-0000-0000-000048670000}"/>
    <cellStyle name="Normal 2 3 5 4 8" xfId="26332" xr:uid="{00000000-0005-0000-0000-000049670000}"/>
    <cellStyle name="Normal 2 3 5 4 9" xfId="34718" xr:uid="{00000000-0005-0000-0000-00004A670000}"/>
    <cellStyle name="Normal 2 3 5 5" xfId="1074" xr:uid="{00000000-0005-0000-0000-00004B670000}"/>
    <cellStyle name="Normal 2 3 5 5 10" xfId="51485" xr:uid="{00000000-0005-0000-0000-00004C670000}"/>
    <cellStyle name="Normal 2 3 5 5 11" xfId="59871" xr:uid="{00000000-0005-0000-0000-00004D670000}"/>
    <cellStyle name="Normal 2 3 5 5 2" xfId="3025" xr:uid="{00000000-0005-0000-0000-00004E670000}"/>
    <cellStyle name="Normal 2 3 5 5 2 2" xfId="5742" xr:uid="{00000000-0005-0000-0000-00004F670000}"/>
    <cellStyle name="Normal 2 3 5 5 2 2 2" xfId="17096" xr:uid="{00000000-0005-0000-0000-000050670000}"/>
    <cellStyle name="Normal 2 3 5 5 2 2 3" xfId="25482" xr:uid="{00000000-0005-0000-0000-000051670000}"/>
    <cellStyle name="Normal 2 3 5 5 2 2 4" xfId="33868" xr:uid="{00000000-0005-0000-0000-000052670000}"/>
    <cellStyle name="Normal 2 3 5 5 2 2 5" xfId="42254" xr:uid="{00000000-0005-0000-0000-000053670000}"/>
    <cellStyle name="Normal 2 3 5 5 2 2 6" xfId="50640" xr:uid="{00000000-0005-0000-0000-000054670000}"/>
    <cellStyle name="Normal 2 3 5 5 2 2 7" xfId="59026" xr:uid="{00000000-0005-0000-0000-000055670000}"/>
    <cellStyle name="Normal 2 3 5 5 2 3" xfId="8710" xr:uid="{00000000-0005-0000-0000-000056670000}"/>
    <cellStyle name="Normal 2 3 5 5 2 3 2" xfId="14386" xr:uid="{00000000-0005-0000-0000-000057670000}"/>
    <cellStyle name="Normal 2 3 5 5 2 3 3" xfId="22772" xr:uid="{00000000-0005-0000-0000-000058670000}"/>
    <cellStyle name="Normal 2 3 5 5 2 3 4" xfId="31158" xr:uid="{00000000-0005-0000-0000-000059670000}"/>
    <cellStyle name="Normal 2 3 5 5 2 3 5" xfId="39544" xr:uid="{00000000-0005-0000-0000-00005A670000}"/>
    <cellStyle name="Normal 2 3 5 5 2 3 6" xfId="47930" xr:uid="{00000000-0005-0000-0000-00005B670000}"/>
    <cellStyle name="Normal 2 3 5 5 2 3 7" xfId="56316" xr:uid="{00000000-0005-0000-0000-00005C670000}"/>
    <cellStyle name="Normal 2 3 5 5 2 4" xfId="11420" xr:uid="{00000000-0005-0000-0000-00005D670000}"/>
    <cellStyle name="Normal 2 3 5 5 2 5" xfId="19806" xr:uid="{00000000-0005-0000-0000-00005E670000}"/>
    <cellStyle name="Normal 2 3 5 5 2 6" xfId="28192" xr:uid="{00000000-0005-0000-0000-00005F670000}"/>
    <cellStyle name="Normal 2 3 5 5 2 7" xfId="36578" xr:uid="{00000000-0005-0000-0000-000060670000}"/>
    <cellStyle name="Normal 2 3 5 5 2 8" xfId="44964" xr:uid="{00000000-0005-0000-0000-000061670000}"/>
    <cellStyle name="Normal 2 3 5 5 2 9" xfId="53350" xr:uid="{00000000-0005-0000-0000-000062670000}"/>
    <cellStyle name="Normal 2 3 5 5 3" xfId="3877" xr:uid="{00000000-0005-0000-0000-000063670000}"/>
    <cellStyle name="Normal 2 3 5 5 3 2" xfId="15231" xr:uid="{00000000-0005-0000-0000-000064670000}"/>
    <cellStyle name="Normal 2 3 5 5 3 3" xfId="23617" xr:uid="{00000000-0005-0000-0000-000065670000}"/>
    <cellStyle name="Normal 2 3 5 5 3 4" xfId="32003" xr:uid="{00000000-0005-0000-0000-000066670000}"/>
    <cellStyle name="Normal 2 3 5 5 3 5" xfId="40389" xr:uid="{00000000-0005-0000-0000-000067670000}"/>
    <cellStyle name="Normal 2 3 5 5 3 6" xfId="48775" xr:uid="{00000000-0005-0000-0000-000068670000}"/>
    <cellStyle name="Normal 2 3 5 5 3 7" xfId="57161" xr:uid="{00000000-0005-0000-0000-000069670000}"/>
    <cellStyle name="Normal 2 3 5 5 4" xfId="6845" xr:uid="{00000000-0005-0000-0000-00006A670000}"/>
    <cellStyle name="Normal 2 3 5 5 4 2" xfId="12521" xr:uid="{00000000-0005-0000-0000-00006B670000}"/>
    <cellStyle name="Normal 2 3 5 5 4 3" xfId="20907" xr:uid="{00000000-0005-0000-0000-00006C670000}"/>
    <cellStyle name="Normal 2 3 5 5 4 4" xfId="29293" xr:uid="{00000000-0005-0000-0000-00006D670000}"/>
    <cellStyle name="Normal 2 3 5 5 4 5" xfId="37679" xr:uid="{00000000-0005-0000-0000-00006E670000}"/>
    <cellStyle name="Normal 2 3 5 5 4 6" xfId="46065" xr:uid="{00000000-0005-0000-0000-00006F670000}"/>
    <cellStyle name="Normal 2 3 5 5 4 7" xfId="54451" xr:uid="{00000000-0005-0000-0000-000070670000}"/>
    <cellStyle name="Normal 2 3 5 5 5" xfId="9555" xr:uid="{00000000-0005-0000-0000-000071670000}"/>
    <cellStyle name="Normal 2 3 5 5 6" xfId="17941" xr:uid="{00000000-0005-0000-0000-000072670000}"/>
    <cellStyle name="Normal 2 3 5 5 7" xfId="26327" xr:uid="{00000000-0005-0000-0000-000073670000}"/>
    <cellStyle name="Normal 2 3 5 5 8" xfId="34713" xr:uid="{00000000-0005-0000-0000-000074670000}"/>
    <cellStyle name="Normal 2 3 5 5 9" xfId="43099" xr:uid="{00000000-0005-0000-0000-000075670000}"/>
    <cellStyle name="Normal 2 3 5 6" xfId="1612" xr:uid="{00000000-0005-0000-0000-000076670000}"/>
    <cellStyle name="Normal 2 3 5 6 10" xfId="51937" xr:uid="{00000000-0005-0000-0000-000077670000}"/>
    <cellStyle name="Normal 2 3 5 6 11" xfId="60323" xr:uid="{00000000-0005-0000-0000-000078670000}"/>
    <cellStyle name="Normal 2 3 5 6 2" xfId="2632" xr:uid="{00000000-0005-0000-0000-000079670000}"/>
    <cellStyle name="Normal 2 3 5 6 2 2" xfId="5349" xr:uid="{00000000-0005-0000-0000-00007A670000}"/>
    <cellStyle name="Normal 2 3 5 6 2 2 2" xfId="16703" xr:uid="{00000000-0005-0000-0000-00007B670000}"/>
    <cellStyle name="Normal 2 3 5 6 2 2 3" xfId="25089" xr:uid="{00000000-0005-0000-0000-00007C670000}"/>
    <cellStyle name="Normal 2 3 5 6 2 2 4" xfId="33475" xr:uid="{00000000-0005-0000-0000-00007D670000}"/>
    <cellStyle name="Normal 2 3 5 6 2 2 5" xfId="41861" xr:uid="{00000000-0005-0000-0000-00007E670000}"/>
    <cellStyle name="Normal 2 3 5 6 2 2 6" xfId="50247" xr:uid="{00000000-0005-0000-0000-00007F670000}"/>
    <cellStyle name="Normal 2 3 5 6 2 2 7" xfId="58633" xr:uid="{00000000-0005-0000-0000-000080670000}"/>
    <cellStyle name="Normal 2 3 5 6 2 3" xfId="8317" xr:uid="{00000000-0005-0000-0000-000081670000}"/>
    <cellStyle name="Normal 2 3 5 6 2 3 2" xfId="13993" xr:uid="{00000000-0005-0000-0000-000082670000}"/>
    <cellStyle name="Normal 2 3 5 6 2 3 3" xfId="22379" xr:uid="{00000000-0005-0000-0000-000083670000}"/>
    <cellStyle name="Normal 2 3 5 6 2 3 4" xfId="30765" xr:uid="{00000000-0005-0000-0000-000084670000}"/>
    <cellStyle name="Normal 2 3 5 6 2 3 5" xfId="39151" xr:uid="{00000000-0005-0000-0000-000085670000}"/>
    <cellStyle name="Normal 2 3 5 6 2 3 6" xfId="47537" xr:uid="{00000000-0005-0000-0000-000086670000}"/>
    <cellStyle name="Normal 2 3 5 6 2 3 7" xfId="55923" xr:uid="{00000000-0005-0000-0000-000087670000}"/>
    <cellStyle name="Normal 2 3 5 6 2 4" xfId="11027" xr:uid="{00000000-0005-0000-0000-000088670000}"/>
    <cellStyle name="Normal 2 3 5 6 2 5" xfId="19413" xr:uid="{00000000-0005-0000-0000-000089670000}"/>
    <cellStyle name="Normal 2 3 5 6 2 6" xfId="27799" xr:uid="{00000000-0005-0000-0000-00008A670000}"/>
    <cellStyle name="Normal 2 3 5 6 2 7" xfId="36185" xr:uid="{00000000-0005-0000-0000-00008B670000}"/>
    <cellStyle name="Normal 2 3 5 6 2 8" xfId="44571" xr:uid="{00000000-0005-0000-0000-00008C670000}"/>
    <cellStyle name="Normal 2 3 5 6 2 9" xfId="52957" xr:uid="{00000000-0005-0000-0000-00008D670000}"/>
    <cellStyle name="Normal 2 3 5 6 3" xfId="4329" xr:uid="{00000000-0005-0000-0000-00008E670000}"/>
    <cellStyle name="Normal 2 3 5 6 3 2" xfId="15683" xr:uid="{00000000-0005-0000-0000-00008F670000}"/>
    <cellStyle name="Normal 2 3 5 6 3 3" xfId="24069" xr:uid="{00000000-0005-0000-0000-000090670000}"/>
    <cellStyle name="Normal 2 3 5 6 3 4" xfId="32455" xr:uid="{00000000-0005-0000-0000-000091670000}"/>
    <cellStyle name="Normal 2 3 5 6 3 5" xfId="40841" xr:uid="{00000000-0005-0000-0000-000092670000}"/>
    <cellStyle name="Normal 2 3 5 6 3 6" xfId="49227" xr:uid="{00000000-0005-0000-0000-000093670000}"/>
    <cellStyle name="Normal 2 3 5 6 3 7" xfId="57613" xr:uid="{00000000-0005-0000-0000-000094670000}"/>
    <cellStyle name="Normal 2 3 5 6 4" xfId="7297" xr:uid="{00000000-0005-0000-0000-000095670000}"/>
    <cellStyle name="Normal 2 3 5 6 4 2" xfId="12973" xr:uid="{00000000-0005-0000-0000-000096670000}"/>
    <cellStyle name="Normal 2 3 5 6 4 3" xfId="21359" xr:uid="{00000000-0005-0000-0000-000097670000}"/>
    <cellStyle name="Normal 2 3 5 6 4 4" xfId="29745" xr:uid="{00000000-0005-0000-0000-000098670000}"/>
    <cellStyle name="Normal 2 3 5 6 4 5" xfId="38131" xr:uid="{00000000-0005-0000-0000-000099670000}"/>
    <cellStyle name="Normal 2 3 5 6 4 6" xfId="46517" xr:uid="{00000000-0005-0000-0000-00009A670000}"/>
    <cellStyle name="Normal 2 3 5 6 4 7" xfId="54903" xr:uid="{00000000-0005-0000-0000-00009B670000}"/>
    <cellStyle name="Normal 2 3 5 6 5" xfId="10007" xr:uid="{00000000-0005-0000-0000-00009C670000}"/>
    <cellStyle name="Normal 2 3 5 6 6" xfId="18393" xr:uid="{00000000-0005-0000-0000-00009D670000}"/>
    <cellStyle name="Normal 2 3 5 6 7" xfId="26779" xr:uid="{00000000-0005-0000-0000-00009E670000}"/>
    <cellStyle name="Normal 2 3 5 6 8" xfId="35165" xr:uid="{00000000-0005-0000-0000-00009F670000}"/>
    <cellStyle name="Normal 2 3 5 6 9" xfId="43551" xr:uid="{00000000-0005-0000-0000-0000A0670000}"/>
    <cellStyle name="Normal 2 3 5 7" xfId="2180" xr:uid="{00000000-0005-0000-0000-0000A1670000}"/>
    <cellStyle name="Normal 2 3 5 7 2" xfId="4897" xr:uid="{00000000-0005-0000-0000-0000A2670000}"/>
    <cellStyle name="Normal 2 3 5 7 2 2" xfId="16251" xr:uid="{00000000-0005-0000-0000-0000A3670000}"/>
    <cellStyle name="Normal 2 3 5 7 2 3" xfId="24637" xr:uid="{00000000-0005-0000-0000-0000A4670000}"/>
    <cellStyle name="Normal 2 3 5 7 2 4" xfId="33023" xr:uid="{00000000-0005-0000-0000-0000A5670000}"/>
    <cellStyle name="Normal 2 3 5 7 2 5" xfId="41409" xr:uid="{00000000-0005-0000-0000-0000A6670000}"/>
    <cellStyle name="Normal 2 3 5 7 2 6" xfId="49795" xr:uid="{00000000-0005-0000-0000-0000A7670000}"/>
    <cellStyle name="Normal 2 3 5 7 2 7" xfId="58181" xr:uid="{00000000-0005-0000-0000-0000A8670000}"/>
    <cellStyle name="Normal 2 3 5 7 3" xfId="7865" xr:uid="{00000000-0005-0000-0000-0000A9670000}"/>
    <cellStyle name="Normal 2 3 5 7 3 2" xfId="13541" xr:uid="{00000000-0005-0000-0000-0000AA670000}"/>
    <cellStyle name="Normal 2 3 5 7 3 3" xfId="21927" xr:uid="{00000000-0005-0000-0000-0000AB670000}"/>
    <cellStyle name="Normal 2 3 5 7 3 4" xfId="30313" xr:uid="{00000000-0005-0000-0000-0000AC670000}"/>
    <cellStyle name="Normal 2 3 5 7 3 5" xfId="38699" xr:uid="{00000000-0005-0000-0000-0000AD670000}"/>
    <cellStyle name="Normal 2 3 5 7 3 6" xfId="47085" xr:uid="{00000000-0005-0000-0000-0000AE670000}"/>
    <cellStyle name="Normal 2 3 5 7 3 7" xfId="55471" xr:uid="{00000000-0005-0000-0000-0000AF670000}"/>
    <cellStyle name="Normal 2 3 5 7 4" xfId="10575" xr:uid="{00000000-0005-0000-0000-0000B0670000}"/>
    <cellStyle name="Normal 2 3 5 7 5" xfId="18961" xr:uid="{00000000-0005-0000-0000-0000B1670000}"/>
    <cellStyle name="Normal 2 3 5 7 6" xfId="27347" xr:uid="{00000000-0005-0000-0000-0000B2670000}"/>
    <cellStyle name="Normal 2 3 5 7 7" xfId="35733" xr:uid="{00000000-0005-0000-0000-0000B3670000}"/>
    <cellStyle name="Normal 2 3 5 7 8" xfId="44119" xr:uid="{00000000-0005-0000-0000-0000B4670000}"/>
    <cellStyle name="Normal 2 3 5 7 9" xfId="52505" xr:uid="{00000000-0005-0000-0000-0000B5670000}"/>
    <cellStyle name="Normal 2 3 5 8" xfId="689" xr:uid="{00000000-0005-0000-0000-0000B6670000}"/>
    <cellStyle name="Normal 2 3 5 8 2" xfId="6452" xr:uid="{00000000-0005-0000-0000-0000B7670000}"/>
    <cellStyle name="Normal 2 3 5 8 3" xfId="12128" xr:uid="{00000000-0005-0000-0000-0000B8670000}"/>
    <cellStyle name="Normal 2 3 5 8 4" xfId="20514" xr:uid="{00000000-0005-0000-0000-0000B9670000}"/>
    <cellStyle name="Normal 2 3 5 8 5" xfId="28900" xr:uid="{00000000-0005-0000-0000-0000BA670000}"/>
    <cellStyle name="Normal 2 3 5 8 6" xfId="37286" xr:uid="{00000000-0005-0000-0000-0000BB670000}"/>
    <cellStyle name="Normal 2 3 5 8 7" xfId="45672" xr:uid="{00000000-0005-0000-0000-0000BC670000}"/>
    <cellStyle name="Normal 2 3 5 8 8" xfId="54058" xr:uid="{00000000-0005-0000-0000-0000BD670000}"/>
    <cellStyle name="Normal 2 3 5 9" xfId="3484" xr:uid="{00000000-0005-0000-0000-0000BE670000}"/>
    <cellStyle name="Normal 2 3 5 9 2" xfId="14838" xr:uid="{00000000-0005-0000-0000-0000BF670000}"/>
    <cellStyle name="Normal 2 3 5 9 3" xfId="23224" xr:uid="{00000000-0005-0000-0000-0000C0670000}"/>
    <cellStyle name="Normal 2 3 5 9 4" xfId="31610" xr:uid="{00000000-0005-0000-0000-0000C1670000}"/>
    <cellStyle name="Normal 2 3 5 9 5" xfId="39996" xr:uid="{00000000-0005-0000-0000-0000C2670000}"/>
    <cellStyle name="Normal 2 3 5 9 6" xfId="48382" xr:uid="{00000000-0005-0000-0000-0000C3670000}"/>
    <cellStyle name="Normal 2 3 5 9 7" xfId="56768" xr:uid="{00000000-0005-0000-0000-0000C4670000}"/>
    <cellStyle name="Normal 2 3 5_Sheet1" xfId="257" xr:uid="{00000000-0005-0000-0000-0000C5670000}"/>
    <cellStyle name="Normal 2 3 6" xfId="258" xr:uid="{00000000-0005-0000-0000-0000C6670000}"/>
    <cellStyle name="Normal 2 3 6 10" xfId="9166" xr:uid="{00000000-0005-0000-0000-0000C7670000}"/>
    <cellStyle name="Normal 2 3 6 11" xfId="17552" xr:uid="{00000000-0005-0000-0000-0000C8670000}"/>
    <cellStyle name="Normal 2 3 6 12" xfId="25938" xr:uid="{00000000-0005-0000-0000-0000C9670000}"/>
    <cellStyle name="Normal 2 3 6 13" xfId="34324" xr:uid="{00000000-0005-0000-0000-0000CA670000}"/>
    <cellStyle name="Normal 2 3 6 14" xfId="42710" xr:uid="{00000000-0005-0000-0000-0000CB670000}"/>
    <cellStyle name="Normal 2 3 6 15" xfId="51096" xr:uid="{00000000-0005-0000-0000-0000CC670000}"/>
    <cellStyle name="Normal 2 3 6 16" xfId="59482" xr:uid="{00000000-0005-0000-0000-0000CD670000}"/>
    <cellStyle name="Normal 2 3 6 17" xfId="60849" xr:uid="{00000000-0005-0000-0000-0000CE670000}"/>
    <cellStyle name="Normal 2 3 6 2" xfId="259" xr:uid="{00000000-0005-0000-0000-0000CF670000}"/>
    <cellStyle name="Normal 2 3 6 2 10" xfId="34325" xr:uid="{00000000-0005-0000-0000-0000D0670000}"/>
    <cellStyle name="Normal 2 3 6 2 11" xfId="42711" xr:uid="{00000000-0005-0000-0000-0000D1670000}"/>
    <cellStyle name="Normal 2 3 6 2 12" xfId="51097" xr:uid="{00000000-0005-0000-0000-0000D2670000}"/>
    <cellStyle name="Normal 2 3 6 2 13" xfId="59483" xr:uid="{00000000-0005-0000-0000-0000D3670000}"/>
    <cellStyle name="Normal 2 3 6 2 14" xfId="60850" xr:uid="{00000000-0005-0000-0000-0000D4670000}"/>
    <cellStyle name="Normal 2 3 6 2 2" xfId="1081" xr:uid="{00000000-0005-0000-0000-0000D5670000}"/>
    <cellStyle name="Normal 2 3 6 2 2 10" xfId="51492" xr:uid="{00000000-0005-0000-0000-0000D6670000}"/>
    <cellStyle name="Normal 2 3 6 2 2 11" xfId="59878" xr:uid="{00000000-0005-0000-0000-0000D7670000}"/>
    <cellStyle name="Normal 2 3 6 2 2 12" xfId="61345" xr:uid="{00000000-0005-0000-0000-0000D8670000}"/>
    <cellStyle name="Normal 2 3 6 2 2 2" xfId="3032" xr:uid="{00000000-0005-0000-0000-0000D9670000}"/>
    <cellStyle name="Normal 2 3 6 2 2 2 2" xfId="5749" xr:uid="{00000000-0005-0000-0000-0000DA670000}"/>
    <cellStyle name="Normal 2 3 6 2 2 2 2 2" xfId="17103" xr:uid="{00000000-0005-0000-0000-0000DB670000}"/>
    <cellStyle name="Normal 2 3 6 2 2 2 2 3" xfId="25489" xr:uid="{00000000-0005-0000-0000-0000DC670000}"/>
    <cellStyle name="Normal 2 3 6 2 2 2 2 4" xfId="33875" xr:uid="{00000000-0005-0000-0000-0000DD670000}"/>
    <cellStyle name="Normal 2 3 6 2 2 2 2 5" xfId="42261" xr:uid="{00000000-0005-0000-0000-0000DE670000}"/>
    <cellStyle name="Normal 2 3 6 2 2 2 2 6" xfId="50647" xr:uid="{00000000-0005-0000-0000-0000DF670000}"/>
    <cellStyle name="Normal 2 3 6 2 2 2 2 7" xfId="59033" xr:uid="{00000000-0005-0000-0000-0000E0670000}"/>
    <cellStyle name="Normal 2 3 6 2 2 2 3" xfId="8717" xr:uid="{00000000-0005-0000-0000-0000E1670000}"/>
    <cellStyle name="Normal 2 3 6 2 2 2 3 2" xfId="14393" xr:uid="{00000000-0005-0000-0000-0000E2670000}"/>
    <cellStyle name="Normal 2 3 6 2 2 2 3 3" xfId="22779" xr:uid="{00000000-0005-0000-0000-0000E3670000}"/>
    <cellStyle name="Normal 2 3 6 2 2 2 3 4" xfId="31165" xr:uid="{00000000-0005-0000-0000-0000E4670000}"/>
    <cellStyle name="Normal 2 3 6 2 2 2 3 5" xfId="39551" xr:uid="{00000000-0005-0000-0000-0000E5670000}"/>
    <cellStyle name="Normal 2 3 6 2 2 2 3 6" xfId="47937" xr:uid="{00000000-0005-0000-0000-0000E6670000}"/>
    <cellStyle name="Normal 2 3 6 2 2 2 3 7" xfId="56323" xr:uid="{00000000-0005-0000-0000-0000E7670000}"/>
    <cellStyle name="Normal 2 3 6 2 2 2 4" xfId="11427" xr:uid="{00000000-0005-0000-0000-0000E8670000}"/>
    <cellStyle name="Normal 2 3 6 2 2 2 5" xfId="19813" xr:uid="{00000000-0005-0000-0000-0000E9670000}"/>
    <cellStyle name="Normal 2 3 6 2 2 2 6" xfId="28199" xr:uid="{00000000-0005-0000-0000-0000EA670000}"/>
    <cellStyle name="Normal 2 3 6 2 2 2 7" xfId="36585" xr:uid="{00000000-0005-0000-0000-0000EB670000}"/>
    <cellStyle name="Normal 2 3 6 2 2 2 8" xfId="44971" xr:uid="{00000000-0005-0000-0000-0000EC670000}"/>
    <cellStyle name="Normal 2 3 6 2 2 2 9" xfId="53357" xr:uid="{00000000-0005-0000-0000-0000ED670000}"/>
    <cellStyle name="Normal 2 3 6 2 2 3" xfId="3884" xr:uid="{00000000-0005-0000-0000-0000EE670000}"/>
    <cellStyle name="Normal 2 3 6 2 2 3 2" xfId="15238" xr:uid="{00000000-0005-0000-0000-0000EF670000}"/>
    <cellStyle name="Normal 2 3 6 2 2 3 3" xfId="23624" xr:uid="{00000000-0005-0000-0000-0000F0670000}"/>
    <cellStyle name="Normal 2 3 6 2 2 3 4" xfId="32010" xr:uid="{00000000-0005-0000-0000-0000F1670000}"/>
    <cellStyle name="Normal 2 3 6 2 2 3 5" xfId="40396" xr:uid="{00000000-0005-0000-0000-0000F2670000}"/>
    <cellStyle name="Normal 2 3 6 2 2 3 6" xfId="48782" xr:uid="{00000000-0005-0000-0000-0000F3670000}"/>
    <cellStyle name="Normal 2 3 6 2 2 3 7" xfId="57168" xr:uid="{00000000-0005-0000-0000-0000F4670000}"/>
    <cellStyle name="Normal 2 3 6 2 2 4" xfId="6852" xr:uid="{00000000-0005-0000-0000-0000F5670000}"/>
    <cellStyle name="Normal 2 3 6 2 2 4 2" xfId="12528" xr:uid="{00000000-0005-0000-0000-0000F6670000}"/>
    <cellStyle name="Normal 2 3 6 2 2 4 3" xfId="20914" xr:uid="{00000000-0005-0000-0000-0000F7670000}"/>
    <cellStyle name="Normal 2 3 6 2 2 4 4" xfId="29300" xr:uid="{00000000-0005-0000-0000-0000F8670000}"/>
    <cellStyle name="Normal 2 3 6 2 2 4 5" xfId="37686" xr:uid="{00000000-0005-0000-0000-0000F9670000}"/>
    <cellStyle name="Normal 2 3 6 2 2 4 6" xfId="46072" xr:uid="{00000000-0005-0000-0000-0000FA670000}"/>
    <cellStyle name="Normal 2 3 6 2 2 4 7" xfId="54458" xr:uid="{00000000-0005-0000-0000-0000FB670000}"/>
    <cellStyle name="Normal 2 3 6 2 2 5" xfId="9562" xr:uid="{00000000-0005-0000-0000-0000FC670000}"/>
    <cellStyle name="Normal 2 3 6 2 2 6" xfId="17948" xr:uid="{00000000-0005-0000-0000-0000FD670000}"/>
    <cellStyle name="Normal 2 3 6 2 2 7" xfId="26334" xr:uid="{00000000-0005-0000-0000-0000FE670000}"/>
    <cellStyle name="Normal 2 3 6 2 2 8" xfId="34720" xr:uid="{00000000-0005-0000-0000-0000FF670000}"/>
    <cellStyle name="Normal 2 3 6 2 2 9" xfId="43106" xr:uid="{00000000-0005-0000-0000-000000680000}"/>
    <cellStyle name="Normal 2 3 6 2 3" xfId="1617" xr:uid="{00000000-0005-0000-0000-000001680000}"/>
    <cellStyle name="Normal 2 3 6 2 3 10" xfId="51942" xr:uid="{00000000-0005-0000-0000-000002680000}"/>
    <cellStyle name="Normal 2 3 6 2 3 11" xfId="60328" xr:uid="{00000000-0005-0000-0000-000003680000}"/>
    <cellStyle name="Normal 2 3 6 2 3 2" xfId="2637" xr:uid="{00000000-0005-0000-0000-000004680000}"/>
    <cellStyle name="Normal 2 3 6 2 3 2 2" xfId="5354" xr:uid="{00000000-0005-0000-0000-000005680000}"/>
    <cellStyle name="Normal 2 3 6 2 3 2 2 2" xfId="16708" xr:uid="{00000000-0005-0000-0000-000006680000}"/>
    <cellStyle name="Normal 2 3 6 2 3 2 2 3" xfId="25094" xr:uid="{00000000-0005-0000-0000-000007680000}"/>
    <cellStyle name="Normal 2 3 6 2 3 2 2 4" xfId="33480" xr:uid="{00000000-0005-0000-0000-000008680000}"/>
    <cellStyle name="Normal 2 3 6 2 3 2 2 5" xfId="41866" xr:uid="{00000000-0005-0000-0000-000009680000}"/>
    <cellStyle name="Normal 2 3 6 2 3 2 2 6" xfId="50252" xr:uid="{00000000-0005-0000-0000-00000A680000}"/>
    <cellStyle name="Normal 2 3 6 2 3 2 2 7" xfId="58638" xr:uid="{00000000-0005-0000-0000-00000B680000}"/>
    <cellStyle name="Normal 2 3 6 2 3 2 3" xfId="8322" xr:uid="{00000000-0005-0000-0000-00000C680000}"/>
    <cellStyle name="Normal 2 3 6 2 3 2 3 2" xfId="13998" xr:uid="{00000000-0005-0000-0000-00000D680000}"/>
    <cellStyle name="Normal 2 3 6 2 3 2 3 3" xfId="22384" xr:uid="{00000000-0005-0000-0000-00000E680000}"/>
    <cellStyle name="Normal 2 3 6 2 3 2 3 4" xfId="30770" xr:uid="{00000000-0005-0000-0000-00000F680000}"/>
    <cellStyle name="Normal 2 3 6 2 3 2 3 5" xfId="39156" xr:uid="{00000000-0005-0000-0000-000010680000}"/>
    <cellStyle name="Normal 2 3 6 2 3 2 3 6" xfId="47542" xr:uid="{00000000-0005-0000-0000-000011680000}"/>
    <cellStyle name="Normal 2 3 6 2 3 2 3 7" xfId="55928" xr:uid="{00000000-0005-0000-0000-000012680000}"/>
    <cellStyle name="Normal 2 3 6 2 3 2 4" xfId="11032" xr:uid="{00000000-0005-0000-0000-000013680000}"/>
    <cellStyle name="Normal 2 3 6 2 3 2 5" xfId="19418" xr:uid="{00000000-0005-0000-0000-000014680000}"/>
    <cellStyle name="Normal 2 3 6 2 3 2 6" xfId="27804" xr:uid="{00000000-0005-0000-0000-000015680000}"/>
    <cellStyle name="Normal 2 3 6 2 3 2 7" xfId="36190" xr:uid="{00000000-0005-0000-0000-000016680000}"/>
    <cellStyle name="Normal 2 3 6 2 3 2 8" xfId="44576" xr:uid="{00000000-0005-0000-0000-000017680000}"/>
    <cellStyle name="Normal 2 3 6 2 3 2 9" xfId="52962" xr:uid="{00000000-0005-0000-0000-000018680000}"/>
    <cellStyle name="Normal 2 3 6 2 3 3" xfId="4334" xr:uid="{00000000-0005-0000-0000-000019680000}"/>
    <cellStyle name="Normal 2 3 6 2 3 3 2" xfId="15688" xr:uid="{00000000-0005-0000-0000-00001A680000}"/>
    <cellStyle name="Normal 2 3 6 2 3 3 3" xfId="24074" xr:uid="{00000000-0005-0000-0000-00001B680000}"/>
    <cellStyle name="Normal 2 3 6 2 3 3 4" xfId="32460" xr:uid="{00000000-0005-0000-0000-00001C680000}"/>
    <cellStyle name="Normal 2 3 6 2 3 3 5" xfId="40846" xr:uid="{00000000-0005-0000-0000-00001D680000}"/>
    <cellStyle name="Normal 2 3 6 2 3 3 6" xfId="49232" xr:uid="{00000000-0005-0000-0000-00001E680000}"/>
    <cellStyle name="Normal 2 3 6 2 3 3 7" xfId="57618" xr:uid="{00000000-0005-0000-0000-00001F680000}"/>
    <cellStyle name="Normal 2 3 6 2 3 4" xfId="7302" xr:uid="{00000000-0005-0000-0000-000020680000}"/>
    <cellStyle name="Normal 2 3 6 2 3 4 2" xfId="12978" xr:uid="{00000000-0005-0000-0000-000021680000}"/>
    <cellStyle name="Normal 2 3 6 2 3 4 3" xfId="21364" xr:uid="{00000000-0005-0000-0000-000022680000}"/>
    <cellStyle name="Normal 2 3 6 2 3 4 4" xfId="29750" xr:uid="{00000000-0005-0000-0000-000023680000}"/>
    <cellStyle name="Normal 2 3 6 2 3 4 5" xfId="38136" xr:uid="{00000000-0005-0000-0000-000024680000}"/>
    <cellStyle name="Normal 2 3 6 2 3 4 6" xfId="46522" xr:uid="{00000000-0005-0000-0000-000025680000}"/>
    <cellStyle name="Normal 2 3 6 2 3 4 7" xfId="54908" xr:uid="{00000000-0005-0000-0000-000026680000}"/>
    <cellStyle name="Normal 2 3 6 2 3 5" xfId="10012" xr:uid="{00000000-0005-0000-0000-000027680000}"/>
    <cellStyle name="Normal 2 3 6 2 3 6" xfId="18398" xr:uid="{00000000-0005-0000-0000-000028680000}"/>
    <cellStyle name="Normal 2 3 6 2 3 7" xfId="26784" xr:uid="{00000000-0005-0000-0000-000029680000}"/>
    <cellStyle name="Normal 2 3 6 2 3 8" xfId="35170" xr:uid="{00000000-0005-0000-0000-00002A680000}"/>
    <cellStyle name="Normal 2 3 6 2 3 9" xfId="43556" xr:uid="{00000000-0005-0000-0000-00002B680000}"/>
    <cellStyle name="Normal 2 3 6 2 4" xfId="2187" xr:uid="{00000000-0005-0000-0000-00002C680000}"/>
    <cellStyle name="Normal 2 3 6 2 4 2" xfId="4904" xr:uid="{00000000-0005-0000-0000-00002D680000}"/>
    <cellStyle name="Normal 2 3 6 2 4 2 2" xfId="16258" xr:uid="{00000000-0005-0000-0000-00002E680000}"/>
    <cellStyle name="Normal 2 3 6 2 4 2 3" xfId="24644" xr:uid="{00000000-0005-0000-0000-00002F680000}"/>
    <cellStyle name="Normal 2 3 6 2 4 2 4" xfId="33030" xr:uid="{00000000-0005-0000-0000-000030680000}"/>
    <cellStyle name="Normal 2 3 6 2 4 2 5" xfId="41416" xr:uid="{00000000-0005-0000-0000-000031680000}"/>
    <cellStyle name="Normal 2 3 6 2 4 2 6" xfId="49802" xr:uid="{00000000-0005-0000-0000-000032680000}"/>
    <cellStyle name="Normal 2 3 6 2 4 2 7" xfId="58188" xr:uid="{00000000-0005-0000-0000-000033680000}"/>
    <cellStyle name="Normal 2 3 6 2 4 3" xfId="7872" xr:uid="{00000000-0005-0000-0000-000034680000}"/>
    <cellStyle name="Normal 2 3 6 2 4 3 2" xfId="13548" xr:uid="{00000000-0005-0000-0000-000035680000}"/>
    <cellStyle name="Normal 2 3 6 2 4 3 3" xfId="21934" xr:uid="{00000000-0005-0000-0000-000036680000}"/>
    <cellStyle name="Normal 2 3 6 2 4 3 4" xfId="30320" xr:uid="{00000000-0005-0000-0000-000037680000}"/>
    <cellStyle name="Normal 2 3 6 2 4 3 5" xfId="38706" xr:uid="{00000000-0005-0000-0000-000038680000}"/>
    <cellStyle name="Normal 2 3 6 2 4 3 6" xfId="47092" xr:uid="{00000000-0005-0000-0000-000039680000}"/>
    <cellStyle name="Normal 2 3 6 2 4 3 7" xfId="55478" xr:uid="{00000000-0005-0000-0000-00003A680000}"/>
    <cellStyle name="Normal 2 3 6 2 4 4" xfId="10582" xr:uid="{00000000-0005-0000-0000-00003B680000}"/>
    <cellStyle name="Normal 2 3 6 2 4 5" xfId="18968" xr:uid="{00000000-0005-0000-0000-00003C680000}"/>
    <cellStyle name="Normal 2 3 6 2 4 6" xfId="27354" xr:uid="{00000000-0005-0000-0000-00003D680000}"/>
    <cellStyle name="Normal 2 3 6 2 4 7" xfId="35740" xr:uid="{00000000-0005-0000-0000-00003E680000}"/>
    <cellStyle name="Normal 2 3 6 2 4 8" xfId="44126" xr:uid="{00000000-0005-0000-0000-00003F680000}"/>
    <cellStyle name="Normal 2 3 6 2 4 9" xfId="52512" xr:uid="{00000000-0005-0000-0000-000040680000}"/>
    <cellStyle name="Normal 2 3 6 2 5" xfId="3489" xr:uid="{00000000-0005-0000-0000-000041680000}"/>
    <cellStyle name="Normal 2 3 6 2 5 2" xfId="14843" xr:uid="{00000000-0005-0000-0000-000042680000}"/>
    <cellStyle name="Normal 2 3 6 2 5 3" xfId="23229" xr:uid="{00000000-0005-0000-0000-000043680000}"/>
    <cellStyle name="Normal 2 3 6 2 5 4" xfId="31615" xr:uid="{00000000-0005-0000-0000-000044680000}"/>
    <cellStyle name="Normal 2 3 6 2 5 5" xfId="40001" xr:uid="{00000000-0005-0000-0000-000045680000}"/>
    <cellStyle name="Normal 2 3 6 2 5 6" xfId="48387" xr:uid="{00000000-0005-0000-0000-000046680000}"/>
    <cellStyle name="Normal 2 3 6 2 5 7" xfId="56773" xr:uid="{00000000-0005-0000-0000-000047680000}"/>
    <cellStyle name="Normal 2 3 6 2 6" xfId="6457" xr:uid="{00000000-0005-0000-0000-000048680000}"/>
    <cellStyle name="Normal 2 3 6 2 6 2" xfId="12133" xr:uid="{00000000-0005-0000-0000-000049680000}"/>
    <cellStyle name="Normal 2 3 6 2 6 3" xfId="20519" xr:uid="{00000000-0005-0000-0000-00004A680000}"/>
    <cellStyle name="Normal 2 3 6 2 6 4" xfId="28905" xr:uid="{00000000-0005-0000-0000-00004B680000}"/>
    <cellStyle name="Normal 2 3 6 2 6 5" xfId="37291" xr:uid="{00000000-0005-0000-0000-00004C680000}"/>
    <cellStyle name="Normal 2 3 6 2 6 6" xfId="45677" xr:uid="{00000000-0005-0000-0000-00004D680000}"/>
    <cellStyle name="Normal 2 3 6 2 6 7" xfId="54063" xr:uid="{00000000-0005-0000-0000-00004E680000}"/>
    <cellStyle name="Normal 2 3 6 2 7" xfId="9167" xr:uid="{00000000-0005-0000-0000-00004F680000}"/>
    <cellStyle name="Normal 2 3 6 2 8" xfId="17553" xr:uid="{00000000-0005-0000-0000-000050680000}"/>
    <cellStyle name="Normal 2 3 6 2 9" xfId="25939" xr:uid="{00000000-0005-0000-0000-000051680000}"/>
    <cellStyle name="Normal 2 3 6 3" xfId="1082" xr:uid="{00000000-0005-0000-0000-000052680000}"/>
    <cellStyle name="Normal 2 3 6 3 10" xfId="43107" xr:uid="{00000000-0005-0000-0000-000053680000}"/>
    <cellStyle name="Normal 2 3 6 3 11" xfId="51493" xr:uid="{00000000-0005-0000-0000-000054680000}"/>
    <cellStyle name="Normal 2 3 6 3 12" xfId="59879" xr:uid="{00000000-0005-0000-0000-000055680000}"/>
    <cellStyle name="Normal 2 3 6 3 13" xfId="61344" xr:uid="{00000000-0005-0000-0000-000056680000}"/>
    <cellStyle name="Normal 2 3 6 3 2" xfId="1877" xr:uid="{00000000-0005-0000-0000-000057680000}"/>
    <cellStyle name="Normal 2 3 6 3 2 10" xfId="52202" xr:uid="{00000000-0005-0000-0000-000058680000}"/>
    <cellStyle name="Normal 2 3 6 3 2 11" xfId="60588" xr:uid="{00000000-0005-0000-0000-000059680000}"/>
    <cellStyle name="Normal 2 3 6 3 2 2" xfId="3033" xr:uid="{00000000-0005-0000-0000-00005A680000}"/>
    <cellStyle name="Normal 2 3 6 3 2 2 2" xfId="5750" xr:uid="{00000000-0005-0000-0000-00005B680000}"/>
    <cellStyle name="Normal 2 3 6 3 2 2 2 2" xfId="17104" xr:uid="{00000000-0005-0000-0000-00005C680000}"/>
    <cellStyle name="Normal 2 3 6 3 2 2 2 3" xfId="25490" xr:uid="{00000000-0005-0000-0000-00005D680000}"/>
    <cellStyle name="Normal 2 3 6 3 2 2 2 4" xfId="33876" xr:uid="{00000000-0005-0000-0000-00005E680000}"/>
    <cellStyle name="Normal 2 3 6 3 2 2 2 5" xfId="42262" xr:uid="{00000000-0005-0000-0000-00005F680000}"/>
    <cellStyle name="Normal 2 3 6 3 2 2 2 6" xfId="50648" xr:uid="{00000000-0005-0000-0000-000060680000}"/>
    <cellStyle name="Normal 2 3 6 3 2 2 2 7" xfId="59034" xr:uid="{00000000-0005-0000-0000-000061680000}"/>
    <cellStyle name="Normal 2 3 6 3 2 2 3" xfId="8718" xr:uid="{00000000-0005-0000-0000-000062680000}"/>
    <cellStyle name="Normal 2 3 6 3 2 2 3 2" xfId="14394" xr:uid="{00000000-0005-0000-0000-000063680000}"/>
    <cellStyle name="Normal 2 3 6 3 2 2 3 3" xfId="22780" xr:uid="{00000000-0005-0000-0000-000064680000}"/>
    <cellStyle name="Normal 2 3 6 3 2 2 3 4" xfId="31166" xr:uid="{00000000-0005-0000-0000-000065680000}"/>
    <cellStyle name="Normal 2 3 6 3 2 2 3 5" xfId="39552" xr:uid="{00000000-0005-0000-0000-000066680000}"/>
    <cellStyle name="Normal 2 3 6 3 2 2 3 6" xfId="47938" xr:uid="{00000000-0005-0000-0000-000067680000}"/>
    <cellStyle name="Normal 2 3 6 3 2 2 3 7" xfId="56324" xr:uid="{00000000-0005-0000-0000-000068680000}"/>
    <cellStyle name="Normal 2 3 6 3 2 2 4" xfId="11428" xr:uid="{00000000-0005-0000-0000-000069680000}"/>
    <cellStyle name="Normal 2 3 6 3 2 2 5" xfId="19814" xr:uid="{00000000-0005-0000-0000-00006A680000}"/>
    <cellStyle name="Normal 2 3 6 3 2 2 6" xfId="28200" xr:uid="{00000000-0005-0000-0000-00006B680000}"/>
    <cellStyle name="Normal 2 3 6 3 2 2 7" xfId="36586" xr:uid="{00000000-0005-0000-0000-00006C680000}"/>
    <cellStyle name="Normal 2 3 6 3 2 2 8" xfId="44972" xr:uid="{00000000-0005-0000-0000-00006D680000}"/>
    <cellStyle name="Normal 2 3 6 3 2 2 9" xfId="53358" xr:uid="{00000000-0005-0000-0000-00006E680000}"/>
    <cellStyle name="Normal 2 3 6 3 2 3" xfId="4594" xr:uid="{00000000-0005-0000-0000-00006F680000}"/>
    <cellStyle name="Normal 2 3 6 3 2 3 2" xfId="15948" xr:uid="{00000000-0005-0000-0000-000070680000}"/>
    <cellStyle name="Normal 2 3 6 3 2 3 3" xfId="24334" xr:uid="{00000000-0005-0000-0000-000071680000}"/>
    <cellStyle name="Normal 2 3 6 3 2 3 4" xfId="32720" xr:uid="{00000000-0005-0000-0000-000072680000}"/>
    <cellStyle name="Normal 2 3 6 3 2 3 5" xfId="41106" xr:uid="{00000000-0005-0000-0000-000073680000}"/>
    <cellStyle name="Normal 2 3 6 3 2 3 6" xfId="49492" xr:uid="{00000000-0005-0000-0000-000074680000}"/>
    <cellStyle name="Normal 2 3 6 3 2 3 7" xfId="57878" xr:uid="{00000000-0005-0000-0000-000075680000}"/>
    <cellStyle name="Normal 2 3 6 3 2 4" xfId="7562" xr:uid="{00000000-0005-0000-0000-000076680000}"/>
    <cellStyle name="Normal 2 3 6 3 2 4 2" xfId="13238" xr:uid="{00000000-0005-0000-0000-000077680000}"/>
    <cellStyle name="Normal 2 3 6 3 2 4 3" xfId="21624" xr:uid="{00000000-0005-0000-0000-000078680000}"/>
    <cellStyle name="Normal 2 3 6 3 2 4 4" xfId="30010" xr:uid="{00000000-0005-0000-0000-000079680000}"/>
    <cellStyle name="Normal 2 3 6 3 2 4 5" xfId="38396" xr:uid="{00000000-0005-0000-0000-00007A680000}"/>
    <cellStyle name="Normal 2 3 6 3 2 4 6" xfId="46782" xr:uid="{00000000-0005-0000-0000-00007B680000}"/>
    <cellStyle name="Normal 2 3 6 3 2 4 7" xfId="55168" xr:uid="{00000000-0005-0000-0000-00007C680000}"/>
    <cellStyle name="Normal 2 3 6 3 2 5" xfId="10272" xr:uid="{00000000-0005-0000-0000-00007D680000}"/>
    <cellStyle name="Normal 2 3 6 3 2 6" xfId="18658" xr:uid="{00000000-0005-0000-0000-00007E680000}"/>
    <cellStyle name="Normal 2 3 6 3 2 7" xfId="27044" xr:uid="{00000000-0005-0000-0000-00007F680000}"/>
    <cellStyle name="Normal 2 3 6 3 2 8" xfId="35430" xr:uid="{00000000-0005-0000-0000-000080680000}"/>
    <cellStyle name="Normal 2 3 6 3 2 9" xfId="43816" xr:uid="{00000000-0005-0000-0000-000081680000}"/>
    <cellStyle name="Normal 2 3 6 3 3" xfId="2188" xr:uid="{00000000-0005-0000-0000-000082680000}"/>
    <cellStyle name="Normal 2 3 6 3 3 2" xfId="4905" xr:uid="{00000000-0005-0000-0000-000083680000}"/>
    <cellStyle name="Normal 2 3 6 3 3 2 2" xfId="16259" xr:uid="{00000000-0005-0000-0000-000084680000}"/>
    <cellStyle name="Normal 2 3 6 3 3 2 3" xfId="24645" xr:uid="{00000000-0005-0000-0000-000085680000}"/>
    <cellStyle name="Normal 2 3 6 3 3 2 4" xfId="33031" xr:uid="{00000000-0005-0000-0000-000086680000}"/>
    <cellStyle name="Normal 2 3 6 3 3 2 5" xfId="41417" xr:uid="{00000000-0005-0000-0000-000087680000}"/>
    <cellStyle name="Normal 2 3 6 3 3 2 6" xfId="49803" xr:uid="{00000000-0005-0000-0000-000088680000}"/>
    <cellStyle name="Normal 2 3 6 3 3 2 7" xfId="58189" xr:uid="{00000000-0005-0000-0000-000089680000}"/>
    <cellStyle name="Normal 2 3 6 3 3 3" xfId="7873" xr:uid="{00000000-0005-0000-0000-00008A680000}"/>
    <cellStyle name="Normal 2 3 6 3 3 3 2" xfId="13549" xr:uid="{00000000-0005-0000-0000-00008B680000}"/>
    <cellStyle name="Normal 2 3 6 3 3 3 3" xfId="21935" xr:uid="{00000000-0005-0000-0000-00008C680000}"/>
    <cellStyle name="Normal 2 3 6 3 3 3 4" xfId="30321" xr:uid="{00000000-0005-0000-0000-00008D680000}"/>
    <cellStyle name="Normal 2 3 6 3 3 3 5" xfId="38707" xr:uid="{00000000-0005-0000-0000-00008E680000}"/>
    <cellStyle name="Normal 2 3 6 3 3 3 6" xfId="47093" xr:uid="{00000000-0005-0000-0000-00008F680000}"/>
    <cellStyle name="Normal 2 3 6 3 3 3 7" xfId="55479" xr:uid="{00000000-0005-0000-0000-000090680000}"/>
    <cellStyle name="Normal 2 3 6 3 3 4" xfId="10583" xr:uid="{00000000-0005-0000-0000-000091680000}"/>
    <cellStyle name="Normal 2 3 6 3 3 5" xfId="18969" xr:uid="{00000000-0005-0000-0000-000092680000}"/>
    <cellStyle name="Normal 2 3 6 3 3 6" xfId="27355" xr:uid="{00000000-0005-0000-0000-000093680000}"/>
    <cellStyle name="Normal 2 3 6 3 3 7" xfId="35741" xr:uid="{00000000-0005-0000-0000-000094680000}"/>
    <cellStyle name="Normal 2 3 6 3 3 8" xfId="44127" xr:uid="{00000000-0005-0000-0000-000095680000}"/>
    <cellStyle name="Normal 2 3 6 3 3 9" xfId="52513" xr:uid="{00000000-0005-0000-0000-000096680000}"/>
    <cellStyle name="Normal 2 3 6 3 4" xfId="3885" xr:uid="{00000000-0005-0000-0000-000097680000}"/>
    <cellStyle name="Normal 2 3 6 3 4 2" xfId="15239" xr:uid="{00000000-0005-0000-0000-000098680000}"/>
    <cellStyle name="Normal 2 3 6 3 4 3" xfId="23625" xr:uid="{00000000-0005-0000-0000-000099680000}"/>
    <cellStyle name="Normal 2 3 6 3 4 4" xfId="32011" xr:uid="{00000000-0005-0000-0000-00009A680000}"/>
    <cellStyle name="Normal 2 3 6 3 4 5" xfId="40397" xr:uid="{00000000-0005-0000-0000-00009B680000}"/>
    <cellStyle name="Normal 2 3 6 3 4 6" xfId="48783" xr:uid="{00000000-0005-0000-0000-00009C680000}"/>
    <cellStyle name="Normal 2 3 6 3 4 7" xfId="57169" xr:uid="{00000000-0005-0000-0000-00009D680000}"/>
    <cellStyle name="Normal 2 3 6 3 5" xfId="6853" xr:uid="{00000000-0005-0000-0000-00009E680000}"/>
    <cellStyle name="Normal 2 3 6 3 5 2" xfId="12529" xr:uid="{00000000-0005-0000-0000-00009F680000}"/>
    <cellStyle name="Normal 2 3 6 3 5 3" xfId="20915" xr:uid="{00000000-0005-0000-0000-0000A0680000}"/>
    <cellStyle name="Normal 2 3 6 3 5 4" xfId="29301" xr:uid="{00000000-0005-0000-0000-0000A1680000}"/>
    <cellStyle name="Normal 2 3 6 3 5 5" xfId="37687" xr:uid="{00000000-0005-0000-0000-0000A2680000}"/>
    <cellStyle name="Normal 2 3 6 3 5 6" xfId="46073" xr:uid="{00000000-0005-0000-0000-0000A3680000}"/>
    <cellStyle name="Normal 2 3 6 3 5 7" xfId="54459" xr:uid="{00000000-0005-0000-0000-0000A4680000}"/>
    <cellStyle name="Normal 2 3 6 3 6" xfId="9563" xr:uid="{00000000-0005-0000-0000-0000A5680000}"/>
    <cellStyle name="Normal 2 3 6 3 7" xfId="17949" xr:uid="{00000000-0005-0000-0000-0000A6680000}"/>
    <cellStyle name="Normal 2 3 6 3 8" xfId="26335" xr:uid="{00000000-0005-0000-0000-0000A7680000}"/>
    <cellStyle name="Normal 2 3 6 3 9" xfId="34721" xr:uid="{00000000-0005-0000-0000-0000A8680000}"/>
    <cellStyle name="Normal 2 3 6 4" xfId="1080" xr:uid="{00000000-0005-0000-0000-0000A9680000}"/>
    <cellStyle name="Normal 2 3 6 4 10" xfId="51491" xr:uid="{00000000-0005-0000-0000-0000AA680000}"/>
    <cellStyle name="Normal 2 3 6 4 11" xfId="59877" xr:uid="{00000000-0005-0000-0000-0000AB680000}"/>
    <cellStyle name="Normal 2 3 6 4 2" xfId="3031" xr:uid="{00000000-0005-0000-0000-0000AC680000}"/>
    <cellStyle name="Normal 2 3 6 4 2 2" xfId="5748" xr:uid="{00000000-0005-0000-0000-0000AD680000}"/>
    <cellStyle name="Normal 2 3 6 4 2 2 2" xfId="17102" xr:uid="{00000000-0005-0000-0000-0000AE680000}"/>
    <cellStyle name="Normal 2 3 6 4 2 2 3" xfId="25488" xr:uid="{00000000-0005-0000-0000-0000AF680000}"/>
    <cellStyle name="Normal 2 3 6 4 2 2 4" xfId="33874" xr:uid="{00000000-0005-0000-0000-0000B0680000}"/>
    <cellStyle name="Normal 2 3 6 4 2 2 5" xfId="42260" xr:uid="{00000000-0005-0000-0000-0000B1680000}"/>
    <cellStyle name="Normal 2 3 6 4 2 2 6" xfId="50646" xr:uid="{00000000-0005-0000-0000-0000B2680000}"/>
    <cellStyle name="Normal 2 3 6 4 2 2 7" xfId="59032" xr:uid="{00000000-0005-0000-0000-0000B3680000}"/>
    <cellStyle name="Normal 2 3 6 4 2 3" xfId="8716" xr:uid="{00000000-0005-0000-0000-0000B4680000}"/>
    <cellStyle name="Normal 2 3 6 4 2 3 2" xfId="14392" xr:uid="{00000000-0005-0000-0000-0000B5680000}"/>
    <cellStyle name="Normal 2 3 6 4 2 3 3" xfId="22778" xr:uid="{00000000-0005-0000-0000-0000B6680000}"/>
    <cellStyle name="Normal 2 3 6 4 2 3 4" xfId="31164" xr:uid="{00000000-0005-0000-0000-0000B7680000}"/>
    <cellStyle name="Normal 2 3 6 4 2 3 5" xfId="39550" xr:uid="{00000000-0005-0000-0000-0000B8680000}"/>
    <cellStyle name="Normal 2 3 6 4 2 3 6" xfId="47936" xr:uid="{00000000-0005-0000-0000-0000B9680000}"/>
    <cellStyle name="Normal 2 3 6 4 2 3 7" xfId="56322" xr:uid="{00000000-0005-0000-0000-0000BA680000}"/>
    <cellStyle name="Normal 2 3 6 4 2 4" xfId="11426" xr:uid="{00000000-0005-0000-0000-0000BB680000}"/>
    <cellStyle name="Normal 2 3 6 4 2 5" xfId="19812" xr:uid="{00000000-0005-0000-0000-0000BC680000}"/>
    <cellStyle name="Normal 2 3 6 4 2 6" xfId="28198" xr:uid="{00000000-0005-0000-0000-0000BD680000}"/>
    <cellStyle name="Normal 2 3 6 4 2 7" xfId="36584" xr:uid="{00000000-0005-0000-0000-0000BE680000}"/>
    <cellStyle name="Normal 2 3 6 4 2 8" xfId="44970" xr:uid="{00000000-0005-0000-0000-0000BF680000}"/>
    <cellStyle name="Normal 2 3 6 4 2 9" xfId="53356" xr:uid="{00000000-0005-0000-0000-0000C0680000}"/>
    <cellStyle name="Normal 2 3 6 4 3" xfId="3883" xr:uid="{00000000-0005-0000-0000-0000C1680000}"/>
    <cellStyle name="Normal 2 3 6 4 3 2" xfId="15237" xr:uid="{00000000-0005-0000-0000-0000C2680000}"/>
    <cellStyle name="Normal 2 3 6 4 3 3" xfId="23623" xr:uid="{00000000-0005-0000-0000-0000C3680000}"/>
    <cellStyle name="Normal 2 3 6 4 3 4" xfId="32009" xr:uid="{00000000-0005-0000-0000-0000C4680000}"/>
    <cellStyle name="Normal 2 3 6 4 3 5" xfId="40395" xr:uid="{00000000-0005-0000-0000-0000C5680000}"/>
    <cellStyle name="Normal 2 3 6 4 3 6" xfId="48781" xr:uid="{00000000-0005-0000-0000-0000C6680000}"/>
    <cellStyle name="Normal 2 3 6 4 3 7" xfId="57167" xr:uid="{00000000-0005-0000-0000-0000C7680000}"/>
    <cellStyle name="Normal 2 3 6 4 4" xfId="6851" xr:uid="{00000000-0005-0000-0000-0000C8680000}"/>
    <cellStyle name="Normal 2 3 6 4 4 2" xfId="12527" xr:uid="{00000000-0005-0000-0000-0000C9680000}"/>
    <cellStyle name="Normal 2 3 6 4 4 3" xfId="20913" xr:uid="{00000000-0005-0000-0000-0000CA680000}"/>
    <cellStyle name="Normal 2 3 6 4 4 4" xfId="29299" xr:uid="{00000000-0005-0000-0000-0000CB680000}"/>
    <cellStyle name="Normal 2 3 6 4 4 5" xfId="37685" xr:uid="{00000000-0005-0000-0000-0000CC680000}"/>
    <cellStyle name="Normal 2 3 6 4 4 6" xfId="46071" xr:uid="{00000000-0005-0000-0000-0000CD680000}"/>
    <cellStyle name="Normal 2 3 6 4 4 7" xfId="54457" xr:uid="{00000000-0005-0000-0000-0000CE680000}"/>
    <cellStyle name="Normal 2 3 6 4 5" xfId="9561" xr:uid="{00000000-0005-0000-0000-0000CF680000}"/>
    <cellStyle name="Normal 2 3 6 4 6" xfId="17947" xr:uid="{00000000-0005-0000-0000-0000D0680000}"/>
    <cellStyle name="Normal 2 3 6 4 7" xfId="26333" xr:uid="{00000000-0005-0000-0000-0000D1680000}"/>
    <cellStyle name="Normal 2 3 6 4 8" xfId="34719" xr:uid="{00000000-0005-0000-0000-0000D2680000}"/>
    <cellStyle name="Normal 2 3 6 4 9" xfId="43105" xr:uid="{00000000-0005-0000-0000-0000D3680000}"/>
    <cellStyle name="Normal 2 3 6 5" xfId="1616" xr:uid="{00000000-0005-0000-0000-0000D4680000}"/>
    <cellStyle name="Normal 2 3 6 5 10" xfId="51941" xr:uid="{00000000-0005-0000-0000-0000D5680000}"/>
    <cellStyle name="Normal 2 3 6 5 11" xfId="60327" xr:uid="{00000000-0005-0000-0000-0000D6680000}"/>
    <cellStyle name="Normal 2 3 6 5 2" xfId="2636" xr:uid="{00000000-0005-0000-0000-0000D7680000}"/>
    <cellStyle name="Normal 2 3 6 5 2 2" xfId="5353" xr:uid="{00000000-0005-0000-0000-0000D8680000}"/>
    <cellStyle name="Normal 2 3 6 5 2 2 2" xfId="16707" xr:uid="{00000000-0005-0000-0000-0000D9680000}"/>
    <cellStyle name="Normal 2 3 6 5 2 2 3" xfId="25093" xr:uid="{00000000-0005-0000-0000-0000DA680000}"/>
    <cellStyle name="Normal 2 3 6 5 2 2 4" xfId="33479" xr:uid="{00000000-0005-0000-0000-0000DB680000}"/>
    <cellStyle name="Normal 2 3 6 5 2 2 5" xfId="41865" xr:uid="{00000000-0005-0000-0000-0000DC680000}"/>
    <cellStyle name="Normal 2 3 6 5 2 2 6" xfId="50251" xr:uid="{00000000-0005-0000-0000-0000DD680000}"/>
    <cellStyle name="Normal 2 3 6 5 2 2 7" xfId="58637" xr:uid="{00000000-0005-0000-0000-0000DE680000}"/>
    <cellStyle name="Normal 2 3 6 5 2 3" xfId="8321" xr:uid="{00000000-0005-0000-0000-0000DF680000}"/>
    <cellStyle name="Normal 2 3 6 5 2 3 2" xfId="13997" xr:uid="{00000000-0005-0000-0000-0000E0680000}"/>
    <cellStyle name="Normal 2 3 6 5 2 3 3" xfId="22383" xr:uid="{00000000-0005-0000-0000-0000E1680000}"/>
    <cellStyle name="Normal 2 3 6 5 2 3 4" xfId="30769" xr:uid="{00000000-0005-0000-0000-0000E2680000}"/>
    <cellStyle name="Normal 2 3 6 5 2 3 5" xfId="39155" xr:uid="{00000000-0005-0000-0000-0000E3680000}"/>
    <cellStyle name="Normal 2 3 6 5 2 3 6" xfId="47541" xr:uid="{00000000-0005-0000-0000-0000E4680000}"/>
    <cellStyle name="Normal 2 3 6 5 2 3 7" xfId="55927" xr:uid="{00000000-0005-0000-0000-0000E5680000}"/>
    <cellStyle name="Normal 2 3 6 5 2 4" xfId="11031" xr:uid="{00000000-0005-0000-0000-0000E6680000}"/>
    <cellStyle name="Normal 2 3 6 5 2 5" xfId="19417" xr:uid="{00000000-0005-0000-0000-0000E7680000}"/>
    <cellStyle name="Normal 2 3 6 5 2 6" xfId="27803" xr:uid="{00000000-0005-0000-0000-0000E8680000}"/>
    <cellStyle name="Normal 2 3 6 5 2 7" xfId="36189" xr:uid="{00000000-0005-0000-0000-0000E9680000}"/>
    <cellStyle name="Normal 2 3 6 5 2 8" xfId="44575" xr:uid="{00000000-0005-0000-0000-0000EA680000}"/>
    <cellStyle name="Normal 2 3 6 5 2 9" xfId="52961" xr:uid="{00000000-0005-0000-0000-0000EB680000}"/>
    <cellStyle name="Normal 2 3 6 5 3" xfId="4333" xr:uid="{00000000-0005-0000-0000-0000EC680000}"/>
    <cellStyle name="Normal 2 3 6 5 3 2" xfId="15687" xr:uid="{00000000-0005-0000-0000-0000ED680000}"/>
    <cellStyle name="Normal 2 3 6 5 3 3" xfId="24073" xr:uid="{00000000-0005-0000-0000-0000EE680000}"/>
    <cellStyle name="Normal 2 3 6 5 3 4" xfId="32459" xr:uid="{00000000-0005-0000-0000-0000EF680000}"/>
    <cellStyle name="Normal 2 3 6 5 3 5" xfId="40845" xr:uid="{00000000-0005-0000-0000-0000F0680000}"/>
    <cellStyle name="Normal 2 3 6 5 3 6" xfId="49231" xr:uid="{00000000-0005-0000-0000-0000F1680000}"/>
    <cellStyle name="Normal 2 3 6 5 3 7" xfId="57617" xr:uid="{00000000-0005-0000-0000-0000F2680000}"/>
    <cellStyle name="Normal 2 3 6 5 4" xfId="7301" xr:uid="{00000000-0005-0000-0000-0000F3680000}"/>
    <cellStyle name="Normal 2 3 6 5 4 2" xfId="12977" xr:uid="{00000000-0005-0000-0000-0000F4680000}"/>
    <cellStyle name="Normal 2 3 6 5 4 3" xfId="21363" xr:uid="{00000000-0005-0000-0000-0000F5680000}"/>
    <cellStyle name="Normal 2 3 6 5 4 4" xfId="29749" xr:uid="{00000000-0005-0000-0000-0000F6680000}"/>
    <cellStyle name="Normal 2 3 6 5 4 5" xfId="38135" xr:uid="{00000000-0005-0000-0000-0000F7680000}"/>
    <cellStyle name="Normal 2 3 6 5 4 6" xfId="46521" xr:uid="{00000000-0005-0000-0000-0000F8680000}"/>
    <cellStyle name="Normal 2 3 6 5 4 7" xfId="54907" xr:uid="{00000000-0005-0000-0000-0000F9680000}"/>
    <cellStyle name="Normal 2 3 6 5 5" xfId="10011" xr:uid="{00000000-0005-0000-0000-0000FA680000}"/>
    <cellStyle name="Normal 2 3 6 5 6" xfId="18397" xr:uid="{00000000-0005-0000-0000-0000FB680000}"/>
    <cellStyle name="Normal 2 3 6 5 7" xfId="26783" xr:uid="{00000000-0005-0000-0000-0000FC680000}"/>
    <cellStyle name="Normal 2 3 6 5 8" xfId="35169" xr:uid="{00000000-0005-0000-0000-0000FD680000}"/>
    <cellStyle name="Normal 2 3 6 5 9" xfId="43555" xr:uid="{00000000-0005-0000-0000-0000FE680000}"/>
    <cellStyle name="Normal 2 3 6 6" xfId="2186" xr:uid="{00000000-0005-0000-0000-0000FF680000}"/>
    <cellStyle name="Normal 2 3 6 6 2" xfId="4903" xr:uid="{00000000-0005-0000-0000-000000690000}"/>
    <cellStyle name="Normal 2 3 6 6 2 2" xfId="16257" xr:uid="{00000000-0005-0000-0000-000001690000}"/>
    <cellStyle name="Normal 2 3 6 6 2 3" xfId="24643" xr:uid="{00000000-0005-0000-0000-000002690000}"/>
    <cellStyle name="Normal 2 3 6 6 2 4" xfId="33029" xr:uid="{00000000-0005-0000-0000-000003690000}"/>
    <cellStyle name="Normal 2 3 6 6 2 5" xfId="41415" xr:uid="{00000000-0005-0000-0000-000004690000}"/>
    <cellStyle name="Normal 2 3 6 6 2 6" xfId="49801" xr:uid="{00000000-0005-0000-0000-000005690000}"/>
    <cellStyle name="Normal 2 3 6 6 2 7" xfId="58187" xr:uid="{00000000-0005-0000-0000-000006690000}"/>
    <cellStyle name="Normal 2 3 6 6 3" xfId="7871" xr:uid="{00000000-0005-0000-0000-000007690000}"/>
    <cellStyle name="Normal 2 3 6 6 3 2" xfId="13547" xr:uid="{00000000-0005-0000-0000-000008690000}"/>
    <cellStyle name="Normal 2 3 6 6 3 3" xfId="21933" xr:uid="{00000000-0005-0000-0000-000009690000}"/>
    <cellStyle name="Normal 2 3 6 6 3 4" xfId="30319" xr:uid="{00000000-0005-0000-0000-00000A690000}"/>
    <cellStyle name="Normal 2 3 6 6 3 5" xfId="38705" xr:uid="{00000000-0005-0000-0000-00000B690000}"/>
    <cellStyle name="Normal 2 3 6 6 3 6" xfId="47091" xr:uid="{00000000-0005-0000-0000-00000C690000}"/>
    <cellStyle name="Normal 2 3 6 6 3 7" xfId="55477" xr:uid="{00000000-0005-0000-0000-00000D690000}"/>
    <cellStyle name="Normal 2 3 6 6 4" xfId="10581" xr:uid="{00000000-0005-0000-0000-00000E690000}"/>
    <cellStyle name="Normal 2 3 6 6 5" xfId="18967" xr:uid="{00000000-0005-0000-0000-00000F690000}"/>
    <cellStyle name="Normal 2 3 6 6 6" xfId="27353" xr:uid="{00000000-0005-0000-0000-000010690000}"/>
    <cellStyle name="Normal 2 3 6 6 7" xfId="35739" xr:uid="{00000000-0005-0000-0000-000011690000}"/>
    <cellStyle name="Normal 2 3 6 6 8" xfId="44125" xr:uid="{00000000-0005-0000-0000-000012690000}"/>
    <cellStyle name="Normal 2 3 6 6 9" xfId="52511" xr:uid="{00000000-0005-0000-0000-000013690000}"/>
    <cellStyle name="Normal 2 3 6 7" xfId="692" xr:uid="{00000000-0005-0000-0000-000014690000}"/>
    <cellStyle name="Normal 2 3 6 7 2" xfId="6456" xr:uid="{00000000-0005-0000-0000-000015690000}"/>
    <cellStyle name="Normal 2 3 6 7 3" xfId="12132" xr:uid="{00000000-0005-0000-0000-000016690000}"/>
    <cellStyle name="Normal 2 3 6 7 4" xfId="20518" xr:uid="{00000000-0005-0000-0000-000017690000}"/>
    <cellStyle name="Normal 2 3 6 7 5" xfId="28904" xr:uid="{00000000-0005-0000-0000-000018690000}"/>
    <cellStyle name="Normal 2 3 6 7 6" xfId="37290" xr:uid="{00000000-0005-0000-0000-000019690000}"/>
    <cellStyle name="Normal 2 3 6 7 7" xfId="45676" xr:uid="{00000000-0005-0000-0000-00001A690000}"/>
    <cellStyle name="Normal 2 3 6 7 8" xfId="54062" xr:uid="{00000000-0005-0000-0000-00001B690000}"/>
    <cellStyle name="Normal 2 3 6 8" xfId="3488" xr:uid="{00000000-0005-0000-0000-00001C690000}"/>
    <cellStyle name="Normal 2 3 6 8 2" xfId="14842" xr:uid="{00000000-0005-0000-0000-00001D690000}"/>
    <cellStyle name="Normal 2 3 6 8 3" xfId="23228" xr:uid="{00000000-0005-0000-0000-00001E690000}"/>
    <cellStyle name="Normal 2 3 6 8 4" xfId="31614" xr:uid="{00000000-0005-0000-0000-00001F690000}"/>
    <cellStyle name="Normal 2 3 6 8 5" xfId="40000" xr:uid="{00000000-0005-0000-0000-000020690000}"/>
    <cellStyle name="Normal 2 3 6 8 6" xfId="48386" xr:uid="{00000000-0005-0000-0000-000021690000}"/>
    <cellStyle name="Normal 2 3 6 8 7" xfId="56772" xr:uid="{00000000-0005-0000-0000-000022690000}"/>
    <cellStyle name="Normal 2 3 6 9" xfId="6158" xr:uid="{00000000-0005-0000-0000-000023690000}"/>
    <cellStyle name="Normal 2 3 6 9 2" xfId="11834" xr:uid="{00000000-0005-0000-0000-000024690000}"/>
    <cellStyle name="Normal 2 3 6 9 3" xfId="20220" xr:uid="{00000000-0005-0000-0000-000025690000}"/>
    <cellStyle name="Normal 2 3 6 9 4" xfId="28606" xr:uid="{00000000-0005-0000-0000-000026690000}"/>
    <cellStyle name="Normal 2 3 6 9 5" xfId="36992" xr:uid="{00000000-0005-0000-0000-000027690000}"/>
    <cellStyle name="Normal 2 3 6 9 6" xfId="45378" xr:uid="{00000000-0005-0000-0000-000028690000}"/>
    <cellStyle name="Normal 2 3 6 9 7" xfId="53764" xr:uid="{00000000-0005-0000-0000-000029690000}"/>
    <cellStyle name="Normal 2 3 6_Sheet1" xfId="260" xr:uid="{00000000-0005-0000-0000-00002A690000}"/>
    <cellStyle name="Normal 2 3 7" xfId="261" xr:uid="{00000000-0005-0000-0000-00002B690000}"/>
    <cellStyle name="Normal 2 3 7 10" xfId="9168" xr:uid="{00000000-0005-0000-0000-00002C690000}"/>
    <cellStyle name="Normal 2 3 7 11" xfId="17554" xr:uid="{00000000-0005-0000-0000-00002D690000}"/>
    <cellStyle name="Normal 2 3 7 12" xfId="25940" xr:uid="{00000000-0005-0000-0000-00002E690000}"/>
    <cellStyle name="Normal 2 3 7 13" xfId="34326" xr:uid="{00000000-0005-0000-0000-00002F690000}"/>
    <cellStyle name="Normal 2 3 7 14" xfId="42712" xr:uid="{00000000-0005-0000-0000-000030690000}"/>
    <cellStyle name="Normal 2 3 7 15" xfId="51098" xr:uid="{00000000-0005-0000-0000-000031690000}"/>
    <cellStyle name="Normal 2 3 7 16" xfId="59484" xr:uid="{00000000-0005-0000-0000-000032690000}"/>
    <cellStyle name="Normal 2 3 7 17" xfId="60851" xr:uid="{00000000-0005-0000-0000-000033690000}"/>
    <cellStyle name="Normal 2 3 7 2" xfId="262" xr:uid="{00000000-0005-0000-0000-000034690000}"/>
    <cellStyle name="Normal 2 3 7 2 10" xfId="34327" xr:uid="{00000000-0005-0000-0000-000035690000}"/>
    <cellStyle name="Normal 2 3 7 2 11" xfId="42713" xr:uid="{00000000-0005-0000-0000-000036690000}"/>
    <cellStyle name="Normal 2 3 7 2 12" xfId="51099" xr:uid="{00000000-0005-0000-0000-000037690000}"/>
    <cellStyle name="Normal 2 3 7 2 13" xfId="59485" xr:uid="{00000000-0005-0000-0000-000038690000}"/>
    <cellStyle name="Normal 2 3 7 2 14" xfId="60852" xr:uid="{00000000-0005-0000-0000-000039690000}"/>
    <cellStyle name="Normal 2 3 7 2 2" xfId="1084" xr:uid="{00000000-0005-0000-0000-00003A690000}"/>
    <cellStyle name="Normal 2 3 7 2 2 10" xfId="51495" xr:uid="{00000000-0005-0000-0000-00003B690000}"/>
    <cellStyle name="Normal 2 3 7 2 2 11" xfId="59881" xr:uid="{00000000-0005-0000-0000-00003C690000}"/>
    <cellStyle name="Normal 2 3 7 2 2 12" xfId="61347" xr:uid="{00000000-0005-0000-0000-00003D690000}"/>
    <cellStyle name="Normal 2 3 7 2 2 2" xfId="3035" xr:uid="{00000000-0005-0000-0000-00003E690000}"/>
    <cellStyle name="Normal 2 3 7 2 2 2 2" xfId="5752" xr:uid="{00000000-0005-0000-0000-00003F690000}"/>
    <cellStyle name="Normal 2 3 7 2 2 2 2 2" xfId="17106" xr:uid="{00000000-0005-0000-0000-000040690000}"/>
    <cellStyle name="Normal 2 3 7 2 2 2 2 3" xfId="25492" xr:uid="{00000000-0005-0000-0000-000041690000}"/>
    <cellStyle name="Normal 2 3 7 2 2 2 2 4" xfId="33878" xr:uid="{00000000-0005-0000-0000-000042690000}"/>
    <cellStyle name="Normal 2 3 7 2 2 2 2 5" xfId="42264" xr:uid="{00000000-0005-0000-0000-000043690000}"/>
    <cellStyle name="Normal 2 3 7 2 2 2 2 6" xfId="50650" xr:uid="{00000000-0005-0000-0000-000044690000}"/>
    <cellStyle name="Normal 2 3 7 2 2 2 2 7" xfId="59036" xr:uid="{00000000-0005-0000-0000-000045690000}"/>
    <cellStyle name="Normal 2 3 7 2 2 2 3" xfId="8720" xr:uid="{00000000-0005-0000-0000-000046690000}"/>
    <cellStyle name="Normal 2 3 7 2 2 2 3 2" xfId="14396" xr:uid="{00000000-0005-0000-0000-000047690000}"/>
    <cellStyle name="Normal 2 3 7 2 2 2 3 3" xfId="22782" xr:uid="{00000000-0005-0000-0000-000048690000}"/>
    <cellStyle name="Normal 2 3 7 2 2 2 3 4" xfId="31168" xr:uid="{00000000-0005-0000-0000-000049690000}"/>
    <cellStyle name="Normal 2 3 7 2 2 2 3 5" xfId="39554" xr:uid="{00000000-0005-0000-0000-00004A690000}"/>
    <cellStyle name="Normal 2 3 7 2 2 2 3 6" xfId="47940" xr:uid="{00000000-0005-0000-0000-00004B690000}"/>
    <cellStyle name="Normal 2 3 7 2 2 2 3 7" xfId="56326" xr:uid="{00000000-0005-0000-0000-00004C690000}"/>
    <cellStyle name="Normal 2 3 7 2 2 2 4" xfId="11430" xr:uid="{00000000-0005-0000-0000-00004D690000}"/>
    <cellStyle name="Normal 2 3 7 2 2 2 5" xfId="19816" xr:uid="{00000000-0005-0000-0000-00004E690000}"/>
    <cellStyle name="Normal 2 3 7 2 2 2 6" xfId="28202" xr:uid="{00000000-0005-0000-0000-00004F690000}"/>
    <cellStyle name="Normal 2 3 7 2 2 2 7" xfId="36588" xr:uid="{00000000-0005-0000-0000-000050690000}"/>
    <cellStyle name="Normal 2 3 7 2 2 2 8" xfId="44974" xr:uid="{00000000-0005-0000-0000-000051690000}"/>
    <cellStyle name="Normal 2 3 7 2 2 2 9" xfId="53360" xr:uid="{00000000-0005-0000-0000-000052690000}"/>
    <cellStyle name="Normal 2 3 7 2 2 3" xfId="3887" xr:uid="{00000000-0005-0000-0000-000053690000}"/>
    <cellStyle name="Normal 2 3 7 2 2 3 2" xfId="15241" xr:uid="{00000000-0005-0000-0000-000054690000}"/>
    <cellStyle name="Normal 2 3 7 2 2 3 3" xfId="23627" xr:uid="{00000000-0005-0000-0000-000055690000}"/>
    <cellStyle name="Normal 2 3 7 2 2 3 4" xfId="32013" xr:uid="{00000000-0005-0000-0000-000056690000}"/>
    <cellStyle name="Normal 2 3 7 2 2 3 5" xfId="40399" xr:uid="{00000000-0005-0000-0000-000057690000}"/>
    <cellStyle name="Normal 2 3 7 2 2 3 6" xfId="48785" xr:uid="{00000000-0005-0000-0000-000058690000}"/>
    <cellStyle name="Normal 2 3 7 2 2 3 7" xfId="57171" xr:uid="{00000000-0005-0000-0000-000059690000}"/>
    <cellStyle name="Normal 2 3 7 2 2 4" xfId="6855" xr:uid="{00000000-0005-0000-0000-00005A690000}"/>
    <cellStyle name="Normal 2 3 7 2 2 4 2" xfId="12531" xr:uid="{00000000-0005-0000-0000-00005B690000}"/>
    <cellStyle name="Normal 2 3 7 2 2 4 3" xfId="20917" xr:uid="{00000000-0005-0000-0000-00005C690000}"/>
    <cellStyle name="Normal 2 3 7 2 2 4 4" xfId="29303" xr:uid="{00000000-0005-0000-0000-00005D690000}"/>
    <cellStyle name="Normal 2 3 7 2 2 4 5" xfId="37689" xr:uid="{00000000-0005-0000-0000-00005E690000}"/>
    <cellStyle name="Normal 2 3 7 2 2 4 6" xfId="46075" xr:uid="{00000000-0005-0000-0000-00005F690000}"/>
    <cellStyle name="Normal 2 3 7 2 2 4 7" xfId="54461" xr:uid="{00000000-0005-0000-0000-000060690000}"/>
    <cellStyle name="Normal 2 3 7 2 2 5" xfId="9565" xr:uid="{00000000-0005-0000-0000-000061690000}"/>
    <cellStyle name="Normal 2 3 7 2 2 6" xfId="17951" xr:uid="{00000000-0005-0000-0000-000062690000}"/>
    <cellStyle name="Normal 2 3 7 2 2 7" xfId="26337" xr:uid="{00000000-0005-0000-0000-000063690000}"/>
    <cellStyle name="Normal 2 3 7 2 2 8" xfId="34723" xr:uid="{00000000-0005-0000-0000-000064690000}"/>
    <cellStyle name="Normal 2 3 7 2 2 9" xfId="43109" xr:uid="{00000000-0005-0000-0000-000065690000}"/>
    <cellStyle name="Normal 2 3 7 2 3" xfId="1619" xr:uid="{00000000-0005-0000-0000-000066690000}"/>
    <cellStyle name="Normal 2 3 7 2 3 10" xfId="51944" xr:uid="{00000000-0005-0000-0000-000067690000}"/>
    <cellStyle name="Normal 2 3 7 2 3 11" xfId="60330" xr:uid="{00000000-0005-0000-0000-000068690000}"/>
    <cellStyle name="Normal 2 3 7 2 3 2" xfId="2639" xr:uid="{00000000-0005-0000-0000-000069690000}"/>
    <cellStyle name="Normal 2 3 7 2 3 2 2" xfId="5356" xr:uid="{00000000-0005-0000-0000-00006A690000}"/>
    <cellStyle name="Normal 2 3 7 2 3 2 2 2" xfId="16710" xr:uid="{00000000-0005-0000-0000-00006B690000}"/>
    <cellStyle name="Normal 2 3 7 2 3 2 2 3" xfId="25096" xr:uid="{00000000-0005-0000-0000-00006C690000}"/>
    <cellStyle name="Normal 2 3 7 2 3 2 2 4" xfId="33482" xr:uid="{00000000-0005-0000-0000-00006D690000}"/>
    <cellStyle name="Normal 2 3 7 2 3 2 2 5" xfId="41868" xr:uid="{00000000-0005-0000-0000-00006E690000}"/>
    <cellStyle name="Normal 2 3 7 2 3 2 2 6" xfId="50254" xr:uid="{00000000-0005-0000-0000-00006F690000}"/>
    <cellStyle name="Normal 2 3 7 2 3 2 2 7" xfId="58640" xr:uid="{00000000-0005-0000-0000-000070690000}"/>
    <cellStyle name="Normal 2 3 7 2 3 2 3" xfId="8324" xr:uid="{00000000-0005-0000-0000-000071690000}"/>
    <cellStyle name="Normal 2 3 7 2 3 2 3 2" xfId="14000" xr:uid="{00000000-0005-0000-0000-000072690000}"/>
    <cellStyle name="Normal 2 3 7 2 3 2 3 3" xfId="22386" xr:uid="{00000000-0005-0000-0000-000073690000}"/>
    <cellStyle name="Normal 2 3 7 2 3 2 3 4" xfId="30772" xr:uid="{00000000-0005-0000-0000-000074690000}"/>
    <cellStyle name="Normal 2 3 7 2 3 2 3 5" xfId="39158" xr:uid="{00000000-0005-0000-0000-000075690000}"/>
    <cellStyle name="Normal 2 3 7 2 3 2 3 6" xfId="47544" xr:uid="{00000000-0005-0000-0000-000076690000}"/>
    <cellStyle name="Normal 2 3 7 2 3 2 3 7" xfId="55930" xr:uid="{00000000-0005-0000-0000-000077690000}"/>
    <cellStyle name="Normal 2 3 7 2 3 2 4" xfId="11034" xr:uid="{00000000-0005-0000-0000-000078690000}"/>
    <cellStyle name="Normal 2 3 7 2 3 2 5" xfId="19420" xr:uid="{00000000-0005-0000-0000-000079690000}"/>
    <cellStyle name="Normal 2 3 7 2 3 2 6" xfId="27806" xr:uid="{00000000-0005-0000-0000-00007A690000}"/>
    <cellStyle name="Normal 2 3 7 2 3 2 7" xfId="36192" xr:uid="{00000000-0005-0000-0000-00007B690000}"/>
    <cellStyle name="Normal 2 3 7 2 3 2 8" xfId="44578" xr:uid="{00000000-0005-0000-0000-00007C690000}"/>
    <cellStyle name="Normal 2 3 7 2 3 2 9" xfId="52964" xr:uid="{00000000-0005-0000-0000-00007D690000}"/>
    <cellStyle name="Normal 2 3 7 2 3 3" xfId="4336" xr:uid="{00000000-0005-0000-0000-00007E690000}"/>
    <cellStyle name="Normal 2 3 7 2 3 3 2" xfId="15690" xr:uid="{00000000-0005-0000-0000-00007F690000}"/>
    <cellStyle name="Normal 2 3 7 2 3 3 3" xfId="24076" xr:uid="{00000000-0005-0000-0000-000080690000}"/>
    <cellStyle name="Normal 2 3 7 2 3 3 4" xfId="32462" xr:uid="{00000000-0005-0000-0000-000081690000}"/>
    <cellStyle name="Normal 2 3 7 2 3 3 5" xfId="40848" xr:uid="{00000000-0005-0000-0000-000082690000}"/>
    <cellStyle name="Normal 2 3 7 2 3 3 6" xfId="49234" xr:uid="{00000000-0005-0000-0000-000083690000}"/>
    <cellStyle name="Normal 2 3 7 2 3 3 7" xfId="57620" xr:uid="{00000000-0005-0000-0000-000084690000}"/>
    <cellStyle name="Normal 2 3 7 2 3 4" xfId="7304" xr:uid="{00000000-0005-0000-0000-000085690000}"/>
    <cellStyle name="Normal 2 3 7 2 3 4 2" xfId="12980" xr:uid="{00000000-0005-0000-0000-000086690000}"/>
    <cellStyle name="Normal 2 3 7 2 3 4 3" xfId="21366" xr:uid="{00000000-0005-0000-0000-000087690000}"/>
    <cellStyle name="Normal 2 3 7 2 3 4 4" xfId="29752" xr:uid="{00000000-0005-0000-0000-000088690000}"/>
    <cellStyle name="Normal 2 3 7 2 3 4 5" xfId="38138" xr:uid="{00000000-0005-0000-0000-000089690000}"/>
    <cellStyle name="Normal 2 3 7 2 3 4 6" xfId="46524" xr:uid="{00000000-0005-0000-0000-00008A690000}"/>
    <cellStyle name="Normal 2 3 7 2 3 4 7" xfId="54910" xr:uid="{00000000-0005-0000-0000-00008B690000}"/>
    <cellStyle name="Normal 2 3 7 2 3 5" xfId="10014" xr:uid="{00000000-0005-0000-0000-00008C690000}"/>
    <cellStyle name="Normal 2 3 7 2 3 6" xfId="18400" xr:uid="{00000000-0005-0000-0000-00008D690000}"/>
    <cellStyle name="Normal 2 3 7 2 3 7" xfId="26786" xr:uid="{00000000-0005-0000-0000-00008E690000}"/>
    <cellStyle name="Normal 2 3 7 2 3 8" xfId="35172" xr:uid="{00000000-0005-0000-0000-00008F690000}"/>
    <cellStyle name="Normal 2 3 7 2 3 9" xfId="43558" xr:uid="{00000000-0005-0000-0000-000090690000}"/>
    <cellStyle name="Normal 2 3 7 2 4" xfId="2190" xr:uid="{00000000-0005-0000-0000-000091690000}"/>
    <cellStyle name="Normal 2 3 7 2 4 2" xfId="4907" xr:uid="{00000000-0005-0000-0000-000092690000}"/>
    <cellStyle name="Normal 2 3 7 2 4 2 2" xfId="16261" xr:uid="{00000000-0005-0000-0000-000093690000}"/>
    <cellStyle name="Normal 2 3 7 2 4 2 3" xfId="24647" xr:uid="{00000000-0005-0000-0000-000094690000}"/>
    <cellStyle name="Normal 2 3 7 2 4 2 4" xfId="33033" xr:uid="{00000000-0005-0000-0000-000095690000}"/>
    <cellStyle name="Normal 2 3 7 2 4 2 5" xfId="41419" xr:uid="{00000000-0005-0000-0000-000096690000}"/>
    <cellStyle name="Normal 2 3 7 2 4 2 6" xfId="49805" xr:uid="{00000000-0005-0000-0000-000097690000}"/>
    <cellStyle name="Normal 2 3 7 2 4 2 7" xfId="58191" xr:uid="{00000000-0005-0000-0000-000098690000}"/>
    <cellStyle name="Normal 2 3 7 2 4 3" xfId="7875" xr:uid="{00000000-0005-0000-0000-000099690000}"/>
    <cellStyle name="Normal 2 3 7 2 4 3 2" xfId="13551" xr:uid="{00000000-0005-0000-0000-00009A690000}"/>
    <cellStyle name="Normal 2 3 7 2 4 3 3" xfId="21937" xr:uid="{00000000-0005-0000-0000-00009B690000}"/>
    <cellStyle name="Normal 2 3 7 2 4 3 4" xfId="30323" xr:uid="{00000000-0005-0000-0000-00009C690000}"/>
    <cellStyle name="Normal 2 3 7 2 4 3 5" xfId="38709" xr:uid="{00000000-0005-0000-0000-00009D690000}"/>
    <cellStyle name="Normal 2 3 7 2 4 3 6" xfId="47095" xr:uid="{00000000-0005-0000-0000-00009E690000}"/>
    <cellStyle name="Normal 2 3 7 2 4 3 7" xfId="55481" xr:uid="{00000000-0005-0000-0000-00009F690000}"/>
    <cellStyle name="Normal 2 3 7 2 4 4" xfId="10585" xr:uid="{00000000-0005-0000-0000-0000A0690000}"/>
    <cellStyle name="Normal 2 3 7 2 4 5" xfId="18971" xr:uid="{00000000-0005-0000-0000-0000A1690000}"/>
    <cellStyle name="Normal 2 3 7 2 4 6" xfId="27357" xr:uid="{00000000-0005-0000-0000-0000A2690000}"/>
    <cellStyle name="Normal 2 3 7 2 4 7" xfId="35743" xr:uid="{00000000-0005-0000-0000-0000A3690000}"/>
    <cellStyle name="Normal 2 3 7 2 4 8" xfId="44129" xr:uid="{00000000-0005-0000-0000-0000A4690000}"/>
    <cellStyle name="Normal 2 3 7 2 4 9" xfId="52515" xr:uid="{00000000-0005-0000-0000-0000A5690000}"/>
    <cellStyle name="Normal 2 3 7 2 5" xfId="3491" xr:uid="{00000000-0005-0000-0000-0000A6690000}"/>
    <cellStyle name="Normal 2 3 7 2 5 2" xfId="14845" xr:uid="{00000000-0005-0000-0000-0000A7690000}"/>
    <cellStyle name="Normal 2 3 7 2 5 3" xfId="23231" xr:uid="{00000000-0005-0000-0000-0000A8690000}"/>
    <cellStyle name="Normal 2 3 7 2 5 4" xfId="31617" xr:uid="{00000000-0005-0000-0000-0000A9690000}"/>
    <cellStyle name="Normal 2 3 7 2 5 5" xfId="40003" xr:uid="{00000000-0005-0000-0000-0000AA690000}"/>
    <cellStyle name="Normal 2 3 7 2 5 6" xfId="48389" xr:uid="{00000000-0005-0000-0000-0000AB690000}"/>
    <cellStyle name="Normal 2 3 7 2 5 7" xfId="56775" xr:uid="{00000000-0005-0000-0000-0000AC690000}"/>
    <cellStyle name="Normal 2 3 7 2 6" xfId="6459" xr:uid="{00000000-0005-0000-0000-0000AD690000}"/>
    <cellStyle name="Normal 2 3 7 2 6 2" xfId="12135" xr:uid="{00000000-0005-0000-0000-0000AE690000}"/>
    <cellStyle name="Normal 2 3 7 2 6 3" xfId="20521" xr:uid="{00000000-0005-0000-0000-0000AF690000}"/>
    <cellStyle name="Normal 2 3 7 2 6 4" xfId="28907" xr:uid="{00000000-0005-0000-0000-0000B0690000}"/>
    <cellStyle name="Normal 2 3 7 2 6 5" xfId="37293" xr:uid="{00000000-0005-0000-0000-0000B1690000}"/>
    <cellStyle name="Normal 2 3 7 2 6 6" xfId="45679" xr:uid="{00000000-0005-0000-0000-0000B2690000}"/>
    <cellStyle name="Normal 2 3 7 2 6 7" xfId="54065" xr:uid="{00000000-0005-0000-0000-0000B3690000}"/>
    <cellStyle name="Normal 2 3 7 2 7" xfId="9169" xr:uid="{00000000-0005-0000-0000-0000B4690000}"/>
    <cellStyle name="Normal 2 3 7 2 8" xfId="17555" xr:uid="{00000000-0005-0000-0000-0000B5690000}"/>
    <cellStyle name="Normal 2 3 7 2 9" xfId="25941" xr:uid="{00000000-0005-0000-0000-0000B6690000}"/>
    <cellStyle name="Normal 2 3 7 3" xfId="1085" xr:uid="{00000000-0005-0000-0000-0000B7690000}"/>
    <cellStyle name="Normal 2 3 7 3 10" xfId="43110" xr:uid="{00000000-0005-0000-0000-0000B8690000}"/>
    <cellStyle name="Normal 2 3 7 3 11" xfId="51496" xr:uid="{00000000-0005-0000-0000-0000B9690000}"/>
    <cellStyle name="Normal 2 3 7 3 12" xfId="59882" xr:uid="{00000000-0005-0000-0000-0000BA690000}"/>
    <cellStyle name="Normal 2 3 7 3 13" xfId="61346" xr:uid="{00000000-0005-0000-0000-0000BB690000}"/>
    <cellStyle name="Normal 2 3 7 3 2" xfId="1878" xr:uid="{00000000-0005-0000-0000-0000BC690000}"/>
    <cellStyle name="Normal 2 3 7 3 2 10" xfId="52203" xr:uid="{00000000-0005-0000-0000-0000BD690000}"/>
    <cellStyle name="Normal 2 3 7 3 2 11" xfId="60589" xr:uid="{00000000-0005-0000-0000-0000BE690000}"/>
    <cellStyle name="Normal 2 3 7 3 2 2" xfId="3036" xr:uid="{00000000-0005-0000-0000-0000BF690000}"/>
    <cellStyle name="Normal 2 3 7 3 2 2 2" xfId="5753" xr:uid="{00000000-0005-0000-0000-0000C0690000}"/>
    <cellStyle name="Normal 2 3 7 3 2 2 2 2" xfId="17107" xr:uid="{00000000-0005-0000-0000-0000C1690000}"/>
    <cellStyle name="Normal 2 3 7 3 2 2 2 3" xfId="25493" xr:uid="{00000000-0005-0000-0000-0000C2690000}"/>
    <cellStyle name="Normal 2 3 7 3 2 2 2 4" xfId="33879" xr:uid="{00000000-0005-0000-0000-0000C3690000}"/>
    <cellStyle name="Normal 2 3 7 3 2 2 2 5" xfId="42265" xr:uid="{00000000-0005-0000-0000-0000C4690000}"/>
    <cellStyle name="Normal 2 3 7 3 2 2 2 6" xfId="50651" xr:uid="{00000000-0005-0000-0000-0000C5690000}"/>
    <cellStyle name="Normal 2 3 7 3 2 2 2 7" xfId="59037" xr:uid="{00000000-0005-0000-0000-0000C6690000}"/>
    <cellStyle name="Normal 2 3 7 3 2 2 3" xfId="8721" xr:uid="{00000000-0005-0000-0000-0000C7690000}"/>
    <cellStyle name="Normal 2 3 7 3 2 2 3 2" xfId="14397" xr:uid="{00000000-0005-0000-0000-0000C8690000}"/>
    <cellStyle name="Normal 2 3 7 3 2 2 3 3" xfId="22783" xr:uid="{00000000-0005-0000-0000-0000C9690000}"/>
    <cellStyle name="Normal 2 3 7 3 2 2 3 4" xfId="31169" xr:uid="{00000000-0005-0000-0000-0000CA690000}"/>
    <cellStyle name="Normal 2 3 7 3 2 2 3 5" xfId="39555" xr:uid="{00000000-0005-0000-0000-0000CB690000}"/>
    <cellStyle name="Normal 2 3 7 3 2 2 3 6" xfId="47941" xr:uid="{00000000-0005-0000-0000-0000CC690000}"/>
    <cellStyle name="Normal 2 3 7 3 2 2 3 7" xfId="56327" xr:uid="{00000000-0005-0000-0000-0000CD690000}"/>
    <cellStyle name="Normal 2 3 7 3 2 2 4" xfId="11431" xr:uid="{00000000-0005-0000-0000-0000CE690000}"/>
    <cellStyle name="Normal 2 3 7 3 2 2 5" xfId="19817" xr:uid="{00000000-0005-0000-0000-0000CF690000}"/>
    <cellStyle name="Normal 2 3 7 3 2 2 6" xfId="28203" xr:uid="{00000000-0005-0000-0000-0000D0690000}"/>
    <cellStyle name="Normal 2 3 7 3 2 2 7" xfId="36589" xr:uid="{00000000-0005-0000-0000-0000D1690000}"/>
    <cellStyle name="Normal 2 3 7 3 2 2 8" xfId="44975" xr:uid="{00000000-0005-0000-0000-0000D2690000}"/>
    <cellStyle name="Normal 2 3 7 3 2 2 9" xfId="53361" xr:uid="{00000000-0005-0000-0000-0000D3690000}"/>
    <cellStyle name="Normal 2 3 7 3 2 3" xfId="4595" xr:uid="{00000000-0005-0000-0000-0000D4690000}"/>
    <cellStyle name="Normal 2 3 7 3 2 3 2" xfId="15949" xr:uid="{00000000-0005-0000-0000-0000D5690000}"/>
    <cellStyle name="Normal 2 3 7 3 2 3 3" xfId="24335" xr:uid="{00000000-0005-0000-0000-0000D6690000}"/>
    <cellStyle name="Normal 2 3 7 3 2 3 4" xfId="32721" xr:uid="{00000000-0005-0000-0000-0000D7690000}"/>
    <cellStyle name="Normal 2 3 7 3 2 3 5" xfId="41107" xr:uid="{00000000-0005-0000-0000-0000D8690000}"/>
    <cellStyle name="Normal 2 3 7 3 2 3 6" xfId="49493" xr:uid="{00000000-0005-0000-0000-0000D9690000}"/>
    <cellStyle name="Normal 2 3 7 3 2 3 7" xfId="57879" xr:uid="{00000000-0005-0000-0000-0000DA690000}"/>
    <cellStyle name="Normal 2 3 7 3 2 4" xfId="7563" xr:uid="{00000000-0005-0000-0000-0000DB690000}"/>
    <cellStyle name="Normal 2 3 7 3 2 4 2" xfId="13239" xr:uid="{00000000-0005-0000-0000-0000DC690000}"/>
    <cellStyle name="Normal 2 3 7 3 2 4 3" xfId="21625" xr:uid="{00000000-0005-0000-0000-0000DD690000}"/>
    <cellStyle name="Normal 2 3 7 3 2 4 4" xfId="30011" xr:uid="{00000000-0005-0000-0000-0000DE690000}"/>
    <cellStyle name="Normal 2 3 7 3 2 4 5" xfId="38397" xr:uid="{00000000-0005-0000-0000-0000DF690000}"/>
    <cellStyle name="Normal 2 3 7 3 2 4 6" xfId="46783" xr:uid="{00000000-0005-0000-0000-0000E0690000}"/>
    <cellStyle name="Normal 2 3 7 3 2 4 7" xfId="55169" xr:uid="{00000000-0005-0000-0000-0000E1690000}"/>
    <cellStyle name="Normal 2 3 7 3 2 5" xfId="10273" xr:uid="{00000000-0005-0000-0000-0000E2690000}"/>
    <cellStyle name="Normal 2 3 7 3 2 6" xfId="18659" xr:uid="{00000000-0005-0000-0000-0000E3690000}"/>
    <cellStyle name="Normal 2 3 7 3 2 7" xfId="27045" xr:uid="{00000000-0005-0000-0000-0000E4690000}"/>
    <cellStyle name="Normal 2 3 7 3 2 8" xfId="35431" xr:uid="{00000000-0005-0000-0000-0000E5690000}"/>
    <cellStyle name="Normal 2 3 7 3 2 9" xfId="43817" xr:uid="{00000000-0005-0000-0000-0000E6690000}"/>
    <cellStyle name="Normal 2 3 7 3 3" xfId="2191" xr:uid="{00000000-0005-0000-0000-0000E7690000}"/>
    <cellStyle name="Normal 2 3 7 3 3 2" xfId="4908" xr:uid="{00000000-0005-0000-0000-0000E8690000}"/>
    <cellStyle name="Normal 2 3 7 3 3 2 2" xfId="16262" xr:uid="{00000000-0005-0000-0000-0000E9690000}"/>
    <cellStyle name="Normal 2 3 7 3 3 2 3" xfId="24648" xr:uid="{00000000-0005-0000-0000-0000EA690000}"/>
    <cellStyle name="Normal 2 3 7 3 3 2 4" xfId="33034" xr:uid="{00000000-0005-0000-0000-0000EB690000}"/>
    <cellStyle name="Normal 2 3 7 3 3 2 5" xfId="41420" xr:uid="{00000000-0005-0000-0000-0000EC690000}"/>
    <cellStyle name="Normal 2 3 7 3 3 2 6" xfId="49806" xr:uid="{00000000-0005-0000-0000-0000ED690000}"/>
    <cellStyle name="Normal 2 3 7 3 3 2 7" xfId="58192" xr:uid="{00000000-0005-0000-0000-0000EE690000}"/>
    <cellStyle name="Normal 2 3 7 3 3 3" xfId="7876" xr:uid="{00000000-0005-0000-0000-0000EF690000}"/>
    <cellStyle name="Normal 2 3 7 3 3 3 2" xfId="13552" xr:uid="{00000000-0005-0000-0000-0000F0690000}"/>
    <cellStyle name="Normal 2 3 7 3 3 3 3" xfId="21938" xr:uid="{00000000-0005-0000-0000-0000F1690000}"/>
    <cellStyle name="Normal 2 3 7 3 3 3 4" xfId="30324" xr:uid="{00000000-0005-0000-0000-0000F2690000}"/>
    <cellStyle name="Normal 2 3 7 3 3 3 5" xfId="38710" xr:uid="{00000000-0005-0000-0000-0000F3690000}"/>
    <cellStyle name="Normal 2 3 7 3 3 3 6" xfId="47096" xr:uid="{00000000-0005-0000-0000-0000F4690000}"/>
    <cellStyle name="Normal 2 3 7 3 3 3 7" xfId="55482" xr:uid="{00000000-0005-0000-0000-0000F5690000}"/>
    <cellStyle name="Normal 2 3 7 3 3 4" xfId="10586" xr:uid="{00000000-0005-0000-0000-0000F6690000}"/>
    <cellStyle name="Normal 2 3 7 3 3 5" xfId="18972" xr:uid="{00000000-0005-0000-0000-0000F7690000}"/>
    <cellStyle name="Normal 2 3 7 3 3 6" xfId="27358" xr:uid="{00000000-0005-0000-0000-0000F8690000}"/>
    <cellStyle name="Normal 2 3 7 3 3 7" xfId="35744" xr:uid="{00000000-0005-0000-0000-0000F9690000}"/>
    <cellStyle name="Normal 2 3 7 3 3 8" xfId="44130" xr:uid="{00000000-0005-0000-0000-0000FA690000}"/>
    <cellStyle name="Normal 2 3 7 3 3 9" xfId="52516" xr:uid="{00000000-0005-0000-0000-0000FB690000}"/>
    <cellStyle name="Normal 2 3 7 3 4" xfId="3888" xr:uid="{00000000-0005-0000-0000-0000FC690000}"/>
    <cellStyle name="Normal 2 3 7 3 4 2" xfId="15242" xr:uid="{00000000-0005-0000-0000-0000FD690000}"/>
    <cellStyle name="Normal 2 3 7 3 4 3" xfId="23628" xr:uid="{00000000-0005-0000-0000-0000FE690000}"/>
    <cellStyle name="Normal 2 3 7 3 4 4" xfId="32014" xr:uid="{00000000-0005-0000-0000-0000FF690000}"/>
    <cellStyle name="Normal 2 3 7 3 4 5" xfId="40400" xr:uid="{00000000-0005-0000-0000-0000006A0000}"/>
    <cellStyle name="Normal 2 3 7 3 4 6" xfId="48786" xr:uid="{00000000-0005-0000-0000-0000016A0000}"/>
    <cellStyle name="Normal 2 3 7 3 4 7" xfId="57172" xr:uid="{00000000-0005-0000-0000-0000026A0000}"/>
    <cellStyle name="Normal 2 3 7 3 5" xfId="6856" xr:uid="{00000000-0005-0000-0000-0000036A0000}"/>
    <cellStyle name="Normal 2 3 7 3 5 2" xfId="12532" xr:uid="{00000000-0005-0000-0000-0000046A0000}"/>
    <cellStyle name="Normal 2 3 7 3 5 3" xfId="20918" xr:uid="{00000000-0005-0000-0000-0000056A0000}"/>
    <cellStyle name="Normal 2 3 7 3 5 4" xfId="29304" xr:uid="{00000000-0005-0000-0000-0000066A0000}"/>
    <cellStyle name="Normal 2 3 7 3 5 5" xfId="37690" xr:uid="{00000000-0005-0000-0000-0000076A0000}"/>
    <cellStyle name="Normal 2 3 7 3 5 6" xfId="46076" xr:uid="{00000000-0005-0000-0000-0000086A0000}"/>
    <cellStyle name="Normal 2 3 7 3 5 7" xfId="54462" xr:uid="{00000000-0005-0000-0000-0000096A0000}"/>
    <cellStyle name="Normal 2 3 7 3 6" xfId="9566" xr:uid="{00000000-0005-0000-0000-00000A6A0000}"/>
    <cellStyle name="Normal 2 3 7 3 7" xfId="17952" xr:uid="{00000000-0005-0000-0000-00000B6A0000}"/>
    <cellStyle name="Normal 2 3 7 3 8" xfId="26338" xr:uid="{00000000-0005-0000-0000-00000C6A0000}"/>
    <cellStyle name="Normal 2 3 7 3 9" xfId="34724" xr:uid="{00000000-0005-0000-0000-00000D6A0000}"/>
    <cellStyle name="Normal 2 3 7 4" xfId="1083" xr:uid="{00000000-0005-0000-0000-00000E6A0000}"/>
    <cellStyle name="Normal 2 3 7 4 10" xfId="51494" xr:uid="{00000000-0005-0000-0000-00000F6A0000}"/>
    <cellStyle name="Normal 2 3 7 4 11" xfId="59880" xr:uid="{00000000-0005-0000-0000-0000106A0000}"/>
    <cellStyle name="Normal 2 3 7 4 2" xfId="3034" xr:uid="{00000000-0005-0000-0000-0000116A0000}"/>
    <cellStyle name="Normal 2 3 7 4 2 2" xfId="5751" xr:uid="{00000000-0005-0000-0000-0000126A0000}"/>
    <cellStyle name="Normal 2 3 7 4 2 2 2" xfId="17105" xr:uid="{00000000-0005-0000-0000-0000136A0000}"/>
    <cellStyle name="Normal 2 3 7 4 2 2 3" xfId="25491" xr:uid="{00000000-0005-0000-0000-0000146A0000}"/>
    <cellStyle name="Normal 2 3 7 4 2 2 4" xfId="33877" xr:uid="{00000000-0005-0000-0000-0000156A0000}"/>
    <cellStyle name="Normal 2 3 7 4 2 2 5" xfId="42263" xr:uid="{00000000-0005-0000-0000-0000166A0000}"/>
    <cellStyle name="Normal 2 3 7 4 2 2 6" xfId="50649" xr:uid="{00000000-0005-0000-0000-0000176A0000}"/>
    <cellStyle name="Normal 2 3 7 4 2 2 7" xfId="59035" xr:uid="{00000000-0005-0000-0000-0000186A0000}"/>
    <cellStyle name="Normal 2 3 7 4 2 3" xfId="8719" xr:uid="{00000000-0005-0000-0000-0000196A0000}"/>
    <cellStyle name="Normal 2 3 7 4 2 3 2" xfId="14395" xr:uid="{00000000-0005-0000-0000-00001A6A0000}"/>
    <cellStyle name="Normal 2 3 7 4 2 3 3" xfId="22781" xr:uid="{00000000-0005-0000-0000-00001B6A0000}"/>
    <cellStyle name="Normal 2 3 7 4 2 3 4" xfId="31167" xr:uid="{00000000-0005-0000-0000-00001C6A0000}"/>
    <cellStyle name="Normal 2 3 7 4 2 3 5" xfId="39553" xr:uid="{00000000-0005-0000-0000-00001D6A0000}"/>
    <cellStyle name="Normal 2 3 7 4 2 3 6" xfId="47939" xr:uid="{00000000-0005-0000-0000-00001E6A0000}"/>
    <cellStyle name="Normal 2 3 7 4 2 3 7" xfId="56325" xr:uid="{00000000-0005-0000-0000-00001F6A0000}"/>
    <cellStyle name="Normal 2 3 7 4 2 4" xfId="11429" xr:uid="{00000000-0005-0000-0000-0000206A0000}"/>
    <cellStyle name="Normal 2 3 7 4 2 5" xfId="19815" xr:uid="{00000000-0005-0000-0000-0000216A0000}"/>
    <cellStyle name="Normal 2 3 7 4 2 6" xfId="28201" xr:uid="{00000000-0005-0000-0000-0000226A0000}"/>
    <cellStyle name="Normal 2 3 7 4 2 7" xfId="36587" xr:uid="{00000000-0005-0000-0000-0000236A0000}"/>
    <cellStyle name="Normal 2 3 7 4 2 8" xfId="44973" xr:uid="{00000000-0005-0000-0000-0000246A0000}"/>
    <cellStyle name="Normal 2 3 7 4 2 9" xfId="53359" xr:uid="{00000000-0005-0000-0000-0000256A0000}"/>
    <cellStyle name="Normal 2 3 7 4 3" xfId="3886" xr:uid="{00000000-0005-0000-0000-0000266A0000}"/>
    <cellStyle name="Normal 2 3 7 4 3 2" xfId="15240" xr:uid="{00000000-0005-0000-0000-0000276A0000}"/>
    <cellStyle name="Normal 2 3 7 4 3 3" xfId="23626" xr:uid="{00000000-0005-0000-0000-0000286A0000}"/>
    <cellStyle name="Normal 2 3 7 4 3 4" xfId="32012" xr:uid="{00000000-0005-0000-0000-0000296A0000}"/>
    <cellStyle name="Normal 2 3 7 4 3 5" xfId="40398" xr:uid="{00000000-0005-0000-0000-00002A6A0000}"/>
    <cellStyle name="Normal 2 3 7 4 3 6" xfId="48784" xr:uid="{00000000-0005-0000-0000-00002B6A0000}"/>
    <cellStyle name="Normal 2 3 7 4 3 7" xfId="57170" xr:uid="{00000000-0005-0000-0000-00002C6A0000}"/>
    <cellStyle name="Normal 2 3 7 4 4" xfId="6854" xr:uid="{00000000-0005-0000-0000-00002D6A0000}"/>
    <cellStyle name="Normal 2 3 7 4 4 2" xfId="12530" xr:uid="{00000000-0005-0000-0000-00002E6A0000}"/>
    <cellStyle name="Normal 2 3 7 4 4 3" xfId="20916" xr:uid="{00000000-0005-0000-0000-00002F6A0000}"/>
    <cellStyle name="Normal 2 3 7 4 4 4" xfId="29302" xr:uid="{00000000-0005-0000-0000-0000306A0000}"/>
    <cellStyle name="Normal 2 3 7 4 4 5" xfId="37688" xr:uid="{00000000-0005-0000-0000-0000316A0000}"/>
    <cellStyle name="Normal 2 3 7 4 4 6" xfId="46074" xr:uid="{00000000-0005-0000-0000-0000326A0000}"/>
    <cellStyle name="Normal 2 3 7 4 4 7" xfId="54460" xr:uid="{00000000-0005-0000-0000-0000336A0000}"/>
    <cellStyle name="Normal 2 3 7 4 5" xfId="9564" xr:uid="{00000000-0005-0000-0000-0000346A0000}"/>
    <cellStyle name="Normal 2 3 7 4 6" xfId="17950" xr:uid="{00000000-0005-0000-0000-0000356A0000}"/>
    <cellStyle name="Normal 2 3 7 4 7" xfId="26336" xr:uid="{00000000-0005-0000-0000-0000366A0000}"/>
    <cellStyle name="Normal 2 3 7 4 8" xfId="34722" xr:uid="{00000000-0005-0000-0000-0000376A0000}"/>
    <cellStyle name="Normal 2 3 7 4 9" xfId="43108" xr:uid="{00000000-0005-0000-0000-0000386A0000}"/>
    <cellStyle name="Normal 2 3 7 5" xfId="1618" xr:uid="{00000000-0005-0000-0000-0000396A0000}"/>
    <cellStyle name="Normal 2 3 7 5 10" xfId="51943" xr:uid="{00000000-0005-0000-0000-00003A6A0000}"/>
    <cellStyle name="Normal 2 3 7 5 11" xfId="60329" xr:uid="{00000000-0005-0000-0000-00003B6A0000}"/>
    <cellStyle name="Normal 2 3 7 5 2" xfId="2638" xr:uid="{00000000-0005-0000-0000-00003C6A0000}"/>
    <cellStyle name="Normal 2 3 7 5 2 2" xfId="5355" xr:uid="{00000000-0005-0000-0000-00003D6A0000}"/>
    <cellStyle name="Normal 2 3 7 5 2 2 2" xfId="16709" xr:uid="{00000000-0005-0000-0000-00003E6A0000}"/>
    <cellStyle name="Normal 2 3 7 5 2 2 3" xfId="25095" xr:uid="{00000000-0005-0000-0000-00003F6A0000}"/>
    <cellStyle name="Normal 2 3 7 5 2 2 4" xfId="33481" xr:uid="{00000000-0005-0000-0000-0000406A0000}"/>
    <cellStyle name="Normal 2 3 7 5 2 2 5" xfId="41867" xr:uid="{00000000-0005-0000-0000-0000416A0000}"/>
    <cellStyle name="Normal 2 3 7 5 2 2 6" xfId="50253" xr:uid="{00000000-0005-0000-0000-0000426A0000}"/>
    <cellStyle name="Normal 2 3 7 5 2 2 7" xfId="58639" xr:uid="{00000000-0005-0000-0000-0000436A0000}"/>
    <cellStyle name="Normal 2 3 7 5 2 3" xfId="8323" xr:uid="{00000000-0005-0000-0000-0000446A0000}"/>
    <cellStyle name="Normal 2 3 7 5 2 3 2" xfId="13999" xr:uid="{00000000-0005-0000-0000-0000456A0000}"/>
    <cellStyle name="Normal 2 3 7 5 2 3 3" xfId="22385" xr:uid="{00000000-0005-0000-0000-0000466A0000}"/>
    <cellStyle name="Normal 2 3 7 5 2 3 4" xfId="30771" xr:uid="{00000000-0005-0000-0000-0000476A0000}"/>
    <cellStyle name="Normal 2 3 7 5 2 3 5" xfId="39157" xr:uid="{00000000-0005-0000-0000-0000486A0000}"/>
    <cellStyle name="Normal 2 3 7 5 2 3 6" xfId="47543" xr:uid="{00000000-0005-0000-0000-0000496A0000}"/>
    <cellStyle name="Normal 2 3 7 5 2 3 7" xfId="55929" xr:uid="{00000000-0005-0000-0000-00004A6A0000}"/>
    <cellStyle name="Normal 2 3 7 5 2 4" xfId="11033" xr:uid="{00000000-0005-0000-0000-00004B6A0000}"/>
    <cellStyle name="Normal 2 3 7 5 2 5" xfId="19419" xr:uid="{00000000-0005-0000-0000-00004C6A0000}"/>
    <cellStyle name="Normal 2 3 7 5 2 6" xfId="27805" xr:uid="{00000000-0005-0000-0000-00004D6A0000}"/>
    <cellStyle name="Normal 2 3 7 5 2 7" xfId="36191" xr:uid="{00000000-0005-0000-0000-00004E6A0000}"/>
    <cellStyle name="Normal 2 3 7 5 2 8" xfId="44577" xr:uid="{00000000-0005-0000-0000-00004F6A0000}"/>
    <cellStyle name="Normal 2 3 7 5 2 9" xfId="52963" xr:uid="{00000000-0005-0000-0000-0000506A0000}"/>
    <cellStyle name="Normal 2 3 7 5 3" xfId="4335" xr:uid="{00000000-0005-0000-0000-0000516A0000}"/>
    <cellStyle name="Normal 2 3 7 5 3 2" xfId="15689" xr:uid="{00000000-0005-0000-0000-0000526A0000}"/>
    <cellStyle name="Normal 2 3 7 5 3 3" xfId="24075" xr:uid="{00000000-0005-0000-0000-0000536A0000}"/>
    <cellStyle name="Normal 2 3 7 5 3 4" xfId="32461" xr:uid="{00000000-0005-0000-0000-0000546A0000}"/>
    <cellStyle name="Normal 2 3 7 5 3 5" xfId="40847" xr:uid="{00000000-0005-0000-0000-0000556A0000}"/>
    <cellStyle name="Normal 2 3 7 5 3 6" xfId="49233" xr:uid="{00000000-0005-0000-0000-0000566A0000}"/>
    <cellStyle name="Normal 2 3 7 5 3 7" xfId="57619" xr:uid="{00000000-0005-0000-0000-0000576A0000}"/>
    <cellStyle name="Normal 2 3 7 5 4" xfId="7303" xr:uid="{00000000-0005-0000-0000-0000586A0000}"/>
    <cellStyle name="Normal 2 3 7 5 4 2" xfId="12979" xr:uid="{00000000-0005-0000-0000-0000596A0000}"/>
    <cellStyle name="Normal 2 3 7 5 4 3" xfId="21365" xr:uid="{00000000-0005-0000-0000-00005A6A0000}"/>
    <cellStyle name="Normal 2 3 7 5 4 4" xfId="29751" xr:uid="{00000000-0005-0000-0000-00005B6A0000}"/>
    <cellStyle name="Normal 2 3 7 5 4 5" xfId="38137" xr:uid="{00000000-0005-0000-0000-00005C6A0000}"/>
    <cellStyle name="Normal 2 3 7 5 4 6" xfId="46523" xr:uid="{00000000-0005-0000-0000-00005D6A0000}"/>
    <cellStyle name="Normal 2 3 7 5 4 7" xfId="54909" xr:uid="{00000000-0005-0000-0000-00005E6A0000}"/>
    <cellStyle name="Normal 2 3 7 5 5" xfId="10013" xr:uid="{00000000-0005-0000-0000-00005F6A0000}"/>
    <cellStyle name="Normal 2 3 7 5 6" xfId="18399" xr:uid="{00000000-0005-0000-0000-0000606A0000}"/>
    <cellStyle name="Normal 2 3 7 5 7" xfId="26785" xr:uid="{00000000-0005-0000-0000-0000616A0000}"/>
    <cellStyle name="Normal 2 3 7 5 8" xfId="35171" xr:uid="{00000000-0005-0000-0000-0000626A0000}"/>
    <cellStyle name="Normal 2 3 7 5 9" xfId="43557" xr:uid="{00000000-0005-0000-0000-0000636A0000}"/>
    <cellStyle name="Normal 2 3 7 6" xfId="2189" xr:uid="{00000000-0005-0000-0000-0000646A0000}"/>
    <cellStyle name="Normal 2 3 7 6 2" xfId="4906" xr:uid="{00000000-0005-0000-0000-0000656A0000}"/>
    <cellStyle name="Normal 2 3 7 6 2 2" xfId="16260" xr:uid="{00000000-0005-0000-0000-0000666A0000}"/>
    <cellStyle name="Normal 2 3 7 6 2 3" xfId="24646" xr:uid="{00000000-0005-0000-0000-0000676A0000}"/>
    <cellStyle name="Normal 2 3 7 6 2 4" xfId="33032" xr:uid="{00000000-0005-0000-0000-0000686A0000}"/>
    <cellStyle name="Normal 2 3 7 6 2 5" xfId="41418" xr:uid="{00000000-0005-0000-0000-0000696A0000}"/>
    <cellStyle name="Normal 2 3 7 6 2 6" xfId="49804" xr:uid="{00000000-0005-0000-0000-00006A6A0000}"/>
    <cellStyle name="Normal 2 3 7 6 2 7" xfId="58190" xr:uid="{00000000-0005-0000-0000-00006B6A0000}"/>
    <cellStyle name="Normal 2 3 7 6 3" xfId="7874" xr:uid="{00000000-0005-0000-0000-00006C6A0000}"/>
    <cellStyle name="Normal 2 3 7 6 3 2" xfId="13550" xr:uid="{00000000-0005-0000-0000-00006D6A0000}"/>
    <cellStyle name="Normal 2 3 7 6 3 3" xfId="21936" xr:uid="{00000000-0005-0000-0000-00006E6A0000}"/>
    <cellStyle name="Normal 2 3 7 6 3 4" xfId="30322" xr:uid="{00000000-0005-0000-0000-00006F6A0000}"/>
    <cellStyle name="Normal 2 3 7 6 3 5" xfId="38708" xr:uid="{00000000-0005-0000-0000-0000706A0000}"/>
    <cellStyle name="Normal 2 3 7 6 3 6" xfId="47094" xr:uid="{00000000-0005-0000-0000-0000716A0000}"/>
    <cellStyle name="Normal 2 3 7 6 3 7" xfId="55480" xr:uid="{00000000-0005-0000-0000-0000726A0000}"/>
    <cellStyle name="Normal 2 3 7 6 4" xfId="10584" xr:uid="{00000000-0005-0000-0000-0000736A0000}"/>
    <cellStyle name="Normal 2 3 7 6 5" xfId="18970" xr:uid="{00000000-0005-0000-0000-0000746A0000}"/>
    <cellStyle name="Normal 2 3 7 6 6" xfId="27356" xr:uid="{00000000-0005-0000-0000-0000756A0000}"/>
    <cellStyle name="Normal 2 3 7 6 7" xfId="35742" xr:uid="{00000000-0005-0000-0000-0000766A0000}"/>
    <cellStyle name="Normal 2 3 7 6 8" xfId="44128" xr:uid="{00000000-0005-0000-0000-0000776A0000}"/>
    <cellStyle name="Normal 2 3 7 6 9" xfId="52514" xr:uid="{00000000-0005-0000-0000-0000786A0000}"/>
    <cellStyle name="Normal 2 3 7 7" xfId="693" xr:uid="{00000000-0005-0000-0000-0000796A0000}"/>
    <cellStyle name="Normal 2 3 7 7 2" xfId="6458" xr:uid="{00000000-0005-0000-0000-00007A6A0000}"/>
    <cellStyle name="Normal 2 3 7 7 3" xfId="12134" xr:uid="{00000000-0005-0000-0000-00007B6A0000}"/>
    <cellStyle name="Normal 2 3 7 7 4" xfId="20520" xr:uid="{00000000-0005-0000-0000-00007C6A0000}"/>
    <cellStyle name="Normal 2 3 7 7 5" xfId="28906" xr:uid="{00000000-0005-0000-0000-00007D6A0000}"/>
    <cellStyle name="Normal 2 3 7 7 6" xfId="37292" xr:uid="{00000000-0005-0000-0000-00007E6A0000}"/>
    <cellStyle name="Normal 2 3 7 7 7" xfId="45678" xr:uid="{00000000-0005-0000-0000-00007F6A0000}"/>
    <cellStyle name="Normal 2 3 7 7 8" xfId="54064" xr:uid="{00000000-0005-0000-0000-0000806A0000}"/>
    <cellStyle name="Normal 2 3 7 8" xfId="3490" xr:uid="{00000000-0005-0000-0000-0000816A0000}"/>
    <cellStyle name="Normal 2 3 7 8 2" xfId="14844" xr:uid="{00000000-0005-0000-0000-0000826A0000}"/>
    <cellStyle name="Normal 2 3 7 8 3" xfId="23230" xr:uid="{00000000-0005-0000-0000-0000836A0000}"/>
    <cellStyle name="Normal 2 3 7 8 4" xfId="31616" xr:uid="{00000000-0005-0000-0000-0000846A0000}"/>
    <cellStyle name="Normal 2 3 7 8 5" xfId="40002" xr:uid="{00000000-0005-0000-0000-0000856A0000}"/>
    <cellStyle name="Normal 2 3 7 8 6" xfId="48388" xr:uid="{00000000-0005-0000-0000-0000866A0000}"/>
    <cellStyle name="Normal 2 3 7 8 7" xfId="56774" xr:uid="{00000000-0005-0000-0000-0000876A0000}"/>
    <cellStyle name="Normal 2 3 7 9" xfId="6230" xr:uid="{00000000-0005-0000-0000-0000886A0000}"/>
    <cellStyle name="Normal 2 3 7 9 2" xfId="11906" xr:uid="{00000000-0005-0000-0000-0000896A0000}"/>
    <cellStyle name="Normal 2 3 7 9 3" xfId="20292" xr:uid="{00000000-0005-0000-0000-00008A6A0000}"/>
    <cellStyle name="Normal 2 3 7 9 4" xfId="28678" xr:uid="{00000000-0005-0000-0000-00008B6A0000}"/>
    <cellStyle name="Normal 2 3 7 9 5" xfId="37064" xr:uid="{00000000-0005-0000-0000-00008C6A0000}"/>
    <cellStyle name="Normal 2 3 7 9 6" xfId="45450" xr:uid="{00000000-0005-0000-0000-00008D6A0000}"/>
    <cellStyle name="Normal 2 3 7 9 7" xfId="53836" xr:uid="{00000000-0005-0000-0000-00008E6A0000}"/>
    <cellStyle name="Normal 2 3 7_Sheet1" xfId="263" xr:uid="{00000000-0005-0000-0000-00008F6A0000}"/>
    <cellStyle name="Normal 2 3 8" xfId="264" xr:uid="{00000000-0005-0000-0000-0000906A0000}"/>
    <cellStyle name="Normal 2 3 8 10" xfId="25942" xr:uid="{00000000-0005-0000-0000-0000916A0000}"/>
    <cellStyle name="Normal 2 3 8 11" xfId="34328" xr:uid="{00000000-0005-0000-0000-0000926A0000}"/>
    <cellStyle name="Normal 2 3 8 12" xfId="42714" xr:uid="{00000000-0005-0000-0000-0000936A0000}"/>
    <cellStyle name="Normal 2 3 8 13" xfId="51100" xr:uid="{00000000-0005-0000-0000-0000946A0000}"/>
    <cellStyle name="Normal 2 3 8 14" xfId="59486" xr:uid="{00000000-0005-0000-0000-0000956A0000}"/>
    <cellStyle name="Normal 2 3 8 15" xfId="60853" xr:uid="{00000000-0005-0000-0000-0000966A0000}"/>
    <cellStyle name="Normal 2 3 8 2" xfId="1086" xr:uid="{00000000-0005-0000-0000-0000976A0000}"/>
    <cellStyle name="Normal 2 3 8 2 10" xfId="51497" xr:uid="{00000000-0005-0000-0000-0000986A0000}"/>
    <cellStyle name="Normal 2 3 8 2 11" xfId="59883" xr:uid="{00000000-0005-0000-0000-0000996A0000}"/>
    <cellStyle name="Normal 2 3 8 2 12" xfId="61348" xr:uid="{00000000-0005-0000-0000-00009A6A0000}"/>
    <cellStyle name="Normal 2 3 8 2 2" xfId="3037" xr:uid="{00000000-0005-0000-0000-00009B6A0000}"/>
    <cellStyle name="Normal 2 3 8 2 2 2" xfId="5754" xr:uid="{00000000-0005-0000-0000-00009C6A0000}"/>
    <cellStyle name="Normal 2 3 8 2 2 2 2" xfId="17108" xr:uid="{00000000-0005-0000-0000-00009D6A0000}"/>
    <cellStyle name="Normal 2 3 8 2 2 2 3" xfId="25494" xr:uid="{00000000-0005-0000-0000-00009E6A0000}"/>
    <cellStyle name="Normal 2 3 8 2 2 2 4" xfId="33880" xr:uid="{00000000-0005-0000-0000-00009F6A0000}"/>
    <cellStyle name="Normal 2 3 8 2 2 2 5" xfId="42266" xr:uid="{00000000-0005-0000-0000-0000A06A0000}"/>
    <cellStyle name="Normal 2 3 8 2 2 2 6" xfId="50652" xr:uid="{00000000-0005-0000-0000-0000A16A0000}"/>
    <cellStyle name="Normal 2 3 8 2 2 2 7" xfId="59038" xr:uid="{00000000-0005-0000-0000-0000A26A0000}"/>
    <cellStyle name="Normal 2 3 8 2 2 3" xfId="8722" xr:uid="{00000000-0005-0000-0000-0000A36A0000}"/>
    <cellStyle name="Normal 2 3 8 2 2 3 2" xfId="14398" xr:uid="{00000000-0005-0000-0000-0000A46A0000}"/>
    <cellStyle name="Normal 2 3 8 2 2 3 3" xfId="22784" xr:uid="{00000000-0005-0000-0000-0000A56A0000}"/>
    <cellStyle name="Normal 2 3 8 2 2 3 4" xfId="31170" xr:uid="{00000000-0005-0000-0000-0000A66A0000}"/>
    <cellStyle name="Normal 2 3 8 2 2 3 5" xfId="39556" xr:uid="{00000000-0005-0000-0000-0000A76A0000}"/>
    <cellStyle name="Normal 2 3 8 2 2 3 6" xfId="47942" xr:uid="{00000000-0005-0000-0000-0000A86A0000}"/>
    <cellStyle name="Normal 2 3 8 2 2 3 7" xfId="56328" xr:uid="{00000000-0005-0000-0000-0000A96A0000}"/>
    <cellStyle name="Normal 2 3 8 2 2 4" xfId="11432" xr:uid="{00000000-0005-0000-0000-0000AA6A0000}"/>
    <cellStyle name="Normal 2 3 8 2 2 5" xfId="19818" xr:uid="{00000000-0005-0000-0000-0000AB6A0000}"/>
    <cellStyle name="Normal 2 3 8 2 2 6" xfId="28204" xr:uid="{00000000-0005-0000-0000-0000AC6A0000}"/>
    <cellStyle name="Normal 2 3 8 2 2 7" xfId="36590" xr:uid="{00000000-0005-0000-0000-0000AD6A0000}"/>
    <cellStyle name="Normal 2 3 8 2 2 8" xfId="44976" xr:uid="{00000000-0005-0000-0000-0000AE6A0000}"/>
    <cellStyle name="Normal 2 3 8 2 2 9" xfId="53362" xr:uid="{00000000-0005-0000-0000-0000AF6A0000}"/>
    <cellStyle name="Normal 2 3 8 2 3" xfId="3889" xr:uid="{00000000-0005-0000-0000-0000B06A0000}"/>
    <cellStyle name="Normal 2 3 8 2 3 2" xfId="15243" xr:uid="{00000000-0005-0000-0000-0000B16A0000}"/>
    <cellStyle name="Normal 2 3 8 2 3 3" xfId="23629" xr:uid="{00000000-0005-0000-0000-0000B26A0000}"/>
    <cellStyle name="Normal 2 3 8 2 3 4" xfId="32015" xr:uid="{00000000-0005-0000-0000-0000B36A0000}"/>
    <cellStyle name="Normal 2 3 8 2 3 5" xfId="40401" xr:uid="{00000000-0005-0000-0000-0000B46A0000}"/>
    <cellStyle name="Normal 2 3 8 2 3 6" xfId="48787" xr:uid="{00000000-0005-0000-0000-0000B56A0000}"/>
    <cellStyle name="Normal 2 3 8 2 3 7" xfId="57173" xr:uid="{00000000-0005-0000-0000-0000B66A0000}"/>
    <cellStyle name="Normal 2 3 8 2 4" xfId="6857" xr:uid="{00000000-0005-0000-0000-0000B76A0000}"/>
    <cellStyle name="Normal 2 3 8 2 4 2" xfId="12533" xr:uid="{00000000-0005-0000-0000-0000B86A0000}"/>
    <cellStyle name="Normal 2 3 8 2 4 3" xfId="20919" xr:uid="{00000000-0005-0000-0000-0000B96A0000}"/>
    <cellStyle name="Normal 2 3 8 2 4 4" xfId="29305" xr:uid="{00000000-0005-0000-0000-0000BA6A0000}"/>
    <cellStyle name="Normal 2 3 8 2 4 5" xfId="37691" xr:uid="{00000000-0005-0000-0000-0000BB6A0000}"/>
    <cellStyle name="Normal 2 3 8 2 4 6" xfId="46077" xr:uid="{00000000-0005-0000-0000-0000BC6A0000}"/>
    <cellStyle name="Normal 2 3 8 2 4 7" xfId="54463" xr:uid="{00000000-0005-0000-0000-0000BD6A0000}"/>
    <cellStyle name="Normal 2 3 8 2 5" xfId="9567" xr:uid="{00000000-0005-0000-0000-0000BE6A0000}"/>
    <cellStyle name="Normal 2 3 8 2 6" xfId="17953" xr:uid="{00000000-0005-0000-0000-0000BF6A0000}"/>
    <cellStyle name="Normal 2 3 8 2 7" xfId="26339" xr:uid="{00000000-0005-0000-0000-0000C06A0000}"/>
    <cellStyle name="Normal 2 3 8 2 8" xfId="34725" xr:uid="{00000000-0005-0000-0000-0000C16A0000}"/>
    <cellStyle name="Normal 2 3 8 2 9" xfId="43111" xr:uid="{00000000-0005-0000-0000-0000C26A0000}"/>
    <cellStyle name="Normal 2 3 8 3" xfId="1620" xr:uid="{00000000-0005-0000-0000-0000C36A0000}"/>
    <cellStyle name="Normal 2 3 8 3 10" xfId="51945" xr:uid="{00000000-0005-0000-0000-0000C46A0000}"/>
    <cellStyle name="Normal 2 3 8 3 11" xfId="60331" xr:uid="{00000000-0005-0000-0000-0000C56A0000}"/>
    <cellStyle name="Normal 2 3 8 3 2" xfId="2640" xr:uid="{00000000-0005-0000-0000-0000C66A0000}"/>
    <cellStyle name="Normal 2 3 8 3 2 2" xfId="5357" xr:uid="{00000000-0005-0000-0000-0000C76A0000}"/>
    <cellStyle name="Normal 2 3 8 3 2 2 2" xfId="16711" xr:uid="{00000000-0005-0000-0000-0000C86A0000}"/>
    <cellStyle name="Normal 2 3 8 3 2 2 3" xfId="25097" xr:uid="{00000000-0005-0000-0000-0000C96A0000}"/>
    <cellStyle name="Normal 2 3 8 3 2 2 4" xfId="33483" xr:uid="{00000000-0005-0000-0000-0000CA6A0000}"/>
    <cellStyle name="Normal 2 3 8 3 2 2 5" xfId="41869" xr:uid="{00000000-0005-0000-0000-0000CB6A0000}"/>
    <cellStyle name="Normal 2 3 8 3 2 2 6" xfId="50255" xr:uid="{00000000-0005-0000-0000-0000CC6A0000}"/>
    <cellStyle name="Normal 2 3 8 3 2 2 7" xfId="58641" xr:uid="{00000000-0005-0000-0000-0000CD6A0000}"/>
    <cellStyle name="Normal 2 3 8 3 2 3" xfId="8325" xr:uid="{00000000-0005-0000-0000-0000CE6A0000}"/>
    <cellStyle name="Normal 2 3 8 3 2 3 2" xfId="14001" xr:uid="{00000000-0005-0000-0000-0000CF6A0000}"/>
    <cellStyle name="Normal 2 3 8 3 2 3 3" xfId="22387" xr:uid="{00000000-0005-0000-0000-0000D06A0000}"/>
    <cellStyle name="Normal 2 3 8 3 2 3 4" xfId="30773" xr:uid="{00000000-0005-0000-0000-0000D16A0000}"/>
    <cellStyle name="Normal 2 3 8 3 2 3 5" xfId="39159" xr:uid="{00000000-0005-0000-0000-0000D26A0000}"/>
    <cellStyle name="Normal 2 3 8 3 2 3 6" xfId="47545" xr:uid="{00000000-0005-0000-0000-0000D36A0000}"/>
    <cellStyle name="Normal 2 3 8 3 2 3 7" xfId="55931" xr:uid="{00000000-0005-0000-0000-0000D46A0000}"/>
    <cellStyle name="Normal 2 3 8 3 2 4" xfId="11035" xr:uid="{00000000-0005-0000-0000-0000D56A0000}"/>
    <cellStyle name="Normal 2 3 8 3 2 5" xfId="19421" xr:uid="{00000000-0005-0000-0000-0000D66A0000}"/>
    <cellStyle name="Normal 2 3 8 3 2 6" xfId="27807" xr:uid="{00000000-0005-0000-0000-0000D76A0000}"/>
    <cellStyle name="Normal 2 3 8 3 2 7" xfId="36193" xr:uid="{00000000-0005-0000-0000-0000D86A0000}"/>
    <cellStyle name="Normal 2 3 8 3 2 8" xfId="44579" xr:uid="{00000000-0005-0000-0000-0000D96A0000}"/>
    <cellStyle name="Normal 2 3 8 3 2 9" xfId="52965" xr:uid="{00000000-0005-0000-0000-0000DA6A0000}"/>
    <cellStyle name="Normal 2 3 8 3 3" xfId="4337" xr:uid="{00000000-0005-0000-0000-0000DB6A0000}"/>
    <cellStyle name="Normal 2 3 8 3 3 2" xfId="15691" xr:uid="{00000000-0005-0000-0000-0000DC6A0000}"/>
    <cellStyle name="Normal 2 3 8 3 3 3" xfId="24077" xr:uid="{00000000-0005-0000-0000-0000DD6A0000}"/>
    <cellStyle name="Normal 2 3 8 3 3 4" xfId="32463" xr:uid="{00000000-0005-0000-0000-0000DE6A0000}"/>
    <cellStyle name="Normal 2 3 8 3 3 5" xfId="40849" xr:uid="{00000000-0005-0000-0000-0000DF6A0000}"/>
    <cellStyle name="Normal 2 3 8 3 3 6" xfId="49235" xr:uid="{00000000-0005-0000-0000-0000E06A0000}"/>
    <cellStyle name="Normal 2 3 8 3 3 7" xfId="57621" xr:uid="{00000000-0005-0000-0000-0000E16A0000}"/>
    <cellStyle name="Normal 2 3 8 3 4" xfId="7305" xr:uid="{00000000-0005-0000-0000-0000E26A0000}"/>
    <cellStyle name="Normal 2 3 8 3 4 2" xfId="12981" xr:uid="{00000000-0005-0000-0000-0000E36A0000}"/>
    <cellStyle name="Normal 2 3 8 3 4 3" xfId="21367" xr:uid="{00000000-0005-0000-0000-0000E46A0000}"/>
    <cellStyle name="Normal 2 3 8 3 4 4" xfId="29753" xr:uid="{00000000-0005-0000-0000-0000E56A0000}"/>
    <cellStyle name="Normal 2 3 8 3 4 5" xfId="38139" xr:uid="{00000000-0005-0000-0000-0000E66A0000}"/>
    <cellStyle name="Normal 2 3 8 3 4 6" xfId="46525" xr:uid="{00000000-0005-0000-0000-0000E76A0000}"/>
    <cellStyle name="Normal 2 3 8 3 4 7" xfId="54911" xr:uid="{00000000-0005-0000-0000-0000E86A0000}"/>
    <cellStyle name="Normal 2 3 8 3 5" xfId="10015" xr:uid="{00000000-0005-0000-0000-0000E96A0000}"/>
    <cellStyle name="Normal 2 3 8 3 6" xfId="18401" xr:uid="{00000000-0005-0000-0000-0000EA6A0000}"/>
    <cellStyle name="Normal 2 3 8 3 7" xfId="26787" xr:uid="{00000000-0005-0000-0000-0000EB6A0000}"/>
    <cellStyle name="Normal 2 3 8 3 8" xfId="35173" xr:uid="{00000000-0005-0000-0000-0000EC6A0000}"/>
    <cellStyle name="Normal 2 3 8 3 9" xfId="43559" xr:uid="{00000000-0005-0000-0000-0000ED6A0000}"/>
    <cellStyle name="Normal 2 3 8 4" xfId="2192" xr:uid="{00000000-0005-0000-0000-0000EE6A0000}"/>
    <cellStyle name="Normal 2 3 8 4 2" xfId="4909" xr:uid="{00000000-0005-0000-0000-0000EF6A0000}"/>
    <cellStyle name="Normal 2 3 8 4 2 2" xfId="16263" xr:uid="{00000000-0005-0000-0000-0000F06A0000}"/>
    <cellStyle name="Normal 2 3 8 4 2 3" xfId="24649" xr:uid="{00000000-0005-0000-0000-0000F16A0000}"/>
    <cellStyle name="Normal 2 3 8 4 2 4" xfId="33035" xr:uid="{00000000-0005-0000-0000-0000F26A0000}"/>
    <cellStyle name="Normal 2 3 8 4 2 5" xfId="41421" xr:uid="{00000000-0005-0000-0000-0000F36A0000}"/>
    <cellStyle name="Normal 2 3 8 4 2 6" xfId="49807" xr:uid="{00000000-0005-0000-0000-0000F46A0000}"/>
    <cellStyle name="Normal 2 3 8 4 2 7" xfId="58193" xr:uid="{00000000-0005-0000-0000-0000F56A0000}"/>
    <cellStyle name="Normal 2 3 8 4 3" xfId="7877" xr:uid="{00000000-0005-0000-0000-0000F66A0000}"/>
    <cellStyle name="Normal 2 3 8 4 3 2" xfId="13553" xr:uid="{00000000-0005-0000-0000-0000F76A0000}"/>
    <cellStyle name="Normal 2 3 8 4 3 3" xfId="21939" xr:uid="{00000000-0005-0000-0000-0000F86A0000}"/>
    <cellStyle name="Normal 2 3 8 4 3 4" xfId="30325" xr:uid="{00000000-0005-0000-0000-0000F96A0000}"/>
    <cellStyle name="Normal 2 3 8 4 3 5" xfId="38711" xr:uid="{00000000-0005-0000-0000-0000FA6A0000}"/>
    <cellStyle name="Normal 2 3 8 4 3 6" xfId="47097" xr:uid="{00000000-0005-0000-0000-0000FB6A0000}"/>
    <cellStyle name="Normal 2 3 8 4 3 7" xfId="55483" xr:uid="{00000000-0005-0000-0000-0000FC6A0000}"/>
    <cellStyle name="Normal 2 3 8 4 4" xfId="10587" xr:uid="{00000000-0005-0000-0000-0000FD6A0000}"/>
    <cellStyle name="Normal 2 3 8 4 5" xfId="18973" xr:uid="{00000000-0005-0000-0000-0000FE6A0000}"/>
    <cellStyle name="Normal 2 3 8 4 6" xfId="27359" xr:uid="{00000000-0005-0000-0000-0000FF6A0000}"/>
    <cellStyle name="Normal 2 3 8 4 7" xfId="35745" xr:uid="{00000000-0005-0000-0000-0000006B0000}"/>
    <cellStyle name="Normal 2 3 8 4 8" xfId="44131" xr:uid="{00000000-0005-0000-0000-0000016B0000}"/>
    <cellStyle name="Normal 2 3 8 4 9" xfId="52517" xr:uid="{00000000-0005-0000-0000-0000026B0000}"/>
    <cellStyle name="Normal 2 3 8 5" xfId="694" xr:uid="{00000000-0005-0000-0000-0000036B0000}"/>
    <cellStyle name="Normal 2 3 8 5 2" xfId="6460" xr:uid="{00000000-0005-0000-0000-0000046B0000}"/>
    <cellStyle name="Normal 2 3 8 5 3" xfId="12136" xr:uid="{00000000-0005-0000-0000-0000056B0000}"/>
    <cellStyle name="Normal 2 3 8 5 4" xfId="20522" xr:uid="{00000000-0005-0000-0000-0000066B0000}"/>
    <cellStyle name="Normal 2 3 8 5 5" xfId="28908" xr:uid="{00000000-0005-0000-0000-0000076B0000}"/>
    <cellStyle name="Normal 2 3 8 5 6" xfId="37294" xr:uid="{00000000-0005-0000-0000-0000086B0000}"/>
    <cellStyle name="Normal 2 3 8 5 7" xfId="45680" xr:uid="{00000000-0005-0000-0000-0000096B0000}"/>
    <cellStyle name="Normal 2 3 8 5 8" xfId="54066" xr:uid="{00000000-0005-0000-0000-00000A6B0000}"/>
    <cellStyle name="Normal 2 3 8 6" xfId="3492" xr:uid="{00000000-0005-0000-0000-00000B6B0000}"/>
    <cellStyle name="Normal 2 3 8 6 2" xfId="14846" xr:uid="{00000000-0005-0000-0000-00000C6B0000}"/>
    <cellStyle name="Normal 2 3 8 6 3" xfId="23232" xr:uid="{00000000-0005-0000-0000-00000D6B0000}"/>
    <cellStyle name="Normal 2 3 8 6 4" xfId="31618" xr:uid="{00000000-0005-0000-0000-00000E6B0000}"/>
    <cellStyle name="Normal 2 3 8 6 5" xfId="40004" xr:uid="{00000000-0005-0000-0000-00000F6B0000}"/>
    <cellStyle name="Normal 2 3 8 6 6" xfId="48390" xr:uid="{00000000-0005-0000-0000-0000106B0000}"/>
    <cellStyle name="Normal 2 3 8 6 7" xfId="56776" xr:uid="{00000000-0005-0000-0000-0000116B0000}"/>
    <cellStyle name="Normal 2 3 8 7" xfId="6118" xr:uid="{00000000-0005-0000-0000-0000126B0000}"/>
    <cellStyle name="Normal 2 3 8 7 2" xfId="11794" xr:uid="{00000000-0005-0000-0000-0000136B0000}"/>
    <cellStyle name="Normal 2 3 8 7 3" xfId="20180" xr:uid="{00000000-0005-0000-0000-0000146B0000}"/>
    <cellStyle name="Normal 2 3 8 7 4" xfId="28566" xr:uid="{00000000-0005-0000-0000-0000156B0000}"/>
    <cellStyle name="Normal 2 3 8 7 5" xfId="36952" xr:uid="{00000000-0005-0000-0000-0000166B0000}"/>
    <cellStyle name="Normal 2 3 8 7 6" xfId="45338" xr:uid="{00000000-0005-0000-0000-0000176B0000}"/>
    <cellStyle name="Normal 2 3 8 7 7" xfId="53724" xr:uid="{00000000-0005-0000-0000-0000186B0000}"/>
    <cellStyle name="Normal 2 3 8 8" xfId="9170" xr:uid="{00000000-0005-0000-0000-0000196B0000}"/>
    <cellStyle name="Normal 2 3 8 9" xfId="17556" xr:uid="{00000000-0005-0000-0000-00001A6B0000}"/>
    <cellStyle name="Normal 2 3 9" xfId="1087" xr:uid="{00000000-0005-0000-0000-00001B6B0000}"/>
    <cellStyle name="Normal 2 3 9 10" xfId="43112" xr:uid="{00000000-0005-0000-0000-00001C6B0000}"/>
    <cellStyle name="Normal 2 3 9 11" xfId="51498" xr:uid="{00000000-0005-0000-0000-00001D6B0000}"/>
    <cellStyle name="Normal 2 3 9 12" xfId="59884" xr:uid="{00000000-0005-0000-0000-00001E6B0000}"/>
    <cellStyle name="Normal 2 3 9 13" xfId="61043" xr:uid="{00000000-0005-0000-0000-00001F6B0000}"/>
    <cellStyle name="Normal 2 3 9 2" xfId="1879" xr:uid="{00000000-0005-0000-0000-0000206B0000}"/>
    <cellStyle name="Normal 2 3 9 2 10" xfId="52204" xr:uid="{00000000-0005-0000-0000-0000216B0000}"/>
    <cellStyle name="Normal 2 3 9 2 11" xfId="60590" xr:uid="{00000000-0005-0000-0000-0000226B0000}"/>
    <cellStyle name="Normal 2 3 9 2 2" xfId="3038" xr:uid="{00000000-0005-0000-0000-0000236B0000}"/>
    <cellStyle name="Normal 2 3 9 2 2 2" xfId="5755" xr:uid="{00000000-0005-0000-0000-0000246B0000}"/>
    <cellStyle name="Normal 2 3 9 2 2 2 2" xfId="17109" xr:uid="{00000000-0005-0000-0000-0000256B0000}"/>
    <cellStyle name="Normal 2 3 9 2 2 2 3" xfId="25495" xr:uid="{00000000-0005-0000-0000-0000266B0000}"/>
    <cellStyle name="Normal 2 3 9 2 2 2 4" xfId="33881" xr:uid="{00000000-0005-0000-0000-0000276B0000}"/>
    <cellStyle name="Normal 2 3 9 2 2 2 5" xfId="42267" xr:uid="{00000000-0005-0000-0000-0000286B0000}"/>
    <cellStyle name="Normal 2 3 9 2 2 2 6" xfId="50653" xr:uid="{00000000-0005-0000-0000-0000296B0000}"/>
    <cellStyle name="Normal 2 3 9 2 2 2 7" xfId="59039" xr:uid="{00000000-0005-0000-0000-00002A6B0000}"/>
    <cellStyle name="Normal 2 3 9 2 2 3" xfId="8723" xr:uid="{00000000-0005-0000-0000-00002B6B0000}"/>
    <cellStyle name="Normal 2 3 9 2 2 3 2" xfId="14399" xr:uid="{00000000-0005-0000-0000-00002C6B0000}"/>
    <cellStyle name="Normal 2 3 9 2 2 3 3" xfId="22785" xr:uid="{00000000-0005-0000-0000-00002D6B0000}"/>
    <cellStyle name="Normal 2 3 9 2 2 3 4" xfId="31171" xr:uid="{00000000-0005-0000-0000-00002E6B0000}"/>
    <cellStyle name="Normal 2 3 9 2 2 3 5" xfId="39557" xr:uid="{00000000-0005-0000-0000-00002F6B0000}"/>
    <cellStyle name="Normal 2 3 9 2 2 3 6" xfId="47943" xr:uid="{00000000-0005-0000-0000-0000306B0000}"/>
    <cellStyle name="Normal 2 3 9 2 2 3 7" xfId="56329" xr:uid="{00000000-0005-0000-0000-0000316B0000}"/>
    <cellStyle name="Normal 2 3 9 2 2 4" xfId="11433" xr:uid="{00000000-0005-0000-0000-0000326B0000}"/>
    <cellStyle name="Normal 2 3 9 2 2 5" xfId="19819" xr:uid="{00000000-0005-0000-0000-0000336B0000}"/>
    <cellStyle name="Normal 2 3 9 2 2 6" xfId="28205" xr:uid="{00000000-0005-0000-0000-0000346B0000}"/>
    <cellStyle name="Normal 2 3 9 2 2 7" xfId="36591" xr:uid="{00000000-0005-0000-0000-0000356B0000}"/>
    <cellStyle name="Normal 2 3 9 2 2 8" xfId="44977" xr:uid="{00000000-0005-0000-0000-0000366B0000}"/>
    <cellStyle name="Normal 2 3 9 2 2 9" xfId="53363" xr:uid="{00000000-0005-0000-0000-0000376B0000}"/>
    <cellStyle name="Normal 2 3 9 2 3" xfId="4596" xr:uid="{00000000-0005-0000-0000-0000386B0000}"/>
    <cellStyle name="Normal 2 3 9 2 3 2" xfId="15950" xr:uid="{00000000-0005-0000-0000-0000396B0000}"/>
    <cellStyle name="Normal 2 3 9 2 3 3" xfId="24336" xr:uid="{00000000-0005-0000-0000-00003A6B0000}"/>
    <cellStyle name="Normal 2 3 9 2 3 4" xfId="32722" xr:uid="{00000000-0005-0000-0000-00003B6B0000}"/>
    <cellStyle name="Normal 2 3 9 2 3 5" xfId="41108" xr:uid="{00000000-0005-0000-0000-00003C6B0000}"/>
    <cellStyle name="Normal 2 3 9 2 3 6" xfId="49494" xr:uid="{00000000-0005-0000-0000-00003D6B0000}"/>
    <cellStyle name="Normal 2 3 9 2 3 7" xfId="57880" xr:uid="{00000000-0005-0000-0000-00003E6B0000}"/>
    <cellStyle name="Normal 2 3 9 2 4" xfId="7564" xr:uid="{00000000-0005-0000-0000-00003F6B0000}"/>
    <cellStyle name="Normal 2 3 9 2 4 2" xfId="13240" xr:uid="{00000000-0005-0000-0000-0000406B0000}"/>
    <cellStyle name="Normal 2 3 9 2 4 3" xfId="21626" xr:uid="{00000000-0005-0000-0000-0000416B0000}"/>
    <cellStyle name="Normal 2 3 9 2 4 4" xfId="30012" xr:uid="{00000000-0005-0000-0000-0000426B0000}"/>
    <cellStyle name="Normal 2 3 9 2 4 5" xfId="38398" xr:uid="{00000000-0005-0000-0000-0000436B0000}"/>
    <cellStyle name="Normal 2 3 9 2 4 6" xfId="46784" xr:uid="{00000000-0005-0000-0000-0000446B0000}"/>
    <cellStyle name="Normal 2 3 9 2 4 7" xfId="55170" xr:uid="{00000000-0005-0000-0000-0000456B0000}"/>
    <cellStyle name="Normal 2 3 9 2 5" xfId="10274" xr:uid="{00000000-0005-0000-0000-0000466B0000}"/>
    <cellStyle name="Normal 2 3 9 2 6" xfId="18660" xr:uid="{00000000-0005-0000-0000-0000476B0000}"/>
    <cellStyle name="Normal 2 3 9 2 7" xfId="27046" xr:uid="{00000000-0005-0000-0000-0000486B0000}"/>
    <cellStyle name="Normal 2 3 9 2 8" xfId="35432" xr:uid="{00000000-0005-0000-0000-0000496B0000}"/>
    <cellStyle name="Normal 2 3 9 2 9" xfId="43818" xr:uid="{00000000-0005-0000-0000-00004A6B0000}"/>
    <cellStyle name="Normal 2 3 9 3" xfId="2193" xr:uid="{00000000-0005-0000-0000-00004B6B0000}"/>
    <cellStyle name="Normal 2 3 9 3 2" xfId="4910" xr:uid="{00000000-0005-0000-0000-00004C6B0000}"/>
    <cellStyle name="Normal 2 3 9 3 2 2" xfId="16264" xr:uid="{00000000-0005-0000-0000-00004D6B0000}"/>
    <cellStyle name="Normal 2 3 9 3 2 3" xfId="24650" xr:uid="{00000000-0005-0000-0000-00004E6B0000}"/>
    <cellStyle name="Normal 2 3 9 3 2 4" xfId="33036" xr:uid="{00000000-0005-0000-0000-00004F6B0000}"/>
    <cellStyle name="Normal 2 3 9 3 2 5" xfId="41422" xr:uid="{00000000-0005-0000-0000-0000506B0000}"/>
    <cellStyle name="Normal 2 3 9 3 2 6" xfId="49808" xr:uid="{00000000-0005-0000-0000-0000516B0000}"/>
    <cellStyle name="Normal 2 3 9 3 2 7" xfId="58194" xr:uid="{00000000-0005-0000-0000-0000526B0000}"/>
    <cellStyle name="Normal 2 3 9 3 3" xfId="7878" xr:uid="{00000000-0005-0000-0000-0000536B0000}"/>
    <cellStyle name="Normal 2 3 9 3 3 2" xfId="13554" xr:uid="{00000000-0005-0000-0000-0000546B0000}"/>
    <cellStyle name="Normal 2 3 9 3 3 3" xfId="21940" xr:uid="{00000000-0005-0000-0000-0000556B0000}"/>
    <cellStyle name="Normal 2 3 9 3 3 4" xfId="30326" xr:uid="{00000000-0005-0000-0000-0000566B0000}"/>
    <cellStyle name="Normal 2 3 9 3 3 5" xfId="38712" xr:uid="{00000000-0005-0000-0000-0000576B0000}"/>
    <cellStyle name="Normal 2 3 9 3 3 6" xfId="47098" xr:uid="{00000000-0005-0000-0000-0000586B0000}"/>
    <cellStyle name="Normal 2 3 9 3 3 7" xfId="55484" xr:uid="{00000000-0005-0000-0000-0000596B0000}"/>
    <cellStyle name="Normal 2 3 9 3 4" xfId="10588" xr:uid="{00000000-0005-0000-0000-00005A6B0000}"/>
    <cellStyle name="Normal 2 3 9 3 5" xfId="18974" xr:uid="{00000000-0005-0000-0000-00005B6B0000}"/>
    <cellStyle name="Normal 2 3 9 3 6" xfId="27360" xr:uid="{00000000-0005-0000-0000-00005C6B0000}"/>
    <cellStyle name="Normal 2 3 9 3 7" xfId="35746" xr:uid="{00000000-0005-0000-0000-00005D6B0000}"/>
    <cellStyle name="Normal 2 3 9 3 8" xfId="44132" xr:uid="{00000000-0005-0000-0000-00005E6B0000}"/>
    <cellStyle name="Normal 2 3 9 3 9" xfId="52518" xr:uid="{00000000-0005-0000-0000-00005F6B0000}"/>
    <cellStyle name="Normal 2 3 9 4" xfId="3890" xr:uid="{00000000-0005-0000-0000-0000606B0000}"/>
    <cellStyle name="Normal 2 3 9 4 2" xfId="15244" xr:uid="{00000000-0005-0000-0000-0000616B0000}"/>
    <cellStyle name="Normal 2 3 9 4 3" xfId="23630" xr:uid="{00000000-0005-0000-0000-0000626B0000}"/>
    <cellStyle name="Normal 2 3 9 4 4" xfId="32016" xr:uid="{00000000-0005-0000-0000-0000636B0000}"/>
    <cellStyle name="Normal 2 3 9 4 5" xfId="40402" xr:uid="{00000000-0005-0000-0000-0000646B0000}"/>
    <cellStyle name="Normal 2 3 9 4 6" xfId="48788" xr:uid="{00000000-0005-0000-0000-0000656B0000}"/>
    <cellStyle name="Normal 2 3 9 4 7" xfId="57174" xr:uid="{00000000-0005-0000-0000-0000666B0000}"/>
    <cellStyle name="Normal 2 3 9 5" xfId="6858" xr:uid="{00000000-0005-0000-0000-0000676B0000}"/>
    <cellStyle name="Normal 2 3 9 5 2" xfId="12534" xr:uid="{00000000-0005-0000-0000-0000686B0000}"/>
    <cellStyle name="Normal 2 3 9 5 3" xfId="20920" xr:uid="{00000000-0005-0000-0000-0000696B0000}"/>
    <cellStyle name="Normal 2 3 9 5 4" xfId="29306" xr:uid="{00000000-0005-0000-0000-00006A6B0000}"/>
    <cellStyle name="Normal 2 3 9 5 5" xfId="37692" xr:uid="{00000000-0005-0000-0000-00006B6B0000}"/>
    <cellStyle name="Normal 2 3 9 5 6" xfId="46078" xr:uid="{00000000-0005-0000-0000-00006C6B0000}"/>
    <cellStyle name="Normal 2 3 9 5 7" xfId="54464" xr:uid="{00000000-0005-0000-0000-00006D6B0000}"/>
    <cellStyle name="Normal 2 3 9 6" xfId="9568" xr:uid="{00000000-0005-0000-0000-00006E6B0000}"/>
    <cellStyle name="Normal 2 3 9 7" xfId="17954" xr:uid="{00000000-0005-0000-0000-00006F6B0000}"/>
    <cellStyle name="Normal 2 3 9 8" xfId="26340" xr:uid="{00000000-0005-0000-0000-0000706B0000}"/>
    <cellStyle name="Normal 2 3 9 9" xfId="34726" xr:uid="{00000000-0005-0000-0000-0000716B0000}"/>
    <cellStyle name="Normal 2 3_Sheet1" xfId="265" xr:uid="{00000000-0005-0000-0000-0000726B0000}"/>
    <cellStyle name="Normal 2 4" xfId="266" xr:uid="{00000000-0005-0000-0000-0000736B0000}"/>
    <cellStyle name="Normal 2 5" xfId="267" xr:uid="{00000000-0005-0000-0000-0000746B0000}"/>
    <cellStyle name="Normal 2 5 10" xfId="1089" xr:uid="{00000000-0005-0000-0000-0000756B0000}"/>
    <cellStyle name="Normal 2 5 10 10" xfId="43114" xr:uid="{00000000-0005-0000-0000-0000766B0000}"/>
    <cellStyle name="Normal 2 5 10 11" xfId="51500" xr:uid="{00000000-0005-0000-0000-0000776B0000}"/>
    <cellStyle name="Normal 2 5 10 12" xfId="59886" xr:uid="{00000000-0005-0000-0000-0000786B0000}"/>
    <cellStyle name="Normal 2 5 10 13" xfId="61349" xr:uid="{00000000-0005-0000-0000-0000796B0000}"/>
    <cellStyle name="Normal 2 5 10 2" xfId="1880" xr:uid="{00000000-0005-0000-0000-00007A6B0000}"/>
    <cellStyle name="Normal 2 5 10 2 10" xfId="52205" xr:uid="{00000000-0005-0000-0000-00007B6B0000}"/>
    <cellStyle name="Normal 2 5 10 2 11" xfId="60591" xr:uid="{00000000-0005-0000-0000-00007C6B0000}"/>
    <cellStyle name="Normal 2 5 10 2 2" xfId="3040" xr:uid="{00000000-0005-0000-0000-00007D6B0000}"/>
    <cellStyle name="Normal 2 5 10 2 2 2" xfId="5757" xr:uid="{00000000-0005-0000-0000-00007E6B0000}"/>
    <cellStyle name="Normal 2 5 10 2 2 2 2" xfId="17111" xr:uid="{00000000-0005-0000-0000-00007F6B0000}"/>
    <cellStyle name="Normal 2 5 10 2 2 2 3" xfId="25497" xr:uid="{00000000-0005-0000-0000-0000806B0000}"/>
    <cellStyle name="Normal 2 5 10 2 2 2 4" xfId="33883" xr:uid="{00000000-0005-0000-0000-0000816B0000}"/>
    <cellStyle name="Normal 2 5 10 2 2 2 5" xfId="42269" xr:uid="{00000000-0005-0000-0000-0000826B0000}"/>
    <cellStyle name="Normal 2 5 10 2 2 2 6" xfId="50655" xr:uid="{00000000-0005-0000-0000-0000836B0000}"/>
    <cellStyle name="Normal 2 5 10 2 2 2 7" xfId="59041" xr:uid="{00000000-0005-0000-0000-0000846B0000}"/>
    <cellStyle name="Normal 2 5 10 2 2 3" xfId="8725" xr:uid="{00000000-0005-0000-0000-0000856B0000}"/>
    <cellStyle name="Normal 2 5 10 2 2 3 2" xfId="14401" xr:uid="{00000000-0005-0000-0000-0000866B0000}"/>
    <cellStyle name="Normal 2 5 10 2 2 3 3" xfId="22787" xr:uid="{00000000-0005-0000-0000-0000876B0000}"/>
    <cellStyle name="Normal 2 5 10 2 2 3 4" xfId="31173" xr:uid="{00000000-0005-0000-0000-0000886B0000}"/>
    <cellStyle name="Normal 2 5 10 2 2 3 5" xfId="39559" xr:uid="{00000000-0005-0000-0000-0000896B0000}"/>
    <cellStyle name="Normal 2 5 10 2 2 3 6" xfId="47945" xr:uid="{00000000-0005-0000-0000-00008A6B0000}"/>
    <cellStyle name="Normal 2 5 10 2 2 3 7" xfId="56331" xr:uid="{00000000-0005-0000-0000-00008B6B0000}"/>
    <cellStyle name="Normal 2 5 10 2 2 4" xfId="11435" xr:uid="{00000000-0005-0000-0000-00008C6B0000}"/>
    <cellStyle name="Normal 2 5 10 2 2 5" xfId="19821" xr:uid="{00000000-0005-0000-0000-00008D6B0000}"/>
    <cellStyle name="Normal 2 5 10 2 2 6" xfId="28207" xr:uid="{00000000-0005-0000-0000-00008E6B0000}"/>
    <cellStyle name="Normal 2 5 10 2 2 7" xfId="36593" xr:uid="{00000000-0005-0000-0000-00008F6B0000}"/>
    <cellStyle name="Normal 2 5 10 2 2 8" xfId="44979" xr:uid="{00000000-0005-0000-0000-0000906B0000}"/>
    <cellStyle name="Normal 2 5 10 2 2 9" xfId="53365" xr:uid="{00000000-0005-0000-0000-0000916B0000}"/>
    <cellStyle name="Normal 2 5 10 2 3" xfId="4597" xr:uid="{00000000-0005-0000-0000-0000926B0000}"/>
    <cellStyle name="Normal 2 5 10 2 3 2" xfId="15951" xr:uid="{00000000-0005-0000-0000-0000936B0000}"/>
    <cellStyle name="Normal 2 5 10 2 3 3" xfId="24337" xr:uid="{00000000-0005-0000-0000-0000946B0000}"/>
    <cellStyle name="Normal 2 5 10 2 3 4" xfId="32723" xr:uid="{00000000-0005-0000-0000-0000956B0000}"/>
    <cellStyle name="Normal 2 5 10 2 3 5" xfId="41109" xr:uid="{00000000-0005-0000-0000-0000966B0000}"/>
    <cellStyle name="Normal 2 5 10 2 3 6" xfId="49495" xr:uid="{00000000-0005-0000-0000-0000976B0000}"/>
    <cellStyle name="Normal 2 5 10 2 3 7" xfId="57881" xr:uid="{00000000-0005-0000-0000-0000986B0000}"/>
    <cellStyle name="Normal 2 5 10 2 4" xfId="7565" xr:uid="{00000000-0005-0000-0000-0000996B0000}"/>
    <cellStyle name="Normal 2 5 10 2 4 2" xfId="13241" xr:uid="{00000000-0005-0000-0000-00009A6B0000}"/>
    <cellStyle name="Normal 2 5 10 2 4 3" xfId="21627" xr:uid="{00000000-0005-0000-0000-00009B6B0000}"/>
    <cellStyle name="Normal 2 5 10 2 4 4" xfId="30013" xr:uid="{00000000-0005-0000-0000-00009C6B0000}"/>
    <cellStyle name="Normal 2 5 10 2 4 5" xfId="38399" xr:uid="{00000000-0005-0000-0000-00009D6B0000}"/>
    <cellStyle name="Normal 2 5 10 2 4 6" xfId="46785" xr:uid="{00000000-0005-0000-0000-00009E6B0000}"/>
    <cellStyle name="Normal 2 5 10 2 4 7" xfId="55171" xr:uid="{00000000-0005-0000-0000-00009F6B0000}"/>
    <cellStyle name="Normal 2 5 10 2 5" xfId="10275" xr:uid="{00000000-0005-0000-0000-0000A06B0000}"/>
    <cellStyle name="Normal 2 5 10 2 6" xfId="18661" xr:uid="{00000000-0005-0000-0000-0000A16B0000}"/>
    <cellStyle name="Normal 2 5 10 2 7" xfId="27047" xr:uid="{00000000-0005-0000-0000-0000A26B0000}"/>
    <cellStyle name="Normal 2 5 10 2 8" xfId="35433" xr:uid="{00000000-0005-0000-0000-0000A36B0000}"/>
    <cellStyle name="Normal 2 5 10 2 9" xfId="43819" xr:uid="{00000000-0005-0000-0000-0000A46B0000}"/>
    <cellStyle name="Normal 2 5 10 3" xfId="2195" xr:uid="{00000000-0005-0000-0000-0000A56B0000}"/>
    <cellStyle name="Normal 2 5 10 3 2" xfId="4912" xr:uid="{00000000-0005-0000-0000-0000A66B0000}"/>
    <cellStyle name="Normal 2 5 10 3 2 2" xfId="16266" xr:uid="{00000000-0005-0000-0000-0000A76B0000}"/>
    <cellStyle name="Normal 2 5 10 3 2 3" xfId="24652" xr:uid="{00000000-0005-0000-0000-0000A86B0000}"/>
    <cellStyle name="Normal 2 5 10 3 2 4" xfId="33038" xr:uid="{00000000-0005-0000-0000-0000A96B0000}"/>
    <cellStyle name="Normal 2 5 10 3 2 5" xfId="41424" xr:uid="{00000000-0005-0000-0000-0000AA6B0000}"/>
    <cellStyle name="Normal 2 5 10 3 2 6" xfId="49810" xr:uid="{00000000-0005-0000-0000-0000AB6B0000}"/>
    <cellStyle name="Normal 2 5 10 3 2 7" xfId="58196" xr:uid="{00000000-0005-0000-0000-0000AC6B0000}"/>
    <cellStyle name="Normal 2 5 10 3 3" xfId="7880" xr:uid="{00000000-0005-0000-0000-0000AD6B0000}"/>
    <cellStyle name="Normal 2 5 10 3 3 2" xfId="13556" xr:uid="{00000000-0005-0000-0000-0000AE6B0000}"/>
    <cellStyle name="Normal 2 5 10 3 3 3" xfId="21942" xr:uid="{00000000-0005-0000-0000-0000AF6B0000}"/>
    <cellStyle name="Normal 2 5 10 3 3 4" xfId="30328" xr:uid="{00000000-0005-0000-0000-0000B06B0000}"/>
    <cellStyle name="Normal 2 5 10 3 3 5" xfId="38714" xr:uid="{00000000-0005-0000-0000-0000B16B0000}"/>
    <cellStyle name="Normal 2 5 10 3 3 6" xfId="47100" xr:uid="{00000000-0005-0000-0000-0000B26B0000}"/>
    <cellStyle name="Normal 2 5 10 3 3 7" xfId="55486" xr:uid="{00000000-0005-0000-0000-0000B36B0000}"/>
    <cellStyle name="Normal 2 5 10 3 4" xfId="10590" xr:uid="{00000000-0005-0000-0000-0000B46B0000}"/>
    <cellStyle name="Normal 2 5 10 3 5" xfId="18976" xr:uid="{00000000-0005-0000-0000-0000B56B0000}"/>
    <cellStyle name="Normal 2 5 10 3 6" xfId="27362" xr:uid="{00000000-0005-0000-0000-0000B66B0000}"/>
    <cellStyle name="Normal 2 5 10 3 7" xfId="35748" xr:uid="{00000000-0005-0000-0000-0000B76B0000}"/>
    <cellStyle name="Normal 2 5 10 3 8" xfId="44134" xr:uid="{00000000-0005-0000-0000-0000B86B0000}"/>
    <cellStyle name="Normal 2 5 10 3 9" xfId="52520" xr:uid="{00000000-0005-0000-0000-0000B96B0000}"/>
    <cellStyle name="Normal 2 5 10 4" xfId="3892" xr:uid="{00000000-0005-0000-0000-0000BA6B0000}"/>
    <cellStyle name="Normal 2 5 10 4 2" xfId="15246" xr:uid="{00000000-0005-0000-0000-0000BB6B0000}"/>
    <cellStyle name="Normal 2 5 10 4 3" xfId="23632" xr:uid="{00000000-0005-0000-0000-0000BC6B0000}"/>
    <cellStyle name="Normal 2 5 10 4 4" xfId="32018" xr:uid="{00000000-0005-0000-0000-0000BD6B0000}"/>
    <cellStyle name="Normal 2 5 10 4 5" xfId="40404" xr:uid="{00000000-0005-0000-0000-0000BE6B0000}"/>
    <cellStyle name="Normal 2 5 10 4 6" xfId="48790" xr:uid="{00000000-0005-0000-0000-0000BF6B0000}"/>
    <cellStyle name="Normal 2 5 10 4 7" xfId="57176" xr:uid="{00000000-0005-0000-0000-0000C06B0000}"/>
    <cellStyle name="Normal 2 5 10 5" xfId="6860" xr:uid="{00000000-0005-0000-0000-0000C16B0000}"/>
    <cellStyle name="Normal 2 5 10 5 2" xfId="12536" xr:uid="{00000000-0005-0000-0000-0000C26B0000}"/>
    <cellStyle name="Normal 2 5 10 5 3" xfId="20922" xr:uid="{00000000-0005-0000-0000-0000C36B0000}"/>
    <cellStyle name="Normal 2 5 10 5 4" xfId="29308" xr:uid="{00000000-0005-0000-0000-0000C46B0000}"/>
    <cellStyle name="Normal 2 5 10 5 5" xfId="37694" xr:uid="{00000000-0005-0000-0000-0000C56B0000}"/>
    <cellStyle name="Normal 2 5 10 5 6" xfId="46080" xr:uid="{00000000-0005-0000-0000-0000C66B0000}"/>
    <cellStyle name="Normal 2 5 10 5 7" xfId="54466" xr:uid="{00000000-0005-0000-0000-0000C76B0000}"/>
    <cellStyle name="Normal 2 5 10 6" xfId="9570" xr:uid="{00000000-0005-0000-0000-0000C86B0000}"/>
    <cellStyle name="Normal 2 5 10 7" xfId="17956" xr:uid="{00000000-0005-0000-0000-0000C96B0000}"/>
    <cellStyle name="Normal 2 5 10 8" xfId="26342" xr:uid="{00000000-0005-0000-0000-0000CA6B0000}"/>
    <cellStyle name="Normal 2 5 10 9" xfId="34728" xr:uid="{00000000-0005-0000-0000-0000CB6B0000}"/>
    <cellStyle name="Normal 2 5 11" xfId="1088" xr:uid="{00000000-0005-0000-0000-0000CC6B0000}"/>
    <cellStyle name="Normal 2 5 11 10" xfId="51499" xr:uid="{00000000-0005-0000-0000-0000CD6B0000}"/>
    <cellStyle name="Normal 2 5 11 11" xfId="59885" xr:uid="{00000000-0005-0000-0000-0000CE6B0000}"/>
    <cellStyle name="Normal 2 5 11 2" xfId="3039" xr:uid="{00000000-0005-0000-0000-0000CF6B0000}"/>
    <cellStyle name="Normal 2 5 11 2 2" xfId="5756" xr:uid="{00000000-0005-0000-0000-0000D06B0000}"/>
    <cellStyle name="Normal 2 5 11 2 2 2" xfId="17110" xr:uid="{00000000-0005-0000-0000-0000D16B0000}"/>
    <cellStyle name="Normal 2 5 11 2 2 3" xfId="25496" xr:uid="{00000000-0005-0000-0000-0000D26B0000}"/>
    <cellStyle name="Normal 2 5 11 2 2 4" xfId="33882" xr:uid="{00000000-0005-0000-0000-0000D36B0000}"/>
    <cellStyle name="Normal 2 5 11 2 2 5" xfId="42268" xr:uid="{00000000-0005-0000-0000-0000D46B0000}"/>
    <cellStyle name="Normal 2 5 11 2 2 6" xfId="50654" xr:uid="{00000000-0005-0000-0000-0000D56B0000}"/>
    <cellStyle name="Normal 2 5 11 2 2 7" xfId="59040" xr:uid="{00000000-0005-0000-0000-0000D66B0000}"/>
    <cellStyle name="Normal 2 5 11 2 3" xfId="8724" xr:uid="{00000000-0005-0000-0000-0000D76B0000}"/>
    <cellStyle name="Normal 2 5 11 2 3 2" xfId="14400" xr:uid="{00000000-0005-0000-0000-0000D86B0000}"/>
    <cellStyle name="Normal 2 5 11 2 3 3" xfId="22786" xr:uid="{00000000-0005-0000-0000-0000D96B0000}"/>
    <cellStyle name="Normal 2 5 11 2 3 4" xfId="31172" xr:uid="{00000000-0005-0000-0000-0000DA6B0000}"/>
    <cellStyle name="Normal 2 5 11 2 3 5" xfId="39558" xr:uid="{00000000-0005-0000-0000-0000DB6B0000}"/>
    <cellStyle name="Normal 2 5 11 2 3 6" xfId="47944" xr:uid="{00000000-0005-0000-0000-0000DC6B0000}"/>
    <cellStyle name="Normal 2 5 11 2 3 7" xfId="56330" xr:uid="{00000000-0005-0000-0000-0000DD6B0000}"/>
    <cellStyle name="Normal 2 5 11 2 4" xfId="11434" xr:uid="{00000000-0005-0000-0000-0000DE6B0000}"/>
    <cellStyle name="Normal 2 5 11 2 5" xfId="19820" xr:uid="{00000000-0005-0000-0000-0000DF6B0000}"/>
    <cellStyle name="Normal 2 5 11 2 6" xfId="28206" xr:uid="{00000000-0005-0000-0000-0000E06B0000}"/>
    <cellStyle name="Normal 2 5 11 2 7" xfId="36592" xr:uid="{00000000-0005-0000-0000-0000E16B0000}"/>
    <cellStyle name="Normal 2 5 11 2 8" xfId="44978" xr:uid="{00000000-0005-0000-0000-0000E26B0000}"/>
    <cellStyle name="Normal 2 5 11 2 9" xfId="53364" xr:uid="{00000000-0005-0000-0000-0000E36B0000}"/>
    <cellStyle name="Normal 2 5 11 3" xfId="3891" xr:uid="{00000000-0005-0000-0000-0000E46B0000}"/>
    <cellStyle name="Normal 2 5 11 3 2" xfId="15245" xr:uid="{00000000-0005-0000-0000-0000E56B0000}"/>
    <cellStyle name="Normal 2 5 11 3 3" xfId="23631" xr:uid="{00000000-0005-0000-0000-0000E66B0000}"/>
    <cellStyle name="Normal 2 5 11 3 4" xfId="32017" xr:uid="{00000000-0005-0000-0000-0000E76B0000}"/>
    <cellStyle name="Normal 2 5 11 3 5" xfId="40403" xr:uid="{00000000-0005-0000-0000-0000E86B0000}"/>
    <cellStyle name="Normal 2 5 11 3 6" xfId="48789" xr:uid="{00000000-0005-0000-0000-0000E96B0000}"/>
    <cellStyle name="Normal 2 5 11 3 7" xfId="57175" xr:uid="{00000000-0005-0000-0000-0000EA6B0000}"/>
    <cellStyle name="Normal 2 5 11 4" xfId="6859" xr:uid="{00000000-0005-0000-0000-0000EB6B0000}"/>
    <cellStyle name="Normal 2 5 11 4 2" xfId="12535" xr:uid="{00000000-0005-0000-0000-0000EC6B0000}"/>
    <cellStyle name="Normal 2 5 11 4 3" xfId="20921" xr:uid="{00000000-0005-0000-0000-0000ED6B0000}"/>
    <cellStyle name="Normal 2 5 11 4 4" xfId="29307" xr:uid="{00000000-0005-0000-0000-0000EE6B0000}"/>
    <cellStyle name="Normal 2 5 11 4 5" xfId="37693" xr:uid="{00000000-0005-0000-0000-0000EF6B0000}"/>
    <cellStyle name="Normal 2 5 11 4 6" xfId="46079" xr:uid="{00000000-0005-0000-0000-0000F06B0000}"/>
    <cellStyle name="Normal 2 5 11 4 7" xfId="54465" xr:uid="{00000000-0005-0000-0000-0000F16B0000}"/>
    <cellStyle name="Normal 2 5 11 5" xfId="9569" xr:uid="{00000000-0005-0000-0000-0000F26B0000}"/>
    <cellStyle name="Normal 2 5 11 6" xfId="17955" xr:uid="{00000000-0005-0000-0000-0000F36B0000}"/>
    <cellStyle name="Normal 2 5 11 7" xfId="26341" xr:uid="{00000000-0005-0000-0000-0000F46B0000}"/>
    <cellStyle name="Normal 2 5 11 8" xfId="34727" xr:uid="{00000000-0005-0000-0000-0000F56B0000}"/>
    <cellStyle name="Normal 2 5 11 9" xfId="43113" xr:uid="{00000000-0005-0000-0000-0000F66B0000}"/>
    <cellStyle name="Normal 2 5 12" xfId="1621" xr:uid="{00000000-0005-0000-0000-0000F76B0000}"/>
    <cellStyle name="Normal 2 5 12 10" xfId="51946" xr:uid="{00000000-0005-0000-0000-0000F86B0000}"/>
    <cellStyle name="Normal 2 5 12 11" xfId="60332" xr:uid="{00000000-0005-0000-0000-0000F96B0000}"/>
    <cellStyle name="Normal 2 5 12 2" xfId="2641" xr:uid="{00000000-0005-0000-0000-0000FA6B0000}"/>
    <cellStyle name="Normal 2 5 12 2 2" xfId="5358" xr:uid="{00000000-0005-0000-0000-0000FB6B0000}"/>
    <cellStyle name="Normal 2 5 12 2 2 2" xfId="16712" xr:uid="{00000000-0005-0000-0000-0000FC6B0000}"/>
    <cellStyle name="Normal 2 5 12 2 2 3" xfId="25098" xr:uid="{00000000-0005-0000-0000-0000FD6B0000}"/>
    <cellStyle name="Normal 2 5 12 2 2 4" xfId="33484" xr:uid="{00000000-0005-0000-0000-0000FE6B0000}"/>
    <cellStyle name="Normal 2 5 12 2 2 5" xfId="41870" xr:uid="{00000000-0005-0000-0000-0000FF6B0000}"/>
    <cellStyle name="Normal 2 5 12 2 2 6" xfId="50256" xr:uid="{00000000-0005-0000-0000-0000006C0000}"/>
    <cellStyle name="Normal 2 5 12 2 2 7" xfId="58642" xr:uid="{00000000-0005-0000-0000-0000016C0000}"/>
    <cellStyle name="Normal 2 5 12 2 3" xfId="8326" xr:uid="{00000000-0005-0000-0000-0000026C0000}"/>
    <cellStyle name="Normal 2 5 12 2 3 2" xfId="14002" xr:uid="{00000000-0005-0000-0000-0000036C0000}"/>
    <cellStyle name="Normal 2 5 12 2 3 3" xfId="22388" xr:uid="{00000000-0005-0000-0000-0000046C0000}"/>
    <cellStyle name="Normal 2 5 12 2 3 4" xfId="30774" xr:uid="{00000000-0005-0000-0000-0000056C0000}"/>
    <cellStyle name="Normal 2 5 12 2 3 5" xfId="39160" xr:uid="{00000000-0005-0000-0000-0000066C0000}"/>
    <cellStyle name="Normal 2 5 12 2 3 6" xfId="47546" xr:uid="{00000000-0005-0000-0000-0000076C0000}"/>
    <cellStyle name="Normal 2 5 12 2 3 7" xfId="55932" xr:uid="{00000000-0005-0000-0000-0000086C0000}"/>
    <cellStyle name="Normal 2 5 12 2 4" xfId="11036" xr:uid="{00000000-0005-0000-0000-0000096C0000}"/>
    <cellStyle name="Normal 2 5 12 2 5" xfId="19422" xr:uid="{00000000-0005-0000-0000-00000A6C0000}"/>
    <cellStyle name="Normal 2 5 12 2 6" xfId="27808" xr:uid="{00000000-0005-0000-0000-00000B6C0000}"/>
    <cellStyle name="Normal 2 5 12 2 7" xfId="36194" xr:uid="{00000000-0005-0000-0000-00000C6C0000}"/>
    <cellStyle name="Normal 2 5 12 2 8" xfId="44580" xr:uid="{00000000-0005-0000-0000-00000D6C0000}"/>
    <cellStyle name="Normal 2 5 12 2 9" xfId="52966" xr:uid="{00000000-0005-0000-0000-00000E6C0000}"/>
    <cellStyle name="Normal 2 5 12 3" xfId="4338" xr:uid="{00000000-0005-0000-0000-00000F6C0000}"/>
    <cellStyle name="Normal 2 5 12 3 2" xfId="15692" xr:uid="{00000000-0005-0000-0000-0000106C0000}"/>
    <cellStyle name="Normal 2 5 12 3 3" xfId="24078" xr:uid="{00000000-0005-0000-0000-0000116C0000}"/>
    <cellStyle name="Normal 2 5 12 3 4" xfId="32464" xr:uid="{00000000-0005-0000-0000-0000126C0000}"/>
    <cellStyle name="Normal 2 5 12 3 5" xfId="40850" xr:uid="{00000000-0005-0000-0000-0000136C0000}"/>
    <cellStyle name="Normal 2 5 12 3 6" xfId="49236" xr:uid="{00000000-0005-0000-0000-0000146C0000}"/>
    <cellStyle name="Normal 2 5 12 3 7" xfId="57622" xr:uid="{00000000-0005-0000-0000-0000156C0000}"/>
    <cellStyle name="Normal 2 5 12 4" xfId="7306" xr:uid="{00000000-0005-0000-0000-0000166C0000}"/>
    <cellStyle name="Normal 2 5 12 4 2" xfId="12982" xr:uid="{00000000-0005-0000-0000-0000176C0000}"/>
    <cellStyle name="Normal 2 5 12 4 3" xfId="21368" xr:uid="{00000000-0005-0000-0000-0000186C0000}"/>
    <cellStyle name="Normal 2 5 12 4 4" xfId="29754" xr:uid="{00000000-0005-0000-0000-0000196C0000}"/>
    <cellStyle name="Normal 2 5 12 4 5" xfId="38140" xr:uid="{00000000-0005-0000-0000-00001A6C0000}"/>
    <cellStyle name="Normal 2 5 12 4 6" xfId="46526" xr:uid="{00000000-0005-0000-0000-00001B6C0000}"/>
    <cellStyle name="Normal 2 5 12 4 7" xfId="54912" xr:uid="{00000000-0005-0000-0000-00001C6C0000}"/>
    <cellStyle name="Normal 2 5 12 5" xfId="10016" xr:uid="{00000000-0005-0000-0000-00001D6C0000}"/>
    <cellStyle name="Normal 2 5 12 6" xfId="18402" xr:uid="{00000000-0005-0000-0000-00001E6C0000}"/>
    <cellStyle name="Normal 2 5 12 7" xfId="26788" xr:uid="{00000000-0005-0000-0000-00001F6C0000}"/>
    <cellStyle name="Normal 2 5 12 8" xfId="35174" xr:uid="{00000000-0005-0000-0000-0000206C0000}"/>
    <cellStyle name="Normal 2 5 12 9" xfId="43560" xr:uid="{00000000-0005-0000-0000-0000216C0000}"/>
    <cellStyle name="Normal 2 5 13" xfId="2194" xr:uid="{00000000-0005-0000-0000-0000226C0000}"/>
    <cellStyle name="Normal 2 5 13 2" xfId="4911" xr:uid="{00000000-0005-0000-0000-0000236C0000}"/>
    <cellStyle name="Normal 2 5 13 2 2" xfId="16265" xr:uid="{00000000-0005-0000-0000-0000246C0000}"/>
    <cellStyle name="Normal 2 5 13 2 3" xfId="24651" xr:uid="{00000000-0005-0000-0000-0000256C0000}"/>
    <cellStyle name="Normal 2 5 13 2 4" xfId="33037" xr:uid="{00000000-0005-0000-0000-0000266C0000}"/>
    <cellStyle name="Normal 2 5 13 2 5" xfId="41423" xr:uid="{00000000-0005-0000-0000-0000276C0000}"/>
    <cellStyle name="Normal 2 5 13 2 6" xfId="49809" xr:uid="{00000000-0005-0000-0000-0000286C0000}"/>
    <cellStyle name="Normal 2 5 13 2 7" xfId="58195" xr:uid="{00000000-0005-0000-0000-0000296C0000}"/>
    <cellStyle name="Normal 2 5 13 3" xfId="7879" xr:uid="{00000000-0005-0000-0000-00002A6C0000}"/>
    <cellStyle name="Normal 2 5 13 3 2" xfId="13555" xr:uid="{00000000-0005-0000-0000-00002B6C0000}"/>
    <cellStyle name="Normal 2 5 13 3 3" xfId="21941" xr:uid="{00000000-0005-0000-0000-00002C6C0000}"/>
    <cellStyle name="Normal 2 5 13 3 4" xfId="30327" xr:uid="{00000000-0005-0000-0000-00002D6C0000}"/>
    <cellStyle name="Normal 2 5 13 3 5" xfId="38713" xr:uid="{00000000-0005-0000-0000-00002E6C0000}"/>
    <cellStyle name="Normal 2 5 13 3 6" xfId="47099" xr:uid="{00000000-0005-0000-0000-00002F6C0000}"/>
    <cellStyle name="Normal 2 5 13 3 7" xfId="55485" xr:uid="{00000000-0005-0000-0000-0000306C0000}"/>
    <cellStyle name="Normal 2 5 13 4" xfId="10589" xr:uid="{00000000-0005-0000-0000-0000316C0000}"/>
    <cellStyle name="Normal 2 5 13 5" xfId="18975" xr:uid="{00000000-0005-0000-0000-0000326C0000}"/>
    <cellStyle name="Normal 2 5 13 6" xfId="27361" xr:uid="{00000000-0005-0000-0000-0000336C0000}"/>
    <cellStyle name="Normal 2 5 13 7" xfId="35747" xr:uid="{00000000-0005-0000-0000-0000346C0000}"/>
    <cellStyle name="Normal 2 5 13 8" xfId="44133" xr:uid="{00000000-0005-0000-0000-0000356C0000}"/>
    <cellStyle name="Normal 2 5 13 9" xfId="52519" xr:uid="{00000000-0005-0000-0000-0000366C0000}"/>
    <cellStyle name="Normal 2 5 14" xfId="695" xr:uid="{00000000-0005-0000-0000-0000376C0000}"/>
    <cellStyle name="Normal 2 5 14 2" xfId="6461" xr:uid="{00000000-0005-0000-0000-0000386C0000}"/>
    <cellStyle name="Normal 2 5 14 3" xfId="12137" xr:uid="{00000000-0005-0000-0000-0000396C0000}"/>
    <cellStyle name="Normal 2 5 14 4" xfId="20523" xr:uid="{00000000-0005-0000-0000-00003A6C0000}"/>
    <cellStyle name="Normal 2 5 14 5" xfId="28909" xr:uid="{00000000-0005-0000-0000-00003B6C0000}"/>
    <cellStyle name="Normal 2 5 14 6" xfId="37295" xr:uid="{00000000-0005-0000-0000-00003C6C0000}"/>
    <cellStyle name="Normal 2 5 14 7" xfId="45681" xr:uid="{00000000-0005-0000-0000-00003D6C0000}"/>
    <cellStyle name="Normal 2 5 14 8" xfId="54067" xr:uid="{00000000-0005-0000-0000-00003E6C0000}"/>
    <cellStyle name="Normal 2 5 15" xfId="3493" xr:uid="{00000000-0005-0000-0000-00003F6C0000}"/>
    <cellStyle name="Normal 2 5 15 2" xfId="14847" xr:uid="{00000000-0005-0000-0000-0000406C0000}"/>
    <cellStyle name="Normal 2 5 15 3" xfId="23233" xr:uid="{00000000-0005-0000-0000-0000416C0000}"/>
    <cellStyle name="Normal 2 5 15 4" xfId="31619" xr:uid="{00000000-0005-0000-0000-0000426C0000}"/>
    <cellStyle name="Normal 2 5 15 5" xfId="40005" xr:uid="{00000000-0005-0000-0000-0000436C0000}"/>
    <cellStyle name="Normal 2 5 15 6" xfId="48391" xr:uid="{00000000-0005-0000-0000-0000446C0000}"/>
    <cellStyle name="Normal 2 5 15 7" xfId="56777" xr:uid="{00000000-0005-0000-0000-0000456C0000}"/>
    <cellStyle name="Normal 2 5 16" xfId="6042" xr:uid="{00000000-0005-0000-0000-0000466C0000}"/>
    <cellStyle name="Normal 2 5 16 2" xfId="11718" xr:uid="{00000000-0005-0000-0000-0000476C0000}"/>
    <cellStyle name="Normal 2 5 16 3" xfId="20104" xr:uid="{00000000-0005-0000-0000-0000486C0000}"/>
    <cellStyle name="Normal 2 5 16 4" xfId="28490" xr:uid="{00000000-0005-0000-0000-0000496C0000}"/>
    <cellStyle name="Normal 2 5 16 5" xfId="36876" xr:uid="{00000000-0005-0000-0000-00004A6C0000}"/>
    <cellStyle name="Normal 2 5 16 6" xfId="45262" xr:uid="{00000000-0005-0000-0000-00004B6C0000}"/>
    <cellStyle name="Normal 2 5 16 7" xfId="53648" xr:uid="{00000000-0005-0000-0000-00004C6C0000}"/>
    <cellStyle name="Normal 2 5 17" xfId="9171" xr:uid="{00000000-0005-0000-0000-00004D6C0000}"/>
    <cellStyle name="Normal 2 5 18" xfId="17557" xr:uid="{00000000-0005-0000-0000-00004E6C0000}"/>
    <cellStyle name="Normal 2 5 19" xfId="25943" xr:uid="{00000000-0005-0000-0000-00004F6C0000}"/>
    <cellStyle name="Normal 2 5 2" xfId="268" xr:uid="{00000000-0005-0000-0000-0000506C0000}"/>
    <cellStyle name="Normal 2 5 2 10" xfId="1622" xr:uid="{00000000-0005-0000-0000-0000516C0000}"/>
    <cellStyle name="Normal 2 5 2 10 10" xfId="51947" xr:uid="{00000000-0005-0000-0000-0000526C0000}"/>
    <cellStyle name="Normal 2 5 2 10 11" xfId="60333" xr:uid="{00000000-0005-0000-0000-0000536C0000}"/>
    <cellStyle name="Normal 2 5 2 10 2" xfId="2642" xr:uid="{00000000-0005-0000-0000-0000546C0000}"/>
    <cellStyle name="Normal 2 5 2 10 2 2" xfId="5359" xr:uid="{00000000-0005-0000-0000-0000556C0000}"/>
    <cellStyle name="Normal 2 5 2 10 2 2 2" xfId="16713" xr:uid="{00000000-0005-0000-0000-0000566C0000}"/>
    <cellStyle name="Normal 2 5 2 10 2 2 3" xfId="25099" xr:uid="{00000000-0005-0000-0000-0000576C0000}"/>
    <cellStyle name="Normal 2 5 2 10 2 2 4" xfId="33485" xr:uid="{00000000-0005-0000-0000-0000586C0000}"/>
    <cellStyle name="Normal 2 5 2 10 2 2 5" xfId="41871" xr:uid="{00000000-0005-0000-0000-0000596C0000}"/>
    <cellStyle name="Normal 2 5 2 10 2 2 6" xfId="50257" xr:uid="{00000000-0005-0000-0000-00005A6C0000}"/>
    <cellStyle name="Normal 2 5 2 10 2 2 7" xfId="58643" xr:uid="{00000000-0005-0000-0000-00005B6C0000}"/>
    <cellStyle name="Normal 2 5 2 10 2 3" xfId="8327" xr:uid="{00000000-0005-0000-0000-00005C6C0000}"/>
    <cellStyle name="Normal 2 5 2 10 2 3 2" xfId="14003" xr:uid="{00000000-0005-0000-0000-00005D6C0000}"/>
    <cellStyle name="Normal 2 5 2 10 2 3 3" xfId="22389" xr:uid="{00000000-0005-0000-0000-00005E6C0000}"/>
    <cellStyle name="Normal 2 5 2 10 2 3 4" xfId="30775" xr:uid="{00000000-0005-0000-0000-00005F6C0000}"/>
    <cellStyle name="Normal 2 5 2 10 2 3 5" xfId="39161" xr:uid="{00000000-0005-0000-0000-0000606C0000}"/>
    <cellStyle name="Normal 2 5 2 10 2 3 6" xfId="47547" xr:uid="{00000000-0005-0000-0000-0000616C0000}"/>
    <cellStyle name="Normal 2 5 2 10 2 3 7" xfId="55933" xr:uid="{00000000-0005-0000-0000-0000626C0000}"/>
    <cellStyle name="Normal 2 5 2 10 2 4" xfId="11037" xr:uid="{00000000-0005-0000-0000-0000636C0000}"/>
    <cellStyle name="Normal 2 5 2 10 2 5" xfId="19423" xr:uid="{00000000-0005-0000-0000-0000646C0000}"/>
    <cellStyle name="Normal 2 5 2 10 2 6" xfId="27809" xr:uid="{00000000-0005-0000-0000-0000656C0000}"/>
    <cellStyle name="Normal 2 5 2 10 2 7" xfId="36195" xr:uid="{00000000-0005-0000-0000-0000666C0000}"/>
    <cellStyle name="Normal 2 5 2 10 2 8" xfId="44581" xr:uid="{00000000-0005-0000-0000-0000676C0000}"/>
    <cellStyle name="Normal 2 5 2 10 2 9" xfId="52967" xr:uid="{00000000-0005-0000-0000-0000686C0000}"/>
    <cellStyle name="Normal 2 5 2 10 3" xfId="4339" xr:uid="{00000000-0005-0000-0000-0000696C0000}"/>
    <cellStyle name="Normal 2 5 2 10 3 2" xfId="15693" xr:uid="{00000000-0005-0000-0000-00006A6C0000}"/>
    <cellStyle name="Normal 2 5 2 10 3 3" xfId="24079" xr:uid="{00000000-0005-0000-0000-00006B6C0000}"/>
    <cellStyle name="Normal 2 5 2 10 3 4" xfId="32465" xr:uid="{00000000-0005-0000-0000-00006C6C0000}"/>
    <cellStyle name="Normal 2 5 2 10 3 5" xfId="40851" xr:uid="{00000000-0005-0000-0000-00006D6C0000}"/>
    <cellStyle name="Normal 2 5 2 10 3 6" xfId="49237" xr:uid="{00000000-0005-0000-0000-00006E6C0000}"/>
    <cellStyle name="Normal 2 5 2 10 3 7" xfId="57623" xr:uid="{00000000-0005-0000-0000-00006F6C0000}"/>
    <cellStyle name="Normal 2 5 2 10 4" xfId="7307" xr:uid="{00000000-0005-0000-0000-0000706C0000}"/>
    <cellStyle name="Normal 2 5 2 10 4 2" xfId="12983" xr:uid="{00000000-0005-0000-0000-0000716C0000}"/>
    <cellStyle name="Normal 2 5 2 10 4 3" xfId="21369" xr:uid="{00000000-0005-0000-0000-0000726C0000}"/>
    <cellStyle name="Normal 2 5 2 10 4 4" xfId="29755" xr:uid="{00000000-0005-0000-0000-0000736C0000}"/>
    <cellStyle name="Normal 2 5 2 10 4 5" xfId="38141" xr:uid="{00000000-0005-0000-0000-0000746C0000}"/>
    <cellStyle name="Normal 2 5 2 10 4 6" xfId="46527" xr:uid="{00000000-0005-0000-0000-0000756C0000}"/>
    <cellStyle name="Normal 2 5 2 10 4 7" xfId="54913" xr:uid="{00000000-0005-0000-0000-0000766C0000}"/>
    <cellStyle name="Normal 2 5 2 10 5" xfId="10017" xr:uid="{00000000-0005-0000-0000-0000776C0000}"/>
    <cellStyle name="Normal 2 5 2 10 6" xfId="18403" xr:uid="{00000000-0005-0000-0000-0000786C0000}"/>
    <cellStyle name="Normal 2 5 2 10 7" xfId="26789" xr:uid="{00000000-0005-0000-0000-0000796C0000}"/>
    <cellStyle name="Normal 2 5 2 10 8" xfId="35175" xr:uid="{00000000-0005-0000-0000-00007A6C0000}"/>
    <cellStyle name="Normal 2 5 2 10 9" xfId="43561" xr:uid="{00000000-0005-0000-0000-00007B6C0000}"/>
    <cellStyle name="Normal 2 5 2 11" xfId="2196" xr:uid="{00000000-0005-0000-0000-00007C6C0000}"/>
    <cellStyle name="Normal 2 5 2 11 2" xfId="4913" xr:uid="{00000000-0005-0000-0000-00007D6C0000}"/>
    <cellStyle name="Normal 2 5 2 11 2 2" xfId="16267" xr:uid="{00000000-0005-0000-0000-00007E6C0000}"/>
    <cellStyle name="Normal 2 5 2 11 2 3" xfId="24653" xr:uid="{00000000-0005-0000-0000-00007F6C0000}"/>
    <cellStyle name="Normal 2 5 2 11 2 4" xfId="33039" xr:uid="{00000000-0005-0000-0000-0000806C0000}"/>
    <cellStyle name="Normal 2 5 2 11 2 5" xfId="41425" xr:uid="{00000000-0005-0000-0000-0000816C0000}"/>
    <cellStyle name="Normal 2 5 2 11 2 6" xfId="49811" xr:uid="{00000000-0005-0000-0000-0000826C0000}"/>
    <cellStyle name="Normal 2 5 2 11 2 7" xfId="58197" xr:uid="{00000000-0005-0000-0000-0000836C0000}"/>
    <cellStyle name="Normal 2 5 2 11 3" xfId="7881" xr:uid="{00000000-0005-0000-0000-0000846C0000}"/>
    <cellStyle name="Normal 2 5 2 11 3 2" xfId="13557" xr:uid="{00000000-0005-0000-0000-0000856C0000}"/>
    <cellStyle name="Normal 2 5 2 11 3 3" xfId="21943" xr:uid="{00000000-0005-0000-0000-0000866C0000}"/>
    <cellStyle name="Normal 2 5 2 11 3 4" xfId="30329" xr:uid="{00000000-0005-0000-0000-0000876C0000}"/>
    <cellStyle name="Normal 2 5 2 11 3 5" xfId="38715" xr:uid="{00000000-0005-0000-0000-0000886C0000}"/>
    <cellStyle name="Normal 2 5 2 11 3 6" xfId="47101" xr:uid="{00000000-0005-0000-0000-0000896C0000}"/>
    <cellStyle name="Normal 2 5 2 11 3 7" xfId="55487" xr:uid="{00000000-0005-0000-0000-00008A6C0000}"/>
    <cellStyle name="Normal 2 5 2 11 4" xfId="10591" xr:uid="{00000000-0005-0000-0000-00008B6C0000}"/>
    <cellStyle name="Normal 2 5 2 11 5" xfId="18977" xr:uid="{00000000-0005-0000-0000-00008C6C0000}"/>
    <cellStyle name="Normal 2 5 2 11 6" xfId="27363" xr:uid="{00000000-0005-0000-0000-00008D6C0000}"/>
    <cellStyle name="Normal 2 5 2 11 7" xfId="35749" xr:uid="{00000000-0005-0000-0000-00008E6C0000}"/>
    <cellStyle name="Normal 2 5 2 11 8" xfId="44135" xr:uid="{00000000-0005-0000-0000-00008F6C0000}"/>
    <cellStyle name="Normal 2 5 2 11 9" xfId="52521" xr:uid="{00000000-0005-0000-0000-0000906C0000}"/>
    <cellStyle name="Normal 2 5 2 12" xfId="696" xr:uid="{00000000-0005-0000-0000-0000916C0000}"/>
    <cellStyle name="Normal 2 5 2 12 2" xfId="6462" xr:uid="{00000000-0005-0000-0000-0000926C0000}"/>
    <cellStyle name="Normal 2 5 2 12 3" xfId="12138" xr:uid="{00000000-0005-0000-0000-0000936C0000}"/>
    <cellStyle name="Normal 2 5 2 12 4" xfId="20524" xr:uid="{00000000-0005-0000-0000-0000946C0000}"/>
    <cellStyle name="Normal 2 5 2 12 5" xfId="28910" xr:uid="{00000000-0005-0000-0000-0000956C0000}"/>
    <cellStyle name="Normal 2 5 2 12 6" xfId="37296" xr:uid="{00000000-0005-0000-0000-0000966C0000}"/>
    <cellStyle name="Normal 2 5 2 12 7" xfId="45682" xr:uid="{00000000-0005-0000-0000-0000976C0000}"/>
    <cellStyle name="Normal 2 5 2 12 8" xfId="54068" xr:uid="{00000000-0005-0000-0000-0000986C0000}"/>
    <cellStyle name="Normal 2 5 2 13" xfId="3494" xr:uid="{00000000-0005-0000-0000-0000996C0000}"/>
    <cellStyle name="Normal 2 5 2 13 2" xfId="14848" xr:uid="{00000000-0005-0000-0000-00009A6C0000}"/>
    <cellStyle name="Normal 2 5 2 13 3" xfId="23234" xr:uid="{00000000-0005-0000-0000-00009B6C0000}"/>
    <cellStyle name="Normal 2 5 2 13 4" xfId="31620" xr:uid="{00000000-0005-0000-0000-00009C6C0000}"/>
    <cellStyle name="Normal 2 5 2 13 5" xfId="40006" xr:uid="{00000000-0005-0000-0000-00009D6C0000}"/>
    <cellStyle name="Normal 2 5 2 13 6" xfId="48392" xr:uid="{00000000-0005-0000-0000-00009E6C0000}"/>
    <cellStyle name="Normal 2 5 2 13 7" xfId="56778" xr:uid="{00000000-0005-0000-0000-00009F6C0000}"/>
    <cellStyle name="Normal 2 5 2 14" xfId="6050" xr:uid="{00000000-0005-0000-0000-0000A06C0000}"/>
    <cellStyle name="Normal 2 5 2 14 2" xfId="11726" xr:uid="{00000000-0005-0000-0000-0000A16C0000}"/>
    <cellStyle name="Normal 2 5 2 14 3" xfId="20112" xr:uid="{00000000-0005-0000-0000-0000A26C0000}"/>
    <cellStyle name="Normal 2 5 2 14 4" xfId="28498" xr:uid="{00000000-0005-0000-0000-0000A36C0000}"/>
    <cellStyle name="Normal 2 5 2 14 5" xfId="36884" xr:uid="{00000000-0005-0000-0000-0000A46C0000}"/>
    <cellStyle name="Normal 2 5 2 14 6" xfId="45270" xr:uid="{00000000-0005-0000-0000-0000A56C0000}"/>
    <cellStyle name="Normal 2 5 2 14 7" xfId="53656" xr:uid="{00000000-0005-0000-0000-0000A66C0000}"/>
    <cellStyle name="Normal 2 5 2 15" xfId="9172" xr:uid="{00000000-0005-0000-0000-0000A76C0000}"/>
    <cellStyle name="Normal 2 5 2 16" xfId="17558" xr:uid="{00000000-0005-0000-0000-0000A86C0000}"/>
    <cellStyle name="Normal 2 5 2 17" xfId="25944" xr:uid="{00000000-0005-0000-0000-0000A96C0000}"/>
    <cellStyle name="Normal 2 5 2 18" xfId="34330" xr:uid="{00000000-0005-0000-0000-0000AA6C0000}"/>
    <cellStyle name="Normal 2 5 2 19" xfId="42716" xr:uid="{00000000-0005-0000-0000-0000AB6C0000}"/>
    <cellStyle name="Normal 2 5 2 2" xfId="269" xr:uid="{00000000-0005-0000-0000-0000AC6C0000}"/>
    <cellStyle name="Normal 2 5 2 2 10" xfId="697" xr:uid="{00000000-0005-0000-0000-0000AD6C0000}"/>
    <cellStyle name="Normal 2 5 2 2 10 2" xfId="6463" xr:uid="{00000000-0005-0000-0000-0000AE6C0000}"/>
    <cellStyle name="Normal 2 5 2 2 10 3" xfId="12139" xr:uid="{00000000-0005-0000-0000-0000AF6C0000}"/>
    <cellStyle name="Normal 2 5 2 2 10 4" xfId="20525" xr:uid="{00000000-0005-0000-0000-0000B06C0000}"/>
    <cellStyle name="Normal 2 5 2 2 10 5" xfId="28911" xr:uid="{00000000-0005-0000-0000-0000B16C0000}"/>
    <cellStyle name="Normal 2 5 2 2 10 6" xfId="37297" xr:uid="{00000000-0005-0000-0000-0000B26C0000}"/>
    <cellStyle name="Normal 2 5 2 2 10 7" xfId="45683" xr:uid="{00000000-0005-0000-0000-0000B36C0000}"/>
    <cellStyle name="Normal 2 5 2 2 10 8" xfId="54069" xr:uid="{00000000-0005-0000-0000-0000B46C0000}"/>
    <cellStyle name="Normal 2 5 2 2 11" xfId="3495" xr:uid="{00000000-0005-0000-0000-0000B56C0000}"/>
    <cellStyle name="Normal 2 5 2 2 11 2" xfId="14849" xr:uid="{00000000-0005-0000-0000-0000B66C0000}"/>
    <cellStyle name="Normal 2 5 2 2 11 3" xfId="23235" xr:uid="{00000000-0005-0000-0000-0000B76C0000}"/>
    <cellStyle name="Normal 2 5 2 2 11 4" xfId="31621" xr:uid="{00000000-0005-0000-0000-0000B86C0000}"/>
    <cellStyle name="Normal 2 5 2 2 11 5" xfId="40007" xr:uid="{00000000-0005-0000-0000-0000B96C0000}"/>
    <cellStyle name="Normal 2 5 2 2 11 6" xfId="48393" xr:uid="{00000000-0005-0000-0000-0000BA6C0000}"/>
    <cellStyle name="Normal 2 5 2 2 11 7" xfId="56779" xr:uid="{00000000-0005-0000-0000-0000BB6C0000}"/>
    <cellStyle name="Normal 2 5 2 2 12" xfId="6066" xr:uid="{00000000-0005-0000-0000-0000BC6C0000}"/>
    <cellStyle name="Normal 2 5 2 2 12 2" xfId="11742" xr:uid="{00000000-0005-0000-0000-0000BD6C0000}"/>
    <cellStyle name="Normal 2 5 2 2 12 3" xfId="20128" xr:uid="{00000000-0005-0000-0000-0000BE6C0000}"/>
    <cellStyle name="Normal 2 5 2 2 12 4" xfId="28514" xr:uid="{00000000-0005-0000-0000-0000BF6C0000}"/>
    <cellStyle name="Normal 2 5 2 2 12 5" xfId="36900" xr:uid="{00000000-0005-0000-0000-0000C06C0000}"/>
    <cellStyle name="Normal 2 5 2 2 12 6" xfId="45286" xr:uid="{00000000-0005-0000-0000-0000C16C0000}"/>
    <cellStyle name="Normal 2 5 2 2 12 7" xfId="53672" xr:uid="{00000000-0005-0000-0000-0000C26C0000}"/>
    <cellStyle name="Normal 2 5 2 2 13" xfId="9173" xr:uid="{00000000-0005-0000-0000-0000C36C0000}"/>
    <cellStyle name="Normal 2 5 2 2 14" xfId="17559" xr:uid="{00000000-0005-0000-0000-0000C46C0000}"/>
    <cellStyle name="Normal 2 5 2 2 15" xfId="25945" xr:uid="{00000000-0005-0000-0000-0000C56C0000}"/>
    <cellStyle name="Normal 2 5 2 2 16" xfId="34331" xr:uid="{00000000-0005-0000-0000-0000C66C0000}"/>
    <cellStyle name="Normal 2 5 2 2 17" xfId="42717" xr:uid="{00000000-0005-0000-0000-0000C76C0000}"/>
    <cellStyle name="Normal 2 5 2 2 18" xfId="51103" xr:uid="{00000000-0005-0000-0000-0000C86C0000}"/>
    <cellStyle name="Normal 2 5 2 2 19" xfId="59489" xr:uid="{00000000-0005-0000-0000-0000C96C0000}"/>
    <cellStyle name="Normal 2 5 2 2 2" xfId="270" xr:uid="{00000000-0005-0000-0000-0000CA6C0000}"/>
    <cellStyle name="Normal 2 5 2 2 2 10" xfId="6106" xr:uid="{00000000-0005-0000-0000-0000CB6C0000}"/>
    <cellStyle name="Normal 2 5 2 2 2 10 2" xfId="11782" xr:uid="{00000000-0005-0000-0000-0000CC6C0000}"/>
    <cellStyle name="Normal 2 5 2 2 2 10 3" xfId="20168" xr:uid="{00000000-0005-0000-0000-0000CD6C0000}"/>
    <cellStyle name="Normal 2 5 2 2 2 10 4" xfId="28554" xr:uid="{00000000-0005-0000-0000-0000CE6C0000}"/>
    <cellStyle name="Normal 2 5 2 2 2 10 5" xfId="36940" xr:uid="{00000000-0005-0000-0000-0000CF6C0000}"/>
    <cellStyle name="Normal 2 5 2 2 2 10 6" xfId="45326" xr:uid="{00000000-0005-0000-0000-0000D06C0000}"/>
    <cellStyle name="Normal 2 5 2 2 2 10 7" xfId="53712" xr:uid="{00000000-0005-0000-0000-0000D16C0000}"/>
    <cellStyle name="Normal 2 5 2 2 2 11" xfId="9174" xr:uid="{00000000-0005-0000-0000-0000D26C0000}"/>
    <cellStyle name="Normal 2 5 2 2 2 12" xfId="17560" xr:uid="{00000000-0005-0000-0000-0000D36C0000}"/>
    <cellStyle name="Normal 2 5 2 2 2 13" xfId="25946" xr:uid="{00000000-0005-0000-0000-0000D46C0000}"/>
    <cellStyle name="Normal 2 5 2 2 2 14" xfId="34332" xr:uid="{00000000-0005-0000-0000-0000D56C0000}"/>
    <cellStyle name="Normal 2 5 2 2 2 15" xfId="42718" xr:uid="{00000000-0005-0000-0000-0000D66C0000}"/>
    <cellStyle name="Normal 2 5 2 2 2 16" xfId="51104" xr:uid="{00000000-0005-0000-0000-0000D76C0000}"/>
    <cellStyle name="Normal 2 5 2 2 2 17" xfId="59490" xr:uid="{00000000-0005-0000-0000-0000D86C0000}"/>
    <cellStyle name="Normal 2 5 2 2 2 18" xfId="60857" xr:uid="{00000000-0005-0000-0000-0000D96C0000}"/>
    <cellStyle name="Normal 2 5 2 2 2 2" xfId="271" xr:uid="{00000000-0005-0000-0000-0000DA6C0000}"/>
    <cellStyle name="Normal 2 5 2 2 2 2 10" xfId="9175" xr:uid="{00000000-0005-0000-0000-0000DB6C0000}"/>
    <cellStyle name="Normal 2 5 2 2 2 2 11" xfId="17561" xr:uid="{00000000-0005-0000-0000-0000DC6C0000}"/>
    <cellStyle name="Normal 2 5 2 2 2 2 12" xfId="25947" xr:uid="{00000000-0005-0000-0000-0000DD6C0000}"/>
    <cellStyle name="Normal 2 5 2 2 2 2 13" xfId="34333" xr:uid="{00000000-0005-0000-0000-0000DE6C0000}"/>
    <cellStyle name="Normal 2 5 2 2 2 2 14" xfId="42719" xr:uid="{00000000-0005-0000-0000-0000DF6C0000}"/>
    <cellStyle name="Normal 2 5 2 2 2 2 15" xfId="51105" xr:uid="{00000000-0005-0000-0000-0000E06C0000}"/>
    <cellStyle name="Normal 2 5 2 2 2 2 16" xfId="59491" xr:uid="{00000000-0005-0000-0000-0000E16C0000}"/>
    <cellStyle name="Normal 2 5 2 2 2 2 17" xfId="60858" xr:uid="{00000000-0005-0000-0000-0000E26C0000}"/>
    <cellStyle name="Normal 2 5 2 2 2 2 2" xfId="272" xr:uid="{00000000-0005-0000-0000-0000E36C0000}"/>
    <cellStyle name="Normal 2 5 2 2 2 2 2 10" xfId="34334" xr:uid="{00000000-0005-0000-0000-0000E46C0000}"/>
    <cellStyle name="Normal 2 5 2 2 2 2 2 11" xfId="42720" xr:uid="{00000000-0005-0000-0000-0000E56C0000}"/>
    <cellStyle name="Normal 2 5 2 2 2 2 2 12" xfId="51106" xr:uid="{00000000-0005-0000-0000-0000E66C0000}"/>
    <cellStyle name="Normal 2 5 2 2 2 2 2 13" xfId="59492" xr:uid="{00000000-0005-0000-0000-0000E76C0000}"/>
    <cellStyle name="Normal 2 5 2 2 2 2 2 14" xfId="60859" xr:uid="{00000000-0005-0000-0000-0000E86C0000}"/>
    <cellStyle name="Normal 2 5 2 2 2 2 2 2" xfId="1094" xr:uid="{00000000-0005-0000-0000-0000E96C0000}"/>
    <cellStyle name="Normal 2 5 2 2 2 2 2 2 10" xfId="51505" xr:uid="{00000000-0005-0000-0000-0000EA6C0000}"/>
    <cellStyle name="Normal 2 5 2 2 2 2 2 2 11" xfId="59891" xr:uid="{00000000-0005-0000-0000-0000EB6C0000}"/>
    <cellStyle name="Normal 2 5 2 2 2 2 2 2 12" xfId="61354" xr:uid="{00000000-0005-0000-0000-0000EC6C0000}"/>
    <cellStyle name="Normal 2 5 2 2 2 2 2 2 2" xfId="3045" xr:uid="{00000000-0005-0000-0000-0000ED6C0000}"/>
    <cellStyle name="Normal 2 5 2 2 2 2 2 2 2 2" xfId="5762" xr:uid="{00000000-0005-0000-0000-0000EE6C0000}"/>
    <cellStyle name="Normal 2 5 2 2 2 2 2 2 2 2 2" xfId="17116" xr:uid="{00000000-0005-0000-0000-0000EF6C0000}"/>
    <cellStyle name="Normal 2 5 2 2 2 2 2 2 2 2 3" xfId="25502" xr:uid="{00000000-0005-0000-0000-0000F06C0000}"/>
    <cellStyle name="Normal 2 5 2 2 2 2 2 2 2 2 4" xfId="33888" xr:uid="{00000000-0005-0000-0000-0000F16C0000}"/>
    <cellStyle name="Normal 2 5 2 2 2 2 2 2 2 2 5" xfId="42274" xr:uid="{00000000-0005-0000-0000-0000F26C0000}"/>
    <cellStyle name="Normal 2 5 2 2 2 2 2 2 2 2 6" xfId="50660" xr:uid="{00000000-0005-0000-0000-0000F36C0000}"/>
    <cellStyle name="Normal 2 5 2 2 2 2 2 2 2 2 7" xfId="59046" xr:uid="{00000000-0005-0000-0000-0000F46C0000}"/>
    <cellStyle name="Normal 2 5 2 2 2 2 2 2 2 3" xfId="8730" xr:uid="{00000000-0005-0000-0000-0000F56C0000}"/>
    <cellStyle name="Normal 2 5 2 2 2 2 2 2 2 3 2" xfId="14406" xr:uid="{00000000-0005-0000-0000-0000F66C0000}"/>
    <cellStyle name="Normal 2 5 2 2 2 2 2 2 2 3 3" xfId="22792" xr:uid="{00000000-0005-0000-0000-0000F76C0000}"/>
    <cellStyle name="Normal 2 5 2 2 2 2 2 2 2 3 4" xfId="31178" xr:uid="{00000000-0005-0000-0000-0000F86C0000}"/>
    <cellStyle name="Normal 2 5 2 2 2 2 2 2 2 3 5" xfId="39564" xr:uid="{00000000-0005-0000-0000-0000F96C0000}"/>
    <cellStyle name="Normal 2 5 2 2 2 2 2 2 2 3 6" xfId="47950" xr:uid="{00000000-0005-0000-0000-0000FA6C0000}"/>
    <cellStyle name="Normal 2 5 2 2 2 2 2 2 2 3 7" xfId="56336" xr:uid="{00000000-0005-0000-0000-0000FB6C0000}"/>
    <cellStyle name="Normal 2 5 2 2 2 2 2 2 2 4" xfId="11440" xr:uid="{00000000-0005-0000-0000-0000FC6C0000}"/>
    <cellStyle name="Normal 2 5 2 2 2 2 2 2 2 5" xfId="19826" xr:uid="{00000000-0005-0000-0000-0000FD6C0000}"/>
    <cellStyle name="Normal 2 5 2 2 2 2 2 2 2 6" xfId="28212" xr:uid="{00000000-0005-0000-0000-0000FE6C0000}"/>
    <cellStyle name="Normal 2 5 2 2 2 2 2 2 2 7" xfId="36598" xr:uid="{00000000-0005-0000-0000-0000FF6C0000}"/>
    <cellStyle name="Normal 2 5 2 2 2 2 2 2 2 8" xfId="44984" xr:uid="{00000000-0005-0000-0000-0000006D0000}"/>
    <cellStyle name="Normal 2 5 2 2 2 2 2 2 2 9" xfId="53370" xr:uid="{00000000-0005-0000-0000-0000016D0000}"/>
    <cellStyle name="Normal 2 5 2 2 2 2 2 2 3" xfId="3897" xr:uid="{00000000-0005-0000-0000-0000026D0000}"/>
    <cellStyle name="Normal 2 5 2 2 2 2 2 2 3 2" xfId="15251" xr:uid="{00000000-0005-0000-0000-0000036D0000}"/>
    <cellStyle name="Normal 2 5 2 2 2 2 2 2 3 3" xfId="23637" xr:uid="{00000000-0005-0000-0000-0000046D0000}"/>
    <cellStyle name="Normal 2 5 2 2 2 2 2 2 3 4" xfId="32023" xr:uid="{00000000-0005-0000-0000-0000056D0000}"/>
    <cellStyle name="Normal 2 5 2 2 2 2 2 2 3 5" xfId="40409" xr:uid="{00000000-0005-0000-0000-0000066D0000}"/>
    <cellStyle name="Normal 2 5 2 2 2 2 2 2 3 6" xfId="48795" xr:uid="{00000000-0005-0000-0000-0000076D0000}"/>
    <cellStyle name="Normal 2 5 2 2 2 2 2 2 3 7" xfId="57181" xr:uid="{00000000-0005-0000-0000-0000086D0000}"/>
    <cellStyle name="Normal 2 5 2 2 2 2 2 2 4" xfId="6865" xr:uid="{00000000-0005-0000-0000-0000096D0000}"/>
    <cellStyle name="Normal 2 5 2 2 2 2 2 2 4 2" xfId="12541" xr:uid="{00000000-0005-0000-0000-00000A6D0000}"/>
    <cellStyle name="Normal 2 5 2 2 2 2 2 2 4 3" xfId="20927" xr:uid="{00000000-0005-0000-0000-00000B6D0000}"/>
    <cellStyle name="Normal 2 5 2 2 2 2 2 2 4 4" xfId="29313" xr:uid="{00000000-0005-0000-0000-00000C6D0000}"/>
    <cellStyle name="Normal 2 5 2 2 2 2 2 2 4 5" xfId="37699" xr:uid="{00000000-0005-0000-0000-00000D6D0000}"/>
    <cellStyle name="Normal 2 5 2 2 2 2 2 2 4 6" xfId="46085" xr:uid="{00000000-0005-0000-0000-00000E6D0000}"/>
    <cellStyle name="Normal 2 5 2 2 2 2 2 2 4 7" xfId="54471" xr:uid="{00000000-0005-0000-0000-00000F6D0000}"/>
    <cellStyle name="Normal 2 5 2 2 2 2 2 2 5" xfId="9575" xr:uid="{00000000-0005-0000-0000-0000106D0000}"/>
    <cellStyle name="Normal 2 5 2 2 2 2 2 2 6" xfId="17961" xr:uid="{00000000-0005-0000-0000-0000116D0000}"/>
    <cellStyle name="Normal 2 5 2 2 2 2 2 2 7" xfId="26347" xr:uid="{00000000-0005-0000-0000-0000126D0000}"/>
    <cellStyle name="Normal 2 5 2 2 2 2 2 2 8" xfId="34733" xr:uid="{00000000-0005-0000-0000-0000136D0000}"/>
    <cellStyle name="Normal 2 5 2 2 2 2 2 2 9" xfId="43119" xr:uid="{00000000-0005-0000-0000-0000146D0000}"/>
    <cellStyle name="Normal 2 5 2 2 2 2 2 3" xfId="1626" xr:uid="{00000000-0005-0000-0000-0000156D0000}"/>
    <cellStyle name="Normal 2 5 2 2 2 2 2 3 10" xfId="51951" xr:uid="{00000000-0005-0000-0000-0000166D0000}"/>
    <cellStyle name="Normal 2 5 2 2 2 2 2 3 11" xfId="60337" xr:uid="{00000000-0005-0000-0000-0000176D0000}"/>
    <cellStyle name="Normal 2 5 2 2 2 2 2 3 2" xfId="2646" xr:uid="{00000000-0005-0000-0000-0000186D0000}"/>
    <cellStyle name="Normal 2 5 2 2 2 2 2 3 2 2" xfId="5363" xr:uid="{00000000-0005-0000-0000-0000196D0000}"/>
    <cellStyle name="Normal 2 5 2 2 2 2 2 3 2 2 2" xfId="16717" xr:uid="{00000000-0005-0000-0000-00001A6D0000}"/>
    <cellStyle name="Normal 2 5 2 2 2 2 2 3 2 2 3" xfId="25103" xr:uid="{00000000-0005-0000-0000-00001B6D0000}"/>
    <cellStyle name="Normal 2 5 2 2 2 2 2 3 2 2 4" xfId="33489" xr:uid="{00000000-0005-0000-0000-00001C6D0000}"/>
    <cellStyle name="Normal 2 5 2 2 2 2 2 3 2 2 5" xfId="41875" xr:uid="{00000000-0005-0000-0000-00001D6D0000}"/>
    <cellStyle name="Normal 2 5 2 2 2 2 2 3 2 2 6" xfId="50261" xr:uid="{00000000-0005-0000-0000-00001E6D0000}"/>
    <cellStyle name="Normal 2 5 2 2 2 2 2 3 2 2 7" xfId="58647" xr:uid="{00000000-0005-0000-0000-00001F6D0000}"/>
    <cellStyle name="Normal 2 5 2 2 2 2 2 3 2 3" xfId="8331" xr:uid="{00000000-0005-0000-0000-0000206D0000}"/>
    <cellStyle name="Normal 2 5 2 2 2 2 2 3 2 3 2" xfId="14007" xr:uid="{00000000-0005-0000-0000-0000216D0000}"/>
    <cellStyle name="Normal 2 5 2 2 2 2 2 3 2 3 3" xfId="22393" xr:uid="{00000000-0005-0000-0000-0000226D0000}"/>
    <cellStyle name="Normal 2 5 2 2 2 2 2 3 2 3 4" xfId="30779" xr:uid="{00000000-0005-0000-0000-0000236D0000}"/>
    <cellStyle name="Normal 2 5 2 2 2 2 2 3 2 3 5" xfId="39165" xr:uid="{00000000-0005-0000-0000-0000246D0000}"/>
    <cellStyle name="Normal 2 5 2 2 2 2 2 3 2 3 6" xfId="47551" xr:uid="{00000000-0005-0000-0000-0000256D0000}"/>
    <cellStyle name="Normal 2 5 2 2 2 2 2 3 2 3 7" xfId="55937" xr:uid="{00000000-0005-0000-0000-0000266D0000}"/>
    <cellStyle name="Normal 2 5 2 2 2 2 2 3 2 4" xfId="11041" xr:uid="{00000000-0005-0000-0000-0000276D0000}"/>
    <cellStyle name="Normal 2 5 2 2 2 2 2 3 2 5" xfId="19427" xr:uid="{00000000-0005-0000-0000-0000286D0000}"/>
    <cellStyle name="Normal 2 5 2 2 2 2 2 3 2 6" xfId="27813" xr:uid="{00000000-0005-0000-0000-0000296D0000}"/>
    <cellStyle name="Normal 2 5 2 2 2 2 2 3 2 7" xfId="36199" xr:uid="{00000000-0005-0000-0000-00002A6D0000}"/>
    <cellStyle name="Normal 2 5 2 2 2 2 2 3 2 8" xfId="44585" xr:uid="{00000000-0005-0000-0000-00002B6D0000}"/>
    <cellStyle name="Normal 2 5 2 2 2 2 2 3 2 9" xfId="52971" xr:uid="{00000000-0005-0000-0000-00002C6D0000}"/>
    <cellStyle name="Normal 2 5 2 2 2 2 2 3 3" xfId="4343" xr:uid="{00000000-0005-0000-0000-00002D6D0000}"/>
    <cellStyle name="Normal 2 5 2 2 2 2 2 3 3 2" xfId="15697" xr:uid="{00000000-0005-0000-0000-00002E6D0000}"/>
    <cellStyle name="Normal 2 5 2 2 2 2 2 3 3 3" xfId="24083" xr:uid="{00000000-0005-0000-0000-00002F6D0000}"/>
    <cellStyle name="Normal 2 5 2 2 2 2 2 3 3 4" xfId="32469" xr:uid="{00000000-0005-0000-0000-0000306D0000}"/>
    <cellStyle name="Normal 2 5 2 2 2 2 2 3 3 5" xfId="40855" xr:uid="{00000000-0005-0000-0000-0000316D0000}"/>
    <cellStyle name="Normal 2 5 2 2 2 2 2 3 3 6" xfId="49241" xr:uid="{00000000-0005-0000-0000-0000326D0000}"/>
    <cellStyle name="Normal 2 5 2 2 2 2 2 3 3 7" xfId="57627" xr:uid="{00000000-0005-0000-0000-0000336D0000}"/>
    <cellStyle name="Normal 2 5 2 2 2 2 2 3 4" xfId="7311" xr:uid="{00000000-0005-0000-0000-0000346D0000}"/>
    <cellStyle name="Normal 2 5 2 2 2 2 2 3 4 2" xfId="12987" xr:uid="{00000000-0005-0000-0000-0000356D0000}"/>
    <cellStyle name="Normal 2 5 2 2 2 2 2 3 4 3" xfId="21373" xr:uid="{00000000-0005-0000-0000-0000366D0000}"/>
    <cellStyle name="Normal 2 5 2 2 2 2 2 3 4 4" xfId="29759" xr:uid="{00000000-0005-0000-0000-0000376D0000}"/>
    <cellStyle name="Normal 2 5 2 2 2 2 2 3 4 5" xfId="38145" xr:uid="{00000000-0005-0000-0000-0000386D0000}"/>
    <cellStyle name="Normal 2 5 2 2 2 2 2 3 4 6" xfId="46531" xr:uid="{00000000-0005-0000-0000-0000396D0000}"/>
    <cellStyle name="Normal 2 5 2 2 2 2 2 3 4 7" xfId="54917" xr:uid="{00000000-0005-0000-0000-00003A6D0000}"/>
    <cellStyle name="Normal 2 5 2 2 2 2 2 3 5" xfId="10021" xr:uid="{00000000-0005-0000-0000-00003B6D0000}"/>
    <cellStyle name="Normal 2 5 2 2 2 2 2 3 6" xfId="18407" xr:uid="{00000000-0005-0000-0000-00003C6D0000}"/>
    <cellStyle name="Normal 2 5 2 2 2 2 2 3 7" xfId="26793" xr:uid="{00000000-0005-0000-0000-00003D6D0000}"/>
    <cellStyle name="Normal 2 5 2 2 2 2 2 3 8" xfId="35179" xr:uid="{00000000-0005-0000-0000-00003E6D0000}"/>
    <cellStyle name="Normal 2 5 2 2 2 2 2 3 9" xfId="43565" xr:uid="{00000000-0005-0000-0000-00003F6D0000}"/>
    <cellStyle name="Normal 2 5 2 2 2 2 2 4" xfId="2200" xr:uid="{00000000-0005-0000-0000-0000406D0000}"/>
    <cellStyle name="Normal 2 5 2 2 2 2 2 4 2" xfId="4917" xr:uid="{00000000-0005-0000-0000-0000416D0000}"/>
    <cellStyle name="Normal 2 5 2 2 2 2 2 4 2 2" xfId="16271" xr:uid="{00000000-0005-0000-0000-0000426D0000}"/>
    <cellStyle name="Normal 2 5 2 2 2 2 2 4 2 3" xfId="24657" xr:uid="{00000000-0005-0000-0000-0000436D0000}"/>
    <cellStyle name="Normal 2 5 2 2 2 2 2 4 2 4" xfId="33043" xr:uid="{00000000-0005-0000-0000-0000446D0000}"/>
    <cellStyle name="Normal 2 5 2 2 2 2 2 4 2 5" xfId="41429" xr:uid="{00000000-0005-0000-0000-0000456D0000}"/>
    <cellStyle name="Normal 2 5 2 2 2 2 2 4 2 6" xfId="49815" xr:uid="{00000000-0005-0000-0000-0000466D0000}"/>
    <cellStyle name="Normal 2 5 2 2 2 2 2 4 2 7" xfId="58201" xr:uid="{00000000-0005-0000-0000-0000476D0000}"/>
    <cellStyle name="Normal 2 5 2 2 2 2 2 4 3" xfId="7885" xr:uid="{00000000-0005-0000-0000-0000486D0000}"/>
    <cellStyle name="Normal 2 5 2 2 2 2 2 4 3 2" xfId="13561" xr:uid="{00000000-0005-0000-0000-0000496D0000}"/>
    <cellStyle name="Normal 2 5 2 2 2 2 2 4 3 3" xfId="21947" xr:uid="{00000000-0005-0000-0000-00004A6D0000}"/>
    <cellStyle name="Normal 2 5 2 2 2 2 2 4 3 4" xfId="30333" xr:uid="{00000000-0005-0000-0000-00004B6D0000}"/>
    <cellStyle name="Normal 2 5 2 2 2 2 2 4 3 5" xfId="38719" xr:uid="{00000000-0005-0000-0000-00004C6D0000}"/>
    <cellStyle name="Normal 2 5 2 2 2 2 2 4 3 6" xfId="47105" xr:uid="{00000000-0005-0000-0000-00004D6D0000}"/>
    <cellStyle name="Normal 2 5 2 2 2 2 2 4 3 7" xfId="55491" xr:uid="{00000000-0005-0000-0000-00004E6D0000}"/>
    <cellStyle name="Normal 2 5 2 2 2 2 2 4 4" xfId="10595" xr:uid="{00000000-0005-0000-0000-00004F6D0000}"/>
    <cellStyle name="Normal 2 5 2 2 2 2 2 4 5" xfId="18981" xr:uid="{00000000-0005-0000-0000-0000506D0000}"/>
    <cellStyle name="Normal 2 5 2 2 2 2 2 4 6" xfId="27367" xr:uid="{00000000-0005-0000-0000-0000516D0000}"/>
    <cellStyle name="Normal 2 5 2 2 2 2 2 4 7" xfId="35753" xr:uid="{00000000-0005-0000-0000-0000526D0000}"/>
    <cellStyle name="Normal 2 5 2 2 2 2 2 4 8" xfId="44139" xr:uid="{00000000-0005-0000-0000-0000536D0000}"/>
    <cellStyle name="Normal 2 5 2 2 2 2 2 4 9" xfId="52525" xr:uid="{00000000-0005-0000-0000-0000546D0000}"/>
    <cellStyle name="Normal 2 5 2 2 2 2 2 5" xfId="3498" xr:uid="{00000000-0005-0000-0000-0000556D0000}"/>
    <cellStyle name="Normal 2 5 2 2 2 2 2 5 2" xfId="14852" xr:uid="{00000000-0005-0000-0000-0000566D0000}"/>
    <cellStyle name="Normal 2 5 2 2 2 2 2 5 3" xfId="23238" xr:uid="{00000000-0005-0000-0000-0000576D0000}"/>
    <cellStyle name="Normal 2 5 2 2 2 2 2 5 4" xfId="31624" xr:uid="{00000000-0005-0000-0000-0000586D0000}"/>
    <cellStyle name="Normal 2 5 2 2 2 2 2 5 5" xfId="40010" xr:uid="{00000000-0005-0000-0000-0000596D0000}"/>
    <cellStyle name="Normal 2 5 2 2 2 2 2 5 6" xfId="48396" xr:uid="{00000000-0005-0000-0000-00005A6D0000}"/>
    <cellStyle name="Normal 2 5 2 2 2 2 2 5 7" xfId="56782" xr:uid="{00000000-0005-0000-0000-00005B6D0000}"/>
    <cellStyle name="Normal 2 5 2 2 2 2 2 6" xfId="6466" xr:uid="{00000000-0005-0000-0000-00005C6D0000}"/>
    <cellStyle name="Normal 2 5 2 2 2 2 2 6 2" xfId="12142" xr:uid="{00000000-0005-0000-0000-00005D6D0000}"/>
    <cellStyle name="Normal 2 5 2 2 2 2 2 6 3" xfId="20528" xr:uid="{00000000-0005-0000-0000-00005E6D0000}"/>
    <cellStyle name="Normal 2 5 2 2 2 2 2 6 4" xfId="28914" xr:uid="{00000000-0005-0000-0000-00005F6D0000}"/>
    <cellStyle name="Normal 2 5 2 2 2 2 2 6 5" xfId="37300" xr:uid="{00000000-0005-0000-0000-0000606D0000}"/>
    <cellStyle name="Normal 2 5 2 2 2 2 2 6 6" xfId="45686" xr:uid="{00000000-0005-0000-0000-0000616D0000}"/>
    <cellStyle name="Normal 2 5 2 2 2 2 2 6 7" xfId="54072" xr:uid="{00000000-0005-0000-0000-0000626D0000}"/>
    <cellStyle name="Normal 2 5 2 2 2 2 2 7" xfId="9176" xr:uid="{00000000-0005-0000-0000-0000636D0000}"/>
    <cellStyle name="Normal 2 5 2 2 2 2 2 8" xfId="17562" xr:uid="{00000000-0005-0000-0000-0000646D0000}"/>
    <cellStyle name="Normal 2 5 2 2 2 2 2 9" xfId="25948" xr:uid="{00000000-0005-0000-0000-0000656D0000}"/>
    <cellStyle name="Normal 2 5 2 2 2 2 3" xfId="1095" xr:uid="{00000000-0005-0000-0000-0000666D0000}"/>
    <cellStyle name="Normal 2 5 2 2 2 2 3 10" xfId="43120" xr:uid="{00000000-0005-0000-0000-0000676D0000}"/>
    <cellStyle name="Normal 2 5 2 2 2 2 3 11" xfId="51506" xr:uid="{00000000-0005-0000-0000-0000686D0000}"/>
    <cellStyle name="Normal 2 5 2 2 2 2 3 12" xfId="59892" xr:uid="{00000000-0005-0000-0000-0000696D0000}"/>
    <cellStyle name="Normal 2 5 2 2 2 2 3 13" xfId="61353" xr:uid="{00000000-0005-0000-0000-00006A6D0000}"/>
    <cellStyle name="Normal 2 5 2 2 2 2 3 2" xfId="1881" xr:uid="{00000000-0005-0000-0000-00006B6D0000}"/>
    <cellStyle name="Normal 2 5 2 2 2 2 3 2 10" xfId="52206" xr:uid="{00000000-0005-0000-0000-00006C6D0000}"/>
    <cellStyle name="Normal 2 5 2 2 2 2 3 2 11" xfId="60592" xr:uid="{00000000-0005-0000-0000-00006D6D0000}"/>
    <cellStyle name="Normal 2 5 2 2 2 2 3 2 2" xfId="3046" xr:uid="{00000000-0005-0000-0000-00006E6D0000}"/>
    <cellStyle name="Normal 2 5 2 2 2 2 3 2 2 2" xfId="5763" xr:uid="{00000000-0005-0000-0000-00006F6D0000}"/>
    <cellStyle name="Normal 2 5 2 2 2 2 3 2 2 2 2" xfId="17117" xr:uid="{00000000-0005-0000-0000-0000706D0000}"/>
    <cellStyle name="Normal 2 5 2 2 2 2 3 2 2 2 3" xfId="25503" xr:uid="{00000000-0005-0000-0000-0000716D0000}"/>
    <cellStyle name="Normal 2 5 2 2 2 2 3 2 2 2 4" xfId="33889" xr:uid="{00000000-0005-0000-0000-0000726D0000}"/>
    <cellStyle name="Normal 2 5 2 2 2 2 3 2 2 2 5" xfId="42275" xr:uid="{00000000-0005-0000-0000-0000736D0000}"/>
    <cellStyle name="Normal 2 5 2 2 2 2 3 2 2 2 6" xfId="50661" xr:uid="{00000000-0005-0000-0000-0000746D0000}"/>
    <cellStyle name="Normal 2 5 2 2 2 2 3 2 2 2 7" xfId="59047" xr:uid="{00000000-0005-0000-0000-0000756D0000}"/>
    <cellStyle name="Normal 2 5 2 2 2 2 3 2 2 3" xfId="8731" xr:uid="{00000000-0005-0000-0000-0000766D0000}"/>
    <cellStyle name="Normal 2 5 2 2 2 2 3 2 2 3 2" xfId="14407" xr:uid="{00000000-0005-0000-0000-0000776D0000}"/>
    <cellStyle name="Normal 2 5 2 2 2 2 3 2 2 3 3" xfId="22793" xr:uid="{00000000-0005-0000-0000-0000786D0000}"/>
    <cellStyle name="Normal 2 5 2 2 2 2 3 2 2 3 4" xfId="31179" xr:uid="{00000000-0005-0000-0000-0000796D0000}"/>
    <cellStyle name="Normal 2 5 2 2 2 2 3 2 2 3 5" xfId="39565" xr:uid="{00000000-0005-0000-0000-00007A6D0000}"/>
    <cellStyle name="Normal 2 5 2 2 2 2 3 2 2 3 6" xfId="47951" xr:uid="{00000000-0005-0000-0000-00007B6D0000}"/>
    <cellStyle name="Normal 2 5 2 2 2 2 3 2 2 3 7" xfId="56337" xr:uid="{00000000-0005-0000-0000-00007C6D0000}"/>
    <cellStyle name="Normal 2 5 2 2 2 2 3 2 2 4" xfId="11441" xr:uid="{00000000-0005-0000-0000-00007D6D0000}"/>
    <cellStyle name="Normal 2 5 2 2 2 2 3 2 2 5" xfId="19827" xr:uid="{00000000-0005-0000-0000-00007E6D0000}"/>
    <cellStyle name="Normal 2 5 2 2 2 2 3 2 2 6" xfId="28213" xr:uid="{00000000-0005-0000-0000-00007F6D0000}"/>
    <cellStyle name="Normal 2 5 2 2 2 2 3 2 2 7" xfId="36599" xr:uid="{00000000-0005-0000-0000-0000806D0000}"/>
    <cellStyle name="Normal 2 5 2 2 2 2 3 2 2 8" xfId="44985" xr:uid="{00000000-0005-0000-0000-0000816D0000}"/>
    <cellStyle name="Normal 2 5 2 2 2 2 3 2 2 9" xfId="53371" xr:uid="{00000000-0005-0000-0000-0000826D0000}"/>
    <cellStyle name="Normal 2 5 2 2 2 2 3 2 3" xfId="4598" xr:uid="{00000000-0005-0000-0000-0000836D0000}"/>
    <cellStyle name="Normal 2 5 2 2 2 2 3 2 3 2" xfId="15952" xr:uid="{00000000-0005-0000-0000-0000846D0000}"/>
    <cellStyle name="Normal 2 5 2 2 2 2 3 2 3 3" xfId="24338" xr:uid="{00000000-0005-0000-0000-0000856D0000}"/>
    <cellStyle name="Normal 2 5 2 2 2 2 3 2 3 4" xfId="32724" xr:uid="{00000000-0005-0000-0000-0000866D0000}"/>
    <cellStyle name="Normal 2 5 2 2 2 2 3 2 3 5" xfId="41110" xr:uid="{00000000-0005-0000-0000-0000876D0000}"/>
    <cellStyle name="Normal 2 5 2 2 2 2 3 2 3 6" xfId="49496" xr:uid="{00000000-0005-0000-0000-0000886D0000}"/>
    <cellStyle name="Normal 2 5 2 2 2 2 3 2 3 7" xfId="57882" xr:uid="{00000000-0005-0000-0000-0000896D0000}"/>
    <cellStyle name="Normal 2 5 2 2 2 2 3 2 4" xfId="7566" xr:uid="{00000000-0005-0000-0000-00008A6D0000}"/>
    <cellStyle name="Normal 2 5 2 2 2 2 3 2 4 2" xfId="13242" xr:uid="{00000000-0005-0000-0000-00008B6D0000}"/>
    <cellStyle name="Normal 2 5 2 2 2 2 3 2 4 3" xfId="21628" xr:uid="{00000000-0005-0000-0000-00008C6D0000}"/>
    <cellStyle name="Normal 2 5 2 2 2 2 3 2 4 4" xfId="30014" xr:uid="{00000000-0005-0000-0000-00008D6D0000}"/>
    <cellStyle name="Normal 2 5 2 2 2 2 3 2 4 5" xfId="38400" xr:uid="{00000000-0005-0000-0000-00008E6D0000}"/>
    <cellStyle name="Normal 2 5 2 2 2 2 3 2 4 6" xfId="46786" xr:uid="{00000000-0005-0000-0000-00008F6D0000}"/>
    <cellStyle name="Normal 2 5 2 2 2 2 3 2 4 7" xfId="55172" xr:uid="{00000000-0005-0000-0000-0000906D0000}"/>
    <cellStyle name="Normal 2 5 2 2 2 2 3 2 5" xfId="10276" xr:uid="{00000000-0005-0000-0000-0000916D0000}"/>
    <cellStyle name="Normal 2 5 2 2 2 2 3 2 6" xfId="18662" xr:uid="{00000000-0005-0000-0000-0000926D0000}"/>
    <cellStyle name="Normal 2 5 2 2 2 2 3 2 7" xfId="27048" xr:uid="{00000000-0005-0000-0000-0000936D0000}"/>
    <cellStyle name="Normal 2 5 2 2 2 2 3 2 8" xfId="35434" xr:uid="{00000000-0005-0000-0000-0000946D0000}"/>
    <cellStyle name="Normal 2 5 2 2 2 2 3 2 9" xfId="43820" xr:uid="{00000000-0005-0000-0000-0000956D0000}"/>
    <cellStyle name="Normal 2 5 2 2 2 2 3 3" xfId="2201" xr:uid="{00000000-0005-0000-0000-0000966D0000}"/>
    <cellStyle name="Normal 2 5 2 2 2 2 3 3 2" xfId="4918" xr:uid="{00000000-0005-0000-0000-0000976D0000}"/>
    <cellStyle name="Normal 2 5 2 2 2 2 3 3 2 2" xfId="16272" xr:uid="{00000000-0005-0000-0000-0000986D0000}"/>
    <cellStyle name="Normal 2 5 2 2 2 2 3 3 2 3" xfId="24658" xr:uid="{00000000-0005-0000-0000-0000996D0000}"/>
    <cellStyle name="Normal 2 5 2 2 2 2 3 3 2 4" xfId="33044" xr:uid="{00000000-0005-0000-0000-00009A6D0000}"/>
    <cellStyle name="Normal 2 5 2 2 2 2 3 3 2 5" xfId="41430" xr:uid="{00000000-0005-0000-0000-00009B6D0000}"/>
    <cellStyle name="Normal 2 5 2 2 2 2 3 3 2 6" xfId="49816" xr:uid="{00000000-0005-0000-0000-00009C6D0000}"/>
    <cellStyle name="Normal 2 5 2 2 2 2 3 3 2 7" xfId="58202" xr:uid="{00000000-0005-0000-0000-00009D6D0000}"/>
    <cellStyle name="Normal 2 5 2 2 2 2 3 3 3" xfId="7886" xr:uid="{00000000-0005-0000-0000-00009E6D0000}"/>
    <cellStyle name="Normal 2 5 2 2 2 2 3 3 3 2" xfId="13562" xr:uid="{00000000-0005-0000-0000-00009F6D0000}"/>
    <cellStyle name="Normal 2 5 2 2 2 2 3 3 3 3" xfId="21948" xr:uid="{00000000-0005-0000-0000-0000A06D0000}"/>
    <cellStyle name="Normal 2 5 2 2 2 2 3 3 3 4" xfId="30334" xr:uid="{00000000-0005-0000-0000-0000A16D0000}"/>
    <cellStyle name="Normal 2 5 2 2 2 2 3 3 3 5" xfId="38720" xr:uid="{00000000-0005-0000-0000-0000A26D0000}"/>
    <cellStyle name="Normal 2 5 2 2 2 2 3 3 3 6" xfId="47106" xr:uid="{00000000-0005-0000-0000-0000A36D0000}"/>
    <cellStyle name="Normal 2 5 2 2 2 2 3 3 3 7" xfId="55492" xr:uid="{00000000-0005-0000-0000-0000A46D0000}"/>
    <cellStyle name="Normal 2 5 2 2 2 2 3 3 4" xfId="10596" xr:uid="{00000000-0005-0000-0000-0000A56D0000}"/>
    <cellStyle name="Normal 2 5 2 2 2 2 3 3 5" xfId="18982" xr:uid="{00000000-0005-0000-0000-0000A66D0000}"/>
    <cellStyle name="Normal 2 5 2 2 2 2 3 3 6" xfId="27368" xr:uid="{00000000-0005-0000-0000-0000A76D0000}"/>
    <cellStyle name="Normal 2 5 2 2 2 2 3 3 7" xfId="35754" xr:uid="{00000000-0005-0000-0000-0000A86D0000}"/>
    <cellStyle name="Normal 2 5 2 2 2 2 3 3 8" xfId="44140" xr:uid="{00000000-0005-0000-0000-0000A96D0000}"/>
    <cellStyle name="Normal 2 5 2 2 2 2 3 3 9" xfId="52526" xr:uid="{00000000-0005-0000-0000-0000AA6D0000}"/>
    <cellStyle name="Normal 2 5 2 2 2 2 3 4" xfId="3898" xr:uid="{00000000-0005-0000-0000-0000AB6D0000}"/>
    <cellStyle name="Normal 2 5 2 2 2 2 3 4 2" xfId="15252" xr:uid="{00000000-0005-0000-0000-0000AC6D0000}"/>
    <cellStyle name="Normal 2 5 2 2 2 2 3 4 3" xfId="23638" xr:uid="{00000000-0005-0000-0000-0000AD6D0000}"/>
    <cellStyle name="Normal 2 5 2 2 2 2 3 4 4" xfId="32024" xr:uid="{00000000-0005-0000-0000-0000AE6D0000}"/>
    <cellStyle name="Normal 2 5 2 2 2 2 3 4 5" xfId="40410" xr:uid="{00000000-0005-0000-0000-0000AF6D0000}"/>
    <cellStyle name="Normal 2 5 2 2 2 2 3 4 6" xfId="48796" xr:uid="{00000000-0005-0000-0000-0000B06D0000}"/>
    <cellStyle name="Normal 2 5 2 2 2 2 3 4 7" xfId="57182" xr:uid="{00000000-0005-0000-0000-0000B16D0000}"/>
    <cellStyle name="Normal 2 5 2 2 2 2 3 5" xfId="6866" xr:uid="{00000000-0005-0000-0000-0000B26D0000}"/>
    <cellStyle name="Normal 2 5 2 2 2 2 3 5 2" xfId="12542" xr:uid="{00000000-0005-0000-0000-0000B36D0000}"/>
    <cellStyle name="Normal 2 5 2 2 2 2 3 5 3" xfId="20928" xr:uid="{00000000-0005-0000-0000-0000B46D0000}"/>
    <cellStyle name="Normal 2 5 2 2 2 2 3 5 4" xfId="29314" xr:uid="{00000000-0005-0000-0000-0000B56D0000}"/>
    <cellStyle name="Normal 2 5 2 2 2 2 3 5 5" xfId="37700" xr:uid="{00000000-0005-0000-0000-0000B66D0000}"/>
    <cellStyle name="Normal 2 5 2 2 2 2 3 5 6" xfId="46086" xr:uid="{00000000-0005-0000-0000-0000B76D0000}"/>
    <cellStyle name="Normal 2 5 2 2 2 2 3 5 7" xfId="54472" xr:uid="{00000000-0005-0000-0000-0000B86D0000}"/>
    <cellStyle name="Normal 2 5 2 2 2 2 3 6" xfId="9576" xr:uid="{00000000-0005-0000-0000-0000B96D0000}"/>
    <cellStyle name="Normal 2 5 2 2 2 2 3 7" xfId="17962" xr:uid="{00000000-0005-0000-0000-0000BA6D0000}"/>
    <cellStyle name="Normal 2 5 2 2 2 2 3 8" xfId="26348" xr:uid="{00000000-0005-0000-0000-0000BB6D0000}"/>
    <cellStyle name="Normal 2 5 2 2 2 2 3 9" xfId="34734" xr:uid="{00000000-0005-0000-0000-0000BC6D0000}"/>
    <cellStyle name="Normal 2 5 2 2 2 2 4" xfId="1093" xr:uid="{00000000-0005-0000-0000-0000BD6D0000}"/>
    <cellStyle name="Normal 2 5 2 2 2 2 4 10" xfId="51504" xr:uid="{00000000-0005-0000-0000-0000BE6D0000}"/>
    <cellStyle name="Normal 2 5 2 2 2 2 4 11" xfId="59890" xr:uid="{00000000-0005-0000-0000-0000BF6D0000}"/>
    <cellStyle name="Normal 2 5 2 2 2 2 4 2" xfId="3044" xr:uid="{00000000-0005-0000-0000-0000C06D0000}"/>
    <cellStyle name="Normal 2 5 2 2 2 2 4 2 2" xfId="5761" xr:uid="{00000000-0005-0000-0000-0000C16D0000}"/>
    <cellStyle name="Normal 2 5 2 2 2 2 4 2 2 2" xfId="17115" xr:uid="{00000000-0005-0000-0000-0000C26D0000}"/>
    <cellStyle name="Normal 2 5 2 2 2 2 4 2 2 3" xfId="25501" xr:uid="{00000000-0005-0000-0000-0000C36D0000}"/>
    <cellStyle name="Normal 2 5 2 2 2 2 4 2 2 4" xfId="33887" xr:uid="{00000000-0005-0000-0000-0000C46D0000}"/>
    <cellStyle name="Normal 2 5 2 2 2 2 4 2 2 5" xfId="42273" xr:uid="{00000000-0005-0000-0000-0000C56D0000}"/>
    <cellStyle name="Normal 2 5 2 2 2 2 4 2 2 6" xfId="50659" xr:uid="{00000000-0005-0000-0000-0000C66D0000}"/>
    <cellStyle name="Normal 2 5 2 2 2 2 4 2 2 7" xfId="59045" xr:uid="{00000000-0005-0000-0000-0000C76D0000}"/>
    <cellStyle name="Normal 2 5 2 2 2 2 4 2 3" xfId="8729" xr:uid="{00000000-0005-0000-0000-0000C86D0000}"/>
    <cellStyle name="Normal 2 5 2 2 2 2 4 2 3 2" xfId="14405" xr:uid="{00000000-0005-0000-0000-0000C96D0000}"/>
    <cellStyle name="Normal 2 5 2 2 2 2 4 2 3 3" xfId="22791" xr:uid="{00000000-0005-0000-0000-0000CA6D0000}"/>
    <cellStyle name="Normal 2 5 2 2 2 2 4 2 3 4" xfId="31177" xr:uid="{00000000-0005-0000-0000-0000CB6D0000}"/>
    <cellStyle name="Normal 2 5 2 2 2 2 4 2 3 5" xfId="39563" xr:uid="{00000000-0005-0000-0000-0000CC6D0000}"/>
    <cellStyle name="Normal 2 5 2 2 2 2 4 2 3 6" xfId="47949" xr:uid="{00000000-0005-0000-0000-0000CD6D0000}"/>
    <cellStyle name="Normal 2 5 2 2 2 2 4 2 3 7" xfId="56335" xr:uid="{00000000-0005-0000-0000-0000CE6D0000}"/>
    <cellStyle name="Normal 2 5 2 2 2 2 4 2 4" xfId="11439" xr:uid="{00000000-0005-0000-0000-0000CF6D0000}"/>
    <cellStyle name="Normal 2 5 2 2 2 2 4 2 5" xfId="19825" xr:uid="{00000000-0005-0000-0000-0000D06D0000}"/>
    <cellStyle name="Normal 2 5 2 2 2 2 4 2 6" xfId="28211" xr:uid="{00000000-0005-0000-0000-0000D16D0000}"/>
    <cellStyle name="Normal 2 5 2 2 2 2 4 2 7" xfId="36597" xr:uid="{00000000-0005-0000-0000-0000D26D0000}"/>
    <cellStyle name="Normal 2 5 2 2 2 2 4 2 8" xfId="44983" xr:uid="{00000000-0005-0000-0000-0000D36D0000}"/>
    <cellStyle name="Normal 2 5 2 2 2 2 4 2 9" xfId="53369" xr:uid="{00000000-0005-0000-0000-0000D46D0000}"/>
    <cellStyle name="Normal 2 5 2 2 2 2 4 3" xfId="3896" xr:uid="{00000000-0005-0000-0000-0000D56D0000}"/>
    <cellStyle name="Normal 2 5 2 2 2 2 4 3 2" xfId="15250" xr:uid="{00000000-0005-0000-0000-0000D66D0000}"/>
    <cellStyle name="Normal 2 5 2 2 2 2 4 3 3" xfId="23636" xr:uid="{00000000-0005-0000-0000-0000D76D0000}"/>
    <cellStyle name="Normal 2 5 2 2 2 2 4 3 4" xfId="32022" xr:uid="{00000000-0005-0000-0000-0000D86D0000}"/>
    <cellStyle name="Normal 2 5 2 2 2 2 4 3 5" xfId="40408" xr:uid="{00000000-0005-0000-0000-0000D96D0000}"/>
    <cellStyle name="Normal 2 5 2 2 2 2 4 3 6" xfId="48794" xr:uid="{00000000-0005-0000-0000-0000DA6D0000}"/>
    <cellStyle name="Normal 2 5 2 2 2 2 4 3 7" xfId="57180" xr:uid="{00000000-0005-0000-0000-0000DB6D0000}"/>
    <cellStyle name="Normal 2 5 2 2 2 2 4 4" xfId="6864" xr:uid="{00000000-0005-0000-0000-0000DC6D0000}"/>
    <cellStyle name="Normal 2 5 2 2 2 2 4 4 2" xfId="12540" xr:uid="{00000000-0005-0000-0000-0000DD6D0000}"/>
    <cellStyle name="Normal 2 5 2 2 2 2 4 4 3" xfId="20926" xr:uid="{00000000-0005-0000-0000-0000DE6D0000}"/>
    <cellStyle name="Normal 2 5 2 2 2 2 4 4 4" xfId="29312" xr:uid="{00000000-0005-0000-0000-0000DF6D0000}"/>
    <cellStyle name="Normal 2 5 2 2 2 2 4 4 5" xfId="37698" xr:uid="{00000000-0005-0000-0000-0000E06D0000}"/>
    <cellStyle name="Normal 2 5 2 2 2 2 4 4 6" xfId="46084" xr:uid="{00000000-0005-0000-0000-0000E16D0000}"/>
    <cellStyle name="Normal 2 5 2 2 2 2 4 4 7" xfId="54470" xr:uid="{00000000-0005-0000-0000-0000E26D0000}"/>
    <cellStyle name="Normal 2 5 2 2 2 2 4 5" xfId="9574" xr:uid="{00000000-0005-0000-0000-0000E36D0000}"/>
    <cellStyle name="Normal 2 5 2 2 2 2 4 6" xfId="17960" xr:uid="{00000000-0005-0000-0000-0000E46D0000}"/>
    <cellStyle name="Normal 2 5 2 2 2 2 4 7" xfId="26346" xr:uid="{00000000-0005-0000-0000-0000E56D0000}"/>
    <cellStyle name="Normal 2 5 2 2 2 2 4 8" xfId="34732" xr:uid="{00000000-0005-0000-0000-0000E66D0000}"/>
    <cellStyle name="Normal 2 5 2 2 2 2 4 9" xfId="43118" xr:uid="{00000000-0005-0000-0000-0000E76D0000}"/>
    <cellStyle name="Normal 2 5 2 2 2 2 5" xfId="1625" xr:uid="{00000000-0005-0000-0000-0000E86D0000}"/>
    <cellStyle name="Normal 2 5 2 2 2 2 5 10" xfId="51950" xr:uid="{00000000-0005-0000-0000-0000E96D0000}"/>
    <cellStyle name="Normal 2 5 2 2 2 2 5 11" xfId="60336" xr:uid="{00000000-0005-0000-0000-0000EA6D0000}"/>
    <cellStyle name="Normal 2 5 2 2 2 2 5 2" xfId="2645" xr:uid="{00000000-0005-0000-0000-0000EB6D0000}"/>
    <cellStyle name="Normal 2 5 2 2 2 2 5 2 2" xfId="5362" xr:uid="{00000000-0005-0000-0000-0000EC6D0000}"/>
    <cellStyle name="Normal 2 5 2 2 2 2 5 2 2 2" xfId="16716" xr:uid="{00000000-0005-0000-0000-0000ED6D0000}"/>
    <cellStyle name="Normal 2 5 2 2 2 2 5 2 2 3" xfId="25102" xr:uid="{00000000-0005-0000-0000-0000EE6D0000}"/>
    <cellStyle name="Normal 2 5 2 2 2 2 5 2 2 4" xfId="33488" xr:uid="{00000000-0005-0000-0000-0000EF6D0000}"/>
    <cellStyle name="Normal 2 5 2 2 2 2 5 2 2 5" xfId="41874" xr:uid="{00000000-0005-0000-0000-0000F06D0000}"/>
    <cellStyle name="Normal 2 5 2 2 2 2 5 2 2 6" xfId="50260" xr:uid="{00000000-0005-0000-0000-0000F16D0000}"/>
    <cellStyle name="Normal 2 5 2 2 2 2 5 2 2 7" xfId="58646" xr:uid="{00000000-0005-0000-0000-0000F26D0000}"/>
    <cellStyle name="Normal 2 5 2 2 2 2 5 2 3" xfId="8330" xr:uid="{00000000-0005-0000-0000-0000F36D0000}"/>
    <cellStyle name="Normal 2 5 2 2 2 2 5 2 3 2" xfId="14006" xr:uid="{00000000-0005-0000-0000-0000F46D0000}"/>
    <cellStyle name="Normal 2 5 2 2 2 2 5 2 3 3" xfId="22392" xr:uid="{00000000-0005-0000-0000-0000F56D0000}"/>
    <cellStyle name="Normal 2 5 2 2 2 2 5 2 3 4" xfId="30778" xr:uid="{00000000-0005-0000-0000-0000F66D0000}"/>
    <cellStyle name="Normal 2 5 2 2 2 2 5 2 3 5" xfId="39164" xr:uid="{00000000-0005-0000-0000-0000F76D0000}"/>
    <cellStyle name="Normal 2 5 2 2 2 2 5 2 3 6" xfId="47550" xr:uid="{00000000-0005-0000-0000-0000F86D0000}"/>
    <cellStyle name="Normal 2 5 2 2 2 2 5 2 3 7" xfId="55936" xr:uid="{00000000-0005-0000-0000-0000F96D0000}"/>
    <cellStyle name="Normal 2 5 2 2 2 2 5 2 4" xfId="11040" xr:uid="{00000000-0005-0000-0000-0000FA6D0000}"/>
    <cellStyle name="Normal 2 5 2 2 2 2 5 2 5" xfId="19426" xr:uid="{00000000-0005-0000-0000-0000FB6D0000}"/>
    <cellStyle name="Normal 2 5 2 2 2 2 5 2 6" xfId="27812" xr:uid="{00000000-0005-0000-0000-0000FC6D0000}"/>
    <cellStyle name="Normal 2 5 2 2 2 2 5 2 7" xfId="36198" xr:uid="{00000000-0005-0000-0000-0000FD6D0000}"/>
    <cellStyle name="Normal 2 5 2 2 2 2 5 2 8" xfId="44584" xr:uid="{00000000-0005-0000-0000-0000FE6D0000}"/>
    <cellStyle name="Normal 2 5 2 2 2 2 5 2 9" xfId="52970" xr:uid="{00000000-0005-0000-0000-0000FF6D0000}"/>
    <cellStyle name="Normal 2 5 2 2 2 2 5 3" xfId="4342" xr:uid="{00000000-0005-0000-0000-0000006E0000}"/>
    <cellStyle name="Normal 2 5 2 2 2 2 5 3 2" xfId="15696" xr:uid="{00000000-0005-0000-0000-0000016E0000}"/>
    <cellStyle name="Normal 2 5 2 2 2 2 5 3 3" xfId="24082" xr:uid="{00000000-0005-0000-0000-0000026E0000}"/>
    <cellStyle name="Normal 2 5 2 2 2 2 5 3 4" xfId="32468" xr:uid="{00000000-0005-0000-0000-0000036E0000}"/>
    <cellStyle name="Normal 2 5 2 2 2 2 5 3 5" xfId="40854" xr:uid="{00000000-0005-0000-0000-0000046E0000}"/>
    <cellStyle name="Normal 2 5 2 2 2 2 5 3 6" xfId="49240" xr:uid="{00000000-0005-0000-0000-0000056E0000}"/>
    <cellStyle name="Normal 2 5 2 2 2 2 5 3 7" xfId="57626" xr:uid="{00000000-0005-0000-0000-0000066E0000}"/>
    <cellStyle name="Normal 2 5 2 2 2 2 5 4" xfId="7310" xr:uid="{00000000-0005-0000-0000-0000076E0000}"/>
    <cellStyle name="Normal 2 5 2 2 2 2 5 4 2" xfId="12986" xr:uid="{00000000-0005-0000-0000-0000086E0000}"/>
    <cellStyle name="Normal 2 5 2 2 2 2 5 4 3" xfId="21372" xr:uid="{00000000-0005-0000-0000-0000096E0000}"/>
    <cellStyle name="Normal 2 5 2 2 2 2 5 4 4" xfId="29758" xr:uid="{00000000-0005-0000-0000-00000A6E0000}"/>
    <cellStyle name="Normal 2 5 2 2 2 2 5 4 5" xfId="38144" xr:uid="{00000000-0005-0000-0000-00000B6E0000}"/>
    <cellStyle name="Normal 2 5 2 2 2 2 5 4 6" xfId="46530" xr:uid="{00000000-0005-0000-0000-00000C6E0000}"/>
    <cellStyle name="Normal 2 5 2 2 2 2 5 4 7" xfId="54916" xr:uid="{00000000-0005-0000-0000-00000D6E0000}"/>
    <cellStyle name="Normal 2 5 2 2 2 2 5 5" xfId="10020" xr:uid="{00000000-0005-0000-0000-00000E6E0000}"/>
    <cellStyle name="Normal 2 5 2 2 2 2 5 6" xfId="18406" xr:uid="{00000000-0005-0000-0000-00000F6E0000}"/>
    <cellStyle name="Normal 2 5 2 2 2 2 5 7" xfId="26792" xr:uid="{00000000-0005-0000-0000-0000106E0000}"/>
    <cellStyle name="Normal 2 5 2 2 2 2 5 8" xfId="35178" xr:uid="{00000000-0005-0000-0000-0000116E0000}"/>
    <cellStyle name="Normal 2 5 2 2 2 2 5 9" xfId="43564" xr:uid="{00000000-0005-0000-0000-0000126E0000}"/>
    <cellStyle name="Normal 2 5 2 2 2 2 6" xfId="2199" xr:uid="{00000000-0005-0000-0000-0000136E0000}"/>
    <cellStyle name="Normal 2 5 2 2 2 2 6 2" xfId="4916" xr:uid="{00000000-0005-0000-0000-0000146E0000}"/>
    <cellStyle name="Normal 2 5 2 2 2 2 6 2 2" xfId="16270" xr:uid="{00000000-0005-0000-0000-0000156E0000}"/>
    <cellStyle name="Normal 2 5 2 2 2 2 6 2 3" xfId="24656" xr:uid="{00000000-0005-0000-0000-0000166E0000}"/>
    <cellStyle name="Normal 2 5 2 2 2 2 6 2 4" xfId="33042" xr:uid="{00000000-0005-0000-0000-0000176E0000}"/>
    <cellStyle name="Normal 2 5 2 2 2 2 6 2 5" xfId="41428" xr:uid="{00000000-0005-0000-0000-0000186E0000}"/>
    <cellStyle name="Normal 2 5 2 2 2 2 6 2 6" xfId="49814" xr:uid="{00000000-0005-0000-0000-0000196E0000}"/>
    <cellStyle name="Normal 2 5 2 2 2 2 6 2 7" xfId="58200" xr:uid="{00000000-0005-0000-0000-00001A6E0000}"/>
    <cellStyle name="Normal 2 5 2 2 2 2 6 3" xfId="7884" xr:uid="{00000000-0005-0000-0000-00001B6E0000}"/>
    <cellStyle name="Normal 2 5 2 2 2 2 6 3 2" xfId="13560" xr:uid="{00000000-0005-0000-0000-00001C6E0000}"/>
    <cellStyle name="Normal 2 5 2 2 2 2 6 3 3" xfId="21946" xr:uid="{00000000-0005-0000-0000-00001D6E0000}"/>
    <cellStyle name="Normal 2 5 2 2 2 2 6 3 4" xfId="30332" xr:uid="{00000000-0005-0000-0000-00001E6E0000}"/>
    <cellStyle name="Normal 2 5 2 2 2 2 6 3 5" xfId="38718" xr:uid="{00000000-0005-0000-0000-00001F6E0000}"/>
    <cellStyle name="Normal 2 5 2 2 2 2 6 3 6" xfId="47104" xr:uid="{00000000-0005-0000-0000-0000206E0000}"/>
    <cellStyle name="Normal 2 5 2 2 2 2 6 3 7" xfId="55490" xr:uid="{00000000-0005-0000-0000-0000216E0000}"/>
    <cellStyle name="Normal 2 5 2 2 2 2 6 4" xfId="10594" xr:uid="{00000000-0005-0000-0000-0000226E0000}"/>
    <cellStyle name="Normal 2 5 2 2 2 2 6 5" xfId="18980" xr:uid="{00000000-0005-0000-0000-0000236E0000}"/>
    <cellStyle name="Normal 2 5 2 2 2 2 6 6" xfId="27366" xr:uid="{00000000-0005-0000-0000-0000246E0000}"/>
    <cellStyle name="Normal 2 5 2 2 2 2 6 7" xfId="35752" xr:uid="{00000000-0005-0000-0000-0000256E0000}"/>
    <cellStyle name="Normal 2 5 2 2 2 2 6 8" xfId="44138" xr:uid="{00000000-0005-0000-0000-0000266E0000}"/>
    <cellStyle name="Normal 2 5 2 2 2 2 6 9" xfId="52524" xr:uid="{00000000-0005-0000-0000-0000276E0000}"/>
    <cellStyle name="Normal 2 5 2 2 2 2 7" xfId="699" xr:uid="{00000000-0005-0000-0000-0000286E0000}"/>
    <cellStyle name="Normal 2 5 2 2 2 2 7 2" xfId="6465" xr:uid="{00000000-0005-0000-0000-0000296E0000}"/>
    <cellStyle name="Normal 2 5 2 2 2 2 7 3" xfId="12141" xr:uid="{00000000-0005-0000-0000-00002A6E0000}"/>
    <cellStyle name="Normal 2 5 2 2 2 2 7 4" xfId="20527" xr:uid="{00000000-0005-0000-0000-00002B6E0000}"/>
    <cellStyle name="Normal 2 5 2 2 2 2 7 5" xfId="28913" xr:uid="{00000000-0005-0000-0000-00002C6E0000}"/>
    <cellStyle name="Normal 2 5 2 2 2 2 7 6" xfId="37299" xr:uid="{00000000-0005-0000-0000-00002D6E0000}"/>
    <cellStyle name="Normal 2 5 2 2 2 2 7 7" xfId="45685" xr:uid="{00000000-0005-0000-0000-00002E6E0000}"/>
    <cellStyle name="Normal 2 5 2 2 2 2 7 8" xfId="54071" xr:uid="{00000000-0005-0000-0000-00002F6E0000}"/>
    <cellStyle name="Normal 2 5 2 2 2 2 8" xfId="3497" xr:uid="{00000000-0005-0000-0000-0000306E0000}"/>
    <cellStyle name="Normal 2 5 2 2 2 2 8 2" xfId="14851" xr:uid="{00000000-0005-0000-0000-0000316E0000}"/>
    <cellStyle name="Normal 2 5 2 2 2 2 8 3" xfId="23237" xr:uid="{00000000-0005-0000-0000-0000326E0000}"/>
    <cellStyle name="Normal 2 5 2 2 2 2 8 4" xfId="31623" xr:uid="{00000000-0005-0000-0000-0000336E0000}"/>
    <cellStyle name="Normal 2 5 2 2 2 2 8 5" xfId="40009" xr:uid="{00000000-0005-0000-0000-0000346E0000}"/>
    <cellStyle name="Normal 2 5 2 2 2 2 8 6" xfId="48395" xr:uid="{00000000-0005-0000-0000-0000356E0000}"/>
    <cellStyle name="Normal 2 5 2 2 2 2 8 7" xfId="56781" xr:uid="{00000000-0005-0000-0000-0000366E0000}"/>
    <cellStyle name="Normal 2 5 2 2 2 2 9" xfId="6290" xr:uid="{00000000-0005-0000-0000-0000376E0000}"/>
    <cellStyle name="Normal 2 5 2 2 2 2 9 2" xfId="11966" xr:uid="{00000000-0005-0000-0000-0000386E0000}"/>
    <cellStyle name="Normal 2 5 2 2 2 2 9 3" xfId="20352" xr:uid="{00000000-0005-0000-0000-0000396E0000}"/>
    <cellStyle name="Normal 2 5 2 2 2 2 9 4" xfId="28738" xr:uid="{00000000-0005-0000-0000-00003A6E0000}"/>
    <cellStyle name="Normal 2 5 2 2 2 2 9 5" xfId="37124" xr:uid="{00000000-0005-0000-0000-00003B6E0000}"/>
    <cellStyle name="Normal 2 5 2 2 2 2 9 6" xfId="45510" xr:uid="{00000000-0005-0000-0000-00003C6E0000}"/>
    <cellStyle name="Normal 2 5 2 2 2 2 9 7" xfId="53896" xr:uid="{00000000-0005-0000-0000-00003D6E0000}"/>
    <cellStyle name="Normal 2 5 2 2 2 2_Sheet1" xfId="273" xr:uid="{00000000-0005-0000-0000-00003E6E0000}"/>
    <cellStyle name="Normal 2 5 2 2 2 3" xfId="274" xr:uid="{00000000-0005-0000-0000-00003F6E0000}"/>
    <cellStyle name="Normal 2 5 2 2 2 3 10" xfId="25949" xr:uid="{00000000-0005-0000-0000-0000406E0000}"/>
    <cellStyle name="Normal 2 5 2 2 2 3 11" xfId="34335" xr:uid="{00000000-0005-0000-0000-0000416E0000}"/>
    <cellStyle name="Normal 2 5 2 2 2 3 12" xfId="42721" xr:uid="{00000000-0005-0000-0000-0000426E0000}"/>
    <cellStyle name="Normal 2 5 2 2 2 3 13" xfId="51107" xr:uid="{00000000-0005-0000-0000-0000436E0000}"/>
    <cellStyle name="Normal 2 5 2 2 2 3 14" xfId="59493" xr:uid="{00000000-0005-0000-0000-0000446E0000}"/>
    <cellStyle name="Normal 2 5 2 2 2 3 15" xfId="60860" xr:uid="{00000000-0005-0000-0000-0000456E0000}"/>
    <cellStyle name="Normal 2 5 2 2 2 3 2" xfId="1096" xr:uid="{00000000-0005-0000-0000-0000466E0000}"/>
    <cellStyle name="Normal 2 5 2 2 2 3 2 10" xfId="51507" xr:uid="{00000000-0005-0000-0000-0000476E0000}"/>
    <cellStyle name="Normal 2 5 2 2 2 3 2 11" xfId="59893" xr:uid="{00000000-0005-0000-0000-0000486E0000}"/>
    <cellStyle name="Normal 2 5 2 2 2 3 2 12" xfId="61355" xr:uid="{00000000-0005-0000-0000-0000496E0000}"/>
    <cellStyle name="Normal 2 5 2 2 2 3 2 2" xfId="3047" xr:uid="{00000000-0005-0000-0000-00004A6E0000}"/>
    <cellStyle name="Normal 2 5 2 2 2 3 2 2 2" xfId="5764" xr:uid="{00000000-0005-0000-0000-00004B6E0000}"/>
    <cellStyle name="Normal 2 5 2 2 2 3 2 2 2 2" xfId="17118" xr:uid="{00000000-0005-0000-0000-00004C6E0000}"/>
    <cellStyle name="Normal 2 5 2 2 2 3 2 2 2 3" xfId="25504" xr:uid="{00000000-0005-0000-0000-00004D6E0000}"/>
    <cellStyle name="Normal 2 5 2 2 2 3 2 2 2 4" xfId="33890" xr:uid="{00000000-0005-0000-0000-00004E6E0000}"/>
    <cellStyle name="Normal 2 5 2 2 2 3 2 2 2 5" xfId="42276" xr:uid="{00000000-0005-0000-0000-00004F6E0000}"/>
    <cellStyle name="Normal 2 5 2 2 2 3 2 2 2 6" xfId="50662" xr:uid="{00000000-0005-0000-0000-0000506E0000}"/>
    <cellStyle name="Normal 2 5 2 2 2 3 2 2 2 7" xfId="59048" xr:uid="{00000000-0005-0000-0000-0000516E0000}"/>
    <cellStyle name="Normal 2 5 2 2 2 3 2 2 3" xfId="8732" xr:uid="{00000000-0005-0000-0000-0000526E0000}"/>
    <cellStyle name="Normal 2 5 2 2 2 3 2 2 3 2" xfId="14408" xr:uid="{00000000-0005-0000-0000-0000536E0000}"/>
    <cellStyle name="Normal 2 5 2 2 2 3 2 2 3 3" xfId="22794" xr:uid="{00000000-0005-0000-0000-0000546E0000}"/>
    <cellStyle name="Normal 2 5 2 2 2 3 2 2 3 4" xfId="31180" xr:uid="{00000000-0005-0000-0000-0000556E0000}"/>
    <cellStyle name="Normal 2 5 2 2 2 3 2 2 3 5" xfId="39566" xr:uid="{00000000-0005-0000-0000-0000566E0000}"/>
    <cellStyle name="Normal 2 5 2 2 2 3 2 2 3 6" xfId="47952" xr:uid="{00000000-0005-0000-0000-0000576E0000}"/>
    <cellStyle name="Normal 2 5 2 2 2 3 2 2 3 7" xfId="56338" xr:uid="{00000000-0005-0000-0000-0000586E0000}"/>
    <cellStyle name="Normal 2 5 2 2 2 3 2 2 4" xfId="11442" xr:uid="{00000000-0005-0000-0000-0000596E0000}"/>
    <cellStyle name="Normal 2 5 2 2 2 3 2 2 5" xfId="19828" xr:uid="{00000000-0005-0000-0000-00005A6E0000}"/>
    <cellStyle name="Normal 2 5 2 2 2 3 2 2 6" xfId="28214" xr:uid="{00000000-0005-0000-0000-00005B6E0000}"/>
    <cellStyle name="Normal 2 5 2 2 2 3 2 2 7" xfId="36600" xr:uid="{00000000-0005-0000-0000-00005C6E0000}"/>
    <cellStyle name="Normal 2 5 2 2 2 3 2 2 8" xfId="44986" xr:uid="{00000000-0005-0000-0000-00005D6E0000}"/>
    <cellStyle name="Normal 2 5 2 2 2 3 2 2 9" xfId="53372" xr:uid="{00000000-0005-0000-0000-00005E6E0000}"/>
    <cellStyle name="Normal 2 5 2 2 2 3 2 3" xfId="3899" xr:uid="{00000000-0005-0000-0000-00005F6E0000}"/>
    <cellStyle name="Normal 2 5 2 2 2 3 2 3 2" xfId="15253" xr:uid="{00000000-0005-0000-0000-0000606E0000}"/>
    <cellStyle name="Normal 2 5 2 2 2 3 2 3 3" xfId="23639" xr:uid="{00000000-0005-0000-0000-0000616E0000}"/>
    <cellStyle name="Normal 2 5 2 2 2 3 2 3 4" xfId="32025" xr:uid="{00000000-0005-0000-0000-0000626E0000}"/>
    <cellStyle name="Normal 2 5 2 2 2 3 2 3 5" xfId="40411" xr:uid="{00000000-0005-0000-0000-0000636E0000}"/>
    <cellStyle name="Normal 2 5 2 2 2 3 2 3 6" xfId="48797" xr:uid="{00000000-0005-0000-0000-0000646E0000}"/>
    <cellStyle name="Normal 2 5 2 2 2 3 2 3 7" xfId="57183" xr:uid="{00000000-0005-0000-0000-0000656E0000}"/>
    <cellStyle name="Normal 2 5 2 2 2 3 2 4" xfId="6867" xr:uid="{00000000-0005-0000-0000-0000666E0000}"/>
    <cellStyle name="Normal 2 5 2 2 2 3 2 4 2" xfId="12543" xr:uid="{00000000-0005-0000-0000-0000676E0000}"/>
    <cellStyle name="Normal 2 5 2 2 2 3 2 4 3" xfId="20929" xr:uid="{00000000-0005-0000-0000-0000686E0000}"/>
    <cellStyle name="Normal 2 5 2 2 2 3 2 4 4" xfId="29315" xr:uid="{00000000-0005-0000-0000-0000696E0000}"/>
    <cellStyle name="Normal 2 5 2 2 2 3 2 4 5" xfId="37701" xr:uid="{00000000-0005-0000-0000-00006A6E0000}"/>
    <cellStyle name="Normal 2 5 2 2 2 3 2 4 6" xfId="46087" xr:uid="{00000000-0005-0000-0000-00006B6E0000}"/>
    <cellStyle name="Normal 2 5 2 2 2 3 2 4 7" xfId="54473" xr:uid="{00000000-0005-0000-0000-00006C6E0000}"/>
    <cellStyle name="Normal 2 5 2 2 2 3 2 5" xfId="9577" xr:uid="{00000000-0005-0000-0000-00006D6E0000}"/>
    <cellStyle name="Normal 2 5 2 2 2 3 2 6" xfId="17963" xr:uid="{00000000-0005-0000-0000-00006E6E0000}"/>
    <cellStyle name="Normal 2 5 2 2 2 3 2 7" xfId="26349" xr:uid="{00000000-0005-0000-0000-00006F6E0000}"/>
    <cellStyle name="Normal 2 5 2 2 2 3 2 8" xfId="34735" xr:uid="{00000000-0005-0000-0000-0000706E0000}"/>
    <cellStyle name="Normal 2 5 2 2 2 3 2 9" xfId="43121" xr:uid="{00000000-0005-0000-0000-0000716E0000}"/>
    <cellStyle name="Normal 2 5 2 2 2 3 3" xfId="1627" xr:uid="{00000000-0005-0000-0000-0000726E0000}"/>
    <cellStyle name="Normal 2 5 2 2 2 3 3 10" xfId="51952" xr:uid="{00000000-0005-0000-0000-0000736E0000}"/>
    <cellStyle name="Normal 2 5 2 2 2 3 3 11" xfId="60338" xr:uid="{00000000-0005-0000-0000-0000746E0000}"/>
    <cellStyle name="Normal 2 5 2 2 2 3 3 2" xfId="2647" xr:uid="{00000000-0005-0000-0000-0000756E0000}"/>
    <cellStyle name="Normal 2 5 2 2 2 3 3 2 2" xfId="5364" xr:uid="{00000000-0005-0000-0000-0000766E0000}"/>
    <cellStyle name="Normal 2 5 2 2 2 3 3 2 2 2" xfId="16718" xr:uid="{00000000-0005-0000-0000-0000776E0000}"/>
    <cellStyle name="Normal 2 5 2 2 2 3 3 2 2 3" xfId="25104" xr:uid="{00000000-0005-0000-0000-0000786E0000}"/>
    <cellStyle name="Normal 2 5 2 2 2 3 3 2 2 4" xfId="33490" xr:uid="{00000000-0005-0000-0000-0000796E0000}"/>
    <cellStyle name="Normal 2 5 2 2 2 3 3 2 2 5" xfId="41876" xr:uid="{00000000-0005-0000-0000-00007A6E0000}"/>
    <cellStyle name="Normal 2 5 2 2 2 3 3 2 2 6" xfId="50262" xr:uid="{00000000-0005-0000-0000-00007B6E0000}"/>
    <cellStyle name="Normal 2 5 2 2 2 3 3 2 2 7" xfId="58648" xr:uid="{00000000-0005-0000-0000-00007C6E0000}"/>
    <cellStyle name="Normal 2 5 2 2 2 3 3 2 3" xfId="8332" xr:uid="{00000000-0005-0000-0000-00007D6E0000}"/>
    <cellStyle name="Normal 2 5 2 2 2 3 3 2 3 2" xfId="14008" xr:uid="{00000000-0005-0000-0000-00007E6E0000}"/>
    <cellStyle name="Normal 2 5 2 2 2 3 3 2 3 3" xfId="22394" xr:uid="{00000000-0005-0000-0000-00007F6E0000}"/>
    <cellStyle name="Normal 2 5 2 2 2 3 3 2 3 4" xfId="30780" xr:uid="{00000000-0005-0000-0000-0000806E0000}"/>
    <cellStyle name="Normal 2 5 2 2 2 3 3 2 3 5" xfId="39166" xr:uid="{00000000-0005-0000-0000-0000816E0000}"/>
    <cellStyle name="Normal 2 5 2 2 2 3 3 2 3 6" xfId="47552" xr:uid="{00000000-0005-0000-0000-0000826E0000}"/>
    <cellStyle name="Normal 2 5 2 2 2 3 3 2 3 7" xfId="55938" xr:uid="{00000000-0005-0000-0000-0000836E0000}"/>
    <cellStyle name="Normal 2 5 2 2 2 3 3 2 4" xfId="11042" xr:uid="{00000000-0005-0000-0000-0000846E0000}"/>
    <cellStyle name="Normal 2 5 2 2 2 3 3 2 5" xfId="19428" xr:uid="{00000000-0005-0000-0000-0000856E0000}"/>
    <cellStyle name="Normal 2 5 2 2 2 3 3 2 6" xfId="27814" xr:uid="{00000000-0005-0000-0000-0000866E0000}"/>
    <cellStyle name="Normal 2 5 2 2 2 3 3 2 7" xfId="36200" xr:uid="{00000000-0005-0000-0000-0000876E0000}"/>
    <cellStyle name="Normal 2 5 2 2 2 3 3 2 8" xfId="44586" xr:uid="{00000000-0005-0000-0000-0000886E0000}"/>
    <cellStyle name="Normal 2 5 2 2 2 3 3 2 9" xfId="52972" xr:uid="{00000000-0005-0000-0000-0000896E0000}"/>
    <cellStyle name="Normal 2 5 2 2 2 3 3 3" xfId="4344" xr:uid="{00000000-0005-0000-0000-00008A6E0000}"/>
    <cellStyle name="Normal 2 5 2 2 2 3 3 3 2" xfId="15698" xr:uid="{00000000-0005-0000-0000-00008B6E0000}"/>
    <cellStyle name="Normal 2 5 2 2 2 3 3 3 3" xfId="24084" xr:uid="{00000000-0005-0000-0000-00008C6E0000}"/>
    <cellStyle name="Normal 2 5 2 2 2 3 3 3 4" xfId="32470" xr:uid="{00000000-0005-0000-0000-00008D6E0000}"/>
    <cellStyle name="Normal 2 5 2 2 2 3 3 3 5" xfId="40856" xr:uid="{00000000-0005-0000-0000-00008E6E0000}"/>
    <cellStyle name="Normal 2 5 2 2 2 3 3 3 6" xfId="49242" xr:uid="{00000000-0005-0000-0000-00008F6E0000}"/>
    <cellStyle name="Normal 2 5 2 2 2 3 3 3 7" xfId="57628" xr:uid="{00000000-0005-0000-0000-0000906E0000}"/>
    <cellStyle name="Normal 2 5 2 2 2 3 3 4" xfId="7312" xr:uid="{00000000-0005-0000-0000-0000916E0000}"/>
    <cellStyle name="Normal 2 5 2 2 2 3 3 4 2" xfId="12988" xr:uid="{00000000-0005-0000-0000-0000926E0000}"/>
    <cellStyle name="Normal 2 5 2 2 2 3 3 4 3" xfId="21374" xr:uid="{00000000-0005-0000-0000-0000936E0000}"/>
    <cellStyle name="Normal 2 5 2 2 2 3 3 4 4" xfId="29760" xr:uid="{00000000-0005-0000-0000-0000946E0000}"/>
    <cellStyle name="Normal 2 5 2 2 2 3 3 4 5" xfId="38146" xr:uid="{00000000-0005-0000-0000-0000956E0000}"/>
    <cellStyle name="Normal 2 5 2 2 2 3 3 4 6" xfId="46532" xr:uid="{00000000-0005-0000-0000-0000966E0000}"/>
    <cellStyle name="Normal 2 5 2 2 2 3 3 4 7" xfId="54918" xr:uid="{00000000-0005-0000-0000-0000976E0000}"/>
    <cellStyle name="Normal 2 5 2 2 2 3 3 5" xfId="10022" xr:uid="{00000000-0005-0000-0000-0000986E0000}"/>
    <cellStyle name="Normal 2 5 2 2 2 3 3 6" xfId="18408" xr:uid="{00000000-0005-0000-0000-0000996E0000}"/>
    <cellStyle name="Normal 2 5 2 2 2 3 3 7" xfId="26794" xr:uid="{00000000-0005-0000-0000-00009A6E0000}"/>
    <cellStyle name="Normal 2 5 2 2 2 3 3 8" xfId="35180" xr:uid="{00000000-0005-0000-0000-00009B6E0000}"/>
    <cellStyle name="Normal 2 5 2 2 2 3 3 9" xfId="43566" xr:uid="{00000000-0005-0000-0000-00009C6E0000}"/>
    <cellStyle name="Normal 2 5 2 2 2 3 4" xfId="2202" xr:uid="{00000000-0005-0000-0000-00009D6E0000}"/>
    <cellStyle name="Normal 2 5 2 2 2 3 4 2" xfId="4919" xr:uid="{00000000-0005-0000-0000-00009E6E0000}"/>
    <cellStyle name="Normal 2 5 2 2 2 3 4 2 2" xfId="16273" xr:uid="{00000000-0005-0000-0000-00009F6E0000}"/>
    <cellStyle name="Normal 2 5 2 2 2 3 4 2 3" xfId="24659" xr:uid="{00000000-0005-0000-0000-0000A06E0000}"/>
    <cellStyle name="Normal 2 5 2 2 2 3 4 2 4" xfId="33045" xr:uid="{00000000-0005-0000-0000-0000A16E0000}"/>
    <cellStyle name="Normal 2 5 2 2 2 3 4 2 5" xfId="41431" xr:uid="{00000000-0005-0000-0000-0000A26E0000}"/>
    <cellStyle name="Normal 2 5 2 2 2 3 4 2 6" xfId="49817" xr:uid="{00000000-0005-0000-0000-0000A36E0000}"/>
    <cellStyle name="Normal 2 5 2 2 2 3 4 2 7" xfId="58203" xr:uid="{00000000-0005-0000-0000-0000A46E0000}"/>
    <cellStyle name="Normal 2 5 2 2 2 3 4 3" xfId="7887" xr:uid="{00000000-0005-0000-0000-0000A56E0000}"/>
    <cellStyle name="Normal 2 5 2 2 2 3 4 3 2" xfId="13563" xr:uid="{00000000-0005-0000-0000-0000A66E0000}"/>
    <cellStyle name="Normal 2 5 2 2 2 3 4 3 3" xfId="21949" xr:uid="{00000000-0005-0000-0000-0000A76E0000}"/>
    <cellStyle name="Normal 2 5 2 2 2 3 4 3 4" xfId="30335" xr:uid="{00000000-0005-0000-0000-0000A86E0000}"/>
    <cellStyle name="Normal 2 5 2 2 2 3 4 3 5" xfId="38721" xr:uid="{00000000-0005-0000-0000-0000A96E0000}"/>
    <cellStyle name="Normal 2 5 2 2 2 3 4 3 6" xfId="47107" xr:uid="{00000000-0005-0000-0000-0000AA6E0000}"/>
    <cellStyle name="Normal 2 5 2 2 2 3 4 3 7" xfId="55493" xr:uid="{00000000-0005-0000-0000-0000AB6E0000}"/>
    <cellStyle name="Normal 2 5 2 2 2 3 4 4" xfId="10597" xr:uid="{00000000-0005-0000-0000-0000AC6E0000}"/>
    <cellStyle name="Normal 2 5 2 2 2 3 4 5" xfId="18983" xr:uid="{00000000-0005-0000-0000-0000AD6E0000}"/>
    <cellStyle name="Normal 2 5 2 2 2 3 4 6" xfId="27369" xr:uid="{00000000-0005-0000-0000-0000AE6E0000}"/>
    <cellStyle name="Normal 2 5 2 2 2 3 4 7" xfId="35755" xr:uid="{00000000-0005-0000-0000-0000AF6E0000}"/>
    <cellStyle name="Normal 2 5 2 2 2 3 4 8" xfId="44141" xr:uid="{00000000-0005-0000-0000-0000B06E0000}"/>
    <cellStyle name="Normal 2 5 2 2 2 3 4 9" xfId="52527" xr:uid="{00000000-0005-0000-0000-0000B16E0000}"/>
    <cellStyle name="Normal 2 5 2 2 2 3 5" xfId="700" xr:uid="{00000000-0005-0000-0000-0000B26E0000}"/>
    <cellStyle name="Normal 2 5 2 2 2 3 5 2" xfId="6467" xr:uid="{00000000-0005-0000-0000-0000B36E0000}"/>
    <cellStyle name="Normal 2 5 2 2 2 3 5 3" xfId="12143" xr:uid="{00000000-0005-0000-0000-0000B46E0000}"/>
    <cellStyle name="Normal 2 5 2 2 2 3 5 4" xfId="20529" xr:uid="{00000000-0005-0000-0000-0000B56E0000}"/>
    <cellStyle name="Normal 2 5 2 2 2 3 5 5" xfId="28915" xr:uid="{00000000-0005-0000-0000-0000B66E0000}"/>
    <cellStyle name="Normal 2 5 2 2 2 3 5 6" xfId="37301" xr:uid="{00000000-0005-0000-0000-0000B76E0000}"/>
    <cellStyle name="Normal 2 5 2 2 2 3 5 7" xfId="45687" xr:uid="{00000000-0005-0000-0000-0000B86E0000}"/>
    <cellStyle name="Normal 2 5 2 2 2 3 5 8" xfId="54073" xr:uid="{00000000-0005-0000-0000-0000B96E0000}"/>
    <cellStyle name="Normal 2 5 2 2 2 3 6" xfId="3499" xr:uid="{00000000-0005-0000-0000-0000BA6E0000}"/>
    <cellStyle name="Normal 2 5 2 2 2 3 6 2" xfId="14853" xr:uid="{00000000-0005-0000-0000-0000BB6E0000}"/>
    <cellStyle name="Normal 2 5 2 2 2 3 6 3" xfId="23239" xr:uid="{00000000-0005-0000-0000-0000BC6E0000}"/>
    <cellStyle name="Normal 2 5 2 2 2 3 6 4" xfId="31625" xr:uid="{00000000-0005-0000-0000-0000BD6E0000}"/>
    <cellStyle name="Normal 2 5 2 2 2 3 6 5" xfId="40011" xr:uid="{00000000-0005-0000-0000-0000BE6E0000}"/>
    <cellStyle name="Normal 2 5 2 2 2 3 6 6" xfId="48397" xr:uid="{00000000-0005-0000-0000-0000BF6E0000}"/>
    <cellStyle name="Normal 2 5 2 2 2 3 6 7" xfId="56783" xr:uid="{00000000-0005-0000-0000-0000C06E0000}"/>
    <cellStyle name="Normal 2 5 2 2 2 3 7" xfId="6218" xr:uid="{00000000-0005-0000-0000-0000C16E0000}"/>
    <cellStyle name="Normal 2 5 2 2 2 3 7 2" xfId="11894" xr:uid="{00000000-0005-0000-0000-0000C26E0000}"/>
    <cellStyle name="Normal 2 5 2 2 2 3 7 3" xfId="20280" xr:uid="{00000000-0005-0000-0000-0000C36E0000}"/>
    <cellStyle name="Normal 2 5 2 2 2 3 7 4" xfId="28666" xr:uid="{00000000-0005-0000-0000-0000C46E0000}"/>
    <cellStyle name="Normal 2 5 2 2 2 3 7 5" xfId="37052" xr:uid="{00000000-0005-0000-0000-0000C56E0000}"/>
    <cellStyle name="Normal 2 5 2 2 2 3 7 6" xfId="45438" xr:uid="{00000000-0005-0000-0000-0000C66E0000}"/>
    <cellStyle name="Normal 2 5 2 2 2 3 7 7" xfId="53824" xr:uid="{00000000-0005-0000-0000-0000C76E0000}"/>
    <cellStyle name="Normal 2 5 2 2 2 3 8" xfId="9177" xr:uid="{00000000-0005-0000-0000-0000C86E0000}"/>
    <cellStyle name="Normal 2 5 2 2 2 3 9" xfId="17563" xr:uid="{00000000-0005-0000-0000-0000C96E0000}"/>
    <cellStyle name="Normal 2 5 2 2 2 4" xfId="1097" xr:uid="{00000000-0005-0000-0000-0000CA6E0000}"/>
    <cellStyle name="Normal 2 5 2 2 2 4 10" xfId="43122" xr:uid="{00000000-0005-0000-0000-0000CB6E0000}"/>
    <cellStyle name="Normal 2 5 2 2 2 4 11" xfId="51508" xr:uid="{00000000-0005-0000-0000-0000CC6E0000}"/>
    <cellStyle name="Normal 2 5 2 2 2 4 12" xfId="59894" xr:uid="{00000000-0005-0000-0000-0000CD6E0000}"/>
    <cellStyle name="Normal 2 5 2 2 2 4 13" xfId="61352" xr:uid="{00000000-0005-0000-0000-0000CE6E0000}"/>
    <cellStyle name="Normal 2 5 2 2 2 4 2" xfId="1882" xr:uid="{00000000-0005-0000-0000-0000CF6E0000}"/>
    <cellStyle name="Normal 2 5 2 2 2 4 2 10" xfId="52207" xr:uid="{00000000-0005-0000-0000-0000D06E0000}"/>
    <cellStyle name="Normal 2 5 2 2 2 4 2 11" xfId="60593" xr:uid="{00000000-0005-0000-0000-0000D16E0000}"/>
    <cellStyle name="Normal 2 5 2 2 2 4 2 2" xfId="3048" xr:uid="{00000000-0005-0000-0000-0000D26E0000}"/>
    <cellStyle name="Normal 2 5 2 2 2 4 2 2 2" xfId="5765" xr:uid="{00000000-0005-0000-0000-0000D36E0000}"/>
    <cellStyle name="Normal 2 5 2 2 2 4 2 2 2 2" xfId="17119" xr:uid="{00000000-0005-0000-0000-0000D46E0000}"/>
    <cellStyle name="Normal 2 5 2 2 2 4 2 2 2 3" xfId="25505" xr:uid="{00000000-0005-0000-0000-0000D56E0000}"/>
    <cellStyle name="Normal 2 5 2 2 2 4 2 2 2 4" xfId="33891" xr:uid="{00000000-0005-0000-0000-0000D66E0000}"/>
    <cellStyle name="Normal 2 5 2 2 2 4 2 2 2 5" xfId="42277" xr:uid="{00000000-0005-0000-0000-0000D76E0000}"/>
    <cellStyle name="Normal 2 5 2 2 2 4 2 2 2 6" xfId="50663" xr:uid="{00000000-0005-0000-0000-0000D86E0000}"/>
    <cellStyle name="Normal 2 5 2 2 2 4 2 2 2 7" xfId="59049" xr:uid="{00000000-0005-0000-0000-0000D96E0000}"/>
    <cellStyle name="Normal 2 5 2 2 2 4 2 2 3" xfId="8733" xr:uid="{00000000-0005-0000-0000-0000DA6E0000}"/>
    <cellStyle name="Normal 2 5 2 2 2 4 2 2 3 2" xfId="14409" xr:uid="{00000000-0005-0000-0000-0000DB6E0000}"/>
    <cellStyle name="Normal 2 5 2 2 2 4 2 2 3 3" xfId="22795" xr:uid="{00000000-0005-0000-0000-0000DC6E0000}"/>
    <cellStyle name="Normal 2 5 2 2 2 4 2 2 3 4" xfId="31181" xr:uid="{00000000-0005-0000-0000-0000DD6E0000}"/>
    <cellStyle name="Normal 2 5 2 2 2 4 2 2 3 5" xfId="39567" xr:uid="{00000000-0005-0000-0000-0000DE6E0000}"/>
    <cellStyle name="Normal 2 5 2 2 2 4 2 2 3 6" xfId="47953" xr:uid="{00000000-0005-0000-0000-0000DF6E0000}"/>
    <cellStyle name="Normal 2 5 2 2 2 4 2 2 3 7" xfId="56339" xr:uid="{00000000-0005-0000-0000-0000E06E0000}"/>
    <cellStyle name="Normal 2 5 2 2 2 4 2 2 4" xfId="11443" xr:uid="{00000000-0005-0000-0000-0000E16E0000}"/>
    <cellStyle name="Normal 2 5 2 2 2 4 2 2 5" xfId="19829" xr:uid="{00000000-0005-0000-0000-0000E26E0000}"/>
    <cellStyle name="Normal 2 5 2 2 2 4 2 2 6" xfId="28215" xr:uid="{00000000-0005-0000-0000-0000E36E0000}"/>
    <cellStyle name="Normal 2 5 2 2 2 4 2 2 7" xfId="36601" xr:uid="{00000000-0005-0000-0000-0000E46E0000}"/>
    <cellStyle name="Normal 2 5 2 2 2 4 2 2 8" xfId="44987" xr:uid="{00000000-0005-0000-0000-0000E56E0000}"/>
    <cellStyle name="Normal 2 5 2 2 2 4 2 2 9" xfId="53373" xr:uid="{00000000-0005-0000-0000-0000E66E0000}"/>
    <cellStyle name="Normal 2 5 2 2 2 4 2 3" xfId="4599" xr:uid="{00000000-0005-0000-0000-0000E76E0000}"/>
    <cellStyle name="Normal 2 5 2 2 2 4 2 3 2" xfId="15953" xr:uid="{00000000-0005-0000-0000-0000E86E0000}"/>
    <cellStyle name="Normal 2 5 2 2 2 4 2 3 3" xfId="24339" xr:uid="{00000000-0005-0000-0000-0000E96E0000}"/>
    <cellStyle name="Normal 2 5 2 2 2 4 2 3 4" xfId="32725" xr:uid="{00000000-0005-0000-0000-0000EA6E0000}"/>
    <cellStyle name="Normal 2 5 2 2 2 4 2 3 5" xfId="41111" xr:uid="{00000000-0005-0000-0000-0000EB6E0000}"/>
    <cellStyle name="Normal 2 5 2 2 2 4 2 3 6" xfId="49497" xr:uid="{00000000-0005-0000-0000-0000EC6E0000}"/>
    <cellStyle name="Normal 2 5 2 2 2 4 2 3 7" xfId="57883" xr:uid="{00000000-0005-0000-0000-0000ED6E0000}"/>
    <cellStyle name="Normal 2 5 2 2 2 4 2 4" xfId="7567" xr:uid="{00000000-0005-0000-0000-0000EE6E0000}"/>
    <cellStyle name="Normal 2 5 2 2 2 4 2 4 2" xfId="13243" xr:uid="{00000000-0005-0000-0000-0000EF6E0000}"/>
    <cellStyle name="Normal 2 5 2 2 2 4 2 4 3" xfId="21629" xr:uid="{00000000-0005-0000-0000-0000F06E0000}"/>
    <cellStyle name="Normal 2 5 2 2 2 4 2 4 4" xfId="30015" xr:uid="{00000000-0005-0000-0000-0000F16E0000}"/>
    <cellStyle name="Normal 2 5 2 2 2 4 2 4 5" xfId="38401" xr:uid="{00000000-0005-0000-0000-0000F26E0000}"/>
    <cellStyle name="Normal 2 5 2 2 2 4 2 4 6" xfId="46787" xr:uid="{00000000-0005-0000-0000-0000F36E0000}"/>
    <cellStyle name="Normal 2 5 2 2 2 4 2 4 7" xfId="55173" xr:uid="{00000000-0005-0000-0000-0000F46E0000}"/>
    <cellStyle name="Normal 2 5 2 2 2 4 2 5" xfId="10277" xr:uid="{00000000-0005-0000-0000-0000F56E0000}"/>
    <cellStyle name="Normal 2 5 2 2 2 4 2 6" xfId="18663" xr:uid="{00000000-0005-0000-0000-0000F66E0000}"/>
    <cellStyle name="Normal 2 5 2 2 2 4 2 7" xfId="27049" xr:uid="{00000000-0005-0000-0000-0000F76E0000}"/>
    <cellStyle name="Normal 2 5 2 2 2 4 2 8" xfId="35435" xr:uid="{00000000-0005-0000-0000-0000F86E0000}"/>
    <cellStyle name="Normal 2 5 2 2 2 4 2 9" xfId="43821" xr:uid="{00000000-0005-0000-0000-0000F96E0000}"/>
    <cellStyle name="Normal 2 5 2 2 2 4 3" xfId="2203" xr:uid="{00000000-0005-0000-0000-0000FA6E0000}"/>
    <cellStyle name="Normal 2 5 2 2 2 4 3 2" xfId="4920" xr:uid="{00000000-0005-0000-0000-0000FB6E0000}"/>
    <cellStyle name="Normal 2 5 2 2 2 4 3 2 2" xfId="16274" xr:uid="{00000000-0005-0000-0000-0000FC6E0000}"/>
    <cellStyle name="Normal 2 5 2 2 2 4 3 2 3" xfId="24660" xr:uid="{00000000-0005-0000-0000-0000FD6E0000}"/>
    <cellStyle name="Normal 2 5 2 2 2 4 3 2 4" xfId="33046" xr:uid="{00000000-0005-0000-0000-0000FE6E0000}"/>
    <cellStyle name="Normal 2 5 2 2 2 4 3 2 5" xfId="41432" xr:uid="{00000000-0005-0000-0000-0000FF6E0000}"/>
    <cellStyle name="Normal 2 5 2 2 2 4 3 2 6" xfId="49818" xr:uid="{00000000-0005-0000-0000-0000006F0000}"/>
    <cellStyle name="Normal 2 5 2 2 2 4 3 2 7" xfId="58204" xr:uid="{00000000-0005-0000-0000-0000016F0000}"/>
    <cellStyle name="Normal 2 5 2 2 2 4 3 3" xfId="7888" xr:uid="{00000000-0005-0000-0000-0000026F0000}"/>
    <cellStyle name="Normal 2 5 2 2 2 4 3 3 2" xfId="13564" xr:uid="{00000000-0005-0000-0000-0000036F0000}"/>
    <cellStyle name="Normal 2 5 2 2 2 4 3 3 3" xfId="21950" xr:uid="{00000000-0005-0000-0000-0000046F0000}"/>
    <cellStyle name="Normal 2 5 2 2 2 4 3 3 4" xfId="30336" xr:uid="{00000000-0005-0000-0000-0000056F0000}"/>
    <cellStyle name="Normal 2 5 2 2 2 4 3 3 5" xfId="38722" xr:uid="{00000000-0005-0000-0000-0000066F0000}"/>
    <cellStyle name="Normal 2 5 2 2 2 4 3 3 6" xfId="47108" xr:uid="{00000000-0005-0000-0000-0000076F0000}"/>
    <cellStyle name="Normal 2 5 2 2 2 4 3 3 7" xfId="55494" xr:uid="{00000000-0005-0000-0000-0000086F0000}"/>
    <cellStyle name="Normal 2 5 2 2 2 4 3 4" xfId="10598" xr:uid="{00000000-0005-0000-0000-0000096F0000}"/>
    <cellStyle name="Normal 2 5 2 2 2 4 3 5" xfId="18984" xr:uid="{00000000-0005-0000-0000-00000A6F0000}"/>
    <cellStyle name="Normal 2 5 2 2 2 4 3 6" xfId="27370" xr:uid="{00000000-0005-0000-0000-00000B6F0000}"/>
    <cellStyle name="Normal 2 5 2 2 2 4 3 7" xfId="35756" xr:uid="{00000000-0005-0000-0000-00000C6F0000}"/>
    <cellStyle name="Normal 2 5 2 2 2 4 3 8" xfId="44142" xr:uid="{00000000-0005-0000-0000-00000D6F0000}"/>
    <cellStyle name="Normal 2 5 2 2 2 4 3 9" xfId="52528" xr:uid="{00000000-0005-0000-0000-00000E6F0000}"/>
    <cellStyle name="Normal 2 5 2 2 2 4 4" xfId="3900" xr:uid="{00000000-0005-0000-0000-00000F6F0000}"/>
    <cellStyle name="Normal 2 5 2 2 2 4 4 2" xfId="15254" xr:uid="{00000000-0005-0000-0000-0000106F0000}"/>
    <cellStyle name="Normal 2 5 2 2 2 4 4 3" xfId="23640" xr:uid="{00000000-0005-0000-0000-0000116F0000}"/>
    <cellStyle name="Normal 2 5 2 2 2 4 4 4" xfId="32026" xr:uid="{00000000-0005-0000-0000-0000126F0000}"/>
    <cellStyle name="Normal 2 5 2 2 2 4 4 5" xfId="40412" xr:uid="{00000000-0005-0000-0000-0000136F0000}"/>
    <cellStyle name="Normal 2 5 2 2 2 4 4 6" xfId="48798" xr:uid="{00000000-0005-0000-0000-0000146F0000}"/>
    <cellStyle name="Normal 2 5 2 2 2 4 4 7" xfId="57184" xr:uid="{00000000-0005-0000-0000-0000156F0000}"/>
    <cellStyle name="Normal 2 5 2 2 2 4 5" xfId="6868" xr:uid="{00000000-0005-0000-0000-0000166F0000}"/>
    <cellStyle name="Normal 2 5 2 2 2 4 5 2" xfId="12544" xr:uid="{00000000-0005-0000-0000-0000176F0000}"/>
    <cellStyle name="Normal 2 5 2 2 2 4 5 3" xfId="20930" xr:uid="{00000000-0005-0000-0000-0000186F0000}"/>
    <cellStyle name="Normal 2 5 2 2 2 4 5 4" xfId="29316" xr:uid="{00000000-0005-0000-0000-0000196F0000}"/>
    <cellStyle name="Normal 2 5 2 2 2 4 5 5" xfId="37702" xr:uid="{00000000-0005-0000-0000-00001A6F0000}"/>
    <cellStyle name="Normal 2 5 2 2 2 4 5 6" xfId="46088" xr:uid="{00000000-0005-0000-0000-00001B6F0000}"/>
    <cellStyle name="Normal 2 5 2 2 2 4 5 7" xfId="54474" xr:uid="{00000000-0005-0000-0000-00001C6F0000}"/>
    <cellStyle name="Normal 2 5 2 2 2 4 6" xfId="9578" xr:uid="{00000000-0005-0000-0000-00001D6F0000}"/>
    <cellStyle name="Normal 2 5 2 2 2 4 7" xfId="17964" xr:uid="{00000000-0005-0000-0000-00001E6F0000}"/>
    <cellStyle name="Normal 2 5 2 2 2 4 8" xfId="26350" xr:uid="{00000000-0005-0000-0000-00001F6F0000}"/>
    <cellStyle name="Normal 2 5 2 2 2 4 9" xfId="34736" xr:uid="{00000000-0005-0000-0000-0000206F0000}"/>
    <cellStyle name="Normal 2 5 2 2 2 5" xfId="1092" xr:uid="{00000000-0005-0000-0000-0000216F0000}"/>
    <cellStyle name="Normal 2 5 2 2 2 5 10" xfId="51503" xr:uid="{00000000-0005-0000-0000-0000226F0000}"/>
    <cellStyle name="Normal 2 5 2 2 2 5 11" xfId="59889" xr:uid="{00000000-0005-0000-0000-0000236F0000}"/>
    <cellStyle name="Normal 2 5 2 2 2 5 2" xfId="3043" xr:uid="{00000000-0005-0000-0000-0000246F0000}"/>
    <cellStyle name="Normal 2 5 2 2 2 5 2 2" xfId="5760" xr:uid="{00000000-0005-0000-0000-0000256F0000}"/>
    <cellStyle name="Normal 2 5 2 2 2 5 2 2 2" xfId="17114" xr:uid="{00000000-0005-0000-0000-0000266F0000}"/>
    <cellStyle name="Normal 2 5 2 2 2 5 2 2 3" xfId="25500" xr:uid="{00000000-0005-0000-0000-0000276F0000}"/>
    <cellStyle name="Normal 2 5 2 2 2 5 2 2 4" xfId="33886" xr:uid="{00000000-0005-0000-0000-0000286F0000}"/>
    <cellStyle name="Normal 2 5 2 2 2 5 2 2 5" xfId="42272" xr:uid="{00000000-0005-0000-0000-0000296F0000}"/>
    <cellStyle name="Normal 2 5 2 2 2 5 2 2 6" xfId="50658" xr:uid="{00000000-0005-0000-0000-00002A6F0000}"/>
    <cellStyle name="Normal 2 5 2 2 2 5 2 2 7" xfId="59044" xr:uid="{00000000-0005-0000-0000-00002B6F0000}"/>
    <cellStyle name="Normal 2 5 2 2 2 5 2 3" xfId="8728" xr:uid="{00000000-0005-0000-0000-00002C6F0000}"/>
    <cellStyle name="Normal 2 5 2 2 2 5 2 3 2" xfId="14404" xr:uid="{00000000-0005-0000-0000-00002D6F0000}"/>
    <cellStyle name="Normal 2 5 2 2 2 5 2 3 3" xfId="22790" xr:uid="{00000000-0005-0000-0000-00002E6F0000}"/>
    <cellStyle name="Normal 2 5 2 2 2 5 2 3 4" xfId="31176" xr:uid="{00000000-0005-0000-0000-00002F6F0000}"/>
    <cellStyle name="Normal 2 5 2 2 2 5 2 3 5" xfId="39562" xr:uid="{00000000-0005-0000-0000-0000306F0000}"/>
    <cellStyle name="Normal 2 5 2 2 2 5 2 3 6" xfId="47948" xr:uid="{00000000-0005-0000-0000-0000316F0000}"/>
    <cellStyle name="Normal 2 5 2 2 2 5 2 3 7" xfId="56334" xr:uid="{00000000-0005-0000-0000-0000326F0000}"/>
    <cellStyle name="Normal 2 5 2 2 2 5 2 4" xfId="11438" xr:uid="{00000000-0005-0000-0000-0000336F0000}"/>
    <cellStyle name="Normal 2 5 2 2 2 5 2 5" xfId="19824" xr:uid="{00000000-0005-0000-0000-0000346F0000}"/>
    <cellStyle name="Normal 2 5 2 2 2 5 2 6" xfId="28210" xr:uid="{00000000-0005-0000-0000-0000356F0000}"/>
    <cellStyle name="Normal 2 5 2 2 2 5 2 7" xfId="36596" xr:uid="{00000000-0005-0000-0000-0000366F0000}"/>
    <cellStyle name="Normal 2 5 2 2 2 5 2 8" xfId="44982" xr:uid="{00000000-0005-0000-0000-0000376F0000}"/>
    <cellStyle name="Normal 2 5 2 2 2 5 2 9" xfId="53368" xr:uid="{00000000-0005-0000-0000-0000386F0000}"/>
    <cellStyle name="Normal 2 5 2 2 2 5 3" xfId="3895" xr:uid="{00000000-0005-0000-0000-0000396F0000}"/>
    <cellStyle name="Normal 2 5 2 2 2 5 3 2" xfId="15249" xr:uid="{00000000-0005-0000-0000-00003A6F0000}"/>
    <cellStyle name="Normal 2 5 2 2 2 5 3 3" xfId="23635" xr:uid="{00000000-0005-0000-0000-00003B6F0000}"/>
    <cellStyle name="Normal 2 5 2 2 2 5 3 4" xfId="32021" xr:uid="{00000000-0005-0000-0000-00003C6F0000}"/>
    <cellStyle name="Normal 2 5 2 2 2 5 3 5" xfId="40407" xr:uid="{00000000-0005-0000-0000-00003D6F0000}"/>
    <cellStyle name="Normal 2 5 2 2 2 5 3 6" xfId="48793" xr:uid="{00000000-0005-0000-0000-00003E6F0000}"/>
    <cellStyle name="Normal 2 5 2 2 2 5 3 7" xfId="57179" xr:uid="{00000000-0005-0000-0000-00003F6F0000}"/>
    <cellStyle name="Normal 2 5 2 2 2 5 4" xfId="6863" xr:uid="{00000000-0005-0000-0000-0000406F0000}"/>
    <cellStyle name="Normal 2 5 2 2 2 5 4 2" xfId="12539" xr:uid="{00000000-0005-0000-0000-0000416F0000}"/>
    <cellStyle name="Normal 2 5 2 2 2 5 4 3" xfId="20925" xr:uid="{00000000-0005-0000-0000-0000426F0000}"/>
    <cellStyle name="Normal 2 5 2 2 2 5 4 4" xfId="29311" xr:uid="{00000000-0005-0000-0000-0000436F0000}"/>
    <cellStyle name="Normal 2 5 2 2 2 5 4 5" xfId="37697" xr:uid="{00000000-0005-0000-0000-0000446F0000}"/>
    <cellStyle name="Normal 2 5 2 2 2 5 4 6" xfId="46083" xr:uid="{00000000-0005-0000-0000-0000456F0000}"/>
    <cellStyle name="Normal 2 5 2 2 2 5 4 7" xfId="54469" xr:uid="{00000000-0005-0000-0000-0000466F0000}"/>
    <cellStyle name="Normal 2 5 2 2 2 5 5" xfId="9573" xr:uid="{00000000-0005-0000-0000-0000476F0000}"/>
    <cellStyle name="Normal 2 5 2 2 2 5 6" xfId="17959" xr:uid="{00000000-0005-0000-0000-0000486F0000}"/>
    <cellStyle name="Normal 2 5 2 2 2 5 7" xfId="26345" xr:uid="{00000000-0005-0000-0000-0000496F0000}"/>
    <cellStyle name="Normal 2 5 2 2 2 5 8" xfId="34731" xr:uid="{00000000-0005-0000-0000-00004A6F0000}"/>
    <cellStyle name="Normal 2 5 2 2 2 5 9" xfId="43117" xr:uid="{00000000-0005-0000-0000-00004B6F0000}"/>
    <cellStyle name="Normal 2 5 2 2 2 6" xfId="1624" xr:uid="{00000000-0005-0000-0000-00004C6F0000}"/>
    <cellStyle name="Normal 2 5 2 2 2 6 10" xfId="51949" xr:uid="{00000000-0005-0000-0000-00004D6F0000}"/>
    <cellStyle name="Normal 2 5 2 2 2 6 11" xfId="60335" xr:uid="{00000000-0005-0000-0000-00004E6F0000}"/>
    <cellStyle name="Normal 2 5 2 2 2 6 2" xfId="2644" xr:uid="{00000000-0005-0000-0000-00004F6F0000}"/>
    <cellStyle name="Normal 2 5 2 2 2 6 2 2" xfId="5361" xr:uid="{00000000-0005-0000-0000-0000506F0000}"/>
    <cellStyle name="Normal 2 5 2 2 2 6 2 2 2" xfId="16715" xr:uid="{00000000-0005-0000-0000-0000516F0000}"/>
    <cellStyle name="Normal 2 5 2 2 2 6 2 2 3" xfId="25101" xr:uid="{00000000-0005-0000-0000-0000526F0000}"/>
    <cellStyle name="Normal 2 5 2 2 2 6 2 2 4" xfId="33487" xr:uid="{00000000-0005-0000-0000-0000536F0000}"/>
    <cellStyle name="Normal 2 5 2 2 2 6 2 2 5" xfId="41873" xr:uid="{00000000-0005-0000-0000-0000546F0000}"/>
    <cellStyle name="Normal 2 5 2 2 2 6 2 2 6" xfId="50259" xr:uid="{00000000-0005-0000-0000-0000556F0000}"/>
    <cellStyle name="Normal 2 5 2 2 2 6 2 2 7" xfId="58645" xr:uid="{00000000-0005-0000-0000-0000566F0000}"/>
    <cellStyle name="Normal 2 5 2 2 2 6 2 3" xfId="8329" xr:uid="{00000000-0005-0000-0000-0000576F0000}"/>
    <cellStyle name="Normal 2 5 2 2 2 6 2 3 2" xfId="14005" xr:uid="{00000000-0005-0000-0000-0000586F0000}"/>
    <cellStyle name="Normal 2 5 2 2 2 6 2 3 3" xfId="22391" xr:uid="{00000000-0005-0000-0000-0000596F0000}"/>
    <cellStyle name="Normal 2 5 2 2 2 6 2 3 4" xfId="30777" xr:uid="{00000000-0005-0000-0000-00005A6F0000}"/>
    <cellStyle name="Normal 2 5 2 2 2 6 2 3 5" xfId="39163" xr:uid="{00000000-0005-0000-0000-00005B6F0000}"/>
    <cellStyle name="Normal 2 5 2 2 2 6 2 3 6" xfId="47549" xr:uid="{00000000-0005-0000-0000-00005C6F0000}"/>
    <cellStyle name="Normal 2 5 2 2 2 6 2 3 7" xfId="55935" xr:uid="{00000000-0005-0000-0000-00005D6F0000}"/>
    <cellStyle name="Normal 2 5 2 2 2 6 2 4" xfId="11039" xr:uid="{00000000-0005-0000-0000-00005E6F0000}"/>
    <cellStyle name="Normal 2 5 2 2 2 6 2 5" xfId="19425" xr:uid="{00000000-0005-0000-0000-00005F6F0000}"/>
    <cellStyle name="Normal 2 5 2 2 2 6 2 6" xfId="27811" xr:uid="{00000000-0005-0000-0000-0000606F0000}"/>
    <cellStyle name="Normal 2 5 2 2 2 6 2 7" xfId="36197" xr:uid="{00000000-0005-0000-0000-0000616F0000}"/>
    <cellStyle name="Normal 2 5 2 2 2 6 2 8" xfId="44583" xr:uid="{00000000-0005-0000-0000-0000626F0000}"/>
    <cellStyle name="Normal 2 5 2 2 2 6 2 9" xfId="52969" xr:uid="{00000000-0005-0000-0000-0000636F0000}"/>
    <cellStyle name="Normal 2 5 2 2 2 6 3" xfId="4341" xr:uid="{00000000-0005-0000-0000-0000646F0000}"/>
    <cellStyle name="Normal 2 5 2 2 2 6 3 2" xfId="15695" xr:uid="{00000000-0005-0000-0000-0000656F0000}"/>
    <cellStyle name="Normal 2 5 2 2 2 6 3 3" xfId="24081" xr:uid="{00000000-0005-0000-0000-0000666F0000}"/>
    <cellStyle name="Normal 2 5 2 2 2 6 3 4" xfId="32467" xr:uid="{00000000-0005-0000-0000-0000676F0000}"/>
    <cellStyle name="Normal 2 5 2 2 2 6 3 5" xfId="40853" xr:uid="{00000000-0005-0000-0000-0000686F0000}"/>
    <cellStyle name="Normal 2 5 2 2 2 6 3 6" xfId="49239" xr:uid="{00000000-0005-0000-0000-0000696F0000}"/>
    <cellStyle name="Normal 2 5 2 2 2 6 3 7" xfId="57625" xr:uid="{00000000-0005-0000-0000-00006A6F0000}"/>
    <cellStyle name="Normal 2 5 2 2 2 6 4" xfId="7309" xr:uid="{00000000-0005-0000-0000-00006B6F0000}"/>
    <cellStyle name="Normal 2 5 2 2 2 6 4 2" xfId="12985" xr:uid="{00000000-0005-0000-0000-00006C6F0000}"/>
    <cellStyle name="Normal 2 5 2 2 2 6 4 3" xfId="21371" xr:uid="{00000000-0005-0000-0000-00006D6F0000}"/>
    <cellStyle name="Normal 2 5 2 2 2 6 4 4" xfId="29757" xr:uid="{00000000-0005-0000-0000-00006E6F0000}"/>
    <cellStyle name="Normal 2 5 2 2 2 6 4 5" xfId="38143" xr:uid="{00000000-0005-0000-0000-00006F6F0000}"/>
    <cellStyle name="Normal 2 5 2 2 2 6 4 6" xfId="46529" xr:uid="{00000000-0005-0000-0000-0000706F0000}"/>
    <cellStyle name="Normal 2 5 2 2 2 6 4 7" xfId="54915" xr:uid="{00000000-0005-0000-0000-0000716F0000}"/>
    <cellStyle name="Normal 2 5 2 2 2 6 5" xfId="10019" xr:uid="{00000000-0005-0000-0000-0000726F0000}"/>
    <cellStyle name="Normal 2 5 2 2 2 6 6" xfId="18405" xr:uid="{00000000-0005-0000-0000-0000736F0000}"/>
    <cellStyle name="Normal 2 5 2 2 2 6 7" xfId="26791" xr:uid="{00000000-0005-0000-0000-0000746F0000}"/>
    <cellStyle name="Normal 2 5 2 2 2 6 8" xfId="35177" xr:uid="{00000000-0005-0000-0000-0000756F0000}"/>
    <cellStyle name="Normal 2 5 2 2 2 6 9" xfId="43563" xr:uid="{00000000-0005-0000-0000-0000766F0000}"/>
    <cellStyle name="Normal 2 5 2 2 2 7" xfId="2198" xr:uid="{00000000-0005-0000-0000-0000776F0000}"/>
    <cellStyle name="Normal 2 5 2 2 2 7 2" xfId="4915" xr:uid="{00000000-0005-0000-0000-0000786F0000}"/>
    <cellStyle name="Normal 2 5 2 2 2 7 2 2" xfId="16269" xr:uid="{00000000-0005-0000-0000-0000796F0000}"/>
    <cellStyle name="Normal 2 5 2 2 2 7 2 3" xfId="24655" xr:uid="{00000000-0005-0000-0000-00007A6F0000}"/>
    <cellStyle name="Normal 2 5 2 2 2 7 2 4" xfId="33041" xr:uid="{00000000-0005-0000-0000-00007B6F0000}"/>
    <cellStyle name="Normal 2 5 2 2 2 7 2 5" xfId="41427" xr:uid="{00000000-0005-0000-0000-00007C6F0000}"/>
    <cellStyle name="Normal 2 5 2 2 2 7 2 6" xfId="49813" xr:uid="{00000000-0005-0000-0000-00007D6F0000}"/>
    <cellStyle name="Normal 2 5 2 2 2 7 2 7" xfId="58199" xr:uid="{00000000-0005-0000-0000-00007E6F0000}"/>
    <cellStyle name="Normal 2 5 2 2 2 7 3" xfId="7883" xr:uid="{00000000-0005-0000-0000-00007F6F0000}"/>
    <cellStyle name="Normal 2 5 2 2 2 7 3 2" xfId="13559" xr:uid="{00000000-0005-0000-0000-0000806F0000}"/>
    <cellStyle name="Normal 2 5 2 2 2 7 3 3" xfId="21945" xr:uid="{00000000-0005-0000-0000-0000816F0000}"/>
    <cellStyle name="Normal 2 5 2 2 2 7 3 4" xfId="30331" xr:uid="{00000000-0005-0000-0000-0000826F0000}"/>
    <cellStyle name="Normal 2 5 2 2 2 7 3 5" xfId="38717" xr:uid="{00000000-0005-0000-0000-0000836F0000}"/>
    <cellStyle name="Normal 2 5 2 2 2 7 3 6" xfId="47103" xr:uid="{00000000-0005-0000-0000-0000846F0000}"/>
    <cellStyle name="Normal 2 5 2 2 2 7 3 7" xfId="55489" xr:uid="{00000000-0005-0000-0000-0000856F0000}"/>
    <cellStyle name="Normal 2 5 2 2 2 7 4" xfId="10593" xr:uid="{00000000-0005-0000-0000-0000866F0000}"/>
    <cellStyle name="Normal 2 5 2 2 2 7 5" xfId="18979" xr:uid="{00000000-0005-0000-0000-0000876F0000}"/>
    <cellStyle name="Normal 2 5 2 2 2 7 6" xfId="27365" xr:uid="{00000000-0005-0000-0000-0000886F0000}"/>
    <cellStyle name="Normal 2 5 2 2 2 7 7" xfId="35751" xr:uid="{00000000-0005-0000-0000-0000896F0000}"/>
    <cellStyle name="Normal 2 5 2 2 2 7 8" xfId="44137" xr:uid="{00000000-0005-0000-0000-00008A6F0000}"/>
    <cellStyle name="Normal 2 5 2 2 2 7 9" xfId="52523" xr:uid="{00000000-0005-0000-0000-00008B6F0000}"/>
    <cellStyle name="Normal 2 5 2 2 2 8" xfId="698" xr:uid="{00000000-0005-0000-0000-00008C6F0000}"/>
    <cellStyle name="Normal 2 5 2 2 2 8 2" xfId="6464" xr:uid="{00000000-0005-0000-0000-00008D6F0000}"/>
    <cellStyle name="Normal 2 5 2 2 2 8 3" xfId="12140" xr:uid="{00000000-0005-0000-0000-00008E6F0000}"/>
    <cellStyle name="Normal 2 5 2 2 2 8 4" xfId="20526" xr:uid="{00000000-0005-0000-0000-00008F6F0000}"/>
    <cellStyle name="Normal 2 5 2 2 2 8 5" xfId="28912" xr:uid="{00000000-0005-0000-0000-0000906F0000}"/>
    <cellStyle name="Normal 2 5 2 2 2 8 6" xfId="37298" xr:uid="{00000000-0005-0000-0000-0000916F0000}"/>
    <cellStyle name="Normal 2 5 2 2 2 8 7" xfId="45684" xr:uid="{00000000-0005-0000-0000-0000926F0000}"/>
    <cellStyle name="Normal 2 5 2 2 2 8 8" xfId="54070" xr:uid="{00000000-0005-0000-0000-0000936F0000}"/>
    <cellStyle name="Normal 2 5 2 2 2 9" xfId="3496" xr:uid="{00000000-0005-0000-0000-0000946F0000}"/>
    <cellStyle name="Normal 2 5 2 2 2 9 2" xfId="14850" xr:uid="{00000000-0005-0000-0000-0000956F0000}"/>
    <cellStyle name="Normal 2 5 2 2 2 9 3" xfId="23236" xr:uid="{00000000-0005-0000-0000-0000966F0000}"/>
    <cellStyle name="Normal 2 5 2 2 2 9 4" xfId="31622" xr:uid="{00000000-0005-0000-0000-0000976F0000}"/>
    <cellStyle name="Normal 2 5 2 2 2 9 5" xfId="40008" xr:uid="{00000000-0005-0000-0000-0000986F0000}"/>
    <cellStyle name="Normal 2 5 2 2 2 9 6" xfId="48394" xr:uid="{00000000-0005-0000-0000-0000996F0000}"/>
    <cellStyle name="Normal 2 5 2 2 2 9 7" xfId="56780" xr:uid="{00000000-0005-0000-0000-00009A6F0000}"/>
    <cellStyle name="Normal 2 5 2 2 2_Sheet1" xfId="275" xr:uid="{00000000-0005-0000-0000-00009B6F0000}"/>
    <cellStyle name="Normal 2 5 2 2 20" xfId="60856" xr:uid="{00000000-0005-0000-0000-00009C6F0000}"/>
    <cellStyle name="Normal 2 5 2 2 3" xfId="276" xr:uid="{00000000-0005-0000-0000-00009D6F0000}"/>
    <cellStyle name="Normal 2 5 2 2 3 10" xfId="9178" xr:uid="{00000000-0005-0000-0000-00009E6F0000}"/>
    <cellStyle name="Normal 2 5 2 2 3 11" xfId="17564" xr:uid="{00000000-0005-0000-0000-00009F6F0000}"/>
    <cellStyle name="Normal 2 5 2 2 3 12" xfId="25950" xr:uid="{00000000-0005-0000-0000-0000A06F0000}"/>
    <cellStyle name="Normal 2 5 2 2 3 13" xfId="34336" xr:uid="{00000000-0005-0000-0000-0000A16F0000}"/>
    <cellStyle name="Normal 2 5 2 2 3 14" xfId="42722" xr:uid="{00000000-0005-0000-0000-0000A26F0000}"/>
    <cellStyle name="Normal 2 5 2 2 3 15" xfId="51108" xr:uid="{00000000-0005-0000-0000-0000A36F0000}"/>
    <cellStyle name="Normal 2 5 2 2 3 16" xfId="59494" xr:uid="{00000000-0005-0000-0000-0000A46F0000}"/>
    <cellStyle name="Normal 2 5 2 2 3 17" xfId="60861" xr:uid="{00000000-0005-0000-0000-0000A56F0000}"/>
    <cellStyle name="Normal 2 5 2 2 3 2" xfId="277" xr:uid="{00000000-0005-0000-0000-0000A66F0000}"/>
    <cellStyle name="Normal 2 5 2 2 3 2 10" xfId="34337" xr:uid="{00000000-0005-0000-0000-0000A76F0000}"/>
    <cellStyle name="Normal 2 5 2 2 3 2 11" xfId="42723" xr:uid="{00000000-0005-0000-0000-0000A86F0000}"/>
    <cellStyle name="Normal 2 5 2 2 3 2 12" xfId="51109" xr:uid="{00000000-0005-0000-0000-0000A96F0000}"/>
    <cellStyle name="Normal 2 5 2 2 3 2 13" xfId="59495" xr:uid="{00000000-0005-0000-0000-0000AA6F0000}"/>
    <cellStyle name="Normal 2 5 2 2 3 2 14" xfId="60862" xr:uid="{00000000-0005-0000-0000-0000AB6F0000}"/>
    <cellStyle name="Normal 2 5 2 2 3 2 2" xfId="1099" xr:uid="{00000000-0005-0000-0000-0000AC6F0000}"/>
    <cellStyle name="Normal 2 5 2 2 3 2 2 10" xfId="51510" xr:uid="{00000000-0005-0000-0000-0000AD6F0000}"/>
    <cellStyle name="Normal 2 5 2 2 3 2 2 11" xfId="59896" xr:uid="{00000000-0005-0000-0000-0000AE6F0000}"/>
    <cellStyle name="Normal 2 5 2 2 3 2 2 12" xfId="61357" xr:uid="{00000000-0005-0000-0000-0000AF6F0000}"/>
    <cellStyle name="Normal 2 5 2 2 3 2 2 2" xfId="3050" xr:uid="{00000000-0005-0000-0000-0000B06F0000}"/>
    <cellStyle name="Normal 2 5 2 2 3 2 2 2 2" xfId="5767" xr:uid="{00000000-0005-0000-0000-0000B16F0000}"/>
    <cellStyle name="Normal 2 5 2 2 3 2 2 2 2 2" xfId="17121" xr:uid="{00000000-0005-0000-0000-0000B26F0000}"/>
    <cellStyle name="Normal 2 5 2 2 3 2 2 2 2 3" xfId="25507" xr:uid="{00000000-0005-0000-0000-0000B36F0000}"/>
    <cellStyle name="Normal 2 5 2 2 3 2 2 2 2 4" xfId="33893" xr:uid="{00000000-0005-0000-0000-0000B46F0000}"/>
    <cellStyle name="Normal 2 5 2 2 3 2 2 2 2 5" xfId="42279" xr:uid="{00000000-0005-0000-0000-0000B56F0000}"/>
    <cellStyle name="Normal 2 5 2 2 3 2 2 2 2 6" xfId="50665" xr:uid="{00000000-0005-0000-0000-0000B66F0000}"/>
    <cellStyle name="Normal 2 5 2 2 3 2 2 2 2 7" xfId="59051" xr:uid="{00000000-0005-0000-0000-0000B76F0000}"/>
    <cellStyle name="Normal 2 5 2 2 3 2 2 2 3" xfId="8735" xr:uid="{00000000-0005-0000-0000-0000B86F0000}"/>
    <cellStyle name="Normal 2 5 2 2 3 2 2 2 3 2" xfId="14411" xr:uid="{00000000-0005-0000-0000-0000B96F0000}"/>
    <cellStyle name="Normal 2 5 2 2 3 2 2 2 3 3" xfId="22797" xr:uid="{00000000-0005-0000-0000-0000BA6F0000}"/>
    <cellStyle name="Normal 2 5 2 2 3 2 2 2 3 4" xfId="31183" xr:uid="{00000000-0005-0000-0000-0000BB6F0000}"/>
    <cellStyle name="Normal 2 5 2 2 3 2 2 2 3 5" xfId="39569" xr:uid="{00000000-0005-0000-0000-0000BC6F0000}"/>
    <cellStyle name="Normal 2 5 2 2 3 2 2 2 3 6" xfId="47955" xr:uid="{00000000-0005-0000-0000-0000BD6F0000}"/>
    <cellStyle name="Normal 2 5 2 2 3 2 2 2 3 7" xfId="56341" xr:uid="{00000000-0005-0000-0000-0000BE6F0000}"/>
    <cellStyle name="Normal 2 5 2 2 3 2 2 2 4" xfId="11445" xr:uid="{00000000-0005-0000-0000-0000BF6F0000}"/>
    <cellStyle name="Normal 2 5 2 2 3 2 2 2 5" xfId="19831" xr:uid="{00000000-0005-0000-0000-0000C06F0000}"/>
    <cellStyle name="Normal 2 5 2 2 3 2 2 2 6" xfId="28217" xr:uid="{00000000-0005-0000-0000-0000C16F0000}"/>
    <cellStyle name="Normal 2 5 2 2 3 2 2 2 7" xfId="36603" xr:uid="{00000000-0005-0000-0000-0000C26F0000}"/>
    <cellStyle name="Normal 2 5 2 2 3 2 2 2 8" xfId="44989" xr:uid="{00000000-0005-0000-0000-0000C36F0000}"/>
    <cellStyle name="Normal 2 5 2 2 3 2 2 2 9" xfId="53375" xr:uid="{00000000-0005-0000-0000-0000C46F0000}"/>
    <cellStyle name="Normal 2 5 2 2 3 2 2 3" xfId="3902" xr:uid="{00000000-0005-0000-0000-0000C56F0000}"/>
    <cellStyle name="Normal 2 5 2 2 3 2 2 3 2" xfId="15256" xr:uid="{00000000-0005-0000-0000-0000C66F0000}"/>
    <cellStyle name="Normal 2 5 2 2 3 2 2 3 3" xfId="23642" xr:uid="{00000000-0005-0000-0000-0000C76F0000}"/>
    <cellStyle name="Normal 2 5 2 2 3 2 2 3 4" xfId="32028" xr:uid="{00000000-0005-0000-0000-0000C86F0000}"/>
    <cellStyle name="Normal 2 5 2 2 3 2 2 3 5" xfId="40414" xr:uid="{00000000-0005-0000-0000-0000C96F0000}"/>
    <cellStyle name="Normal 2 5 2 2 3 2 2 3 6" xfId="48800" xr:uid="{00000000-0005-0000-0000-0000CA6F0000}"/>
    <cellStyle name="Normal 2 5 2 2 3 2 2 3 7" xfId="57186" xr:uid="{00000000-0005-0000-0000-0000CB6F0000}"/>
    <cellStyle name="Normal 2 5 2 2 3 2 2 4" xfId="6870" xr:uid="{00000000-0005-0000-0000-0000CC6F0000}"/>
    <cellStyle name="Normal 2 5 2 2 3 2 2 4 2" xfId="12546" xr:uid="{00000000-0005-0000-0000-0000CD6F0000}"/>
    <cellStyle name="Normal 2 5 2 2 3 2 2 4 3" xfId="20932" xr:uid="{00000000-0005-0000-0000-0000CE6F0000}"/>
    <cellStyle name="Normal 2 5 2 2 3 2 2 4 4" xfId="29318" xr:uid="{00000000-0005-0000-0000-0000CF6F0000}"/>
    <cellStyle name="Normal 2 5 2 2 3 2 2 4 5" xfId="37704" xr:uid="{00000000-0005-0000-0000-0000D06F0000}"/>
    <cellStyle name="Normal 2 5 2 2 3 2 2 4 6" xfId="46090" xr:uid="{00000000-0005-0000-0000-0000D16F0000}"/>
    <cellStyle name="Normal 2 5 2 2 3 2 2 4 7" xfId="54476" xr:uid="{00000000-0005-0000-0000-0000D26F0000}"/>
    <cellStyle name="Normal 2 5 2 2 3 2 2 5" xfId="9580" xr:uid="{00000000-0005-0000-0000-0000D36F0000}"/>
    <cellStyle name="Normal 2 5 2 2 3 2 2 6" xfId="17966" xr:uid="{00000000-0005-0000-0000-0000D46F0000}"/>
    <cellStyle name="Normal 2 5 2 2 3 2 2 7" xfId="26352" xr:uid="{00000000-0005-0000-0000-0000D56F0000}"/>
    <cellStyle name="Normal 2 5 2 2 3 2 2 8" xfId="34738" xr:uid="{00000000-0005-0000-0000-0000D66F0000}"/>
    <cellStyle name="Normal 2 5 2 2 3 2 2 9" xfId="43124" xr:uid="{00000000-0005-0000-0000-0000D76F0000}"/>
    <cellStyle name="Normal 2 5 2 2 3 2 3" xfId="1629" xr:uid="{00000000-0005-0000-0000-0000D86F0000}"/>
    <cellStyle name="Normal 2 5 2 2 3 2 3 10" xfId="51954" xr:uid="{00000000-0005-0000-0000-0000D96F0000}"/>
    <cellStyle name="Normal 2 5 2 2 3 2 3 11" xfId="60340" xr:uid="{00000000-0005-0000-0000-0000DA6F0000}"/>
    <cellStyle name="Normal 2 5 2 2 3 2 3 2" xfId="2649" xr:uid="{00000000-0005-0000-0000-0000DB6F0000}"/>
    <cellStyle name="Normal 2 5 2 2 3 2 3 2 2" xfId="5366" xr:uid="{00000000-0005-0000-0000-0000DC6F0000}"/>
    <cellStyle name="Normal 2 5 2 2 3 2 3 2 2 2" xfId="16720" xr:uid="{00000000-0005-0000-0000-0000DD6F0000}"/>
    <cellStyle name="Normal 2 5 2 2 3 2 3 2 2 3" xfId="25106" xr:uid="{00000000-0005-0000-0000-0000DE6F0000}"/>
    <cellStyle name="Normal 2 5 2 2 3 2 3 2 2 4" xfId="33492" xr:uid="{00000000-0005-0000-0000-0000DF6F0000}"/>
    <cellStyle name="Normal 2 5 2 2 3 2 3 2 2 5" xfId="41878" xr:uid="{00000000-0005-0000-0000-0000E06F0000}"/>
    <cellStyle name="Normal 2 5 2 2 3 2 3 2 2 6" xfId="50264" xr:uid="{00000000-0005-0000-0000-0000E16F0000}"/>
    <cellStyle name="Normal 2 5 2 2 3 2 3 2 2 7" xfId="58650" xr:uid="{00000000-0005-0000-0000-0000E26F0000}"/>
    <cellStyle name="Normal 2 5 2 2 3 2 3 2 3" xfId="8334" xr:uid="{00000000-0005-0000-0000-0000E36F0000}"/>
    <cellStyle name="Normal 2 5 2 2 3 2 3 2 3 2" xfId="14010" xr:uid="{00000000-0005-0000-0000-0000E46F0000}"/>
    <cellStyle name="Normal 2 5 2 2 3 2 3 2 3 3" xfId="22396" xr:uid="{00000000-0005-0000-0000-0000E56F0000}"/>
    <cellStyle name="Normal 2 5 2 2 3 2 3 2 3 4" xfId="30782" xr:uid="{00000000-0005-0000-0000-0000E66F0000}"/>
    <cellStyle name="Normal 2 5 2 2 3 2 3 2 3 5" xfId="39168" xr:uid="{00000000-0005-0000-0000-0000E76F0000}"/>
    <cellStyle name="Normal 2 5 2 2 3 2 3 2 3 6" xfId="47554" xr:uid="{00000000-0005-0000-0000-0000E86F0000}"/>
    <cellStyle name="Normal 2 5 2 2 3 2 3 2 3 7" xfId="55940" xr:uid="{00000000-0005-0000-0000-0000E96F0000}"/>
    <cellStyle name="Normal 2 5 2 2 3 2 3 2 4" xfId="11044" xr:uid="{00000000-0005-0000-0000-0000EA6F0000}"/>
    <cellStyle name="Normal 2 5 2 2 3 2 3 2 5" xfId="19430" xr:uid="{00000000-0005-0000-0000-0000EB6F0000}"/>
    <cellStyle name="Normal 2 5 2 2 3 2 3 2 6" xfId="27816" xr:uid="{00000000-0005-0000-0000-0000EC6F0000}"/>
    <cellStyle name="Normal 2 5 2 2 3 2 3 2 7" xfId="36202" xr:uid="{00000000-0005-0000-0000-0000ED6F0000}"/>
    <cellStyle name="Normal 2 5 2 2 3 2 3 2 8" xfId="44588" xr:uid="{00000000-0005-0000-0000-0000EE6F0000}"/>
    <cellStyle name="Normal 2 5 2 2 3 2 3 2 9" xfId="52974" xr:uid="{00000000-0005-0000-0000-0000EF6F0000}"/>
    <cellStyle name="Normal 2 5 2 2 3 2 3 3" xfId="4346" xr:uid="{00000000-0005-0000-0000-0000F06F0000}"/>
    <cellStyle name="Normal 2 5 2 2 3 2 3 3 2" xfId="15700" xr:uid="{00000000-0005-0000-0000-0000F16F0000}"/>
    <cellStyle name="Normal 2 5 2 2 3 2 3 3 3" xfId="24086" xr:uid="{00000000-0005-0000-0000-0000F26F0000}"/>
    <cellStyle name="Normal 2 5 2 2 3 2 3 3 4" xfId="32472" xr:uid="{00000000-0005-0000-0000-0000F36F0000}"/>
    <cellStyle name="Normal 2 5 2 2 3 2 3 3 5" xfId="40858" xr:uid="{00000000-0005-0000-0000-0000F46F0000}"/>
    <cellStyle name="Normal 2 5 2 2 3 2 3 3 6" xfId="49244" xr:uid="{00000000-0005-0000-0000-0000F56F0000}"/>
    <cellStyle name="Normal 2 5 2 2 3 2 3 3 7" xfId="57630" xr:uid="{00000000-0005-0000-0000-0000F66F0000}"/>
    <cellStyle name="Normal 2 5 2 2 3 2 3 4" xfId="7314" xr:uid="{00000000-0005-0000-0000-0000F76F0000}"/>
    <cellStyle name="Normal 2 5 2 2 3 2 3 4 2" xfId="12990" xr:uid="{00000000-0005-0000-0000-0000F86F0000}"/>
    <cellStyle name="Normal 2 5 2 2 3 2 3 4 3" xfId="21376" xr:uid="{00000000-0005-0000-0000-0000F96F0000}"/>
    <cellStyle name="Normal 2 5 2 2 3 2 3 4 4" xfId="29762" xr:uid="{00000000-0005-0000-0000-0000FA6F0000}"/>
    <cellStyle name="Normal 2 5 2 2 3 2 3 4 5" xfId="38148" xr:uid="{00000000-0005-0000-0000-0000FB6F0000}"/>
    <cellStyle name="Normal 2 5 2 2 3 2 3 4 6" xfId="46534" xr:uid="{00000000-0005-0000-0000-0000FC6F0000}"/>
    <cellStyle name="Normal 2 5 2 2 3 2 3 4 7" xfId="54920" xr:uid="{00000000-0005-0000-0000-0000FD6F0000}"/>
    <cellStyle name="Normal 2 5 2 2 3 2 3 5" xfId="10024" xr:uid="{00000000-0005-0000-0000-0000FE6F0000}"/>
    <cellStyle name="Normal 2 5 2 2 3 2 3 6" xfId="18410" xr:uid="{00000000-0005-0000-0000-0000FF6F0000}"/>
    <cellStyle name="Normal 2 5 2 2 3 2 3 7" xfId="26796" xr:uid="{00000000-0005-0000-0000-000000700000}"/>
    <cellStyle name="Normal 2 5 2 2 3 2 3 8" xfId="35182" xr:uid="{00000000-0005-0000-0000-000001700000}"/>
    <cellStyle name="Normal 2 5 2 2 3 2 3 9" xfId="43568" xr:uid="{00000000-0005-0000-0000-000002700000}"/>
    <cellStyle name="Normal 2 5 2 2 3 2 4" xfId="2205" xr:uid="{00000000-0005-0000-0000-000003700000}"/>
    <cellStyle name="Normal 2 5 2 2 3 2 4 2" xfId="4922" xr:uid="{00000000-0005-0000-0000-000004700000}"/>
    <cellStyle name="Normal 2 5 2 2 3 2 4 2 2" xfId="16276" xr:uid="{00000000-0005-0000-0000-000005700000}"/>
    <cellStyle name="Normal 2 5 2 2 3 2 4 2 3" xfId="24662" xr:uid="{00000000-0005-0000-0000-000006700000}"/>
    <cellStyle name="Normal 2 5 2 2 3 2 4 2 4" xfId="33048" xr:uid="{00000000-0005-0000-0000-000007700000}"/>
    <cellStyle name="Normal 2 5 2 2 3 2 4 2 5" xfId="41434" xr:uid="{00000000-0005-0000-0000-000008700000}"/>
    <cellStyle name="Normal 2 5 2 2 3 2 4 2 6" xfId="49820" xr:uid="{00000000-0005-0000-0000-000009700000}"/>
    <cellStyle name="Normal 2 5 2 2 3 2 4 2 7" xfId="58206" xr:uid="{00000000-0005-0000-0000-00000A700000}"/>
    <cellStyle name="Normal 2 5 2 2 3 2 4 3" xfId="7890" xr:uid="{00000000-0005-0000-0000-00000B700000}"/>
    <cellStyle name="Normal 2 5 2 2 3 2 4 3 2" xfId="13566" xr:uid="{00000000-0005-0000-0000-00000C700000}"/>
    <cellStyle name="Normal 2 5 2 2 3 2 4 3 3" xfId="21952" xr:uid="{00000000-0005-0000-0000-00000D700000}"/>
    <cellStyle name="Normal 2 5 2 2 3 2 4 3 4" xfId="30338" xr:uid="{00000000-0005-0000-0000-00000E700000}"/>
    <cellStyle name="Normal 2 5 2 2 3 2 4 3 5" xfId="38724" xr:uid="{00000000-0005-0000-0000-00000F700000}"/>
    <cellStyle name="Normal 2 5 2 2 3 2 4 3 6" xfId="47110" xr:uid="{00000000-0005-0000-0000-000010700000}"/>
    <cellStyle name="Normal 2 5 2 2 3 2 4 3 7" xfId="55496" xr:uid="{00000000-0005-0000-0000-000011700000}"/>
    <cellStyle name="Normal 2 5 2 2 3 2 4 4" xfId="10600" xr:uid="{00000000-0005-0000-0000-000012700000}"/>
    <cellStyle name="Normal 2 5 2 2 3 2 4 5" xfId="18986" xr:uid="{00000000-0005-0000-0000-000013700000}"/>
    <cellStyle name="Normal 2 5 2 2 3 2 4 6" xfId="27372" xr:uid="{00000000-0005-0000-0000-000014700000}"/>
    <cellStyle name="Normal 2 5 2 2 3 2 4 7" xfId="35758" xr:uid="{00000000-0005-0000-0000-000015700000}"/>
    <cellStyle name="Normal 2 5 2 2 3 2 4 8" xfId="44144" xr:uid="{00000000-0005-0000-0000-000016700000}"/>
    <cellStyle name="Normal 2 5 2 2 3 2 4 9" xfId="52530" xr:uid="{00000000-0005-0000-0000-000017700000}"/>
    <cellStyle name="Normal 2 5 2 2 3 2 5" xfId="3501" xr:uid="{00000000-0005-0000-0000-000018700000}"/>
    <cellStyle name="Normal 2 5 2 2 3 2 5 2" xfId="14855" xr:uid="{00000000-0005-0000-0000-000019700000}"/>
    <cellStyle name="Normal 2 5 2 2 3 2 5 3" xfId="23241" xr:uid="{00000000-0005-0000-0000-00001A700000}"/>
    <cellStyle name="Normal 2 5 2 2 3 2 5 4" xfId="31627" xr:uid="{00000000-0005-0000-0000-00001B700000}"/>
    <cellStyle name="Normal 2 5 2 2 3 2 5 5" xfId="40013" xr:uid="{00000000-0005-0000-0000-00001C700000}"/>
    <cellStyle name="Normal 2 5 2 2 3 2 5 6" xfId="48399" xr:uid="{00000000-0005-0000-0000-00001D700000}"/>
    <cellStyle name="Normal 2 5 2 2 3 2 5 7" xfId="56785" xr:uid="{00000000-0005-0000-0000-00001E700000}"/>
    <cellStyle name="Normal 2 5 2 2 3 2 6" xfId="6469" xr:uid="{00000000-0005-0000-0000-00001F700000}"/>
    <cellStyle name="Normal 2 5 2 2 3 2 6 2" xfId="12145" xr:uid="{00000000-0005-0000-0000-000020700000}"/>
    <cellStyle name="Normal 2 5 2 2 3 2 6 3" xfId="20531" xr:uid="{00000000-0005-0000-0000-000021700000}"/>
    <cellStyle name="Normal 2 5 2 2 3 2 6 4" xfId="28917" xr:uid="{00000000-0005-0000-0000-000022700000}"/>
    <cellStyle name="Normal 2 5 2 2 3 2 6 5" xfId="37303" xr:uid="{00000000-0005-0000-0000-000023700000}"/>
    <cellStyle name="Normal 2 5 2 2 3 2 6 6" xfId="45689" xr:uid="{00000000-0005-0000-0000-000024700000}"/>
    <cellStyle name="Normal 2 5 2 2 3 2 6 7" xfId="54075" xr:uid="{00000000-0005-0000-0000-000025700000}"/>
    <cellStyle name="Normal 2 5 2 2 3 2 7" xfId="9179" xr:uid="{00000000-0005-0000-0000-000026700000}"/>
    <cellStyle name="Normal 2 5 2 2 3 2 8" xfId="17565" xr:uid="{00000000-0005-0000-0000-000027700000}"/>
    <cellStyle name="Normal 2 5 2 2 3 2 9" xfId="25951" xr:uid="{00000000-0005-0000-0000-000028700000}"/>
    <cellStyle name="Normal 2 5 2 2 3 3" xfId="1100" xr:uid="{00000000-0005-0000-0000-000029700000}"/>
    <cellStyle name="Normal 2 5 2 2 3 3 10" xfId="43125" xr:uid="{00000000-0005-0000-0000-00002A700000}"/>
    <cellStyle name="Normal 2 5 2 2 3 3 11" xfId="51511" xr:uid="{00000000-0005-0000-0000-00002B700000}"/>
    <cellStyle name="Normal 2 5 2 2 3 3 12" xfId="59897" xr:uid="{00000000-0005-0000-0000-00002C700000}"/>
    <cellStyle name="Normal 2 5 2 2 3 3 13" xfId="61356" xr:uid="{00000000-0005-0000-0000-00002D700000}"/>
    <cellStyle name="Normal 2 5 2 2 3 3 2" xfId="1883" xr:uid="{00000000-0005-0000-0000-00002E700000}"/>
    <cellStyle name="Normal 2 5 2 2 3 3 2 10" xfId="52208" xr:uid="{00000000-0005-0000-0000-00002F700000}"/>
    <cellStyle name="Normal 2 5 2 2 3 3 2 11" xfId="60594" xr:uid="{00000000-0005-0000-0000-000030700000}"/>
    <cellStyle name="Normal 2 5 2 2 3 3 2 2" xfId="3051" xr:uid="{00000000-0005-0000-0000-000031700000}"/>
    <cellStyle name="Normal 2 5 2 2 3 3 2 2 2" xfId="5768" xr:uid="{00000000-0005-0000-0000-000032700000}"/>
    <cellStyle name="Normal 2 5 2 2 3 3 2 2 2 2" xfId="17122" xr:uid="{00000000-0005-0000-0000-000033700000}"/>
    <cellStyle name="Normal 2 5 2 2 3 3 2 2 2 3" xfId="25508" xr:uid="{00000000-0005-0000-0000-000034700000}"/>
    <cellStyle name="Normal 2 5 2 2 3 3 2 2 2 4" xfId="33894" xr:uid="{00000000-0005-0000-0000-000035700000}"/>
    <cellStyle name="Normal 2 5 2 2 3 3 2 2 2 5" xfId="42280" xr:uid="{00000000-0005-0000-0000-000036700000}"/>
    <cellStyle name="Normal 2 5 2 2 3 3 2 2 2 6" xfId="50666" xr:uid="{00000000-0005-0000-0000-000037700000}"/>
    <cellStyle name="Normal 2 5 2 2 3 3 2 2 2 7" xfId="59052" xr:uid="{00000000-0005-0000-0000-000038700000}"/>
    <cellStyle name="Normal 2 5 2 2 3 3 2 2 3" xfId="8736" xr:uid="{00000000-0005-0000-0000-000039700000}"/>
    <cellStyle name="Normal 2 5 2 2 3 3 2 2 3 2" xfId="14412" xr:uid="{00000000-0005-0000-0000-00003A700000}"/>
    <cellStyle name="Normal 2 5 2 2 3 3 2 2 3 3" xfId="22798" xr:uid="{00000000-0005-0000-0000-00003B700000}"/>
    <cellStyle name="Normal 2 5 2 2 3 3 2 2 3 4" xfId="31184" xr:uid="{00000000-0005-0000-0000-00003C700000}"/>
    <cellStyle name="Normal 2 5 2 2 3 3 2 2 3 5" xfId="39570" xr:uid="{00000000-0005-0000-0000-00003D700000}"/>
    <cellStyle name="Normal 2 5 2 2 3 3 2 2 3 6" xfId="47956" xr:uid="{00000000-0005-0000-0000-00003E700000}"/>
    <cellStyle name="Normal 2 5 2 2 3 3 2 2 3 7" xfId="56342" xr:uid="{00000000-0005-0000-0000-00003F700000}"/>
    <cellStyle name="Normal 2 5 2 2 3 3 2 2 4" xfId="11446" xr:uid="{00000000-0005-0000-0000-000040700000}"/>
    <cellStyle name="Normal 2 5 2 2 3 3 2 2 5" xfId="19832" xr:uid="{00000000-0005-0000-0000-000041700000}"/>
    <cellStyle name="Normal 2 5 2 2 3 3 2 2 6" xfId="28218" xr:uid="{00000000-0005-0000-0000-000042700000}"/>
    <cellStyle name="Normal 2 5 2 2 3 3 2 2 7" xfId="36604" xr:uid="{00000000-0005-0000-0000-000043700000}"/>
    <cellStyle name="Normal 2 5 2 2 3 3 2 2 8" xfId="44990" xr:uid="{00000000-0005-0000-0000-000044700000}"/>
    <cellStyle name="Normal 2 5 2 2 3 3 2 2 9" xfId="53376" xr:uid="{00000000-0005-0000-0000-000045700000}"/>
    <cellStyle name="Normal 2 5 2 2 3 3 2 3" xfId="4600" xr:uid="{00000000-0005-0000-0000-000046700000}"/>
    <cellStyle name="Normal 2 5 2 2 3 3 2 3 2" xfId="15954" xr:uid="{00000000-0005-0000-0000-000047700000}"/>
    <cellStyle name="Normal 2 5 2 2 3 3 2 3 3" xfId="24340" xr:uid="{00000000-0005-0000-0000-000048700000}"/>
    <cellStyle name="Normal 2 5 2 2 3 3 2 3 4" xfId="32726" xr:uid="{00000000-0005-0000-0000-000049700000}"/>
    <cellStyle name="Normal 2 5 2 2 3 3 2 3 5" xfId="41112" xr:uid="{00000000-0005-0000-0000-00004A700000}"/>
    <cellStyle name="Normal 2 5 2 2 3 3 2 3 6" xfId="49498" xr:uid="{00000000-0005-0000-0000-00004B700000}"/>
    <cellStyle name="Normal 2 5 2 2 3 3 2 3 7" xfId="57884" xr:uid="{00000000-0005-0000-0000-00004C700000}"/>
    <cellStyle name="Normal 2 5 2 2 3 3 2 4" xfId="7568" xr:uid="{00000000-0005-0000-0000-00004D700000}"/>
    <cellStyle name="Normal 2 5 2 2 3 3 2 4 2" xfId="13244" xr:uid="{00000000-0005-0000-0000-00004E700000}"/>
    <cellStyle name="Normal 2 5 2 2 3 3 2 4 3" xfId="21630" xr:uid="{00000000-0005-0000-0000-00004F700000}"/>
    <cellStyle name="Normal 2 5 2 2 3 3 2 4 4" xfId="30016" xr:uid="{00000000-0005-0000-0000-000050700000}"/>
    <cellStyle name="Normal 2 5 2 2 3 3 2 4 5" xfId="38402" xr:uid="{00000000-0005-0000-0000-000051700000}"/>
    <cellStyle name="Normal 2 5 2 2 3 3 2 4 6" xfId="46788" xr:uid="{00000000-0005-0000-0000-000052700000}"/>
    <cellStyle name="Normal 2 5 2 2 3 3 2 4 7" xfId="55174" xr:uid="{00000000-0005-0000-0000-000053700000}"/>
    <cellStyle name="Normal 2 5 2 2 3 3 2 5" xfId="10278" xr:uid="{00000000-0005-0000-0000-000054700000}"/>
    <cellStyle name="Normal 2 5 2 2 3 3 2 6" xfId="18664" xr:uid="{00000000-0005-0000-0000-000055700000}"/>
    <cellStyle name="Normal 2 5 2 2 3 3 2 7" xfId="27050" xr:uid="{00000000-0005-0000-0000-000056700000}"/>
    <cellStyle name="Normal 2 5 2 2 3 3 2 8" xfId="35436" xr:uid="{00000000-0005-0000-0000-000057700000}"/>
    <cellStyle name="Normal 2 5 2 2 3 3 2 9" xfId="43822" xr:uid="{00000000-0005-0000-0000-000058700000}"/>
    <cellStyle name="Normal 2 5 2 2 3 3 3" xfId="2206" xr:uid="{00000000-0005-0000-0000-000059700000}"/>
    <cellStyle name="Normal 2 5 2 2 3 3 3 2" xfId="4923" xr:uid="{00000000-0005-0000-0000-00005A700000}"/>
    <cellStyle name="Normal 2 5 2 2 3 3 3 2 2" xfId="16277" xr:uid="{00000000-0005-0000-0000-00005B700000}"/>
    <cellStyle name="Normal 2 5 2 2 3 3 3 2 3" xfId="24663" xr:uid="{00000000-0005-0000-0000-00005C700000}"/>
    <cellStyle name="Normal 2 5 2 2 3 3 3 2 4" xfId="33049" xr:uid="{00000000-0005-0000-0000-00005D700000}"/>
    <cellStyle name="Normal 2 5 2 2 3 3 3 2 5" xfId="41435" xr:uid="{00000000-0005-0000-0000-00005E700000}"/>
    <cellStyle name="Normal 2 5 2 2 3 3 3 2 6" xfId="49821" xr:uid="{00000000-0005-0000-0000-00005F700000}"/>
    <cellStyle name="Normal 2 5 2 2 3 3 3 2 7" xfId="58207" xr:uid="{00000000-0005-0000-0000-000060700000}"/>
    <cellStyle name="Normal 2 5 2 2 3 3 3 3" xfId="7891" xr:uid="{00000000-0005-0000-0000-000061700000}"/>
    <cellStyle name="Normal 2 5 2 2 3 3 3 3 2" xfId="13567" xr:uid="{00000000-0005-0000-0000-000062700000}"/>
    <cellStyle name="Normal 2 5 2 2 3 3 3 3 3" xfId="21953" xr:uid="{00000000-0005-0000-0000-000063700000}"/>
    <cellStyle name="Normal 2 5 2 2 3 3 3 3 4" xfId="30339" xr:uid="{00000000-0005-0000-0000-000064700000}"/>
    <cellStyle name="Normal 2 5 2 2 3 3 3 3 5" xfId="38725" xr:uid="{00000000-0005-0000-0000-000065700000}"/>
    <cellStyle name="Normal 2 5 2 2 3 3 3 3 6" xfId="47111" xr:uid="{00000000-0005-0000-0000-000066700000}"/>
    <cellStyle name="Normal 2 5 2 2 3 3 3 3 7" xfId="55497" xr:uid="{00000000-0005-0000-0000-000067700000}"/>
    <cellStyle name="Normal 2 5 2 2 3 3 3 4" xfId="10601" xr:uid="{00000000-0005-0000-0000-000068700000}"/>
    <cellStyle name="Normal 2 5 2 2 3 3 3 5" xfId="18987" xr:uid="{00000000-0005-0000-0000-000069700000}"/>
    <cellStyle name="Normal 2 5 2 2 3 3 3 6" xfId="27373" xr:uid="{00000000-0005-0000-0000-00006A700000}"/>
    <cellStyle name="Normal 2 5 2 2 3 3 3 7" xfId="35759" xr:uid="{00000000-0005-0000-0000-00006B700000}"/>
    <cellStyle name="Normal 2 5 2 2 3 3 3 8" xfId="44145" xr:uid="{00000000-0005-0000-0000-00006C700000}"/>
    <cellStyle name="Normal 2 5 2 2 3 3 3 9" xfId="52531" xr:uid="{00000000-0005-0000-0000-00006D700000}"/>
    <cellStyle name="Normal 2 5 2 2 3 3 4" xfId="3903" xr:uid="{00000000-0005-0000-0000-00006E700000}"/>
    <cellStyle name="Normal 2 5 2 2 3 3 4 2" xfId="15257" xr:uid="{00000000-0005-0000-0000-00006F700000}"/>
    <cellStyle name="Normal 2 5 2 2 3 3 4 3" xfId="23643" xr:uid="{00000000-0005-0000-0000-000070700000}"/>
    <cellStyle name="Normal 2 5 2 2 3 3 4 4" xfId="32029" xr:uid="{00000000-0005-0000-0000-000071700000}"/>
    <cellStyle name="Normal 2 5 2 2 3 3 4 5" xfId="40415" xr:uid="{00000000-0005-0000-0000-000072700000}"/>
    <cellStyle name="Normal 2 5 2 2 3 3 4 6" xfId="48801" xr:uid="{00000000-0005-0000-0000-000073700000}"/>
    <cellStyle name="Normal 2 5 2 2 3 3 4 7" xfId="57187" xr:uid="{00000000-0005-0000-0000-000074700000}"/>
    <cellStyle name="Normal 2 5 2 2 3 3 5" xfId="6871" xr:uid="{00000000-0005-0000-0000-000075700000}"/>
    <cellStyle name="Normal 2 5 2 2 3 3 5 2" xfId="12547" xr:uid="{00000000-0005-0000-0000-000076700000}"/>
    <cellStyle name="Normal 2 5 2 2 3 3 5 3" xfId="20933" xr:uid="{00000000-0005-0000-0000-000077700000}"/>
    <cellStyle name="Normal 2 5 2 2 3 3 5 4" xfId="29319" xr:uid="{00000000-0005-0000-0000-000078700000}"/>
    <cellStyle name="Normal 2 5 2 2 3 3 5 5" xfId="37705" xr:uid="{00000000-0005-0000-0000-000079700000}"/>
    <cellStyle name="Normal 2 5 2 2 3 3 5 6" xfId="46091" xr:uid="{00000000-0005-0000-0000-00007A700000}"/>
    <cellStyle name="Normal 2 5 2 2 3 3 5 7" xfId="54477" xr:uid="{00000000-0005-0000-0000-00007B700000}"/>
    <cellStyle name="Normal 2 5 2 2 3 3 6" xfId="9581" xr:uid="{00000000-0005-0000-0000-00007C700000}"/>
    <cellStyle name="Normal 2 5 2 2 3 3 7" xfId="17967" xr:uid="{00000000-0005-0000-0000-00007D700000}"/>
    <cellStyle name="Normal 2 5 2 2 3 3 8" xfId="26353" xr:uid="{00000000-0005-0000-0000-00007E700000}"/>
    <cellStyle name="Normal 2 5 2 2 3 3 9" xfId="34739" xr:uid="{00000000-0005-0000-0000-00007F700000}"/>
    <cellStyle name="Normal 2 5 2 2 3 4" xfId="1098" xr:uid="{00000000-0005-0000-0000-000080700000}"/>
    <cellStyle name="Normal 2 5 2 2 3 4 10" xfId="51509" xr:uid="{00000000-0005-0000-0000-000081700000}"/>
    <cellStyle name="Normal 2 5 2 2 3 4 11" xfId="59895" xr:uid="{00000000-0005-0000-0000-000082700000}"/>
    <cellStyle name="Normal 2 5 2 2 3 4 2" xfId="3049" xr:uid="{00000000-0005-0000-0000-000083700000}"/>
    <cellStyle name="Normal 2 5 2 2 3 4 2 2" xfId="5766" xr:uid="{00000000-0005-0000-0000-000084700000}"/>
    <cellStyle name="Normal 2 5 2 2 3 4 2 2 2" xfId="17120" xr:uid="{00000000-0005-0000-0000-000085700000}"/>
    <cellStyle name="Normal 2 5 2 2 3 4 2 2 3" xfId="25506" xr:uid="{00000000-0005-0000-0000-000086700000}"/>
    <cellStyle name="Normal 2 5 2 2 3 4 2 2 4" xfId="33892" xr:uid="{00000000-0005-0000-0000-000087700000}"/>
    <cellStyle name="Normal 2 5 2 2 3 4 2 2 5" xfId="42278" xr:uid="{00000000-0005-0000-0000-000088700000}"/>
    <cellStyle name="Normal 2 5 2 2 3 4 2 2 6" xfId="50664" xr:uid="{00000000-0005-0000-0000-000089700000}"/>
    <cellStyle name="Normal 2 5 2 2 3 4 2 2 7" xfId="59050" xr:uid="{00000000-0005-0000-0000-00008A700000}"/>
    <cellStyle name="Normal 2 5 2 2 3 4 2 3" xfId="8734" xr:uid="{00000000-0005-0000-0000-00008B700000}"/>
    <cellStyle name="Normal 2 5 2 2 3 4 2 3 2" xfId="14410" xr:uid="{00000000-0005-0000-0000-00008C700000}"/>
    <cellStyle name="Normal 2 5 2 2 3 4 2 3 3" xfId="22796" xr:uid="{00000000-0005-0000-0000-00008D700000}"/>
    <cellStyle name="Normal 2 5 2 2 3 4 2 3 4" xfId="31182" xr:uid="{00000000-0005-0000-0000-00008E700000}"/>
    <cellStyle name="Normal 2 5 2 2 3 4 2 3 5" xfId="39568" xr:uid="{00000000-0005-0000-0000-00008F700000}"/>
    <cellStyle name="Normal 2 5 2 2 3 4 2 3 6" xfId="47954" xr:uid="{00000000-0005-0000-0000-000090700000}"/>
    <cellStyle name="Normal 2 5 2 2 3 4 2 3 7" xfId="56340" xr:uid="{00000000-0005-0000-0000-000091700000}"/>
    <cellStyle name="Normal 2 5 2 2 3 4 2 4" xfId="11444" xr:uid="{00000000-0005-0000-0000-000092700000}"/>
    <cellStyle name="Normal 2 5 2 2 3 4 2 5" xfId="19830" xr:uid="{00000000-0005-0000-0000-000093700000}"/>
    <cellStyle name="Normal 2 5 2 2 3 4 2 6" xfId="28216" xr:uid="{00000000-0005-0000-0000-000094700000}"/>
    <cellStyle name="Normal 2 5 2 2 3 4 2 7" xfId="36602" xr:uid="{00000000-0005-0000-0000-000095700000}"/>
    <cellStyle name="Normal 2 5 2 2 3 4 2 8" xfId="44988" xr:uid="{00000000-0005-0000-0000-000096700000}"/>
    <cellStyle name="Normal 2 5 2 2 3 4 2 9" xfId="53374" xr:uid="{00000000-0005-0000-0000-000097700000}"/>
    <cellStyle name="Normal 2 5 2 2 3 4 3" xfId="3901" xr:uid="{00000000-0005-0000-0000-000098700000}"/>
    <cellStyle name="Normal 2 5 2 2 3 4 3 2" xfId="15255" xr:uid="{00000000-0005-0000-0000-000099700000}"/>
    <cellStyle name="Normal 2 5 2 2 3 4 3 3" xfId="23641" xr:uid="{00000000-0005-0000-0000-00009A700000}"/>
    <cellStyle name="Normal 2 5 2 2 3 4 3 4" xfId="32027" xr:uid="{00000000-0005-0000-0000-00009B700000}"/>
    <cellStyle name="Normal 2 5 2 2 3 4 3 5" xfId="40413" xr:uid="{00000000-0005-0000-0000-00009C700000}"/>
    <cellStyle name="Normal 2 5 2 2 3 4 3 6" xfId="48799" xr:uid="{00000000-0005-0000-0000-00009D700000}"/>
    <cellStyle name="Normal 2 5 2 2 3 4 3 7" xfId="57185" xr:uid="{00000000-0005-0000-0000-00009E700000}"/>
    <cellStyle name="Normal 2 5 2 2 3 4 4" xfId="6869" xr:uid="{00000000-0005-0000-0000-00009F700000}"/>
    <cellStyle name="Normal 2 5 2 2 3 4 4 2" xfId="12545" xr:uid="{00000000-0005-0000-0000-0000A0700000}"/>
    <cellStyle name="Normal 2 5 2 2 3 4 4 3" xfId="20931" xr:uid="{00000000-0005-0000-0000-0000A1700000}"/>
    <cellStyle name="Normal 2 5 2 2 3 4 4 4" xfId="29317" xr:uid="{00000000-0005-0000-0000-0000A2700000}"/>
    <cellStyle name="Normal 2 5 2 2 3 4 4 5" xfId="37703" xr:uid="{00000000-0005-0000-0000-0000A3700000}"/>
    <cellStyle name="Normal 2 5 2 2 3 4 4 6" xfId="46089" xr:uid="{00000000-0005-0000-0000-0000A4700000}"/>
    <cellStyle name="Normal 2 5 2 2 3 4 4 7" xfId="54475" xr:uid="{00000000-0005-0000-0000-0000A5700000}"/>
    <cellStyle name="Normal 2 5 2 2 3 4 5" xfId="9579" xr:uid="{00000000-0005-0000-0000-0000A6700000}"/>
    <cellStyle name="Normal 2 5 2 2 3 4 6" xfId="17965" xr:uid="{00000000-0005-0000-0000-0000A7700000}"/>
    <cellStyle name="Normal 2 5 2 2 3 4 7" xfId="26351" xr:uid="{00000000-0005-0000-0000-0000A8700000}"/>
    <cellStyle name="Normal 2 5 2 2 3 4 8" xfId="34737" xr:uid="{00000000-0005-0000-0000-0000A9700000}"/>
    <cellStyle name="Normal 2 5 2 2 3 4 9" xfId="43123" xr:uid="{00000000-0005-0000-0000-0000AA700000}"/>
    <cellStyle name="Normal 2 5 2 2 3 5" xfId="1628" xr:uid="{00000000-0005-0000-0000-0000AB700000}"/>
    <cellStyle name="Normal 2 5 2 2 3 5 10" xfId="51953" xr:uid="{00000000-0005-0000-0000-0000AC700000}"/>
    <cellStyle name="Normal 2 5 2 2 3 5 11" xfId="60339" xr:uid="{00000000-0005-0000-0000-0000AD700000}"/>
    <cellStyle name="Normal 2 5 2 2 3 5 2" xfId="2648" xr:uid="{00000000-0005-0000-0000-0000AE700000}"/>
    <cellStyle name="Normal 2 5 2 2 3 5 2 2" xfId="5365" xr:uid="{00000000-0005-0000-0000-0000AF700000}"/>
    <cellStyle name="Normal 2 5 2 2 3 5 2 2 2" xfId="16719" xr:uid="{00000000-0005-0000-0000-0000B0700000}"/>
    <cellStyle name="Normal 2 5 2 2 3 5 2 2 3" xfId="25105" xr:uid="{00000000-0005-0000-0000-0000B1700000}"/>
    <cellStyle name="Normal 2 5 2 2 3 5 2 2 4" xfId="33491" xr:uid="{00000000-0005-0000-0000-0000B2700000}"/>
    <cellStyle name="Normal 2 5 2 2 3 5 2 2 5" xfId="41877" xr:uid="{00000000-0005-0000-0000-0000B3700000}"/>
    <cellStyle name="Normal 2 5 2 2 3 5 2 2 6" xfId="50263" xr:uid="{00000000-0005-0000-0000-0000B4700000}"/>
    <cellStyle name="Normal 2 5 2 2 3 5 2 2 7" xfId="58649" xr:uid="{00000000-0005-0000-0000-0000B5700000}"/>
    <cellStyle name="Normal 2 5 2 2 3 5 2 3" xfId="8333" xr:uid="{00000000-0005-0000-0000-0000B6700000}"/>
    <cellStyle name="Normal 2 5 2 2 3 5 2 3 2" xfId="14009" xr:uid="{00000000-0005-0000-0000-0000B7700000}"/>
    <cellStyle name="Normal 2 5 2 2 3 5 2 3 3" xfId="22395" xr:uid="{00000000-0005-0000-0000-0000B8700000}"/>
    <cellStyle name="Normal 2 5 2 2 3 5 2 3 4" xfId="30781" xr:uid="{00000000-0005-0000-0000-0000B9700000}"/>
    <cellStyle name="Normal 2 5 2 2 3 5 2 3 5" xfId="39167" xr:uid="{00000000-0005-0000-0000-0000BA700000}"/>
    <cellStyle name="Normal 2 5 2 2 3 5 2 3 6" xfId="47553" xr:uid="{00000000-0005-0000-0000-0000BB700000}"/>
    <cellStyle name="Normal 2 5 2 2 3 5 2 3 7" xfId="55939" xr:uid="{00000000-0005-0000-0000-0000BC700000}"/>
    <cellStyle name="Normal 2 5 2 2 3 5 2 4" xfId="11043" xr:uid="{00000000-0005-0000-0000-0000BD700000}"/>
    <cellStyle name="Normal 2 5 2 2 3 5 2 5" xfId="19429" xr:uid="{00000000-0005-0000-0000-0000BE700000}"/>
    <cellStyle name="Normal 2 5 2 2 3 5 2 6" xfId="27815" xr:uid="{00000000-0005-0000-0000-0000BF700000}"/>
    <cellStyle name="Normal 2 5 2 2 3 5 2 7" xfId="36201" xr:uid="{00000000-0005-0000-0000-0000C0700000}"/>
    <cellStyle name="Normal 2 5 2 2 3 5 2 8" xfId="44587" xr:uid="{00000000-0005-0000-0000-0000C1700000}"/>
    <cellStyle name="Normal 2 5 2 2 3 5 2 9" xfId="52973" xr:uid="{00000000-0005-0000-0000-0000C2700000}"/>
    <cellStyle name="Normal 2 5 2 2 3 5 3" xfId="4345" xr:uid="{00000000-0005-0000-0000-0000C3700000}"/>
    <cellStyle name="Normal 2 5 2 2 3 5 3 2" xfId="15699" xr:uid="{00000000-0005-0000-0000-0000C4700000}"/>
    <cellStyle name="Normal 2 5 2 2 3 5 3 3" xfId="24085" xr:uid="{00000000-0005-0000-0000-0000C5700000}"/>
    <cellStyle name="Normal 2 5 2 2 3 5 3 4" xfId="32471" xr:uid="{00000000-0005-0000-0000-0000C6700000}"/>
    <cellStyle name="Normal 2 5 2 2 3 5 3 5" xfId="40857" xr:uid="{00000000-0005-0000-0000-0000C7700000}"/>
    <cellStyle name="Normal 2 5 2 2 3 5 3 6" xfId="49243" xr:uid="{00000000-0005-0000-0000-0000C8700000}"/>
    <cellStyle name="Normal 2 5 2 2 3 5 3 7" xfId="57629" xr:uid="{00000000-0005-0000-0000-0000C9700000}"/>
    <cellStyle name="Normal 2 5 2 2 3 5 4" xfId="7313" xr:uid="{00000000-0005-0000-0000-0000CA700000}"/>
    <cellStyle name="Normal 2 5 2 2 3 5 4 2" xfId="12989" xr:uid="{00000000-0005-0000-0000-0000CB700000}"/>
    <cellStyle name="Normal 2 5 2 2 3 5 4 3" xfId="21375" xr:uid="{00000000-0005-0000-0000-0000CC700000}"/>
    <cellStyle name="Normal 2 5 2 2 3 5 4 4" xfId="29761" xr:uid="{00000000-0005-0000-0000-0000CD700000}"/>
    <cellStyle name="Normal 2 5 2 2 3 5 4 5" xfId="38147" xr:uid="{00000000-0005-0000-0000-0000CE700000}"/>
    <cellStyle name="Normal 2 5 2 2 3 5 4 6" xfId="46533" xr:uid="{00000000-0005-0000-0000-0000CF700000}"/>
    <cellStyle name="Normal 2 5 2 2 3 5 4 7" xfId="54919" xr:uid="{00000000-0005-0000-0000-0000D0700000}"/>
    <cellStyle name="Normal 2 5 2 2 3 5 5" xfId="10023" xr:uid="{00000000-0005-0000-0000-0000D1700000}"/>
    <cellStyle name="Normal 2 5 2 2 3 5 6" xfId="18409" xr:uid="{00000000-0005-0000-0000-0000D2700000}"/>
    <cellStyle name="Normal 2 5 2 2 3 5 7" xfId="26795" xr:uid="{00000000-0005-0000-0000-0000D3700000}"/>
    <cellStyle name="Normal 2 5 2 2 3 5 8" xfId="35181" xr:uid="{00000000-0005-0000-0000-0000D4700000}"/>
    <cellStyle name="Normal 2 5 2 2 3 5 9" xfId="43567" xr:uid="{00000000-0005-0000-0000-0000D5700000}"/>
    <cellStyle name="Normal 2 5 2 2 3 6" xfId="2204" xr:uid="{00000000-0005-0000-0000-0000D6700000}"/>
    <cellStyle name="Normal 2 5 2 2 3 6 2" xfId="4921" xr:uid="{00000000-0005-0000-0000-0000D7700000}"/>
    <cellStyle name="Normal 2 5 2 2 3 6 2 2" xfId="16275" xr:uid="{00000000-0005-0000-0000-0000D8700000}"/>
    <cellStyle name="Normal 2 5 2 2 3 6 2 3" xfId="24661" xr:uid="{00000000-0005-0000-0000-0000D9700000}"/>
    <cellStyle name="Normal 2 5 2 2 3 6 2 4" xfId="33047" xr:uid="{00000000-0005-0000-0000-0000DA700000}"/>
    <cellStyle name="Normal 2 5 2 2 3 6 2 5" xfId="41433" xr:uid="{00000000-0005-0000-0000-0000DB700000}"/>
    <cellStyle name="Normal 2 5 2 2 3 6 2 6" xfId="49819" xr:uid="{00000000-0005-0000-0000-0000DC700000}"/>
    <cellStyle name="Normal 2 5 2 2 3 6 2 7" xfId="58205" xr:uid="{00000000-0005-0000-0000-0000DD700000}"/>
    <cellStyle name="Normal 2 5 2 2 3 6 3" xfId="7889" xr:uid="{00000000-0005-0000-0000-0000DE700000}"/>
    <cellStyle name="Normal 2 5 2 2 3 6 3 2" xfId="13565" xr:uid="{00000000-0005-0000-0000-0000DF700000}"/>
    <cellStyle name="Normal 2 5 2 2 3 6 3 3" xfId="21951" xr:uid="{00000000-0005-0000-0000-0000E0700000}"/>
    <cellStyle name="Normal 2 5 2 2 3 6 3 4" xfId="30337" xr:uid="{00000000-0005-0000-0000-0000E1700000}"/>
    <cellStyle name="Normal 2 5 2 2 3 6 3 5" xfId="38723" xr:uid="{00000000-0005-0000-0000-0000E2700000}"/>
    <cellStyle name="Normal 2 5 2 2 3 6 3 6" xfId="47109" xr:uid="{00000000-0005-0000-0000-0000E3700000}"/>
    <cellStyle name="Normal 2 5 2 2 3 6 3 7" xfId="55495" xr:uid="{00000000-0005-0000-0000-0000E4700000}"/>
    <cellStyle name="Normal 2 5 2 2 3 6 4" xfId="10599" xr:uid="{00000000-0005-0000-0000-0000E5700000}"/>
    <cellStyle name="Normal 2 5 2 2 3 6 5" xfId="18985" xr:uid="{00000000-0005-0000-0000-0000E6700000}"/>
    <cellStyle name="Normal 2 5 2 2 3 6 6" xfId="27371" xr:uid="{00000000-0005-0000-0000-0000E7700000}"/>
    <cellStyle name="Normal 2 5 2 2 3 6 7" xfId="35757" xr:uid="{00000000-0005-0000-0000-0000E8700000}"/>
    <cellStyle name="Normal 2 5 2 2 3 6 8" xfId="44143" xr:uid="{00000000-0005-0000-0000-0000E9700000}"/>
    <cellStyle name="Normal 2 5 2 2 3 6 9" xfId="52529" xr:uid="{00000000-0005-0000-0000-0000EA700000}"/>
    <cellStyle name="Normal 2 5 2 2 3 7" xfId="701" xr:uid="{00000000-0005-0000-0000-0000EB700000}"/>
    <cellStyle name="Normal 2 5 2 2 3 7 2" xfId="6468" xr:uid="{00000000-0005-0000-0000-0000EC700000}"/>
    <cellStyle name="Normal 2 5 2 2 3 7 3" xfId="12144" xr:uid="{00000000-0005-0000-0000-0000ED700000}"/>
    <cellStyle name="Normal 2 5 2 2 3 7 4" xfId="20530" xr:uid="{00000000-0005-0000-0000-0000EE700000}"/>
    <cellStyle name="Normal 2 5 2 2 3 7 5" xfId="28916" xr:uid="{00000000-0005-0000-0000-0000EF700000}"/>
    <cellStyle name="Normal 2 5 2 2 3 7 6" xfId="37302" xr:uid="{00000000-0005-0000-0000-0000F0700000}"/>
    <cellStyle name="Normal 2 5 2 2 3 7 7" xfId="45688" xr:uid="{00000000-0005-0000-0000-0000F1700000}"/>
    <cellStyle name="Normal 2 5 2 2 3 7 8" xfId="54074" xr:uid="{00000000-0005-0000-0000-0000F2700000}"/>
    <cellStyle name="Normal 2 5 2 2 3 8" xfId="3500" xr:uid="{00000000-0005-0000-0000-0000F3700000}"/>
    <cellStyle name="Normal 2 5 2 2 3 8 2" xfId="14854" xr:uid="{00000000-0005-0000-0000-0000F4700000}"/>
    <cellStyle name="Normal 2 5 2 2 3 8 3" xfId="23240" xr:uid="{00000000-0005-0000-0000-0000F5700000}"/>
    <cellStyle name="Normal 2 5 2 2 3 8 4" xfId="31626" xr:uid="{00000000-0005-0000-0000-0000F6700000}"/>
    <cellStyle name="Normal 2 5 2 2 3 8 5" xfId="40012" xr:uid="{00000000-0005-0000-0000-0000F7700000}"/>
    <cellStyle name="Normal 2 5 2 2 3 8 6" xfId="48398" xr:uid="{00000000-0005-0000-0000-0000F8700000}"/>
    <cellStyle name="Normal 2 5 2 2 3 8 7" xfId="56784" xr:uid="{00000000-0005-0000-0000-0000F9700000}"/>
    <cellStyle name="Normal 2 5 2 2 3 9" xfId="6178" xr:uid="{00000000-0005-0000-0000-0000FA700000}"/>
    <cellStyle name="Normal 2 5 2 2 3 9 2" xfId="11854" xr:uid="{00000000-0005-0000-0000-0000FB700000}"/>
    <cellStyle name="Normal 2 5 2 2 3 9 3" xfId="20240" xr:uid="{00000000-0005-0000-0000-0000FC700000}"/>
    <cellStyle name="Normal 2 5 2 2 3 9 4" xfId="28626" xr:uid="{00000000-0005-0000-0000-0000FD700000}"/>
    <cellStyle name="Normal 2 5 2 2 3 9 5" xfId="37012" xr:uid="{00000000-0005-0000-0000-0000FE700000}"/>
    <cellStyle name="Normal 2 5 2 2 3 9 6" xfId="45398" xr:uid="{00000000-0005-0000-0000-0000FF700000}"/>
    <cellStyle name="Normal 2 5 2 2 3 9 7" xfId="53784" xr:uid="{00000000-0005-0000-0000-000000710000}"/>
    <cellStyle name="Normal 2 5 2 2 3_Sheet1" xfId="278" xr:uid="{00000000-0005-0000-0000-000001710000}"/>
    <cellStyle name="Normal 2 5 2 2 4" xfId="279" xr:uid="{00000000-0005-0000-0000-000002710000}"/>
    <cellStyle name="Normal 2 5 2 2 4 10" xfId="9180" xr:uid="{00000000-0005-0000-0000-000003710000}"/>
    <cellStyle name="Normal 2 5 2 2 4 11" xfId="17566" xr:uid="{00000000-0005-0000-0000-000004710000}"/>
    <cellStyle name="Normal 2 5 2 2 4 12" xfId="25952" xr:uid="{00000000-0005-0000-0000-000005710000}"/>
    <cellStyle name="Normal 2 5 2 2 4 13" xfId="34338" xr:uid="{00000000-0005-0000-0000-000006710000}"/>
    <cellStyle name="Normal 2 5 2 2 4 14" xfId="42724" xr:uid="{00000000-0005-0000-0000-000007710000}"/>
    <cellStyle name="Normal 2 5 2 2 4 15" xfId="51110" xr:uid="{00000000-0005-0000-0000-000008710000}"/>
    <cellStyle name="Normal 2 5 2 2 4 16" xfId="59496" xr:uid="{00000000-0005-0000-0000-000009710000}"/>
    <cellStyle name="Normal 2 5 2 2 4 17" xfId="60863" xr:uid="{00000000-0005-0000-0000-00000A710000}"/>
    <cellStyle name="Normal 2 5 2 2 4 2" xfId="280" xr:uid="{00000000-0005-0000-0000-00000B710000}"/>
    <cellStyle name="Normal 2 5 2 2 4 2 10" xfId="34339" xr:uid="{00000000-0005-0000-0000-00000C710000}"/>
    <cellStyle name="Normal 2 5 2 2 4 2 11" xfId="42725" xr:uid="{00000000-0005-0000-0000-00000D710000}"/>
    <cellStyle name="Normal 2 5 2 2 4 2 12" xfId="51111" xr:uid="{00000000-0005-0000-0000-00000E710000}"/>
    <cellStyle name="Normal 2 5 2 2 4 2 13" xfId="59497" xr:uid="{00000000-0005-0000-0000-00000F710000}"/>
    <cellStyle name="Normal 2 5 2 2 4 2 14" xfId="60864" xr:uid="{00000000-0005-0000-0000-000010710000}"/>
    <cellStyle name="Normal 2 5 2 2 4 2 2" xfId="1102" xr:uid="{00000000-0005-0000-0000-000011710000}"/>
    <cellStyle name="Normal 2 5 2 2 4 2 2 10" xfId="51513" xr:uid="{00000000-0005-0000-0000-000012710000}"/>
    <cellStyle name="Normal 2 5 2 2 4 2 2 11" xfId="59899" xr:uid="{00000000-0005-0000-0000-000013710000}"/>
    <cellStyle name="Normal 2 5 2 2 4 2 2 12" xfId="61359" xr:uid="{00000000-0005-0000-0000-000014710000}"/>
    <cellStyle name="Normal 2 5 2 2 4 2 2 2" xfId="3053" xr:uid="{00000000-0005-0000-0000-000015710000}"/>
    <cellStyle name="Normal 2 5 2 2 4 2 2 2 2" xfId="5770" xr:uid="{00000000-0005-0000-0000-000016710000}"/>
    <cellStyle name="Normal 2 5 2 2 4 2 2 2 2 2" xfId="17124" xr:uid="{00000000-0005-0000-0000-000017710000}"/>
    <cellStyle name="Normal 2 5 2 2 4 2 2 2 2 3" xfId="25510" xr:uid="{00000000-0005-0000-0000-000018710000}"/>
    <cellStyle name="Normal 2 5 2 2 4 2 2 2 2 4" xfId="33896" xr:uid="{00000000-0005-0000-0000-000019710000}"/>
    <cellStyle name="Normal 2 5 2 2 4 2 2 2 2 5" xfId="42282" xr:uid="{00000000-0005-0000-0000-00001A710000}"/>
    <cellStyle name="Normal 2 5 2 2 4 2 2 2 2 6" xfId="50668" xr:uid="{00000000-0005-0000-0000-00001B710000}"/>
    <cellStyle name="Normal 2 5 2 2 4 2 2 2 2 7" xfId="59054" xr:uid="{00000000-0005-0000-0000-00001C710000}"/>
    <cellStyle name="Normal 2 5 2 2 4 2 2 2 3" xfId="8738" xr:uid="{00000000-0005-0000-0000-00001D710000}"/>
    <cellStyle name="Normal 2 5 2 2 4 2 2 2 3 2" xfId="14414" xr:uid="{00000000-0005-0000-0000-00001E710000}"/>
    <cellStyle name="Normal 2 5 2 2 4 2 2 2 3 3" xfId="22800" xr:uid="{00000000-0005-0000-0000-00001F710000}"/>
    <cellStyle name="Normal 2 5 2 2 4 2 2 2 3 4" xfId="31186" xr:uid="{00000000-0005-0000-0000-000020710000}"/>
    <cellStyle name="Normal 2 5 2 2 4 2 2 2 3 5" xfId="39572" xr:uid="{00000000-0005-0000-0000-000021710000}"/>
    <cellStyle name="Normal 2 5 2 2 4 2 2 2 3 6" xfId="47958" xr:uid="{00000000-0005-0000-0000-000022710000}"/>
    <cellStyle name="Normal 2 5 2 2 4 2 2 2 3 7" xfId="56344" xr:uid="{00000000-0005-0000-0000-000023710000}"/>
    <cellStyle name="Normal 2 5 2 2 4 2 2 2 4" xfId="11448" xr:uid="{00000000-0005-0000-0000-000024710000}"/>
    <cellStyle name="Normal 2 5 2 2 4 2 2 2 5" xfId="19834" xr:uid="{00000000-0005-0000-0000-000025710000}"/>
    <cellStyle name="Normal 2 5 2 2 4 2 2 2 6" xfId="28220" xr:uid="{00000000-0005-0000-0000-000026710000}"/>
    <cellStyle name="Normal 2 5 2 2 4 2 2 2 7" xfId="36606" xr:uid="{00000000-0005-0000-0000-000027710000}"/>
    <cellStyle name="Normal 2 5 2 2 4 2 2 2 8" xfId="44992" xr:uid="{00000000-0005-0000-0000-000028710000}"/>
    <cellStyle name="Normal 2 5 2 2 4 2 2 2 9" xfId="53378" xr:uid="{00000000-0005-0000-0000-000029710000}"/>
    <cellStyle name="Normal 2 5 2 2 4 2 2 3" xfId="3905" xr:uid="{00000000-0005-0000-0000-00002A710000}"/>
    <cellStyle name="Normal 2 5 2 2 4 2 2 3 2" xfId="15259" xr:uid="{00000000-0005-0000-0000-00002B710000}"/>
    <cellStyle name="Normal 2 5 2 2 4 2 2 3 3" xfId="23645" xr:uid="{00000000-0005-0000-0000-00002C710000}"/>
    <cellStyle name="Normal 2 5 2 2 4 2 2 3 4" xfId="32031" xr:uid="{00000000-0005-0000-0000-00002D710000}"/>
    <cellStyle name="Normal 2 5 2 2 4 2 2 3 5" xfId="40417" xr:uid="{00000000-0005-0000-0000-00002E710000}"/>
    <cellStyle name="Normal 2 5 2 2 4 2 2 3 6" xfId="48803" xr:uid="{00000000-0005-0000-0000-00002F710000}"/>
    <cellStyle name="Normal 2 5 2 2 4 2 2 3 7" xfId="57189" xr:uid="{00000000-0005-0000-0000-000030710000}"/>
    <cellStyle name="Normal 2 5 2 2 4 2 2 4" xfId="6873" xr:uid="{00000000-0005-0000-0000-000031710000}"/>
    <cellStyle name="Normal 2 5 2 2 4 2 2 4 2" xfId="12549" xr:uid="{00000000-0005-0000-0000-000032710000}"/>
    <cellStyle name="Normal 2 5 2 2 4 2 2 4 3" xfId="20935" xr:uid="{00000000-0005-0000-0000-000033710000}"/>
    <cellStyle name="Normal 2 5 2 2 4 2 2 4 4" xfId="29321" xr:uid="{00000000-0005-0000-0000-000034710000}"/>
    <cellStyle name="Normal 2 5 2 2 4 2 2 4 5" xfId="37707" xr:uid="{00000000-0005-0000-0000-000035710000}"/>
    <cellStyle name="Normal 2 5 2 2 4 2 2 4 6" xfId="46093" xr:uid="{00000000-0005-0000-0000-000036710000}"/>
    <cellStyle name="Normal 2 5 2 2 4 2 2 4 7" xfId="54479" xr:uid="{00000000-0005-0000-0000-000037710000}"/>
    <cellStyle name="Normal 2 5 2 2 4 2 2 5" xfId="9583" xr:uid="{00000000-0005-0000-0000-000038710000}"/>
    <cellStyle name="Normal 2 5 2 2 4 2 2 6" xfId="17969" xr:uid="{00000000-0005-0000-0000-000039710000}"/>
    <cellStyle name="Normal 2 5 2 2 4 2 2 7" xfId="26355" xr:uid="{00000000-0005-0000-0000-00003A710000}"/>
    <cellStyle name="Normal 2 5 2 2 4 2 2 8" xfId="34741" xr:uid="{00000000-0005-0000-0000-00003B710000}"/>
    <cellStyle name="Normal 2 5 2 2 4 2 2 9" xfId="43127" xr:uid="{00000000-0005-0000-0000-00003C710000}"/>
    <cellStyle name="Normal 2 5 2 2 4 2 3" xfId="1631" xr:uid="{00000000-0005-0000-0000-00003D710000}"/>
    <cellStyle name="Normal 2 5 2 2 4 2 3 10" xfId="51956" xr:uid="{00000000-0005-0000-0000-00003E710000}"/>
    <cellStyle name="Normal 2 5 2 2 4 2 3 11" xfId="60342" xr:uid="{00000000-0005-0000-0000-00003F710000}"/>
    <cellStyle name="Normal 2 5 2 2 4 2 3 2" xfId="2651" xr:uid="{00000000-0005-0000-0000-000040710000}"/>
    <cellStyle name="Normal 2 5 2 2 4 2 3 2 2" xfId="5368" xr:uid="{00000000-0005-0000-0000-000041710000}"/>
    <cellStyle name="Normal 2 5 2 2 4 2 3 2 2 2" xfId="16722" xr:uid="{00000000-0005-0000-0000-000042710000}"/>
    <cellStyle name="Normal 2 5 2 2 4 2 3 2 2 3" xfId="25108" xr:uid="{00000000-0005-0000-0000-000043710000}"/>
    <cellStyle name="Normal 2 5 2 2 4 2 3 2 2 4" xfId="33494" xr:uid="{00000000-0005-0000-0000-000044710000}"/>
    <cellStyle name="Normal 2 5 2 2 4 2 3 2 2 5" xfId="41880" xr:uid="{00000000-0005-0000-0000-000045710000}"/>
    <cellStyle name="Normal 2 5 2 2 4 2 3 2 2 6" xfId="50266" xr:uid="{00000000-0005-0000-0000-000046710000}"/>
    <cellStyle name="Normal 2 5 2 2 4 2 3 2 2 7" xfId="58652" xr:uid="{00000000-0005-0000-0000-000047710000}"/>
    <cellStyle name="Normal 2 5 2 2 4 2 3 2 3" xfId="8336" xr:uid="{00000000-0005-0000-0000-000048710000}"/>
    <cellStyle name="Normal 2 5 2 2 4 2 3 2 3 2" xfId="14012" xr:uid="{00000000-0005-0000-0000-000049710000}"/>
    <cellStyle name="Normal 2 5 2 2 4 2 3 2 3 3" xfId="22398" xr:uid="{00000000-0005-0000-0000-00004A710000}"/>
    <cellStyle name="Normal 2 5 2 2 4 2 3 2 3 4" xfId="30784" xr:uid="{00000000-0005-0000-0000-00004B710000}"/>
    <cellStyle name="Normal 2 5 2 2 4 2 3 2 3 5" xfId="39170" xr:uid="{00000000-0005-0000-0000-00004C710000}"/>
    <cellStyle name="Normal 2 5 2 2 4 2 3 2 3 6" xfId="47556" xr:uid="{00000000-0005-0000-0000-00004D710000}"/>
    <cellStyle name="Normal 2 5 2 2 4 2 3 2 3 7" xfId="55942" xr:uid="{00000000-0005-0000-0000-00004E710000}"/>
    <cellStyle name="Normal 2 5 2 2 4 2 3 2 4" xfId="11046" xr:uid="{00000000-0005-0000-0000-00004F710000}"/>
    <cellStyle name="Normal 2 5 2 2 4 2 3 2 5" xfId="19432" xr:uid="{00000000-0005-0000-0000-000050710000}"/>
    <cellStyle name="Normal 2 5 2 2 4 2 3 2 6" xfId="27818" xr:uid="{00000000-0005-0000-0000-000051710000}"/>
    <cellStyle name="Normal 2 5 2 2 4 2 3 2 7" xfId="36204" xr:uid="{00000000-0005-0000-0000-000052710000}"/>
    <cellStyle name="Normal 2 5 2 2 4 2 3 2 8" xfId="44590" xr:uid="{00000000-0005-0000-0000-000053710000}"/>
    <cellStyle name="Normal 2 5 2 2 4 2 3 2 9" xfId="52976" xr:uid="{00000000-0005-0000-0000-000054710000}"/>
    <cellStyle name="Normal 2 5 2 2 4 2 3 3" xfId="4348" xr:uid="{00000000-0005-0000-0000-000055710000}"/>
    <cellStyle name="Normal 2 5 2 2 4 2 3 3 2" xfId="15702" xr:uid="{00000000-0005-0000-0000-000056710000}"/>
    <cellStyle name="Normal 2 5 2 2 4 2 3 3 3" xfId="24088" xr:uid="{00000000-0005-0000-0000-000057710000}"/>
    <cellStyle name="Normal 2 5 2 2 4 2 3 3 4" xfId="32474" xr:uid="{00000000-0005-0000-0000-000058710000}"/>
    <cellStyle name="Normal 2 5 2 2 4 2 3 3 5" xfId="40860" xr:uid="{00000000-0005-0000-0000-000059710000}"/>
    <cellStyle name="Normal 2 5 2 2 4 2 3 3 6" xfId="49246" xr:uid="{00000000-0005-0000-0000-00005A710000}"/>
    <cellStyle name="Normal 2 5 2 2 4 2 3 3 7" xfId="57632" xr:uid="{00000000-0005-0000-0000-00005B710000}"/>
    <cellStyle name="Normal 2 5 2 2 4 2 3 4" xfId="7316" xr:uid="{00000000-0005-0000-0000-00005C710000}"/>
    <cellStyle name="Normal 2 5 2 2 4 2 3 4 2" xfId="12992" xr:uid="{00000000-0005-0000-0000-00005D710000}"/>
    <cellStyle name="Normal 2 5 2 2 4 2 3 4 3" xfId="21378" xr:uid="{00000000-0005-0000-0000-00005E710000}"/>
    <cellStyle name="Normal 2 5 2 2 4 2 3 4 4" xfId="29764" xr:uid="{00000000-0005-0000-0000-00005F710000}"/>
    <cellStyle name="Normal 2 5 2 2 4 2 3 4 5" xfId="38150" xr:uid="{00000000-0005-0000-0000-000060710000}"/>
    <cellStyle name="Normal 2 5 2 2 4 2 3 4 6" xfId="46536" xr:uid="{00000000-0005-0000-0000-000061710000}"/>
    <cellStyle name="Normal 2 5 2 2 4 2 3 4 7" xfId="54922" xr:uid="{00000000-0005-0000-0000-000062710000}"/>
    <cellStyle name="Normal 2 5 2 2 4 2 3 5" xfId="10026" xr:uid="{00000000-0005-0000-0000-000063710000}"/>
    <cellStyle name="Normal 2 5 2 2 4 2 3 6" xfId="18412" xr:uid="{00000000-0005-0000-0000-000064710000}"/>
    <cellStyle name="Normal 2 5 2 2 4 2 3 7" xfId="26798" xr:uid="{00000000-0005-0000-0000-000065710000}"/>
    <cellStyle name="Normal 2 5 2 2 4 2 3 8" xfId="35184" xr:uid="{00000000-0005-0000-0000-000066710000}"/>
    <cellStyle name="Normal 2 5 2 2 4 2 3 9" xfId="43570" xr:uid="{00000000-0005-0000-0000-000067710000}"/>
    <cellStyle name="Normal 2 5 2 2 4 2 4" xfId="2208" xr:uid="{00000000-0005-0000-0000-000068710000}"/>
    <cellStyle name="Normal 2 5 2 2 4 2 4 2" xfId="4925" xr:uid="{00000000-0005-0000-0000-000069710000}"/>
    <cellStyle name="Normal 2 5 2 2 4 2 4 2 2" xfId="16279" xr:uid="{00000000-0005-0000-0000-00006A710000}"/>
    <cellStyle name="Normal 2 5 2 2 4 2 4 2 3" xfId="24665" xr:uid="{00000000-0005-0000-0000-00006B710000}"/>
    <cellStyle name="Normal 2 5 2 2 4 2 4 2 4" xfId="33051" xr:uid="{00000000-0005-0000-0000-00006C710000}"/>
    <cellStyle name="Normal 2 5 2 2 4 2 4 2 5" xfId="41437" xr:uid="{00000000-0005-0000-0000-00006D710000}"/>
    <cellStyle name="Normal 2 5 2 2 4 2 4 2 6" xfId="49823" xr:uid="{00000000-0005-0000-0000-00006E710000}"/>
    <cellStyle name="Normal 2 5 2 2 4 2 4 2 7" xfId="58209" xr:uid="{00000000-0005-0000-0000-00006F710000}"/>
    <cellStyle name="Normal 2 5 2 2 4 2 4 3" xfId="7893" xr:uid="{00000000-0005-0000-0000-000070710000}"/>
    <cellStyle name="Normal 2 5 2 2 4 2 4 3 2" xfId="13569" xr:uid="{00000000-0005-0000-0000-000071710000}"/>
    <cellStyle name="Normal 2 5 2 2 4 2 4 3 3" xfId="21955" xr:uid="{00000000-0005-0000-0000-000072710000}"/>
    <cellStyle name="Normal 2 5 2 2 4 2 4 3 4" xfId="30341" xr:uid="{00000000-0005-0000-0000-000073710000}"/>
    <cellStyle name="Normal 2 5 2 2 4 2 4 3 5" xfId="38727" xr:uid="{00000000-0005-0000-0000-000074710000}"/>
    <cellStyle name="Normal 2 5 2 2 4 2 4 3 6" xfId="47113" xr:uid="{00000000-0005-0000-0000-000075710000}"/>
    <cellStyle name="Normal 2 5 2 2 4 2 4 3 7" xfId="55499" xr:uid="{00000000-0005-0000-0000-000076710000}"/>
    <cellStyle name="Normal 2 5 2 2 4 2 4 4" xfId="10603" xr:uid="{00000000-0005-0000-0000-000077710000}"/>
    <cellStyle name="Normal 2 5 2 2 4 2 4 5" xfId="18989" xr:uid="{00000000-0005-0000-0000-000078710000}"/>
    <cellStyle name="Normal 2 5 2 2 4 2 4 6" xfId="27375" xr:uid="{00000000-0005-0000-0000-000079710000}"/>
    <cellStyle name="Normal 2 5 2 2 4 2 4 7" xfId="35761" xr:uid="{00000000-0005-0000-0000-00007A710000}"/>
    <cellStyle name="Normal 2 5 2 2 4 2 4 8" xfId="44147" xr:uid="{00000000-0005-0000-0000-00007B710000}"/>
    <cellStyle name="Normal 2 5 2 2 4 2 4 9" xfId="52533" xr:uid="{00000000-0005-0000-0000-00007C710000}"/>
    <cellStyle name="Normal 2 5 2 2 4 2 5" xfId="3503" xr:uid="{00000000-0005-0000-0000-00007D710000}"/>
    <cellStyle name="Normal 2 5 2 2 4 2 5 2" xfId="14857" xr:uid="{00000000-0005-0000-0000-00007E710000}"/>
    <cellStyle name="Normal 2 5 2 2 4 2 5 3" xfId="23243" xr:uid="{00000000-0005-0000-0000-00007F710000}"/>
    <cellStyle name="Normal 2 5 2 2 4 2 5 4" xfId="31629" xr:uid="{00000000-0005-0000-0000-000080710000}"/>
    <cellStyle name="Normal 2 5 2 2 4 2 5 5" xfId="40015" xr:uid="{00000000-0005-0000-0000-000081710000}"/>
    <cellStyle name="Normal 2 5 2 2 4 2 5 6" xfId="48401" xr:uid="{00000000-0005-0000-0000-000082710000}"/>
    <cellStyle name="Normal 2 5 2 2 4 2 5 7" xfId="56787" xr:uid="{00000000-0005-0000-0000-000083710000}"/>
    <cellStyle name="Normal 2 5 2 2 4 2 6" xfId="6471" xr:uid="{00000000-0005-0000-0000-000084710000}"/>
    <cellStyle name="Normal 2 5 2 2 4 2 6 2" xfId="12147" xr:uid="{00000000-0005-0000-0000-000085710000}"/>
    <cellStyle name="Normal 2 5 2 2 4 2 6 3" xfId="20533" xr:uid="{00000000-0005-0000-0000-000086710000}"/>
    <cellStyle name="Normal 2 5 2 2 4 2 6 4" xfId="28919" xr:uid="{00000000-0005-0000-0000-000087710000}"/>
    <cellStyle name="Normal 2 5 2 2 4 2 6 5" xfId="37305" xr:uid="{00000000-0005-0000-0000-000088710000}"/>
    <cellStyle name="Normal 2 5 2 2 4 2 6 6" xfId="45691" xr:uid="{00000000-0005-0000-0000-000089710000}"/>
    <cellStyle name="Normal 2 5 2 2 4 2 6 7" xfId="54077" xr:uid="{00000000-0005-0000-0000-00008A710000}"/>
    <cellStyle name="Normal 2 5 2 2 4 2 7" xfId="9181" xr:uid="{00000000-0005-0000-0000-00008B710000}"/>
    <cellStyle name="Normal 2 5 2 2 4 2 8" xfId="17567" xr:uid="{00000000-0005-0000-0000-00008C710000}"/>
    <cellStyle name="Normal 2 5 2 2 4 2 9" xfId="25953" xr:uid="{00000000-0005-0000-0000-00008D710000}"/>
    <cellStyle name="Normal 2 5 2 2 4 3" xfId="1103" xr:uid="{00000000-0005-0000-0000-00008E710000}"/>
    <cellStyle name="Normal 2 5 2 2 4 3 10" xfId="43128" xr:uid="{00000000-0005-0000-0000-00008F710000}"/>
    <cellStyle name="Normal 2 5 2 2 4 3 11" xfId="51514" xr:uid="{00000000-0005-0000-0000-000090710000}"/>
    <cellStyle name="Normal 2 5 2 2 4 3 12" xfId="59900" xr:uid="{00000000-0005-0000-0000-000091710000}"/>
    <cellStyle name="Normal 2 5 2 2 4 3 13" xfId="61358" xr:uid="{00000000-0005-0000-0000-000092710000}"/>
    <cellStyle name="Normal 2 5 2 2 4 3 2" xfId="1884" xr:uid="{00000000-0005-0000-0000-000093710000}"/>
    <cellStyle name="Normal 2 5 2 2 4 3 2 10" xfId="52209" xr:uid="{00000000-0005-0000-0000-000094710000}"/>
    <cellStyle name="Normal 2 5 2 2 4 3 2 11" xfId="60595" xr:uid="{00000000-0005-0000-0000-000095710000}"/>
    <cellStyle name="Normal 2 5 2 2 4 3 2 2" xfId="3054" xr:uid="{00000000-0005-0000-0000-000096710000}"/>
    <cellStyle name="Normal 2 5 2 2 4 3 2 2 2" xfId="5771" xr:uid="{00000000-0005-0000-0000-000097710000}"/>
    <cellStyle name="Normal 2 5 2 2 4 3 2 2 2 2" xfId="17125" xr:uid="{00000000-0005-0000-0000-000098710000}"/>
    <cellStyle name="Normal 2 5 2 2 4 3 2 2 2 3" xfId="25511" xr:uid="{00000000-0005-0000-0000-000099710000}"/>
    <cellStyle name="Normal 2 5 2 2 4 3 2 2 2 4" xfId="33897" xr:uid="{00000000-0005-0000-0000-00009A710000}"/>
    <cellStyle name="Normal 2 5 2 2 4 3 2 2 2 5" xfId="42283" xr:uid="{00000000-0005-0000-0000-00009B710000}"/>
    <cellStyle name="Normal 2 5 2 2 4 3 2 2 2 6" xfId="50669" xr:uid="{00000000-0005-0000-0000-00009C710000}"/>
    <cellStyle name="Normal 2 5 2 2 4 3 2 2 2 7" xfId="59055" xr:uid="{00000000-0005-0000-0000-00009D710000}"/>
    <cellStyle name="Normal 2 5 2 2 4 3 2 2 3" xfId="8739" xr:uid="{00000000-0005-0000-0000-00009E710000}"/>
    <cellStyle name="Normal 2 5 2 2 4 3 2 2 3 2" xfId="14415" xr:uid="{00000000-0005-0000-0000-00009F710000}"/>
    <cellStyle name="Normal 2 5 2 2 4 3 2 2 3 3" xfId="22801" xr:uid="{00000000-0005-0000-0000-0000A0710000}"/>
    <cellStyle name="Normal 2 5 2 2 4 3 2 2 3 4" xfId="31187" xr:uid="{00000000-0005-0000-0000-0000A1710000}"/>
    <cellStyle name="Normal 2 5 2 2 4 3 2 2 3 5" xfId="39573" xr:uid="{00000000-0005-0000-0000-0000A2710000}"/>
    <cellStyle name="Normal 2 5 2 2 4 3 2 2 3 6" xfId="47959" xr:uid="{00000000-0005-0000-0000-0000A3710000}"/>
    <cellStyle name="Normal 2 5 2 2 4 3 2 2 3 7" xfId="56345" xr:uid="{00000000-0005-0000-0000-0000A4710000}"/>
    <cellStyle name="Normal 2 5 2 2 4 3 2 2 4" xfId="11449" xr:uid="{00000000-0005-0000-0000-0000A5710000}"/>
    <cellStyle name="Normal 2 5 2 2 4 3 2 2 5" xfId="19835" xr:uid="{00000000-0005-0000-0000-0000A6710000}"/>
    <cellStyle name="Normal 2 5 2 2 4 3 2 2 6" xfId="28221" xr:uid="{00000000-0005-0000-0000-0000A7710000}"/>
    <cellStyle name="Normal 2 5 2 2 4 3 2 2 7" xfId="36607" xr:uid="{00000000-0005-0000-0000-0000A8710000}"/>
    <cellStyle name="Normal 2 5 2 2 4 3 2 2 8" xfId="44993" xr:uid="{00000000-0005-0000-0000-0000A9710000}"/>
    <cellStyle name="Normal 2 5 2 2 4 3 2 2 9" xfId="53379" xr:uid="{00000000-0005-0000-0000-0000AA710000}"/>
    <cellStyle name="Normal 2 5 2 2 4 3 2 3" xfId="4601" xr:uid="{00000000-0005-0000-0000-0000AB710000}"/>
    <cellStyle name="Normal 2 5 2 2 4 3 2 3 2" xfId="15955" xr:uid="{00000000-0005-0000-0000-0000AC710000}"/>
    <cellStyle name="Normal 2 5 2 2 4 3 2 3 3" xfId="24341" xr:uid="{00000000-0005-0000-0000-0000AD710000}"/>
    <cellStyle name="Normal 2 5 2 2 4 3 2 3 4" xfId="32727" xr:uid="{00000000-0005-0000-0000-0000AE710000}"/>
    <cellStyle name="Normal 2 5 2 2 4 3 2 3 5" xfId="41113" xr:uid="{00000000-0005-0000-0000-0000AF710000}"/>
    <cellStyle name="Normal 2 5 2 2 4 3 2 3 6" xfId="49499" xr:uid="{00000000-0005-0000-0000-0000B0710000}"/>
    <cellStyle name="Normal 2 5 2 2 4 3 2 3 7" xfId="57885" xr:uid="{00000000-0005-0000-0000-0000B1710000}"/>
    <cellStyle name="Normal 2 5 2 2 4 3 2 4" xfId="7569" xr:uid="{00000000-0005-0000-0000-0000B2710000}"/>
    <cellStyle name="Normal 2 5 2 2 4 3 2 4 2" xfId="13245" xr:uid="{00000000-0005-0000-0000-0000B3710000}"/>
    <cellStyle name="Normal 2 5 2 2 4 3 2 4 3" xfId="21631" xr:uid="{00000000-0005-0000-0000-0000B4710000}"/>
    <cellStyle name="Normal 2 5 2 2 4 3 2 4 4" xfId="30017" xr:uid="{00000000-0005-0000-0000-0000B5710000}"/>
    <cellStyle name="Normal 2 5 2 2 4 3 2 4 5" xfId="38403" xr:uid="{00000000-0005-0000-0000-0000B6710000}"/>
    <cellStyle name="Normal 2 5 2 2 4 3 2 4 6" xfId="46789" xr:uid="{00000000-0005-0000-0000-0000B7710000}"/>
    <cellStyle name="Normal 2 5 2 2 4 3 2 4 7" xfId="55175" xr:uid="{00000000-0005-0000-0000-0000B8710000}"/>
    <cellStyle name="Normal 2 5 2 2 4 3 2 5" xfId="10279" xr:uid="{00000000-0005-0000-0000-0000B9710000}"/>
    <cellStyle name="Normal 2 5 2 2 4 3 2 6" xfId="18665" xr:uid="{00000000-0005-0000-0000-0000BA710000}"/>
    <cellStyle name="Normal 2 5 2 2 4 3 2 7" xfId="27051" xr:uid="{00000000-0005-0000-0000-0000BB710000}"/>
    <cellStyle name="Normal 2 5 2 2 4 3 2 8" xfId="35437" xr:uid="{00000000-0005-0000-0000-0000BC710000}"/>
    <cellStyle name="Normal 2 5 2 2 4 3 2 9" xfId="43823" xr:uid="{00000000-0005-0000-0000-0000BD710000}"/>
    <cellStyle name="Normal 2 5 2 2 4 3 3" xfId="2209" xr:uid="{00000000-0005-0000-0000-0000BE710000}"/>
    <cellStyle name="Normal 2 5 2 2 4 3 3 2" xfId="4926" xr:uid="{00000000-0005-0000-0000-0000BF710000}"/>
    <cellStyle name="Normal 2 5 2 2 4 3 3 2 2" xfId="16280" xr:uid="{00000000-0005-0000-0000-0000C0710000}"/>
    <cellStyle name="Normal 2 5 2 2 4 3 3 2 3" xfId="24666" xr:uid="{00000000-0005-0000-0000-0000C1710000}"/>
    <cellStyle name="Normal 2 5 2 2 4 3 3 2 4" xfId="33052" xr:uid="{00000000-0005-0000-0000-0000C2710000}"/>
    <cellStyle name="Normal 2 5 2 2 4 3 3 2 5" xfId="41438" xr:uid="{00000000-0005-0000-0000-0000C3710000}"/>
    <cellStyle name="Normal 2 5 2 2 4 3 3 2 6" xfId="49824" xr:uid="{00000000-0005-0000-0000-0000C4710000}"/>
    <cellStyle name="Normal 2 5 2 2 4 3 3 2 7" xfId="58210" xr:uid="{00000000-0005-0000-0000-0000C5710000}"/>
    <cellStyle name="Normal 2 5 2 2 4 3 3 3" xfId="7894" xr:uid="{00000000-0005-0000-0000-0000C6710000}"/>
    <cellStyle name="Normal 2 5 2 2 4 3 3 3 2" xfId="13570" xr:uid="{00000000-0005-0000-0000-0000C7710000}"/>
    <cellStyle name="Normal 2 5 2 2 4 3 3 3 3" xfId="21956" xr:uid="{00000000-0005-0000-0000-0000C8710000}"/>
    <cellStyle name="Normal 2 5 2 2 4 3 3 3 4" xfId="30342" xr:uid="{00000000-0005-0000-0000-0000C9710000}"/>
    <cellStyle name="Normal 2 5 2 2 4 3 3 3 5" xfId="38728" xr:uid="{00000000-0005-0000-0000-0000CA710000}"/>
    <cellStyle name="Normal 2 5 2 2 4 3 3 3 6" xfId="47114" xr:uid="{00000000-0005-0000-0000-0000CB710000}"/>
    <cellStyle name="Normal 2 5 2 2 4 3 3 3 7" xfId="55500" xr:uid="{00000000-0005-0000-0000-0000CC710000}"/>
    <cellStyle name="Normal 2 5 2 2 4 3 3 4" xfId="10604" xr:uid="{00000000-0005-0000-0000-0000CD710000}"/>
    <cellStyle name="Normal 2 5 2 2 4 3 3 5" xfId="18990" xr:uid="{00000000-0005-0000-0000-0000CE710000}"/>
    <cellStyle name="Normal 2 5 2 2 4 3 3 6" xfId="27376" xr:uid="{00000000-0005-0000-0000-0000CF710000}"/>
    <cellStyle name="Normal 2 5 2 2 4 3 3 7" xfId="35762" xr:uid="{00000000-0005-0000-0000-0000D0710000}"/>
    <cellStyle name="Normal 2 5 2 2 4 3 3 8" xfId="44148" xr:uid="{00000000-0005-0000-0000-0000D1710000}"/>
    <cellStyle name="Normal 2 5 2 2 4 3 3 9" xfId="52534" xr:uid="{00000000-0005-0000-0000-0000D2710000}"/>
    <cellStyle name="Normal 2 5 2 2 4 3 4" xfId="3906" xr:uid="{00000000-0005-0000-0000-0000D3710000}"/>
    <cellStyle name="Normal 2 5 2 2 4 3 4 2" xfId="15260" xr:uid="{00000000-0005-0000-0000-0000D4710000}"/>
    <cellStyle name="Normal 2 5 2 2 4 3 4 3" xfId="23646" xr:uid="{00000000-0005-0000-0000-0000D5710000}"/>
    <cellStyle name="Normal 2 5 2 2 4 3 4 4" xfId="32032" xr:uid="{00000000-0005-0000-0000-0000D6710000}"/>
    <cellStyle name="Normal 2 5 2 2 4 3 4 5" xfId="40418" xr:uid="{00000000-0005-0000-0000-0000D7710000}"/>
    <cellStyle name="Normal 2 5 2 2 4 3 4 6" xfId="48804" xr:uid="{00000000-0005-0000-0000-0000D8710000}"/>
    <cellStyle name="Normal 2 5 2 2 4 3 4 7" xfId="57190" xr:uid="{00000000-0005-0000-0000-0000D9710000}"/>
    <cellStyle name="Normal 2 5 2 2 4 3 5" xfId="6874" xr:uid="{00000000-0005-0000-0000-0000DA710000}"/>
    <cellStyle name="Normal 2 5 2 2 4 3 5 2" xfId="12550" xr:uid="{00000000-0005-0000-0000-0000DB710000}"/>
    <cellStyle name="Normal 2 5 2 2 4 3 5 3" xfId="20936" xr:uid="{00000000-0005-0000-0000-0000DC710000}"/>
    <cellStyle name="Normal 2 5 2 2 4 3 5 4" xfId="29322" xr:uid="{00000000-0005-0000-0000-0000DD710000}"/>
    <cellStyle name="Normal 2 5 2 2 4 3 5 5" xfId="37708" xr:uid="{00000000-0005-0000-0000-0000DE710000}"/>
    <cellStyle name="Normal 2 5 2 2 4 3 5 6" xfId="46094" xr:uid="{00000000-0005-0000-0000-0000DF710000}"/>
    <cellStyle name="Normal 2 5 2 2 4 3 5 7" xfId="54480" xr:uid="{00000000-0005-0000-0000-0000E0710000}"/>
    <cellStyle name="Normal 2 5 2 2 4 3 6" xfId="9584" xr:uid="{00000000-0005-0000-0000-0000E1710000}"/>
    <cellStyle name="Normal 2 5 2 2 4 3 7" xfId="17970" xr:uid="{00000000-0005-0000-0000-0000E2710000}"/>
    <cellStyle name="Normal 2 5 2 2 4 3 8" xfId="26356" xr:uid="{00000000-0005-0000-0000-0000E3710000}"/>
    <cellStyle name="Normal 2 5 2 2 4 3 9" xfId="34742" xr:uid="{00000000-0005-0000-0000-0000E4710000}"/>
    <cellStyle name="Normal 2 5 2 2 4 4" xfId="1101" xr:uid="{00000000-0005-0000-0000-0000E5710000}"/>
    <cellStyle name="Normal 2 5 2 2 4 4 10" xfId="51512" xr:uid="{00000000-0005-0000-0000-0000E6710000}"/>
    <cellStyle name="Normal 2 5 2 2 4 4 11" xfId="59898" xr:uid="{00000000-0005-0000-0000-0000E7710000}"/>
    <cellStyle name="Normal 2 5 2 2 4 4 2" xfId="3052" xr:uid="{00000000-0005-0000-0000-0000E8710000}"/>
    <cellStyle name="Normal 2 5 2 2 4 4 2 2" xfId="5769" xr:uid="{00000000-0005-0000-0000-0000E9710000}"/>
    <cellStyle name="Normal 2 5 2 2 4 4 2 2 2" xfId="17123" xr:uid="{00000000-0005-0000-0000-0000EA710000}"/>
    <cellStyle name="Normal 2 5 2 2 4 4 2 2 3" xfId="25509" xr:uid="{00000000-0005-0000-0000-0000EB710000}"/>
    <cellStyle name="Normal 2 5 2 2 4 4 2 2 4" xfId="33895" xr:uid="{00000000-0005-0000-0000-0000EC710000}"/>
    <cellStyle name="Normal 2 5 2 2 4 4 2 2 5" xfId="42281" xr:uid="{00000000-0005-0000-0000-0000ED710000}"/>
    <cellStyle name="Normal 2 5 2 2 4 4 2 2 6" xfId="50667" xr:uid="{00000000-0005-0000-0000-0000EE710000}"/>
    <cellStyle name="Normal 2 5 2 2 4 4 2 2 7" xfId="59053" xr:uid="{00000000-0005-0000-0000-0000EF710000}"/>
    <cellStyle name="Normal 2 5 2 2 4 4 2 3" xfId="8737" xr:uid="{00000000-0005-0000-0000-0000F0710000}"/>
    <cellStyle name="Normal 2 5 2 2 4 4 2 3 2" xfId="14413" xr:uid="{00000000-0005-0000-0000-0000F1710000}"/>
    <cellStyle name="Normal 2 5 2 2 4 4 2 3 3" xfId="22799" xr:uid="{00000000-0005-0000-0000-0000F2710000}"/>
    <cellStyle name="Normal 2 5 2 2 4 4 2 3 4" xfId="31185" xr:uid="{00000000-0005-0000-0000-0000F3710000}"/>
    <cellStyle name="Normal 2 5 2 2 4 4 2 3 5" xfId="39571" xr:uid="{00000000-0005-0000-0000-0000F4710000}"/>
    <cellStyle name="Normal 2 5 2 2 4 4 2 3 6" xfId="47957" xr:uid="{00000000-0005-0000-0000-0000F5710000}"/>
    <cellStyle name="Normal 2 5 2 2 4 4 2 3 7" xfId="56343" xr:uid="{00000000-0005-0000-0000-0000F6710000}"/>
    <cellStyle name="Normal 2 5 2 2 4 4 2 4" xfId="11447" xr:uid="{00000000-0005-0000-0000-0000F7710000}"/>
    <cellStyle name="Normal 2 5 2 2 4 4 2 5" xfId="19833" xr:uid="{00000000-0005-0000-0000-0000F8710000}"/>
    <cellStyle name="Normal 2 5 2 2 4 4 2 6" xfId="28219" xr:uid="{00000000-0005-0000-0000-0000F9710000}"/>
    <cellStyle name="Normal 2 5 2 2 4 4 2 7" xfId="36605" xr:uid="{00000000-0005-0000-0000-0000FA710000}"/>
    <cellStyle name="Normal 2 5 2 2 4 4 2 8" xfId="44991" xr:uid="{00000000-0005-0000-0000-0000FB710000}"/>
    <cellStyle name="Normal 2 5 2 2 4 4 2 9" xfId="53377" xr:uid="{00000000-0005-0000-0000-0000FC710000}"/>
    <cellStyle name="Normal 2 5 2 2 4 4 3" xfId="3904" xr:uid="{00000000-0005-0000-0000-0000FD710000}"/>
    <cellStyle name="Normal 2 5 2 2 4 4 3 2" xfId="15258" xr:uid="{00000000-0005-0000-0000-0000FE710000}"/>
    <cellStyle name="Normal 2 5 2 2 4 4 3 3" xfId="23644" xr:uid="{00000000-0005-0000-0000-0000FF710000}"/>
    <cellStyle name="Normal 2 5 2 2 4 4 3 4" xfId="32030" xr:uid="{00000000-0005-0000-0000-000000720000}"/>
    <cellStyle name="Normal 2 5 2 2 4 4 3 5" xfId="40416" xr:uid="{00000000-0005-0000-0000-000001720000}"/>
    <cellStyle name="Normal 2 5 2 2 4 4 3 6" xfId="48802" xr:uid="{00000000-0005-0000-0000-000002720000}"/>
    <cellStyle name="Normal 2 5 2 2 4 4 3 7" xfId="57188" xr:uid="{00000000-0005-0000-0000-000003720000}"/>
    <cellStyle name="Normal 2 5 2 2 4 4 4" xfId="6872" xr:uid="{00000000-0005-0000-0000-000004720000}"/>
    <cellStyle name="Normal 2 5 2 2 4 4 4 2" xfId="12548" xr:uid="{00000000-0005-0000-0000-000005720000}"/>
    <cellStyle name="Normal 2 5 2 2 4 4 4 3" xfId="20934" xr:uid="{00000000-0005-0000-0000-000006720000}"/>
    <cellStyle name="Normal 2 5 2 2 4 4 4 4" xfId="29320" xr:uid="{00000000-0005-0000-0000-000007720000}"/>
    <cellStyle name="Normal 2 5 2 2 4 4 4 5" xfId="37706" xr:uid="{00000000-0005-0000-0000-000008720000}"/>
    <cellStyle name="Normal 2 5 2 2 4 4 4 6" xfId="46092" xr:uid="{00000000-0005-0000-0000-000009720000}"/>
    <cellStyle name="Normal 2 5 2 2 4 4 4 7" xfId="54478" xr:uid="{00000000-0005-0000-0000-00000A720000}"/>
    <cellStyle name="Normal 2 5 2 2 4 4 5" xfId="9582" xr:uid="{00000000-0005-0000-0000-00000B720000}"/>
    <cellStyle name="Normal 2 5 2 2 4 4 6" xfId="17968" xr:uid="{00000000-0005-0000-0000-00000C720000}"/>
    <cellStyle name="Normal 2 5 2 2 4 4 7" xfId="26354" xr:uid="{00000000-0005-0000-0000-00000D720000}"/>
    <cellStyle name="Normal 2 5 2 2 4 4 8" xfId="34740" xr:uid="{00000000-0005-0000-0000-00000E720000}"/>
    <cellStyle name="Normal 2 5 2 2 4 4 9" xfId="43126" xr:uid="{00000000-0005-0000-0000-00000F720000}"/>
    <cellStyle name="Normal 2 5 2 2 4 5" xfId="1630" xr:uid="{00000000-0005-0000-0000-000010720000}"/>
    <cellStyle name="Normal 2 5 2 2 4 5 10" xfId="51955" xr:uid="{00000000-0005-0000-0000-000011720000}"/>
    <cellStyle name="Normal 2 5 2 2 4 5 11" xfId="60341" xr:uid="{00000000-0005-0000-0000-000012720000}"/>
    <cellStyle name="Normal 2 5 2 2 4 5 2" xfId="2650" xr:uid="{00000000-0005-0000-0000-000013720000}"/>
    <cellStyle name="Normal 2 5 2 2 4 5 2 2" xfId="5367" xr:uid="{00000000-0005-0000-0000-000014720000}"/>
    <cellStyle name="Normal 2 5 2 2 4 5 2 2 2" xfId="16721" xr:uid="{00000000-0005-0000-0000-000015720000}"/>
    <cellStyle name="Normal 2 5 2 2 4 5 2 2 3" xfId="25107" xr:uid="{00000000-0005-0000-0000-000016720000}"/>
    <cellStyle name="Normal 2 5 2 2 4 5 2 2 4" xfId="33493" xr:uid="{00000000-0005-0000-0000-000017720000}"/>
    <cellStyle name="Normal 2 5 2 2 4 5 2 2 5" xfId="41879" xr:uid="{00000000-0005-0000-0000-000018720000}"/>
    <cellStyle name="Normal 2 5 2 2 4 5 2 2 6" xfId="50265" xr:uid="{00000000-0005-0000-0000-000019720000}"/>
    <cellStyle name="Normal 2 5 2 2 4 5 2 2 7" xfId="58651" xr:uid="{00000000-0005-0000-0000-00001A720000}"/>
    <cellStyle name="Normal 2 5 2 2 4 5 2 3" xfId="8335" xr:uid="{00000000-0005-0000-0000-00001B720000}"/>
    <cellStyle name="Normal 2 5 2 2 4 5 2 3 2" xfId="14011" xr:uid="{00000000-0005-0000-0000-00001C720000}"/>
    <cellStyle name="Normal 2 5 2 2 4 5 2 3 3" xfId="22397" xr:uid="{00000000-0005-0000-0000-00001D720000}"/>
    <cellStyle name="Normal 2 5 2 2 4 5 2 3 4" xfId="30783" xr:uid="{00000000-0005-0000-0000-00001E720000}"/>
    <cellStyle name="Normal 2 5 2 2 4 5 2 3 5" xfId="39169" xr:uid="{00000000-0005-0000-0000-00001F720000}"/>
    <cellStyle name="Normal 2 5 2 2 4 5 2 3 6" xfId="47555" xr:uid="{00000000-0005-0000-0000-000020720000}"/>
    <cellStyle name="Normal 2 5 2 2 4 5 2 3 7" xfId="55941" xr:uid="{00000000-0005-0000-0000-000021720000}"/>
    <cellStyle name="Normal 2 5 2 2 4 5 2 4" xfId="11045" xr:uid="{00000000-0005-0000-0000-000022720000}"/>
    <cellStyle name="Normal 2 5 2 2 4 5 2 5" xfId="19431" xr:uid="{00000000-0005-0000-0000-000023720000}"/>
    <cellStyle name="Normal 2 5 2 2 4 5 2 6" xfId="27817" xr:uid="{00000000-0005-0000-0000-000024720000}"/>
    <cellStyle name="Normal 2 5 2 2 4 5 2 7" xfId="36203" xr:uid="{00000000-0005-0000-0000-000025720000}"/>
    <cellStyle name="Normal 2 5 2 2 4 5 2 8" xfId="44589" xr:uid="{00000000-0005-0000-0000-000026720000}"/>
    <cellStyle name="Normal 2 5 2 2 4 5 2 9" xfId="52975" xr:uid="{00000000-0005-0000-0000-000027720000}"/>
    <cellStyle name="Normal 2 5 2 2 4 5 3" xfId="4347" xr:uid="{00000000-0005-0000-0000-000028720000}"/>
    <cellStyle name="Normal 2 5 2 2 4 5 3 2" xfId="15701" xr:uid="{00000000-0005-0000-0000-000029720000}"/>
    <cellStyle name="Normal 2 5 2 2 4 5 3 3" xfId="24087" xr:uid="{00000000-0005-0000-0000-00002A720000}"/>
    <cellStyle name="Normal 2 5 2 2 4 5 3 4" xfId="32473" xr:uid="{00000000-0005-0000-0000-00002B720000}"/>
    <cellStyle name="Normal 2 5 2 2 4 5 3 5" xfId="40859" xr:uid="{00000000-0005-0000-0000-00002C720000}"/>
    <cellStyle name="Normal 2 5 2 2 4 5 3 6" xfId="49245" xr:uid="{00000000-0005-0000-0000-00002D720000}"/>
    <cellStyle name="Normal 2 5 2 2 4 5 3 7" xfId="57631" xr:uid="{00000000-0005-0000-0000-00002E720000}"/>
    <cellStyle name="Normal 2 5 2 2 4 5 4" xfId="7315" xr:uid="{00000000-0005-0000-0000-00002F720000}"/>
    <cellStyle name="Normal 2 5 2 2 4 5 4 2" xfId="12991" xr:uid="{00000000-0005-0000-0000-000030720000}"/>
    <cellStyle name="Normal 2 5 2 2 4 5 4 3" xfId="21377" xr:uid="{00000000-0005-0000-0000-000031720000}"/>
    <cellStyle name="Normal 2 5 2 2 4 5 4 4" xfId="29763" xr:uid="{00000000-0005-0000-0000-000032720000}"/>
    <cellStyle name="Normal 2 5 2 2 4 5 4 5" xfId="38149" xr:uid="{00000000-0005-0000-0000-000033720000}"/>
    <cellStyle name="Normal 2 5 2 2 4 5 4 6" xfId="46535" xr:uid="{00000000-0005-0000-0000-000034720000}"/>
    <cellStyle name="Normal 2 5 2 2 4 5 4 7" xfId="54921" xr:uid="{00000000-0005-0000-0000-000035720000}"/>
    <cellStyle name="Normal 2 5 2 2 4 5 5" xfId="10025" xr:uid="{00000000-0005-0000-0000-000036720000}"/>
    <cellStyle name="Normal 2 5 2 2 4 5 6" xfId="18411" xr:uid="{00000000-0005-0000-0000-000037720000}"/>
    <cellStyle name="Normal 2 5 2 2 4 5 7" xfId="26797" xr:uid="{00000000-0005-0000-0000-000038720000}"/>
    <cellStyle name="Normal 2 5 2 2 4 5 8" xfId="35183" xr:uid="{00000000-0005-0000-0000-000039720000}"/>
    <cellStyle name="Normal 2 5 2 2 4 5 9" xfId="43569" xr:uid="{00000000-0005-0000-0000-00003A720000}"/>
    <cellStyle name="Normal 2 5 2 2 4 6" xfId="2207" xr:uid="{00000000-0005-0000-0000-00003B720000}"/>
    <cellStyle name="Normal 2 5 2 2 4 6 2" xfId="4924" xr:uid="{00000000-0005-0000-0000-00003C720000}"/>
    <cellStyle name="Normal 2 5 2 2 4 6 2 2" xfId="16278" xr:uid="{00000000-0005-0000-0000-00003D720000}"/>
    <cellStyle name="Normal 2 5 2 2 4 6 2 3" xfId="24664" xr:uid="{00000000-0005-0000-0000-00003E720000}"/>
    <cellStyle name="Normal 2 5 2 2 4 6 2 4" xfId="33050" xr:uid="{00000000-0005-0000-0000-00003F720000}"/>
    <cellStyle name="Normal 2 5 2 2 4 6 2 5" xfId="41436" xr:uid="{00000000-0005-0000-0000-000040720000}"/>
    <cellStyle name="Normal 2 5 2 2 4 6 2 6" xfId="49822" xr:uid="{00000000-0005-0000-0000-000041720000}"/>
    <cellStyle name="Normal 2 5 2 2 4 6 2 7" xfId="58208" xr:uid="{00000000-0005-0000-0000-000042720000}"/>
    <cellStyle name="Normal 2 5 2 2 4 6 3" xfId="7892" xr:uid="{00000000-0005-0000-0000-000043720000}"/>
    <cellStyle name="Normal 2 5 2 2 4 6 3 2" xfId="13568" xr:uid="{00000000-0005-0000-0000-000044720000}"/>
    <cellStyle name="Normal 2 5 2 2 4 6 3 3" xfId="21954" xr:uid="{00000000-0005-0000-0000-000045720000}"/>
    <cellStyle name="Normal 2 5 2 2 4 6 3 4" xfId="30340" xr:uid="{00000000-0005-0000-0000-000046720000}"/>
    <cellStyle name="Normal 2 5 2 2 4 6 3 5" xfId="38726" xr:uid="{00000000-0005-0000-0000-000047720000}"/>
    <cellStyle name="Normal 2 5 2 2 4 6 3 6" xfId="47112" xr:uid="{00000000-0005-0000-0000-000048720000}"/>
    <cellStyle name="Normal 2 5 2 2 4 6 3 7" xfId="55498" xr:uid="{00000000-0005-0000-0000-000049720000}"/>
    <cellStyle name="Normal 2 5 2 2 4 6 4" xfId="10602" xr:uid="{00000000-0005-0000-0000-00004A720000}"/>
    <cellStyle name="Normal 2 5 2 2 4 6 5" xfId="18988" xr:uid="{00000000-0005-0000-0000-00004B720000}"/>
    <cellStyle name="Normal 2 5 2 2 4 6 6" xfId="27374" xr:uid="{00000000-0005-0000-0000-00004C720000}"/>
    <cellStyle name="Normal 2 5 2 2 4 6 7" xfId="35760" xr:uid="{00000000-0005-0000-0000-00004D720000}"/>
    <cellStyle name="Normal 2 5 2 2 4 6 8" xfId="44146" xr:uid="{00000000-0005-0000-0000-00004E720000}"/>
    <cellStyle name="Normal 2 5 2 2 4 6 9" xfId="52532" xr:uid="{00000000-0005-0000-0000-00004F720000}"/>
    <cellStyle name="Normal 2 5 2 2 4 7" xfId="702" xr:uid="{00000000-0005-0000-0000-000050720000}"/>
    <cellStyle name="Normal 2 5 2 2 4 7 2" xfId="6470" xr:uid="{00000000-0005-0000-0000-000051720000}"/>
    <cellStyle name="Normal 2 5 2 2 4 7 3" xfId="12146" xr:uid="{00000000-0005-0000-0000-000052720000}"/>
    <cellStyle name="Normal 2 5 2 2 4 7 4" xfId="20532" xr:uid="{00000000-0005-0000-0000-000053720000}"/>
    <cellStyle name="Normal 2 5 2 2 4 7 5" xfId="28918" xr:uid="{00000000-0005-0000-0000-000054720000}"/>
    <cellStyle name="Normal 2 5 2 2 4 7 6" xfId="37304" xr:uid="{00000000-0005-0000-0000-000055720000}"/>
    <cellStyle name="Normal 2 5 2 2 4 7 7" xfId="45690" xr:uid="{00000000-0005-0000-0000-000056720000}"/>
    <cellStyle name="Normal 2 5 2 2 4 7 8" xfId="54076" xr:uid="{00000000-0005-0000-0000-000057720000}"/>
    <cellStyle name="Normal 2 5 2 2 4 8" xfId="3502" xr:uid="{00000000-0005-0000-0000-000058720000}"/>
    <cellStyle name="Normal 2 5 2 2 4 8 2" xfId="14856" xr:uid="{00000000-0005-0000-0000-000059720000}"/>
    <cellStyle name="Normal 2 5 2 2 4 8 3" xfId="23242" xr:uid="{00000000-0005-0000-0000-00005A720000}"/>
    <cellStyle name="Normal 2 5 2 2 4 8 4" xfId="31628" xr:uid="{00000000-0005-0000-0000-00005B720000}"/>
    <cellStyle name="Normal 2 5 2 2 4 8 5" xfId="40014" xr:uid="{00000000-0005-0000-0000-00005C720000}"/>
    <cellStyle name="Normal 2 5 2 2 4 8 6" xfId="48400" xr:uid="{00000000-0005-0000-0000-00005D720000}"/>
    <cellStyle name="Normal 2 5 2 2 4 8 7" xfId="56786" xr:uid="{00000000-0005-0000-0000-00005E720000}"/>
    <cellStyle name="Normal 2 5 2 2 4 9" xfId="6250" xr:uid="{00000000-0005-0000-0000-00005F720000}"/>
    <cellStyle name="Normal 2 5 2 2 4 9 2" xfId="11926" xr:uid="{00000000-0005-0000-0000-000060720000}"/>
    <cellStyle name="Normal 2 5 2 2 4 9 3" xfId="20312" xr:uid="{00000000-0005-0000-0000-000061720000}"/>
    <cellStyle name="Normal 2 5 2 2 4 9 4" xfId="28698" xr:uid="{00000000-0005-0000-0000-000062720000}"/>
    <cellStyle name="Normal 2 5 2 2 4 9 5" xfId="37084" xr:uid="{00000000-0005-0000-0000-000063720000}"/>
    <cellStyle name="Normal 2 5 2 2 4 9 6" xfId="45470" xr:uid="{00000000-0005-0000-0000-000064720000}"/>
    <cellStyle name="Normal 2 5 2 2 4 9 7" xfId="53856" xr:uid="{00000000-0005-0000-0000-000065720000}"/>
    <cellStyle name="Normal 2 5 2 2 4_Sheet1" xfId="281" xr:uid="{00000000-0005-0000-0000-000066720000}"/>
    <cellStyle name="Normal 2 5 2 2 5" xfId="282" xr:uid="{00000000-0005-0000-0000-000067720000}"/>
    <cellStyle name="Normal 2 5 2 2 5 10" xfId="25954" xr:uid="{00000000-0005-0000-0000-000068720000}"/>
    <cellStyle name="Normal 2 5 2 2 5 11" xfId="34340" xr:uid="{00000000-0005-0000-0000-000069720000}"/>
    <cellStyle name="Normal 2 5 2 2 5 12" xfId="42726" xr:uid="{00000000-0005-0000-0000-00006A720000}"/>
    <cellStyle name="Normal 2 5 2 2 5 13" xfId="51112" xr:uid="{00000000-0005-0000-0000-00006B720000}"/>
    <cellStyle name="Normal 2 5 2 2 5 14" xfId="59498" xr:uid="{00000000-0005-0000-0000-00006C720000}"/>
    <cellStyle name="Normal 2 5 2 2 5 15" xfId="60865" xr:uid="{00000000-0005-0000-0000-00006D720000}"/>
    <cellStyle name="Normal 2 5 2 2 5 2" xfId="1104" xr:uid="{00000000-0005-0000-0000-00006E720000}"/>
    <cellStyle name="Normal 2 5 2 2 5 2 10" xfId="51515" xr:uid="{00000000-0005-0000-0000-00006F720000}"/>
    <cellStyle name="Normal 2 5 2 2 5 2 11" xfId="59901" xr:uid="{00000000-0005-0000-0000-000070720000}"/>
    <cellStyle name="Normal 2 5 2 2 5 2 12" xfId="61360" xr:uid="{00000000-0005-0000-0000-000071720000}"/>
    <cellStyle name="Normal 2 5 2 2 5 2 2" xfId="3055" xr:uid="{00000000-0005-0000-0000-000072720000}"/>
    <cellStyle name="Normal 2 5 2 2 5 2 2 2" xfId="5772" xr:uid="{00000000-0005-0000-0000-000073720000}"/>
    <cellStyle name="Normal 2 5 2 2 5 2 2 2 2" xfId="17126" xr:uid="{00000000-0005-0000-0000-000074720000}"/>
    <cellStyle name="Normal 2 5 2 2 5 2 2 2 3" xfId="25512" xr:uid="{00000000-0005-0000-0000-000075720000}"/>
    <cellStyle name="Normal 2 5 2 2 5 2 2 2 4" xfId="33898" xr:uid="{00000000-0005-0000-0000-000076720000}"/>
    <cellStyle name="Normal 2 5 2 2 5 2 2 2 5" xfId="42284" xr:uid="{00000000-0005-0000-0000-000077720000}"/>
    <cellStyle name="Normal 2 5 2 2 5 2 2 2 6" xfId="50670" xr:uid="{00000000-0005-0000-0000-000078720000}"/>
    <cellStyle name="Normal 2 5 2 2 5 2 2 2 7" xfId="59056" xr:uid="{00000000-0005-0000-0000-000079720000}"/>
    <cellStyle name="Normal 2 5 2 2 5 2 2 3" xfId="8740" xr:uid="{00000000-0005-0000-0000-00007A720000}"/>
    <cellStyle name="Normal 2 5 2 2 5 2 2 3 2" xfId="14416" xr:uid="{00000000-0005-0000-0000-00007B720000}"/>
    <cellStyle name="Normal 2 5 2 2 5 2 2 3 3" xfId="22802" xr:uid="{00000000-0005-0000-0000-00007C720000}"/>
    <cellStyle name="Normal 2 5 2 2 5 2 2 3 4" xfId="31188" xr:uid="{00000000-0005-0000-0000-00007D720000}"/>
    <cellStyle name="Normal 2 5 2 2 5 2 2 3 5" xfId="39574" xr:uid="{00000000-0005-0000-0000-00007E720000}"/>
    <cellStyle name="Normal 2 5 2 2 5 2 2 3 6" xfId="47960" xr:uid="{00000000-0005-0000-0000-00007F720000}"/>
    <cellStyle name="Normal 2 5 2 2 5 2 2 3 7" xfId="56346" xr:uid="{00000000-0005-0000-0000-000080720000}"/>
    <cellStyle name="Normal 2 5 2 2 5 2 2 4" xfId="11450" xr:uid="{00000000-0005-0000-0000-000081720000}"/>
    <cellStyle name="Normal 2 5 2 2 5 2 2 5" xfId="19836" xr:uid="{00000000-0005-0000-0000-000082720000}"/>
    <cellStyle name="Normal 2 5 2 2 5 2 2 6" xfId="28222" xr:uid="{00000000-0005-0000-0000-000083720000}"/>
    <cellStyle name="Normal 2 5 2 2 5 2 2 7" xfId="36608" xr:uid="{00000000-0005-0000-0000-000084720000}"/>
    <cellStyle name="Normal 2 5 2 2 5 2 2 8" xfId="44994" xr:uid="{00000000-0005-0000-0000-000085720000}"/>
    <cellStyle name="Normal 2 5 2 2 5 2 2 9" xfId="53380" xr:uid="{00000000-0005-0000-0000-000086720000}"/>
    <cellStyle name="Normal 2 5 2 2 5 2 3" xfId="3907" xr:uid="{00000000-0005-0000-0000-000087720000}"/>
    <cellStyle name="Normal 2 5 2 2 5 2 3 2" xfId="15261" xr:uid="{00000000-0005-0000-0000-000088720000}"/>
    <cellStyle name="Normal 2 5 2 2 5 2 3 3" xfId="23647" xr:uid="{00000000-0005-0000-0000-000089720000}"/>
    <cellStyle name="Normal 2 5 2 2 5 2 3 4" xfId="32033" xr:uid="{00000000-0005-0000-0000-00008A720000}"/>
    <cellStyle name="Normal 2 5 2 2 5 2 3 5" xfId="40419" xr:uid="{00000000-0005-0000-0000-00008B720000}"/>
    <cellStyle name="Normal 2 5 2 2 5 2 3 6" xfId="48805" xr:uid="{00000000-0005-0000-0000-00008C720000}"/>
    <cellStyle name="Normal 2 5 2 2 5 2 3 7" xfId="57191" xr:uid="{00000000-0005-0000-0000-00008D720000}"/>
    <cellStyle name="Normal 2 5 2 2 5 2 4" xfId="6875" xr:uid="{00000000-0005-0000-0000-00008E720000}"/>
    <cellStyle name="Normal 2 5 2 2 5 2 4 2" xfId="12551" xr:uid="{00000000-0005-0000-0000-00008F720000}"/>
    <cellStyle name="Normal 2 5 2 2 5 2 4 3" xfId="20937" xr:uid="{00000000-0005-0000-0000-000090720000}"/>
    <cellStyle name="Normal 2 5 2 2 5 2 4 4" xfId="29323" xr:uid="{00000000-0005-0000-0000-000091720000}"/>
    <cellStyle name="Normal 2 5 2 2 5 2 4 5" xfId="37709" xr:uid="{00000000-0005-0000-0000-000092720000}"/>
    <cellStyle name="Normal 2 5 2 2 5 2 4 6" xfId="46095" xr:uid="{00000000-0005-0000-0000-000093720000}"/>
    <cellStyle name="Normal 2 5 2 2 5 2 4 7" xfId="54481" xr:uid="{00000000-0005-0000-0000-000094720000}"/>
    <cellStyle name="Normal 2 5 2 2 5 2 5" xfId="9585" xr:uid="{00000000-0005-0000-0000-000095720000}"/>
    <cellStyle name="Normal 2 5 2 2 5 2 6" xfId="17971" xr:uid="{00000000-0005-0000-0000-000096720000}"/>
    <cellStyle name="Normal 2 5 2 2 5 2 7" xfId="26357" xr:uid="{00000000-0005-0000-0000-000097720000}"/>
    <cellStyle name="Normal 2 5 2 2 5 2 8" xfId="34743" xr:uid="{00000000-0005-0000-0000-000098720000}"/>
    <cellStyle name="Normal 2 5 2 2 5 2 9" xfId="43129" xr:uid="{00000000-0005-0000-0000-000099720000}"/>
    <cellStyle name="Normal 2 5 2 2 5 3" xfId="1632" xr:uid="{00000000-0005-0000-0000-00009A720000}"/>
    <cellStyle name="Normal 2 5 2 2 5 3 10" xfId="51957" xr:uid="{00000000-0005-0000-0000-00009B720000}"/>
    <cellStyle name="Normal 2 5 2 2 5 3 11" xfId="60343" xr:uid="{00000000-0005-0000-0000-00009C720000}"/>
    <cellStyle name="Normal 2 5 2 2 5 3 2" xfId="2652" xr:uid="{00000000-0005-0000-0000-00009D720000}"/>
    <cellStyle name="Normal 2 5 2 2 5 3 2 2" xfId="5369" xr:uid="{00000000-0005-0000-0000-00009E720000}"/>
    <cellStyle name="Normal 2 5 2 2 5 3 2 2 2" xfId="16723" xr:uid="{00000000-0005-0000-0000-00009F720000}"/>
    <cellStyle name="Normal 2 5 2 2 5 3 2 2 3" xfId="25109" xr:uid="{00000000-0005-0000-0000-0000A0720000}"/>
    <cellStyle name="Normal 2 5 2 2 5 3 2 2 4" xfId="33495" xr:uid="{00000000-0005-0000-0000-0000A1720000}"/>
    <cellStyle name="Normal 2 5 2 2 5 3 2 2 5" xfId="41881" xr:uid="{00000000-0005-0000-0000-0000A2720000}"/>
    <cellStyle name="Normal 2 5 2 2 5 3 2 2 6" xfId="50267" xr:uid="{00000000-0005-0000-0000-0000A3720000}"/>
    <cellStyle name="Normal 2 5 2 2 5 3 2 2 7" xfId="58653" xr:uid="{00000000-0005-0000-0000-0000A4720000}"/>
    <cellStyle name="Normal 2 5 2 2 5 3 2 3" xfId="8337" xr:uid="{00000000-0005-0000-0000-0000A5720000}"/>
    <cellStyle name="Normal 2 5 2 2 5 3 2 3 2" xfId="14013" xr:uid="{00000000-0005-0000-0000-0000A6720000}"/>
    <cellStyle name="Normal 2 5 2 2 5 3 2 3 3" xfId="22399" xr:uid="{00000000-0005-0000-0000-0000A7720000}"/>
    <cellStyle name="Normal 2 5 2 2 5 3 2 3 4" xfId="30785" xr:uid="{00000000-0005-0000-0000-0000A8720000}"/>
    <cellStyle name="Normal 2 5 2 2 5 3 2 3 5" xfId="39171" xr:uid="{00000000-0005-0000-0000-0000A9720000}"/>
    <cellStyle name="Normal 2 5 2 2 5 3 2 3 6" xfId="47557" xr:uid="{00000000-0005-0000-0000-0000AA720000}"/>
    <cellStyle name="Normal 2 5 2 2 5 3 2 3 7" xfId="55943" xr:uid="{00000000-0005-0000-0000-0000AB720000}"/>
    <cellStyle name="Normal 2 5 2 2 5 3 2 4" xfId="11047" xr:uid="{00000000-0005-0000-0000-0000AC720000}"/>
    <cellStyle name="Normal 2 5 2 2 5 3 2 5" xfId="19433" xr:uid="{00000000-0005-0000-0000-0000AD720000}"/>
    <cellStyle name="Normal 2 5 2 2 5 3 2 6" xfId="27819" xr:uid="{00000000-0005-0000-0000-0000AE720000}"/>
    <cellStyle name="Normal 2 5 2 2 5 3 2 7" xfId="36205" xr:uid="{00000000-0005-0000-0000-0000AF720000}"/>
    <cellStyle name="Normal 2 5 2 2 5 3 2 8" xfId="44591" xr:uid="{00000000-0005-0000-0000-0000B0720000}"/>
    <cellStyle name="Normal 2 5 2 2 5 3 2 9" xfId="52977" xr:uid="{00000000-0005-0000-0000-0000B1720000}"/>
    <cellStyle name="Normal 2 5 2 2 5 3 3" xfId="4349" xr:uid="{00000000-0005-0000-0000-0000B2720000}"/>
    <cellStyle name="Normal 2 5 2 2 5 3 3 2" xfId="15703" xr:uid="{00000000-0005-0000-0000-0000B3720000}"/>
    <cellStyle name="Normal 2 5 2 2 5 3 3 3" xfId="24089" xr:uid="{00000000-0005-0000-0000-0000B4720000}"/>
    <cellStyle name="Normal 2 5 2 2 5 3 3 4" xfId="32475" xr:uid="{00000000-0005-0000-0000-0000B5720000}"/>
    <cellStyle name="Normal 2 5 2 2 5 3 3 5" xfId="40861" xr:uid="{00000000-0005-0000-0000-0000B6720000}"/>
    <cellStyle name="Normal 2 5 2 2 5 3 3 6" xfId="49247" xr:uid="{00000000-0005-0000-0000-0000B7720000}"/>
    <cellStyle name="Normal 2 5 2 2 5 3 3 7" xfId="57633" xr:uid="{00000000-0005-0000-0000-0000B8720000}"/>
    <cellStyle name="Normal 2 5 2 2 5 3 4" xfId="7317" xr:uid="{00000000-0005-0000-0000-0000B9720000}"/>
    <cellStyle name="Normal 2 5 2 2 5 3 4 2" xfId="12993" xr:uid="{00000000-0005-0000-0000-0000BA720000}"/>
    <cellStyle name="Normal 2 5 2 2 5 3 4 3" xfId="21379" xr:uid="{00000000-0005-0000-0000-0000BB720000}"/>
    <cellStyle name="Normal 2 5 2 2 5 3 4 4" xfId="29765" xr:uid="{00000000-0005-0000-0000-0000BC720000}"/>
    <cellStyle name="Normal 2 5 2 2 5 3 4 5" xfId="38151" xr:uid="{00000000-0005-0000-0000-0000BD720000}"/>
    <cellStyle name="Normal 2 5 2 2 5 3 4 6" xfId="46537" xr:uid="{00000000-0005-0000-0000-0000BE720000}"/>
    <cellStyle name="Normal 2 5 2 2 5 3 4 7" xfId="54923" xr:uid="{00000000-0005-0000-0000-0000BF720000}"/>
    <cellStyle name="Normal 2 5 2 2 5 3 5" xfId="10027" xr:uid="{00000000-0005-0000-0000-0000C0720000}"/>
    <cellStyle name="Normal 2 5 2 2 5 3 6" xfId="18413" xr:uid="{00000000-0005-0000-0000-0000C1720000}"/>
    <cellStyle name="Normal 2 5 2 2 5 3 7" xfId="26799" xr:uid="{00000000-0005-0000-0000-0000C2720000}"/>
    <cellStyle name="Normal 2 5 2 2 5 3 8" xfId="35185" xr:uid="{00000000-0005-0000-0000-0000C3720000}"/>
    <cellStyle name="Normal 2 5 2 2 5 3 9" xfId="43571" xr:uid="{00000000-0005-0000-0000-0000C4720000}"/>
    <cellStyle name="Normal 2 5 2 2 5 4" xfId="2210" xr:uid="{00000000-0005-0000-0000-0000C5720000}"/>
    <cellStyle name="Normal 2 5 2 2 5 4 2" xfId="4927" xr:uid="{00000000-0005-0000-0000-0000C6720000}"/>
    <cellStyle name="Normal 2 5 2 2 5 4 2 2" xfId="16281" xr:uid="{00000000-0005-0000-0000-0000C7720000}"/>
    <cellStyle name="Normal 2 5 2 2 5 4 2 3" xfId="24667" xr:uid="{00000000-0005-0000-0000-0000C8720000}"/>
    <cellStyle name="Normal 2 5 2 2 5 4 2 4" xfId="33053" xr:uid="{00000000-0005-0000-0000-0000C9720000}"/>
    <cellStyle name="Normal 2 5 2 2 5 4 2 5" xfId="41439" xr:uid="{00000000-0005-0000-0000-0000CA720000}"/>
    <cellStyle name="Normal 2 5 2 2 5 4 2 6" xfId="49825" xr:uid="{00000000-0005-0000-0000-0000CB720000}"/>
    <cellStyle name="Normal 2 5 2 2 5 4 2 7" xfId="58211" xr:uid="{00000000-0005-0000-0000-0000CC720000}"/>
    <cellStyle name="Normal 2 5 2 2 5 4 3" xfId="7895" xr:uid="{00000000-0005-0000-0000-0000CD720000}"/>
    <cellStyle name="Normal 2 5 2 2 5 4 3 2" xfId="13571" xr:uid="{00000000-0005-0000-0000-0000CE720000}"/>
    <cellStyle name="Normal 2 5 2 2 5 4 3 3" xfId="21957" xr:uid="{00000000-0005-0000-0000-0000CF720000}"/>
    <cellStyle name="Normal 2 5 2 2 5 4 3 4" xfId="30343" xr:uid="{00000000-0005-0000-0000-0000D0720000}"/>
    <cellStyle name="Normal 2 5 2 2 5 4 3 5" xfId="38729" xr:uid="{00000000-0005-0000-0000-0000D1720000}"/>
    <cellStyle name="Normal 2 5 2 2 5 4 3 6" xfId="47115" xr:uid="{00000000-0005-0000-0000-0000D2720000}"/>
    <cellStyle name="Normal 2 5 2 2 5 4 3 7" xfId="55501" xr:uid="{00000000-0005-0000-0000-0000D3720000}"/>
    <cellStyle name="Normal 2 5 2 2 5 4 4" xfId="10605" xr:uid="{00000000-0005-0000-0000-0000D4720000}"/>
    <cellStyle name="Normal 2 5 2 2 5 4 5" xfId="18991" xr:uid="{00000000-0005-0000-0000-0000D5720000}"/>
    <cellStyle name="Normal 2 5 2 2 5 4 6" xfId="27377" xr:uid="{00000000-0005-0000-0000-0000D6720000}"/>
    <cellStyle name="Normal 2 5 2 2 5 4 7" xfId="35763" xr:uid="{00000000-0005-0000-0000-0000D7720000}"/>
    <cellStyle name="Normal 2 5 2 2 5 4 8" xfId="44149" xr:uid="{00000000-0005-0000-0000-0000D8720000}"/>
    <cellStyle name="Normal 2 5 2 2 5 4 9" xfId="52535" xr:uid="{00000000-0005-0000-0000-0000D9720000}"/>
    <cellStyle name="Normal 2 5 2 2 5 5" xfId="703" xr:uid="{00000000-0005-0000-0000-0000DA720000}"/>
    <cellStyle name="Normal 2 5 2 2 5 5 2" xfId="6472" xr:uid="{00000000-0005-0000-0000-0000DB720000}"/>
    <cellStyle name="Normal 2 5 2 2 5 5 3" xfId="12148" xr:uid="{00000000-0005-0000-0000-0000DC720000}"/>
    <cellStyle name="Normal 2 5 2 2 5 5 4" xfId="20534" xr:uid="{00000000-0005-0000-0000-0000DD720000}"/>
    <cellStyle name="Normal 2 5 2 2 5 5 5" xfId="28920" xr:uid="{00000000-0005-0000-0000-0000DE720000}"/>
    <cellStyle name="Normal 2 5 2 2 5 5 6" xfId="37306" xr:uid="{00000000-0005-0000-0000-0000DF720000}"/>
    <cellStyle name="Normal 2 5 2 2 5 5 7" xfId="45692" xr:uid="{00000000-0005-0000-0000-0000E0720000}"/>
    <cellStyle name="Normal 2 5 2 2 5 5 8" xfId="54078" xr:uid="{00000000-0005-0000-0000-0000E1720000}"/>
    <cellStyle name="Normal 2 5 2 2 5 6" xfId="3504" xr:uid="{00000000-0005-0000-0000-0000E2720000}"/>
    <cellStyle name="Normal 2 5 2 2 5 6 2" xfId="14858" xr:uid="{00000000-0005-0000-0000-0000E3720000}"/>
    <cellStyle name="Normal 2 5 2 2 5 6 3" xfId="23244" xr:uid="{00000000-0005-0000-0000-0000E4720000}"/>
    <cellStyle name="Normal 2 5 2 2 5 6 4" xfId="31630" xr:uid="{00000000-0005-0000-0000-0000E5720000}"/>
    <cellStyle name="Normal 2 5 2 2 5 6 5" xfId="40016" xr:uid="{00000000-0005-0000-0000-0000E6720000}"/>
    <cellStyle name="Normal 2 5 2 2 5 6 6" xfId="48402" xr:uid="{00000000-0005-0000-0000-0000E7720000}"/>
    <cellStyle name="Normal 2 5 2 2 5 6 7" xfId="56788" xr:uid="{00000000-0005-0000-0000-0000E8720000}"/>
    <cellStyle name="Normal 2 5 2 2 5 7" xfId="6146" xr:uid="{00000000-0005-0000-0000-0000E9720000}"/>
    <cellStyle name="Normal 2 5 2 2 5 7 2" xfId="11822" xr:uid="{00000000-0005-0000-0000-0000EA720000}"/>
    <cellStyle name="Normal 2 5 2 2 5 7 3" xfId="20208" xr:uid="{00000000-0005-0000-0000-0000EB720000}"/>
    <cellStyle name="Normal 2 5 2 2 5 7 4" xfId="28594" xr:uid="{00000000-0005-0000-0000-0000EC720000}"/>
    <cellStyle name="Normal 2 5 2 2 5 7 5" xfId="36980" xr:uid="{00000000-0005-0000-0000-0000ED720000}"/>
    <cellStyle name="Normal 2 5 2 2 5 7 6" xfId="45366" xr:uid="{00000000-0005-0000-0000-0000EE720000}"/>
    <cellStyle name="Normal 2 5 2 2 5 7 7" xfId="53752" xr:uid="{00000000-0005-0000-0000-0000EF720000}"/>
    <cellStyle name="Normal 2 5 2 2 5 8" xfId="9182" xr:uid="{00000000-0005-0000-0000-0000F0720000}"/>
    <cellStyle name="Normal 2 5 2 2 5 9" xfId="17568" xr:uid="{00000000-0005-0000-0000-0000F1720000}"/>
    <cellStyle name="Normal 2 5 2 2 6" xfId="1105" xr:uid="{00000000-0005-0000-0000-0000F2720000}"/>
    <cellStyle name="Normal 2 5 2 2 6 10" xfId="43130" xr:uid="{00000000-0005-0000-0000-0000F3720000}"/>
    <cellStyle name="Normal 2 5 2 2 6 11" xfId="51516" xr:uid="{00000000-0005-0000-0000-0000F4720000}"/>
    <cellStyle name="Normal 2 5 2 2 6 12" xfId="59902" xr:uid="{00000000-0005-0000-0000-0000F5720000}"/>
    <cellStyle name="Normal 2 5 2 2 6 13" xfId="61071" xr:uid="{00000000-0005-0000-0000-0000F6720000}"/>
    <cellStyle name="Normal 2 5 2 2 6 2" xfId="1885" xr:uid="{00000000-0005-0000-0000-0000F7720000}"/>
    <cellStyle name="Normal 2 5 2 2 6 2 10" xfId="52210" xr:uid="{00000000-0005-0000-0000-0000F8720000}"/>
    <cellStyle name="Normal 2 5 2 2 6 2 11" xfId="60596" xr:uid="{00000000-0005-0000-0000-0000F9720000}"/>
    <cellStyle name="Normal 2 5 2 2 6 2 2" xfId="3056" xr:uid="{00000000-0005-0000-0000-0000FA720000}"/>
    <cellStyle name="Normal 2 5 2 2 6 2 2 2" xfId="5773" xr:uid="{00000000-0005-0000-0000-0000FB720000}"/>
    <cellStyle name="Normal 2 5 2 2 6 2 2 2 2" xfId="17127" xr:uid="{00000000-0005-0000-0000-0000FC720000}"/>
    <cellStyle name="Normal 2 5 2 2 6 2 2 2 3" xfId="25513" xr:uid="{00000000-0005-0000-0000-0000FD720000}"/>
    <cellStyle name="Normal 2 5 2 2 6 2 2 2 4" xfId="33899" xr:uid="{00000000-0005-0000-0000-0000FE720000}"/>
    <cellStyle name="Normal 2 5 2 2 6 2 2 2 5" xfId="42285" xr:uid="{00000000-0005-0000-0000-0000FF720000}"/>
    <cellStyle name="Normal 2 5 2 2 6 2 2 2 6" xfId="50671" xr:uid="{00000000-0005-0000-0000-000000730000}"/>
    <cellStyle name="Normal 2 5 2 2 6 2 2 2 7" xfId="59057" xr:uid="{00000000-0005-0000-0000-000001730000}"/>
    <cellStyle name="Normal 2 5 2 2 6 2 2 3" xfId="8741" xr:uid="{00000000-0005-0000-0000-000002730000}"/>
    <cellStyle name="Normal 2 5 2 2 6 2 2 3 2" xfId="14417" xr:uid="{00000000-0005-0000-0000-000003730000}"/>
    <cellStyle name="Normal 2 5 2 2 6 2 2 3 3" xfId="22803" xr:uid="{00000000-0005-0000-0000-000004730000}"/>
    <cellStyle name="Normal 2 5 2 2 6 2 2 3 4" xfId="31189" xr:uid="{00000000-0005-0000-0000-000005730000}"/>
    <cellStyle name="Normal 2 5 2 2 6 2 2 3 5" xfId="39575" xr:uid="{00000000-0005-0000-0000-000006730000}"/>
    <cellStyle name="Normal 2 5 2 2 6 2 2 3 6" xfId="47961" xr:uid="{00000000-0005-0000-0000-000007730000}"/>
    <cellStyle name="Normal 2 5 2 2 6 2 2 3 7" xfId="56347" xr:uid="{00000000-0005-0000-0000-000008730000}"/>
    <cellStyle name="Normal 2 5 2 2 6 2 2 4" xfId="11451" xr:uid="{00000000-0005-0000-0000-000009730000}"/>
    <cellStyle name="Normal 2 5 2 2 6 2 2 5" xfId="19837" xr:uid="{00000000-0005-0000-0000-00000A730000}"/>
    <cellStyle name="Normal 2 5 2 2 6 2 2 6" xfId="28223" xr:uid="{00000000-0005-0000-0000-00000B730000}"/>
    <cellStyle name="Normal 2 5 2 2 6 2 2 7" xfId="36609" xr:uid="{00000000-0005-0000-0000-00000C730000}"/>
    <cellStyle name="Normal 2 5 2 2 6 2 2 8" xfId="44995" xr:uid="{00000000-0005-0000-0000-00000D730000}"/>
    <cellStyle name="Normal 2 5 2 2 6 2 2 9" xfId="53381" xr:uid="{00000000-0005-0000-0000-00000E730000}"/>
    <cellStyle name="Normal 2 5 2 2 6 2 3" xfId="4602" xr:uid="{00000000-0005-0000-0000-00000F730000}"/>
    <cellStyle name="Normal 2 5 2 2 6 2 3 2" xfId="15956" xr:uid="{00000000-0005-0000-0000-000010730000}"/>
    <cellStyle name="Normal 2 5 2 2 6 2 3 3" xfId="24342" xr:uid="{00000000-0005-0000-0000-000011730000}"/>
    <cellStyle name="Normal 2 5 2 2 6 2 3 4" xfId="32728" xr:uid="{00000000-0005-0000-0000-000012730000}"/>
    <cellStyle name="Normal 2 5 2 2 6 2 3 5" xfId="41114" xr:uid="{00000000-0005-0000-0000-000013730000}"/>
    <cellStyle name="Normal 2 5 2 2 6 2 3 6" xfId="49500" xr:uid="{00000000-0005-0000-0000-000014730000}"/>
    <cellStyle name="Normal 2 5 2 2 6 2 3 7" xfId="57886" xr:uid="{00000000-0005-0000-0000-000015730000}"/>
    <cellStyle name="Normal 2 5 2 2 6 2 4" xfId="7570" xr:uid="{00000000-0005-0000-0000-000016730000}"/>
    <cellStyle name="Normal 2 5 2 2 6 2 4 2" xfId="13246" xr:uid="{00000000-0005-0000-0000-000017730000}"/>
    <cellStyle name="Normal 2 5 2 2 6 2 4 3" xfId="21632" xr:uid="{00000000-0005-0000-0000-000018730000}"/>
    <cellStyle name="Normal 2 5 2 2 6 2 4 4" xfId="30018" xr:uid="{00000000-0005-0000-0000-000019730000}"/>
    <cellStyle name="Normal 2 5 2 2 6 2 4 5" xfId="38404" xr:uid="{00000000-0005-0000-0000-00001A730000}"/>
    <cellStyle name="Normal 2 5 2 2 6 2 4 6" xfId="46790" xr:uid="{00000000-0005-0000-0000-00001B730000}"/>
    <cellStyle name="Normal 2 5 2 2 6 2 4 7" xfId="55176" xr:uid="{00000000-0005-0000-0000-00001C730000}"/>
    <cellStyle name="Normal 2 5 2 2 6 2 5" xfId="10280" xr:uid="{00000000-0005-0000-0000-00001D730000}"/>
    <cellStyle name="Normal 2 5 2 2 6 2 6" xfId="18666" xr:uid="{00000000-0005-0000-0000-00001E730000}"/>
    <cellStyle name="Normal 2 5 2 2 6 2 7" xfId="27052" xr:uid="{00000000-0005-0000-0000-00001F730000}"/>
    <cellStyle name="Normal 2 5 2 2 6 2 8" xfId="35438" xr:uid="{00000000-0005-0000-0000-000020730000}"/>
    <cellStyle name="Normal 2 5 2 2 6 2 9" xfId="43824" xr:uid="{00000000-0005-0000-0000-000021730000}"/>
    <cellStyle name="Normal 2 5 2 2 6 3" xfId="2211" xr:uid="{00000000-0005-0000-0000-000022730000}"/>
    <cellStyle name="Normal 2 5 2 2 6 3 2" xfId="4928" xr:uid="{00000000-0005-0000-0000-000023730000}"/>
    <cellStyle name="Normal 2 5 2 2 6 3 2 2" xfId="16282" xr:uid="{00000000-0005-0000-0000-000024730000}"/>
    <cellStyle name="Normal 2 5 2 2 6 3 2 3" xfId="24668" xr:uid="{00000000-0005-0000-0000-000025730000}"/>
    <cellStyle name="Normal 2 5 2 2 6 3 2 4" xfId="33054" xr:uid="{00000000-0005-0000-0000-000026730000}"/>
    <cellStyle name="Normal 2 5 2 2 6 3 2 5" xfId="41440" xr:uid="{00000000-0005-0000-0000-000027730000}"/>
    <cellStyle name="Normal 2 5 2 2 6 3 2 6" xfId="49826" xr:uid="{00000000-0005-0000-0000-000028730000}"/>
    <cellStyle name="Normal 2 5 2 2 6 3 2 7" xfId="58212" xr:uid="{00000000-0005-0000-0000-000029730000}"/>
    <cellStyle name="Normal 2 5 2 2 6 3 3" xfId="7896" xr:uid="{00000000-0005-0000-0000-00002A730000}"/>
    <cellStyle name="Normal 2 5 2 2 6 3 3 2" xfId="13572" xr:uid="{00000000-0005-0000-0000-00002B730000}"/>
    <cellStyle name="Normal 2 5 2 2 6 3 3 3" xfId="21958" xr:uid="{00000000-0005-0000-0000-00002C730000}"/>
    <cellStyle name="Normal 2 5 2 2 6 3 3 4" xfId="30344" xr:uid="{00000000-0005-0000-0000-00002D730000}"/>
    <cellStyle name="Normal 2 5 2 2 6 3 3 5" xfId="38730" xr:uid="{00000000-0005-0000-0000-00002E730000}"/>
    <cellStyle name="Normal 2 5 2 2 6 3 3 6" xfId="47116" xr:uid="{00000000-0005-0000-0000-00002F730000}"/>
    <cellStyle name="Normal 2 5 2 2 6 3 3 7" xfId="55502" xr:uid="{00000000-0005-0000-0000-000030730000}"/>
    <cellStyle name="Normal 2 5 2 2 6 3 4" xfId="10606" xr:uid="{00000000-0005-0000-0000-000031730000}"/>
    <cellStyle name="Normal 2 5 2 2 6 3 5" xfId="18992" xr:uid="{00000000-0005-0000-0000-000032730000}"/>
    <cellStyle name="Normal 2 5 2 2 6 3 6" xfId="27378" xr:uid="{00000000-0005-0000-0000-000033730000}"/>
    <cellStyle name="Normal 2 5 2 2 6 3 7" xfId="35764" xr:uid="{00000000-0005-0000-0000-000034730000}"/>
    <cellStyle name="Normal 2 5 2 2 6 3 8" xfId="44150" xr:uid="{00000000-0005-0000-0000-000035730000}"/>
    <cellStyle name="Normal 2 5 2 2 6 3 9" xfId="52536" xr:uid="{00000000-0005-0000-0000-000036730000}"/>
    <cellStyle name="Normal 2 5 2 2 6 4" xfId="3908" xr:uid="{00000000-0005-0000-0000-000037730000}"/>
    <cellStyle name="Normal 2 5 2 2 6 4 2" xfId="15262" xr:uid="{00000000-0005-0000-0000-000038730000}"/>
    <cellStyle name="Normal 2 5 2 2 6 4 3" xfId="23648" xr:uid="{00000000-0005-0000-0000-000039730000}"/>
    <cellStyle name="Normal 2 5 2 2 6 4 4" xfId="32034" xr:uid="{00000000-0005-0000-0000-00003A730000}"/>
    <cellStyle name="Normal 2 5 2 2 6 4 5" xfId="40420" xr:uid="{00000000-0005-0000-0000-00003B730000}"/>
    <cellStyle name="Normal 2 5 2 2 6 4 6" xfId="48806" xr:uid="{00000000-0005-0000-0000-00003C730000}"/>
    <cellStyle name="Normal 2 5 2 2 6 4 7" xfId="57192" xr:uid="{00000000-0005-0000-0000-00003D730000}"/>
    <cellStyle name="Normal 2 5 2 2 6 5" xfId="6876" xr:uid="{00000000-0005-0000-0000-00003E730000}"/>
    <cellStyle name="Normal 2 5 2 2 6 5 2" xfId="12552" xr:uid="{00000000-0005-0000-0000-00003F730000}"/>
    <cellStyle name="Normal 2 5 2 2 6 5 3" xfId="20938" xr:uid="{00000000-0005-0000-0000-000040730000}"/>
    <cellStyle name="Normal 2 5 2 2 6 5 4" xfId="29324" xr:uid="{00000000-0005-0000-0000-000041730000}"/>
    <cellStyle name="Normal 2 5 2 2 6 5 5" xfId="37710" xr:uid="{00000000-0005-0000-0000-000042730000}"/>
    <cellStyle name="Normal 2 5 2 2 6 5 6" xfId="46096" xr:uid="{00000000-0005-0000-0000-000043730000}"/>
    <cellStyle name="Normal 2 5 2 2 6 5 7" xfId="54482" xr:uid="{00000000-0005-0000-0000-000044730000}"/>
    <cellStyle name="Normal 2 5 2 2 6 6" xfId="9586" xr:uid="{00000000-0005-0000-0000-000045730000}"/>
    <cellStyle name="Normal 2 5 2 2 6 7" xfId="17972" xr:uid="{00000000-0005-0000-0000-000046730000}"/>
    <cellStyle name="Normal 2 5 2 2 6 8" xfId="26358" xr:uid="{00000000-0005-0000-0000-000047730000}"/>
    <cellStyle name="Normal 2 5 2 2 6 9" xfId="34744" xr:uid="{00000000-0005-0000-0000-000048730000}"/>
    <cellStyle name="Normal 2 5 2 2 7" xfId="1091" xr:uid="{00000000-0005-0000-0000-000049730000}"/>
    <cellStyle name="Normal 2 5 2 2 7 10" xfId="51502" xr:uid="{00000000-0005-0000-0000-00004A730000}"/>
    <cellStyle name="Normal 2 5 2 2 7 11" xfId="59888" xr:uid="{00000000-0005-0000-0000-00004B730000}"/>
    <cellStyle name="Normal 2 5 2 2 7 12" xfId="61351" xr:uid="{00000000-0005-0000-0000-00004C730000}"/>
    <cellStyle name="Normal 2 5 2 2 7 2" xfId="3042" xr:uid="{00000000-0005-0000-0000-00004D730000}"/>
    <cellStyle name="Normal 2 5 2 2 7 2 2" xfId="5759" xr:uid="{00000000-0005-0000-0000-00004E730000}"/>
    <cellStyle name="Normal 2 5 2 2 7 2 2 2" xfId="17113" xr:uid="{00000000-0005-0000-0000-00004F730000}"/>
    <cellStyle name="Normal 2 5 2 2 7 2 2 3" xfId="25499" xr:uid="{00000000-0005-0000-0000-000050730000}"/>
    <cellStyle name="Normal 2 5 2 2 7 2 2 4" xfId="33885" xr:uid="{00000000-0005-0000-0000-000051730000}"/>
    <cellStyle name="Normal 2 5 2 2 7 2 2 5" xfId="42271" xr:uid="{00000000-0005-0000-0000-000052730000}"/>
    <cellStyle name="Normal 2 5 2 2 7 2 2 6" xfId="50657" xr:uid="{00000000-0005-0000-0000-000053730000}"/>
    <cellStyle name="Normal 2 5 2 2 7 2 2 7" xfId="59043" xr:uid="{00000000-0005-0000-0000-000054730000}"/>
    <cellStyle name="Normal 2 5 2 2 7 2 3" xfId="8727" xr:uid="{00000000-0005-0000-0000-000055730000}"/>
    <cellStyle name="Normal 2 5 2 2 7 2 3 2" xfId="14403" xr:uid="{00000000-0005-0000-0000-000056730000}"/>
    <cellStyle name="Normal 2 5 2 2 7 2 3 3" xfId="22789" xr:uid="{00000000-0005-0000-0000-000057730000}"/>
    <cellStyle name="Normal 2 5 2 2 7 2 3 4" xfId="31175" xr:uid="{00000000-0005-0000-0000-000058730000}"/>
    <cellStyle name="Normal 2 5 2 2 7 2 3 5" xfId="39561" xr:uid="{00000000-0005-0000-0000-000059730000}"/>
    <cellStyle name="Normal 2 5 2 2 7 2 3 6" xfId="47947" xr:uid="{00000000-0005-0000-0000-00005A730000}"/>
    <cellStyle name="Normal 2 5 2 2 7 2 3 7" xfId="56333" xr:uid="{00000000-0005-0000-0000-00005B730000}"/>
    <cellStyle name="Normal 2 5 2 2 7 2 4" xfId="11437" xr:uid="{00000000-0005-0000-0000-00005C730000}"/>
    <cellStyle name="Normal 2 5 2 2 7 2 5" xfId="19823" xr:uid="{00000000-0005-0000-0000-00005D730000}"/>
    <cellStyle name="Normal 2 5 2 2 7 2 6" xfId="28209" xr:uid="{00000000-0005-0000-0000-00005E730000}"/>
    <cellStyle name="Normal 2 5 2 2 7 2 7" xfId="36595" xr:uid="{00000000-0005-0000-0000-00005F730000}"/>
    <cellStyle name="Normal 2 5 2 2 7 2 8" xfId="44981" xr:uid="{00000000-0005-0000-0000-000060730000}"/>
    <cellStyle name="Normal 2 5 2 2 7 2 9" xfId="53367" xr:uid="{00000000-0005-0000-0000-000061730000}"/>
    <cellStyle name="Normal 2 5 2 2 7 3" xfId="3894" xr:uid="{00000000-0005-0000-0000-000062730000}"/>
    <cellStyle name="Normal 2 5 2 2 7 3 2" xfId="15248" xr:uid="{00000000-0005-0000-0000-000063730000}"/>
    <cellStyle name="Normal 2 5 2 2 7 3 3" xfId="23634" xr:uid="{00000000-0005-0000-0000-000064730000}"/>
    <cellStyle name="Normal 2 5 2 2 7 3 4" xfId="32020" xr:uid="{00000000-0005-0000-0000-000065730000}"/>
    <cellStyle name="Normal 2 5 2 2 7 3 5" xfId="40406" xr:uid="{00000000-0005-0000-0000-000066730000}"/>
    <cellStyle name="Normal 2 5 2 2 7 3 6" xfId="48792" xr:uid="{00000000-0005-0000-0000-000067730000}"/>
    <cellStyle name="Normal 2 5 2 2 7 3 7" xfId="57178" xr:uid="{00000000-0005-0000-0000-000068730000}"/>
    <cellStyle name="Normal 2 5 2 2 7 4" xfId="6862" xr:uid="{00000000-0005-0000-0000-000069730000}"/>
    <cellStyle name="Normal 2 5 2 2 7 4 2" xfId="12538" xr:uid="{00000000-0005-0000-0000-00006A730000}"/>
    <cellStyle name="Normal 2 5 2 2 7 4 3" xfId="20924" xr:uid="{00000000-0005-0000-0000-00006B730000}"/>
    <cellStyle name="Normal 2 5 2 2 7 4 4" xfId="29310" xr:uid="{00000000-0005-0000-0000-00006C730000}"/>
    <cellStyle name="Normal 2 5 2 2 7 4 5" xfId="37696" xr:uid="{00000000-0005-0000-0000-00006D730000}"/>
    <cellStyle name="Normal 2 5 2 2 7 4 6" xfId="46082" xr:uid="{00000000-0005-0000-0000-00006E730000}"/>
    <cellStyle name="Normal 2 5 2 2 7 4 7" xfId="54468" xr:uid="{00000000-0005-0000-0000-00006F730000}"/>
    <cellStyle name="Normal 2 5 2 2 7 5" xfId="9572" xr:uid="{00000000-0005-0000-0000-000070730000}"/>
    <cellStyle name="Normal 2 5 2 2 7 6" xfId="17958" xr:uid="{00000000-0005-0000-0000-000071730000}"/>
    <cellStyle name="Normal 2 5 2 2 7 7" xfId="26344" xr:uid="{00000000-0005-0000-0000-000072730000}"/>
    <cellStyle name="Normal 2 5 2 2 7 8" xfId="34730" xr:uid="{00000000-0005-0000-0000-000073730000}"/>
    <cellStyle name="Normal 2 5 2 2 7 9" xfId="43116" xr:uid="{00000000-0005-0000-0000-000074730000}"/>
    <cellStyle name="Normal 2 5 2 2 8" xfId="1623" xr:uid="{00000000-0005-0000-0000-000075730000}"/>
    <cellStyle name="Normal 2 5 2 2 8 10" xfId="51948" xr:uid="{00000000-0005-0000-0000-000076730000}"/>
    <cellStyle name="Normal 2 5 2 2 8 11" xfId="60334" xr:uid="{00000000-0005-0000-0000-000077730000}"/>
    <cellStyle name="Normal 2 5 2 2 8 2" xfId="2643" xr:uid="{00000000-0005-0000-0000-000078730000}"/>
    <cellStyle name="Normal 2 5 2 2 8 2 2" xfId="5360" xr:uid="{00000000-0005-0000-0000-000079730000}"/>
    <cellStyle name="Normal 2 5 2 2 8 2 2 2" xfId="16714" xr:uid="{00000000-0005-0000-0000-00007A730000}"/>
    <cellStyle name="Normal 2 5 2 2 8 2 2 3" xfId="25100" xr:uid="{00000000-0005-0000-0000-00007B730000}"/>
    <cellStyle name="Normal 2 5 2 2 8 2 2 4" xfId="33486" xr:uid="{00000000-0005-0000-0000-00007C730000}"/>
    <cellStyle name="Normal 2 5 2 2 8 2 2 5" xfId="41872" xr:uid="{00000000-0005-0000-0000-00007D730000}"/>
    <cellStyle name="Normal 2 5 2 2 8 2 2 6" xfId="50258" xr:uid="{00000000-0005-0000-0000-00007E730000}"/>
    <cellStyle name="Normal 2 5 2 2 8 2 2 7" xfId="58644" xr:uid="{00000000-0005-0000-0000-00007F730000}"/>
    <cellStyle name="Normal 2 5 2 2 8 2 3" xfId="8328" xr:uid="{00000000-0005-0000-0000-000080730000}"/>
    <cellStyle name="Normal 2 5 2 2 8 2 3 2" xfId="14004" xr:uid="{00000000-0005-0000-0000-000081730000}"/>
    <cellStyle name="Normal 2 5 2 2 8 2 3 3" xfId="22390" xr:uid="{00000000-0005-0000-0000-000082730000}"/>
    <cellStyle name="Normal 2 5 2 2 8 2 3 4" xfId="30776" xr:uid="{00000000-0005-0000-0000-000083730000}"/>
    <cellStyle name="Normal 2 5 2 2 8 2 3 5" xfId="39162" xr:uid="{00000000-0005-0000-0000-000084730000}"/>
    <cellStyle name="Normal 2 5 2 2 8 2 3 6" xfId="47548" xr:uid="{00000000-0005-0000-0000-000085730000}"/>
    <cellStyle name="Normal 2 5 2 2 8 2 3 7" xfId="55934" xr:uid="{00000000-0005-0000-0000-000086730000}"/>
    <cellStyle name="Normal 2 5 2 2 8 2 4" xfId="11038" xr:uid="{00000000-0005-0000-0000-000087730000}"/>
    <cellStyle name="Normal 2 5 2 2 8 2 5" xfId="19424" xr:uid="{00000000-0005-0000-0000-000088730000}"/>
    <cellStyle name="Normal 2 5 2 2 8 2 6" xfId="27810" xr:uid="{00000000-0005-0000-0000-000089730000}"/>
    <cellStyle name="Normal 2 5 2 2 8 2 7" xfId="36196" xr:uid="{00000000-0005-0000-0000-00008A730000}"/>
    <cellStyle name="Normal 2 5 2 2 8 2 8" xfId="44582" xr:uid="{00000000-0005-0000-0000-00008B730000}"/>
    <cellStyle name="Normal 2 5 2 2 8 2 9" xfId="52968" xr:uid="{00000000-0005-0000-0000-00008C730000}"/>
    <cellStyle name="Normal 2 5 2 2 8 3" xfId="4340" xr:uid="{00000000-0005-0000-0000-00008D730000}"/>
    <cellStyle name="Normal 2 5 2 2 8 3 2" xfId="15694" xr:uid="{00000000-0005-0000-0000-00008E730000}"/>
    <cellStyle name="Normal 2 5 2 2 8 3 3" xfId="24080" xr:uid="{00000000-0005-0000-0000-00008F730000}"/>
    <cellStyle name="Normal 2 5 2 2 8 3 4" xfId="32466" xr:uid="{00000000-0005-0000-0000-000090730000}"/>
    <cellStyle name="Normal 2 5 2 2 8 3 5" xfId="40852" xr:uid="{00000000-0005-0000-0000-000091730000}"/>
    <cellStyle name="Normal 2 5 2 2 8 3 6" xfId="49238" xr:uid="{00000000-0005-0000-0000-000092730000}"/>
    <cellStyle name="Normal 2 5 2 2 8 3 7" xfId="57624" xr:uid="{00000000-0005-0000-0000-000093730000}"/>
    <cellStyle name="Normal 2 5 2 2 8 4" xfId="7308" xr:uid="{00000000-0005-0000-0000-000094730000}"/>
    <cellStyle name="Normal 2 5 2 2 8 4 2" xfId="12984" xr:uid="{00000000-0005-0000-0000-000095730000}"/>
    <cellStyle name="Normal 2 5 2 2 8 4 3" xfId="21370" xr:uid="{00000000-0005-0000-0000-000096730000}"/>
    <cellStyle name="Normal 2 5 2 2 8 4 4" xfId="29756" xr:uid="{00000000-0005-0000-0000-000097730000}"/>
    <cellStyle name="Normal 2 5 2 2 8 4 5" xfId="38142" xr:uid="{00000000-0005-0000-0000-000098730000}"/>
    <cellStyle name="Normal 2 5 2 2 8 4 6" xfId="46528" xr:uid="{00000000-0005-0000-0000-000099730000}"/>
    <cellStyle name="Normal 2 5 2 2 8 4 7" xfId="54914" xr:uid="{00000000-0005-0000-0000-00009A730000}"/>
    <cellStyle name="Normal 2 5 2 2 8 5" xfId="10018" xr:uid="{00000000-0005-0000-0000-00009B730000}"/>
    <cellStyle name="Normal 2 5 2 2 8 6" xfId="18404" xr:uid="{00000000-0005-0000-0000-00009C730000}"/>
    <cellStyle name="Normal 2 5 2 2 8 7" xfId="26790" xr:uid="{00000000-0005-0000-0000-00009D730000}"/>
    <cellStyle name="Normal 2 5 2 2 8 8" xfId="35176" xr:uid="{00000000-0005-0000-0000-00009E730000}"/>
    <cellStyle name="Normal 2 5 2 2 8 9" xfId="43562" xr:uid="{00000000-0005-0000-0000-00009F730000}"/>
    <cellStyle name="Normal 2 5 2 2 9" xfId="2197" xr:uid="{00000000-0005-0000-0000-0000A0730000}"/>
    <cellStyle name="Normal 2 5 2 2 9 2" xfId="4914" xr:uid="{00000000-0005-0000-0000-0000A1730000}"/>
    <cellStyle name="Normal 2 5 2 2 9 2 2" xfId="16268" xr:uid="{00000000-0005-0000-0000-0000A2730000}"/>
    <cellStyle name="Normal 2 5 2 2 9 2 3" xfId="24654" xr:uid="{00000000-0005-0000-0000-0000A3730000}"/>
    <cellStyle name="Normal 2 5 2 2 9 2 4" xfId="33040" xr:uid="{00000000-0005-0000-0000-0000A4730000}"/>
    <cellStyle name="Normal 2 5 2 2 9 2 5" xfId="41426" xr:uid="{00000000-0005-0000-0000-0000A5730000}"/>
    <cellStyle name="Normal 2 5 2 2 9 2 6" xfId="49812" xr:uid="{00000000-0005-0000-0000-0000A6730000}"/>
    <cellStyle name="Normal 2 5 2 2 9 2 7" xfId="58198" xr:uid="{00000000-0005-0000-0000-0000A7730000}"/>
    <cellStyle name="Normal 2 5 2 2 9 3" xfId="7882" xr:uid="{00000000-0005-0000-0000-0000A8730000}"/>
    <cellStyle name="Normal 2 5 2 2 9 3 2" xfId="13558" xr:uid="{00000000-0005-0000-0000-0000A9730000}"/>
    <cellStyle name="Normal 2 5 2 2 9 3 3" xfId="21944" xr:uid="{00000000-0005-0000-0000-0000AA730000}"/>
    <cellStyle name="Normal 2 5 2 2 9 3 4" xfId="30330" xr:uid="{00000000-0005-0000-0000-0000AB730000}"/>
    <cellStyle name="Normal 2 5 2 2 9 3 5" xfId="38716" xr:uid="{00000000-0005-0000-0000-0000AC730000}"/>
    <cellStyle name="Normal 2 5 2 2 9 3 6" xfId="47102" xr:uid="{00000000-0005-0000-0000-0000AD730000}"/>
    <cellStyle name="Normal 2 5 2 2 9 3 7" xfId="55488" xr:uid="{00000000-0005-0000-0000-0000AE730000}"/>
    <cellStyle name="Normal 2 5 2 2 9 4" xfId="10592" xr:uid="{00000000-0005-0000-0000-0000AF730000}"/>
    <cellStyle name="Normal 2 5 2 2 9 5" xfId="18978" xr:uid="{00000000-0005-0000-0000-0000B0730000}"/>
    <cellStyle name="Normal 2 5 2 2 9 6" xfId="27364" xr:uid="{00000000-0005-0000-0000-0000B1730000}"/>
    <cellStyle name="Normal 2 5 2 2 9 7" xfId="35750" xr:uid="{00000000-0005-0000-0000-0000B2730000}"/>
    <cellStyle name="Normal 2 5 2 2 9 8" xfId="44136" xr:uid="{00000000-0005-0000-0000-0000B3730000}"/>
    <cellStyle name="Normal 2 5 2 2 9 9" xfId="52522" xr:uid="{00000000-0005-0000-0000-0000B4730000}"/>
    <cellStyle name="Normal 2 5 2 2_Sheet1" xfId="283" xr:uid="{00000000-0005-0000-0000-0000B5730000}"/>
    <cellStyle name="Normal 2 5 2 20" xfId="51102" xr:uid="{00000000-0005-0000-0000-0000B6730000}"/>
    <cellStyle name="Normal 2 5 2 21" xfId="59488" xr:uid="{00000000-0005-0000-0000-0000B7730000}"/>
    <cellStyle name="Normal 2 5 2 22" xfId="60855" xr:uid="{00000000-0005-0000-0000-0000B8730000}"/>
    <cellStyle name="Normal 2 5 2 3" xfId="284" xr:uid="{00000000-0005-0000-0000-0000B9730000}"/>
    <cellStyle name="Normal 2 5 2 3 10" xfId="6090" xr:uid="{00000000-0005-0000-0000-0000BA730000}"/>
    <cellStyle name="Normal 2 5 2 3 10 2" xfId="11766" xr:uid="{00000000-0005-0000-0000-0000BB730000}"/>
    <cellStyle name="Normal 2 5 2 3 10 3" xfId="20152" xr:uid="{00000000-0005-0000-0000-0000BC730000}"/>
    <cellStyle name="Normal 2 5 2 3 10 4" xfId="28538" xr:uid="{00000000-0005-0000-0000-0000BD730000}"/>
    <cellStyle name="Normal 2 5 2 3 10 5" xfId="36924" xr:uid="{00000000-0005-0000-0000-0000BE730000}"/>
    <cellStyle name="Normal 2 5 2 3 10 6" xfId="45310" xr:uid="{00000000-0005-0000-0000-0000BF730000}"/>
    <cellStyle name="Normal 2 5 2 3 10 7" xfId="53696" xr:uid="{00000000-0005-0000-0000-0000C0730000}"/>
    <cellStyle name="Normal 2 5 2 3 11" xfId="9183" xr:uid="{00000000-0005-0000-0000-0000C1730000}"/>
    <cellStyle name="Normal 2 5 2 3 12" xfId="17569" xr:uid="{00000000-0005-0000-0000-0000C2730000}"/>
    <cellStyle name="Normal 2 5 2 3 13" xfId="25955" xr:uid="{00000000-0005-0000-0000-0000C3730000}"/>
    <cellStyle name="Normal 2 5 2 3 14" xfId="34341" xr:uid="{00000000-0005-0000-0000-0000C4730000}"/>
    <cellStyle name="Normal 2 5 2 3 15" xfId="42727" xr:uid="{00000000-0005-0000-0000-0000C5730000}"/>
    <cellStyle name="Normal 2 5 2 3 16" xfId="51113" xr:uid="{00000000-0005-0000-0000-0000C6730000}"/>
    <cellStyle name="Normal 2 5 2 3 17" xfId="59499" xr:uid="{00000000-0005-0000-0000-0000C7730000}"/>
    <cellStyle name="Normal 2 5 2 3 18" xfId="60866" xr:uid="{00000000-0005-0000-0000-0000C8730000}"/>
    <cellStyle name="Normal 2 5 2 3 2" xfId="285" xr:uid="{00000000-0005-0000-0000-0000C9730000}"/>
    <cellStyle name="Normal 2 5 2 3 2 10" xfId="9184" xr:uid="{00000000-0005-0000-0000-0000CA730000}"/>
    <cellStyle name="Normal 2 5 2 3 2 11" xfId="17570" xr:uid="{00000000-0005-0000-0000-0000CB730000}"/>
    <cellStyle name="Normal 2 5 2 3 2 12" xfId="25956" xr:uid="{00000000-0005-0000-0000-0000CC730000}"/>
    <cellStyle name="Normal 2 5 2 3 2 13" xfId="34342" xr:uid="{00000000-0005-0000-0000-0000CD730000}"/>
    <cellStyle name="Normal 2 5 2 3 2 14" xfId="42728" xr:uid="{00000000-0005-0000-0000-0000CE730000}"/>
    <cellStyle name="Normal 2 5 2 3 2 15" xfId="51114" xr:uid="{00000000-0005-0000-0000-0000CF730000}"/>
    <cellStyle name="Normal 2 5 2 3 2 16" xfId="59500" xr:uid="{00000000-0005-0000-0000-0000D0730000}"/>
    <cellStyle name="Normal 2 5 2 3 2 17" xfId="60867" xr:uid="{00000000-0005-0000-0000-0000D1730000}"/>
    <cellStyle name="Normal 2 5 2 3 2 2" xfId="286" xr:uid="{00000000-0005-0000-0000-0000D2730000}"/>
    <cellStyle name="Normal 2 5 2 3 2 2 10" xfId="34343" xr:uid="{00000000-0005-0000-0000-0000D3730000}"/>
    <cellStyle name="Normal 2 5 2 3 2 2 11" xfId="42729" xr:uid="{00000000-0005-0000-0000-0000D4730000}"/>
    <cellStyle name="Normal 2 5 2 3 2 2 12" xfId="51115" xr:uid="{00000000-0005-0000-0000-0000D5730000}"/>
    <cellStyle name="Normal 2 5 2 3 2 2 13" xfId="59501" xr:uid="{00000000-0005-0000-0000-0000D6730000}"/>
    <cellStyle name="Normal 2 5 2 3 2 2 14" xfId="60868" xr:uid="{00000000-0005-0000-0000-0000D7730000}"/>
    <cellStyle name="Normal 2 5 2 3 2 2 2" xfId="1108" xr:uid="{00000000-0005-0000-0000-0000D8730000}"/>
    <cellStyle name="Normal 2 5 2 3 2 2 2 10" xfId="51519" xr:uid="{00000000-0005-0000-0000-0000D9730000}"/>
    <cellStyle name="Normal 2 5 2 3 2 2 2 11" xfId="59905" xr:uid="{00000000-0005-0000-0000-0000DA730000}"/>
    <cellStyle name="Normal 2 5 2 3 2 2 2 12" xfId="61363" xr:uid="{00000000-0005-0000-0000-0000DB730000}"/>
    <cellStyle name="Normal 2 5 2 3 2 2 2 2" xfId="3059" xr:uid="{00000000-0005-0000-0000-0000DC730000}"/>
    <cellStyle name="Normal 2 5 2 3 2 2 2 2 2" xfId="5776" xr:uid="{00000000-0005-0000-0000-0000DD730000}"/>
    <cellStyle name="Normal 2 5 2 3 2 2 2 2 2 2" xfId="17130" xr:uid="{00000000-0005-0000-0000-0000DE730000}"/>
    <cellStyle name="Normal 2 5 2 3 2 2 2 2 2 3" xfId="25516" xr:uid="{00000000-0005-0000-0000-0000DF730000}"/>
    <cellStyle name="Normal 2 5 2 3 2 2 2 2 2 4" xfId="33902" xr:uid="{00000000-0005-0000-0000-0000E0730000}"/>
    <cellStyle name="Normal 2 5 2 3 2 2 2 2 2 5" xfId="42288" xr:uid="{00000000-0005-0000-0000-0000E1730000}"/>
    <cellStyle name="Normal 2 5 2 3 2 2 2 2 2 6" xfId="50674" xr:uid="{00000000-0005-0000-0000-0000E2730000}"/>
    <cellStyle name="Normal 2 5 2 3 2 2 2 2 2 7" xfId="59060" xr:uid="{00000000-0005-0000-0000-0000E3730000}"/>
    <cellStyle name="Normal 2 5 2 3 2 2 2 2 3" xfId="8744" xr:uid="{00000000-0005-0000-0000-0000E4730000}"/>
    <cellStyle name="Normal 2 5 2 3 2 2 2 2 3 2" xfId="14420" xr:uid="{00000000-0005-0000-0000-0000E5730000}"/>
    <cellStyle name="Normal 2 5 2 3 2 2 2 2 3 3" xfId="22806" xr:uid="{00000000-0005-0000-0000-0000E6730000}"/>
    <cellStyle name="Normal 2 5 2 3 2 2 2 2 3 4" xfId="31192" xr:uid="{00000000-0005-0000-0000-0000E7730000}"/>
    <cellStyle name="Normal 2 5 2 3 2 2 2 2 3 5" xfId="39578" xr:uid="{00000000-0005-0000-0000-0000E8730000}"/>
    <cellStyle name="Normal 2 5 2 3 2 2 2 2 3 6" xfId="47964" xr:uid="{00000000-0005-0000-0000-0000E9730000}"/>
    <cellStyle name="Normal 2 5 2 3 2 2 2 2 3 7" xfId="56350" xr:uid="{00000000-0005-0000-0000-0000EA730000}"/>
    <cellStyle name="Normal 2 5 2 3 2 2 2 2 4" xfId="11454" xr:uid="{00000000-0005-0000-0000-0000EB730000}"/>
    <cellStyle name="Normal 2 5 2 3 2 2 2 2 5" xfId="19840" xr:uid="{00000000-0005-0000-0000-0000EC730000}"/>
    <cellStyle name="Normal 2 5 2 3 2 2 2 2 6" xfId="28226" xr:uid="{00000000-0005-0000-0000-0000ED730000}"/>
    <cellStyle name="Normal 2 5 2 3 2 2 2 2 7" xfId="36612" xr:uid="{00000000-0005-0000-0000-0000EE730000}"/>
    <cellStyle name="Normal 2 5 2 3 2 2 2 2 8" xfId="44998" xr:uid="{00000000-0005-0000-0000-0000EF730000}"/>
    <cellStyle name="Normal 2 5 2 3 2 2 2 2 9" xfId="53384" xr:uid="{00000000-0005-0000-0000-0000F0730000}"/>
    <cellStyle name="Normal 2 5 2 3 2 2 2 3" xfId="3911" xr:uid="{00000000-0005-0000-0000-0000F1730000}"/>
    <cellStyle name="Normal 2 5 2 3 2 2 2 3 2" xfId="15265" xr:uid="{00000000-0005-0000-0000-0000F2730000}"/>
    <cellStyle name="Normal 2 5 2 3 2 2 2 3 3" xfId="23651" xr:uid="{00000000-0005-0000-0000-0000F3730000}"/>
    <cellStyle name="Normal 2 5 2 3 2 2 2 3 4" xfId="32037" xr:uid="{00000000-0005-0000-0000-0000F4730000}"/>
    <cellStyle name="Normal 2 5 2 3 2 2 2 3 5" xfId="40423" xr:uid="{00000000-0005-0000-0000-0000F5730000}"/>
    <cellStyle name="Normal 2 5 2 3 2 2 2 3 6" xfId="48809" xr:uid="{00000000-0005-0000-0000-0000F6730000}"/>
    <cellStyle name="Normal 2 5 2 3 2 2 2 3 7" xfId="57195" xr:uid="{00000000-0005-0000-0000-0000F7730000}"/>
    <cellStyle name="Normal 2 5 2 3 2 2 2 4" xfId="6879" xr:uid="{00000000-0005-0000-0000-0000F8730000}"/>
    <cellStyle name="Normal 2 5 2 3 2 2 2 4 2" xfId="12555" xr:uid="{00000000-0005-0000-0000-0000F9730000}"/>
    <cellStyle name="Normal 2 5 2 3 2 2 2 4 3" xfId="20941" xr:uid="{00000000-0005-0000-0000-0000FA730000}"/>
    <cellStyle name="Normal 2 5 2 3 2 2 2 4 4" xfId="29327" xr:uid="{00000000-0005-0000-0000-0000FB730000}"/>
    <cellStyle name="Normal 2 5 2 3 2 2 2 4 5" xfId="37713" xr:uid="{00000000-0005-0000-0000-0000FC730000}"/>
    <cellStyle name="Normal 2 5 2 3 2 2 2 4 6" xfId="46099" xr:uid="{00000000-0005-0000-0000-0000FD730000}"/>
    <cellStyle name="Normal 2 5 2 3 2 2 2 4 7" xfId="54485" xr:uid="{00000000-0005-0000-0000-0000FE730000}"/>
    <cellStyle name="Normal 2 5 2 3 2 2 2 5" xfId="9589" xr:uid="{00000000-0005-0000-0000-0000FF730000}"/>
    <cellStyle name="Normal 2 5 2 3 2 2 2 6" xfId="17975" xr:uid="{00000000-0005-0000-0000-000000740000}"/>
    <cellStyle name="Normal 2 5 2 3 2 2 2 7" xfId="26361" xr:uid="{00000000-0005-0000-0000-000001740000}"/>
    <cellStyle name="Normal 2 5 2 3 2 2 2 8" xfId="34747" xr:uid="{00000000-0005-0000-0000-000002740000}"/>
    <cellStyle name="Normal 2 5 2 3 2 2 2 9" xfId="43133" xr:uid="{00000000-0005-0000-0000-000003740000}"/>
    <cellStyle name="Normal 2 5 2 3 2 2 3" xfId="1635" xr:uid="{00000000-0005-0000-0000-000004740000}"/>
    <cellStyle name="Normal 2 5 2 3 2 2 3 10" xfId="51960" xr:uid="{00000000-0005-0000-0000-000005740000}"/>
    <cellStyle name="Normal 2 5 2 3 2 2 3 11" xfId="60346" xr:uid="{00000000-0005-0000-0000-000006740000}"/>
    <cellStyle name="Normal 2 5 2 3 2 2 3 2" xfId="2655" xr:uid="{00000000-0005-0000-0000-000007740000}"/>
    <cellStyle name="Normal 2 5 2 3 2 2 3 2 2" xfId="5372" xr:uid="{00000000-0005-0000-0000-000008740000}"/>
    <cellStyle name="Normal 2 5 2 3 2 2 3 2 2 2" xfId="16726" xr:uid="{00000000-0005-0000-0000-000009740000}"/>
    <cellStyle name="Normal 2 5 2 3 2 2 3 2 2 3" xfId="25112" xr:uid="{00000000-0005-0000-0000-00000A740000}"/>
    <cellStyle name="Normal 2 5 2 3 2 2 3 2 2 4" xfId="33498" xr:uid="{00000000-0005-0000-0000-00000B740000}"/>
    <cellStyle name="Normal 2 5 2 3 2 2 3 2 2 5" xfId="41884" xr:uid="{00000000-0005-0000-0000-00000C740000}"/>
    <cellStyle name="Normal 2 5 2 3 2 2 3 2 2 6" xfId="50270" xr:uid="{00000000-0005-0000-0000-00000D740000}"/>
    <cellStyle name="Normal 2 5 2 3 2 2 3 2 2 7" xfId="58656" xr:uid="{00000000-0005-0000-0000-00000E740000}"/>
    <cellStyle name="Normal 2 5 2 3 2 2 3 2 3" xfId="8340" xr:uid="{00000000-0005-0000-0000-00000F740000}"/>
    <cellStyle name="Normal 2 5 2 3 2 2 3 2 3 2" xfId="14016" xr:uid="{00000000-0005-0000-0000-000010740000}"/>
    <cellStyle name="Normal 2 5 2 3 2 2 3 2 3 3" xfId="22402" xr:uid="{00000000-0005-0000-0000-000011740000}"/>
    <cellStyle name="Normal 2 5 2 3 2 2 3 2 3 4" xfId="30788" xr:uid="{00000000-0005-0000-0000-000012740000}"/>
    <cellStyle name="Normal 2 5 2 3 2 2 3 2 3 5" xfId="39174" xr:uid="{00000000-0005-0000-0000-000013740000}"/>
    <cellStyle name="Normal 2 5 2 3 2 2 3 2 3 6" xfId="47560" xr:uid="{00000000-0005-0000-0000-000014740000}"/>
    <cellStyle name="Normal 2 5 2 3 2 2 3 2 3 7" xfId="55946" xr:uid="{00000000-0005-0000-0000-000015740000}"/>
    <cellStyle name="Normal 2 5 2 3 2 2 3 2 4" xfId="11050" xr:uid="{00000000-0005-0000-0000-000016740000}"/>
    <cellStyle name="Normal 2 5 2 3 2 2 3 2 5" xfId="19436" xr:uid="{00000000-0005-0000-0000-000017740000}"/>
    <cellStyle name="Normal 2 5 2 3 2 2 3 2 6" xfId="27822" xr:uid="{00000000-0005-0000-0000-000018740000}"/>
    <cellStyle name="Normal 2 5 2 3 2 2 3 2 7" xfId="36208" xr:uid="{00000000-0005-0000-0000-000019740000}"/>
    <cellStyle name="Normal 2 5 2 3 2 2 3 2 8" xfId="44594" xr:uid="{00000000-0005-0000-0000-00001A740000}"/>
    <cellStyle name="Normal 2 5 2 3 2 2 3 2 9" xfId="52980" xr:uid="{00000000-0005-0000-0000-00001B740000}"/>
    <cellStyle name="Normal 2 5 2 3 2 2 3 3" xfId="4352" xr:uid="{00000000-0005-0000-0000-00001C740000}"/>
    <cellStyle name="Normal 2 5 2 3 2 2 3 3 2" xfId="15706" xr:uid="{00000000-0005-0000-0000-00001D740000}"/>
    <cellStyle name="Normal 2 5 2 3 2 2 3 3 3" xfId="24092" xr:uid="{00000000-0005-0000-0000-00001E740000}"/>
    <cellStyle name="Normal 2 5 2 3 2 2 3 3 4" xfId="32478" xr:uid="{00000000-0005-0000-0000-00001F740000}"/>
    <cellStyle name="Normal 2 5 2 3 2 2 3 3 5" xfId="40864" xr:uid="{00000000-0005-0000-0000-000020740000}"/>
    <cellStyle name="Normal 2 5 2 3 2 2 3 3 6" xfId="49250" xr:uid="{00000000-0005-0000-0000-000021740000}"/>
    <cellStyle name="Normal 2 5 2 3 2 2 3 3 7" xfId="57636" xr:uid="{00000000-0005-0000-0000-000022740000}"/>
    <cellStyle name="Normal 2 5 2 3 2 2 3 4" xfId="7320" xr:uid="{00000000-0005-0000-0000-000023740000}"/>
    <cellStyle name="Normal 2 5 2 3 2 2 3 4 2" xfId="12996" xr:uid="{00000000-0005-0000-0000-000024740000}"/>
    <cellStyle name="Normal 2 5 2 3 2 2 3 4 3" xfId="21382" xr:uid="{00000000-0005-0000-0000-000025740000}"/>
    <cellStyle name="Normal 2 5 2 3 2 2 3 4 4" xfId="29768" xr:uid="{00000000-0005-0000-0000-000026740000}"/>
    <cellStyle name="Normal 2 5 2 3 2 2 3 4 5" xfId="38154" xr:uid="{00000000-0005-0000-0000-000027740000}"/>
    <cellStyle name="Normal 2 5 2 3 2 2 3 4 6" xfId="46540" xr:uid="{00000000-0005-0000-0000-000028740000}"/>
    <cellStyle name="Normal 2 5 2 3 2 2 3 4 7" xfId="54926" xr:uid="{00000000-0005-0000-0000-000029740000}"/>
    <cellStyle name="Normal 2 5 2 3 2 2 3 5" xfId="10030" xr:uid="{00000000-0005-0000-0000-00002A740000}"/>
    <cellStyle name="Normal 2 5 2 3 2 2 3 6" xfId="18416" xr:uid="{00000000-0005-0000-0000-00002B740000}"/>
    <cellStyle name="Normal 2 5 2 3 2 2 3 7" xfId="26802" xr:uid="{00000000-0005-0000-0000-00002C740000}"/>
    <cellStyle name="Normal 2 5 2 3 2 2 3 8" xfId="35188" xr:uid="{00000000-0005-0000-0000-00002D740000}"/>
    <cellStyle name="Normal 2 5 2 3 2 2 3 9" xfId="43574" xr:uid="{00000000-0005-0000-0000-00002E740000}"/>
    <cellStyle name="Normal 2 5 2 3 2 2 4" xfId="2214" xr:uid="{00000000-0005-0000-0000-00002F740000}"/>
    <cellStyle name="Normal 2 5 2 3 2 2 4 2" xfId="4931" xr:uid="{00000000-0005-0000-0000-000030740000}"/>
    <cellStyle name="Normal 2 5 2 3 2 2 4 2 2" xfId="16285" xr:uid="{00000000-0005-0000-0000-000031740000}"/>
    <cellStyle name="Normal 2 5 2 3 2 2 4 2 3" xfId="24671" xr:uid="{00000000-0005-0000-0000-000032740000}"/>
    <cellStyle name="Normal 2 5 2 3 2 2 4 2 4" xfId="33057" xr:uid="{00000000-0005-0000-0000-000033740000}"/>
    <cellStyle name="Normal 2 5 2 3 2 2 4 2 5" xfId="41443" xr:uid="{00000000-0005-0000-0000-000034740000}"/>
    <cellStyle name="Normal 2 5 2 3 2 2 4 2 6" xfId="49829" xr:uid="{00000000-0005-0000-0000-000035740000}"/>
    <cellStyle name="Normal 2 5 2 3 2 2 4 2 7" xfId="58215" xr:uid="{00000000-0005-0000-0000-000036740000}"/>
    <cellStyle name="Normal 2 5 2 3 2 2 4 3" xfId="7899" xr:uid="{00000000-0005-0000-0000-000037740000}"/>
    <cellStyle name="Normal 2 5 2 3 2 2 4 3 2" xfId="13575" xr:uid="{00000000-0005-0000-0000-000038740000}"/>
    <cellStyle name="Normal 2 5 2 3 2 2 4 3 3" xfId="21961" xr:uid="{00000000-0005-0000-0000-000039740000}"/>
    <cellStyle name="Normal 2 5 2 3 2 2 4 3 4" xfId="30347" xr:uid="{00000000-0005-0000-0000-00003A740000}"/>
    <cellStyle name="Normal 2 5 2 3 2 2 4 3 5" xfId="38733" xr:uid="{00000000-0005-0000-0000-00003B740000}"/>
    <cellStyle name="Normal 2 5 2 3 2 2 4 3 6" xfId="47119" xr:uid="{00000000-0005-0000-0000-00003C740000}"/>
    <cellStyle name="Normal 2 5 2 3 2 2 4 3 7" xfId="55505" xr:uid="{00000000-0005-0000-0000-00003D740000}"/>
    <cellStyle name="Normal 2 5 2 3 2 2 4 4" xfId="10609" xr:uid="{00000000-0005-0000-0000-00003E740000}"/>
    <cellStyle name="Normal 2 5 2 3 2 2 4 5" xfId="18995" xr:uid="{00000000-0005-0000-0000-00003F740000}"/>
    <cellStyle name="Normal 2 5 2 3 2 2 4 6" xfId="27381" xr:uid="{00000000-0005-0000-0000-000040740000}"/>
    <cellStyle name="Normal 2 5 2 3 2 2 4 7" xfId="35767" xr:uid="{00000000-0005-0000-0000-000041740000}"/>
    <cellStyle name="Normal 2 5 2 3 2 2 4 8" xfId="44153" xr:uid="{00000000-0005-0000-0000-000042740000}"/>
    <cellStyle name="Normal 2 5 2 3 2 2 4 9" xfId="52539" xr:uid="{00000000-0005-0000-0000-000043740000}"/>
    <cellStyle name="Normal 2 5 2 3 2 2 5" xfId="3507" xr:uid="{00000000-0005-0000-0000-000044740000}"/>
    <cellStyle name="Normal 2 5 2 3 2 2 5 2" xfId="14861" xr:uid="{00000000-0005-0000-0000-000045740000}"/>
    <cellStyle name="Normal 2 5 2 3 2 2 5 3" xfId="23247" xr:uid="{00000000-0005-0000-0000-000046740000}"/>
    <cellStyle name="Normal 2 5 2 3 2 2 5 4" xfId="31633" xr:uid="{00000000-0005-0000-0000-000047740000}"/>
    <cellStyle name="Normal 2 5 2 3 2 2 5 5" xfId="40019" xr:uid="{00000000-0005-0000-0000-000048740000}"/>
    <cellStyle name="Normal 2 5 2 3 2 2 5 6" xfId="48405" xr:uid="{00000000-0005-0000-0000-000049740000}"/>
    <cellStyle name="Normal 2 5 2 3 2 2 5 7" xfId="56791" xr:uid="{00000000-0005-0000-0000-00004A740000}"/>
    <cellStyle name="Normal 2 5 2 3 2 2 6" xfId="6475" xr:uid="{00000000-0005-0000-0000-00004B740000}"/>
    <cellStyle name="Normal 2 5 2 3 2 2 6 2" xfId="12151" xr:uid="{00000000-0005-0000-0000-00004C740000}"/>
    <cellStyle name="Normal 2 5 2 3 2 2 6 3" xfId="20537" xr:uid="{00000000-0005-0000-0000-00004D740000}"/>
    <cellStyle name="Normal 2 5 2 3 2 2 6 4" xfId="28923" xr:uid="{00000000-0005-0000-0000-00004E740000}"/>
    <cellStyle name="Normal 2 5 2 3 2 2 6 5" xfId="37309" xr:uid="{00000000-0005-0000-0000-00004F740000}"/>
    <cellStyle name="Normal 2 5 2 3 2 2 6 6" xfId="45695" xr:uid="{00000000-0005-0000-0000-000050740000}"/>
    <cellStyle name="Normal 2 5 2 3 2 2 6 7" xfId="54081" xr:uid="{00000000-0005-0000-0000-000051740000}"/>
    <cellStyle name="Normal 2 5 2 3 2 2 7" xfId="9185" xr:uid="{00000000-0005-0000-0000-000052740000}"/>
    <cellStyle name="Normal 2 5 2 3 2 2 8" xfId="17571" xr:uid="{00000000-0005-0000-0000-000053740000}"/>
    <cellStyle name="Normal 2 5 2 3 2 2 9" xfId="25957" xr:uid="{00000000-0005-0000-0000-000054740000}"/>
    <cellStyle name="Normal 2 5 2 3 2 3" xfId="1109" xr:uid="{00000000-0005-0000-0000-000055740000}"/>
    <cellStyle name="Normal 2 5 2 3 2 3 10" xfId="43134" xr:uid="{00000000-0005-0000-0000-000056740000}"/>
    <cellStyle name="Normal 2 5 2 3 2 3 11" xfId="51520" xr:uid="{00000000-0005-0000-0000-000057740000}"/>
    <cellStyle name="Normal 2 5 2 3 2 3 12" xfId="59906" xr:uid="{00000000-0005-0000-0000-000058740000}"/>
    <cellStyle name="Normal 2 5 2 3 2 3 13" xfId="61362" xr:uid="{00000000-0005-0000-0000-000059740000}"/>
    <cellStyle name="Normal 2 5 2 3 2 3 2" xfId="1886" xr:uid="{00000000-0005-0000-0000-00005A740000}"/>
    <cellStyle name="Normal 2 5 2 3 2 3 2 10" xfId="52211" xr:uid="{00000000-0005-0000-0000-00005B740000}"/>
    <cellStyle name="Normal 2 5 2 3 2 3 2 11" xfId="60597" xr:uid="{00000000-0005-0000-0000-00005C740000}"/>
    <cellStyle name="Normal 2 5 2 3 2 3 2 2" xfId="3060" xr:uid="{00000000-0005-0000-0000-00005D740000}"/>
    <cellStyle name="Normal 2 5 2 3 2 3 2 2 2" xfId="5777" xr:uid="{00000000-0005-0000-0000-00005E740000}"/>
    <cellStyle name="Normal 2 5 2 3 2 3 2 2 2 2" xfId="17131" xr:uid="{00000000-0005-0000-0000-00005F740000}"/>
    <cellStyle name="Normal 2 5 2 3 2 3 2 2 2 3" xfId="25517" xr:uid="{00000000-0005-0000-0000-000060740000}"/>
    <cellStyle name="Normal 2 5 2 3 2 3 2 2 2 4" xfId="33903" xr:uid="{00000000-0005-0000-0000-000061740000}"/>
    <cellStyle name="Normal 2 5 2 3 2 3 2 2 2 5" xfId="42289" xr:uid="{00000000-0005-0000-0000-000062740000}"/>
    <cellStyle name="Normal 2 5 2 3 2 3 2 2 2 6" xfId="50675" xr:uid="{00000000-0005-0000-0000-000063740000}"/>
    <cellStyle name="Normal 2 5 2 3 2 3 2 2 2 7" xfId="59061" xr:uid="{00000000-0005-0000-0000-000064740000}"/>
    <cellStyle name="Normal 2 5 2 3 2 3 2 2 3" xfId="8745" xr:uid="{00000000-0005-0000-0000-000065740000}"/>
    <cellStyle name="Normal 2 5 2 3 2 3 2 2 3 2" xfId="14421" xr:uid="{00000000-0005-0000-0000-000066740000}"/>
    <cellStyle name="Normal 2 5 2 3 2 3 2 2 3 3" xfId="22807" xr:uid="{00000000-0005-0000-0000-000067740000}"/>
    <cellStyle name="Normal 2 5 2 3 2 3 2 2 3 4" xfId="31193" xr:uid="{00000000-0005-0000-0000-000068740000}"/>
    <cellStyle name="Normal 2 5 2 3 2 3 2 2 3 5" xfId="39579" xr:uid="{00000000-0005-0000-0000-000069740000}"/>
    <cellStyle name="Normal 2 5 2 3 2 3 2 2 3 6" xfId="47965" xr:uid="{00000000-0005-0000-0000-00006A740000}"/>
    <cellStyle name="Normal 2 5 2 3 2 3 2 2 3 7" xfId="56351" xr:uid="{00000000-0005-0000-0000-00006B740000}"/>
    <cellStyle name="Normal 2 5 2 3 2 3 2 2 4" xfId="11455" xr:uid="{00000000-0005-0000-0000-00006C740000}"/>
    <cellStyle name="Normal 2 5 2 3 2 3 2 2 5" xfId="19841" xr:uid="{00000000-0005-0000-0000-00006D740000}"/>
    <cellStyle name="Normal 2 5 2 3 2 3 2 2 6" xfId="28227" xr:uid="{00000000-0005-0000-0000-00006E740000}"/>
    <cellStyle name="Normal 2 5 2 3 2 3 2 2 7" xfId="36613" xr:uid="{00000000-0005-0000-0000-00006F740000}"/>
    <cellStyle name="Normal 2 5 2 3 2 3 2 2 8" xfId="44999" xr:uid="{00000000-0005-0000-0000-000070740000}"/>
    <cellStyle name="Normal 2 5 2 3 2 3 2 2 9" xfId="53385" xr:uid="{00000000-0005-0000-0000-000071740000}"/>
    <cellStyle name="Normal 2 5 2 3 2 3 2 3" xfId="4603" xr:uid="{00000000-0005-0000-0000-000072740000}"/>
    <cellStyle name="Normal 2 5 2 3 2 3 2 3 2" xfId="15957" xr:uid="{00000000-0005-0000-0000-000073740000}"/>
    <cellStyle name="Normal 2 5 2 3 2 3 2 3 3" xfId="24343" xr:uid="{00000000-0005-0000-0000-000074740000}"/>
    <cellStyle name="Normal 2 5 2 3 2 3 2 3 4" xfId="32729" xr:uid="{00000000-0005-0000-0000-000075740000}"/>
    <cellStyle name="Normal 2 5 2 3 2 3 2 3 5" xfId="41115" xr:uid="{00000000-0005-0000-0000-000076740000}"/>
    <cellStyle name="Normal 2 5 2 3 2 3 2 3 6" xfId="49501" xr:uid="{00000000-0005-0000-0000-000077740000}"/>
    <cellStyle name="Normal 2 5 2 3 2 3 2 3 7" xfId="57887" xr:uid="{00000000-0005-0000-0000-000078740000}"/>
    <cellStyle name="Normal 2 5 2 3 2 3 2 4" xfId="7571" xr:uid="{00000000-0005-0000-0000-000079740000}"/>
    <cellStyle name="Normal 2 5 2 3 2 3 2 4 2" xfId="13247" xr:uid="{00000000-0005-0000-0000-00007A740000}"/>
    <cellStyle name="Normal 2 5 2 3 2 3 2 4 3" xfId="21633" xr:uid="{00000000-0005-0000-0000-00007B740000}"/>
    <cellStyle name="Normal 2 5 2 3 2 3 2 4 4" xfId="30019" xr:uid="{00000000-0005-0000-0000-00007C740000}"/>
    <cellStyle name="Normal 2 5 2 3 2 3 2 4 5" xfId="38405" xr:uid="{00000000-0005-0000-0000-00007D740000}"/>
    <cellStyle name="Normal 2 5 2 3 2 3 2 4 6" xfId="46791" xr:uid="{00000000-0005-0000-0000-00007E740000}"/>
    <cellStyle name="Normal 2 5 2 3 2 3 2 4 7" xfId="55177" xr:uid="{00000000-0005-0000-0000-00007F740000}"/>
    <cellStyle name="Normal 2 5 2 3 2 3 2 5" xfId="10281" xr:uid="{00000000-0005-0000-0000-000080740000}"/>
    <cellStyle name="Normal 2 5 2 3 2 3 2 6" xfId="18667" xr:uid="{00000000-0005-0000-0000-000081740000}"/>
    <cellStyle name="Normal 2 5 2 3 2 3 2 7" xfId="27053" xr:uid="{00000000-0005-0000-0000-000082740000}"/>
    <cellStyle name="Normal 2 5 2 3 2 3 2 8" xfId="35439" xr:uid="{00000000-0005-0000-0000-000083740000}"/>
    <cellStyle name="Normal 2 5 2 3 2 3 2 9" xfId="43825" xr:uid="{00000000-0005-0000-0000-000084740000}"/>
    <cellStyle name="Normal 2 5 2 3 2 3 3" xfId="2215" xr:uid="{00000000-0005-0000-0000-000085740000}"/>
    <cellStyle name="Normal 2 5 2 3 2 3 3 2" xfId="4932" xr:uid="{00000000-0005-0000-0000-000086740000}"/>
    <cellStyle name="Normal 2 5 2 3 2 3 3 2 2" xfId="16286" xr:uid="{00000000-0005-0000-0000-000087740000}"/>
    <cellStyle name="Normal 2 5 2 3 2 3 3 2 3" xfId="24672" xr:uid="{00000000-0005-0000-0000-000088740000}"/>
    <cellStyle name="Normal 2 5 2 3 2 3 3 2 4" xfId="33058" xr:uid="{00000000-0005-0000-0000-000089740000}"/>
    <cellStyle name="Normal 2 5 2 3 2 3 3 2 5" xfId="41444" xr:uid="{00000000-0005-0000-0000-00008A740000}"/>
    <cellStyle name="Normal 2 5 2 3 2 3 3 2 6" xfId="49830" xr:uid="{00000000-0005-0000-0000-00008B740000}"/>
    <cellStyle name="Normal 2 5 2 3 2 3 3 2 7" xfId="58216" xr:uid="{00000000-0005-0000-0000-00008C740000}"/>
    <cellStyle name="Normal 2 5 2 3 2 3 3 3" xfId="7900" xr:uid="{00000000-0005-0000-0000-00008D740000}"/>
    <cellStyle name="Normal 2 5 2 3 2 3 3 3 2" xfId="13576" xr:uid="{00000000-0005-0000-0000-00008E740000}"/>
    <cellStyle name="Normal 2 5 2 3 2 3 3 3 3" xfId="21962" xr:uid="{00000000-0005-0000-0000-00008F740000}"/>
    <cellStyle name="Normal 2 5 2 3 2 3 3 3 4" xfId="30348" xr:uid="{00000000-0005-0000-0000-000090740000}"/>
    <cellStyle name="Normal 2 5 2 3 2 3 3 3 5" xfId="38734" xr:uid="{00000000-0005-0000-0000-000091740000}"/>
    <cellStyle name="Normal 2 5 2 3 2 3 3 3 6" xfId="47120" xr:uid="{00000000-0005-0000-0000-000092740000}"/>
    <cellStyle name="Normal 2 5 2 3 2 3 3 3 7" xfId="55506" xr:uid="{00000000-0005-0000-0000-000093740000}"/>
    <cellStyle name="Normal 2 5 2 3 2 3 3 4" xfId="10610" xr:uid="{00000000-0005-0000-0000-000094740000}"/>
    <cellStyle name="Normal 2 5 2 3 2 3 3 5" xfId="18996" xr:uid="{00000000-0005-0000-0000-000095740000}"/>
    <cellStyle name="Normal 2 5 2 3 2 3 3 6" xfId="27382" xr:uid="{00000000-0005-0000-0000-000096740000}"/>
    <cellStyle name="Normal 2 5 2 3 2 3 3 7" xfId="35768" xr:uid="{00000000-0005-0000-0000-000097740000}"/>
    <cellStyle name="Normal 2 5 2 3 2 3 3 8" xfId="44154" xr:uid="{00000000-0005-0000-0000-000098740000}"/>
    <cellStyle name="Normal 2 5 2 3 2 3 3 9" xfId="52540" xr:uid="{00000000-0005-0000-0000-000099740000}"/>
    <cellStyle name="Normal 2 5 2 3 2 3 4" xfId="3912" xr:uid="{00000000-0005-0000-0000-00009A740000}"/>
    <cellStyle name="Normal 2 5 2 3 2 3 4 2" xfId="15266" xr:uid="{00000000-0005-0000-0000-00009B740000}"/>
    <cellStyle name="Normal 2 5 2 3 2 3 4 3" xfId="23652" xr:uid="{00000000-0005-0000-0000-00009C740000}"/>
    <cellStyle name="Normal 2 5 2 3 2 3 4 4" xfId="32038" xr:uid="{00000000-0005-0000-0000-00009D740000}"/>
    <cellStyle name="Normal 2 5 2 3 2 3 4 5" xfId="40424" xr:uid="{00000000-0005-0000-0000-00009E740000}"/>
    <cellStyle name="Normal 2 5 2 3 2 3 4 6" xfId="48810" xr:uid="{00000000-0005-0000-0000-00009F740000}"/>
    <cellStyle name="Normal 2 5 2 3 2 3 4 7" xfId="57196" xr:uid="{00000000-0005-0000-0000-0000A0740000}"/>
    <cellStyle name="Normal 2 5 2 3 2 3 5" xfId="6880" xr:uid="{00000000-0005-0000-0000-0000A1740000}"/>
    <cellStyle name="Normal 2 5 2 3 2 3 5 2" xfId="12556" xr:uid="{00000000-0005-0000-0000-0000A2740000}"/>
    <cellStyle name="Normal 2 5 2 3 2 3 5 3" xfId="20942" xr:uid="{00000000-0005-0000-0000-0000A3740000}"/>
    <cellStyle name="Normal 2 5 2 3 2 3 5 4" xfId="29328" xr:uid="{00000000-0005-0000-0000-0000A4740000}"/>
    <cellStyle name="Normal 2 5 2 3 2 3 5 5" xfId="37714" xr:uid="{00000000-0005-0000-0000-0000A5740000}"/>
    <cellStyle name="Normal 2 5 2 3 2 3 5 6" xfId="46100" xr:uid="{00000000-0005-0000-0000-0000A6740000}"/>
    <cellStyle name="Normal 2 5 2 3 2 3 5 7" xfId="54486" xr:uid="{00000000-0005-0000-0000-0000A7740000}"/>
    <cellStyle name="Normal 2 5 2 3 2 3 6" xfId="9590" xr:uid="{00000000-0005-0000-0000-0000A8740000}"/>
    <cellStyle name="Normal 2 5 2 3 2 3 7" xfId="17976" xr:uid="{00000000-0005-0000-0000-0000A9740000}"/>
    <cellStyle name="Normal 2 5 2 3 2 3 8" xfId="26362" xr:uid="{00000000-0005-0000-0000-0000AA740000}"/>
    <cellStyle name="Normal 2 5 2 3 2 3 9" xfId="34748" xr:uid="{00000000-0005-0000-0000-0000AB740000}"/>
    <cellStyle name="Normal 2 5 2 3 2 4" xfId="1107" xr:uid="{00000000-0005-0000-0000-0000AC740000}"/>
    <cellStyle name="Normal 2 5 2 3 2 4 10" xfId="51518" xr:uid="{00000000-0005-0000-0000-0000AD740000}"/>
    <cellStyle name="Normal 2 5 2 3 2 4 11" xfId="59904" xr:uid="{00000000-0005-0000-0000-0000AE740000}"/>
    <cellStyle name="Normal 2 5 2 3 2 4 2" xfId="3058" xr:uid="{00000000-0005-0000-0000-0000AF740000}"/>
    <cellStyle name="Normal 2 5 2 3 2 4 2 2" xfId="5775" xr:uid="{00000000-0005-0000-0000-0000B0740000}"/>
    <cellStyle name="Normal 2 5 2 3 2 4 2 2 2" xfId="17129" xr:uid="{00000000-0005-0000-0000-0000B1740000}"/>
    <cellStyle name="Normal 2 5 2 3 2 4 2 2 3" xfId="25515" xr:uid="{00000000-0005-0000-0000-0000B2740000}"/>
    <cellStyle name="Normal 2 5 2 3 2 4 2 2 4" xfId="33901" xr:uid="{00000000-0005-0000-0000-0000B3740000}"/>
    <cellStyle name="Normal 2 5 2 3 2 4 2 2 5" xfId="42287" xr:uid="{00000000-0005-0000-0000-0000B4740000}"/>
    <cellStyle name="Normal 2 5 2 3 2 4 2 2 6" xfId="50673" xr:uid="{00000000-0005-0000-0000-0000B5740000}"/>
    <cellStyle name="Normal 2 5 2 3 2 4 2 2 7" xfId="59059" xr:uid="{00000000-0005-0000-0000-0000B6740000}"/>
    <cellStyle name="Normal 2 5 2 3 2 4 2 3" xfId="8743" xr:uid="{00000000-0005-0000-0000-0000B7740000}"/>
    <cellStyle name="Normal 2 5 2 3 2 4 2 3 2" xfId="14419" xr:uid="{00000000-0005-0000-0000-0000B8740000}"/>
    <cellStyle name="Normal 2 5 2 3 2 4 2 3 3" xfId="22805" xr:uid="{00000000-0005-0000-0000-0000B9740000}"/>
    <cellStyle name="Normal 2 5 2 3 2 4 2 3 4" xfId="31191" xr:uid="{00000000-0005-0000-0000-0000BA740000}"/>
    <cellStyle name="Normal 2 5 2 3 2 4 2 3 5" xfId="39577" xr:uid="{00000000-0005-0000-0000-0000BB740000}"/>
    <cellStyle name="Normal 2 5 2 3 2 4 2 3 6" xfId="47963" xr:uid="{00000000-0005-0000-0000-0000BC740000}"/>
    <cellStyle name="Normal 2 5 2 3 2 4 2 3 7" xfId="56349" xr:uid="{00000000-0005-0000-0000-0000BD740000}"/>
    <cellStyle name="Normal 2 5 2 3 2 4 2 4" xfId="11453" xr:uid="{00000000-0005-0000-0000-0000BE740000}"/>
    <cellStyle name="Normal 2 5 2 3 2 4 2 5" xfId="19839" xr:uid="{00000000-0005-0000-0000-0000BF740000}"/>
    <cellStyle name="Normal 2 5 2 3 2 4 2 6" xfId="28225" xr:uid="{00000000-0005-0000-0000-0000C0740000}"/>
    <cellStyle name="Normal 2 5 2 3 2 4 2 7" xfId="36611" xr:uid="{00000000-0005-0000-0000-0000C1740000}"/>
    <cellStyle name="Normal 2 5 2 3 2 4 2 8" xfId="44997" xr:uid="{00000000-0005-0000-0000-0000C2740000}"/>
    <cellStyle name="Normal 2 5 2 3 2 4 2 9" xfId="53383" xr:uid="{00000000-0005-0000-0000-0000C3740000}"/>
    <cellStyle name="Normal 2 5 2 3 2 4 3" xfId="3910" xr:uid="{00000000-0005-0000-0000-0000C4740000}"/>
    <cellStyle name="Normal 2 5 2 3 2 4 3 2" xfId="15264" xr:uid="{00000000-0005-0000-0000-0000C5740000}"/>
    <cellStyle name="Normal 2 5 2 3 2 4 3 3" xfId="23650" xr:uid="{00000000-0005-0000-0000-0000C6740000}"/>
    <cellStyle name="Normal 2 5 2 3 2 4 3 4" xfId="32036" xr:uid="{00000000-0005-0000-0000-0000C7740000}"/>
    <cellStyle name="Normal 2 5 2 3 2 4 3 5" xfId="40422" xr:uid="{00000000-0005-0000-0000-0000C8740000}"/>
    <cellStyle name="Normal 2 5 2 3 2 4 3 6" xfId="48808" xr:uid="{00000000-0005-0000-0000-0000C9740000}"/>
    <cellStyle name="Normal 2 5 2 3 2 4 3 7" xfId="57194" xr:uid="{00000000-0005-0000-0000-0000CA740000}"/>
    <cellStyle name="Normal 2 5 2 3 2 4 4" xfId="6878" xr:uid="{00000000-0005-0000-0000-0000CB740000}"/>
    <cellStyle name="Normal 2 5 2 3 2 4 4 2" xfId="12554" xr:uid="{00000000-0005-0000-0000-0000CC740000}"/>
    <cellStyle name="Normal 2 5 2 3 2 4 4 3" xfId="20940" xr:uid="{00000000-0005-0000-0000-0000CD740000}"/>
    <cellStyle name="Normal 2 5 2 3 2 4 4 4" xfId="29326" xr:uid="{00000000-0005-0000-0000-0000CE740000}"/>
    <cellStyle name="Normal 2 5 2 3 2 4 4 5" xfId="37712" xr:uid="{00000000-0005-0000-0000-0000CF740000}"/>
    <cellStyle name="Normal 2 5 2 3 2 4 4 6" xfId="46098" xr:uid="{00000000-0005-0000-0000-0000D0740000}"/>
    <cellStyle name="Normal 2 5 2 3 2 4 4 7" xfId="54484" xr:uid="{00000000-0005-0000-0000-0000D1740000}"/>
    <cellStyle name="Normal 2 5 2 3 2 4 5" xfId="9588" xr:uid="{00000000-0005-0000-0000-0000D2740000}"/>
    <cellStyle name="Normal 2 5 2 3 2 4 6" xfId="17974" xr:uid="{00000000-0005-0000-0000-0000D3740000}"/>
    <cellStyle name="Normal 2 5 2 3 2 4 7" xfId="26360" xr:uid="{00000000-0005-0000-0000-0000D4740000}"/>
    <cellStyle name="Normal 2 5 2 3 2 4 8" xfId="34746" xr:uid="{00000000-0005-0000-0000-0000D5740000}"/>
    <cellStyle name="Normal 2 5 2 3 2 4 9" xfId="43132" xr:uid="{00000000-0005-0000-0000-0000D6740000}"/>
    <cellStyle name="Normal 2 5 2 3 2 5" xfId="1634" xr:uid="{00000000-0005-0000-0000-0000D7740000}"/>
    <cellStyle name="Normal 2 5 2 3 2 5 10" xfId="51959" xr:uid="{00000000-0005-0000-0000-0000D8740000}"/>
    <cellStyle name="Normal 2 5 2 3 2 5 11" xfId="60345" xr:uid="{00000000-0005-0000-0000-0000D9740000}"/>
    <cellStyle name="Normal 2 5 2 3 2 5 2" xfId="2654" xr:uid="{00000000-0005-0000-0000-0000DA740000}"/>
    <cellStyle name="Normal 2 5 2 3 2 5 2 2" xfId="5371" xr:uid="{00000000-0005-0000-0000-0000DB740000}"/>
    <cellStyle name="Normal 2 5 2 3 2 5 2 2 2" xfId="16725" xr:uid="{00000000-0005-0000-0000-0000DC740000}"/>
    <cellStyle name="Normal 2 5 2 3 2 5 2 2 3" xfId="25111" xr:uid="{00000000-0005-0000-0000-0000DD740000}"/>
    <cellStyle name="Normal 2 5 2 3 2 5 2 2 4" xfId="33497" xr:uid="{00000000-0005-0000-0000-0000DE740000}"/>
    <cellStyle name="Normal 2 5 2 3 2 5 2 2 5" xfId="41883" xr:uid="{00000000-0005-0000-0000-0000DF740000}"/>
    <cellStyle name="Normal 2 5 2 3 2 5 2 2 6" xfId="50269" xr:uid="{00000000-0005-0000-0000-0000E0740000}"/>
    <cellStyle name="Normal 2 5 2 3 2 5 2 2 7" xfId="58655" xr:uid="{00000000-0005-0000-0000-0000E1740000}"/>
    <cellStyle name="Normal 2 5 2 3 2 5 2 3" xfId="8339" xr:uid="{00000000-0005-0000-0000-0000E2740000}"/>
    <cellStyle name="Normal 2 5 2 3 2 5 2 3 2" xfId="14015" xr:uid="{00000000-0005-0000-0000-0000E3740000}"/>
    <cellStyle name="Normal 2 5 2 3 2 5 2 3 3" xfId="22401" xr:uid="{00000000-0005-0000-0000-0000E4740000}"/>
    <cellStyle name="Normal 2 5 2 3 2 5 2 3 4" xfId="30787" xr:uid="{00000000-0005-0000-0000-0000E5740000}"/>
    <cellStyle name="Normal 2 5 2 3 2 5 2 3 5" xfId="39173" xr:uid="{00000000-0005-0000-0000-0000E6740000}"/>
    <cellStyle name="Normal 2 5 2 3 2 5 2 3 6" xfId="47559" xr:uid="{00000000-0005-0000-0000-0000E7740000}"/>
    <cellStyle name="Normal 2 5 2 3 2 5 2 3 7" xfId="55945" xr:uid="{00000000-0005-0000-0000-0000E8740000}"/>
    <cellStyle name="Normal 2 5 2 3 2 5 2 4" xfId="11049" xr:uid="{00000000-0005-0000-0000-0000E9740000}"/>
    <cellStyle name="Normal 2 5 2 3 2 5 2 5" xfId="19435" xr:uid="{00000000-0005-0000-0000-0000EA740000}"/>
    <cellStyle name="Normal 2 5 2 3 2 5 2 6" xfId="27821" xr:uid="{00000000-0005-0000-0000-0000EB740000}"/>
    <cellStyle name="Normal 2 5 2 3 2 5 2 7" xfId="36207" xr:uid="{00000000-0005-0000-0000-0000EC740000}"/>
    <cellStyle name="Normal 2 5 2 3 2 5 2 8" xfId="44593" xr:uid="{00000000-0005-0000-0000-0000ED740000}"/>
    <cellStyle name="Normal 2 5 2 3 2 5 2 9" xfId="52979" xr:uid="{00000000-0005-0000-0000-0000EE740000}"/>
    <cellStyle name="Normal 2 5 2 3 2 5 3" xfId="4351" xr:uid="{00000000-0005-0000-0000-0000EF740000}"/>
    <cellStyle name="Normal 2 5 2 3 2 5 3 2" xfId="15705" xr:uid="{00000000-0005-0000-0000-0000F0740000}"/>
    <cellStyle name="Normal 2 5 2 3 2 5 3 3" xfId="24091" xr:uid="{00000000-0005-0000-0000-0000F1740000}"/>
    <cellStyle name="Normal 2 5 2 3 2 5 3 4" xfId="32477" xr:uid="{00000000-0005-0000-0000-0000F2740000}"/>
    <cellStyle name="Normal 2 5 2 3 2 5 3 5" xfId="40863" xr:uid="{00000000-0005-0000-0000-0000F3740000}"/>
    <cellStyle name="Normal 2 5 2 3 2 5 3 6" xfId="49249" xr:uid="{00000000-0005-0000-0000-0000F4740000}"/>
    <cellStyle name="Normal 2 5 2 3 2 5 3 7" xfId="57635" xr:uid="{00000000-0005-0000-0000-0000F5740000}"/>
    <cellStyle name="Normal 2 5 2 3 2 5 4" xfId="7319" xr:uid="{00000000-0005-0000-0000-0000F6740000}"/>
    <cellStyle name="Normal 2 5 2 3 2 5 4 2" xfId="12995" xr:uid="{00000000-0005-0000-0000-0000F7740000}"/>
    <cellStyle name="Normal 2 5 2 3 2 5 4 3" xfId="21381" xr:uid="{00000000-0005-0000-0000-0000F8740000}"/>
    <cellStyle name="Normal 2 5 2 3 2 5 4 4" xfId="29767" xr:uid="{00000000-0005-0000-0000-0000F9740000}"/>
    <cellStyle name="Normal 2 5 2 3 2 5 4 5" xfId="38153" xr:uid="{00000000-0005-0000-0000-0000FA740000}"/>
    <cellStyle name="Normal 2 5 2 3 2 5 4 6" xfId="46539" xr:uid="{00000000-0005-0000-0000-0000FB740000}"/>
    <cellStyle name="Normal 2 5 2 3 2 5 4 7" xfId="54925" xr:uid="{00000000-0005-0000-0000-0000FC740000}"/>
    <cellStyle name="Normal 2 5 2 3 2 5 5" xfId="10029" xr:uid="{00000000-0005-0000-0000-0000FD740000}"/>
    <cellStyle name="Normal 2 5 2 3 2 5 6" xfId="18415" xr:uid="{00000000-0005-0000-0000-0000FE740000}"/>
    <cellStyle name="Normal 2 5 2 3 2 5 7" xfId="26801" xr:uid="{00000000-0005-0000-0000-0000FF740000}"/>
    <cellStyle name="Normal 2 5 2 3 2 5 8" xfId="35187" xr:uid="{00000000-0005-0000-0000-000000750000}"/>
    <cellStyle name="Normal 2 5 2 3 2 5 9" xfId="43573" xr:uid="{00000000-0005-0000-0000-000001750000}"/>
    <cellStyle name="Normal 2 5 2 3 2 6" xfId="2213" xr:uid="{00000000-0005-0000-0000-000002750000}"/>
    <cellStyle name="Normal 2 5 2 3 2 6 2" xfId="4930" xr:uid="{00000000-0005-0000-0000-000003750000}"/>
    <cellStyle name="Normal 2 5 2 3 2 6 2 2" xfId="16284" xr:uid="{00000000-0005-0000-0000-000004750000}"/>
    <cellStyle name="Normal 2 5 2 3 2 6 2 3" xfId="24670" xr:uid="{00000000-0005-0000-0000-000005750000}"/>
    <cellStyle name="Normal 2 5 2 3 2 6 2 4" xfId="33056" xr:uid="{00000000-0005-0000-0000-000006750000}"/>
    <cellStyle name="Normal 2 5 2 3 2 6 2 5" xfId="41442" xr:uid="{00000000-0005-0000-0000-000007750000}"/>
    <cellStyle name="Normal 2 5 2 3 2 6 2 6" xfId="49828" xr:uid="{00000000-0005-0000-0000-000008750000}"/>
    <cellStyle name="Normal 2 5 2 3 2 6 2 7" xfId="58214" xr:uid="{00000000-0005-0000-0000-000009750000}"/>
    <cellStyle name="Normal 2 5 2 3 2 6 3" xfId="7898" xr:uid="{00000000-0005-0000-0000-00000A750000}"/>
    <cellStyle name="Normal 2 5 2 3 2 6 3 2" xfId="13574" xr:uid="{00000000-0005-0000-0000-00000B750000}"/>
    <cellStyle name="Normal 2 5 2 3 2 6 3 3" xfId="21960" xr:uid="{00000000-0005-0000-0000-00000C750000}"/>
    <cellStyle name="Normal 2 5 2 3 2 6 3 4" xfId="30346" xr:uid="{00000000-0005-0000-0000-00000D750000}"/>
    <cellStyle name="Normal 2 5 2 3 2 6 3 5" xfId="38732" xr:uid="{00000000-0005-0000-0000-00000E750000}"/>
    <cellStyle name="Normal 2 5 2 3 2 6 3 6" xfId="47118" xr:uid="{00000000-0005-0000-0000-00000F750000}"/>
    <cellStyle name="Normal 2 5 2 3 2 6 3 7" xfId="55504" xr:uid="{00000000-0005-0000-0000-000010750000}"/>
    <cellStyle name="Normal 2 5 2 3 2 6 4" xfId="10608" xr:uid="{00000000-0005-0000-0000-000011750000}"/>
    <cellStyle name="Normal 2 5 2 3 2 6 5" xfId="18994" xr:uid="{00000000-0005-0000-0000-000012750000}"/>
    <cellStyle name="Normal 2 5 2 3 2 6 6" xfId="27380" xr:uid="{00000000-0005-0000-0000-000013750000}"/>
    <cellStyle name="Normal 2 5 2 3 2 6 7" xfId="35766" xr:uid="{00000000-0005-0000-0000-000014750000}"/>
    <cellStyle name="Normal 2 5 2 3 2 6 8" xfId="44152" xr:uid="{00000000-0005-0000-0000-000015750000}"/>
    <cellStyle name="Normal 2 5 2 3 2 6 9" xfId="52538" xr:uid="{00000000-0005-0000-0000-000016750000}"/>
    <cellStyle name="Normal 2 5 2 3 2 7" xfId="705" xr:uid="{00000000-0005-0000-0000-000017750000}"/>
    <cellStyle name="Normal 2 5 2 3 2 7 2" xfId="6474" xr:uid="{00000000-0005-0000-0000-000018750000}"/>
    <cellStyle name="Normal 2 5 2 3 2 7 3" xfId="12150" xr:uid="{00000000-0005-0000-0000-000019750000}"/>
    <cellStyle name="Normal 2 5 2 3 2 7 4" xfId="20536" xr:uid="{00000000-0005-0000-0000-00001A750000}"/>
    <cellStyle name="Normal 2 5 2 3 2 7 5" xfId="28922" xr:uid="{00000000-0005-0000-0000-00001B750000}"/>
    <cellStyle name="Normal 2 5 2 3 2 7 6" xfId="37308" xr:uid="{00000000-0005-0000-0000-00001C750000}"/>
    <cellStyle name="Normal 2 5 2 3 2 7 7" xfId="45694" xr:uid="{00000000-0005-0000-0000-00001D750000}"/>
    <cellStyle name="Normal 2 5 2 3 2 7 8" xfId="54080" xr:uid="{00000000-0005-0000-0000-00001E750000}"/>
    <cellStyle name="Normal 2 5 2 3 2 8" xfId="3506" xr:uid="{00000000-0005-0000-0000-00001F750000}"/>
    <cellStyle name="Normal 2 5 2 3 2 8 2" xfId="14860" xr:uid="{00000000-0005-0000-0000-000020750000}"/>
    <cellStyle name="Normal 2 5 2 3 2 8 3" xfId="23246" xr:uid="{00000000-0005-0000-0000-000021750000}"/>
    <cellStyle name="Normal 2 5 2 3 2 8 4" xfId="31632" xr:uid="{00000000-0005-0000-0000-000022750000}"/>
    <cellStyle name="Normal 2 5 2 3 2 8 5" xfId="40018" xr:uid="{00000000-0005-0000-0000-000023750000}"/>
    <cellStyle name="Normal 2 5 2 3 2 8 6" xfId="48404" xr:uid="{00000000-0005-0000-0000-000024750000}"/>
    <cellStyle name="Normal 2 5 2 3 2 8 7" xfId="56790" xr:uid="{00000000-0005-0000-0000-000025750000}"/>
    <cellStyle name="Normal 2 5 2 3 2 9" xfId="6274" xr:uid="{00000000-0005-0000-0000-000026750000}"/>
    <cellStyle name="Normal 2 5 2 3 2 9 2" xfId="11950" xr:uid="{00000000-0005-0000-0000-000027750000}"/>
    <cellStyle name="Normal 2 5 2 3 2 9 3" xfId="20336" xr:uid="{00000000-0005-0000-0000-000028750000}"/>
    <cellStyle name="Normal 2 5 2 3 2 9 4" xfId="28722" xr:uid="{00000000-0005-0000-0000-000029750000}"/>
    <cellStyle name="Normal 2 5 2 3 2 9 5" xfId="37108" xr:uid="{00000000-0005-0000-0000-00002A750000}"/>
    <cellStyle name="Normal 2 5 2 3 2 9 6" xfId="45494" xr:uid="{00000000-0005-0000-0000-00002B750000}"/>
    <cellStyle name="Normal 2 5 2 3 2 9 7" xfId="53880" xr:uid="{00000000-0005-0000-0000-00002C750000}"/>
    <cellStyle name="Normal 2 5 2 3 2_Sheet1" xfId="287" xr:uid="{00000000-0005-0000-0000-00002D750000}"/>
    <cellStyle name="Normal 2 5 2 3 3" xfId="288" xr:uid="{00000000-0005-0000-0000-00002E750000}"/>
    <cellStyle name="Normal 2 5 2 3 3 10" xfId="25958" xr:uid="{00000000-0005-0000-0000-00002F750000}"/>
    <cellStyle name="Normal 2 5 2 3 3 11" xfId="34344" xr:uid="{00000000-0005-0000-0000-000030750000}"/>
    <cellStyle name="Normal 2 5 2 3 3 12" xfId="42730" xr:uid="{00000000-0005-0000-0000-000031750000}"/>
    <cellStyle name="Normal 2 5 2 3 3 13" xfId="51116" xr:uid="{00000000-0005-0000-0000-000032750000}"/>
    <cellStyle name="Normal 2 5 2 3 3 14" xfId="59502" xr:uid="{00000000-0005-0000-0000-000033750000}"/>
    <cellStyle name="Normal 2 5 2 3 3 15" xfId="60869" xr:uid="{00000000-0005-0000-0000-000034750000}"/>
    <cellStyle name="Normal 2 5 2 3 3 2" xfId="1110" xr:uid="{00000000-0005-0000-0000-000035750000}"/>
    <cellStyle name="Normal 2 5 2 3 3 2 10" xfId="51521" xr:uid="{00000000-0005-0000-0000-000036750000}"/>
    <cellStyle name="Normal 2 5 2 3 3 2 11" xfId="59907" xr:uid="{00000000-0005-0000-0000-000037750000}"/>
    <cellStyle name="Normal 2 5 2 3 3 2 12" xfId="61364" xr:uid="{00000000-0005-0000-0000-000038750000}"/>
    <cellStyle name="Normal 2 5 2 3 3 2 2" xfId="3061" xr:uid="{00000000-0005-0000-0000-000039750000}"/>
    <cellStyle name="Normal 2 5 2 3 3 2 2 2" xfId="5778" xr:uid="{00000000-0005-0000-0000-00003A750000}"/>
    <cellStyle name="Normal 2 5 2 3 3 2 2 2 2" xfId="17132" xr:uid="{00000000-0005-0000-0000-00003B750000}"/>
    <cellStyle name="Normal 2 5 2 3 3 2 2 2 3" xfId="25518" xr:uid="{00000000-0005-0000-0000-00003C750000}"/>
    <cellStyle name="Normal 2 5 2 3 3 2 2 2 4" xfId="33904" xr:uid="{00000000-0005-0000-0000-00003D750000}"/>
    <cellStyle name="Normal 2 5 2 3 3 2 2 2 5" xfId="42290" xr:uid="{00000000-0005-0000-0000-00003E750000}"/>
    <cellStyle name="Normal 2 5 2 3 3 2 2 2 6" xfId="50676" xr:uid="{00000000-0005-0000-0000-00003F750000}"/>
    <cellStyle name="Normal 2 5 2 3 3 2 2 2 7" xfId="59062" xr:uid="{00000000-0005-0000-0000-000040750000}"/>
    <cellStyle name="Normal 2 5 2 3 3 2 2 3" xfId="8746" xr:uid="{00000000-0005-0000-0000-000041750000}"/>
    <cellStyle name="Normal 2 5 2 3 3 2 2 3 2" xfId="14422" xr:uid="{00000000-0005-0000-0000-000042750000}"/>
    <cellStyle name="Normal 2 5 2 3 3 2 2 3 3" xfId="22808" xr:uid="{00000000-0005-0000-0000-000043750000}"/>
    <cellStyle name="Normal 2 5 2 3 3 2 2 3 4" xfId="31194" xr:uid="{00000000-0005-0000-0000-000044750000}"/>
    <cellStyle name="Normal 2 5 2 3 3 2 2 3 5" xfId="39580" xr:uid="{00000000-0005-0000-0000-000045750000}"/>
    <cellStyle name="Normal 2 5 2 3 3 2 2 3 6" xfId="47966" xr:uid="{00000000-0005-0000-0000-000046750000}"/>
    <cellStyle name="Normal 2 5 2 3 3 2 2 3 7" xfId="56352" xr:uid="{00000000-0005-0000-0000-000047750000}"/>
    <cellStyle name="Normal 2 5 2 3 3 2 2 4" xfId="11456" xr:uid="{00000000-0005-0000-0000-000048750000}"/>
    <cellStyle name="Normal 2 5 2 3 3 2 2 5" xfId="19842" xr:uid="{00000000-0005-0000-0000-000049750000}"/>
    <cellStyle name="Normal 2 5 2 3 3 2 2 6" xfId="28228" xr:uid="{00000000-0005-0000-0000-00004A750000}"/>
    <cellStyle name="Normal 2 5 2 3 3 2 2 7" xfId="36614" xr:uid="{00000000-0005-0000-0000-00004B750000}"/>
    <cellStyle name="Normal 2 5 2 3 3 2 2 8" xfId="45000" xr:uid="{00000000-0005-0000-0000-00004C750000}"/>
    <cellStyle name="Normal 2 5 2 3 3 2 2 9" xfId="53386" xr:uid="{00000000-0005-0000-0000-00004D750000}"/>
    <cellStyle name="Normal 2 5 2 3 3 2 3" xfId="3913" xr:uid="{00000000-0005-0000-0000-00004E750000}"/>
    <cellStyle name="Normal 2 5 2 3 3 2 3 2" xfId="15267" xr:uid="{00000000-0005-0000-0000-00004F750000}"/>
    <cellStyle name="Normal 2 5 2 3 3 2 3 3" xfId="23653" xr:uid="{00000000-0005-0000-0000-000050750000}"/>
    <cellStyle name="Normal 2 5 2 3 3 2 3 4" xfId="32039" xr:uid="{00000000-0005-0000-0000-000051750000}"/>
    <cellStyle name="Normal 2 5 2 3 3 2 3 5" xfId="40425" xr:uid="{00000000-0005-0000-0000-000052750000}"/>
    <cellStyle name="Normal 2 5 2 3 3 2 3 6" xfId="48811" xr:uid="{00000000-0005-0000-0000-000053750000}"/>
    <cellStyle name="Normal 2 5 2 3 3 2 3 7" xfId="57197" xr:uid="{00000000-0005-0000-0000-000054750000}"/>
    <cellStyle name="Normal 2 5 2 3 3 2 4" xfId="6881" xr:uid="{00000000-0005-0000-0000-000055750000}"/>
    <cellStyle name="Normal 2 5 2 3 3 2 4 2" xfId="12557" xr:uid="{00000000-0005-0000-0000-000056750000}"/>
    <cellStyle name="Normal 2 5 2 3 3 2 4 3" xfId="20943" xr:uid="{00000000-0005-0000-0000-000057750000}"/>
    <cellStyle name="Normal 2 5 2 3 3 2 4 4" xfId="29329" xr:uid="{00000000-0005-0000-0000-000058750000}"/>
    <cellStyle name="Normal 2 5 2 3 3 2 4 5" xfId="37715" xr:uid="{00000000-0005-0000-0000-000059750000}"/>
    <cellStyle name="Normal 2 5 2 3 3 2 4 6" xfId="46101" xr:uid="{00000000-0005-0000-0000-00005A750000}"/>
    <cellStyle name="Normal 2 5 2 3 3 2 4 7" xfId="54487" xr:uid="{00000000-0005-0000-0000-00005B750000}"/>
    <cellStyle name="Normal 2 5 2 3 3 2 5" xfId="9591" xr:uid="{00000000-0005-0000-0000-00005C750000}"/>
    <cellStyle name="Normal 2 5 2 3 3 2 6" xfId="17977" xr:uid="{00000000-0005-0000-0000-00005D750000}"/>
    <cellStyle name="Normal 2 5 2 3 3 2 7" xfId="26363" xr:uid="{00000000-0005-0000-0000-00005E750000}"/>
    <cellStyle name="Normal 2 5 2 3 3 2 8" xfId="34749" xr:uid="{00000000-0005-0000-0000-00005F750000}"/>
    <cellStyle name="Normal 2 5 2 3 3 2 9" xfId="43135" xr:uid="{00000000-0005-0000-0000-000060750000}"/>
    <cellStyle name="Normal 2 5 2 3 3 3" xfId="1636" xr:uid="{00000000-0005-0000-0000-000061750000}"/>
    <cellStyle name="Normal 2 5 2 3 3 3 10" xfId="51961" xr:uid="{00000000-0005-0000-0000-000062750000}"/>
    <cellStyle name="Normal 2 5 2 3 3 3 11" xfId="60347" xr:uid="{00000000-0005-0000-0000-000063750000}"/>
    <cellStyle name="Normal 2 5 2 3 3 3 2" xfId="2656" xr:uid="{00000000-0005-0000-0000-000064750000}"/>
    <cellStyle name="Normal 2 5 2 3 3 3 2 2" xfId="5373" xr:uid="{00000000-0005-0000-0000-000065750000}"/>
    <cellStyle name="Normal 2 5 2 3 3 3 2 2 2" xfId="16727" xr:uid="{00000000-0005-0000-0000-000066750000}"/>
    <cellStyle name="Normal 2 5 2 3 3 3 2 2 3" xfId="25113" xr:uid="{00000000-0005-0000-0000-000067750000}"/>
    <cellStyle name="Normal 2 5 2 3 3 3 2 2 4" xfId="33499" xr:uid="{00000000-0005-0000-0000-000068750000}"/>
    <cellStyle name="Normal 2 5 2 3 3 3 2 2 5" xfId="41885" xr:uid="{00000000-0005-0000-0000-000069750000}"/>
    <cellStyle name="Normal 2 5 2 3 3 3 2 2 6" xfId="50271" xr:uid="{00000000-0005-0000-0000-00006A750000}"/>
    <cellStyle name="Normal 2 5 2 3 3 3 2 2 7" xfId="58657" xr:uid="{00000000-0005-0000-0000-00006B750000}"/>
    <cellStyle name="Normal 2 5 2 3 3 3 2 3" xfId="8341" xr:uid="{00000000-0005-0000-0000-00006C750000}"/>
    <cellStyle name="Normal 2 5 2 3 3 3 2 3 2" xfId="14017" xr:uid="{00000000-0005-0000-0000-00006D750000}"/>
    <cellStyle name="Normal 2 5 2 3 3 3 2 3 3" xfId="22403" xr:uid="{00000000-0005-0000-0000-00006E750000}"/>
    <cellStyle name="Normal 2 5 2 3 3 3 2 3 4" xfId="30789" xr:uid="{00000000-0005-0000-0000-00006F750000}"/>
    <cellStyle name="Normal 2 5 2 3 3 3 2 3 5" xfId="39175" xr:uid="{00000000-0005-0000-0000-000070750000}"/>
    <cellStyle name="Normal 2 5 2 3 3 3 2 3 6" xfId="47561" xr:uid="{00000000-0005-0000-0000-000071750000}"/>
    <cellStyle name="Normal 2 5 2 3 3 3 2 3 7" xfId="55947" xr:uid="{00000000-0005-0000-0000-000072750000}"/>
    <cellStyle name="Normal 2 5 2 3 3 3 2 4" xfId="11051" xr:uid="{00000000-0005-0000-0000-000073750000}"/>
    <cellStyle name="Normal 2 5 2 3 3 3 2 5" xfId="19437" xr:uid="{00000000-0005-0000-0000-000074750000}"/>
    <cellStyle name="Normal 2 5 2 3 3 3 2 6" xfId="27823" xr:uid="{00000000-0005-0000-0000-000075750000}"/>
    <cellStyle name="Normal 2 5 2 3 3 3 2 7" xfId="36209" xr:uid="{00000000-0005-0000-0000-000076750000}"/>
    <cellStyle name="Normal 2 5 2 3 3 3 2 8" xfId="44595" xr:uid="{00000000-0005-0000-0000-000077750000}"/>
    <cellStyle name="Normal 2 5 2 3 3 3 2 9" xfId="52981" xr:uid="{00000000-0005-0000-0000-000078750000}"/>
    <cellStyle name="Normal 2 5 2 3 3 3 3" xfId="4353" xr:uid="{00000000-0005-0000-0000-000079750000}"/>
    <cellStyle name="Normal 2 5 2 3 3 3 3 2" xfId="15707" xr:uid="{00000000-0005-0000-0000-00007A750000}"/>
    <cellStyle name="Normal 2 5 2 3 3 3 3 3" xfId="24093" xr:uid="{00000000-0005-0000-0000-00007B750000}"/>
    <cellStyle name="Normal 2 5 2 3 3 3 3 4" xfId="32479" xr:uid="{00000000-0005-0000-0000-00007C750000}"/>
    <cellStyle name="Normal 2 5 2 3 3 3 3 5" xfId="40865" xr:uid="{00000000-0005-0000-0000-00007D750000}"/>
    <cellStyle name="Normal 2 5 2 3 3 3 3 6" xfId="49251" xr:uid="{00000000-0005-0000-0000-00007E750000}"/>
    <cellStyle name="Normal 2 5 2 3 3 3 3 7" xfId="57637" xr:uid="{00000000-0005-0000-0000-00007F750000}"/>
    <cellStyle name="Normal 2 5 2 3 3 3 4" xfId="7321" xr:uid="{00000000-0005-0000-0000-000080750000}"/>
    <cellStyle name="Normal 2 5 2 3 3 3 4 2" xfId="12997" xr:uid="{00000000-0005-0000-0000-000081750000}"/>
    <cellStyle name="Normal 2 5 2 3 3 3 4 3" xfId="21383" xr:uid="{00000000-0005-0000-0000-000082750000}"/>
    <cellStyle name="Normal 2 5 2 3 3 3 4 4" xfId="29769" xr:uid="{00000000-0005-0000-0000-000083750000}"/>
    <cellStyle name="Normal 2 5 2 3 3 3 4 5" xfId="38155" xr:uid="{00000000-0005-0000-0000-000084750000}"/>
    <cellStyle name="Normal 2 5 2 3 3 3 4 6" xfId="46541" xr:uid="{00000000-0005-0000-0000-000085750000}"/>
    <cellStyle name="Normal 2 5 2 3 3 3 4 7" xfId="54927" xr:uid="{00000000-0005-0000-0000-000086750000}"/>
    <cellStyle name="Normal 2 5 2 3 3 3 5" xfId="10031" xr:uid="{00000000-0005-0000-0000-000087750000}"/>
    <cellStyle name="Normal 2 5 2 3 3 3 6" xfId="18417" xr:uid="{00000000-0005-0000-0000-000088750000}"/>
    <cellStyle name="Normal 2 5 2 3 3 3 7" xfId="26803" xr:uid="{00000000-0005-0000-0000-000089750000}"/>
    <cellStyle name="Normal 2 5 2 3 3 3 8" xfId="35189" xr:uid="{00000000-0005-0000-0000-00008A750000}"/>
    <cellStyle name="Normal 2 5 2 3 3 3 9" xfId="43575" xr:uid="{00000000-0005-0000-0000-00008B750000}"/>
    <cellStyle name="Normal 2 5 2 3 3 4" xfId="2216" xr:uid="{00000000-0005-0000-0000-00008C750000}"/>
    <cellStyle name="Normal 2 5 2 3 3 4 2" xfId="4933" xr:uid="{00000000-0005-0000-0000-00008D750000}"/>
    <cellStyle name="Normal 2 5 2 3 3 4 2 2" xfId="16287" xr:uid="{00000000-0005-0000-0000-00008E750000}"/>
    <cellStyle name="Normal 2 5 2 3 3 4 2 3" xfId="24673" xr:uid="{00000000-0005-0000-0000-00008F750000}"/>
    <cellStyle name="Normal 2 5 2 3 3 4 2 4" xfId="33059" xr:uid="{00000000-0005-0000-0000-000090750000}"/>
    <cellStyle name="Normal 2 5 2 3 3 4 2 5" xfId="41445" xr:uid="{00000000-0005-0000-0000-000091750000}"/>
    <cellStyle name="Normal 2 5 2 3 3 4 2 6" xfId="49831" xr:uid="{00000000-0005-0000-0000-000092750000}"/>
    <cellStyle name="Normal 2 5 2 3 3 4 2 7" xfId="58217" xr:uid="{00000000-0005-0000-0000-000093750000}"/>
    <cellStyle name="Normal 2 5 2 3 3 4 3" xfId="7901" xr:uid="{00000000-0005-0000-0000-000094750000}"/>
    <cellStyle name="Normal 2 5 2 3 3 4 3 2" xfId="13577" xr:uid="{00000000-0005-0000-0000-000095750000}"/>
    <cellStyle name="Normal 2 5 2 3 3 4 3 3" xfId="21963" xr:uid="{00000000-0005-0000-0000-000096750000}"/>
    <cellStyle name="Normal 2 5 2 3 3 4 3 4" xfId="30349" xr:uid="{00000000-0005-0000-0000-000097750000}"/>
    <cellStyle name="Normal 2 5 2 3 3 4 3 5" xfId="38735" xr:uid="{00000000-0005-0000-0000-000098750000}"/>
    <cellStyle name="Normal 2 5 2 3 3 4 3 6" xfId="47121" xr:uid="{00000000-0005-0000-0000-000099750000}"/>
    <cellStyle name="Normal 2 5 2 3 3 4 3 7" xfId="55507" xr:uid="{00000000-0005-0000-0000-00009A750000}"/>
    <cellStyle name="Normal 2 5 2 3 3 4 4" xfId="10611" xr:uid="{00000000-0005-0000-0000-00009B750000}"/>
    <cellStyle name="Normal 2 5 2 3 3 4 5" xfId="18997" xr:uid="{00000000-0005-0000-0000-00009C750000}"/>
    <cellStyle name="Normal 2 5 2 3 3 4 6" xfId="27383" xr:uid="{00000000-0005-0000-0000-00009D750000}"/>
    <cellStyle name="Normal 2 5 2 3 3 4 7" xfId="35769" xr:uid="{00000000-0005-0000-0000-00009E750000}"/>
    <cellStyle name="Normal 2 5 2 3 3 4 8" xfId="44155" xr:uid="{00000000-0005-0000-0000-00009F750000}"/>
    <cellStyle name="Normal 2 5 2 3 3 4 9" xfId="52541" xr:uid="{00000000-0005-0000-0000-0000A0750000}"/>
    <cellStyle name="Normal 2 5 2 3 3 5" xfId="706" xr:uid="{00000000-0005-0000-0000-0000A1750000}"/>
    <cellStyle name="Normal 2 5 2 3 3 5 2" xfId="6476" xr:uid="{00000000-0005-0000-0000-0000A2750000}"/>
    <cellStyle name="Normal 2 5 2 3 3 5 3" xfId="12152" xr:uid="{00000000-0005-0000-0000-0000A3750000}"/>
    <cellStyle name="Normal 2 5 2 3 3 5 4" xfId="20538" xr:uid="{00000000-0005-0000-0000-0000A4750000}"/>
    <cellStyle name="Normal 2 5 2 3 3 5 5" xfId="28924" xr:uid="{00000000-0005-0000-0000-0000A5750000}"/>
    <cellStyle name="Normal 2 5 2 3 3 5 6" xfId="37310" xr:uid="{00000000-0005-0000-0000-0000A6750000}"/>
    <cellStyle name="Normal 2 5 2 3 3 5 7" xfId="45696" xr:uid="{00000000-0005-0000-0000-0000A7750000}"/>
    <cellStyle name="Normal 2 5 2 3 3 5 8" xfId="54082" xr:uid="{00000000-0005-0000-0000-0000A8750000}"/>
    <cellStyle name="Normal 2 5 2 3 3 6" xfId="3508" xr:uid="{00000000-0005-0000-0000-0000A9750000}"/>
    <cellStyle name="Normal 2 5 2 3 3 6 2" xfId="14862" xr:uid="{00000000-0005-0000-0000-0000AA750000}"/>
    <cellStyle name="Normal 2 5 2 3 3 6 3" xfId="23248" xr:uid="{00000000-0005-0000-0000-0000AB750000}"/>
    <cellStyle name="Normal 2 5 2 3 3 6 4" xfId="31634" xr:uid="{00000000-0005-0000-0000-0000AC750000}"/>
    <cellStyle name="Normal 2 5 2 3 3 6 5" xfId="40020" xr:uid="{00000000-0005-0000-0000-0000AD750000}"/>
    <cellStyle name="Normal 2 5 2 3 3 6 6" xfId="48406" xr:uid="{00000000-0005-0000-0000-0000AE750000}"/>
    <cellStyle name="Normal 2 5 2 3 3 6 7" xfId="56792" xr:uid="{00000000-0005-0000-0000-0000AF750000}"/>
    <cellStyle name="Normal 2 5 2 3 3 7" xfId="6202" xr:uid="{00000000-0005-0000-0000-0000B0750000}"/>
    <cellStyle name="Normal 2 5 2 3 3 7 2" xfId="11878" xr:uid="{00000000-0005-0000-0000-0000B1750000}"/>
    <cellStyle name="Normal 2 5 2 3 3 7 3" xfId="20264" xr:uid="{00000000-0005-0000-0000-0000B2750000}"/>
    <cellStyle name="Normal 2 5 2 3 3 7 4" xfId="28650" xr:uid="{00000000-0005-0000-0000-0000B3750000}"/>
    <cellStyle name="Normal 2 5 2 3 3 7 5" xfId="37036" xr:uid="{00000000-0005-0000-0000-0000B4750000}"/>
    <cellStyle name="Normal 2 5 2 3 3 7 6" xfId="45422" xr:uid="{00000000-0005-0000-0000-0000B5750000}"/>
    <cellStyle name="Normal 2 5 2 3 3 7 7" xfId="53808" xr:uid="{00000000-0005-0000-0000-0000B6750000}"/>
    <cellStyle name="Normal 2 5 2 3 3 8" xfId="9186" xr:uid="{00000000-0005-0000-0000-0000B7750000}"/>
    <cellStyle name="Normal 2 5 2 3 3 9" xfId="17572" xr:uid="{00000000-0005-0000-0000-0000B8750000}"/>
    <cellStyle name="Normal 2 5 2 3 4" xfId="1111" xr:uid="{00000000-0005-0000-0000-0000B9750000}"/>
    <cellStyle name="Normal 2 5 2 3 4 10" xfId="43136" xr:uid="{00000000-0005-0000-0000-0000BA750000}"/>
    <cellStyle name="Normal 2 5 2 3 4 11" xfId="51522" xr:uid="{00000000-0005-0000-0000-0000BB750000}"/>
    <cellStyle name="Normal 2 5 2 3 4 12" xfId="59908" xr:uid="{00000000-0005-0000-0000-0000BC750000}"/>
    <cellStyle name="Normal 2 5 2 3 4 13" xfId="61361" xr:uid="{00000000-0005-0000-0000-0000BD750000}"/>
    <cellStyle name="Normal 2 5 2 3 4 2" xfId="1887" xr:uid="{00000000-0005-0000-0000-0000BE750000}"/>
    <cellStyle name="Normal 2 5 2 3 4 2 10" xfId="52212" xr:uid="{00000000-0005-0000-0000-0000BF750000}"/>
    <cellStyle name="Normal 2 5 2 3 4 2 11" xfId="60598" xr:uid="{00000000-0005-0000-0000-0000C0750000}"/>
    <cellStyle name="Normal 2 5 2 3 4 2 2" xfId="3062" xr:uid="{00000000-0005-0000-0000-0000C1750000}"/>
    <cellStyle name="Normal 2 5 2 3 4 2 2 2" xfId="5779" xr:uid="{00000000-0005-0000-0000-0000C2750000}"/>
    <cellStyle name="Normal 2 5 2 3 4 2 2 2 2" xfId="17133" xr:uid="{00000000-0005-0000-0000-0000C3750000}"/>
    <cellStyle name="Normal 2 5 2 3 4 2 2 2 3" xfId="25519" xr:uid="{00000000-0005-0000-0000-0000C4750000}"/>
    <cellStyle name="Normal 2 5 2 3 4 2 2 2 4" xfId="33905" xr:uid="{00000000-0005-0000-0000-0000C5750000}"/>
    <cellStyle name="Normal 2 5 2 3 4 2 2 2 5" xfId="42291" xr:uid="{00000000-0005-0000-0000-0000C6750000}"/>
    <cellStyle name="Normal 2 5 2 3 4 2 2 2 6" xfId="50677" xr:uid="{00000000-0005-0000-0000-0000C7750000}"/>
    <cellStyle name="Normal 2 5 2 3 4 2 2 2 7" xfId="59063" xr:uid="{00000000-0005-0000-0000-0000C8750000}"/>
    <cellStyle name="Normal 2 5 2 3 4 2 2 3" xfId="8747" xr:uid="{00000000-0005-0000-0000-0000C9750000}"/>
    <cellStyle name="Normal 2 5 2 3 4 2 2 3 2" xfId="14423" xr:uid="{00000000-0005-0000-0000-0000CA750000}"/>
    <cellStyle name="Normal 2 5 2 3 4 2 2 3 3" xfId="22809" xr:uid="{00000000-0005-0000-0000-0000CB750000}"/>
    <cellStyle name="Normal 2 5 2 3 4 2 2 3 4" xfId="31195" xr:uid="{00000000-0005-0000-0000-0000CC750000}"/>
    <cellStyle name="Normal 2 5 2 3 4 2 2 3 5" xfId="39581" xr:uid="{00000000-0005-0000-0000-0000CD750000}"/>
    <cellStyle name="Normal 2 5 2 3 4 2 2 3 6" xfId="47967" xr:uid="{00000000-0005-0000-0000-0000CE750000}"/>
    <cellStyle name="Normal 2 5 2 3 4 2 2 3 7" xfId="56353" xr:uid="{00000000-0005-0000-0000-0000CF750000}"/>
    <cellStyle name="Normal 2 5 2 3 4 2 2 4" xfId="11457" xr:uid="{00000000-0005-0000-0000-0000D0750000}"/>
    <cellStyle name="Normal 2 5 2 3 4 2 2 5" xfId="19843" xr:uid="{00000000-0005-0000-0000-0000D1750000}"/>
    <cellStyle name="Normal 2 5 2 3 4 2 2 6" xfId="28229" xr:uid="{00000000-0005-0000-0000-0000D2750000}"/>
    <cellStyle name="Normal 2 5 2 3 4 2 2 7" xfId="36615" xr:uid="{00000000-0005-0000-0000-0000D3750000}"/>
    <cellStyle name="Normal 2 5 2 3 4 2 2 8" xfId="45001" xr:uid="{00000000-0005-0000-0000-0000D4750000}"/>
    <cellStyle name="Normal 2 5 2 3 4 2 2 9" xfId="53387" xr:uid="{00000000-0005-0000-0000-0000D5750000}"/>
    <cellStyle name="Normal 2 5 2 3 4 2 3" xfId="4604" xr:uid="{00000000-0005-0000-0000-0000D6750000}"/>
    <cellStyle name="Normal 2 5 2 3 4 2 3 2" xfId="15958" xr:uid="{00000000-0005-0000-0000-0000D7750000}"/>
    <cellStyle name="Normal 2 5 2 3 4 2 3 3" xfId="24344" xr:uid="{00000000-0005-0000-0000-0000D8750000}"/>
    <cellStyle name="Normal 2 5 2 3 4 2 3 4" xfId="32730" xr:uid="{00000000-0005-0000-0000-0000D9750000}"/>
    <cellStyle name="Normal 2 5 2 3 4 2 3 5" xfId="41116" xr:uid="{00000000-0005-0000-0000-0000DA750000}"/>
    <cellStyle name="Normal 2 5 2 3 4 2 3 6" xfId="49502" xr:uid="{00000000-0005-0000-0000-0000DB750000}"/>
    <cellStyle name="Normal 2 5 2 3 4 2 3 7" xfId="57888" xr:uid="{00000000-0005-0000-0000-0000DC750000}"/>
    <cellStyle name="Normal 2 5 2 3 4 2 4" xfId="7572" xr:uid="{00000000-0005-0000-0000-0000DD750000}"/>
    <cellStyle name="Normal 2 5 2 3 4 2 4 2" xfId="13248" xr:uid="{00000000-0005-0000-0000-0000DE750000}"/>
    <cellStyle name="Normal 2 5 2 3 4 2 4 3" xfId="21634" xr:uid="{00000000-0005-0000-0000-0000DF750000}"/>
    <cellStyle name="Normal 2 5 2 3 4 2 4 4" xfId="30020" xr:uid="{00000000-0005-0000-0000-0000E0750000}"/>
    <cellStyle name="Normal 2 5 2 3 4 2 4 5" xfId="38406" xr:uid="{00000000-0005-0000-0000-0000E1750000}"/>
    <cellStyle name="Normal 2 5 2 3 4 2 4 6" xfId="46792" xr:uid="{00000000-0005-0000-0000-0000E2750000}"/>
    <cellStyle name="Normal 2 5 2 3 4 2 4 7" xfId="55178" xr:uid="{00000000-0005-0000-0000-0000E3750000}"/>
    <cellStyle name="Normal 2 5 2 3 4 2 5" xfId="10282" xr:uid="{00000000-0005-0000-0000-0000E4750000}"/>
    <cellStyle name="Normal 2 5 2 3 4 2 6" xfId="18668" xr:uid="{00000000-0005-0000-0000-0000E5750000}"/>
    <cellStyle name="Normal 2 5 2 3 4 2 7" xfId="27054" xr:uid="{00000000-0005-0000-0000-0000E6750000}"/>
    <cellStyle name="Normal 2 5 2 3 4 2 8" xfId="35440" xr:uid="{00000000-0005-0000-0000-0000E7750000}"/>
    <cellStyle name="Normal 2 5 2 3 4 2 9" xfId="43826" xr:uid="{00000000-0005-0000-0000-0000E8750000}"/>
    <cellStyle name="Normal 2 5 2 3 4 3" xfId="2217" xr:uid="{00000000-0005-0000-0000-0000E9750000}"/>
    <cellStyle name="Normal 2 5 2 3 4 3 2" xfId="4934" xr:uid="{00000000-0005-0000-0000-0000EA750000}"/>
    <cellStyle name="Normal 2 5 2 3 4 3 2 2" xfId="16288" xr:uid="{00000000-0005-0000-0000-0000EB750000}"/>
    <cellStyle name="Normal 2 5 2 3 4 3 2 3" xfId="24674" xr:uid="{00000000-0005-0000-0000-0000EC750000}"/>
    <cellStyle name="Normal 2 5 2 3 4 3 2 4" xfId="33060" xr:uid="{00000000-0005-0000-0000-0000ED750000}"/>
    <cellStyle name="Normal 2 5 2 3 4 3 2 5" xfId="41446" xr:uid="{00000000-0005-0000-0000-0000EE750000}"/>
    <cellStyle name="Normal 2 5 2 3 4 3 2 6" xfId="49832" xr:uid="{00000000-0005-0000-0000-0000EF750000}"/>
    <cellStyle name="Normal 2 5 2 3 4 3 2 7" xfId="58218" xr:uid="{00000000-0005-0000-0000-0000F0750000}"/>
    <cellStyle name="Normal 2 5 2 3 4 3 3" xfId="7902" xr:uid="{00000000-0005-0000-0000-0000F1750000}"/>
    <cellStyle name="Normal 2 5 2 3 4 3 3 2" xfId="13578" xr:uid="{00000000-0005-0000-0000-0000F2750000}"/>
    <cellStyle name="Normal 2 5 2 3 4 3 3 3" xfId="21964" xr:uid="{00000000-0005-0000-0000-0000F3750000}"/>
    <cellStyle name="Normal 2 5 2 3 4 3 3 4" xfId="30350" xr:uid="{00000000-0005-0000-0000-0000F4750000}"/>
    <cellStyle name="Normal 2 5 2 3 4 3 3 5" xfId="38736" xr:uid="{00000000-0005-0000-0000-0000F5750000}"/>
    <cellStyle name="Normal 2 5 2 3 4 3 3 6" xfId="47122" xr:uid="{00000000-0005-0000-0000-0000F6750000}"/>
    <cellStyle name="Normal 2 5 2 3 4 3 3 7" xfId="55508" xr:uid="{00000000-0005-0000-0000-0000F7750000}"/>
    <cellStyle name="Normal 2 5 2 3 4 3 4" xfId="10612" xr:uid="{00000000-0005-0000-0000-0000F8750000}"/>
    <cellStyle name="Normal 2 5 2 3 4 3 5" xfId="18998" xr:uid="{00000000-0005-0000-0000-0000F9750000}"/>
    <cellStyle name="Normal 2 5 2 3 4 3 6" xfId="27384" xr:uid="{00000000-0005-0000-0000-0000FA750000}"/>
    <cellStyle name="Normal 2 5 2 3 4 3 7" xfId="35770" xr:uid="{00000000-0005-0000-0000-0000FB750000}"/>
    <cellStyle name="Normal 2 5 2 3 4 3 8" xfId="44156" xr:uid="{00000000-0005-0000-0000-0000FC750000}"/>
    <cellStyle name="Normal 2 5 2 3 4 3 9" xfId="52542" xr:uid="{00000000-0005-0000-0000-0000FD750000}"/>
    <cellStyle name="Normal 2 5 2 3 4 4" xfId="3914" xr:uid="{00000000-0005-0000-0000-0000FE750000}"/>
    <cellStyle name="Normal 2 5 2 3 4 4 2" xfId="15268" xr:uid="{00000000-0005-0000-0000-0000FF750000}"/>
    <cellStyle name="Normal 2 5 2 3 4 4 3" xfId="23654" xr:uid="{00000000-0005-0000-0000-000000760000}"/>
    <cellStyle name="Normal 2 5 2 3 4 4 4" xfId="32040" xr:uid="{00000000-0005-0000-0000-000001760000}"/>
    <cellStyle name="Normal 2 5 2 3 4 4 5" xfId="40426" xr:uid="{00000000-0005-0000-0000-000002760000}"/>
    <cellStyle name="Normal 2 5 2 3 4 4 6" xfId="48812" xr:uid="{00000000-0005-0000-0000-000003760000}"/>
    <cellStyle name="Normal 2 5 2 3 4 4 7" xfId="57198" xr:uid="{00000000-0005-0000-0000-000004760000}"/>
    <cellStyle name="Normal 2 5 2 3 4 5" xfId="6882" xr:uid="{00000000-0005-0000-0000-000005760000}"/>
    <cellStyle name="Normal 2 5 2 3 4 5 2" xfId="12558" xr:uid="{00000000-0005-0000-0000-000006760000}"/>
    <cellStyle name="Normal 2 5 2 3 4 5 3" xfId="20944" xr:uid="{00000000-0005-0000-0000-000007760000}"/>
    <cellStyle name="Normal 2 5 2 3 4 5 4" xfId="29330" xr:uid="{00000000-0005-0000-0000-000008760000}"/>
    <cellStyle name="Normal 2 5 2 3 4 5 5" xfId="37716" xr:uid="{00000000-0005-0000-0000-000009760000}"/>
    <cellStyle name="Normal 2 5 2 3 4 5 6" xfId="46102" xr:uid="{00000000-0005-0000-0000-00000A760000}"/>
    <cellStyle name="Normal 2 5 2 3 4 5 7" xfId="54488" xr:uid="{00000000-0005-0000-0000-00000B760000}"/>
    <cellStyle name="Normal 2 5 2 3 4 6" xfId="9592" xr:uid="{00000000-0005-0000-0000-00000C760000}"/>
    <cellStyle name="Normal 2 5 2 3 4 7" xfId="17978" xr:uid="{00000000-0005-0000-0000-00000D760000}"/>
    <cellStyle name="Normal 2 5 2 3 4 8" xfId="26364" xr:uid="{00000000-0005-0000-0000-00000E760000}"/>
    <cellStyle name="Normal 2 5 2 3 4 9" xfId="34750" xr:uid="{00000000-0005-0000-0000-00000F760000}"/>
    <cellStyle name="Normal 2 5 2 3 5" xfId="1106" xr:uid="{00000000-0005-0000-0000-000010760000}"/>
    <cellStyle name="Normal 2 5 2 3 5 10" xfId="51517" xr:uid="{00000000-0005-0000-0000-000011760000}"/>
    <cellStyle name="Normal 2 5 2 3 5 11" xfId="59903" xr:uid="{00000000-0005-0000-0000-000012760000}"/>
    <cellStyle name="Normal 2 5 2 3 5 2" xfId="3057" xr:uid="{00000000-0005-0000-0000-000013760000}"/>
    <cellStyle name="Normal 2 5 2 3 5 2 2" xfId="5774" xr:uid="{00000000-0005-0000-0000-000014760000}"/>
    <cellStyle name="Normal 2 5 2 3 5 2 2 2" xfId="17128" xr:uid="{00000000-0005-0000-0000-000015760000}"/>
    <cellStyle name="Normal 2 5 2 3 5 2 2 3" xfId="25514" xr:uid="{00000000-0005-0000-0000-000016760000}"/>
    <cellStyle name="Normal 2 5 2 3 5 2 2 4" xfId="33900" xr:uid="{00000000-0005-0000-0000-000017760000}"/>
    <cellStyle name="Normal 2 5 2 3 5 2 2 5" xfId="42286" xr:uid="{00000000-0005-0000-0000-000018760000}"/>
    <cellStyle name="Normal 2 5 2 3 5 2 2 6" xfId="50672" xr:uid="{00000000-0005-0000-0000-000019760000}"/>
    <cellStyle name="Normal 2 5 2 3 5 2 2 7" xfId="59058" xr:uid="{00000000-0005-0000-0000-00001A760000}"/>
    <cellStyle name="Normal 2 5 2 3 5 2 3" xfId="8742" xr:uid="{00000000-0005-0000-0000-00001B760000}"/>
    <cellStyle name="Normal 2 5 2 3 5 2 3 2" xfId="14418" xr:uid="{00000000-0005-0000-0000-00001C760000}"/>
    <cellStyle name="Normal 2 5 2 3 5 2 3 3" xfId="22804" xr:uid="{00000000-0005-0000-0000-00001D760000}"/>
    <cellStyle name="Normal 2 5 2 3 5 2 3 4" xfId="31190" xr:uid="{00000000-0005-0000-0000-00001E760000}"/>
    <cellStyle name="Normal 2 5 2 3 5 2 3 5" xfId="39576" xr:uid="{00000000-0005-0000-0000-00001F760000}"/>
    <cellStyle name="Normal 2 5 2 3 5 2 3 6" xfId="47962" xr:uid="{00000000-0005-0000-0000-000020760000}"/>
    <cellStyle name="Normal 2 5 2 3 5 2 3 7" xfId="56348" xr:uid="{00000000-0005-0000-0000-000021760000}"/>
    <cellStyle name="Normal 2 5 2 3 5 2 4" xfId="11452" xr:uid="{00000000-0005-0000-0000-000022760000}"/>
    <cellStyle name="Normal 2 5 2 3 5 2 5" xfId="19838" xr:uid="{00000000-0005-0000-0000-000023760000}"/>
    <cellStyle name="Normal 2 5 2 3 5 2 6" xfId="28224" xr:uid="{00000000-0005-0000-0000-000024760000}"/>
    <cellStyle name="Normal 2 5 2 3 5 2 7" xfId="36610" xr:uid="{00000000-0005-0000-0000-000025760000}"/>
    <cellStyle name="Normal 2 5 2 3 5 2 8" xfId="44996" xr:uid="{00000000-0005-0000-0000-000026760000}"/>
    <cellStyle name="Normal 2 5 2 3 5 2 9" xfId="53382" xr:uid="{00000000-0005-0000-0000-000027760000}"/>
    <cellStyle name="Normal 2 5 2 3 5 3" xfId="3909" xr:uid="{00000000-0005-0000-0000-000028760000}"/>
    <cellStyle name="Normal 2 5 2 3 5 3 2" xfId="15263" xr:uid="{00000000-0005-0000-0000-000029760000}"/>
    <cellStyle name="Normal 2 5 2 3 5 3 3" xfId="23649" xr:uid="{00000000-0005-0000-0000-00002A760000}"/>
    <cellStyle name="Normal 2 5 2 3 5 3 4" xfId="32035" xr:uid="{00000000-0005-0000-0000-00002B760000}"/>
    <cellStyle name="Normal 2 5 2 3 5 3 5" xfId="40421" xr:uid="{00000000-0005-0000-0000-00002C760000}"/>
    <cellStyle name="Normal 2 5 2 3 5 3 6" xfId="48807" xr:uid="{00000000-0005-0000-0000-00002D760000}"/>
    <cellStyle name="Normal 2 5 2 3 5 3 7" xfId="57193" xr:uid="{00000000-0005-0000-0000-00002E760000}"/>
    <cellStyle name="Normal 2 5 2 3 5 4" xfId="6877" xr:uid="{00000000-0005-0000-0000-00002F760000}"/>
    <cellStyle name="Normal 2 5 2 3 5 4 2" xfId="12553" xr:uid="{00000000-0005-0000-0000-000030760000}"/>
    <cellStyle name="Normal 2 5 2 3 5 4 3" xfId="20939" xr:uid="{00000000-0005-0000-0000-000031760000}"/>
    <cellStyle name="Normal 2 5 2 3 5 4 4" xfId="29325" xr:uid="{00000000-0005-0000-0000-000032760000}"/>
    <cellStyle name="Normal 2 5 2 3 5 4 5" xfId="37711" xr:uid="{00000000-0005-0000-0000-000033760000}"/>
    <cellStyle name="Normal 2 5 2 3 5 4 6" xfId="46097" xr:uid="{00000000-0005-0000-0000-000034760000}"/>
    <cellStyle name="Normal 2 5 2 3 5 4 7" xfId="54483" xr:uid="{00000000-0005-0000-0000-000035760000}"/>
    <cellStyle name="Normal 2 5 2 3 5 5" xfId="9587" xr:uid="{00000000-0005-0000-0000-000036760000}"/>
    <cellStyle name="Normal 2 5 2 3 5 6" xfId="17973" xr:uid="{00000000-0005-0000-0000-000037760000}"/>
    <cellStyle name="Normal 2 5 2 3 5 7" xfId="26359" xr:uid="{00000000-0005-0000-0000-000038760000}"/>
    <cellStyle name="Normal 2 5 2 3 5 8" xfId="34745" xr:uid="{00000000-0005-0000-0000-000039760000}"/>
    <cellStyle name="Normal 2 5 2 3 5 9" xfId="43131" xr:uid="{00000000-0005-0000-0000-00003A760000}"/>
    <cellStyle name="Normal 2 5 2 3 6" xfId="1633" xr:uid="{00000000-0005-0000-0000-00003B760000}"/>
    <cellStyle name="Normal 2 5 2 3 6 10" xfId="51958" xr:uid="{00000000-0005-0000-0000-00003C760000}"/>
    <cellStyle name="Normal 2 5 2 3 6 11" xfId="60344" xr:uid="{00000000-0005-0000-0000-00003D760000}"/>
    <cellStyle name="Normal 2 5 2 3 6 2" xfId="2653" xr:uid="{00000000-0005-0000-0000-00003E760000}"/>
    <cellStyle name="Normal 2 5 2 3 6 2 2" xfId="5370" xr:uid="{00000000-0005-0000-0000-00003F760000}"/>
    <cellStyle name="Normal 2 5 2 3 6 2 2 2" xfId="16724" xr:uid="{00000000-0005-0000-0000-000040760000}"/>
    <cellStyle name="Normal 2 5 2 3 6 2 2 3" xfId="25110" xr:uid="{00000000-0005-0000-0000-000041760000}"/>
    <cellStyle name="Normal 2 5 2 3 6 2 2 4" xfId="33496" xr:uid="{00000000-0005-0000-0000-000042760000}"/>
    <cellStyle name="Normal 2 5 2 3 6 2 2 5" xfId="41882" xr:uid="{00000000-0005-0000-0000-000043760000}"/>
    <cellStyle name="Normal 2 5 2 3 6 2 2 6" xfId="50268" xr:uid="{00000000-0005-0000-0000-000044760000}"/>
    <cellStyle name="Normal 2 5 2 3 6 2 2 7" xfId="58654" xr:uid="{00000000-0005-0000-0000-000045760000}"/>
    <cellStyle name="Normal 2 5 2 3 6 2 3" xfId="8338" xr:uid="{00000000-0005-0000-0000-000046760000}"/>
    <cellStyle name="Normal 2 5 2 3 6 2 3 2" xfId="14014" xr:uid="{00000000-0005-0000-0000-000047760000}"/>
    <cellStyle name="Normal 2 5 2 3 6 2 3 3" xfId="22400" xr:uid="{00000000-0005-0000-0000-000048760000}"/>
    <cellStyle name="Normal 2 5 2 3 6 2 3 4" xfId="30786" xr:uid="{00000000-0005-0000-0000-000049760000}"/>
    <cellStyle name="Normal 2 5 2 3 6 2 3 5" xfId="39172" xr:uid="{00000000-0005-0000-0000-00004A760000}"/>
    <cellStyle name="Normal 2 5 2 3 6 2 3 6" xfId="47558" xr:uid="{00000000-0005-0000-0000-00004B760000}"/>
    <cellStyle name="Normal 2 5 2 3 6 2 3 7" xfId="55944" xr:uid="{00000000-0005-0000-0000-00004C760000}"/>
    <cellStyle name="Normal 2 5 2 3 6 2 4" xfId="11048" xr:uid="{00000000-0005-0000-0000-00004D760000}"/>
    <cellStyle name="Normal 2 5 2 3 6 2 5" xfId="19434" xr:uid="{00000000-0005-0000-0000-00004E760000}"/>
    <cellStyle name="Normal 2 5 2 3 6 2 6" xfId="27820" xr:uid="{00000000-0005-0000-0000-00004F760000}"/>
    <cellStyle name="Normal 2 5 2 3 6 2 7" xfId="36206" xr:uid="{00000000-0005-0000-0000-000050760000}"/>
    <cellStyle name="Normal 2 5 2 3 6 2 8" xfId="44592" xr:uid="{00000000-0005-0000-0000-000051760000}"/>
    <cellStyle name="Normal 2 5 2 3 6 2 9" xfId="52978" xr:uid="{00000000-0005-0000-0000-000052760000}"/>
    <cellStyle name="Normal 2 5 2 3 6 3" xfId="4350" xr:uid="{00000000-0005-0000-0000-000053760000}"/>
    <cellStyle name="Normal 2 5 2 3 6 3 2" xfId="15704" xr:uid="{00000000-0005-0000-0000-000054760000}"/>
    <cellStyle name="Normal 2 5 2 3 6 3 3" xfId="24090" xr:uid="{00000000-0005-0000-0000-000055760000}"/>
    <cellStyle name="Normal 2 5 2 3 6 3 4" xfId="32476" xr:uid="{00000000-0005-0000-0000-000056760000}"/>
    <cellStyle name="Normal 2 5 2 3 6 3 5" xfId="40862" xr:uid="{00000000-0005-0000-0000-000057760000}"/>
    <cellStyle name="Normal 2 5 2 3 6 3 6" xfId="49248" xr:uid="{00000000-0005-0000-0000-000058760000}"/>
    <cellStyle name="Normal 2 5 2 3 6 3 7" xfId="57634" xr:uid="{00000000-0005-0000-0000-000059760000}"/>
    <cellStyle name="Normal 2 5 2 3 6 4" xfId="7318" xr:uid="{00000000-0005-0000-0000-00005A760000}"/>
    <cellStyle name="Normal 2 5 2 3 6 4 2" xfId="12994" xr:uid="{00000000-0005-0000-0000-00005B760000}"/>
    <cellStyle name="Normal 2 5 2 3 6 4 3" xfId="21380" xr:uid="{00000000-0005-0000-0000-00005C760000}"/>
    <cellStyle name="Normal 2 5 2 3 6 4 4" xfId="29766" xr:uid="{00000000-0005-0000-0000-00005D760000}"/>
    <cellStyle name="Normal 2 5 2 3 6 4 5" xfId="38152" xr:uid="{00000000-0005-0000-0000-00005E760000}"/>
    <cellStyle name="Normal 2 5 2 3 6 4 6" xfId="46538" xr:uid="{00000000-0005-0000-0000-00005F760000}"/>
    <cellStyle name="Normal 2 5 2 3 6 4 7" xfId="54924" xr:uid="{00000000-0005-0000-0000-000060760000}"/>
    <cellStyle name="Normal 2 5 2 3 6 5" xfId="10028" xr:uid="{00000000-0005-0000-0000-000061760000}"/>
    <cellStyle name="Normal 2 5 2 3 6 6" xfId="18414" xr:uid="{00000000-0005-0000-0000-000062760000}"/>
    <cellStyle name="Normal 2 5 2 3 6 7" xfId="26800" xr:uid="{00000000-0005-0000-0000-000063760000}"/>
    <cellStyle name="Normal 2 5 2 3 6 8" xfId="35186" xr:uid="{00000000-0005-0000-0000-000064760000}"/>
    <cellStyle name="Normal 2 5 2 3 6 9" xfId="43572" xr:uid="{00000000-0005-0000-0000-000065760000}"/>
    <cellStyle name="Normal 2 5 2 3 7" xfId="2212" xr:uid="{00000000-0005-0000-0000-000066760000}"/>
    <cellStyle name="Normal 2 5 2 3 7 2" xfId="4929" xr:uid="{00000000-0005-0000-0000-000067760000}"/>
    <cellStyle name="Normal 2 5 2 3 7 2 2" xfId="16283" xr:uid="{00000000-0005-0000-0000-000068760000}"/>
    <cellStyle name="Normal 2 5 2 3 7 2 3" xfId="24669" xr:uid="{00000000-0005-0000-0000-000069760000}"/>
    <cellStyle name="Normal 2 5 2 3 7 2 4" xfId="33055" xr:uid="{00000000-0005-0000-0000-00006A760000}"/>
    <cellStyle name="Normal 2 5 2 3 7 2 5" xfId="41441" xr:uid="{00000000-0005-0000-0000-00006B760000}"/>
    <cellStyle name="Normal 2 5 2 3 7 2 6" xfId="49827" xr:uid="{00000000-0005-0000-0000-00006C760000}"/>
    <cellStyle name="Normal 2 5 2 3 7 2 7" xfId="58213" xr:uid="{00000000-0005-0000-0000-00006D760000}"/>
    <cellStyle name="Normal 2 5 2 3 7 3" xfId="7897" xr:uid="{00000000-0005-0000-0000-00006E760000}"/>
    <cellStyle name="Normal 2 5 2 3 7 3 2" xfId="13573" xr:uid="{00000000-0005-0000-0000-00006F760000}"/>
    <cellStyle name="Normal 2 5 2 3 7 3 3" xfId="21959" xr:uid="{00000000-0005-0000-0000-000070760000}"/>
    <cellStyle name="Normal 2 5 2 3 7 3 4" xfId="30345" xr:uid="{00000000-0005-0000-0000-000071760000}"/>
    <cellStyle name="Normal 2 5 2 3 7 3 5" xfId="38731" xr:uid="{00000000-0005-0000-0000-000072760000}"/>
    <cellStyle name="Normal 2 5 2 3 7 3 6" xfId="47117" xr:uid="{00000000-0005-0000-0000-000073760000}"/>
    <cellStyle name="Normal 2 5 2 3 7 3 7" xfId="55503" xr:uid="{00000000-0005-0000-0000-000074760000}"/>
    <cellStyle name="Normal 2 5 2 3 7 4" xfId="10607" xr:uid="{00000000-0005-0000-0000-000075760000}"/>
    <cellStyle name="Normal 2 5 2 3 7 5" xfId="18993" xr:uid="{00000000-0005-0000-0000-000076760000}"/>
    <cellStyle name="Normal 2 5 2 3 7 6" xfId="27379" xr:uid="{00000000-0005-0000-0000-000077760000}"/>
    <cellStyle name="Normal 2 5 2 3 7 7" xfId="35765" xr:uid="{00000000-0005-0000-0000-000078760000}"/>
    <cellStyle name="Normal 2 5 2 3 7 8" xfId="44151" xr:uid="{00000000-0005-0000-0000-000079760000}"/>
    <cellStyle name="Normal 2 5 2 3 7 9" xfId="52537" xr:uid="{00000000-0005-0000-0000-00007A760000}"/>
    <cellStyle name="Normal 2 5 2 3 8" xfId="704" xr:uid="{00000000-0005-0000-0000-00007B760000}"/>
    <cellStyle name="Normal 2 5 2 3 8 2" xfId="6473" xr:uid="{00000000-0005-0000-0000-00007C760000}"/>
    <cellStyle name="Normal 2 5 2 3 8 3" xfId="12149" xr:uid="{00000000-0005-0000-0000-00007D760000}"/>
    <cellStyle name="Normal 2 5 2 3 8 4" xfId="20535" xr:uid="{00000000-0005-0000-0000-00007E760000}"/>
    <cellStyle name="Normal 2 5 2 3 8 5" xfId="28921" xr:uid="{00000000-0005-0000-0000-00007F760000}"/>
    <cellStyle name="Normal 2 5 2 3 8 6" xfId="37307" xr:uid="{00000000-0005-0000-0000-000080760000}"/>
    <cellStyle name="Normal 2 5 2 3 8 7" xfId="45693" xr:uid="{00000000-0005-0000-0000-000081760000}"/>
    <cellStyle name="Normal 2 5 2 3 8 8" xfId="54079" xr:uid="{00000000-0005-0000-0000-000082760000}"/>
    <cellStyle name="Normal 2 5 2 3 9" xfId="3505" xr:uid="{00000000-0005-0000-0000-000083760000}"/>
    <cellStyle name="Normal 2 5 2 3 9 2" xfId="14859" xr:uid="{00000000-0005-0000-0000-000084760000}"/>
    <cellStyle name="Normal 2 5 2 3 9 3" xfId="23245" xr:uid="{00000000-0005-0000-0000-000085760000}"/>
    <cellStyle name="Normal 2 5 2 3 9 4" xfId="31631" xr:uid="{00000000-0005-0000-0000-000086760000}"/>
    <cellStyle name="Normal 2 5 2 3 9 5" xfId="40017" xr:uid="{00000000-0005-0000-0000-000087760000}"/>
    <cellStyle name="Normal 2 5 2 3 9 6" xfId="48403" xr:uid="{00000000-0005-0000-0000-000088760000}"/>
    <cellStyle name="Normal 2 5 2 3 9 7" xfId="56789" xr:uid="{00000000-0005-0000-0000-000089760000}"/>
    <cellStyle name="Normal 2 5 2 3_Sheet1" xfId="289" xr:uid="{00000000-0005-0000-0000-00008A760000}"/>
    <cellStyle name="Normal 2 5 2 4" xfId="290" xr:uid="{00000000-0005-0000-0000-00008B760000}"/>
    <cellStyle name="Normal 2 5 2 4 10" xfId="9187" xr:uid="{00000000-0005-0000-0000-00008C760000}"/>
    <cellStyle name="Normal 2 5 2 4 11" xfId="17573" xr:uid="{00000000-0005-0000-0000-00008D760000}"/>
    <cellStyle name="Normal 2 5 2 4 12" xfId="25959" xr:uid="{00000000-0005-0000-0000-00008E760000}"/>
    <cellStyle name="Normal 2 5 2 4 13" xfId="34345" xr:uid="{00000000-0005-0000-0000-00008F760000}"/>
    <cellStyle name="Normal 2 5 2 4 14" xfId="42731" xr:uid="{00000000-0005-0000-0000-000090760000}"/>
    <cellStyle name="Normal 2 5 2 4 15" xfId="51117" xr:uid="{00000000-0005-0000-0000-000091760000}"/>
    <cellStyle name="Normal 2 5 2 4 16" xfId="59503" xr:uid="{00000000-0005-0000-0000-000092760000}"/>
    <cellStyle name="Normal 2 5 2 4 17" xfId="60870" xr:uid="{00000000-0005-0000-0000-000093760000}"/>
    <cellStyle name="Normal 2 5 2 4 2" xfId="291" xr:uid="{00000000-0005-0000-0000-000094760000}"/>
    <cellStyle name="Normal 2 5 2 4 2 10" xfId="34346" xr:uid="{00000000-0005-0000-0000-000095760000}"/>
    <cellStyle name="Normal 2 5 2 4 2 11" xfId="42732" xr:uid="{00000000-0005-0000-0000-000096760000}"/>
    <cellStyle name="Normal 2 5 2 4 2 12" xfId="51118" xr:uid="{00000000-0005-0000-0000-000097760000}"/>
    <cellStyle name="Normal 2 5 2 4 2 13" xfId="59504" xr:uid="{00000000-0005-0000-0000-000098760000}"/>
    <cellStyle name="Normal 2 5 2 4 2 14" xfId="60871" xr:uid="{00000000-0005-0000-0000-000099760000}"/>
    <cellStyle name="Normal 2 5 2 4 2 2" xfId="1113" xr:uid="{00000000-0005-0000-0000-00009A760000}"/>
    <cellStyle name="Normal 2 5 2 4 2 2 10" xfId="51524" xr:uid="{00000000-0005-0000-0000-00009B760000}"/>
    <cellStyle name="Normal 2 5 2 4 2 2 11" xfId="59910" xr:uid="{00000000-0005-0000-0000-00009C760000}"/>
    <cellStyle name="Normal 2 5 2 4 2 2 12" xfId="61366" xr:uid="{00000000-0005-0000-0000-00009D760000}"/>
    <cellStyle name="Normal 2 5 2 4 2 2 2" xfId="3064" xr:uid="{00000000-0005-0000-0000-00009E760000}"/>
    <cellStyle name="Normal 2 5 2 4 2 2 2 2" xfId="5781" xr:uid="{00000000-0005-0000-0000-00009F760000}"/>
    <cellStyle name="Normal 2 5 2 4 2 2 2 2 2" xfId="17135" xr:uid="{00000000-0005-0000-0000-0000A0760000}"/>
    <cellStyle name="Normal 2 5 2 4 2 2 2 2 3" xfId="25521" xr:uid="{00000000-0005-0000-0000-0000A1760000}"/>
    <cellStyle name="Normal 2 5 2 4 2 2 2 2 4" xfId="33907" xr:uid="{00000000-0005-0000-0000-0000A2760000}"/>
    <cellStyle name="Normal 2 5 2 4 2 2 2 2 5" xfId="42293" xr:uid="{00000000-0005-0000-0000-0000A3760000}"/>
    <cellStyle name="Normal 2 5 2 4 2 2 2 2 6" xfId="50679" xr:uid="{00000000-0005-0000-0000-0000A4760000}"/>
    <cellStyle name="Normal 2 5 2 4 2 2 2 2 7" xfId="59065" xr:uid="{00000000-0005-0000-0000-0000A5760000}"/>
    <cellStyle name="Normal 2 5 2 4 2 2 2 3" xfId="8749" xr:uid="{00000000-0005-0000-0000-0000A6760000}"/>
    <cellStyle name="Normal 2 5 2 4 2 2 2 3 2" xfId="14425" xr:uid="{00000000-0005-0000-0000-0000A7760000}"/>
    <cellStyle name="Normal 2 5 2 4 2 2 2 3 3" xfId="22811" xr:uid="{00000000-0005-0000-0000-0000A8760000}"/>
    <cellStyle name="Normal 2 5 2 4 2 2 2 3 4" xfId="31197" xr:uid="{00000000-0005-0000-0000-0000A9760000}"/>
    <cellStyle name="Normal 2 5 2 4 2 2 2 3 5" xfId="39583" xr:uid="{00000000-0005-0000-0000-0000AA760000}"/>
    <cellStyle name="Normal 2 5 2 4 2 2 2 3 6" xfId="47969" xr:uid="{00000000-0005-0000-0000-0000AB760000}"/>
    <cellStyle name="Normal 2 5 2 4 2 2 2 3 7" xfId="56355" xr:uid="{00000000-0005-0000-0000-0000AC760000}"/>
    <cellStyle name="Normal 2 5 2 4 2 2 2 4" xfId="11459" xr:uid="{00000000-0005-0000-0000-0000AD760000}"/>
    <cellStyle name="Normal 2 5 2 4 2 2 2 5" xfId="19845" xr:uid="{00000000-0005-0000-0000-0000AE760000}"/>
    <cellStyle name="Normal 2 5 2 4 2 2 2 6" xfId="28231" xr:uid="{00000000-0005-0000-0000-0000AF760000}"/>
    <cellStyle name="Normal 2 5 2 4 2 2 2 7" xfId="36617" xr:uid="{00000000-0005-0000-0000-0000B0760000}"/>
    <cellStyle name="Normal 2 5 2 4 2 2 2 8" xfId="45003" xr:uid="{00000000-0005-0000-0000-0000B1760000}"/>
    <cellStyle name="Normal 2 5 2 4 2 2 2 9" xfId="53389" xr:uid="{00000000-0005-0000-0000-0000B2760000}"/>
    <cellStyle name="Normal 2 5 2 4 2 2 3" xfId="3916" xr:uid="{00000000-0005-0000-0000-0000B3760000}"/>
    <cellStyle name="Normal 2 5 2 4 2 2 3 2" xfId="15270" xr:uid="{00000000-0005-0000-0000-0000B4760000}"/>
    <cellStyle name="Normal 2 5 2 4 2 2 3 3" xfId="23656" xr:uid="{00000000-0005-0000-0000-0000B5760000}"/>
    <cellStyle name="Normal 2 5 2 4 2 2 3 4" xfId="32042" xr:uid="{00000000-0005-0000-0000-0000B6760000}"/>
    <cellStyle name="Normal 2 5 2 4 2 2 3 5" xfId="40428" xr:uid="{00000000-0005-0000-0000-0000B7760000}"/>
    <cellStyle name="Normal 2 5 2 4 2 2 3 6" xfId="48814" xr:uid="{00000000-0005-0000-0000-0000B8760000}"/>
    <cellStyle name="Normal 2 5 2 4 2 2 3 7" xfId="57200" xr:uid="{00000000-0005-0000-0000-0000B9760000}"/>
    <cellStyle name="Normal 2 5 2 4 2 2 4" xfId="6884" xr:uid="{00000000-0005-0000-0000-0000BA760000}"/>
    <cellStyle name="Normal 2 5 2 4 2 2 4 2" xfId="12560" xr:uid="{00000000-0005-0000-0000-0000BB760000}"/>
    <cellStyle name="Normal 2 5 2 4 2 2 4 3" xfId="20946" xr:uid="{00000000-0005-0000-0000-0000BC760000}"/>
    <cellStyle name="Normal 2 5 2 4 2 2 4 4" xfId="29332" xr:uid="{00000000-0005-0000-0000-0000BD760000}"/>
    <cellStyle name="Normal 2 5 2 4 2 2 4 5" xfId="37718" xr:uid="{00000000-0005-0000-0000-0000BE760000}"/>
    <cellStyle name="Normal 2 5 2 4 2 2 4 6" xfId="46104" xr:uid="{00000000-0005-0000-0000-0000BF760000}"/>
    <cellStyle name="Normal 2 5 2 4 2 2 4 7" xfId="54490" xr:uid="{00000000-0005-0000-0000-0000C0760000}"/>
    <cellStyle name="Normal 2 5 2 4 2 2 5" xfId="9594" xr:uid="{00000000-0005-0000-0000-0000C1760000}"/>
    <cellStyle name="Normal 2 5 2 4 2 2 6" xfId="17980" xr:uid="{00000000-0005-0000-0000-0000C2760000}"/>
    <cellStyle name="Normal 2 5 2 4 2 2 7" xfId="26366" xr:uid="{00000000-0005-0000-0000-0000C3760000}"/>
    <cellStyle name="Normal 2 5 2 4 2 2 8" xfId="34752" xr:uid="{00000000-0005-0000-0000-0000C4760000}"/>
    <cellStyle name="Normal 2 5 2 4 2 2 9" xfId="43138" xr:uid="{00000000-0005-0000-0000-0000C5760000}"/>
    <cellStyle name="Normal 2 5 2 4 2 3" xfId="1638" xr:uid="{00000000-0005-0000-0000-0000C6760000}"/>
    <cellStyle name="Normal 2 5 2 4 2 3 10" xfId="51963" xr:uid="{00000000-0005-0000-0000-0000C7760000}"/>
    <cellStyle name="Normal 2 5 2 4 2 3 11" xfId="60349" xr:uid="{00000000-0005-0000-0000-0000C8760000}"/>
    <cellStyle name="Normal 2 5 2 4 2 3 2" xfId="2658" xr:uid="{00000000-0005-0000-0000-0000C9760000}"/>
    <cellStyle name="Normal 2 5 2 4 2 3 2 2" xfId="5375" xr:uid="{00000000-0005-0000-0000-0000CA760000}"/>
    <cellStyle name="Normal 2 5 2 4 2 3 2 2 2" xfId="16729" xr:uid="{00000000-0005-0000-0000-0000CB760000}"/>
    <cellStyle name="Normal 2 5 2 4 2 3 2 2 3" xfId="25115" xr:uid="{00000000-0005-0000-0000-0000CC760000}"/>
    <cellStyle name="Normal 2 5 2 4 2 3 2 2 4" xfId="33501" xr:uid="{00000000-0005-0000-0000-0000CD760000}"/>
    <cellStyle name="Normal 2 5 2 4 2 3 2 2 5" xfId="41887" xr:uid="{00000000-0005-0000-0000-0000CE760000}"/>
    <cellStyle name="Normal 2 5 2 4 2 3 2 2 6" xfId="50273" xr:uid="{00000000-0005-0000-0000-0000CF760000}"/>
    <cellStyle name="Normal 2 5 2 4 2 3 2 2 7" xfId="58659" xr:uid="{00000000-0005-0000-0000-0000D0760000}"/>
    <cellStyle name="Normal 2 5 2 4 2 3 2 3" xfId="8343" xr:uid="{00000000-0005-0000-0000-0000D1760000}"/>
    <cellStyle name="Normal 2 5 2 4 2 3 2 3 2" xfId="14019" xr:uid="{00000000-0005-0000-0000-0000D2760000}"/>
    <cellStyle name="Normal 2 5 2 4 2 3 2 3 3" xfId="22405" xr:uid="{00000000-0005-0000-0000-0000D3760000}"/>
    <cellStyle name="Normal 2 5 2 4 2 3 2 3 4" xfId="30791" xr:uid="{00000000-0005-0000-0000-0000D4760000}"/>
    <cellStyle name="Normal 2 5 2 4 2 3 2 3 5" xfId="39177" xr:uid="{00000000-0005-0000-0000-0000D5760000}"/>
    <cellStyle name="Normal 2 5 2 4 2 3 2 3 6" xfId="47563" xr:uid="{00000000-0005-0000-0000-0000D6760000}"/>
    <cellStyle name="Normal 2 5 2 4 2 3 2 3 7" xfId="55949" xr:uid="{00000000-0005-0000-0000-0000D7760000}"/>
    <cellStyle name="Normal 2 5 2 4 2 3 2 4" xfId="11053" xr:uid="{00000000-0005-0000-0000-0000D8760000}"/>
    <cellStyle name="Normal 2 5 2 4 2 3 2 5" xfId="19439" xr:uid="{00000000-0005-0000-0000-0000D9760000}"/>
    <cellStyle name="Normal 2 5 2 4 2 3 2 6" xfId="27825" xr:uid="{00000000-0005-0000-0000-0000DA760000}"/>
    <cellStyle name="Normal 2 5 2 4 2 3 2 7" xfId="36211" xr:uid="{00000000-0005-0000-0000-0000DB760000}"/>
    <cellStyle name="Normal 2 5 2 4 2 3 2 8" xfId="44597" xr:uid="{00000000-0005-0000-0000-0000DC760000}"/>
    <cellStyle name="Normal 2 5 2 4 2 3 2 9" xfId="52983" xr:uid="{00000000-0005-0000-0000-0000DD760000}"/>
    <cellStyle name="Normal 2 5 2 4 2 3 3" xfId="4355" xr:uid="{00000000-0005-0000-0000-0000DE760000}"/>
    <cellStyle name="Normal 2 5 2 4 2 3 3 2" xfId="15709" xr:uid="{00000000-0005-0000-0000-0000DF760000}"/>
    <cellStyle name="Normal 2 5 2 4 2 3 3 3" xfId="24095" xr:uid="{00000000-0005-0000-0000-0000E0760000}"/>
    <cellStyle name="Normal 2 5 2 4 2 3 3 4" xfId="32481" xr:uid="{00000000-0005-0000-0000-0000E1760000}"/>
    <cellStyle name="Normal 2 5 2 4 2 3 3 5" xfId="40867" xr:uid="{00000000-0005-0000-0000-0000E2760000}"/>
    <cellStyle name="Normal 2 5 2 4 2 3 3 6" xfId="49253" xr:uid="{00000000-0005-0000-0000-0000E3760000}"/>
    <cellStyle name="Normal 2 5 2 4 2 3 3 7" xfId="57639" xr:uid="{00000000-0005-0000-0000-0000E4760000}"/>
    <cellStyle name="Normal 2 5 2 4 2 3 4" xfId="7323" xr:uid="{00000000-0005-0000-0000-0000E5760000}"/>
    <cellStyle name="Normal 2 5 2 4 2 3 4 2" xfId="12999" xr:uid="{00000000-0005-0000-0000-0000E6760000}"/>
    <cellStyle name="Normal 2 5 2 4 2 3 4 3" xfId="21385" xr:uid="{00000000-0005-0000-0000-0000E7760000}"/>
    <cellStyle name="Normal 2 5 2 4 2 3 4 4" xfId="29771" xr:uid="{00000000-0005-0000-0000-0000E8760000}"/>
    <cellStyle name="Normal 2 5 2 4 2 3 4 5" xfId="38157" xr:uid="{00000000-0005-0000-0000-0000E9760000}"/>
    <cellStyle name="Normal 2 5 2 4 2 3 4 6" xfId="46543" xr:uid="{00000000-0005-0000-0000-0000EA760000}"/>
    <cellStyle name="Normal 2 5 2 4 2 3 4 7" xfId="54929" xr:uid="{00000000-0005-0000-0000-0000EB760000}"/>
    <cellStyle name="Normal 2 5 2 4 2 3 5" xfId="10033" xr:uid="{00000000-0005-0000-0000-0000EC760000}"/>
    <cellStyle name="Normal 2 5 2 4 2 3 6" xfId="18419" xr:uid="{00000000-0005-0000-0000-0000ED760000}"/>
    <cellStyle name="Normal 2 5 2 4 2 3 7" xfId="26805" xr:uid="{00000000-0005-0000-0000-0000EE760000}"/>
    <cellStyle name="Normal 2 5 2 4 2 3 8" xfId="35191" xr:uid="{00000000-0005-0000-0000-0000EF760000}"/>
    <cellStyle name="Normal 2 5 2 4 2 3 9" xfId="43577" xr:uid="{00000000-0005-0000-0000-0000F0760000}"/>
    <cellStyle name="Normal 2 5 2 4 2 4" xfId="2219" xr:uid="{00000000-0005-0000-0000-0000F1760000}"/>
    <cellStyle name="Normal 2 5 2 4 2 4 2" xfId="4936" xr:uid="{00000000-0005-0000-0000-0000F2760000}"/>
    <cellStyle name="Normal 2 5 2 4 2 4 2 2" xfId="16290" xr:uid="{00000000-0005-0000-0000-0000F3760000}"/>
    <cellStyle name="Normal 2 5 2 4 2 4 2 3" xfId="24676" xr:uid="{00000000-0005-0000-0000-0000F4760000}"/>
    <cellStyle name="Normal 2 5 2 4 2 4 2 4" xfId="33062" xr:uid="{00000000-0005-0000-0000-0000F5760000}"/>
    <cellStyle name="Normal 2 5 2 4 2 4 2 5" xfId="41448" xr:uid="{00000000-0005-0000-0000-0000F6760000}"/>
    <cellStyle name="Normal 2 5 2 4 2 4 2 6" xfId="49834" xr:uid="{00000000-0005-0000-0000-0000F7760000}"/>
    <cellStyle name="Normal 2 5 2 4 2 4 2 7" xfId="58220" xr:uid="{00000000-0005-0000-0000-0000F8760000}"/>
    <cellStyle name="Normal 2 5 2 4 2 4 3" xfId="7904" xr:uid="{00000000-0005-0000-0000-0000F9760000}"/>
    <cellStyle name="Normal 2 5 2 4 2 4 3 2" xfId="13580" xr:uid="{00000000-0005-0000-0000-0000FA760000}"/>
    <cellStyle name="Normal 2 5 2 4 2 4 3 3" xfId="21966" xr:uid="{00000000-0005-0000-0000-0000FB760000}"/>
    <cellStyle name="Normal 2 5 2 4 2 4 3 4" xfId="30352" xr:uid="{00000000-0005-0000-0000-0000FC760000}"/>
    <cellStyle name="Normal 2 5 2 4 2 4 3 5" xfId="38738" xr:uid="{00000000-0005-0000-0000-0000FD760000}"/>
    <cellStyle name="Normal 2 5 2 4 2 4 3 6" xfId="47124" xr:uid="{00000000-0005-0000-0000-0000FE760000}"/>
    <cellStyle name="Normal 2 5 2 4 2 4 3 7" xfId="55510" xr:uid="{00000000-0005-0000-0000-0000FF760000}"/>
    <cellStyle name="Normal 2 5 2 4 2 4 4" xfId="10614" xr:uid="{00000000-0005-0000-0000-000000770000}"/>
    <cellStyle name="Normal 2 5 2 4 2 4 5" xfId="19000" xr:uid="{00000000-0005-0000-0000-000001770000}"/>
    <cellStyle name="Normal 2 5 2 4 2 4 6" xfId="27386" xr:uid="{00000000-0005-0000-0000-000002770000}"/>
    <cellStyle name="Normal 2 5 2 4 2 4 7" xfId="35772" xr:uid="{00000000-0005-0000-0000-000003770000}"/>
    <cellStyle name="Normal 2 5 2 4 2 4 8" xfId="44158" xr:uid="{00000000-0005-0000-0000-000004770000}"/>
    <cellStyle name="Normal 2 5 2 4 2 4 9" xfId="52544" xr:uid="{00000000-0005-0000-0000-000005770000}"/>
    <cellStyle name="Normal 2 5 2 4 2 5" xfId="3510" xr:uid="{00000000-0005-0000-0000-000006770000}"/>
    <cellStyle name="Normal 2 5 2 4 2 5 2" xfId="14864" xr:uid="{00000000-0005-0000-0000-000007770000}"/>
    <cellStyle name="Normal 2 5 2 4 2 5 3" xfId="23250" xr:uid="{00000000-0005-0000-0000-000008770000}"/>
    <cellStyle name="Normal 2 5 2 4 2 5 4" xfId="31636" xr:uid="{00000000-0005-0000-0000-000009770000}"/>
    <cellStyle name="Normal 2 5 2 4 2 5 5" xfId="40022" xr:uid="{00000000-0005-0000-0000-00000A770000}"/>
    <cellStyle name="Normal 2 5 2 4 2 5 6" xfId="48408" xr:uid="{00000000-0005-0000-0000-00000B770000}"/>
    <cellStyle name="Normal 2 5 2 4 2 5 7" xfId="56794" xr:uid="{00000000-0005-0000-0000-00000C770000}"/>
    <cellStyle name="Normal 2 5 2 4 2 6" xfId="6478" xr:uid="{00000000-0005-0000-0000-00000D770000}"/>
    <cellStyle name="Normal 2 5 2 4 2 6 2" xfId="12154" xr:uid="{00000000-0005-0000-0000-00000E770000}"/>
    <cellStyle name="Normal 2 5 2 4 2 6 3" xfId="20540" xr:uid="{00000000-0005-0000-0000-00000F770000}"/>
    <cellStyle name="Normal 2 5 2 4 2 6 4" xfId="28926" xr:uid="{00000000-0005-0000-0000-000010770000}"/>
    <cellStyle name="Normal 2 5 2 4 2 6 5" xfId="37312" xr:uid="{00000000-0005-0000-0000-000011770000}"/>
    <cellStyle name="Normal 2 5 2 4 2 6 6" xfId="45698" xr:uid="{00000000-0005-0000-0000-000012770000}"/>
    <cellStyle name="Normal 2 5 2 4 2 6 7" xfId="54084" xr:uid="{00000000-0005-0000-0000-000013770000}"/>
    <cellStyle name="Normal 2 5 2 4 2 7" xfId="9188" xr:uid="{00000000-0005-0000-0000-000014770000}"/>
    <cellStyle name="Normal 2 5 2 4 2 8" xfId="17574" xr:uid="{00000000-0005-0000-0000-000015770000}"/>
    <cellStyle name="Normal 2 5 2 4 2 9" xfId="25960" xr:uid="{00000000-0005-0000-0000-000016770000}"/>
    <cellStyle name="Normal 2 5 2 4 3" xfId="1114" xr:uid="{00000000-0005-0000-0000-000017770000}"/>
    <cellStyle name="Normal 2 5 2 4 3 10" xfId="43139" xr:uid="{00000000-0005-0000-0000-000018770000}"/>
    <cellStyle name="Normal 2 5 2 4 3 11" xfId="51525" xr:uid="{00000000-0005-0000-0000-000019770000}"/>
    <cellStyle name="Normal 2 5 2 4 3 12" xfId="59911" xr:uid="{00000000-0005-0000-0000-00001A770000}"/>
    <cellStyle name="Normal 2 5 2 4 3 13" xfId="61365" xr:uid="{00000000-0005-0000-0000-00001B770000}"/>
    <cellStyle name="Normal 2 5 2 4 3 2" xfId="1888" xr:uid="{00000000-0005-0000-0000-00001C770000}"/>
    <cellStyle name="Normal 2 5 2 4 3 2 10" xfId="52213" xr:uid="{00000000-0005-0000-0000-00001D770000}"/>
    <cellStyle name="Normal 2 5 2 4 3 2 11" xfId="60599" xr:uid="{00000000-0005-0000-0000-00001E770000}"/>
    <cellStyle name="Normal 2 5 2 4 3 2 2" xfId="3065" xr:uid="{00000000-0005-0000-0000-00001F770000}"/>
    <cellStyle name="Normal 2 5 2 4 3 2 2 2" xfId="5782" xr:uid="{00000000-0005-0000-0000-000020770000}"/>
    <cellStyle name="Normal 2 5 2 4 3 2 2 2 2" xfId="17136" xr:uid="{00000000-0005-0000-0000-000021770000}"/>
    <cellStyle name="Normal 2 5 2 4 3 2 2 2 3" xfId="25522" xr:uid="{00000000-0005-0000-0000-000022770000}"/>
    <cellStyle name="Normal 2 5 2 4 3 2 2 2 4" xfId="33908" xr:uid="{00000000-0005-0000-0000-000023770000}"/>
    <cellStyle name="Normal 2 5 2 4 3 2 2 2 5" xfId="42294" xr:uid="{00000000-0005-0000-0000-000024770000}"/>
    <cellStyle name="Normal 2 5 2 4 3 2 2 2 6" xfId="50680" xr:uid="{00000000-0005-0000-0000-000025770000}"/>
    <cellStyle name="Normal 2 5 2 4 3 2 2 2 7" xfId="59066" xr:uid="{00000000-0005-0000-0000-000026770000}"/>
    <cellStyle name="Normal 2 5 2 4 3 2 2 3" xfId="8750" xr:uid="{00000000-0005-0000-0000-000027770000}"/>
    <cellStyle name="Normal 2 5 2 4 3 2 2 3 2" xfId="14426" xr:uid="{00000000-0005-0000-0000-000028770000}"/>
    <cellStyle name="Normal 2 5 2 4 3 2 2 3 3" xfId="22812" xr:uid="{00000000-0005-0000-0000-000029770000}"/>
    <cellStyle name="Normal 2 5 2 4 3 2 2 3 4" xfId="31198" xr:uid="{00000000-0005-0000-0000-00002A770000}"/>
    <cellStyle name="Normal 2 5 2 4 3 2 2 3 5" xfId="39584" xr:uid="{00000000-0005-0000-0000-00002B770000}"/>
    <cellStyle name="Normal 2 5 2 4 3 2 2 3 6" xfId="47970" xr:uid="{00000000-0005-0000-0000-00002C770000}"/>
    <cellStyle name="Normal 2 5 2 4 3 2 2 3 7" xfId="56356" xr:uid="{00000000-0005-0000-0000-00002D770000}"/>
    <cellStyle name="Normal 2 5 2 4 3 2 2 4" xfId="11460" xr:uid="{00000000-0005-0000-0000-00002E770000}"/>
    <cellStyle name="Normal 2 5 2 4 3 2 2 5" xfId="19846" xr:uid="{00000000-0005-0000-0000-00002F770000}"/>
    <cellStyle name="Normal 2 5 2 4 3 2 2 6" xfId="28232" xr:uid="{00000000-0005-0000-0000-000030770000}"/>
    <cellStyle name="Normal 2 5 2 4 3 2 2 7" xfId="36618" xr:uid="{00000000-0005-0000-0000-000031770000}"/>
    <cellStyle name="Normal 2 5 2 4 3 2 2 8" xfId="45004" xr:uid="{00000000-0005-0000-0000-000032770000}"/>
    <cellStyle name="Normal 2 5 2 4 3 2 2 9" xfId="53390" xr:uid="{00000000-0005-0000-0000-000033770000}"/>
    <cellStyle name="Normal 2 5 2 4 3 2 3" xfId="4605" xr:uid="{00000000-0005-0000-0000-000034770000}"/>
    <cellStyle name="Normal 2 5 2 4 3 2 3 2" xfId="15959" xr:uid="{00000000-0005-0000-0000-000035770000}"/>
    <cellStyle name="Normal 2 5 2 4 3 2 3 3" xfId="24345" xr:uid="{00000000-0005-0000-0000-000036770000}"/>
    <cellStyle name="Normal 2 5 2 4 3 2 3 4" xfId="32731" xr:uid="{00000000-0005-0000-0000-000037770000}"/>
    <cellStyle name="Normal 2 5 2 4 3 2 3 5" xfId="41117" xr:uid="{00000000-0005-0000-0000-000038770000}"/>
    <cellStyle name="Normal 2 5 2 4 3 2 3 6" xfId="49503" xr:uid="{00000000-0005-0000-0000-000039770000}"/>
    <cellStyle name="Normal 2 5 2 4 3 2 3 7" xfId="57889" xr:uid="{00000000-0005-0000-0000-00003A770000}"/>
    <cellStyle name="Normal 2 5 2 4 3 2 4" xfId="7573" xr:uid="{00000000-0005-0000-0000-00003B770000}"/>
    <cellStyle name="Normal 2 5 2 4 3 2 4 2" xfId="13249" xr:uid="{00000000-0005-0000-0000-00003C770000}"/>
    <cellStyle name="Normal 2 5 2 4 3 2 4 3" xfId="21635" xr:uid="{00000000-0005-0000-0000-00003D770000}"/>
    <cellStyle name="Normal 2 5 2 4 3 2 4 4" xfId="30021" xr:uid="{00000000-0005-0000-0000-00003E770000}"/>
    <cellStyle name="Normal 2 5 2 4 3 2 4 5" xfId="38407" xr:uid="{00000000-0005-0000-0000-00003F770000}"/>
    <cellStyle name="Normal 2 5 2 4 3 2 4 6" xfId="46793" xr:uid="{00000000-0005-0000-0000-000040770000}"/>
    <cellStyle name="Normal 2 5 2 4 3 2 4 7" xfId="55179" xr:uid="{00000000-0005-0000-0000-000041770000}"/>
    <cellStyle name="Normal 2 5 2 4 3 2 5" xfId="10283" xr:uid="{00000000-0005-0000-0000-000042770000}"/>
    <cellStyle name="Normal 2 5 2 4 3 2 6" xfId="18669" xr:uid="{00000000-0005-0000-0000-000043770000}"/>
    <cellStyle name="Normal 2 5 2 4 3 2 7" xfId="27055" xr:uid="{00000000-0005-0000-0000-000044770000}"/>
    <cellStyle name="Normal 2 5 2 4 3 2 8" xfId="35441" xr:uid="{00000000-0005-0000-0000-000045770000}"/>
    <cellStyle name="Normal 2 5 2 4 3 2 9" xfId="43827" xr:uid="{00000000-0005-0000-0000-000046770000}"/>
    <cellStyle name="Normal 2 5 2 4 3 3" xfId="2220" xr:uid="{00000000-0005-0000-0000-000047770000}"/>
    <cellStyle name="Normal 2 5 2 4 3 3 2" xfId="4937" xr:uid="{00000000-0005-0000-0000-000048770000}"/>
    <cellStyle name="Normal 2 5 2 4 3 3 2 2" xfId="16291" xr:uid="{00000000-0005-0000-0000-000049770000}"/>
    <cellStyle name="Normal 2 5 2 4 3 3 2 3" xfId="24677" xr:uid="{00000000-0005-0000-0000-00004A770000}"/>
    <cellStyle name="Normal 2 5 2 4 3 3 2 4" xfId="33063" xr:uid="{00000000-0005-0000-0000-00004B770000}"/>
    <cellStyle name="Normal 2 5 2 4 3 3 2 5" xfId="41449" xr:uid="{00000000-0005-0000-0000-00004C770000}"/>
    <cellStyle name="Normal 2 5 2 4 3 3 2 6" xfId="49835" xr:uid="{00000000-0005-0000-0000-00004D770000}"/>
    <cellStyle name="Normal 2 5 2 4 3 3 2 7" xfId="58221" xr:uid="{00000000-0005-0000-0000-00004E770000}"/>
    <cellStyle name="Normal 2 5 2 4 3 3 3" xfId="7905" xr:uid="{00000000-0005-0000-0000-00004F770000}"/>
    <cellStyle name="Normal 2 5 2 4 3 3 3 2" xfId="13581" xr:uid="{00000000-0005-0000-0000-000050770000}"/>
    <cellStyle name="Normal 2 5 2 4 3 3 3 3" xfId="21967" xr:uid="{00000000-0005-0000-0000-000051770000}"/>
    <cellStyle name="Normal 2 5 2 4 3 3 3 4" xfId="30353" xr:uid="{00000000-0005-0000-0000-000052770000}"/>
    <cellStyle name="Normal 2 5 2 4 3 3 3 5" xfId="38739" xr:uid="{00000000-0005-0000-0000-000053770000}"/>
    <cellStyle name="Normal 2 5 2 4 3 3 3 6" xfId="47125" xr:uid="{00000000-0005-0000-0000-000054770000}"/>
    <cellStyle name="Normal 2 5 2 4 3 3 3 7" xfId="55511" xr:uid="{00000000-0005-0000-0000-000055770000}"/>
    <cellStyle name="Normal 2 5 2 4 3 3 4" xfId="10615" xr:uid="{00000000-0005-0000-0000-000056770000}"/>
    <cellStyle name="Normal 2 5 2 4 3 3 5" xfId="19001" xr:uid="{00000000-0005-0000-0000-000057770000}"/>
    <cellStyle name="Normal 2 5 2 4 3 3 6" xfId="27387" xr:uid="{00000000-0005-0000-0000-000058770000}"/>
    <cellStyle name="Normal 2 5 2 4 3 3 7" xfId="35773" xr:uid="{00000000-0005-0000-0000-000059770000}"/>
    <cellStyle name="Normal 2 5 2 4 3 3 8" xfId="44159" xr:uid="{00000000-0005-0000-0000-00005A770000}"/>
    <cellStyle name="Normal 2 5 2 4 3 3 9" xfId="52545" xr:uid="{00000000-0005-0000-0000-00005B770000}"/>
    <cellStyle name="Normal 2 5 2 4 3 4" xfId="3917" xr:uid="{00000000-0005-0000-0000-00005C770000}"/>
    <cellStyle name="Normal 2 5 2 4 3 4 2" xfId="15271" xr:uid="{00000000-0005-0000-0000-00005D770000}"/>
    <cellStyle name="Normal 2 5 2 4 3 4 3" xfId="23657" xr:uid="{00000000-0005-0000-0000-00005E770000}"/>
    <cellStyle name="Normal 2 5 2 4 3 4 4" xfId="32043" xr:uid="{00000000-0005-0000-0000-00005F770000}"/>
    <cellStyle name="Normal 2 5 2 4 3 4 5" xfId="40429" xr:uid="{00000000-0005-0000-0000-000060770000}"/>
    <cellStyle name="Normal 2 5 2 4 3 4 6" xfId="48815" xr:uid="{00000000-0005-0000-0000-000061770000}"/>
    <cellStyle name="Normal 2 5 2 4 3 4 7" xfId="57201" xr:uid="{00000000-0005-0000-0000-000062770000}"/>
    <cellStyle name="Normal 2 5 2 4 3 5" xfId="6885" xr:uid="{00000000-0005-0000-0000-000063770000}"/>
    <cellStyle name="Normal 2 5 2 4 3 5 2" xfId="12561" xr:uid="{00000000-0005-0000-0000-000064770000}"/>
    <cellStyle name="Normal 2 5 2 4 3 5 3" xfId="20947" xr:uid="{00000000-0005-0000-0000-000065770000}"/>
    <cellStyle name="Normal 2 5 2 4 3 5 4" xfId="29333" xr:uid="{00000000-0005-0000-0000-000066770000}"/>
    <cellStyle name="Normal 2 5 2 4 3 5 5" xfId="37719" xr:uid="{00000000-0005-0000-0000-000067770000}"/>
    <cellStyle name="Normal 2 5 2 4 3 5 6" xfId="46105" xr:uid="{00000000-0005-0000-0000-000068770000}"/>
    <cellStyle name="Normal 2 5 2 4 3 5 7" xfId="54491" xr:uid="{00000000-0005-0000-0000-000069770000}"/>
    <cellStyle name="Normal 2 5 2 4 3 6" xfId="9595" xr:uid="{00000000-0005-0000-0000-00006A770000}"/>
    <cellStyle name="Normal 2 5 2 4 3 7" xfId="17981" xr:uid="{00000000-0005-0000-0000-00006B770000}"/>
    <cellStyle name="Normal 2 5 2 4 3 8" xfId="26367" xr:uid="{00000000-0005-0000-0000-00006C770000}"/>
    <cellStyle name="Normal 2 5 2 4 3 9" xfId="34753" xr:uid="{00000000-0005-0000-0000-00006D770000}"/>
    <cellStyle name="Normal 2 5 2 4 4" xfId="1112" xr:uid="{00000000-0005-0000-0000-00006E770000}"/>
    <cellStyle name="Normal 2 5 2 4 4 10" xfId="51523" xr:uid="{00000000-0005-0000-0000-00006F770000}"/>
    <cellStyle name="Normal 2 5 2 4 4 11" xfId="59909" xr:uid="{00000000-0005-0000-0000-000070770000}"/>
    <cellStyle name="Normal 2 5 2 4 4 2" xfId="3063" xr:uid="{00000000-0005-0000-0000-000071770000}"/>
    <cellStyle name="Normal 2 5 2 4 4 2 2" xfId="5780" xr:uid="{00000000-0005-0000-0000-000072770000}"/>
    <cellStyle name="Normal 2 5 2 4 4 2 2 2" xfId="17134" xr:uid="{00000000-0005-0000-0000-000073770000}"/>
    <cellStyle name="Normal 2 5 2 4 4 2 2 3" xfId="25520" xr:uid="{00000000-0005-0000-0000-000074770000}"/>
    <cellStyle name="Normal 2 5 2 4 4 2 2 4" xfId="33906" xr:uid="{00000000-0005-0000-0000-000075770000}"/>
    <cellStyle name="Normal 2 5 2 4 4 2 2 5" xfId="42292" xr:uid="{00000000-0005-0000-0000-000076770000}"/>
    <cellStyle name="Normal 2 5 2 4 4 2 2 6" xfId="50678" xr:uid="{00000000-0005-0000-0000-000077770000}"/>
    <cellStyle name="Normal 2 5 2 4 4 2 2 7" xfId="59064" xr:uid="{00000000-0005-0000-0000-000078770000}"/>
    <cellStyle name="Normal 2 5 2 4 4 2 3" xfId="8748" xr:uid="{00000000-0005-0000-0000-000079770000}"/>
    <cellStyle name="Normal 2 5 2 4 4 2 3 2" xfId="14424" xr:uid="{00000000-0005-0000-0000-00007A770000}"/>
    <cellStyle name="Normal 2 5 2 4 4 2 3 3" xfId="22810" xr:uid="{00000000-0005-0000-0000-00007B770000}"/>
    <cellStyle name="Normal 2 5 2 4 4 2 3 4" xfId="31196" xr:uid="{00000000-0005-0000-0000-00007C770000}"/>
    <cellStyle name="Normal 2 5 2 4 4 2 3 5" xfId="39582" xr:uid="{00000000-0005-0000-0000-00007D770000}"/>
    <cellStyle name="Normal 2 5 2 4 4 2 3 6" xfId="47968" xr:uid="{00000000-0005-0000-0000-00007E770000}"/>
    <cellStyle name="Normal 2 5 2 4 4 2 3 7" xfId="56354" xr:uid="{00000000-0005-0000-0000-00007F770000}"/>
    <cellStyle name="Normal 2 5 2 4 4 2 4" xfId="11458" xr:uid="{00000000-0005-0000-0000-000080770000}"/>
    <cellStyle name="Normal 2 5 2 4 4 2 5" xfId="19844" xr:uid="{00000000-0005-0000-0000-000081770000}"/>
    <cellStyle name="Normal 2 5 2 4 4 2 6" xfId="28230" xr:uid="{00000000-0005-0000-0000-000082770000}"/>
    <cellStyle name="Normal 2 5 2 4 4 2 7" xfId="36616" xr:uid="{00000000-0005-0000-0000-000083770000}"/>
    <cellStyle name="Normal 2 5 2 4 4 2 8" xfId="45002" xr:uid="{00000000-0005-0000-0000-000084770000}"/>
    <cellStyle name="Normal 2 5 2 4 4 2 9" xfId="53388" xr:uid="{00000000-0005-0000-0000-000085770000}"/>
    <cellStyle name="Normal 2 5 2 4 4 3" xfId="3915" xr:uid="{00000000-0005-0000-0000-000086770000}"/>
    <cellStyle name="Normal 2 5 2 4 4 3 2" xfId="15269" xr:uid="{00000000-0005-0000-0000-000087770000}"/>
    <cellStyle name="Normal 2 5 2 4 4 3 3" xfId="23655" xr:uid="{00000000-0005-0000-0000-000088770000}"/>
    <cellStyle name="Normal 2 5 2 4 4 3 4" xfId="32041" xr:uid="{00000000-0005-0000-0000-000089770000}"/>
    <cellStyle name="Normal 2 5 2 4 4 3 5" xfId="40427" xr:uid="{00000000-0005-0000-0000-00008A770000}"/>
    <cellStyle name="Normal 2 5 2 4 4 3 6" xfId="48813" xr:uid="{00000000-0005-0000-0000-00008B770000}"/>
    <cellStyle name="Normal 2 5 2 4 4 3 7" xfId="57199" xr:uid="{00000000-0005-0000-0000-00008C770000}"/>
    <cellStyle name="Normal 2 5 2 4 4 4" xfId="6883" xr:uid="{00000000-0005-0000-0000-00008D770000}"/>
    <cellStyle name="Normal 2 5 2 4 4 4 2" xfId="12559" xr:uid="{00000000-0005-0000-0000-00008E770000}"/>
    <cellStyle name="Normal 2 5 2 4 4 4 3" xfId="20945" xr:uid="{00000000-0005-0000-0000-00008F770000}"/>
    <cellStyle name="Normal 2 5 2 4 4 4 4" xfId="29331" xr:uid="{00000000-0005-0000-0000-000090770000}"/>
    <cellStyle name="Normal 2 5 2 4 4 4 5" xfId="37717" xr:uid="{00000000-0005-0000-0000-000091770000}"/>
    <cellStyle name="Normal 2 5 2 4 4 4 6" xfId="46103" xr:uid="{00000000-0005-0000-0000-000092770000}"/>
    <cellStyle name="Normal 2 5 2 4 4 4 7" xfId="54489" xr:uid="{00000000-0005-0000-0000-000093770000}"/>
    <cellStyle name="Normal 2 5 2 4 4 5" xfId="9593" xr:uid="{00000000-0005-0000-0000-000094770000}"/>
    <cellStyle name="Normal 2 5 2 4 4 6" xfId="17979" xr:uid="{00000000-0005-0000-0000-000095770000}"/>
    <cellStyle name="Normal 2 5 2 4 4 7" xfId="26365" xr:uid="{00000000-0005-0000-0000-000096770000}"/>
    <cellStyle name="Normal 2 5 2 4 4 8" xfId="34751" xr:uid="{00000000-0005-0000-0000-000097770000}"/>
    <cellStyle name="Normal 2 5 2 4 4 9" xfId="43137" xr:uid="{00000000-0005-0000-0000-000098770000}"/>
    <cellStyle name="Normal 2 5 2 4 5" xfId="1637" xr:uid="{00000000-0005-0000-0000-000099770000}"/>
    <cellStyle name="Normal 2 5 2 4 5 10" xfId="51962" xr:uid="{00000000-0005-0000-0000-00009A770000}"/>
    <cellStyle name="Normal 2 5 2 4 5 11" xfId="60348" xr:uid="{00000000-0005-0000-0000-00009B770000}"/>
    <cellStyle name="Normal 2 5 2 4 5 2" xfId="2657" xr:uid="{00000000-0005-0000-0000-00009C770000}"/>
    <cellStyle name="Normal 2 5 2 4 5 2 2" xfId="5374" xr:uid="{00000000-0005-0000-0000-00009D770000}"/>
    <cellStyle name="Normal 2 5 2 4 5 2 2 2" xfId="16728" xr:uid="{00000000-0005-0000-0000-00009E770000}"/>
    <cellStyle name="Normal 2 5 2 4 5 2 2 3" xfId="25114" xr:uid="{00000000-0005-0000-0000-00009F770000}"/>
    <cellStyle name="Normal 2 5 2 4 5 2 2 4" xfId="33500" xr:uid="{00000000-0005-0000-0000-0000A0770000}"/>
    <cellStyle name="Normal 2 5 2 4 5 2 2 5" xfId="41886" xr:uid="{00000000-0005-0000-0000-0000A1770000}"/>
    <cellStyle name="Normal 2 5 2 4 5 2 2 6" xfId="50272" xr:uid="{00000000-0005-0000-0000-0000A2770000}"/>
    <cellStyle name="Normal 2 5 2 4 5 2 2 7" xfId="58658" xr:uid="{00000000-0005-0000-0000-0000A3770000}"/>
    <cellStyle name="Normal 2 5 2 4 5 2 3" xfId="8342" xr:uid="{00000000-0005-0000-0000-0000A4770000}"/>
    <cellStyle name="Normal 2 5 2 4 5 2 3 2" xfId="14018" xr:uid="{00000000-0005-0000-0000-0000A5770000}"/>
    <cellStyle name="Normal 2 5 2 4 5 2 3 3" xfId="22404" xr:uid="{00000000-0005-0000-0000-0000A6770000}"/>
    <cellStyle name="Normal 2 5 2 4 5 2 3 4" xfId="30790" xr:uid="{00000000-0005-0000-0000-0000A7770000}"/>
    <cellStyle name="Normal 2 5 2 4 5 2 3 5" xfId="39176" xr:uid="{00000000-0005-0000-0000-0000A8770000}"/>
    <cellStyle name="Normal 2 5 2 4 5 2 3 6" xfId="47562" xr:uid="{00000000-0005-0000-0000-0000A9770000}"/>
    <cellStyle name="Normal 2 5 2 4 5 2 3 7" xfId="55948" xr:uid="{00000000-0005-0000-0000-0000AA770000}"/>
    <cellStyle name="Normal 2 5 2 4 5 2 4" xfId="11052" xr:uid="{00000000-0005-0000-0000-0000AB770000}"/>
    <cellStyle name="Normal 2 5 2 4 5 2 5" xfId="19438" xr:uid="{00000000-0005-0000-0000-0000AC770000}"/>
    <cellStyle name="Normal 2 5 2 4 5 2 6" xfId="27824" xr:uid="{00000000-0005-0000-0000-0000AD770000}"/>
    <cellStyle name="Normal 2 5 2 4 5 2 7" xfId="36210" xr:uid="{00000000-0005-0000-0000-0000AE770000}"/>
    <cellStyle name="Normal 2 5 2 4 5 2 8" xfId="44596" xr:uid="{00000000-0005-0000-0000-0000AF770000}"/>
    <cellStyle name="Normal 2 5 2 4 5 2 9" xfId="52982" xr:uid="{00000000-0005-0000-0000-0000B0770000}"/>
    <cellStyle name="Normal 2 5 2 4 5 3" xfId="4354" xr:uid="{00000000-0005-0000-0000-0000B1770000}"/>
    <cellStyle name="Normal 2 5 2 4 5 3 2" xfId="15708" xr:uid="{00000000-0005-0000-0000-0000B2770000}"/>
    <cellStyle name="Normal 2 5 2 4 5 3 3" xfId="24094" xr:uid="{00000000-0005-0000-0000-0000B3770000}"/>
    <cellStyle name="Normal 2 5 2 4 5 3 4" xfId="32480" xr:uid="{00000000-0005-0000-0000-0000B4770000}"/>
    <cellStyle name="Normal 2 5 2 4 5 3 5" xfId="40866" xr:uid="{00000000-0005-0000-0000-0000B5770000}"/>
    <cellStyle name="Normal 2 5 2 4 5 3 6" xfId="49252" xr:uid="{00000000-0005-0000-0000-0000B6770000}"/>
    <cellStyle name="Normal 2 5 2 4 5 3 7" xfId="57638" xr:uid="{00000000-0005-0000-0000-0000B7770000}"/>
    <cellStyle name="Normal 2 5 2 4 5 4" xfId="7322" xr:uid="{00000000-0005-0000-0000-0000B8770000}"/>
    <cellStyle name="Normal 2 5 2 4 5 4 2" xfId="12998" xr:uid="{00000000-0005-0000-0000-0000B9770000}"/>
    <cellStyle name="Normal 2 5 2 4 5 4 3" xfId="21384" xr:uid="{00000000-0005-0000-0000-0000BA770000}"/>
    <cellStyle name="Normal 2 5 2 4 5 4 4" xfId="29770" xr:uid="{00000000-0005-0000-0000-0000BB770000}"/>
    <cellStyle name="Normal 2 5 2 4 5 4 5" xfId="38156" xr:uid="{00000000-0005-0000-0000-0000BC770000}"/>
    <cellStyle name="Normal 2 5 2 4 5 4 6" xfId="46542" xr:uid="{00000000-0005-0000-0000-0000BD770000}"/>
    <cellStyle name="Normal 2 5 2 4 5 4 7" xfId="54928" xr:uid="{00000000-0005-0000-0000-0000BE770000}"/>
    <cellStyle name="Normal 2 5 2 4 5 5" xfId="10032" xr:uid="{00000000-0005-0000-0000-0000BF770000}"/>
    <cellStyle name="Normal 2 5 2 4 5 6" xfId="18418" xr:uid="{00000000-0005-0000-0000-0000C0770000}"/>
    <cellStyle name="Normal 2 5 2 4 5 7" xfId="26804" xr:uid="{00000000-0005-0000-0000-0000C1770000}"/>
    <cellStyle name="Normal 2 5 2 4 5 8" xfId="35190" xr:uid="{00000000-0005-0000-0000-0000C2770000}"/>
    <cellStyle name="Normal 2 5 2 4 5 9" xfId="43576" xr:uid="{00000000-0005-0000-0000-0000C3770000}"/>
    <cellStyle name="Normal 2 5 2 4 6" xfId="2218" xr:uid="{00000000-0005-0000-0000-0000C4770000}"/>
    <cellStyle name="Normal 2 5 2 4 6 2" xfId="4935" xr:uid="{00000000-0005-0000-0000-0000C5770000}"/>
    <cellStyle name="Normal 2 5 2 4 6 2 2" xfId="16289" xr:uid="{00000000-0005-0000-0000-0000C6770000}"/>
    <cellStyle name="Normal 2 5 2 4 6 2 3" xfId="24675" xr:uid="{00000000-0005-0000-0000-0000C7770000}"/>
    <cellStyle name="Normal 2 5 2 4 6 2 4" xfId="33061" xr:uid="{00000000-0005-0000-0000-0000C8770000}"/>
    <cellStyle name="Normal 2 5 2 4 6 2 5" xfId="41447" xr:uid="{00000000-0005-0000-0000-0000C9770000}"/>
    <cellStyle name="Normal 2 5 2 4 6 2 6" xfId="49833" xr:uid="{00000000-0005-0000-0000-0000CA770000}"/>
    <cellStyle name="Normal 2 5 2 4 6 2 7" xfId="58219" xr:uid="{00000000-0005-0000-0000-0000CB770000}"/>
    <cellStyle name="Normal 2 5 2 4 6 3" xfId="7903" xr:uid="{00000000-0005-0000-0000-0000CC770000}"/>
    <cellStyle name="Normal 2 5 2 4 6 3 2" xfId="13579" xr:uid="{00000000-0005-0000-0000-0000CD770000}"/>
    <cellStyle name="Normal 2 5 2 4 6 3 3" xfId="21965" xr:uid="{00000000-0005-0000-0000-0000CE770000}"/>
    <cellStyle name="Normal 2 5 2 4 6 3 4" xfId="30351" xr:uid="{00000000-0005-0000-0000-0000CF770000}"/>
    <cellStyle name="Normal 2 5 2 4 6 3 5" xfId="38737" xr:uid="{00000000-0005-0000-0000-0000D0770000}"/>
    <cellStyle name="Normal 2 5 2 4 6 3 6" xfId="47123" xr:uid="{00000000-0005-0000-0000-0000D1770000}"/>
    <cellStyle name="Normal 2 5 2 4 6 3 7" xfId="55509" xr:uid="{00000000-0005-0000-0000-0000D2770000}"/>
    <cellStyle name="Normal 2 5 2 4 6 4" xfId="10613" xr:uid="{00000000-0005-0000-0000-0000D3770000}"/>
    <cellStyle name="Normal 2 5 2 4 6 5" xfId="18999" xr:uid="{00000000-0005-0000-0000-0000D4770000}"/>
    <cellStyle name="Normal 2 5 2 4 6 6" xfId="27385" xr:uid="{00000000-0005-0000-0000-0000D5770000}"/>
    <cellStyle name="Normal 2 5 2 4 6 7" xfId="35771" xr:uid="{00000000-0005-0000-0000-0000D6770000}"/>
    <cellStyle name="Normal 2 5 2 4 6 8" xfId="44157" xr:uid="{00000000-0005-0000-0000-0000D7770000}"/>
    <cellStyle name="Normal 2 5 2 4 6 9" xfId="52543" xr:uid="{00000000-0005-0000-0000-0000D8770000}"/>
    <cellStyle name="Normal 2 5 2 4 7" xfId="707" xr:uid="{00000000-0005-0000-0000-0000D9770000}"/>
    <cellStyle name="Normal 2 5 2 4 7 2" xfId="6477" xr:uid="{00000000-0005-0000-0000-0000DA770000}"/>
    <cellStyle name="Normal 2 5 2 4 7 3" xfId="12153" xr:uid="{00000000-0005-0000-0000-0000DB770000}"/>
    <cellStyle name="Normal 2 5 2 4 7 4" xfId="20539" xr:uid="{00000000-0005-0000-0000-0000DC770000}"/>
    <cellStyle name="Normal 2 5 2 4 7 5" xfId="28925" xr:uid="{00000000-0005-0000-0000-0000DD770000}"/>
    <cellStyle name="Normal 2 5 2 4 7 6" xfId="37311" xr:uid="{00000000-0005-0000-0000-0000DE770000}"/>
    <cellStyle name="Normal 2 5 2 4 7 7" xfId="45697" xr:uid="{00000000-0005-0000-0000-0000DF770000}"/>
    <cellStyle name="Normal 2 5 2 4 7 8" xfId="54083" xr:uid="{00000000-0005-0000-0000-0000E0770000}"/>
    <cellStyle name="Normal 2 5 2 4 8" xfId="3509" xr:uid="{00000000-0005-0000-0000-0000E1770000}"/>
    <cellStyle name="Normal 2 5 2 4 8 2" xfId="14863" xr:uid="{00000000-0005-0000-0000-0000E2770000}"/>
    <cellStyle name="Normal 2 5 2 4 8 3" xfId="23249" xr:uid="{00000000-0005-0000-0000-0000E3770000}"/>
    <cellStyle name="Normal 2 5 2 4 8 4" xfId="31635" xr:uid="{00000000-0005-0000-0000-0000E4770000}"/>
    <cellStyle name="Normal 2 5 2 4 8 5" xfId="40021" xr:uid="{00000000-0005-0000-0000-0000E5770000}"/>
    <cellStyle name="Normal 2 5 2 4 8 6" xfId="48407" xr:uid="{00000000-0005-0000-0000-0000E6770000}"/>
    <cellStyle name="Normal 2 5 2 4 8 7" xfId="56793" xr:uid="{00000000-0005-0000-0000-0000E7770000}"/>
    <cellStyle name="Normal 2 5 2 4 9" xfId="6162" xr:uid="{00000000-0005-0000-0000-0000E8770000}"/>
    <cellStyle name="Normal 2 5 2 4 9 2" xfId="11838" xr:uid="{00000000-0005-0000-0000-0000E9770000}"/>
    <cellStyle name="Normal 2 5 2 4 9 3" xfId="20224" xr:uid="{00000000-0005-0000-0000-0000EA770000}"/>
    <cellStyle name="Normal 2 5 2 4 9 4" xfId="28610" xr:uid="{00000000-0005-0000-0000-0000EB770000}"/>
    <cellStyle name="Normal 2 5 2 4 9 5" xfId="36996" xr:uid="{00000000-0005-0000-0000-0000EC770000}"/>
    <cellStyle name="Normal 2 5 2 4 9 6" xfId="45382" xr:uid="{00000000-0005-0000-0000-0000ED770000}"/>
    <cellStyle name="Normal 2 5 2 4 9 7" xfId="53768" xr:uid="{00000000-0005-0000-0000-0000EE770000}"/>
    <cellStyle name="Normal 2 5 2 4_Sheet1" xfId="292" xr:uid="{00000000-0005-0000-0000-0000EF770000}"/>
    <cellStyle name="Normal 2 5 2 5" xfId="293" xr:uid="{00000000-0005-0000-0000-0000F0770000}"/>
    <cellStyle name="Normal 2 5 2 5 10" xfId="9189" xr:uid="{00000000-0005-0000-0000-0000F1770000}"/>
    <cellStyle name="Normal 2 5 2 5 11" xfId="17575" xr:uid="{00000000-0005-0000-0000-0000F2770000}"/>
    <cellStyle name="Normal 2 5 2 5 12" xfId="25961" xr:uid="{00000000-0005-0000-0000-0000F3770000}"/>
    <cellStyle name="Normal 2 5 2 5 13" xfId="34347" xr:uid="{00000000-0005-0000-0000-0000F4770000}"/>
    <cellStyle name="Normal 2 5 2 5 14" xfId="42733" xr:uid="{00000000-0005-0000-0000-0000F5770000}"/>
    <cellStyle name="Normal 2 5 2 5 15" xfId="51119" xr:uid="{00000000-0005-0000-0000-0000F6770000}"/>
    <cellStyle name="Normal 2 5 2 5 16" xfId="59505" xr:uid="{00000000-0005-0000-0000-0000F7770000}"/>
    <cellStyle name="Normal 2 5 2 5 17" xfId="60872" xr:uid="{00000000-0005-0000-0000-0000F8770000}"/>
    <cellStyle name="Normal 2 5 2 5 2" xfId="294" xr:uid="{00000000-0005-0000-0000-0000F9770000}"/>
    <cellStyle name="Normal 2 5 2 5 2 10" xfId="34348" xr:uid="{00000000-0005-0000-0000-0000FA770000}"/>
    <cellStyle name="Normal 2 5 2 5 2 11" xfId="42734" xr:uid="{00000000-0005-0000-0000-0000FB770000}"/>
    <cellStyle name="Normal 2 5 2 5 2 12" xfId="51120" xr:uid="{00000000-0005-0000-0000-0000FC770000}"/>
    <cellStyle name="Normal 2 5 2 5 2 13" xfId="59506" xr:uid="{00000000-0005-0000-0000-0000FD770000}"/>
    <cellStyle name="Normal 2 5 2 5 2 14" xfId="60873" xr:uid="{00000000-0005-0000-0000-0000FE770000}"/>
    <cellStyle name="Normal 2 5 2 5 2 2" xfId="1116" xr:uid="{00000000-0005-0000-0000-0000FF770000}"/>
    <cellStyle name="Normal 2 5 2 5 2 2 10" xfId="51527" xr:uid="{00000000-0005-0000-0000-000000780000}"/>
    <cellStyle name="Normal 2 5 2 5 2 2 11" xfId="59913" xr:uid="{00000000-0005-0000-0000-000001780000}"/>
    <cellStyle name="Normal 2 5 2 5 2 2 12" xfId="61368" xr:uid="{00000000-0005-0000-0000-000002780000}"/>
    <cellStyle name="Normal 2 5 2 5 2 2 2" xfId="3067" xr:uid="{00000000-0005-0000-0000-000003780000}"/>
    <cellStyle name="Normal 2 5 2 5 2 2 2 2" xfId="5784" xr:uid="{00000000-0005-0000-0000-000004780000}"/>
    <cellStyle name="Normal 2 5 2 5 2 2 2 2 2" xfId="17138" xr:uid="{00000000-0005-0000-0000-000005780000}"/>
    <cellStyle name="Normal 2 5 2 5 2 2 2 2 3" xfId="25524" xr:uid="{00000000-0005-0000-0000-000006780000}"/>
    <cellStyle name="Normal 2 5 2 5 2 2 2 2 4" xfId="33910" xr:uid="{00000000-0005-0000-0000-000007780000}"/>
    <cellStyle name="Normal 2 5 2 5 2 2 2 2 5" xfId="42296" xr:uid="{00000000-0005-0000-0000-000008780000}"/>
    <cellStyle name="Normal 2 5 2 5 2 2 2 2 6" xfId="50682" xr:uid="{00000000-0005-0000-0000-000009780000}"/>
    <cellStyle name="Normal 2 5 2 5 2 2 2 2 7" xfId="59068" xr:uid="{00000000-0005-0000-0000-00000A780000}"/>
    <cellStyle name="Normal 2 5 2 5 2 2 2 3" xfId="8752" xr:uid="{00000000-0005-0000-0000-00000B780000}"/>
    <cellStyle name="Normal 2 5 2 5 2 2 2 3 2" xfId="14428" xr:uid="{00000000-0005-0000-0000-00000C780000}"/>
    <cellStyle name="Normal 2 5 2 5 2 2 2 3 3" xfId="22814" xr:uid="{00000000-0005-0000-0000-00000D780000}"/>
    <cellStyle name="Normal 2 5 2 5 2 2 2 3 4" xfId="31200" xr:uid="{00000000-0005-0000-0000-00000E780000}"/>
    <cellStyle name="Normal 2 5 2 5 2 2 2 3 5" xfId="39586" xr:uid="{00000000-0005-0000-0000-00000F780000}"/>
    <cellStyle name="Normal 2 5 2 5 2 2 2 3 6" xfId="47972" xr:uid="{00000000-0005-0000-0000-000010780000}"/>
    <cellStyle name="Normal 2 5 2 5 2 2 2 3 7" xfId="56358" xr:uid="{00000000-0005-0000-0000-000011780000}"/>
    <cellStyle name="Normal 2 5 2 5 2 2 2 4" xfId="11462" xr:uid="{00000000-0005-0000-0000-000012780000}"/>
    <cellStyle name="Normal 2 5 2 5 2 2 2 5" xfId="19848" xr:uid="{00000000-0005-0000-0000-000013780000}"/>
    <cellStyle name="Normal 2 5 2 5 2 2 2 6" xfId="28234" xr:uid="{00000000-0005-0000-0000-000014780000}"/>
    <cellStyle name="Normal 2 5 2 5 2 2 2 7" xfId="36620" xr:uid="{00000000-0005-0000-0000-000015780000}"/>
    <cellStyle name="Normal 2 5 2 5 2 2 2 8" xfId="45006" xr:uid="{00000000-0005-0000-0000-000016780000}"/>
    <cellStyle name="Normal 2 5 2 5 2 2 2 9" xfId="53392" xr:uid="{00000000-0005-0000-0000-000017780000}"/>
    <cellStyle name="Normal 2 5 2 5 2 2 3" xfId="3919" xr:uid="{00000000-0005-0000-0000-000018780000}"/>
    <cellStyle name="Normal 2 5 2 5 2 2 3 2" xfId="15273" xr:uid="{00000000-0005-0000-0000-000019780000}"/>
    <cellStyle name="Normal 2 5 2 5 2 2 3 3" xfId="23659" xr:uid="{00000000-0005-0000-0000-00001A780000}"/>
    <cellStyle name="Normal 2 5 2 5 2 2 3 4" xfId="32045" xr:uid="{00000000-0005-0000-0000-00001B780000}"/>
    <cellStyle name="Normal 2 5 2 5 2 2 3 5" xfId="40431" xr:uid="{00000000-0005-0000-0000-00001C780000}"/>
    <cellStyle name="Normal 2 5 2 5 2 2 3 6" xfId="48817" xr:uid="{00000000-0005-0000-0000-00001D780000}"/>
    <cellStyle name="Normal 2 5 2 5 2 2 3 7" xfId="57203" xr:uid="{00000000-0005-0000-0000-00001E780000}"/>
    <cellStyle name="Normal 2 5 2 5 2 2 4" xfId="6887" xr:uid="{00000000-0005-0000-0000-00001F780000}"/>
    <cellStyle name="Normal 2 5 2 5 2 2 4 2" xfId="12563" xr:uid="{00000000-0005-0000-0000-000020780000}"/>
    <cellStyle name="Normal 2 5 2 5 2 2 4 3" xfId="20949" xr:uid="{00000000-0005-0000-0000-000021780000}"/>
    <cellStyle name="Normal 2 5 2 5 2 2 4 4" xfId="29335" xr:uid="{00000000-0005-0000-0000-000022780000}"/>
    <cellStyle name="Normal 2 5 2 5 2 2 4 5" xfId="37721" xr:uid="{00000000-0005-0000-0000-000023780000}"/>
    <cellStyle name="Normal 2 5 2 5 2 2 4 6" xfId="46107" xr:uid="{00000000-0005-0000-0000-000024780000}"/>
    <cellStyle name="Normal 2 5 2 5 2 2 4 7" xfId="54493" xr:uid="{00000000-0005-0000-0000-000025780000}"/>
    <cellStyle name="Normal 2 5 2 5 2 2 5" xfId="9597" xr:uid="{00000000-0005-0000-0000-000026780000}"/>
    <cellStyle name="Normal 2 5 2 5 2 2 6" xfId="17983" xr:uid="{00000000-0005-0000-0000-000027780000}"/>
    <cellStyle name="Normal 2 5 2 5 2 2 7" xfId="26369" xr:uid="{00000000-0005-0000-0000-000028780000}"/>
    <cellStyle name="Normal 2 5 2 5 2 2 8" xfId="34755" xr:uid="{00000000-0005-0000-0000-000029780000}"/>
    <cellStyle name="Normal 2 5 2 5 2 2 9" xfId="43141" xr:uid="{00000000-0005-0000-0000-00002A780000}"/>
    <cellStyle name="Normal 2 5 2 5 2 3" xfId="1640" xr:uid="{00000000-0005-0000-0000-00002B780000}"/>
    <cellStyle name="Normal 2 5 2 5 2 3 10" xfId="51965" xr:uid="{00000000-0005-0000-0000-00002C780000}"/>
    <cellStyle name="Normal 2 5 2 5 2 3 11" xfId="60351" xr:uid="{00000000-0005-0000-0000-00002D780000}"/>
    <cellStyle name="Normal 2 5 2 5 2 3 2" xfId="2660" xr:uid="{00000000-0005-0000-0000-00002E780000}"/>
    <cellStyle name="Normal 2 5 2 5 2 3 2 2" xfId="5377" xr:uid="{00000000-0005-0000-0000-00002F780000}"/>
    <cellStyle name="Normal 2 5 2 5 2 3 2 2 2" xfId="16731" xr:uid="{00000000-0005-0000-0000-000030780000}"/>
    <cellStyle name="Normal 2 5 2 5 2 3 2 2 3" xfId="25117" xr:uid="{00000000-0005-0000-0000-000031780000}"/>
    <cellStyle name="Normal 2 5 2 5 2 3 2 2 4" xfId="33503" xr:uid="{00000000-0005-0000-0000-000032780000}"/>
    <cellStyle name="Normal 2 5 2 5 2 3 2 2 5" xfId="41889" xr:uid="{00000000-0005-0000-0000-000033780000}"/>
    <cellStyle name="Normal 2 5 2 5 2 3 2 2 6" xfId="50275" xr:uid="{00000000-0005-0000-0000-000034780000}"/>
    <cellStyle name="Normal 2 5 2 5 2 3 2 2 7" xfId="58661" xr:uid="{00000000-0005-0000-0000-000035780000}"/>
    <cellStyle name="Normal 2 5 2 5 2 3 2 3" xfId="8345" xr:uid="{00000000-0005-0000-0000-000036780000}"/>
    <cellStyle name="Normal 2 5 2 5 2 3 2 3 2" xfId="14021" xr:uid="{00000000-0005-0000-0000-000037780000}"/>
    <cellStyle name="Normal 2 5 2 5 2 3 2 3 3" xfId="22407" xr:uid="{00000000-0005-0000-0000-000038780000}"/>
    <cellStyle name="Normal 2 5 2 5 2 3 2 3 4" xfId="30793" xr:uid="{00000000-0005-0000-0000-000039780000}"/>
    <cellStyle name="Normal 2 5 2 5 2 3 2 3 5" xfId="39179" xr:uid="{00000000-0005-0000-0000-00003A780000}"/>
    <cellStyle name="Normal 2 5 2 5 2 3 2 3 6" xfId="47565" xr:uid="{00000000-0005-0000-0000-00003B780000}"/>
    <cellStyle name="Normal 2 5 2 5 2 3 2 3 7" xfId="55951" xr:uid="{00000000-0005-0000-0000-00003C780000}"/>
    <cellStyle name="Normal 2 5 2 5 2 3 2 4" xfId="11055" xr:uid="{00000000-0005-0000-0000-00003D780000}"/>
    <cellStyle name="Normal 2 5 2 5 2 3 2 5" xfId="19441" xr:uid="{00000000-0005-0000-0000-00003E780000}"/>
    <cellStyle name="Normal 2 5 2 5 2 3 2 6" xfId="27827" xr:uid="{00000000-0005-0000-0000-00003F780000}"/>
    <cellStyle name="Normal 2 5 2 5 2 3 2 7" xfId="36213" xr:uid="{00000000-0005-0000-0000-000040780000}"/>
    <cellStyle name="Normal 2 5 2 5 2 3 2 8" xfId="44599" xr:uid="{00000000-0005-0000-0000-000041780000}"/>
    <cellStyle name="Normal 2 5 2 5 2 3 2 9" xfId="52985" xr:uid="{00000000-0005-0000-0000-000042780000}"/>
    <cellStyle name="Normal 2 5 2 5 2 3 3" xfId="4357" xr:uid="{00000000-0005-0000-0000-000043780000}"/>
    <cellStyle name="Normal 2 5 2 5 2 3 3 2" xfId="15711" xr:uid="{00000000-0005-0000-0000-000044780000}"/>
    <cellStyle name="Normal 2 5 2 5 2 3 3 3" xfId="24097" xr:uid="{00000000-0005-0000-0000-000045780000}"/>
    <cellStyle name="Normal 2 5 2 5 2 3 3 4" xfId="32483" xr:uid="{00000000-0005-0000-0000-000046780000}"/>
    <cellStyle name="Normal 2 5 2 5 2 3 3 5" xfId="40869" xr:uid="{00000000-0005-0000-0000-000047780000}"/>
    <cellStyle name="Normal 2 5 2 5 2 3 3 6" xfId="49255" xr:uid="{00000000-0005-0000-0000-000048780000}"/>
    <cellStyle name="Normal 2 5 2 5 2 3 3 7" xfId="57641" xr:uid="{00000000-0005-0000-0000-000049780000}"/>
    <cellStyle name="Normal 2 5 2 5 2 3 4" xfId="7325" xr:uid="{00000000-0005-0000-0000-00004A780000}"/>
    <cellStyle name="Normal 2 5 2 5 2 3 4 2" xfId="13001" xr:uid="{00000000-0005-0000-0000-00004B780000}"/>
    <cellStyle name="Normal 2 5 2 5 2 3 4 3" xfId="21387" xr:uid="{00000000-0005-0000-0000-00004C780000}"/>
    <cellStyle name="Normal 2 5 2 5 2 3 4 4" xfId="29773" xr:uid="{00000000-0005-0000-0000-00004D780000}"/>
    <cellStyle name="Normal 2 5 2 5 2 3 4 5" xfId="38159" xr:uid="{00000000-0005-0000-0000-00004E780000}"/>
    <cellStyle name="Normal 2 5 2 5 2 3 4 6" xfId="46545" xr:uid="{00000000-0005-0000-0000-00004F780000}"/>
    <cellStyle name="Normal 2 5 2 5 2 3 4 7" xfId="54931" xr:uid="{00000000-0005-0000-0000-000050780000}"/>
    <cellStyle name="Normal 2 5 2 5 2 3 5" xfId="10035" xr:uid="{00000000-0005-0000-0000-000051780000}"/>
    <cellStyle name="Normal 2 5 2 5 2 3 6" xfId="18421" xr:uid="{00000000-0005-0000-0000-000052780000}"/>
    <cellStyle name="Normal 2 5 2 5 2 3 7" xfId="26807" xr:uid="{00000000-0005-0000-0000-000053780000}"/>
    <cellStyle name="Normal 2 5 2 5 2 3 8" xfId="35193" xr:uid="{00000000-0005-0000-0000-000054780000}"/>
    <cellStyle name="Normal 2 5 2 5 2 3 9" xfId="43579" xr:uid="{00000000-0005-0000-0000-000055780000}"/>
    <cellStyle name="Normal 2 5 2 5 2 4" xfId="2222" xr:uid="{00000000-0005-0000-0000-000056780000}"/>
    <cellStyle name="Normal 2 5 2 5 2 4 2" xfId="4939" xr:uid="{00000000-0005-0000-0000-000057780000}"/>
    <cellStyle name="Normal 2 5 2 5 2 4 2 2" xfId="16293" xr:uid="{00000000-0005-0000-0000-000058780000}"/>
    <cellStyle name="Normal 2 5 2 5 2 4 2 3" xfId="24679" xr:uid="{00000000-0005-0000-0000-000059780000}"/>
    <cellStyle name="Normal 2 5 2 5 2 4 2 4" xfId="33065" xr:uid="{00000000-0005-0000-0000-00005A780000}"/>
    <cellStyle name="Normal 2 5 2 5 2 4 2 5" xfId="41451" xr:uid="{00000000-0005-0000-0000-00005B780000}"/>
    <cellStyle name="Normal 2 5 2 5 2 4 2 6" xfId="49837" xr:uid="{00000000-0005-0000-0000-00005C780000}"/>
    <cellStyle name="Normal 2 5 2 5 2 4 2 7" xfId="58223" xr:uid="{00000000-0005-0000-0000-00005D780000}"/>
    <cellStyle name="Normal 2 5 2 5 2 4 3" xfId="7907" xr:uid="{00000000-0005-0000-0000-00005E780000}"/>
    <cellStyle name="Normal 2 5 2 5 2 4 3 2" xfId="13583" xr:uid="{00000000-0005-0000-0000-00005F780000}"/>
    <cellStyle name="Normal 2 5 2 5 2 4 3 3" xfId="21969" xr:uid="{00000000-0005-0000-0000-000060780000}"/>
    <cellStyle name="Normal 2 5 2 5 2 4 3 4" xfId="30355" xr:uid="{00000000-0005-0000-0000-000061780000}"/>
    <cellStyle name="Normal 2 5 2 5 2 4 3 5" xfId="38741" xr:uid="{00000000-0005-0000-0000-000062780000}"/>
    <cellStyle name="Normal 2 5 2 5 2 4 3 6" xfId="47127" xr:uid="{00000000-0005-0000-0000-000063780000}"/>
    <cellStyle name="Normal 2 5 2 5 2 4 3 7" xfId="55513" xr:uid="{00000000-0005-0000-0000-000064780000}"/>
    <cellStyle name="Normal 2 5 2 5 2 4 4" xfId="10617" xr:uid="{00000000-0005-0000-0000-000065780000}"/>
    <cellStyle name="Normal 2 5 2 5 2 4 5" xfId="19003" xr:uid="{00000000-0005-0000-0000-000066780000}"/>
    <cellStyle name="Normal 2 5 2 5 2 4 6" xfId="27389" xr:uid="{00000000-0005-0000-0000-000067780000}"/>
    <cellStyle name="Normal 2 5 2 5 2 4 7" xfId="35775" xr:uid="{00000000-0005-0000-0000-000068780000}"/>
    <cellStyle name="Normal 2 5 2 5 2 4 8" xfId="44161" xr:uid="{00000000-0005-0000-0000-000069780000}"/>
    <cellStyle name="Normal 2 5 2 5 2 4 9" xfId="52547" xr:uid="{00000000-0005-0000-0000-00006A780000}"/>
    <cellStyle name="Normal 2 5 2 5 2 5" xfId="3512" xr:uid="{00000000-0005-0000-0000-00006B780000}"/>
    <cellStyle name="Normal 2 5 2 5 2 5 2" xfId="14866" xr:uid="{00000000-0005-0000-0000-00006C780000}"/>
    <cellStyle name="Normal 2 5 2 5 2 5 3" xfId="23252" xr:uid="{00000000-0005-0000-0000-00006D780000}"/>
    <cellStyle name="Normal 2 5 2 5 2 5 4" xfId="31638" xr:uid="{00000000-0005-0000-0000-00006E780000}"/>
    <cellStyle name="Normal 2 5 2 5 2 5 5" xfId="40024" xr:uid="{00000000-0005-0000-0000-00006F780000}"/>
    <cellStyle name="Normal 2 5 2 5 2 5 6" xfId="48410" xr:uid="{00000000-0005-0000-0000-000070780000}"/>
    <cellStyle name="Normal 2 5 2 5 2 5 7" xfId="56796" xr:uid="{00000000-0005-0000-0000-000071780000}"/>
    <cellStyle name="Normal 2 5 2 5 2 6" xfId="6480" xr:uid="{00000000-0005-0000-0000-000072780000}"/>
    <cellStyle name="Normal 2 5 2 5 2 6 2" xfId="12156" xr:uid="{00000000-0005-0000-0000-000073780000}"/>
    <cellStyle name="Normal 2 5 2 5 2 6 3" xfId="20542" xr:uid="{00000000-0005-0000-0000-000074780000}"/>
    <cellStyle name="Normal 2 5 2 5 2 6 4" xfId="28928" xr:uid="{00000000-0005-0000-0000-000075780000}"/>
    <cellStyle name="Normal 2 5 2 5 2 6 5" xfId="37314" xr:uid="{00000000-0005-0000-0000-000076780000}"/>
    <cellStyle name="Normal 2 5 2 5 2 6 6" xfId="45700" xr:uid="{00000000-0005-0000-0000-000077780000}"/>
    <cellStyle name="Normal 2 5 2 5 2 6 7" xfId="54086" xr:uid="{00000000-0005-0000-0000-000078780000}"/>
    <cellStyle name="Normal 2 5 2 5 2 7" xfId="9190" xr:uid="{00000000-0005-0000-0000-000079780000}"/>
    <cellStyle name="Normal 2 5 2 5 2 8" xfId="17576" xr:uid="{00000000-0005-0000-0000-00007A780000}"/>
    <cellStyle name="Normal 2 5 2 5 2 9" xfId="25962" xr:uid="{00000000-0005-0000-0000-00007B780000}"/>
    <cellStyle name="Normal 2 5 2 5 3" xfId="1117" xr:uid="{00000000-0005-0000-0000-00007C780000}"/>
    <cellStyle name="Normal 2 5 2 5 3 10" xfId="43142" xr:uid="{00000000-0005-0000-0000-00007D780000}"/>
    <cellStyle name="Normal 2 5 2 5 3 11" xfId="51528" xr:uid="{00000000-0005-0000-0000-00007E780000}"/>
    <cellStyle name="Normal 2 5 2 5 3 12" xfId="59914" xr:uid="{00000000-0005-0000-0000-00007F780000}"/>
    <cellStyle name="Normal 2 5 2 5 3 13" xfId="61367" xr:uid="{00000000-0005-0000-0000-000080780000}"/>
    <cellStyle name="Normal 2 5 2 5 3 2" xfId="1889" xr:uid="{00000000-0005-0000-0000-000081780000}"/>
    <cellStyle name="Normal 2 5 2 5 3 2 10" xfId="52214" xr:uid="{00000000-0005-0000-0000-000082780000}"/>
    <cellStyle name="Normal 2 5 2 5 3 2 11" xfId="60600" xr:uid="{00000000-0005-0000-0000-000083780000}"/>
    <cellStyle name="Normal 2 5 2 5 3 2 2" xfId="3068" xr:uid="{00000000-0005-0000-0000-000084780000}"/>
    <cellStyle name="Normal 2 5 2 5 3 2 2 2" xfId="5785" xr:uid="{00000000-0005-0000-0000-000085780000}"/>
    <cellStyle name="Normal 2 5 2 5 3 2 2 2 2" xfId="17139" xr:uid="{00000000-0005-0000-0000-000086780000}"/>
    <cellStyle name="Normal 2 5 2 5 3 2 2 2 3" xfId="25525" xr:uid="{00000000-0005-0000-0000-000087780000}"/>
    <cellStyle name="Normal 2 5 2 5 3 2 2 2 4" xfId="33911" xr:uid="{00000000-0005-0000-0000-000088780000}"/>
    <cellStyle name="Normal 2 5 2 5 3 2 2 2 5" xfId="42297" xr:uid="{00000000-0005-0000-0000-000089780000}"/>
    <cellStyle name="Normal 2 5 2 5 3 2 2 2 6" xfId="50683" xr:uid="{00000000-0005-0000-0000-00008A780000}"/>
    <cellStyle name="Normal 2 5 2 5 3 2 2 2 7" xfId="59069" xr:uid="{00000000-0005-0000-0000-00008B780000}"/>
    <cellStyle name="Normal 2 5 2 5 3 2 2 3" xfId="8753" xr:uid="{00000000-0005-0000-0000-00008C780000}"/>
    <cellStyle name="Normal 2 5 2 5 3 2 2 3 2" xfId="14429" xr:uid="{00000000-0005-0000-0000-00008D780000}"/>
    <cellStyle name="Normal 2 5 2 5 3 2 2 3 3" xfId="22815" xr:uid="{00000000-0005-0000-0000-00008E780000}"/>
    <cellStyle name="Normal 2 5 2 5 3 2 2 3 4" xfId="31201" xr:uid="{00000000-0005-0000-0000-00008F780000}"/>
    <cellStyle name="Normal 2 5 2 5 3 2 2 3 5" xfId="39587" xr:uid="{00000000-0005-0000-0000-000090780000}"/>
    <cellStyle name="Normal 2 5 2 5 3 2 2 3 6" xfId="47973" xr:uid="{00000000-0005-0000-0000-000091780000}"/>
    <cellStyle name="Normal 2 5 2 5 3 2 2 3 7" xfId="56359" xr:uid="{00000000-0005-0000-0000-000092780000}"/>
    <cellStyle name="Normal 2 5 2 5 3 2 2 4" xfId="11463" xr:uid="{00000000-0005-0000-0000-000093780000}"/>
    <cellStyle name="Normal 2 5 2 5 3 2 2 5" xfId="19849" xr:uid="{00000000-0005-0000-0000-000094780000}"/>
    <cellStyle name="Normal 2 5 2 5 3 2 2 6" xfId="28235" xr:uid="{00000000-0005-0000-0000-000095780000}"/>
    <cellStyle name="Normal 2 5 2 5 3 2 2 7" xfId="36621" xr:uid="{00000000-0005-0000-0000-000096780000}"/>
    <cellStyle name="Normal 2 5 2 5 3 2 2 8" xfId="45007" xr:uid="{00000000-0005-0000-0000-000097780000}"/>
    <cellStyle name="Normal 2 5 2 5 3 2 2 9" xfId="53393" xr:uid="{00000000-0005-0000-0000-000098780000}"/>
    <cellStyle name="Normal 2 5 2 5 3 2 3" xfId="4606" xr:uid="{00000000-0005-0000-0000-000099780000}"/>
    <cellStyle name="Normal 2 5 2 5 3 2 3 2" xfId="15960" xr:uid="{00000000-0005-0000-0000-00009A780000}"/>
    <cellStyle name="Normal 2 5 2 5 3 2 3 3" xfId="24346" xr:uid="{00000000-0005-0000-0000-00009B780000}"/>
    <cellStyle name="Normal 2 5 2 5 3 2 3 4" xfId="32732" xr:uid="{00000000-0005-0000-0000-00009C780000}"/>
    <cellStyle name="Normal 2 5 2 5 3 2 3 5" xfId="41118" xr:uid="{00000000-0005-0000-0000-00009D780000}"/>
    <cellStyle name="Normal 2 5 2 5 3 2 3 6" xfId="49504" xr:uid="{00000000-0005-0000-0000-00009E780000}"/>
    <cellStyle name="Normal 2 5 2 5 3 2 3 7" xfId="57890" xr:uid="{00000000-0005-0000-0000-00009F780000}"/>
    <cellStyle name="Normal 2 5 2 5 3 2 4" xfId="7574" xr:uid="{00000000-0005-0000-0000-0000A0780000}"/>
    <cellStyle name="Normal 2 5 2 5 3 2 4 2" xfId="13250" xr:uid="{00000000-0005-0000-0000-0000A1780000}"/>
    <cellStyle name="Normal 2 5 2 5 3 2 4 3" xfId="21636" xr:uid="{00000000-0005-0000-0000-0000A2780000}"/>
    <cellStyle name="Normal 2 5 2 5 3 2 4 4" xfId="30022" xr:uid="{00000000-0005-0000-0000-0000A3780000}"/>
    <cellStyle name="Normal 2 5 2 5 3 2 4 5" xfId="38408" xr:uid="{00000000-0005-0000-0000-0000A4780000}"/>
    <cellStyle name="Normal 2 5 2 5 3 2 4 6" xfId="46794" xr:uid="{00000000-0005-0000-0000-0000A5780000}"/>
    <cellStyle name="Normal 2 5 2 5 3 2 4 7" xfId="55180" xr:uid="{00000000-0005-0000-0000-0000A6780000}"/>
    <cellStyle name="Normal 2 5 2 5 3 2 5" xfId="10284" xr:uid="{00000000-0005-0000-0000-0000A7780000}"/>
    <cellStyle name="Normal 2 5 2 5 3 2 6" xfId="18670" xr:uid="{00000000-0005-0000-0000-0000A8780000}"/>
    <cellStyle name="Normal 2 5 2 5 3 2 7" xfId="27056" xr:uid="{00000000-0005-0000-0000-0000A9780000}"/>
    <cellStyle name="Normal 2 5 2 5 3 2 8" xfId="35442" xr:uid="{00000000-0005-0000-0000-0000AA780000}"/>
    <cellStyle name="Normal 2 5 2 5 3 2 9" xfId="43828" xr:uid="{00000000-0005-0000-0000-0000AB780000}"/>
    <cellStyle name="Normal 2 5 2 5 3 3" xfId="2223" xr:uid="{00000000-0005-0000-0000-0000AC780000}"/>
    <cellStyle name="Normal 2 5 2 5 3 3 2" xfId="4940" xr:uid="{00000000-0005-0000-0000-0000AD780000}"/>
    <cellStyle name="Normal 2 5 2 5 3 3 2 2" xfId="16294" xr:uid="{00000000-0005-0000-0000-0000AE780000}"/>
    <cellStyle name="Normal 2 5 2 5 3 3 2 3" xfId="24680" xr:uid="{00000000-0005-0000-0000-0000AF780000}"/>
    <cellStyle name="Normal 2 5 2 5 3 3 2 4" xfId="33066" xr:uid="{00000000-0005-0000-0000-0000B0780000}"/>
    <cellStyle name="Normal 2 5 2 5 3 3 2 5" xfId="41452" xr:uid="{00000000-0005-0000-0000-0000B1780000}"/>
    <cellStyle name="Normal 2 5 2 5 3 3 2 6" xfId="49838" xr:uid="{00000000-0005-0000-0000-0000B2780000}"/>
    <cellStyle name="Normal 2 5 2 5 3 3 2 7" xfId="58224" xr:uid="{00000000-0005-0000-0000-0000B3780000}"/>
    <cellStyle name="Normal 2 5 2 5 3 3 3" xfId="7908" xr:uid="{00000000-0005-0000-0000-0000B4780000}"/>
    <cellStyle name="Normal 2 5 2 5 3 3 3 2" xfId="13584" xr:uid="{00000000-0005-0000-0000-0000B5780000}"/>
    <cellStyle name="Normal 2 5 2 5 3 3 3 3" xfId="21970" xr:uid="{00000000-0005-0000-0000-0000B6780000}"/>
    <cellStyle name="Normal 2 5 2 5 3 3 3 4" xfId="30356" xr:uid="{00000000-0005-0000-0000-0000B7780000}"/>
    <cellStyle name="Normal 2 5 2 5 3 3 3 5" xfId="38742" xr:uid="{00000000-0005-0000-0000-0000B8780000}"/>
    <cellStyle name="Normal 2 5 2 5 3 3 3 6" xfId="47128" xr:uid="{00000000-0005-0000-0000-0000B9780000}"/>
    <cellStyle name="Normal 2 5 2 5 3 3 3 7" xfId="55514" xr:uid="{00000000-0005-0000-0000-0000BA780000}"/>
    <cellStyle name="Normal 2 5 2 5 3 3 4" xfId="10618" xr:uid="{00000000-0005-0000-0000-0000BB780000}"/>
    <cellStyle name="Normal 2 5 2 5 3 3 5" xfId="19004" xr:uid="{00000000-0005-0000-0000-0000BC780000}"/>
    <cellStyle name="Normal 2 5 2 5 3 3 6" xfId="27390" xr:uid="{00000000-0005-0000-0000-0000BD780000}"/>
    <cellStyle name="Normal 2 5 2 5 3 3 7" xfId="35776" xr:uid="{00000000-0005-0000-0000-0000BE780000}"/>
    <cellStyle name="Normal 2 5 2 5 3 3 8" xfId="44162" xr:uid="{00000000-0005-0000-0000-0000BF780000}"/>
    <cellStyle name="Normal 2 5 2 5 3 3 9" xfId="52548" xr:uid="{00000000-0005-0000-0000-0000C0780000}"/>
    <cellStyle name="Normal 2 5 2 5 3 4" xfId="3920" xr:uid="{00000000-0005-0000-0000-0000C1780000}"/>
    <cellStyle name="Normal 2 5 2 5 3 4 2" xfId="15274" xr:uid="{00000000-0005-0000-0000-0000C2780000}"/>
    <cellStyle name="Normal 2 5 2 5 3 4 3" xfId="23660" xr:uid="{00000000-0005-0000-0000-0000C3780000}"/>
    <cellStyle name="Normal 2 5 2 5 3 4 4" xfId="32046" xr:uid="{00000000-0005-0000-0000-0000C4780000}"/>
    <cellStyle name="Normal 2 5 2 5 3 4 5" xfId="40432" xr:uid="{00000000-0005-0000-0000-0000C5780000}"/>
    <cellStyle name="Normal 2 5 2 5 3 4 6" xfId="48818" xr:uid="{00000000-0005-0000-0000-0000C6780000}"/>
    <cellStyle name="Normal 2 5 2 5 3 4 7" xfId="57204" xr:uid="{00000000-0005-0000-0000-0000C7780000}"/>
    <cellStyle name="Normal 2 5 2 5 3 5" xfId="6888" xr:uid="{00000000-0005-0000-0000-0000C8780000}"/>
    <cellStyle name="Normal 2 5 2 5 3 5 2" xfId="12564" xr:uid="{00000000-0005-0000-0000-0000C9780000}"/>
    <cellStyle name="Normal 2 5 2 5 3 5 3" xfId="20950" xr:uid="{00000000-0005-0000-0000-0000CA780000}"/>
    <cellStyle name="Normal 2 5 2 5 3 5 4" xfId="29336" xr:uid="{00000000-0005-0000-0000-0000CB780000}"/>
    <cellStyle name="Normal 2 5 2 5 3 5 5" xfId="37722" xr:uid="{00000000-0005-0000-0000-0000CC780000}"/>
    <cellStyle name="Normal 2 5 2 5 3 5 6" xfId="46108" xr:uid="{00000000-0005-0000-0000-0000CD780000}"/>
    <cellStyle name="Normal 2 5 2 5 3 5 7" xfId="54494" xr:uid="{00000000-0005-0000-0000-0000CE780000}"/>
    <cellStyle name="Normal 2 5 2 5 3 6" xfId="9598" xr:uid="{00000000-0005-0000-0000-0000CF780000}"/>
    <cellStyle name="Normal 2 5 2 5 3 7" xfId="17984" xr:uid="{00000000-0005-0000-0000-0000D0780000}"/>
    <cellStyle name="Normal 2 5 2 5 3 8" xfId="26370" xr:uid="{00000000-0005-0000-0000-0000D1780000}"/>
    <cellStyle name="Normal 2 5 2 5 3 9" xfId="34756" xr:uid="{00000000-0005-0000-0000-0000D2780000}"/>
    <cellStyle name="Normal 2 5 2 5 4" xfId="1115" xr:uid="{00000000-0005-0000-0000-0000D3780000}"/>
    <cellStyle name="Normal 2 5 2 5 4 10" xfId="51526" xr:uid="{00000000-0005-0000-0000-0000D4780000}"/>
    <cellStyle name="Normal 2 5 2 5 4 11" xfId="59912" xr:uid="{00000000-0005-0000-0000-0000D5780000}"/>
    <cellStyle name="Normal 2 5 2 5 4 2" xfId="3066" xr:uid="{00000000-0005-0000-0000-0000D6780000}"/>
    <cellStyle name="Normal 2 5 2 5 4 2 2" xfId="5783" xr:uid="{00000000-0005-0000-0000-0000D7780000}"/>
    <cellStyle name="Normal 2 5 2 5 4 2 2 2" xfId="17137" xr:uid="{00000000-0005-0000-0000-0000D8780000}"/>
    <cellStyle name="Normal 2 5 2 5 4 2 2 3" xfId="25523" xr:uid="{00000000-0005-0000-0000-0000D9780000}"/>
    <cellStyle name="Normal 2 5 2 5 4 2 2 4" xfId="33909" xr:uid="{00000000-0005-0000-0000-0000DA780000}"/>
    <cellStyle name="Normal 2 5 2 5 4 2 2 5" xfId="42295" xr:uid="{00000000-0005-0000-0000-0000DB780000}"/>
    <cellStyle name="Normal 2 5 2 5 4 2 2 6" xfId="50681" xr:uid="{00000000-0005-0000-0000-0000DC780000}"/>
    <cellStyle name="Normal 2 5 2 5 4 2 2 7" xfId="59067" xr:uid="{00000000-0005-0000-0000-0000DD780000}"/>
    <cellStyle name="Normal 2 5 2 5 4 2 3" xfId="8751" xr:uid="{00000000-0005-0000-0000-0000DE780000}"/>
    <cellStyle name="Normal 2 5 2 5 4 2 3 2" xfId="14427" xr:uid="{00000000-0005-0000-0000-0000DF780000}"/>
    <cellStyle name="Normal 2 5 2 5 4 2 3 3" xfId="22813" xr:uid="{00000000-0005-0000-0000-0000E0780000}"/>
    <cellStyle name="Normal 2 5 2 5 4 2 3 4" xfId="31199" xr:uid="{00000000-0005-0000-0000-0000E1780000}"/>
    <cellStyle name="Normal 2 5 2 5 4 2 3 5" xfId="39585" xr:uid="{00000000-0005-0000-0000-0000E2780000}"/>
    <cellStyle name="Normal 2 5 2 5 4 2 3 6" xfId="47971" xr:uid="{00000000-0005-0000-0000-0000E3780000}"/>
    <cellStyle name="Normal 2 5 2 5 4 2 3 7" xfId="56357" xr:uid="{00000000-0005-0000-0000-0000E4780000}"/>
    <cellStyle name="Normal 2 5 2 5 4 2 4" xfId="11461" xr:uid="{00000000-0005-0000-0000-0000E5780000}"/>
    <cellStyle name="Normal 2 5 2 5 4 2 5" xfId="19847" xr:uid="{00000000-0005-0000-0000-0000E6780000}"/>
    <cellStyle name="Normal 2 5 2 5 4 2 6" xfId="28233" xr:uid="{00000000-0005-0000-0000-0000E7780000}"/>
    <cellStyle name="Normal 2 5 2 5 4 2 7" xfId="36619" xr:uid="{00000000-0005-0000-0000-0000E8780000}"/>
    <cellStyle name="Normal 2 5 2 5 4 2 8" xfId="45005" xr:uid="{00000000-0005-0000-0000-0000E9780000}"/>
    <cellStyle name="Normal 2 5 2 5 4 2 9" xfId="53391" xr:uid="{00000000-0005-0000-0000-0000EA780000}"/>
    <cellStyle name="Normal 2 5 2 5 4 3" xfId="3918" xr:uid="{00000000-0005-0000-0000-0000EB780000}"/>
    <cellStyle name="Normal 2 5 2 5 4 3 2" xfId="15272" xr:uid="{00000000-0005-0000-0000-0000EC780000}"/>
    <cellStyle name="Normal 2 5 2 5 4 3 3" xfId="23658" xr:uid="{00000000-0005-0000-0000-0000ED780000}"/>
    <cellStyle name="Normal 2 5 2 5 4 3 4" xfId="32044" xr:uid="{00000000-0005-0000-0000-0000EE780000}"/>
    <cellStyle name="Normal 2 5 2 5 4 3 5" xfId="40430" xr:uid="{00000000-0005-0000-0000-0000EF780000}"/>
    <cellStyle name="Normal 2 5 2 5 4 3 6" xfId="48816" xr:uid="{00000000-0005-0000-0000-0000F0780000}"/>
    <cellStyle name="Normal 2 5 2 5 4 3 7" xfId="57202" xr:uid="{00000000-0005-0000-0000-0000F1780000}"/>
    <cellStyle name="Normal 2 5 2 5 4 4" xfId="6886" xr:uid="{00000000-0005-0000-0000-0000F2780000}"/>
    <cellStyle name="Normal 2 5 2 5 4 4 2" xfId="12562" xr:uid="{00000000-0005-0000-0000-0000F3780000}"/>
    <cellStyle name="Normal 2 5 2 5 4 4 3" xfId="20948" xr:uid="{00000000-0005-0000-0000-0000F4780000}"/>
    <cellStyle name="Normal 2 5 2 5 4 4 4" xfId="29334" xr:uid="{00000000-0005-0000-0000-0000F5780000}"/>
    <cellStyle name="Normal 2 5 2 5 4 4 5" xfId="37720" xr:uid="{00000000-0005-0000-0000-0000F6780000}"/>
    <cellStyle name="Normal 2 5 2 5 4 4 6" xfId="46106" xr:uid="{00000000-0005-0000-0000-0000F7780000}"/>
    <cellStyle name="Normal 2 5 2 5 4 4 7" xfId="54492" xr:uid="{00000000-0005-0000-0000-0000F8780000}"/>
    <cellStyle name="Normal 2 5 2 5 4 5" xfId="9596" xr:uid="{00000000-0005-0000-0000-0000F9780000}"/>
    <cellStyle name="Normal 2 5 2 5 4 6" xfId="17982" xr:uid="{00000000-0005-0000-0000-0000FA780000}"/>
    <cellStyle name="Normal 2 5 2 5 4 7" xfId="26368" xr:uid="{00000000-0005-0000-0000-0000FB780000}"/>
    <cellStyle name="Normal 2 5 2 5 4 8" xfId="34754" xr:uid="{00000000-0005-0000-0000-0000FC780000}"/>
    <cellStyle name="Normal 2 5 2 5 4 9" xfId="43140" xr:uid="{00000000-0005-0000-0000-0000FD780000}"/>
    <cellStyle name="Normal 2 5 2 5 5" xfId="1639" xr:uid="{00000000-0005-0000-0000-0000FE780000}"/>
    <cellStyle name="Normal 2 5 2 5 5 10" xfId="51964" xr:uid="{00000000-0005-0000-0000-0000FF780000}"/>
    <cellStyle name="Normal 2 5 2 5 5 11" xfId="60350" xr:uid="{00000000-0005-0000-0000-000000790000}"/>
    <cellStyle name="Normal 2 5 2 5 5 2" xfId="2659" xr:uid="{00000000-0005-0000-0000-000001790000}"/>
    <cellStyle name="Normal 2 5 2 5 5 2 2" xfId="5376" xr:uid="{00000000-0005-0000-0000-000002790000}"/>
    <cellStyle name="Normal 2 5 2 5 5 2 2 2" xfId="16730" xr:uid="{00000000-0005-0000-0000-000003790000}"/>
    <cellStyle name="Normal 2 5 2 5 5 2 2 3" xfId="25116" xr:uid="{00000000-0005-0000-0000-000004790000}"/>
    <cellStyle name="Normal 2 5 2 5 5 2 2 4" xfId="33502" xr:uid="{00000000-0005-0000-0000-000005790000}"/>
    <cellStyle name="Normal 2 5 2 5 5 2 2 5" xfId="41888" xr:uid="{00000000-0005-0000-0000-000006790000}"/>
    <cellStyle name="Normal 2 5 2 5 5 2 2 6" xfId="50274" xr:uid="{00000000-0005-0000-0000-000007790000}"/>
    <cellStyle name="Normal 2 5 2 5 5 2 2 7" xfId="58660" xr:uid="{00000000-0005-0000-0000-000008790000}"/>
    <cellStyle name="Normal 2 5 2 5 5 2 3" xfId="8344" xr:uid="{00000000-0005-0000-0000-000009790000}"/>
    <cellStyle name="Normal 2 5 2 5 5 2 3 2" xfId="14020" xr:uid="{00000000-0005-0000-0000-00000A790000}"/>
    <cellStyle name="Normal 2 5 2 5 5 2 3 3" xfId="22406" xr:uid="{00000000-0005-0000-0000-00000B790000}"/>
    <cellStyle name="Normal 2 5 2 5 5 2 3 4" xfId="30792" xr:uid="{00000000-0005-0000-0000-00000C790000}"/>
    <cellStyle name="Normal 2 5 2 5 5 2 3 5" xfId="39178" xr:uid="{00000000-0005-0000-0000-00000D790000}"/>
    <cellStyle name="Normal 2 5 2 5 5 2 3 6" xfId="47564" xr:uid="{00000000-0005-0000-0000-00000E790000}"/>
    <cellStyle name="Normal 2 5 2 5 5 2 3 7" xfId="55950" xr:uid="{00000000-0005-0000-0000-00000F790000}"/>
    <cellStyle name="Normal 2 5 2 5 5 2 4" xfId="11054" xr:uid="{00000000-0005-0000-0000-000010790000}"/>
    <cellStyle name="Normal 2 5 2 5 5 2 5" xfId="19440" xr:uid="{00000000-0005-0000-0000-000011790000}"/>
    <cellStyle name="Normal 2 5 2 5 5 2 6" xfId="27826" xr:uid="{00000000-0005-0000-0000-000012790000}"/>
    <cellStyle name="Normal 2 5 2 5 5 2 7" xfId="36212" xr:uid="{00000000-0005-0000-0000-000013790000}"/>
    <cellStyle name="Normal 2 5 2 5 5 2 8" xfId="44598" xr:uid="{00000000-0005-0000-0000-000014790000}"/>
    <cellStyle name="Normal 2 5 2 5 5 2 9" xfId="52984" xr:uid="{00000000-0005-0000-0000-000015790000}"/>
    <cellStyle name="Normal 2 5 2 5 5 3" xfId="4356" xr:uid="{00000000-0005-0000-0000-000016790000}"/>
    <cellStyle name="Normal 2 5 2 5 5 3 2" xfId="15710" xr:uid="{00000000-0005-0000-0000-000017790000}"/>
    <cellStyle name="Normal 2 5 2 5 5 3 3" xfId="24096" xr:uid="{00000000-0005-0000-0000-000018790000}"/>
    <cellStyle name="Normal 2 5 2 5 5 3 4" xfId="32482" xr:uid="{00000000-0005-0000-0000-000019790000}"/>
    <cellStyle name="Normal 2 5 2 5 5 3 5" xfId="40868" xr:uid="{00000000-0005-0000-0000-00001A790000}"/>
    <cellStyle name="Normal 2 5 2 5 5 3 6" xfId="49254" xr:uid="{00000000-0005-0000-0000-00001B790000}"/>
    <cellStyle name="Normal 2 5 2 5 5 3 7" xfId="57640" xr:uid="{00000000-0005-0000-0000-00001C790000}"/>
    <cellStyle name="Normal 2 5 2 5 5 4" xfId="7324" xr:uid="{00000000-0005-0000-0000-00001D790000}"/>
    <cellStyle name="Normal 2 5 2 5 5 4 2" xfId="13000" xr:uid="{00000000-0005-0000-0000-00001E790000}"/>
    <cellStyle name="Normal 2 5 2 5 5 4 3" xfId="21386" xr:uid="{00000000-0005-0000-0000-00001F790000}"/>
    <cellStyle name="Normal 2 5 2 5 5 4 4" xfId="29772" xr:uid="{00000000-0005-0000-0000-000020790000}"/>
    <cellStyle name="Normal 2 5 2 5 5 4 5" xfId="38158" xr:uid="{00000000-0005-0000-0000-000021790000}"/>
    <cellStyle name="Normal 2 5 2 5 5 4 6" xfId="46544" xr:uid="{00000000-0005-0000-0000-000022790000}"/>
    <cellStyle name="Normal 2 5 2 5 5 4 7" xfId="54930" xr:uid="{00000000-0005-0000-0000-000023790000}"/>
    <cellStyle name="Normal 2 5 2 5 5 5" xfId="10034" xr:uid="{00000000-0005-0000-0000-000024790000}"/>
    <cellStyle name="Normal 2 5 2 5 5 6" xfId="18420" xr:uid="{00000000-0005-0000-0000-000025790000}"/>
    <cellStyle name="Normal 2 5 2 5 5 7" xfId="26806" xr:uid="{00000000-0005-0000-0000-000026790000}"/>
    <cellStyle name="Normal 2 5 2 5 5 8" xfId="35192" xr:uid="{00000000-0005-0000-0000-000027790000}"/>
    <cellStyle name="Normal 2 5 2 5 5 9" xfId="43578" xr:uid="{00000000-0005-0000-0000-000028790000}"/>
    <cellStyle name="Normal 2 5 2 5 6" xfId="2221" xr:uid="{00000000-0005-0000-0000-000029790000}"/>
    <cellStyle name="Normal 2 5 2 5 6 2" xfId="4938" xr:uid="{00000000-0005-0000-0000-00002A790000}"/>
    <cellStyle name="Normal 2 5 2 5 6 2 2" xfId="16292" xr:uid="{00000000-0005-0000-0000-00002B790000}"/>
    <cellStyle name="Normal 2 5 2 5 6 2 3" xfId="24678" xr:uid="{00000000-0005-0000-0000-00002C790000}"/>
    <cellStyle name="Normal 2 5 2 5 6 2 4" xfId="33064" xr:uid="{00000000-0005-0000-0000-00002D790000}"/>
    <cellStyle name="Normal 2 5 2 5 6 2 5" xfId="41450" xr:uid="{00000000-0005-0000-0000-00002E790000}"/>
    <cellStyle name="Normal 2 5 2 5 6 2 6" xfId="49836" xr:uid="{00000000-0005-0000-0000-00002F790000}"/>
    <cellStyle name="Normal 2 5 2 5 6 2 7" xfId="58222" xr:uid="{00000000-0005-0000-0000-000030790000}"/>
    <cellStyle name="Normal 2 5 2 5 6 3" xfId="7906" xr:uid="{00000000-0005-0000-0000-000031790000}"/>
    <cellStyle name="Normal 2 5 2 5 6 3 2" xfId="13582" xr:uid="{00000000-0005-0000-0000-000032790000}"/>
    <cellStyle name="Normal 2 5 2 5 6 3 3" xfId="21968" xr:uid="{00000000-0005-0000-0000-000033790000}"/>
    <cellStyle name="Normal 2 5 2 5 6 3 4" xfId="30354" xr:uid="{00000000-0005-0000-0000-000034790000}"/>
    <cellStyle name="Normal 2 5 2 5 6 3 5" xfId="38740" xr:uid="{00000000-0005-0000-0000-000035790000}"/>
    <cellStyle name="Normal 2 5 2 5 6 3 6" xfId="47126" xr:uid="{00000000-0005-0000-0000-000036790000}"/>
    <cellStyle name="Normal 2 5 2 5 6 3 7" xfId="55512" xr:uid="{00000000-0005-0000-0000-000037790000}"/>
    <cellStyle name="Normal 2 5 2 5 6 4" xfId="10616" xr:uid="{00000000-0005-0000-0000-000038790000}"/>
    <cellStyle name="Normal 2 5 2 5 6 5" xfId="19002" xr:uid="{00000000-0005-0000-0000-000039790000}"/>
    <cellStyle name="Normal 2 5 2 5 6 6" xfId="27388" xr:uid="{00000000-0005-0000-0000-00003A790000}"/>
    <cellStyle name="Normal 2 5 2 5 6 7" xfId="35774" xr:uid="{00000000-0005-0000-0000-00003B790000}"/>
    <cellStyle name="Normal 2 5 2 5 6 8" xfId="44160" xr:uid="{00000000-0005-0000-0000-00003C790000}"/>
    <cellStyle name="Normal 2 5 2 5 6 9" xfId="52546" xr:uid="{00000000-0005-0000-0000-00003D790000}"/>
    <cellStyle name="Normal 2 5 2 5 7" xfId="708" xr:uid="{00000000-0005-0000-0000-00003E790000}"/>
    <cellStyle name="Normal 2 5 2 5 7 2" xfId="6479" xr:uid="{00000000-0005-0000-0000-00003F790000}"/>
    <cellStyle name="Normal 2 5 2 5 7 3" xfId="12155" xr:uid="{00000000-0005-0000-0000-000040790000}"/>
    <cellStyle name="Normal 2 5 2 5 7 4" xfId="20541" xr:uid="{00000000-0005-0000-0000-000041790000}"/>
    <cellStyle name="Normal 2 5 2 5 7 5" xfId="28927" xr:uid="{00000000-0005-0000-0000-000042790000}"/>
    <cellStyle name="Normal 2 5 2 5 7 6" xfId="37313" xr:uid="{00000000-0005-0000-0000-000043790000}"/>
    <cellStyle name="Normal 2 5 2 5 7 7" xfId="45699" xr:uid="{00000000-0005-0000-0000-000044790000}"/>
    <cellStyle name="Normal 2 5 2 5 7 8" xfId="54085" xr:uid="{00000000-0005-0000-0000-000045790000}"/>
    <cellStyle name="Normal 2 5 2 5 8" xfId="3511" xr:uid="{00000000-0005-0000-0000-000046790000}"/>
    <cellStyle name="Normal 2 5 2 5 8 2" xfId="14865" xr:uid="{00000000-0005-0000-0000-000047790000}"/>
    <cellStyle name="Normal 2 5 2 5 8 3" xfId="23251" xr:uid="{00000000-0005-0000-0000-000048790000}"/>
    <cellStyle name="Normal 2 5 2 5 8 4" xfId="31637" xr:uid="{00000000-0005-0000-0000-000049790000}"/>
    <cellStyle name="Normal 2 5 2 5 8 5" xfId="40023" xr:uid="{00000000-0005-0000-0000-00004A790000}"/>
    <cellStyle name="Normal 2 5 2 5 8 6" xfId="48409" xr:uid="{00000000-0005-0000-0000-00004B790000}"/>
    <cellStyle name="Normal 2 5 2 5 8 7" xfId="56795" xr:uid="{00000000-0005-0000-0000-00004C790000}"/>
    <cellStyle name="Normal 2 5 2 5 9" xfId="6234" xr:uid="{00000000-0005-0000-0000-00004D790000}"/>
    <cellStyle name="Normal 2 5 2 5 9 2" xfId="11910" xr:uid="{00000000-0005-0000-0000-00004E790000}"/>
    <cellStyle name="Normal 2 5 2 5 9 3" xfId="20296" xr:uid="{00000000-0005-0000-0000-00004F790000}"/>
    <cellStyle name="Normal 2 5 2 5 9 4" xfId="28682" xr:uid="{00000000-0005-0000-0000-000050790000}"/>
    <cellStyle name="Normal 2 5 2 5 9 5" xfId="37068" xr:uid="{00000000-0005-0000-0000-000051790000}"/>
    <cellStyle name="Normal 2 5 2 5 9 6" xfId="45454" xr:uid="{00000000-0005-0000-0000-000052790000}"/>
    <cellStyle name="Normal 2 5 2 5 9 7" xfId="53840" xr:uid="{00000000-0005-0000-0000-000053790000}"/>
    <cellStyle name="Normal 2 5 2 5_Sheet1" xfId="295" xr:uid="{00000000-0005-0000-0000-000054790000}"/>
    <cellStyle name="Normal 2 5 2 6" xfId="296" xr:uid="{00000000-0005-0000-0000-000055790000}"/>
    <cellStyle name="Normal 2 5 2 6 10" xfId="25963" xr:uid="{00000000-0005-0000-0000-000056790000}"/>
    <cellStyle name="Normal 2 5 2 6 11" xfId="34349" xr:uid="{00000000-0005-0000-0000-000057790000}"/>
    <cellStyle name="Normal 2 5 2 6 12" xfId="42735" xr:uid="{00000000-0005-0000-0000-000058790000}"/>
    <cellStyle name="Normal 2 5 2 6 13" xfId="51121" xr:uid="{00000000-0005-0000-0000-000059790000}"/>
    <cellStyle name="Normal 2 5 2 6 14" xfId="59507" xr:uid="{00000000-0005-0000-0000-00005A790000}"/>
    <cellStyle name="Normal 2 5 2 6 15" xfId="60874" xr:uid="{00000000-0005-0000-0000-00005B790000}"/>
    <cellStyle name="Normal 2 5 2 6 2" xfId="1118" xr:uid="{00000000-0005-0000-0000-00005C790000}"/>
    <cellStyle name="Normal 2 5 2 6 2 10" xfId="51529" xr:uid="{00000000-0005-0000-0000-00005D790000}"/>
    <cellStyle name="Normal 2 5 2 6 2 11" xfId="59915" xr:uid="{00000000-0005-0000-0000-00005E790000}"/>
    <cellStyle name="Normal 2 5 2 6 2 12" xfId="61369" xr:uid="{00000000-0005-0000-0000-00005F790000}"/>
    <cellStyle name="Normal 2 5 2 6 2 2" xfId="3069" xr:uid="{00000000-0005-0000-0000-000060790000}"/>
    <cellStyle name="Normal 2 5 2 6 2 2 2" xfId="5786" xr:uid="{00000000-0005-0000-0000-000061790000}"/>
    <cellStyle name="Normal 2 5 2 6 2 2 2 2" xfId="17140" xr:uid="{00000000-0005-0000-0000-000062790000}"/>
    <cellStyle name="Normal 2 5 2 6 2 2 2 3" xfId="25526" xr:uid="{00000000-0005-0000-0000-000063790000}"/>
    <cellStyle name="Normal 2 5 2 6 2 2 2 4" xfId="33912" xr:uid="{00000000-0005-0000-0000-000064790000}"/>
    <cellStyle name="Normal 2 5 2 6 2 2 2 5" xfId="42298" xr:uid="{00000000-0005-0000-0000-000065790000}"/>
    <cellStyle name="Normal 2 5 2 6 2 2 2 6" xfId="50684" xr:uid="{00000000-0005-0000-0000-000066790000}"/>
    <cellStyle name="Normal 2 5 2 6 2 2 2 7" xfId="59070" xr:uid="{00000000-0005-0000-0000-000067790000}"/>
    <cellStyle name="Normal 2 5 2 6 2 2 3" xfId="8754" xr:uid="{00000000-0005-0000-0000-000068790000}"/>
    <cellStyle name="Normal 2 5 2 6 2 2 3 2" xfId="14430" xr:uid="{00000000-0005-0000-0000-000069790000}"/>
    <cellStyle name="Normal 2 5 2 6 2 2 3 3" xfId="22816" xr:uid="{00000000-0005-0000-0000-00006A790000}"/>
    <cellStyle name="Normal 2 5 2 6 2 2 3 4" xfId="31202" xr:uid="{00000000-0005-0000-0000-00006B790000}"/>
    <cellStyle name="Normal 2 5 2 6 2 2 3 5" xfId="39588" xr:uid="{00000000-0005-0000-0000-00006C790000}"/>
    <cellStyle name="Normal 2 5 2 6 2 2 3 6" xfId="47974" xr:uid="{00000000-0005-0000-0000-00006D790000}"/>
    <cellStyle name="Normal 2 5 2 6 2 2 3 7" xfId="56360" xr:uid="{00000000-0005-0000-0000-00006E790000}"/>
    <cellStyle name="Normal 2 5 2 6 2 2 4" xfId="11464" xr:uid="{00000000-0005-0000-0000-00006F790000}"/>
    <cellStyle name="Normal 2 5 2 6 2 2 5" xfId="19850" xr:uid="{00000000-0005-0000-0000-000070790000}"/>
    <cellStyle name="Normal 2 5 2 6 2 2 6" xfId="28236" xr:uid="{00000000-0005-0000-0000-000071790000}"/>
    <cellStyle name="Normal 2 5 2 6 2 2 7" xfId="36622" xr:uid="{00000000-0005-0000-0000-000072790000}"/>
    <cellStyle name="Normal 2 5 2 6 2 2 8" xfId="45008" xr:uid="{00000000-0005-0000-0000-000073790000}"/>
    <cellStyle name="Normal 2 5 2 6 2 2 9" xfId="53394" xr:uid="{00000000-0005-0000-0000-000074790000}"/>
    <cellStyle name="Normal 2 5 2 6 2 3" xfId="3921" xr:uid="{00000000-0005-0000-0000-000075790000}"/>
    <cellStyle name="Normal 2 5 2 6 2 3 2" xfId="15275" xr:uid="{00000000-0005-0000-0000-000076790000}"/>
    <cellStyle name="Normal 2 5 2 6 2 3 3" xfId="23661" xr:uid="{00000000-0005-0000-0000-000077790000}"/>
    <cellStyle name="Normal 2 5 2 6 2 3 4" xfId="32047" xr:uid="{00000000-0005-0000-0000-000078790000}"/>
    <cellStyle name="Normal 2 5 2 6 2 3 5" xfId="40433" xr:uid="{00000000-0005-0000-0000-000079790000}"/>
    <cellStyle name="Normal 2 5 2 6 2 3 6" xfId="48819" xr:uid="{00000000-0005-0000-0000-00007A790000}"/>
    <cellStyle name="Normal 2 5 2 6 2 3 7" xfId="57205" xr:uid="{00000000-0005-0000-0000-00007B790000}"/>
    <cellStyle name="Normal 2 5 2 6 2 4" xfId="6889" xr:uid="{00000000-0005-0000-0000-00007C790000}"/>
    <cellStyle name="Normal 2 5 2 6 2 4 2" xfId="12565" xr:uid="{00000000-0005-0000-0000-00007D790000}"/>
    <cellStyle name="Normal 2 5 2 6 2 4 3" xfId="20951" xr:uid="{00000000-0005-0000-0000-00007E790000}"/>
    <cellStyle name="Normal 2 5 2 6 2 4 4" xfId="29337" xr:uid="{00000000-0005-0000-0000-00007F790000}"/>
    <cellStyle name="Normal 2 5 2 6 2 4 5" xfId="37723" xr:uid="{00000000-0005-0000-0000-000080790000}"/>
    <cellStyle name="Normal 2 5 2 6 2 4 6" xfId="46109" xr:uid="{00000000-0005-0000-0000-000081790000}"/>
    <cellStyle name="Normal 2 5 2 6 2 4 7" xfId="54495" xr:uid="{00000000-0005-0000-0000-000082790000}"/>
    <cellStyle name="Normal 2 5 2 6 2 5" xfId="9599" xr:uid="{00000000-0005-0000-0000-000083790000}"/>
    <cellStyle name="Normal 2 5 2 6 2 6" xfId="17985" xr:uid="{00000000-0005-0000-0000-000084790000}"/>
    <cellStyle name="Normal 2 5 2 6 2 7" xfId="26371" xr:uid="{00000000-0005-0000-0000-000085790000}"/>
    <cellStyle name="Normal 2 5 2 6 2 8" xfId="34757" xr:uid="{00000000-0005-0000-0000-000086790000}"/>
    <cellStyle name="Normal 2 5 2 6 2 9" xfId="43143" xr:uid="{00000000-0005-0000-0000-000087790000}"/>
    <cellStyle name="Normal 2 5 2 6 3" xfId="1641" xr:uid="{00000000-0005-0000-0000-000088790000}"/>
    <cellStyle name="Normal 2 5 2 6 3 10" xfId="51966" xr:uid="{00000000-0005-0000-0000-000089790000}"/>
    <cellStyle name="Normal 2 5 2 6 3 11" xfId="60352" xr:uid="{00000000-0005-0000-0000-00008A790000}"/>
    <cellStyle name="Normal 2 5 2 6 3 2" xfId="2661" xr:uid="{00000000-0005-0000-0000-00008B790000}"/>
    <cellStyle name="Normal 2 5 2 6 3 2 2" xfId="5378" xr:uid="{00000000-0005-0000-0000-00008C790000}"/>
    <cellStyle name="Normal 2 5 2 6 3 2 2 2" xfId="16732" xr:uid="{00000000-0005-0000-0000-00008D790000}"/>
    <cellStyle name="Normal 2 5 2 6 3 2 2 3" xfId="25118" xr:uid="{00000000-0005-0000-0000-00008E790000}"/>
    <cellStyle name="Normal 2 5 2 6 3 2 2 4" xfId="33504" xr:uid="{00000000-0005-0000-0000-00008F790000}"/>
    <cellStyle name="Normal 2 5 2 6 3 2 2 5" xfId="41890" xr:uid="{00000000-0005-0000-0000-000090790000}"/>
    <cellStyle name="Normal 2 5 2 6 3 2 2 6" xfId="50276" xr:uid="{00000000-0005-0000-0000-000091790000}"/>
    <cellStyle name="Normal 2 5 2 6 3 2 2 7" xfId="58662" xr:uid="{00000000-0005-0000-0000-000092790000}"/>
    <cellStyle name="Normal 2 5 2 6 3 2 3" xfId="8346" xr:uid="{00000000-0005-0000-0000-000093790000}"/>
    <cellStyle name="Normal 2 5 2 6 3 2 3 2" xfId="14022" xr:uid="{00000000-0005-0000-0000-000094790000}"/>
    <cellStyle name="Normal 2 5 2 6 3 2 3 3" xfId="22408" xr:uid="{00000000-0005-0000-0000-000095790000}"/>
    <cellStyle name="Normal 2 5 2 6 3 2 3 4" xfId="30794" xr:uid="{00000000-0005-0000-0000-000096790000}"/>
    <cellStyle name="Normal 2 5 2 6 3 2 3 5" xfId="39180" xr:uid="{00000000-0005-0000-0000-000097790000}"/>
    <cellStyle name="Normal 2 5 2 6 3 2 3 6" xfId="47566" xr:uid="{00000000-0005-0000-0000-000098790000}"/>
    <cellStyle name="Normal 2 5 2 6 3 2 3 7" xfId="55952" xr:uid="{00000000-0005-0000-0000-000099790000}"/>
    <cellStyle name="Normal 2 5 2 6 3 2 4" xfId="11056" xr:uid="{00000000-0005-0000-0000-00009A790000}"/>
    <cellStyle name="Normal 2 5 2 6 3 2 5" xfId="19442" xr:uid="{00000000-0005-0000-0000-00009B790000}"/>
    <cellStyle name="Normal 2 5 2 6 3 2 6" xfId="27828" xr:uid="{00000000-0005-0000-0000-00009C790000}"/>
    <cellStyle name="Normal 2 5 2 6 3 2 7" xfId="36214" xr:uid="{00000000-0005-0000-0000-00009D790000}"/>
    <cellStyle name="Normal 2 5 2 6 3 2 8" xfId="44600" xr:uid="{00000000-0005-0000-0000-00009E790000}"/>
    <cellStyle name="Normal 2 5 2 6 3 2 9" xfId="52986" xr:uid="{00000000-0005-0000-0000-00009F790000}"/>
    <cellStyle name="Normal 2 5 2 6 3 3" xfId="4358" xr:uid="{00000000-0005-0000-0000-0000A0790000}"/>
    <cellStyle name="Normal 2 5 2 6 3 3 2" xfId="15712" xr:uid="{00000000-0005-0000-0000-0000A1790000}"/>
    <cellStyle name="Normal 2 5 2 6 3 3 3" xfId="24098" xr:uid="{00000000-0005-0000-0000-0000A2790000}"/>
    <cellStyle name="Normal 2 5 2 6 3 3 4" xfId="32484" xr:uid="{00000000-0005-0000-0000-0000A3790000}"/>
    <cellStyle name="Normal 2 5 2 6 3 3 5" xfId="40870" xr:uid="{00000000-0005-0000-0000-0000A4790000}"/>
    <cellStyle name="Normal 2 5 2 6 3 3 6" xfId="49256" xr:uid="{00000000-0005-0000-0000-0000A5790000}"/>
    <cellStyle name="Normal 2 5 2 6 3 3 7" xfId="57642" xr:uid="{00000000-0005-0000-0000-0000A6790000}"/>
    <cellStyle name="Normal 2 5 2 6 3 4" xfId="7326" xr:uid="{00000000-0005-0000-0000-0000A7790000}"/>
    <cellStyle name="Normal 2 5 2 6 3 4 2" xfId="13002" xr:uid="{00000000-0005-0000-0000-0000A8790000}"/>
    <cellStyle name="Normal 2 5 2 6 3 4 3" xfId="21388" xr:uid="{00000000-0005-0000-0000-0000A9790000}"/>
    <cellStyle name="Normal 2 5 2 6 3 4 4" xfId="29774" xr:uid="{00000000-0005-0000-0000-0000AA790000}"/>
    <cellStyle name="Normal 2 5 2 6 3 4 5" xfId="38160" xr:uid="{00000000-0005-0000-0000-0000AB790000}"/>
    <cellStyle name="Normal 2 5 2 6 3 4 6" xfId="46546" xr:uid="{00000000-0005-0000-0000-0000AC790000}"/>
    <cellStyle name="Normal 2 5 2 6 3 4 7" xfId="54932" xr:uid="{00000000-0005-0000-0000-0000AD790000}"/>
    <cellStyle name="Normal 2 5 2 6 3 5" xfId="10036" xr:uid="{00000000-0005-0000-0000-0000AE790000}"/>
    <cellStyle name="Normal 2 5 2 6 3 6" xfId="18422" xr:uid="{00000000-0005-0000-0000-0000AF790000}"/>
    <cellStyle name="Normal 2 5 2 6 3 7" xfId="26808" xr:uid="{00000000-0005-0000-0000-0000B0790000}"/>
    <cellStyle name="Normal 2 5 2 6 3 8" xfId="35194" xr:uid="{00000000-0005-0000-0000-0000B1790000}"/>
    <cellStyle name="Normal 2 5 2 6 3 9" xfId="43580" xr:uid="{00000000-0005-0000-0000-0000B2790000}"/>
    <cellStyle name="Normal 2 5 2 6 4" xfId="2224" xr:uid="{00000000-0005-0000-0000-0000B3790000}"/>
    <cellStyle name="Normal 2 5 2 6 4 2" xfId="4941" xr:uid="{00000000-0005-0000-0000-0000B4790000}"/>
    <cellStyle name="Normal 2 5 2 6 4 2 2" xfId="16295" xr:uid="{00000000-0005-0000-0000-0000B5790000}"/>
    <cellStyle name="Normal 2 5 2 6 4 2 3" xfId="24681" xr:uid="{00000000-0005-0000-0000-0000B6790000}"/>
    <cellStyle name="Normal 2 5 2 6 4 2 4" xfId="33067" xr:uid="{00000000-0005-0000-0000-0000B7790000}"/>
    <cellStyle name="Normal 2 5 2 6 4 2 5" xfId="41453" xr:uid="{00000000-0005-0000-0000-0000B8790000}"/>
    <cellStyle name="Normal 2 5 2 6 4 2 6" xfId="49839" xr:uid="{00000000-0005-0000-0000-0000B9790000}"/>
    <cellStyle name="Normal 2 5 2 6 4 2 7" xfId="58225" xr:uid="{00000000-0005-0000-0000-0000BA790000}"/>
    <cellStyle name="Normal 2 5 2 6 4 3" xfId="7909" xr:uid="{00000000-0005-0000-0000-0000BB790000}"/>
    <cellStyle name="Normal 2 5 2 6 4 3 2" xfId="13585" xr:uid="{00000000-0005-0000-0000-0000BC790000}"/>
    <cellStyle name="Normal 2 5 2 6 4 3 3" xfId="21971" xr:uid="{00000000-0005-0000-0000-0000BD790000}"/>
    <cellStyle name="Normal 2 5 2 6 4 3 4" xfId="30357" xr:uid="{00000000-0005-0000-0000-0000BE790000}"/>
    <cellStyle name="Normal 2 5 2 6 4 3 5" xfId="38743" xr:uid="{00000000-0005-0000-0000-0000BF790000}"/>
    <cellStyle name="Normal 2 5 2 6 4 3 6" xfId="47129" xr:uid="{00000000-0005-0000-0000-0000C0790000}"/>
    <cellStyle name="Normal 2 5 2 6 4 3 7" xfId="55515" xr:uid="{00000000-0005-0000-0000-0000C1790000}"/>
    <cellStyle name="Normal 2 5 2 6 4 4" xfId="10619" xr:uid="{00000000-0005-0000-0000-0000C2790000}"/>
    <cellStyle name="Normal 2 5 2 6 4 5" xfId="19005" xr:uid="{00000000-0005-0000-0000-0000C3790000}"/>
    <cellStyle name="Normal 2 5 2 6 4 6" xfId="27391" xr:uid="{00000000-0005-0000-0000-0000C4790000}"/>
    <cellStyle name="Normal 2 5 2 6 4 7" xfId="35777" xr:uid="{00000000-0005-0000-0000-0000C5790000}"/>
    <cellStyle name="Normal 2 5 2 6 4 8" xfId="44163" xr:uid="{00000000-0005-0000-0000-0000C6790000}"/>
    <cellStyle name="Normal 2 5 2 6 4 9" xfId="52549" xr:uid="{00000000-0005-0000-0000-0000C7790000}"/>
    <cellStyle name="Normal 2 5 2 6 5" xfId="709" xr:uid="{00000000-0005-0000-0000-0000C8790000}"/>
    <cellStyle name="Normal 2 5 2 6 5 2" xfId="6481" xr:uid="{00000000-0005-0000-0000-0000C9790000}"/>
    <cellStyle name="Normal 2 5 2 6 5 3" xfId="12157" xr:uid="{00000000-0005-0000-0000-0000CA790000}"/>
    <cellStyle name="Normal 2 5 2 6 5 4" xfId="20543" xr:uid="{00000000-0005-0000-0000-0000CB790000}"/>
    <cellStyle name="Normal 2 5 2 6 5 5" xfId="28929" xr:uid="{00000000-0005-0000-0000-0000CC790000}"/>
    <cellStyle name="Normal 2 5 2 6 5 6" xfId="37315" xr:uid="{00000000-0005-0000-0000-0000CD790000}"/>
    <cellStyle name="Normal 2 5 2 6 5 7" xfId="45701" xr:uid="{00000000-0005-0000-0000-0000CE790000}"/>
    <cellStyle name="Normal 2 5 2 6 5 8" xfId="54087" xr:uid="{00000000-0005-0000-0000-0000CF790000}"/>
    <cellStyle name="Normal 2 5 2 6 6" xfId="3513" xr:uid="{00000000-0005-0000-0000-0000D0790000}"/>
    <cellStyle name="Normal 2 5 2 6 6 2" xfId="14867" xr:uid="{00000000-0005-0000-0000-0000D1790000}"/>
    <cellStyle name="Normal 2 5 2 6 6 3" xfId="23253" xr:uid="{00000000-0005-0000-0000-0000D2790000}"/>
    <cellStyle name="Normal 2 5 2 6 6 4" xfId="31639" xr:uid="{00000000-0005-0000-0000-0000D3790000}"/>
    <cellStyle name="Normal 2 5 2 6 6 5" xfId="40025" xr:uid="{00000000-0005-0000-0000-0000D4790000}"/>
    <cellStyle name="Normal 2 5 2 6 6 6" xfId="48411" xr:uid="{00000000-0005-0000-0000-0000D5790000}"/>
    <cellStyle name="Normal 2 5 2 6 6 7" xfId="56797" xr:uid="{00000000-0005-0000-0000-0000D6790000}"/>
    <cellStyle name="Normal 2 5 2 6 7" xfId="6130" xr:uid="{00000000-0005-0000-0000-0000D7790000}"/>
    <cellStyle name="Normal 2 5 2 6 7 2" xfId="11806" xr:uid="{00000000-0005-0000-0000-0000D8790000}"/>
    <cellStyle name="Normal 2 5 2 6 7 3" xfId="20192" xr:uid="{00000000-0005-0000-0000-0000D9790000}"/>
    <cellStyle name="Normal 2 5 2 6 7 4" xfId="28578" xr:uid="{00000000-0005-0000-0000-0000DA790000}"/>
    <cellStyle name="Normal 2 5 2 6 7 5" xfId="36964" xr:uid="{00000000-0005-0000-0000-0000DB790000}"/>
    <cellStyle name="Normal 2 5 2 6 7 6" xfId="45350" xr:uid="{00000000-0005-0000-0000-0000DC790000}"/>
    <cellStyle name="Normal 2 5 2 6 7 7" xfId="53736" xr:uid="{00000000-0005-0000-0000-0000DD790000}"/>
    <cellStyle name="Normal 2 5 2 6 8" xfId="9191" xr:uid="{00000000-0005-0000-0000-0000DE790000}"/>
    <cellStyle name="Normal 2 5 2 6 9" xfId="17577" xr:uid="{00000000-0005-0000-0000-0000DF790000}"/>
    <cellStyle name="Normal 2 5 2 7" xfId="1119" xr:uid="{00000000-0005-0000-0000-0000E0790000}"/>
    <cellStyle name="Normal 2 5 2 7 10" xfId="43144" xr:uid="{00000000-0005-0000-0000-0000E1790000}"/>
    <cellStyle name="Normal 2 5 2 7 11" xfId="51530" xr:uid="{00000000-0005-0000-0000-0000E2790000}"/>
    <cellStyle name="Normal 2 5 2 7 12" xfId="59916" xr:uid="{00000000-0005-0000-0000-0000E3790000}"/>
    <cellStyle name="Normal 2 5 2 7 13" xfId="61055" xr:uid="{00000000-0005-0000-0000-0000E4790000}"/>
    <cellStyle name="Normal 2 5 2 7 2" xfId="1890" xr:uid="{00000000-0005-0000-0000-0000E5790000}"/>
    <cellStyle name="Normal 2 5 2 7 2 10" xfId="52215" xr:uid="{00000000-0005-0000-0000-0000E6790000}"/>
    <cellStyle name="Normal 2 5 2 7 2 11" xfId="60601" xr:uid="{00000000-0005-0000-0000-0000E7790000}"/>
    <cellStyle name="Normal 2 5 2 7 2 2" xfId="3070" xr:uid="{00000000-0005-0000-0000-0000E8790000}"/>
    <cellStyle name="Normal 2 5 2 7 2 2 2" xfId="5787" xr:uid="{00000000-0005-0000-0000-0000E9790000}"/>
    <cellStyle name="Normal 2 5 2 7 2 2 2 2" xfId="17141" xr:uid="{00000000-0005-0000-0000-0000EA790000}"/>
    <cellStyle name="Normal 2 5 2 7 2 2 2 3" xfId="25527" xr:uid="{00000000-0005-0000-0000-0000EB790000}"/>
    <cellStyle name="Normal 2 5 2 7 2 2 2 4" xfId="33913" xr:uid="{00000000-0005-0000-0000-0000EC790000}"/>
    <cellStyle name="Normal 2 5 2 7 2 2 2 5" xfId="42299" xr:uid="{00000000-0005-0000-0000-0000ED790000}"/>
    <cellStyle name="Normal 2 5 2 7 2 2 2 6" xfId="50685" xr:uid="{00000000-0005-0000-0000-0000EE790000}"/>
    <cellStyle name="Normal 2 5 2 7 2 2 2 7" xfId="59071" xr:uid="{00000000-0005-0000-0000-0000EF790000}"/>
    <cellStyle name="Normal 2 5 2 7 2 2 3" xfId="8755" xr:uid="{00000000-0005-0000-0000-0000F0790000}"/>
    <cellStyle name="Normal 2 5 2 7 2 2 3 2" xfId="14431" xr:uid="{00000000-0005-0000-0000-0000F1790000}"/>
    <cellStyle name="Normal 2 5 2 7 2 2 3 3" xfId="22817" xr:uid="{00000000-0005-0000-0000-0000F2790000}"/>
    <cellStyle name="Normal 2 5 2 7 2 2 3 4" xfId="31203" xr:uid="{00000000-0005-0000-0000-0000F3790000}"/>
    <cellStyle name="Normal 2 5 2 7 2 2 3 5" xfId="39589" xr:uid="{00000000-0005-0000-0000-0000F4790000}"/>
    <cellStyle name="Normal 2 5 2 7 2 2 3 6" xfId="47975" xr:uid="{00000000-0005-0000-0000-0000F5790000}"/>
    <cellStyle name="Normal 2 5 2 7 2 2 3 7" xfId="56361" xr:uid="{00000000-0005-0000-0000-0000F6790000}"/>
    <cellStyle name="Normal 2 5 2 7 2 2 4" xfId="11465" xr:uid="{00000000-0005-0000-0000-0000F7790000}"/>
    <cellStyle name="Normal 2 5 2 7 2 2 5" xfId="19851" xr:uid="{00000000-0005-0000-0000-0000F8790000}"/>
    <cellStyle name="Normal 2 5 2 7 2 2 6" xfId="28237" xr:uid="{00000000-0005-0000-0000-0000F9790000}"/>
    <cellStyle name="Normal 2 5 2 7 2 2 7" xfId="36623" xr:uid="{00000000-0005-0000-0000-0000FA790000}"/>
    <cellStyle name="Normal 2 5 2 7 2 2 8" xfId="45009" xr:uid="{00000000-0005-0000-0000-0000FB790000}"/>
    <cellStyle name="Normal 2 5 2 7 2 2 9" xfId="53395" xr:uid="{00000000-0005-0000-0000-0000FC790000}"/>
    <cellStyle name="Normal 2 5 2 7 2 3" xfId="4607" xr:uid="{00000000-0005-0000-0000-0000FD790000}"/>
    <cellStyle name="Normal 2 5 2 7 2 3 2" xfId="15961" xr:uid="{00000000-0005-0000-0000-0000FE790000}"/>
    <cellStyle name="Normal 2 5 2 7 2 3 3" xfId="24347" xr:uid="{00000000-0005-0000-0000-0000FF790000}"/>
    <cellStyle name="Normal 2 5 2 7 2 3 4" xfId="32733" xr:uid="{00000000-0005-0000-0000-0000007A0000}"/>
    <cellStyle name="Normal 2 5 2 7 2 3 5" xfId="41119" xr:uid="{00000000-0005-0000-0000-0000017A0000}"/>
    <cellStyle name="Normal 2 5 2 7 2 3 6" xfId="49505" xr:uid="{00000000-0005-0000-0000-0000027A0000}"/>
    <cellStyle name="Normal 2 5 2 7 2 3 7" xfId="57891" xr:uid="{00000000-0005-0000-0000-0000037A0000}"/>
    <cellStyle name="Normal 2 5 2 7 2 4" xfId="7575" xr:uid="{00000000-0005-0000-0000-0000047A0000}"/>
    <cellStyle name="Normal 2 5 2 7 2 4 2" xfId="13251" xr:uid="{00000000-0005-0000-0000-0000057A0000}"/>
    <cellStyle name="Normal 2 5 2 7 2 4 3" xfId="21637" xr:uid="{00000000-0005-0000-0000-0000067A0000}"/>
    <cellStyle name="Normal 2 5 2 7 2 4 4" xfId="30023" xr:uid="{00000000-0005-0000-0000-0000077A0000}"/>
    <cellStyle name="Normal 2 5 2 7 2 4 5" xfId="38409" xr:uid="{00000000-0005-0000-0000-0000087A0000}"/>
    <cellStyle name="Normal 2 5 2 7 2 4 6" xfId="46795" xr:uid="{00000000-0005-0000-0000-0000097A0000}"/>
    <cellStyle name="Normal 2 5 2 7 2 4 7" xfId="55181" xr:uid="{00000000-0005-0000-0000-00000A7A0000}"/>
    <cellStyle name="Normal 2 5 2 7 2 5" xfId="10285" xr:uid="{00000000-0005-0000-0000-00000B7A0000}"/>
    <cellStyle name="Normal 2 5 2 7 2 6" xfId="18671" xr:uid="{00000000-0005-0000-0000-00000C7A0000}"/>
    <cellStyle name="Normal 2 5 2 7 2 7" xfId="27057" xr:uid="{00000000-0005-0000-0000-00000D7A0000}"/>
    <cellStyle name="Normal 2 5 2 7 2 8" xfId="35443" xr:uid="{00000000-0005-0000-0000-00000E7A0000}"/>
    <cellStyle name="Normal 2 5 2 7 2 9" xfId="43829" xr:uid="{00000000-0005-0000-0000-00000F7A0000}"/>
    <cellStyle name="Normal 2 5 2 7 3" xfId="2225" xr:uid="{00000000-0005-0000-0000-0000107A0000}"/>
    <cellStyle name="Normal 2 5 2 7 3 2" xfId="4942" xr:uid="{00000000-0005-0000-0000-0000117A0000}"/>
    <cellStyle name="Normal 2 5 2 7 3 2 2" xfId="16296" xr:uid="{00000000-0005-0000-0000-0000127A0000}"/>
    <cellStyle name="Normal 2 5 2 7 3 2 3" xfId="24682" xr:uid="{00000000-0005-0000-0000-0000137A0000}"/>
    <cellStyle name="Normal 2 5 2 7 3 2 4" xfId="33068" xr:uid="{00000000-0005-0000-0000-0000147A0000}"/>
    <cellStyle name="Normal 2 5 2 7 3 2 5" xfId="41454" xr:uid="{00000000-0005-0000-0000-0000157A0000}"/>
    <cellStyle name="Normal 2 5 2 7 3 2 6" xfId="49840" xr:uid="{00000000-0005-0000-0000-0000167A0000}"/>
    <cellStyle name="Normal 2 5 2 7 3 2 7" xfId="58226" xr:uid="{00000000-0005-0000-0000-0000177A0000}"/>
    <cellStyle name="Normal 2 5 2 7 3 3" xfId="7910" xr:uid="{00000000-0005-0000-0000-0000187A0000}"/>
    <cellStyle name="Normal 2 5 2 7 3 3 2" xfId="13586" xr:uid="{00000000-0005-0000-0000-0000197A0000}"/>
    <cellStyle name="Normal 2 5 2 7 3 3 3" xfId="21972" xr:uid="{00000000-0005-0000-0000-00001A7A0000}"/>
    <cellStyle name="Normal 2 5 2 7 3 3 4" xfId="30358" xr:uid="{00000000-0005-0000-0000-00001B7A0000}"/>
    <cellStyle name="Normal 2 5 2 7 3 3 5" xfId="38744" xr:uid="{00000000-0005-0000-0000-00001C7A0000}"/>
    <cellStyle name="Normal 2 5 2 7 3 3 6" xfId="47130" xr:uid="{00000000-0005-0000-0000-00001D7A0000}"/>
    <cellStyle name="Normal 2 5 2 7 3 3 7" xfId="55516" xr:uid="{00000000-0005-0000-0000-00001E7A0000}"/>
    <cellStyle name="Normal 2 5 2 7 3 4" xfId="10620" xr:uid="{00000000-0005-0000-0000-00001F7A0000}"/>
    <cellStyle name="Normal 2 5 2 7 3 5" xfId="19006" xr:uid="{00000000-0005-0000-0000-0000207A0000}"/>
    <cellStyle name="Normal 2 5 2 7 3 6" xfId="27392" xr:uid="{00000000-0005-0000-0000-0000217A0000}"/>
    <cellStyle name="Normal 2 5 2 7 3 7" xfId="35778" xr:uid="{00000000-0005-0000-0000-0000227A0000}"/>
    <cellStyle name="Normal 2 5 2 7 3 8" xfId="44164" xr:uid="{00000000-0005-0000-0000-0000237A0000}"/>
    <cellStyle name="Normal 2 5 2 7 3 9" xfId="52550" xr:uid="{00000000-0005-0000-0000-0000247A0000}"/>
    <cellStyle name="Normal 2 5 2 7 4" xfId="3922" xr:uid="{00000000-0005-0000-0000-0000257A0000}"/>
    <cellStyle name="Normal 2 5 2 7 4 2" xfId="15276" xr:uid="{00000000-0005-0000-0000-0000267A0000}"/>
    <cellStyle name="Normal 2 5 2 7 4 3" xfId="23662" xr:uid="{00000000-0005-0000-0000-0000277A0000}"/>
    <cellStyle name="Normal 2 5 2 7 4 4" xfId="32048" xr:uid="{00000000-0005-0000-0000-0000287A0000}"/>
    <cellStyle name="Normal 2 5 2 7 4 5" xfId="40434" xr:uid="{00000000-0005-0000-0000-0000297A0000}"/>
    <cellStyle name="Normal 2 5 2 7 4 6" xfId="48820" xr:uid="{00000000-0005-0000-0000-00002A7A0000}"/>
    <cellStyle name="Normal 2 5 2 7 4 7" xfId="57206" xr:uid="{00000000-0005-0000-0000-00002B7A0000}"/>
    <cellStyle name="Normal 2 5 2 7 5" xfId="6890" xr:uid="{00000000-0005-0000-0000-00002C7A0000}"/>
    <cellStyle name="Normal 2 5 2 7 5 2" xfId="12566" xr:uid="{00000000-0005-0000-0000-00002D7A0000}"/>
    <cellStyle name="Normal 2 5 2 7 5 3" xfId="20952" xr:uid="{00000000-0005-0000-0000-00002E7A0000}"/>
    <cellStyle name="Normal 2 5 2 7 5 4" xfId="29338" xr:uid="{00000000-0005-0000-0000-00002F7A0000}"/>
    <cellStyle name="Normal 2 5 2 7 5 5" xfId="37724" xr:uid="{00000000-0005-0000-0000-0000307A0000}"/>
    <cellStyle name="Normal 2 5 2 7 5 6" xfId="46110" xr:uid="{00000000-0005-0000-0000-0000317A0000}"/>
    <cellStyle name="Normal 2 5 2 7 5 7" xfId="54496" xr:uid="{00000000-0005-0000-0000-0000327A0000}"/>
    <cellStyle name="Normal 2 5 2 7 6" xfId="9600" xr:uid="{00000000-0005-0000-0000-0000337A0000}"/>
    <cellStyle name="Normal 2 5 2 7 7" xfId="17986" xr:uid="{00000000-0005-0000-0000-0000347A0000}"/>
    <cellStyle name="Normal 2 5 2 7 8" xfId="26372" xr:uid="{00000000-0005-0000-0000-0000357A0000}"/>
    <cellStyle name="Normal 2 5 2 7 9" xfId="34758" xr:uid="{00000000-0005-0000-0000-0000367A0000}"/>
    <cellStyle name="Normal 2 5 2 8" xfId="1120" xr:uid="{00000000-0005-0000-0000-0000377A0000}"/>
    <cellStyle name="Normal 2 5 2 8 10" xfId="43145" xr:uid="{00000000-0005-0000-0000-0000387A0000}"/>
    <cellStyle name="Normal 2 5 2 8 11" xfId="51531" xr:uid="{00000000-0005-0000-0000-0000397A0000}"/>
    <cellStyle name="Normal 2 5 2 8 12" xfId="59917" xr:uid="{00000000-0005-0000-0000-00003A7A0000}"/>
    <cellStyle name="Normal 2 5 2 8 13" xfId="61350" xr:uid="{00000000-0005-0000-0000-00003B7A0000}"/>
    <cellStyle name="Normal 2 5 2 8 2" xfId="1891" xr:uid="{00000000-0005-0000-0000-00003C7A0000}"/>
    <cellStyle name="Normal 2 5 2 8 2 10" xfId="52216" xr:uid="{00000000-0005-0000-0000-00003D7A0000}"/>
    <cellStyle name="Normal 2 5 2 8 2 11" xfId="60602" xr:uid="{00000000-0005-0000-0000-00003E7A0000}"/>
    <cellStyle name="Normal 2 5 2 8 2 2" xfId="3071" xr:uid="{00000000-0005-0000-0000-00003F7A0000}"/>
    <cellStyle name="Normal 2 5 2 8 2 2 2" xfId="5788" xr:uid="{00000000-0005-0000-0000-0000407A0000}"/>
    <cellStyle name="Normal 2 5 2 8 2 2 2 2" xfId="17142" xr:uid="{00000000-0005-0000-0000-0000417A0000}"/>
    <cellStyle name="Normal 2 5 2 8 2 2 2 3" xfId="25528" xr:uid="{00000000-0005-0000-0000-0000427A0000}"/>
    <cellStyle name="Normal 2 5 2 8 2 2 2 4" xfId="33914" xr:uid="{00000000-0005-0000-0000-0000437A0000}"/>
    <cellStyle name="Normal 2 5 2 8 2 2 2 5" xfId="42300" xr:uid="{00000000-0005-0000-0000-0000447A0000}"/>
    <cellStyle name="Normal 2 5 2 8 2 2 2 6" xfId="50686" xr:uid="{00000000-0005-0000-0000-0000457A0000}"/>
    <cellStyle name="Normal 2 5 2 8 2 2 2 7" xfId="59072" xr:uid="{00000000-0005-0000-0000-0000467A0000}"/>
    <cellStyle name="Normal 2 5 2 8 2 2 3" xfId="8756" xr:uid="{00000000-0005-0000-0000-0000477A0000}"/>
    <cellStyle name="Normal 2 5 2 8 2 2 3 2" xfId="14432" xr:uid="{00000000-0005-0000-0000-0000487A0000}"/>
    <cellStyle name="Normal 2 5 2 8 2 2 3 3" xfId="22818" xr:uid="{00000000-0005-0000-0000-0000497A0000}"/>
    <cellStyle name="Normal 2 5 2 8 2 2 3 4" xfId="31204" xr:uid="{00000000-0005-0000-0000-00004A7A0000}"/>
    <cellStyle name="Normal 2 5 2 8 2 2 3 5" xfId="39590" xr:uid="{00000000-0005-0000-0000-00004B7A0000}"/>
    <cellStyle name="Normal 2 5 2 8 2 2 3 6" xfId="47976" xr:uid="{00000000-0005-0000-0000-00004C7A0000}"/>
    <cellStyle name="Normal 2 5 2 8 2 2 3 7" xfId="56362" xr:uid="{00000000-0005-0000-0000-00004D7A0000}"/>
    <cellStyle name="Normal 2 5 2 8 2 2 4" xfId="11466" xr:uid="{00000000-0005-0000-0000-00004E7A0000}"/>
    <cellStyle name="Normal 2 5 2 8 2 2 5" xfId="19852" xr:uid="{00000000-0005-0000-0000-00004F7A0000}"/>
    <cellStyle name="Normal 2 5 2 8 2 2 6" xfId="28238" xr:uid="{00000000-0005-0000-0000-0000507A0000}"/>
    <cellStyle name="Normal 2 5 2 8 2 2 7" xfId="36624" xr:uid="{00000000-0005-0000-0000-0000517A0000}"/>
    <cellStyle name="Normal 2 5 2 8 2 2 8" xfId="45010" xr:uid="{00000000-0005-0000-0000-0000527A0000}"/>
    <cellStyle name="Normal 2 5 2 8 2 2 9" xfId="53396" xr:uid="{00000000-0005-0000-0000-0000537A0000}"/>
    <cellStyle name="Normal 2 5 2 8 2 3" xfId="4608" xr:uid="{00000000-0005-0000-0000-0000547A0000}"/>
    <cellStyle name="Normal 2 5 2 8 2 3 2" xfId="15962" xr:uid="{00000000-0005-0000-0000-0000557A0000}"/>
    <cellStyle name="Normal 2 5 2 8 2 3 3" xfId="24348" xr:uid="{00000000-0005-0000-0000-0000567A0000}"/>
    <cellStyle name="Normal 2 5 2 8 2 3 4" xfId="32734" xr:uid="{00000000-0005-0000-0000-0000577A0000}"/>
    <cellStyle name="Normal 2 5 2 8 2 3 5" xfId="41120" xr:uid="{00000000-0005-0000-0000-0000587A0000}"/>
    <cellStyle name="Normal 2 5 2 8 2 3 6" xfId="49506" xr:uid="{00000000-0005-0000-0000-0000597A0000}"/>
    <cellStyle name="Normal 2 5 2 8 2 3 7" xfId="57892" xr:uid="{00000000-0005-0000-0000-00005A7A0000}"/>
    <cellStyle name="Normal 2 5 2 8 2 4" xfId="7576" xr:uid="{00000000-0005-0000-0000-00005B7A0000}"/>
    <cellStyle name="Normal 2 5 2 8 2 4 2" xfId="13252" xr:uid="{00000000-0005-0000-0000-00005C7A0000}"/>
    <cellStyle name="Normal 2 5 2 8 2 4 3" xfId="21638" xr:uid="{00000000-0005-0000-0000-00005D7A0000}"/>
    <cellStyle name="Normal 2 5 2 8 2 4 4" xfId="30024" xr:uid="{00000000-0005-0000-0000-00005E7A0000}"/>
    <cellStyle name="Normal 2 5 2 8 2 4 5" xfId="38410" xr:uid="{00000000-0005-0000-0000-00005F7A0000}"/>
    <cellStyle name="Normal 2 5 2 8 2 4 6" xfId="46796" xr:uid="{00000000-0005-0000-0000-0000607A0000}"/>
    <cellStyle name="Normal 2 5 2 8 2 4 7" xfId="55182" xr:uid="{00000000-0005-0000-0000-0000617A0000}"/>
    <cellStyle name="Normal 2 5 2 8 2 5" xfId="10286" xr:uid="{00000000-0005-0000-0000-0000627A0000}"/>
    <cellStyle name="Normal 2 5 2 8 2 6" xfId="18672" xr:uid="{00000000-0005-0000-0000-0000637A0000}"/>
    <cellStyle name="Normal 2 5 2 8 2 7" xfId="27058" xr:uid="{00000000-0005-0000-0000-0000647A0000}"/>
    <cellStyle name="Normal 2 5 2 8 2 8" xfId="35444" xr:uid="{00000000-0005-0000-0000-0000657A0000}"/>
    <cellStyle name="Normal 2 5 2 8 2 9" xfId="43830" xr:uid="{00000000-0005-0000-0000-0000667A0000}"/>
    <cellStyle name="Normal 2 5 2 8 3" xfId="2226" xr:uid="{00000000-0005-0000-0000-0000677A0000}"/>
    <cellStyle name="Normal 2 5 2 8 3 2" xfId="4943" xr:uid="{00000000-0005-0000-0000-0000687A0000}"/>
    <cellStyle name="Normal 2 5 2 8 3 2 2" xfId="16297" xr:uid="{00000000-0005-0000-0000-0000697A0000}"/>
    <cellStyle name="Normal 2 5 2 8 3 2 3" xfId="24683" xr:uid="{00000000-0005-0000-0000-00006A7A0000}"/>
    <cellStyle name="Normal 2 5 2 8 3 2 4" xfId="33069" xr:uid="{00000000-0005-0000-0000-00006B7A0000}"/>
    <cellStyle name="Normal 2 5 2 8 3 2 5" xfId="41455" xr:uid="{00000000-0005-0000-0000-00006C7A0000}"/>
    <cellStyle name="Normal 2 5 2 8 3 2 6" xfId="49841" xr:uid="{00000000-0005-0000-0000-00006D7A0000}"/>
    <cellStyle name="Normal 2 5 2 8 3 2 7" xfId="58227" xr:uid="{00000000-0005-0000-0000-00006E7A0000}"/>
    <cellStyle name="Normal 2 5 2 8 3 3" xfId="7911" xr:uid="{00000000-0005-0000-0000-00006F7A0000}"/>
    <cellStyle name="Normal 2 5 2 8 3 3 2" xfId="13587" xr:uid="{00000000-0005-0000-0000-0000707A0000}"/>
    <cellStyle name="Normal 2 5 2 8 3 3 3" xfId="21973" xr:uid="{00000000-0005-0000-0000-0000717A0000}"/>
    <cellStyle name="Normal 2 5 2 8 3 3 4" xfId="30359" xr:uid="{00000000-0005-0000-0000-0000727A0000}"/>
    <cellStyle name="Normal 2 5 2 8 3 3 5" xfId="38745" xr:uid="{00000000-0005-0000-0000-0000737A0000}"/>
    <cellStyle name="Normal 2 5 2 8 3 3 6" xfId="47131" xr:uid="{00000000-0005-0000-0000-0000747A0000}"/>
    <cellStyle name="Normal 2 5 2 8 3 3 7" xfId="55517" xr:uid="{00000000-0005-0000-0000-0000757A0000}"/>
    <cellStyle name="Normal 2 5 2 8 3 4" xfId="10621" xr:uid="{00000000-0005-0000-0000-0000767A0000}"/>
    <cellStyle name="Normal 2 5 2 8 3 5" xfId="19007" xr:uid="{00000000-0005-0000-0000-0000777A0000}"/>
    <cellStyle name="Normal 2 5 2 8 3 6" xfId="27393" xr:uid="{00000000-0005-0000-0000-0000787A0000}"/>
    <cellStyle name="Normal 2 5 2 8 3 7" xfId="35779" xr:uid="{00000000-0005-0000-0000-0000797A0000}"/>
    <cellStyle name="Normal 2 5 2 8 3 8" xfId="44165" xr:uid="{00000000-0005-0000-0000-00007A7A0000}"/>
    <cellStyle name="Normal 2 5 2 8 3 9" xfId="52551" xr:uid="{00000000-0005-0000-0000-00007B7A0000}"/>
    <cellStyle name="Normal 2 5 2 8 4" xfId="3923" xr:uid="{00000000-0005-0000-0000-00007C7A0000}"/>
    <cellStyle name="Normal 2 5 2 8 4 2" xfId="15277" xr:uid="{00000000-0005-0000-0000-00007D7A0000}"/>
    <cellStyle name="Normal 2 5 2 8 4 3" xfId="23663" xr:uid="{00000000-0005-0000-0000-00007E7A0000}"/>
    <cellStyle name="Normal 2 5 2 8 4 4" xfId="32049" xr:uid="{00000000-0005-0000-0000-00007F7A0000}"/>
    <cellStyle name="Normal 2 5 2 8 4 5" xfId="40435" xr:uid="{00000000-0005-0000-0000-0000807A0000}"/>
    <cellStyle name="Normal 2 5 2 8 4 6" xfId="48821" xr:uid="{00000000-0005-0000-0000-0000817A0000}"/>
    <cellStyle name="Normal 2 5 2 8 4 7" xfId="57207" xr:uid="{00000000-0005-0000-0000-0000827A0000}"/>
    <cellStyle name="Normal 2 5 2 8 5" xfId="6891" xr:uid="{00000000-0005-0000-0000-0000837A0000}"/>
    <cellStyle name="Normal 2 5 2 8 5 2" xfId="12567" xr:uid="{00000000-0005-0000-0000-0000847A0000}"/>
    <cellStyle name="Normal 2 5 2 8 5 3" xfId="20953" xr:uid="{00000000-0005-0000-0000-0000857A0000}"/>
    <cellStyle name="Normal 2 5 2 8 5 4" xfId="29339" xr:uid="{00000000-0005-0000-0000-0000867A0000}"/>
    <cellStyle name="Normal 2 5 2 8 5 5" xfId="37725" xr:uid="{00000000-0005-0000-0000-0000877A0000}"/>
    <cellStyle name="Normal 2 5 2 8 5 6" xfId="46111" xr:uid="{00000000-0005-0000-0000-0000887A0000}"/>
    <cellStyle name="Normal 2 5 2 8 5 7" xfId="54497" xr:uid="{00000000-0005-0000-0000-0000897A0000}"/>
    <cellStyle name="Normal 2 5 2 8 6" xfId="9601" xr:uid="{00000000-0005-0000-0000-00008A7A0000}"/>
    <cellStyle name="Normal 2 5 2 8 7" xfId="17987" xr:uid="{00000000-0005-0000-0000-00008B7A0000}"/>
    <cellStyle name="Normal 2 5 2 8 8" xfId="26373" xr:uid="{00000000-0005-0000-0000-00008C7A0000}"/>
    <cellStyle name="Normal 2 5 2 8 9" xfId="34759" xr:uid="{00000000-0005-0000-0000-00008D7A0000}"/>
    <cellStyle name="Normal 2 5 2 9" xfId="1090" xr:uid="{00000000-0005-0000-0000-00008E7A0000}"/>
    <cellStyle name="Normal 2 5 2 9 10" xfId="51501" xr:uid="{00000000-0005-0000-0000-00008F7A0000}"/>
    <cellStyle name="Normal 2 5 2 9 11" xfId="59887" xr:uid="{00000000-0005-0000-0000-0000907A0000}"/>
    <cellStyle name="Normal 2 5 2 9 2" xfId="3041" xr:uid="{00000000-0005-0000-0000-0000917A0000}"/>
    <cellStyle name="Normal 2 5 2 9 2 2" xfId="5758" xr:uid="{00000000-0005-0000-0000-0000927A0000}"/>
    <cellStyle name="Normal 2 5 2 9 2 2 2" xfId="17112" xr:uid="{00000000-0005-0000-0000-0000937A0000}"/>
    <cellStyle name="Normal 2 5 2 9 2 2 3" xfId="25498" xr:uid="{00000000-0005-0000-0000-0000947A0000}"/>
    <cellStyle name="Normal 2 5 2 9 2 2 4" xfId="33884" xr:uid="{00000000-0005-0000-0000-0000957A0000}"/>
    <cellStyle name="Normal 2 5 2 9 2 2 5" xfId="42270" xr:uid="{00000000-0005-0000-0000-0000967A0000}"/>
    <cellStyle name="Normal 2 5 2 9 2 2 6" xfId="50656" xr:uid="{00000000-0005-0000-0000-0000977A0000}"/>
    <cellStyle name="Normal 2 5 2 9 2 2 7" xfId="59042" xr:uid="{00000000-0005-0000-0000-0000987A0000}"/>
    <cellStyle name="Normal 2 5 2 9 2 3" xfId="8726" xr:uid="{00000000-0005-0000-0000-0000997A0000}"/>
    <cellStyle name="Normal 2 5 2 9 2 3 2" xfId="14402" xr:uid="{00000000-0005-0000-0000-00009A7A0000}"/>
    <cellStyle name="Normal 2 5 2 9 2 3 3" xfId="22788" xr:uid="{00000000-0005-0000-0000-00009B7A0000}"/>
    <cellStyle name="Normal 2 5 2 9 2 3 4" xfId="31174" xr:uid="{00000000-0005-0000-0000-00009C7A0000}"/>
    <cellStyle name="Normal 2 5 2 9 2 3 5" xfId="39560" xr:uid="{00000000-0005-0000-0000-00009D7A0000}"/>
    <cellStyle name="Normal 2 5 2 9 2 3 6" xfId="47946" xr:uid="{00000000-0005-0000-0000-00009E7A0000}"/>
    <cellStyle name="Normal 2 5 2 9 2 3 7" xfId="56332" xr:uid="{00000000-0005-0000-0000-00009F7A0000}"/>
    <cellStyle name="Normal 2 5 2 9 2 4" xfId="11436" xr:uid="{00000000-0005-0000-0000-0000A07A0000}"/>
    <cellStyle name="Normal 2 5 2 9 2 5" xfId="19822" xr:uid="{00000000-0005-0000-0000-0000A17A0000}"/>
    <cellStyle name="Normal 2 5 2 9 2 6" xfId="28208" xr:uid="{00000000-0005-0000-0000-0000A27A0000}"/>
    <cellStyle name="Normal 2 5 2 9 2 7" xfId="36594" xr:uid="{00000000-0005-0000-0000-0000A37A0000}"/>
    <cellStyle name="Normal 2 5 2 9 2 8" xfId="44980" xr:uid="{00000000-0005-0000-0000-0000A47A0000}"/>
    <cellStyle name="Normal 2 5 2 9 2 9" xfId="53366" xr:uid="{00000000-0005-0000-0000-0000A57A0000}"/>
    <cellStyle name="Normal 2 5 2 9 3" xfId="3893" xr:uid="{00000000-0005-0000-0000-0000A67A0000}"/>
    <cellStyle name="Normal 2 5 2 9 3 2" xfId="15247" xr:uid="{00000000-0005-0000-0000-0000A77A0000}"/>
    <cellStyle name="Normal 2 5 2 9 3 3" xfId="23633" xr:uid="{00000000-0005-0000-0000-0000A87A0000}"/>
    <cellStyle name="Normal 2 5 2 9 3 4" xfId="32019" xr:uid="{00000000-0005-0000-0000-0000A97A0000}"/>
    <cellStyle name="Normal 2 5 2 9 3 5" xfId="40405" xr:uid="{00000000-0005-0000-0000-0000AA7A0000}"/>
    <cellStyle name="Normal 2 5 2 9 3 6" xfId="48791" xr:uid="{00000000-0005-0000-0000-0000AB7A0000}"/>
    <cellStyle name="Normal 2 5 2 9 3 7" xfId="57177" xr:uid="{00000000-0005-0000-0000-0000AC7A0000}"/>
    <cellStyle name="Normal 2 5 2 9 4" xfId="6861" xr:uid="{00000000-0005-0000-0000-0000AD7A0000}"/>
    <cellStyle name="Normal 2 5 2 9 4 2" xfId="12537" xr:uid="{00000000-0005-0000-0000-0000AE7A0000}"/>
    <cellStyle name="Normal 2 5 2 9 4 3" xfId="20923" xr:uid="{00000000-0005-0000-0000-0000AF7A0000}"/>
    <cellStyle name="Normal 2 5 2 9 4 4" xfId="29309" xr:uid="{00000000-0005-0000-0000-0000B07A0000}"/>
    <cellStyle name="Normal 2 5 2 9 4 5" xfId="37695" xr:uid="{00000000-0005-0000-0000-0000B17A0000}"/>
    <cellStyle name="Normal 2 5 2 9 4 6" xfId="46081" xr:uid="{00000000-0005-0000-0000-0000B27A0000}"/>
    <cellStyle name="Normal 2 5 2 9 4 7" xfId="54467" xr:uid="{00000000-0005-0000-0000-0000B37A0000}"/>
    <cellStyle name="Normal 2 5 2 9 5" xfId="9571" xr:uid="{00000000-0005-0000-0000-0000B47A0000}"/>
    <cellStyle name="Normal 2 5 2 9 6" xfId="17957" xr:uid="{00000000-0005-0000-0000-0000B57A0000}"/>
    <cellStyle name="Normal 2 5 2 9 7" xfId="26343" xr:uid="{00000000-0005-0000-0000-0000B67A0000}"/>
    <cellStyle name="Normal 2 5 2 9 8" xfId="34729" xr:uid="{00000000-0005-0000-0000-0000B77A0000}"/>
    <cellStyle name="Normal 2 5 2 9 9" xfId="43115" xr:uid="{00000000-0005-0000-0000-0000B87A0000}"/>
    <cellStyle name="Normal 2 5 2_Sheet1" xfId="297" xr:uid="{00000000-0005-0000-0000-0000B97A0000}"/>
    <cellStyle name="Normal 2 5 20" xfId="34329" xr:uid="{00000000-0005-0000-0000-0000BA7A0000}"/>
    <cellStyle name="Normal 2 5 21" xfId="42715" xr:uid="{00000000-0005-0000-0000-0000BB7A0000}"/>
    <cellStyle name="Normal 2 5 22" xfId="51101" xr:uid="{00000000-0005-0000-0000-0000BC7A0000}"/>
    <cellStyle name="Normal 2 5 23" xfId="59487" xr:uid="{00000000-0005-0000-0000-0000BD7A0000}"/>
    <cellStyle name="Normal 2 5 24" xfId="60854" xr:uid="{00000000-0005-0000-0000-0000BE7A0000}"/>
    <cellStyle name="Normal 2 5 3" xfId="298" xr:uid="{00000000-0005-0000-0000-0000BF7A0000}"/>
    <cellStyle name="Normal 2 5 3 10" xfId="710" xr:uid="{00000000-0005-0000-0000-0000C07A0000}"/>
    <cellStyle name="Normal 2 5 3 10 2" xfId="6482" xr:uid="{00000000-0005-0000-0000-0000C17A0000}"/>
    <cellStyle name="Normal 2 5 3 10 3" xfId="12158" xr:uid="{00000000-0005-0000-0000-0000C27A0000}"/>
    <cellStyle name="Normal 2 5 3 10 4" xfId="20544" xr:uid="{00000000-0005-0000-0000-0000C37A0000}"/>
    <cellStyle name="Normal 2 5 3 10 5" xfId="28930" xr:uid="{00000000-0005-0000-0000-0000C47A0000}"/>
    <cellStyle name="Normal 2 5 3 10 6" xfId="37316" xr:uid="{00000000-0005-0000-0000-0000C57A0000}"/>
    <cellStyle name="Normal 2 5 3 10 7" xfId="45702" xr:uid="{00000000-0005-0000-0000-0000C67A0000}"/>
    <cellStyle name="Normal 2 5 3 10 8" xfId="54088" xr:uid="{00000000-0005-0000-0000-0000C77A0000}"/>
    <cellStyle name="Normal 2 5 3 11" xfId="3514" xr:uid="{00000000-0005-0000-0000-0000C87A0000}"/>
    <cellStyle name="Normal 2 5 3 11 2" xfId="14868" xr:uid="{00000000-0005-0000-0000-0000C97A0000}"/>
    <cellStyle name="Normal 2 5 3 11 3" xfId="23254" xr:uid="{00000000-0005-0000-0000-0000CA7A0000}"/>
    <cellStyle name="Normal 2 5 3 11 4" xfId="31640" xr:uid="{00000000-0005-0000-0000-0000CB7A0000}"/>
    <cellStyle name="Normal 2 5 3 11 5" xfId="40026" xr:uid="{00000000-0005-0000-0000-0000CC7A0000}"/>
    <cellStyle name="Normal 2 5 3 11 6" xfId="48412" xr:uid="{00000000-0005-0000-0000-0000CD7A0000}"/>
    <cellStyle name="Normal 2 5 3 11 7" xfId="56798" xr:uid="{00000000-0005-0000-0000-0000CE7A0000}"/>
    <cellStyle name="Normal 2 5 3 12" xfId="6058" xr:uid="{00000000-0005-0000-0000-0000CF7A0000}"/>
    <cellStyle name="Normal 2 5 3 12 2" xfId="11734" xr:uid="{00000000-0005-0000-0000-0000D07A0000}"/>
    <cellStyle name="Normal 2 5 3 12 3" xfId="20120" xr:uid="{00000000-0005-0000-0000-0000D17A0000}"/>
    <cellStyle name="Normal 2 5 3 12 4" xfId="28506" xr:uid="{00000000-0005-0000-0000-0000D27A0000}"/>
    <cellStyle name="Normal 2 5 3 12 5" xfId="36892" xr:uid="{00000000-0005-0000-0000-0000D37A0000}"/>
    <cellStyle name="Normal 2 5 3 12 6" xfId="45278" xr:uid="{00000000-0005-0000-0000-0000D47A0000}"/>
    <cellStyle name="Normal 2 5 3 12 7" xfId="53664" xr:uid="{00000000-0005-0000-0000-0000D57A0000}"/>
    <cellStyle name="Normal 2 5 3 13" xfId="9192" xr:uid="{00000000-0005-0000-0000-0000D67A0000}"/>
    <cellStyle name="Normal 2 5 3 14" xfId="17578" xr:uid="{00000000-0005-0000-0000-0000D77A0000}"/>
    <cellStyle name="Normal 2 5 3 15" xfId="25964" xr:uid="{00000000-0005-0000-0000-0000D87A0000}"/>
    <cellStyle name="Normal 2 5 3 16" xfId="34350" xr:uid="{00000000-0005-0000-0000-0000D97A0000}"/>
    <cellStyle name="Normal 2 5 3 17" xfId="42736" xr:uid="{00000000-0005-0000-0000-0000DA7A0000}"/>
    <cellStyle name="Normal 2 5 3 18" xfId="51122" xr:uid="{00000000-0005-0000-0000-0000DB7A0000}"/>
    <cellStyle name="Normal 2 5 3 19" xfId="59508" xr:uid="{00000000-0005-0000-0000-0000DC7A0000}"/>
    <cellStyle name="Normal 2 5 3 2" xfId="299" xr:uid="{00000000-0005-0000-0000-0000DD7A0000}"/>
    <cellStyle name="Normal 2 5 3 2 10" xfId="6082" xr:uid="{00000000-0005-0000-0000-0000DE7A0000}"/>
    <cellStyle name="Normal 2 5 3 2 10 2" xfId="11758" xr:uid="{00000000-0005-0000-0000-0000DF7A0000}"/>
    <cellStyle name="Normal 2 5 3 2 10 3" xfId="20144" xr:uid="{00000000-0005-0000-0000-0000E07A0000}"/>
    <cellStyle name="Normal 2 5 3 2 10 4" xfId="28530" xr:uid="{00000000-0005-0000-0000-0000E17A0000}"/>
    <cellStyle name="Normal 2 5 3 2 10 5" xfId="36916" xr:uid="{00000000-0005-0000-0000-0000E27A0000}"/>
    <cellStyle name="Normal 2 5 3 2 10 6" xfId="45302" xr:uid="{00000000-0005-0000-0000-0000E37A0000}"/>
    <cellStyle name="Normal 2 5 3 2 10 7" xfId="53688" xr:uid="{00000000-0005-0000-0000-0000E47A0000}"/>
    <cellStyle name="Normal 2 5 3 2 11" xfId="9193" xr:uid="{00000000-0005-0000-0000-0000E57A0000}"/>
    <cellStyle name="Normal 2 5 3 2 12" xfId="17579" xr:uid="{00000000-0005-0000-0000-0000E67A0000}"/>
    <cellStyle name="Normal 2 5 3 2 13" xfId="25965" xr:uid="{00000000-0005-0000-0000-0000E77A0000}"/>
    <cellStyle name="Normal 2 5 3 2 14" xfId="34351" xr:uid="{00000000-0005-0000-0000-0000E87A0000}"/>
    <cellStyle name="Normal 2 5 3 2 15" xfId="42737" xr:uid="{00000000-0005-0000-0000-0000E97A0000}"/>
    <cellStyle name="Normal 2 5 3 2 16" xfId="51123" xr:uid="{00000000-0005-0000-0000-0000EA7A0000}"/>
    <cellStyle name="Normal 2 5 3 2 17" xfId="59509" xr:uid="{00000000-0005-0000-0000-0000EB7A0000}"/>
    <cellStyle name="Normal 2 5 3 2 18" xfId="60876" xr:uid="{00000000-0005-0000-0000-0000EC7A0000}"/>
    <cellStyle name="Normal 2 5 3 2 2" xfId="300" xr:uid="{00000000-0005-0000-0000-0000ED7A0000}"/>
    <cellStyle name="Normal 2 5 3 2 2 10" xfId="9194" xr:uid="{00000000-0005-0000-0000-0000EE7A0000}"/>
    <cellStyle name="Normal 2 5 3 2 2 11" xfId="17580" xr:uid="{00000000-0005-0000-0000-0000EF7A0000}"/>
    <cellStyle name="Normal 2 5 3 2 2 12" xfId="25966" xr:uid="{00000000-0005-0000-0000-0000F07A0000}"/>
    <cellStyle name="Normal 2 5 3 2 2 13" xfId="34352" xr:uid="{00000000-0005-0000-0000-0000F17A0000}"/>
    <cellStyle name="Normal 2 5 3 2 2 14" xfId="42738" xr:uid="{00000000-0005-0000-0000-0000F27A0000}"/>
    <cellStyle name="Normal 2 5 3 2 2 15" xfId="51124" xr:uid="{00000000-0005-0000-0000-0000F37A0000}"/>
    <cellStyle name="Normal 2 5 3 2 2 16" xfId="59510" xr:uid="{00000000-0005-0000-0000-0000F47A0000}"/>
    <cellStyle name="Normal 2 5 3 2 2 17" xfId="60877" xr:uid="{00000000-0005-0000-0000-0000F57A0000}"/>
    <cellStyle name="Normal 2 5 3 2 2 2" xfId="301" xr:uid="{00000000-0005-0000-0000-0000F67A0000}"/>
    <cellStyle name="Normal 2 5 3 2 2 2 10" xfId="34353" xr:uid="{00000000-0005-0000-0000-0000F77A0000}"/>
    <cellStyle name="Normal 2 5 3 2 2 2 11" xfId="42739" xr:uid="{00000000-0005-0000-0000-0000F87A0000}"/>
    <cellStyle name="Normal 2 5 3 2 2 2 12" xfId="51125" xr:uid="{00000000-0005-0000-0000-0000F97A0000}"/>
    <cellStyle name="Normal 2 5 3 2 2 2 13" xfId="59511" xr:uid="{00000000-0005-0000-0000-0000FA7A0000}"/>
    <cellStyle name="Normal 2 5 3 2 2 2 14" xfId="60878" xr:uid="{00000000-0005-0000-0000-0000FB7A0000}"/>
    <cellStyle name="Normal 2 5 3 2 2 2 2" xfId="1124" xr:uid="{00000000-0005-0000-0000-0000FC7A0000}"/>
    <cellStyle name="Normal 2 5 3 2 2 2 2 10" xfId="51535" xr:uid="{00000000-0005-0000-0000-0000FD7A0000}"/>
    <cellStyle name="Normal 2 5 3 2 2 2 2 11" xfId="59921" xr:uid="{00000000-0005-0000-0000-0000FE7A0000}"/>
    <cellStyle name="Normal 2 5 3 2 2 2 2 12" xfId="61373" xr:uid="{00000000-0005-0000-0000-0000FF7A0000}"/>
    <cellStyle name="Normal 2 5 3 2 2 2 2 2" xfId="3075" xr:uid="{00000000-0005-0000-0000-0000007B0000}"/>
    <cellStyle name="Normal 2 5 3 2 2 2 2 2 2" xfId="5792" xr:uid="{00000000-0005-0000-0000-0000017B0000}"/>
    <cellStyle name="Normal 2 5 3 2 2 2 2 2 2 2" xfId="17146" xr:uid="{00000000-0005-0000-0000-0000027B0000}"/>
    <cellStyle name="Normal 2 5 3 2 2 2 2 2 2 3" xfId="25532" xr:uid="{00000000-0005-0000-0000-0000037B0000}"/>
    <cellStyle name="Normal 2 5 3 2 2 2 2 2 2 4" xfId="33918" xr:uid="{00000000-0005-0000-0000-0000047B0000}"/>
    <cellStyle name="Normal 2 5 3 2 2 2 2 2 2 5" xfId="42304" xr:uid="{00000000-0005-0000-0000-0000057B0000}"/>
    <cellStyle name="Normal 2 5 3 2 2 2 2 2 2 6" xfId="50690" xr:uid="{00000000-0005-0000-0000-0000067B0000}"/>
    <cellStyle name="Normal 2 5 3 2 2 2 2 2 2 7" xfId="59076" xr:uid="{00000000-0005-0000-0000-0000077B0000}"/>
    <cellStyle name="Normal 2 5 3 2 2 2 2 2 3" xfId="8760" xr:uid="{00000000-0005-0000-0000-0000087B0000}"/>
    <cellStyle name="Normal 2 5 3 2 2 2 2 2 3 2" xfId="14436" xr:uid="{00000000-0005-0000-0000-0000097B0000}"/>
    <cellStyle name="Normal 2 5 3 2 2 2 2 2 3 3" xfId="22822" xr:uid="{00000000-0005-0000-0000-00000A7B0000}"/>
    <cellStyle name="Normal 2 5 3 2 2 2 2 2 3 4" xfId="31208" xr:uid="{00000000-0005-0000-0000-00000B7B0000}"/>
    <cellStyle name="Normal 2 5 3 2 2 2 2 2 3 5" xfId="39594" xr:uid="{00000000-0005-0000-0000-00000C7B0000}"/>
    <cellStyle name="Normal 2 5 3 2 2 2 2 2 3 6" xfId="47980" xr:uid="{00000000-0005-0000-0000-00000D7B0000}"/>
    <cellStyle name="Normal 2 5 3 2 2 2 2 2 3 7" xfId="56366" xr:uid="{00000000-0005-0000-0000-00000E7B0000}"/>
    <cellStyle name="Normal 2 5 3 2 2 2 2 2 4" xfId="11470" xr:uid="{00000000-0005-0000-0000-00000F7B0000}"/>
    <cellStyle name="Normal 2 5 3 2 2 2 2 2 5" xfId="19856" xr:uid="{00000000-0005-0000-0000-0000107B0000}"/>
    <cellStyle name="Normal 2 5 3 2 2 2 2 2 6" xfId="28242" xr:uid="{00000000-0005-0000-0000-0000117B0000}"/>
    <cellStyle name="Normal 2 5 3 2 2 2 2 2 7" xfId="36628" xr:uid="{00000000-0005-0000-0000-0000127B0000}"/>
    <cellStyle name="Normal 2 5 3 2 2 2 2 2 8" xfId="45014" xr:uid="{00000000-0005-0000-0000-0000137B0000}"/>
    <cellStyle name="Normal 2 5 3 2 2 2 2 2 9" xfId="53400" xr:uid="{00000000-0005-0000-0000-0000147B0000}"/>
    <cellStyle name="Normal 2 5 3 2 2 2 2 3" xfId="3927" xr:uid="{00000000-0005-0000-0000-0000157B0000}"/>
    <cellStyle name="Normal 2 5 3 2 2 2 2 3 2" xfId="15281" xr:uid="{00000000-0005-0000-0000-0000167B0000}"/>
    <cellStyle name="Normal 2 5 3 2 2 2 2 3 3" xfId="23667" xr:uid="{00000000-0005-0000-0000-0000177B0000}"/>
    <cellStyle name="Normal 2 5 3 2 2 2 2 3 4" xfId="32053" xr:uid="{00000000-0005-0000-0000-0000187B0000}"/>
    <cellStyle name="Normal 2 5 3 2 2 2 2 3 5" xfId="40439" xr:uid="{00000000-0005-0000-0000-0000197B0000}"/>
    <cellStyle name="Normal 2 5 3 2 2 2 2 3 6" xfId="48825" xr:uid="{00000000-0005-0000-0000-00001A7B0000}"/>
    <cellStyle name="Normal 2 5 3 2 2 2 2 3 7" xfId="57211" xr:uid="{00000000-0005-0000-0000-00001B7B0000}"/>
    <cellStyle name="Normal 2 5 3 2 2 2 2 4" xfId="6895" xr:uid="{00000000-0005-0000-0000-00001C7B0000}"/>
    <cellStyle name="Normal 2 5 3 2 2 2 2 4 2" xfId="12571" xr:uid="{00000000-0005-0000-0000-00001D7B0000}"/>
    <cellStyle name="Normal 2 5 3 2 2 2 2 4 3" xfId="20957" xr:uid="{00000000-0005-0000-0000-00001E7B0000}"/>
    <cellStyle name="Normal 2 5 3 2 2 2 2 4 4" xfId="29343" xr:uid="{00000000-0005-0000-0000-00001F7B0000}"/>
    <cellStyle name="Normal 2 5 3 2 2 2 2 4 5" xfId="37729" xr:uid="{00000000-0005-0000-0000-0000207B0000}"/>
    <cellStyle name="Normal 2 5 3 2 2 2 2 4 6" xfId="46115" xr:uid="{00000000-0005-0000-0000-0000217B0000}"/>
    <cellStyle name="Normal 2 5 3 2 2 2 2 4 7" xfId="54501" xr:uid="{00000000-0005-0000-0000-0000227B0000}"/>
    <cellStyle name="Normal 2 5 3 2 2 2 2 5" xfId="9605" xr:uid="{00000000-0005-0000-0000-0000237B0000}"/>
    <cellStyle name="Normal 2 5 3 2 2 2 2 6" xfId="17991" xr:uid="{00000000-0005-0000-0000-0000247B0000}"/>
    <cellStyle name="Normal 2 5 3 2 2 2 2 7" xfId="26377" xr:uid="{00000000-0005-0000-0000-0000257B0000}"/>
    <cellStyle name="Normal 2 5 3 2 2 2 2 8" xfId="34763" xr:uid="{00000000-0005-0000-0000-0000267B0000}"/>
    <cellStyle name="Normal 2 5 3 2 2 2 2 9" xfId="43149" xr:uid="{00000000-0005-0000-0000-0000277B0000}"/>
    <cellStyle name="Normal 2 5 3 2 2 2 3" xfId="1645" xr:uid="{00000000-0005-0000-0000-0000287B0000}"/>
    <cellStyle name="Normal 2 5 3 2 2 2 3 10" xfId="51970" xr:uid="{00000000-0005-0000-0000-0000297B0000}"/>
    <cellStyle name="Normal 2 5 3 2 2 2 3 11" xfId="60356" xr:uid="{00000000-0005-0000-0000-00002A7B0000}"/>
    <cellStyle name="Normal 2 5 3 2 2 2 3 2" xfId="2665" xr:uid="{00000000-0005-0000-0000-00002B7B0000}"/>
    <cellStyle name="Normal 2 5 3 2 2 2 3 2 2" xfId="5382" xr:uid="{00000000-0005-0000-0000-00002C7B0000}"/>
    <cellStyle name="Normal 2 5 3 2 2 2 3 2 2 2" xfId="16736" xr:uid="{00000000-0005-0000-0000-00002D7B0000}"/>
    <cellStyle name="Normal 2 5 3 2 2 2 3 2 2 3" xfId="25122" xr:uid="{00000000-0005-0000-0000-00002E7B0000}"/>
    <cellStyle name="Normal 2 5 3 2 2 2 3 2 2 4" xfId="33508" xr:uid="{00000000-0005-0000-0000-00002F7B0000}"/>
    <cellStyle name="Normal 2 5 3 2 2 2 3 2 2 5" xfId="41894" xr:uid="{00000000-0005-0000-0000-0000307B0000}"/>
    <cellStyle name="Normal 2 5 3 2 2 2 3 2 2 6" xfId="50280" xr:uid="{00000000-0005-0000-0000-0000317B0000}"/>
    <cellStyle name="Normal 2 5 3 2 2 2 3 2 2 7" xfId="58666" xr:uid="{00000000-0005-0000-0000-0000327B0000}"/>
    <cellStyle name="Normal 2 5 3 2 2 2 3 2 3" xfId="8350" xr:uid="{00000000-0005-0000-0000-0000337B0000}"/>
    <cellStyle name="Normal 2 5 3 2 2 2 3 2 3 2" xfId="14026" xr:uid="{00000000-0005-0000-0000-0000347B0000}"/>
    <cellStyle name="Normal 2 5 3 2 2 2 3 2 3 3" xfId="22412" xr:uid="{00000000-0005-0000-0000-0000357B0000}"/>
    <cellStyle name="Normal 2 5 3 2 2 2 3 2 3 4" xfId="30798" xr:uid="{00000000-0005-0000-0000-0000367B0000}"/>
    <cellStyle name="Normal 2 5 3 2 2 2 3 2 3 5" xfId="39184" xr:uid="{00000000-0005-0000-0000-0000377B0000}"/>
    <cellStyle name="Normal 2 5 3 2 2 2 3 2 3 6" xfId="47570" xr:uid="{00000000-0005-0000-0000-0000387B0000}"/>
    <cellStyle name="Normal 2 5 3 2 2 2 3 2 3 7" xfId="55956" xr:uid="{00000000-0005-0000-0000-0000397B0000}"/>
    <cellStyle name="Normal 2 5 3 2 2 2 3 2 4" xfId="11060" xr:uid="{00000000-0005-0000-0000-00003A7B0000}"/>
    <cellStyle name="Normal 2 5 3 2 2 2 3 2 5" xfId="19446" xr:uid="{00000000-0005-0000-0000-00003B7B0000}"/>
    <cellStyle name="Normal 2 5 3 2 2 2 3 2 6" xfId="27832" xr:uid="{00000000-0005-0000-0000-00003C7B0000}"/>
    <cellStyle name="Normal 2 5 3 2 2 2 3 2 7" xfId="36218" xr:uid="{00000000-0005-0000-0000-00003D7B0000}"/>
    <cellStyle name="Normal 2 5 3 2 2 2 3 2 8" xfId="44604" xr:uid="{00000000-0005-0000-0000-00003E7B0000}"/>
    <cellStyle name="Normal 2 5 3 2 2 2 3 2 9" xfId="52990" xr:uid="{00000000-0005-0000-0000-00003F7B0000}"/>
    <cellStyle name="Normal 2 5 3 2 2 2 3 3" xfId="4362" xr:uid="{00000000-0005-0000-0000-0000407B0000}"/>
    <cellStyle name="Normal 2 5 3 2 2 2 3 3 2" xfId="15716" xr:uid="{00000000-0005-0000-0000-0000417B0000}"/>
    <cellStyle name="Normal 2 5 3 2 2 2 3 3 3" xfId="24102" xr:uid="{00000000-0005-0000-0000-0000427B0000}"/>
    <cellStyle name="Normal 2 5 3 2 2 2 3 3 4" xfId="32488" xr:uid="{00000000-0005-0000-0000-0000437B0000}"/>
    <cellStyle name="Normal 2 5 3 2 2 2 3 3 5" xfId="40874" xr:uid="{00000000-0005-0000-0000-0000447B0000}"/>
    <cellStyle name="Normal 2 5 3 2 2 2 3 3 6" xfId="49260" xr:uid="{00000000-0005-0000-0000-0000457B0000}"/>
    <cellStyle name="Normal 2 5 3 2 2 2 3 3 7" xfId="57646" xr:uid="{00000000-0005-0000-0000-0000467B0000}"/>
    <cellStyle name="Normal 2 5 3 2 2 2 3 4" xfId="7330" xr:uid="{00000000-0005-0000-0000-0000477B0000}"/>
    <cellStyle name="Normal 2 5 3 2 2 2 3 4 2" xfId="13006" xr:uid="{00000000-0005-0000-0000-0000487B0000}"/>
    <cellStyle name="Normal 2 5 3 2 2 2 3 4 3" xfId="21392" xr:uid="{00000000-0005-0000-0000-0000497B0000}"/>
    <cellStyle name="Normal 2 5 3 2 2 2 3 4 4" xfId="29778" xr:uid="{00000000-0005-0000-0000-00004A7B0000}"/>
    <cellStyle name="Normal 2 5 3 2 2 2 3 4 5" xfId="38164" xr:uid="{00000000-0005-0000-0000-00004B7B0000}"/>
    <cellStyle name="Normal 2 5 3 2 2 2 3 4 6" xfId="46550" xr:uid="{00000000-0005-0000-0000-00004C7B0000}"/>
    <cellStyle name="Normal 2 5 3 2 2 2 3 4 7" xfId="54936" xr:uid="{00000000-0005-0000-0000-00004D7B0000}"/>
    <cellStyle name="Normal 2 5 3 2 2 2 3 5" xfId="10040" xr:uid="{00000000-0005-0000-0000-00004E7B0000}"/>
    <cellStyle name="Normal 2 5 3 2 2 2 3 6" xfId="18426" xr:uid="{00000000-0005-0000-0000-00004F7B0000}"/>
    <cellStyle name="Normal 2 5 3 2 2 2 3 7" xfId="26812" xr:uid="{00000000-0005-0000-0000-0000507B0000}"/>
    <cellStyle name="Normal 2 5 3 2 2 2 3 8" xfId="35198" xr:uid="{00000000-0005-0000-0000-0000517B0000}"/>
    <cellStyle name="Normal 2 5 3 2 2 2 3 9" xfId="43584" xr:uid="{00000000-0005-0000-0000-0000527B0000}"/>
    <cellStyle name="Normal 2 5 3 2 2 2 4" xfId="2230" xr:uid="{00000000-0005-0000-0000-0000537B0000}"/>
    <cellStyle name="Normal 2 5 3 2 2 2 4 2" xfId="4947" xr:uid="{00000000-0005-0000-0000-0000547B0000}"/>
    <cellStyle name="Normal 2 5 3 2 2 2 4 2 2" xfId="16301" xr:uid="{00000000-0005-0000-0000-0000557B0000}"/>
    <cellStyle name="Normal 2 5 3 2 2 2 4 2 3" xfId="24687" xr:uid="{00000000-0005-0000-0000-0000567B0000}"/>
    <cellStyle name="Normal 2 5 3 2 2 2 4 2 4" xfId="33073" xr:uid="{00000000-0005-0000-0000-0000577B0000}"/>
    <cellStyle name="Normal 2 5 3 2 2 2 4 2 5" xfId="41459" xr:uid="{00000000-0005-0000-0000-0000587B0000}"/>
    <cellStyle name="Normal 2 5 3 2 2 2 4 2 6" xfId="49845" xr:uid="{00000000-0005-0000-0000-0000597B0000}"/>
    <cellStyle name="Normal 2 5 3 2 2 2 4 2 7" xfId="58231" xr:uid="{00000000-0005-0000-0000-00005A7B0000}"/>
    <cellStyle name="Normal 2 5 3 2 2 2 4 3" xfId="7915" xr:uid="{00000000-0005-0000-0000-00005B7B0000}"/>
    <cellStyle name="Normal 2 5 3 2 2 2 4 3 2" xfId="13591" xr:uid="{00000000-0005-0000-0000-00005C7B0000}"/>
    <cellStyle name="Normal 2 5 3 2 2 2 4 3 3" xfId="21977" xr:uid="{00000000-0005-0000-0000-00005D7B0000}"/>
    <cellStyle name="Normal 2 5 3 2 2 2 4 3 4" xfId="30363" xr:uid="{00000000-0005-0000-0000-00005E7B0000}"/>
    <cellStyle name="Normal 2 5 3 2 2 2 4 3 5" xfId="38749" xr:uid="{00000000-0005-0000-0000-00005F7B0000}"/>
    <cellStyle name="Normal 2 5 3 2 2 2 4 3 6" xfId="47135" xr:uid="{00000000-0005-0000-0000-0000607B0000}"/>
    <cellStyle name="Normal 2 5 3 2 2 2 4 3 7" xfId="55521" xr:uid="{00000000-0005-0000-0000-0000617B0000}"/>
    <cellStyle name="Normal 2 5 3 2 2 2 4 4" xfId="10625" xr:uid="{00000000-0005-0000-0000-0000627B0000}"/>
    <cellStyle name="Normal 2 5 3 2 2 2 4 5" xfId="19011" xr:uid="{00000000-0005-0000-0000-0000637B0000}"/>
    <cellStyle name="Normal 2 5 3 2 2 2 4 6" xfId="27397" xr:uid="{00000000-0005-0000-0000-0000647B0000}"/>
    <cellStyle name="Normal 2 5 3 2 2 2 4 7" xfId="35783" xr:uid="{00000000-0005-0000-0000-0000657B0000}"/>
    <cellStyle name="Normal 2 5 3 2 2 2 4 8" xfId="44169" xr:uid="{00000000-0005-0000-0000-0000667B0000}"/>
    <cellStyle name="Normal 2 5 3 2 2 2 4 9" xfId="52555" xr:uid="{00000000-0005-0000-0000-0000677B0000}"/>
    <cellStyle name="Normal 2 5 3 2 2 2 5" xfId="3517" xr:uid="{00000000-0005-0000-0000-0000687B0000}"/>
    <cellStyle name="Normal 2 5 3 2 2 2 5 2" xfId="14871" xr:uid="{00000000-0005-0000-0000-0000697B0000}"/>
    <cellStyle name="Normal 2 5 3 2 2 2 5 3" xfId="23257" xr:uid="{00000000-0005-0000-0000-00006A7B0000}"/>
    <cellStyle name="Normal 2 5 3 2 2 2 5 4" xfId="31643" xr:uid="{00000000-0005-0000-0000-00006B7B0000}"/>
    <cellStyle name="Normal 2 5 3 2 2 2 5 5" xfId="40029" xr:uid="{00000000-0005-0000-0000-00006C7B0000}"/>
    <cellStyle name="Normal 2 5 3 2 2 2 5 6" xfId="48415" xr:uid="{00000000-0005-0000-0000-00006D7B0000}"/>
    <cellStyle name="Normal 2 5 3 2 2 2 5 7" xfId="56801" xr:uid="{00000000-0005-0000-0000-00006E7B0000}"/>
    <cellStyle name="Normal 2 5 3 2 2 2 6" xfId="6485" xr:uid="{00000000-0005-0000-0000-00006F7B0000}"/>
    <cellStyle name="Normal 2 5 3 2 2 2 6 2" xfId="12161" xr:uid="{00000000-0005-0000-0000-0000707B0000}"/>
    <cellStyle name="Normal 2 5 3 2 2 2 6 3" xfId="20547" xr:uid="{00000000-0005-0000-0000-0000717B0000}"/>
    <cellStyle name="Normal 2 5 3 2 2 2 6 4" xfId="28933" xr:uid="{00000000-0005-0000-0000-0000727B0000}"/>
    <cellStyle name="Normal 2 5 3 2 2 2 6 5" xfId="37319" xr:uid="{00000000-0005-0000-0000-0000737B0000}"/>
    <cellStyle name="Normal 2 5 3 2 2 2 6 6" xfId="45705" xr:uid="{00000000-0005-0000-0000-0000747B0000}"/>
    <cellStyle name="Normal 2 5 3 2 2 2 6 7" xfId="54091" xr:uid="{00000000-0005-0000-0000-0000757B0000}"/>
    <cellStyle name="Normal 2 5 3 2 2 2 7" xfId="9195" xr:uid="{00000000-0005-0000-0000-0000767B0000}"/>
    <cellStyle name="Normal 2 5 3 2 2 2 8" xfId="17581" xr:uid="{00000000-0005-0000-0000-0000777B0000}"/>
    <cellStyle name="Normal 2 5 3 2 2 2 9" xfId="25967" xr:uid="{00000000-0005-0000-0000-0000787B0000}"/>
    <cellStyle name="Normal 2 5 3 2 2 3" xfId="1125" xr:uid="{00000000-0005-0000-0000-0000797B0000}"/>
    <cellStyle name="Normal 2 5 3 2 2 3 10" xfId="43150" xr:uid="{00000000-0005-0000-0000-00007A7B0000}"/>
    <cellStyle name="Normal 2 5 3 2 2 3 11" xfId="51536" xr:uid="{00000000-0005-0000-0000-00007B7B0000}"/>
    <cellStyle name="Normal 2 5 3 2 2 3 12" xfId="59922" xr:uid="{00000000-0005-0000-0000-00007C7B0000}"/>
    <cellStyle name="Normal 2 5 3 2 2 3 13" xfId="61372" xr:uid="{00000000-0005-0000-0000-00007D7B0000}"/>
    <cellStyle name="Normal 2 5 3 2 2 3 2" xfId="1892" xr:uid="{00000000-0005-0000-0000-00007E7B0000}"/>
    <cellStyle name="Normal 2 5 3 2 2 3 2 10" xfId="52217" xr:uid="{00000000-0005-0000-0000-00007F7B0000}"/>
    <cellStyle name="Normal 2 5 3 2 2 3 2 11" xfId="60603" xr:uid="{00000000-0005-0000-0000-0000807B0000}"/>
    <cellStyle name="Normal 2 5 3 2 2 3 2 2" xfId="3076" xr:uid="{00000000-0005-0000-0000-0000817B0000}"/>
    <cellStyle name="Normal 2 5 3 2 2 3 2 2 2" xfId="5793" xr:uid="{00000000-0005-0000-0000-0000827B0000}"/>
    <cellStyle name="Normal 2 5 3 2 2 3 2 2 2 2" xfId="17147" xr:uid="{00000000-0005-0000-0000-0000837B0000}"/>
    <cellStyle name="Normal 2 5 3 2 2 3 2 2 2 3" xfId="25533" xr:uid="{00000000-0005-0000-0000-0000847B0000}"/>
    <cellStyle name="Normal 2 5 3 2 2 3 2 2 2 4" xfId="33919" xr:uid="{00000000-0005-0000-0000-0000857B0000}"/>
    <cellStyle name="Normal 2 5 3 2 2 3 2 2 2 5" xfId="42305" xr:uid="{00000000-0005-0000-0000-0000867B0000}"/>
    <cellStyle name="Normal 2 5 3 2 2 3 2 2 2 6" xfId="50691" xr:uid="{00000000-0005-0000-0000-0000877B0000}"/>
    <cellStyle name="Normal 2 5 3 2 2 3 2 2 2 7" xfId="59077" xr:uid="{00000000-0005-0000-0000-0000887B0000}"/>
    <cellStyle name="Normal 2 5 3 2 2 3 2 2 3" xfId="8761" xr:uid="{00000000-0005-0000-0000-0000897B0000}"/>
    <cellStyle name="Normal 2 5 3 2 2 3 2 2 3 2" xfId="14437" xr:uid="{00000000-0005-0000-0000-00008A7B0000}"/>
    <cellStyle name="Normal 2 5 3 2 2 3 2 2 3 3" xfId="22823" xr:uid="{00000000-0005-0000-0000-00008B7B0000}"/>
    <cellStyle name="Normal 2 5 3 2 2 3 2 2 3 4" xfId="31209" xr:uid="{00000000-0005-0000-0000-00008C7B0000}"/>
    <cellStyle name="Normal 2 5 3 2 2 3 2 2 3 5" xfId="39595" xr:uid="{00000000-0005-0000-0000-00008D7B0000}"/>
    <cellStyle name="Normal 2 5 3 2 2 3 2 2 3 6" xfId="47981" xr:uid="{00000000-0005-0000-0000-00008E7B0000}"/>
    <cellStyle name="Normal 2 5 3 2 2 3 2 2 3 7" xfId="56367" xr:uid="{00000000-0005-0000-0000-00008F7B0000}"/>
    <cellStyle name="Normal 2 5 3 2 2 3 2 2 4" xfId="11471" xr:uid="{00000000-0005-0000-0000-0000907B0000}"/>
    <cellStyle name="Normal 2 5 3 2 2 3 2 2 5" xfId="19857" xr:uid="{00000000-0005-0000-0000-0000917B0000}"/>
    <cellStyle name="Normal 2 5 3 2 2 3 2 2 6" xfId="28243" xr:uid="{00000000-0005-0000-0000-0000927B0000}"/>
    <cellStyle name="Normal 2 5 3 2 2 3 2 2 7" xfId="36629" xr:uid="{00000000-0005-0000-0000-0000937B0000}"/>
    <cellStyle name="Normal 2 5 3 2 2 3 2 2 8" xfId="45015" xr:uid="{00000000-0005-0000-0000-0000947B0000}"/>
    <cellStyle name="Normal 2 5 3 2 2 3 2 2 9" xfId="53401" xr:uid="{00000000-0005-0000-0000-0000957B0000}"/>
    <cellStyle name="Normal 2 5 3 2 2 3 2 3" xfId="4609" xr:uid="{00000000-0005-0000-0000-0000967B0000}"/>
    <cellStyle name="Normal 2 5 3 2 2 3 2 3 2" xfId="15963" xr:uid="{00000000-0005-0000-0000-0000977B0000}"/>
    <cellStyle name="Normal 2 5 3 2 2 3 2 3 3" xfId="24349" xr:uid="{00000000-0005-0000-0000-0000987B0000}"/>
    <cellStyle name="Normal 2 5 3 2 2 3 2 3 4" xfId="32735" xr:uid="{00000000-0005-0000-0000-0000997B0000}"/>
    <cellStyle name="Normal 2 5 3 2 2 3 2 3 5" xfId="41121" xr:uid="{00000000-0005-0000-0000-00009A7B0000}"/>
    <cellStyle name="Normal 2 5 3 2 2 3 2 3 6" xfId="49507" xr:uid="{00000000-0005-0000-0000-00009B7B0000}"/>
    <cellStyle name="Normal 2 5 3 2 2 3 2 3 7" xfId="57893" xr:uid="{00000000-0005-0000-0000-00009C7B0000}"/>
    <cellStyle name="Normal 2 5 3 2 2 3 2 4" xfId="7577" xr:uid="{00000000-0005-0000-0000-00009D7B0000}"/>
    <cellStyle name="Normal 2 5 3 2 2 3 2 4 2" xfId="13253" xr:uid="{00000000-0005-0000-0000-00009E7B0000}"/>
    <cellStyle name="Normal 2 5 3 2 2 3 2 4 3" xfId="21639" xr:uid="{00000000-0005-0000-0000-00009F7B0000}"/>
    <cellStyle name="Normal 2 5 3 2 2 3 2 4 4" xfId="30025" xr:uid="{00000000-0005-0000-0000-0000A07B0000}"/>
    <cellStyle name="Normal 2 5 3 2 2 3 2 4 5" xfId="38411" xr:uid="{00000000-0005-0000-0000-0000A17B0000}"/>
    <cellStyle name="Normal 2 5 3 2 2 3 2 4 6" xfId="46797" xr:uid="{00000000-0005-0000-0000-0000A27B0000}"/>
    <cellStyle name="Normal 2 5 3 2 2 3 2 4 7" xfId="55183" xr:uid="{00000000-0005-0000-0000-0000A37B0000}"/>
    <cellStyle name="Normal 2 5 3 2 2 3 2 5" xfId="10287" xr:uid="{00000000-0005-0000-0000-0000A47B0000}"/>
    <cellStyle name="Normal 2 5 3 2 2 3 2 6" xfId="18673" xr:uid="{00000000-0005-0000-0000-0000A57B0000}"/>
    <cellStyle name="Normal 2 5 3 2 2 3 2 7" xfId="27059" xr:uid="{00000000-0005-0000-0000-0000A67B0000}"/>
    <cellStyle name="Normal 2 5 3 2 2 3 2 8" xfId="35445" xr:uid="{00000000-0005-0000-0000-0000A77B0000}"/>
    <cellStyle name="Normal 2 5 3 2 2 3 2 9" xfId="43831" xr:uid="{00000000-0005-0000-0000-0000A87B0000}"/>
    <cellStyle name="Normal 2 5 3 2 2 3 3" xfId="2231" xr:uid="{00000000-0005-0000-0000-0000A97B0000}"/>
    <cellStyle name="Normal 2 5 3 2 2 3 3 2" xfId="4948" xr:uid="{00000000-0005-0000-0000-0000AA7B0000}"/>
    <cellStyle name="Normal 2 5 3 2 2 3 3 2 2" xfId="16302" xr:uid="{00000000-0005-0000-0000-0000AB7B0000}"/>
    <cellStyle name="Normal 2 5 3 2 2 3 3 2 3" xfId="24688" xr:uid="{00000000-0005-0000-0000-0000AC7B0000}"/>
    <cellStyle name="Normal 2 5 3 2 2 3 3 2 4" xfId="33074" xr:uid="{00000000-0005-0000-0000-0000AD7B0000}"/>
    <cellStyle name="Normal 2 5 3 2 2 3 3 2 5" xfId="41460" xr:uid="{00000000-0005-0000-0000-0000AE7B0000}"/>
    <cellStyle name="Normal 2 5 3 2 2 3 3 2 6" xfId="49846" xr:uid="{00000000-0005-0000-0000-0000AF7B0000}"/>
    <cellStyle name="Normal 2 5 3 2 2 3 3 2 7" xfId="58232" xr:uid="{00000000-0005-0000-0000-0000B07B0000}"/>
    <cellStyle name="Normal 2 5 3 2 2 3 3 3" xfId="7916" xr:uid="{00000000-0005-0000-0000-0000B17B0000}"/>
    <cellStyle name="Normal 2 5 3 2 2 3 3 3 2" xfId="13592" xr:uid="{00000000-0005-0000-0000-0000B27B0000}"/>
    <cellStyle name="Normal 2 5 3 2 2 3 3 3 3" xfId="21978" xr:uid="{00000000-0005-0000-0000-0000B37B0000}"/>
    <cellStyle name="Normal 2 5 3 2 2 3 3 3 4" xfId="30364" xr:uid="{00000000-0005-0000-0000-0000B47B0000}"/>
    <cellStyle name="Normal 2 5 3 2 2 3 3 3 5" xfId="38750" xr:uid="{00000000-0005-0000-0000-0000B57B0000}"/>
    <cellStyle name="Normal 2 5 3 2 2 3 3 3 6" xfId="47136" xr:uid="{00000000-0005-0000-0000-0000B67B0000}"/>
    <cellStyle name="Normal 2 5 3 2 2 3 3 3 7" xfId="55522" xr:uid="{00000000-0005-0000-0000-0000B77B0000}"/>
    <cellStyle name="Normal 2 5 3 2 2 3 3 4" xfId="10626" xr:uid="{00000000-0005-0000-0000-0000B87B0000}"/>
    <cellStyle name="Normal 2 5 3 2 2 3 3 5" xfId="19012" xr:uid="{00000000-0005-0000-0000-0000B97B0000}"/>
    <cellStyle name="Normal 2 5 3 2 2 3 3 6" xfId="27398" xr:uid="{00000000-0005-0000-0000-0000BA7B0000}"/>
    <cellStyle name="Normal 2 5 3 2 2 3 3 7" xfId="35784" xr:uid="{00000000-0005-0000-0000-0000BB7B0000}"/>
    <cellStyle name="Normal 2 5 3 2 2 3 3 8" xfId="44170" xr:uid="{00000000-0005-0000-0000-0000BC7B0000}"/>
    <cellStyle name="Normal 2 5 3 2 2 3 3 9" xfId="52556" xr:uid="{00000000-0005-0000-0000-0000BD7B0000}"/>
    <cellStyle name="Normal 2 5 3 2 2 3 4" xfId="3928" xr:uid="{00000000-0005-0000-0000-0000BE7B0000}"/>
    <cellStyle name="Normal 2 5 3 2 2 3 4 2" xfId="15282" xr:uid="{00000000-0005-0000-0000-0000BF7B0000}"/>
    <cellStyle name="Normal 2 5 3 2 2 3 4 3" xfId="23668" xr:uid="{00000000-0005-0000-0000-0000C07B0000}"/>
    <cellStyle name="Normal 2 5 3 2 2 3 4 4" xfId="32054" xr:uid="{00000000-0005-0000-0000-0000C17B0000}"/>
    <cellStyle name="Normal 2 5 3 2 2 3 4 5" xfId="40440" xr:uid="{00000000-0005-0000-0000-0000C27B0000}"/>
    <cellStyle name="Normal 2 5 3 2 2 3 4 6" xfId="48826" xr:uid="{00000000-0005-0000-0000-0000C37B0000}"/>
    <cellStyle name="Normal 2 5 3 2 2 3 4 7" xfId="57212" xr:uid="{00000000-0005-0000-0000-0000C47B0000}"/>
    <cellStyle name="Normal 2 5 3 2 2 3 5" xfId="6896" xr:uid="{00000000-0005-0000-0000-0000C57B0000}"/>
    <cellStyle name="Normal 2 5 3 2 2 3 5 2" xfId="12572" xr:uid="{00000000-0005-0000-0000-0000C67B0000}"/>
    <cellStyle name="Normal 2 5 3 2 2 3 5 3" xfId="20958" xr:uid="{00000000-0005-0000-0000-0000C77B0000}"/>
    <cellStyle name="Normal 2 5 3 2 2 3 5 4" xfId="29344" xr:uid="{00000000-0005-0000-0000-0000C87B0000}"/>
    <cellStyle name="Normal 2 5 3 2 2 3 5 5" xfId="37730" xr:uid="{00000000-0005-0000-0000-0000C97B0000}"/>
    <cellStyle name="Normal 2 5 3 2 2 3 5 6" xfId="46116" xr:uid="{00000000-0005-0000-0000-0000CA7B0000}"/>
    <cellStyle name="Normal 2 5 3 2 2 3 5 7" xfId="54502" xr:uid="{00000000-0005-0000-0000-0000CB7B0000}"/>
    <cellStyle name="Normal 2 5 3 2 2 3 6" xfId="9606" xr:uid="{00000000-0005-0000-0000-0000CC7B0000}"/>
    <cellStyle name="Normal 2 5 3 2 2 3 7" xfId="17992" xr:uid="{00000000-0005-0000-0000-0000CD7B0000}"/>
    <cellStyle name="Normal 2 5 3 2 2 3 8" xfId="26378" xr:uid="{00000000-0005-0000-0000-0000CE7B0000}"/>
    <cellStyle name="Normal 2 5 3 2 2 3 9" xfId="34764" xr:uid="{00000000-0005-0000-0000-0000CF7B0000}"/>
    <cellStyle name="Normal 2 5 3 2 2 4" xfId="1123" xr:uid="{00000000-0005-0000-0000-0000D07B0000}"/>
    <cellStyle name="Normal 2 5 3 2 2 4 10" xfId="51534" xr:uid="{00000000-0005-0000-0000-0000D17B0000}"/>
    <cellStyle name="Normal 2 5 3 2 2 4 11" xfId="59920" xr:uid="{00000000-0005-0000-0000-0000D27B0000}"/>
    <cellStyle name="Normal 2 5 3 2 2 4 2" xfId="3074" xr:uid="{00000000-0005-0000-0000-0000D37B0000}"/>
    <cellStyle name="Normal 2 5 3 2 2 4 2 2" xfId="5791" xr:uid="{00000000-0005-0000-0000-0000D47B0000}"/>
    <cellStyle name="Normal 2 5 3 2 2 4 2 2 2" xfId="17145" xr:uid="{00000000-0005-0000-0000-0000D57B0000}"/>
    <cellStyle name="Normal 2 5 3 2 2 4 2 2 3" xfId="25531" xr:uid="{00000000-0005-0000-0000-0000D67B0000}"/>
    <cellStyle name="Normal 2 5 3 2 2 4 2 2 4" xfId="33917" xr:uid="{00000000-0005-0000-0000-0000D77B0000}"/>
    <cellStyle name="Normal 2 5 3 2 2 4 2 2 5" xfId="42303" xr:uid="{00000000-0005-0000-0000-0000D87B0000}"/>
    <cellStyle name="Normal 2 5 3 2 2 4 2 2 6" xfId="50689" xr:uid="{00000000-0005-0000-0000-0000D97B0000}"/>
    <cellStyle name="Normal 2 5 3 2 2 4 2 2 7" xfId="59075" xr:uid="{00000000-0005-0000-0000-0000DA7B0000}"/>
    <cellStyle name="Normal 2 5 3 2 2 4 2 3" xfId="8759" xr:uid="{00000000-0005-0000-0000-0000DB7B0000}"/>
    <cellStyle name="Normal 2 5 3 2 2 4 2 3 2" xfId="14435" xr:uid="{00000000-0005-0000-0000-0000DC7B0000}"/>
    <cellStyle name="Normal 2 5 3 2 2 4 2 3 3" xfId="22821" xr:uid="{00000000-0005-0000-0000-0000DD7B0000}"/>
    <cellStyle name="Normal 2 5 3 2 2 4 2 3 4" xfId="31207" xr:uid="{00000000-0005-0000-0000-0000DE7B0000}"/>
    <cellStyle name="Normal 2 5 3 2 2 4 2 3 5" xfId="39593" xr:uid="{00000000-0005-0000-0000-0000DF7B0000}"/>
    <cellStyle name="Normal 2 5 3 2 2 4 2 3 6" xfId="47979" xr:uid="{00000000-0005-0000-0000-0000E07B0000}"/>
    <cellStyle name="Normal 2 5 3 2 2 4 2 3 7" xfId="56365" xr:uid="{00000000-0005-0000-0000-0000E17B0000}"/>
    <cellStyle name="Normal 2 5 3 2 2 4 2 4" xfId="11469" xr:uid="{00000000-0005-0000-0000-0000E27B0000}"/>
    <cellStyle name="Normal 2 5 3 2 2 4 2 5" xfId="19855" xr:uid="{00000000-0005-0000-0000-0000E37B0000}"/>
    <cellStyle name="Normal 2 5 3 2 2 4 2 6" xfId="28241" xr:uid="{00000000-0005-0000-0000-0000E47B0000}"/>
    <cellStyle name="Normal 2 5 3 2 2 4 2 7" xfId="36627" xr:uid="{00000000-0005-0000-0000-0000E57B0000}"/>
    <cellStyle name="Normal 2 5 3 2 2 4 2 8" xfId="45013" xr:uid="{00000000-0005-0000-0000-0000E67B0000}"/>
    <cellStyle name="Normal 2 5 3 2 2 4 2 9" xfId="53399" xr:uid="{00000000-0005-0000-0000-0000E77B0000}"/>
    <cellStyle name="Normal 2 5 3 2 2 4 3" xfId="3926" xr:uid="{00000000-0005-0000-0000-0000E87B0000}"/>
    <cellStyle name="Normal 2 5 3 2 2 4 3 2" xfId="15280" xr:uid="{00000000-0005-0000-0000-0000E97B0000}"/>
    <cellStyle name="Normal 2 5 3 2 2 4 3 3" xfId="23666" xr:uid="{00000000-0005-0000-0000-0000EA7B0000}"/>
    <cellStyle name="Normal 2 5 3 2 2 4 3 4" xfId="32052" xr:uid="{00000000-0005-0000-0000-0000EB7B0000}"/>
    <cellStyle name="Normal 2 5 3 2 2 4 3 5" xfId="40438" xr:uid="{00000000-0005-0000-0000-0000EC7B0000}"/>
    <cellStyle name="Normal 2 5 3 2 2 4 3 6" xfId="48824" xr:uid="{00000000-0005-0000-0000-0000ED7B0000}"/>
    <cellStyle name="Normal 2 5 3 2 2 4 3 7" xfId="57210" xr:uid="{00000000-0005-0000-0000-0000EE7B0000}"/>
    <cellStyle name="Normal 2 5 3 2 2 4 4" xfId="6894" xr:uid="{00000000-0005-0000-0000-0000EF7B0000}"/>
    <cellStyle name="Normal 2 5 3 2 2 4 4 2" xfId="12570" xr:uid="{00000000-0005-0000-0000-0000F07B0000}"/>
    <cellStyle name="Normal 2 5 3 2 2 4 4 3" xfId="20956" xr:uid="{00000000-0005-0000-0000-0000F17B0000}"/>
    <cellStyle name="Normal 2 5 3 2 2 4 4 4" xfId="29342" xr:uid="{00000000-0005-0000-0000-0000F27B0000}"/>
    <cellStyle name="Normal 2 5 3 2 2 4 4 5" xfId="37728" xr:uid="{00000000-0005-0000-0000-0000F37B0000}"/>
    <cellStyle name="Normal 2 5 3 2 2 4 4 6" xfId="46114" xr:uid="{00000000-0005-0000-0000-0000F47B0000}"/>
    <cellStyle name="Normal 2 5 3 2 2 4 4 7" xfId="54500" xr:uid="{00000000-0005-0000-0000-0000F57B0000}"/>
    <cellStyle name="Normal 2 5 3 2 2 4 5" xfId="9604" xr:uid="{00000000-0005-0000-0000-0000F67B0000}"/>
    <cellStyle name="Normal 2 5 3 2 2 4 6" xfId="17990" xr:uid="{00000000-0005-0000-0000-0000F77B0000}"/>
    <cellStyle name="Normal 2 5 3 2 2 4 7" xfId="26376" xr:uid="{00000000-0005-0000-0000-0000F87B0000}"/>
    <cellStyle name="Normal 2 5 3 2 2 4 8" xfId="34762" xr:uid="{00000000-0005-0000-0000-0000F97B0000}"/>
    <cellStyle name="Normal 2 5 3 2 2 4 9" xfId="43148" xr:uid="{00000000-0005-0000-0000-0000FA7B0000}"/>
    <cellStyle name="Normal 2 5 3 2 2 5" xfId="1644" xr:uid="{00000000-0005-0000-0000-0000FB7B0000}"/>
    <cellStyle name="Normal 2 5 3 2 2 5 10" xfId="51969" xr:uid="{00000000-0005-0000-0000-0000FC7B0000}"/>
    <cellStyle name="Normal 2 5 3 2 2 5 11" xfId="60355" xr:uid="{00000000-0005-0000-0000-0000FD7B0000}"/>
    <cellStyle name="Normal 2 5 3 2 2 5 2" xfId="2664" xr:uid="{00000000-0005-0000-0000-0000FE7B0000}"/>
    <cellStyle name="Normal 2 5 3 2 2 5 2 2" xfId="5381" xr:uid="{00000000-0005-0000-0000-0000FF7B0000}"/>
    <cellStyle name="Normal 2 5 3 2 2 5 2 2 2" xfId="16735" xr:uid="{00000000-0005-0000-0000-0000007C0000}"/>
    <cellStyle name="Normal 2 5 3 2 2 5 2 2 3" xfId="25121" xr:uid="{00000000-0005-0000-0000-0000017C0000}"/>
    <cellStyle name="Normal 2 5 3 2 2 5 2 2 4" xfId="33507" xr:uid="{00000000-0005-0000-0000-0000027C0000}"/>
    <cellStyle name="Normal 2 5 3 2 2 5 2 2 5" xfId="41893" xr:uid="{00000000-0005-0000-0000-0000037C0000}"/>
    <cellStyle name="Normal 2 5 3 2 2 5 2 2 6" xfId="50279" xr:uid="{00000000-0005-0000-0000-0000047C0000}"/>
    <cellStyle name="Normal 2 5 3 2 2 5 2 2 7" xfId="58665" xr:uid="{00000000-0005-0000-0000-0000057C0000}"/>
    <cellStyle name="Normal 2 5 3 2 2 5 2 3" xfId="8349" xr:uid="{00000000-0005-0000-0000-0000067C0000}"/>
    <cellStyle name="Normal 2 5 3 2 2 5 2 3 2" xfId="14025" xr:uid="{00000000-0005-0000-0000-0000077C0000}"/>
    <cellStyle name="Normal 2 5 3 2 2 5 2 3 3" xfId="22411" xr:uid="{00000000-0005-0000-0000-0000087C0000}"/>
    <cellStyle name="Normal 2 5 3 2 2 5 2 3 4" xfId="30797" xr:uid="{00000000-0005-0000-0000-0000097C0000}"/>
    <cellStyle name="Normal 2 5 3 2 2 5 2 3 5" xfId="39183" xr:uid="{00000000-0005-0000-0000-00000A7C0000}"/>
    <cellStyle name="Normal 2 5 3 2 2 5 2 3 6" xfId="47569" xr:uid="{00000000-0005-0000-0000-00000B7C0000}"/>
    <cellStyle name="Normal 2 5 3 2 2 5 2 3 7" xfId="55955" xr:uid="{00000000-0005-0000-0000-00000C7C0000}"/>
    <cellStyle name="Normal 2 5 3 2 2 5 2 4" xfId="11059" xr:uid="{00000000-0005-0000-0000-00000D7C0000}"/>
    <cellStyle name="Normal 2 5 3 2 2 5 2 5" xfId="19445" xr:uid="{00000000-0005-0000-0000-00000E7C0000}"/>
    <cellStyle name="Normal 2 5 3 2 2 5 2 6" xfId="27831" xr:uid="{00000000-0005-0000-0000-00000F7C0000}"/>
    <cellStyle name="Normal 2 5 3 2 2 5 2 7" xfId="36217" xr:uid="{00000000-0005-0000-0000-0000107C0000}"/>
    <cellStyle name="Normal 2 5 3 2 2 5 2 8" xfId="44603" xr:uid="{00000000-0005-0000-0000-0000117C0000}"/>
    <cellStyle name="Normal 2 5 3 2 2 5 2 9" xfId="52989" xr:uid="{00000000-0005-0000-0000-0000127C0000}"/>
    <cellStyle name="Normal 2 5 3 2 2 5 3" xfId="4361" xr:uid="{00000000-0005-0000-0000-0000137C0000}"/>
    <cellStyle name="Normal 2 5 3 2 2 5 3 2" xfId="15715" xr:uid="{00000000-0005-0000-0000-0000147C0000}"/>
    <cellStyle name="Normal 2 5 3 2 2 5 3 3" xfId="24101" xr:uid="{00000000-0005-0000-0000-0000157C0000}"/>
    <cellStyle name="Normal 2 5 3 2 2 5 3 4" xfId="32487" xr:uid="{00000000-0005-0000-0000-0000167C0000}"/>
    <cellStyle name="Normal 2 5 3 2 2 5 3 5" xfId="40873" xr:uid="{00000000-0005-0000-0000-0000177C0000}"/>
    <cellStyle name="Normal 2 5 3 2 2 5 3 6" xfId="49259" xr:uid="{00000000-0005-0000-0000-0000187C0000}"/>
    <cellStyle name="Normal 2 5 3 2 2 5 3 7" xfId="57645" xr:uid="{00000000-0005-0000-0000-0000197C0000}"/>
    <cellStyle name="Normal 2 5 3 2 2 5 4" xfId="7329" xr:uid="{00000000-0005-0000-0000-00001A7C0000}"/>
    <cellStyle name="Normal 2 5 3 2 2 5 4 2" xfId="13005" xr:uid="{00000000-0005-0000-0000-00001B7C0000}"/>
    <cellStyle name="Normal 2 5 3 2 2 5 4 3" xfId="21391" xr:uid="{00000000-0005-0000-0000-00001C7C0000}"/>
    <cellStyle name="Normal 2 5 3 2 2 5 4 4" xfId="29777" xr:uid="{00000000-0005-0000-0000-00001D7C0000}"/>
    <cellStyle name="Normal 2 5 3 2 2 5 4 5" xfId="38163" xr:uid="{00000000-0005-0000-0000-00001E7C0000}"/>
    <cellStyle name="Normal 2 5 3 2 2 5 4 6" xfId="46549" xr:uid="{00000000-0005-0000-0000-00001F7C0000}"/>
    <cellStyle name="Normal 2 5 3 2 2 5 4 7" xfId="54935" xr:uid="{00000000-0005-0000-0000-0000207C0000}"/>
    <cellStyle name="Normal 2 5 3 2 2 5 5" xfId="10039" xr:uid="{00000000-0005-0000-0000-0000217C0000}"/>
    <cellStyle name="Normal 2 5 3 2 2 5 6" xfId="18425" xr:uid="{00000000-0005-0000-0000-0000227C0000}"/>
    <cellStyle name="Normal 2 5 3 2 2 5 7" xfId="26811" xr:uid="{00000000-0005-0000-0000-0000237C0000}"/>
    <cellStyle name="Normal 2 5 3 2 2 5 8" xfId="35197" xr:uid="{00000000-0005-0000-0000-0000247C0000}"/>
    <cellStyle name="Normal 2 5 3 2 2 5 9" xfId="43583" xr:uid="{00000000-0005-0000-0000-0000257C0000}"/>
    <cellStyle name="Normal 2 5 3 2 2 6" xfId="2229" xr:uid="{00000000-0005-0000-0000-0000267C0000}"/>
    <cellStyle name="Normal 2 5 3 2 2 6 2" xfId="4946" xr:uid="{00000000-0005-0000-0000-0000277C0000}"/>
    <cellStyle name="Normal 2 5 3 2 2 6 2 2" xfId="16300" xr:uid="{00000000-0005-0000-0000-0000287C0000}"/>
    <cellStyle name="Normal 2 5 3 2 2 6 2 3" xfId="24686" xr:uid="{00000000-0005-0000-0000-0000297C0000}"/>
    <cellStyle name="Normal 2 5 3 2 2 6 2 4" xfId="33072" xr:uid="{00000000-0005-0000-0000-00002A7C0000}"/>
    <cellStyle name="Normal 2 5 3 2 2 6 2 5" xfId="41458" xr:uid="{00000000-0005-0000-0000-00002B7C0000}"/>
    <cellStyle name="Normal 2 5 3 2 2 6 2 6" xfId="49844" xr:uid="{00000000-0005-0000-0000-00002C7C0000}"/>
    <cellStyle name="Normal 2 5 3 2 2 6 2 7" xfId="58230" xr:uid="{00000000-0005-0000-0000-00002D7C0000}"/>
    <cellStyle name="Normal 2 5 3 2 2 6 3" xfId="7914" xr:uid="{00000000-0005-0000-0000-00002E7C0000}"/>
    <cellStyle name="Normal 2 5 3 2 2 6 3 2" xfId="13590" xr:uid="{00000000-0005-0000-0000-00002F7C0000}"/>
    <cellStyle name="Normal 2 5 3 2 2 6 3 3" xfId="21976" xr:uid="{00000000-0005-0000-0000-0000307C0000}"/>
    <cellStyle name="Normal 2 5 3 2 2 6 3 4" xfId="30362" xr:uid="{00000000-0005-0000-0000-0000317C0000}"/>
    <cellStyle name="Normal 2 5 3 2 2 6 3 5" xfId="38748" xr:uid="{00000000-0005-0000-0000-0000327C0000}"/>
    <cellStyle name="Normal 2 5 3 2 2 6 3 6" xfId="47134" xr:uid="{00000000-0005-0000-0000-0000337C0000}"/>
    <cellStyle name="Normal 2 5 3 2 2 6 3 7" xfId="55520" xr:uid="{00000000-0005-0000-0000-0000347C0000}"/>
    <cellStyle name="Normal 2 5 3 2 2 6 4" xfId="10624" xr:uid="{00000000-0005-0000-0000-0000357C0000}"/>
    <cellStyle name="Normal 2 5 3 2 2 6 5" xfId="19010" xr:uid="{00000000-0005-0000-0000-0000367C0000}"/>
    <cellStyle name="Normal 2 5 3 2 2 6 6" xfId="27396" xr:uid="{00000000-0005-0000-0000-0000377C0000}"/>
    <cellStyle name="Normal 2 5 3 2 2 6 7" xfId="35782" xr:uid="{00000000-0005-0000-0000-0000387C0000}"/>
    <cellStyle name="Normal 2 5 3 2 2 6 8" xfId="44168" xr:uid="{00000000-0005-0000-0000-0000397C0000}"/>
    <cellStyle name="Normal 2 5 3 2 2 6 9" xfId="52554" xr:uid="{00000000-0005-0000-0000-00003A7C0000}"/>
    <cellStyle name="Normal 2 5 3 2 2 7" xfId="712" xr:uid="{00000000-0005-0000-0000-00003B7C0000}"/>
    <cellStyle name="Normal 2 5 3 2 2 7 2" xfId="6484" xr:uid="{00000000-0005-0000-0000-00003C7C0000}"/>
    <cellStyle name="Normal 2 5 3 2 2 7 3" xfId="12160" xr:uid="{00000000-0005-0000-0000-00003D7C0000}"/>
    <cellStyle name="Normal 2 5 3 2 2 7 4" xfId="20546" xr:uid="{00000000-0005-0000-0000-00003E7C0000}"/>
    <cellStyle name="Normal 2 5 3 2 2 7 5" xfId="28932" xr:uid="{00000000-0005-0000-0000-00003F7C0000}"/>
    <cellStyle name="Normal 2 5 3 2 2 7 6" xfId="37318" xr:uid="{00000000-0005-0000-0000-0000407C0000}"/>
    <cellStyle name="Normal 2 5 3 2 2 7 7" xfId="45704" xr:uid="{00000000-0005-0000-0000-0000417C0000}"/>
    <cellStyle name="Normal 2 5 3 2 2 7 8" xfId="54090" xr:uid="{00000000-0005-0000-0000-0000427C0000}"/>
    <cellStyle name="Normal 2 5 3 2 2 8" xfId="3516" xr:uid="{00000000-0005-0000-0000-0000437C0000}"/>
    <cellStyle name="Normal 2 5 3 2 2 8 2" xfId="14870" xr:uid="{00000000-0005-0000-0000-0000447C0000}"/>
    <cellStyle name="Normal 2 5 3 2 2 8 3" xfId="23256" xr:uid="{00000000-0005-0000-0000-0000457C0000}"/>
    <cellStyle name="Normal 2 5 3 2 2 8 4" xfId="31642" xr:uid="{00000000-0005-0000-0000-0000467C0000}"/>
    <cellStyle name="Normal 2 5 3 2 2 8 5" xfId="40028" xr:uid="{00000000-0005-0000-0000-0000477C0000}"/>
    <cellStyle name="Normal 2 5 3 2 2 8 6" xfId="48414" xr:uid="{00000000-0005-0000-0000-0000487C0000}"/>
    <cellStyle name="Normal 2 5 3 2 2 8 7" xfId="56800" xr:uid="{00000000-0005-0000-0000-0000497C0000}"/>
    <cellStyle name="Normal 2 5 3 2 2 9" xfId="6266" xr:uid="{00000000-0005-0000-0000-00004A7C0000}"/>
    <cellStyle name="Normal 2 5 3 2 2 9 2" xfId="11942" xr:uid="{00000000-0005-0000-0000-00004B7C0000}"/>
    <cellStyle name="Normal 2 5 3 2 2 9 3" xfId="20328" xr:uid="{00000000-0005-0000-0000-00004C7C0000}"/>
    <cellStyle name="Normal 2 5 3 2 2 9 4" xfId="28714" xr:uid="{00000000-0005-0000-0000-00004D7C0000}"/>
    <cellStyle name="Normal 2 5 3 2 2 9 5" xfId="37100" xr:uid="{00000000-0005-0000-0000-00004E7C0000}"/>
    <cellStyle name="Normal 2 5 3 2 2 9 6" xfId="45486" xr:uid="{00000000-0005-0000-0000-00004F7C0000}"/>
    <cellStyle name="Normal 2 5 3 2 2 9 7" xfId="53872" xr:uid="{00000000-0005-0000-0000-0000507C0000}"/>
    <cellStyle name="Normal 2 5 3 2 2_Sheet1" xfId="302" xr:uid="{00000000-0005-0000-0000-0000517C0000}"/>
    <cellStyle name="Normal 2 5 3 2 3" xfId="303" xr:uid="{00000000-0005-0000-0000-0000527C0000}"/>
    <cellStyle name="Normal 2 5 3 2 3 10" xfId="25968" xr:uid="{00000000-0005-0000-0000-0000537C0000}"/>
    <cellStyle name="Normal 2 5 3 2 3 11" xfId="34354" xr:uid="{00000000-0005-0000-0000-0000547C0000}"/>
    <cellStyle name="Normal 2 5 3 2 3 12" xfId="42740" xr:uid="{00000000-0005-0000-0000-0000557C0000}"/>
    <cellStyle name="Normal 2 5 3 2 3 13" xfId="51126" xr:uid="{00000000-0005-0000-0000-0000567C0000}"/>
    <cellStyle name="Normal 2 5 3 2 3 14" xfId="59512" xr:uid="{00000000-0005-0000-0000-0000577C0000}"/>
    <cellStyle name="Normal 2 5 3 2 3 15" xfId="60879" xr:uid="{00000000-0005-0000-0000-0000587C0000}"/>
    <cellStyle name="Normal 2 5 3 2 3 2" xfId="1126" xr:uid="{00000000-0005-0000-0000-0000597C0000}"/>
    <cellStyle name="Normal 2 5 3 2 3 2 10" xfId="51537" xr:uid="{00000000-0005-0000-0000-00005A7C0000}"/>
    <cellStyle name="Normal 2 5 3 2 3 2 11" xfId="59923" xr:uid="{00000000-0005-0000-0000-00005B7C0000}"/>
    <cellStyle name="Normal 2 5 3 2 3 2 12" xfId="61374" xr:uid="{00000000-0005-0000-0000-00005C7C0000}"/>
    <cellStyle name="Normal 2 5 3 2 3 2 2" xfId="3077" xr:uid="{00000000-0005-0000-0000-00005D7C0000}"/>
    <cellStyle name="Normal 2 5 3 2 3 2 2 2" xfId="5794" xr:uid="{00000000-0005-0000-0000-00005E7C0000}"/>
    <cellStyle name="Normal 2 5 3 2 3 2 2 2 2" xfId="17148" xr:uid="{00000000-0005-0000-0000-00005F7C0000}"/>
    <cellStyle name="Normal 2 5 3 2 3 2 2 2 3" xfId="25534" xr:uid="{00000000-0005-0000-0000-0000607C0000}"/>
    <cellStyle name="Normal 2 5 3 2 3 2 2 2 4" xfId="33920" xr:uid="{00000000-0005-0000-0000-0000617C0000}"/>
    <cellStyle name="Normal 2 5 3 2 3 2 2 2 5" xfId="42306" xr:uid="{00000000-0005-0000-0000-0000627C0000}"/>
    <cellStyle name="Normal 2 5 3 2 3 2 2 2 6" xfId="50692" xr:uid="{00000000-0005-0000-0000-0000637C0000}"/>
    <cellStyle name="Normal 2 5 3 2 3 2 2 2 7" xfId="59078" xr:uid="{00000000-0005-0000-0000-0000647C0000}"/>
    <cellStyle name="Normal 2 5 3 2 3 2 2 3" xfId="8762" xr:uid="{00000000-0005-0000-0000-0000657C0000}"/>
    <cellStyle name="Normal 2 5 3 2 3 2 2 3 2" xfId="14438" xr:uid="{00000000-0005-0000-0000-0000667C0000}"/>
    <cellStyle name="Normal 2 5 3 2 3 2 2 3 3" xfId="22824" xr:uid="{00000000-0005-0000-0000-0000677C0000}"/>
    <cellStyle name="Normal 2 5 3 2 3 2 2 3 4" xfId="31210" xr:uid="{00000000-0005-0000-0000-0000687C0000}"/>
    <cellStyle name="Normal 2 5 3 2 3 2 2 3 5" xfId="39596" xr:uid="{00000000-0005-0000-0000-0000697C0000}"/>
    <cellStyle name="Normal 2 5 3 2 3 2 2 3 6" xfId="47982" xr:uid="{00000000-0005-0000-0000-00006A7C0000}"/>
    <cellStyle name="Normal 2 5 3 2 3 2 2 3 7" xfId="56368" xr:uid="{00000000-0005-0000-0000-00006B7C0000}"/>
    <cellStyle name="Normal 2 5 3 2 3 2 2 4" xfId="11472" xr:uid="{00000000-0005-0000-0000-00006C7C0000}"/>
    <cellStyle name="Normal 2 5 3 2 3 2 2 5" xfId="19858" xr:uid="{00000000-0005-0000-0000-00006D7C0000}"/>
    <cellStyle name="Normal 2 5 3 2 3 2 2 6" xfId="28244" xr:uid="{00000000-0005-0000-0000-00006E7C0000}"/>
    <cellStyle name="Normal 2 5 3 2 3 2 2 7" xfId="36630" xr:uid="{00000000-0005-0000-0000-00006F7C0000}"/>
    <cellStyle name="Normal 2 5 3 2 3 2 2 8" xfId="45016" xr:uid="{00000000-0005-0000-0000-0000707C0000}"/>
    <cellStyle name="Normal 2 5 3 2 3 2 2 9" xfId="53402" xr:uid="{00000000-0005-0000-0000-0000717C0000}"/>
    <cellStyle name="Normal 2 5 3 2 3 2 3" xfId="3929" xr:uid="{00000000-0005-0000-0000-0000727C0000}"/>
    <cellStyle name="Normal 2 5 3 2 3 2 3 2" xfId="15283" xr:uid="{00000000-0005-0000-0000-0000737C0000}"/>
    <cellStyle name="Normal 2 5 3 2 3 2 3 3" xfId="23669" xr:uid="{00000000-0005-0000-0000-0000747C0000}"/>
    <cellStyle name="Normal 2 5 3 2 3 2 3 4" xfId="32055" xr:uid="{00000000-0005-0000-0000-0000757C0000}"/>
    <cellStyle name="Normal 2 5 3 2 3 2 3 5" xfId="40441" xr:uid="{00000000-0005-0000-0000-0000767C0000}"/>
    <cellStyle name="Normal 2 5 3 2 3 2 3 6" xfId="48827" xr:uid="{00000000-0005-0000-0000-0000777C0000}"/>
    <cellStyle name="Normal 2 5 3 2 3 2 3 7" xfId="57213" xr:uid="{00000000-0005-0000-0000-0000787C0000}"/>
    <cellStyle name="Normal 2 5 3 2 3 2 4" xfId="6897" xr:uid="{00000000-0005-0000-0000-0000797C0000}"/>
    <cellStyle name="Normal 2 5 3 2 3 2 4 2" xfId="12573" xr:uid="{00000000-0005-0000-0000-00007A7C0000}"/>
    <cellStyle name="Normal 2 5 3 2 3 2 4 3" xfId="20959" xr:uid="{00000000-0005-0000-0000-00007B7C0000}"/>
    <cellStyle name="Normal 2 5 3 2 3 2 4 4" xfId="29345" xr:uid="{00000000-0005-0000-0000-00007C7C0000}"/>
    <cellStyle name="Normal 2 5 3 2 3 2 4 5" xfId="37731" xr:uid="{00000000-0005-0000-0000-00007D7C0000}"/>
    <cellStyle name="Normal 2 5 3 2 3 2 4 6" xfId="46117" xr:uid="{00000000-0005-0000-0000-00007E7C0000}"/>
    <cellStyle name="Normal 2 5 3 2 3 2 4 7" xfId="54503" xr:uid="{00000000-0005-0000-0000-00007F7C0000}"/>
    <cellStyle name="Normal 2 5 3 2 3 2 5" xfId="9607" xr:uid="{00000000-0005-0000-0000-0000807C0000}"/>
    <cellStyle name="Normal 2 5 3 2 3 2 6" xfId="17993" xr:uid="{00000000-0005-0000-0000-0000817C0000}"/>
    <cellStyle name="Normal 2 5 3 2 3 2 7" xfId="26379" xr:uid="{00000000-0005-0000-0000-0000827C0000}"/>
    <cellStyle name="Normal 2 5 3 2 3 2 8" xfId="34765" xr:uid="{00000000-0005-0000-0000-0000837C0000}"/>
    <cellStyle name="Normal 2 5 3 2 3 2 9" xfId="43151" xr:uid="{00000000-0005-0000-0000-0000847C0000}"/>
    <cellStyle name="Normal 2 5 3 2 3 3" xfId="1646" xr:uid="{00000000-0005-0000-0000-0000857C0000}"/>
    <cellStyle name="Normal 2 5 3 2 3 3 10" xfId="51971" xr:uid="{00000000-0005-0000-0000-0000867C0000}"/>
    <cellStyle name="Normal 2 5 3 2 3 3 11" xfId="60357" xr:uid="{00000000-0005-0000-0000-0000877C0000}"/>
    <cellStyle name="Normal 2 5 3 2 3 3 2" xfId="2666" xr:uid="{00000000-0005-0000-0000-0000887C0000}"/>
    <cellStyle name="Normal 2 5 3 2 3 3 2 2" xfId="5383" xr:uid="{00000000-0005-0000-0000-0000897C0000}"/>
    <cellStyle name="Normal 2 5 3 2 3 3 2 2 2" xfId="16737" xr:uid="{00000000-0005-0000-0000-00008A7C0000}"/>
    <cellStyle name="Normal 2 5 3 2 3 3 2 2 3" xfId="25123" xr:uid="{00000000-0005-0000-0000-00008B7C0000}"/>
    <cellStyle name="Normal 2 5 3 2 3 3 2 2 4" xfId="33509" xr:uid="{00000000-0005-0000-0000-00008C7C0000}"/>
    <cellStyle name="Normal 2 5 3 2 3 3 2 2 5" xfId="41895" xr:uid="{00000000-0005-0000-0000-00008D7C0000}"/>
    <cellStyle name="Normal 2 5 3 2 3 3 2 2 6" xfId="50281" xr:uid="{00000000-0005-0000-0000-00008E7C0000}"/>
    <cellStyle name="Normal 2 5 3 2 3 3 2 2 7" xfId="58667" xr:uid="{00000000-0005-0000-0000-00008F7C0000}"/>
    <cellStyle name="Normal 2 5 3 2 3 3 2 3" xfId="8351" xr:uid="{00000000-0005-0000-0000-0000907C0000}"/>
    <cellStyle name="Normal 2 5 3 2 3 3 2 3 2" xfId="14027" xr:uid="{00000000-0005-0000-0000-0000917C0000}"/>
    <cellStyle name="Normal 2 5 3 2 3 3 2 3 3" xfId="22413" xr:uid="{00000000-0005-0000-0000-0000927C0000}"/>
    <cellStyle name="Normal 2 5 3 2 3 3 2 3 4" xfId="30799" xr:uid="{00000000-0005-0000-0000-0000937C0000}"/>
    <cellStyle name="Normal 2 5 3 2 3 3 2 3 5" xfId="39185" xr:uid="{00000000-0005-0000-0000-0000947C0000}"/>
    <cellStyle name="Normal 2 5 3 2 3 3 2 3 6" xfId="47571" xr:uid="{00000000-0005-0000-0000-0000957C0000}"/>
    <cellStyle name="Normal 2 5 3 2 3 3 2 3 7" xfId="55957" xr:uid="{00000000-0005-0000-0000-0000967C0000}"/>
    <cellStyle name="Normal 2 5 3 2 3 3 2 4" xfId="11061" xr:uid="{00000000-0005-0000-0000-0000977C0000}"/>
    <cellStyle name="Normal 2 5 3 2 3 3 2 5" xfId="19447" xr:uid="{00000000-0005-0000-0000-0000987C0000}"/>
    <cellStyle name="Normal 2 5 3 2 3 3 2 6" xfId="27833" xr:uid="{00000000-0005-0000-0000-0000997C0000}"/>
    <cellStyle name="Normal 2 5 3 2 3 3 2 7" xfId="36219" xr:uid="{00000000-0005-0000-0000-00009A7C0000}"/>
    <cellStyle name="Normal 2 5 3 2 3 3 2 8" xfId="44605" xr:uid="{00000000-0005-0000-0000-00009B7C0000}"/>
    <cellStyle name="Normal 2 5 3 2 3 3 2 9" xfId="52991" xr:uid="{00000000-0005-0000-0000-00009C7C0000}"/>
    <cellStyle name="Normal 2 5 3 2 3 3 3" xfId="4363" xr:uid="{00000000-0005-0000-0000-00009D7C0000}"/>
    <cellStyle name="Normal 2 5 3 2 3 3 3 2" xfId="15717" xr:uid="{00000000-0005-0000-0000-00009E7C0000}"/>
    <cellStyle name="Normal 2 5 3 2 3 3 3 3" xfId="24103" xr:uid="{00000000-0005-0000-0000-00009F7C0000}"/>
    <cellStyle name="Normal 2 5 3 2 3 3 3 4" xfId="32489" xr:uid="{00000000-0005-0000-0000-0000A07C0000}"/>
    <cellStyle name="Normal 2 5 3 2 3 3 3 5" xfId="40875" xr:uid="{00000000-0005-0000-0000-0000A17C0000}"/>
    <cellStyle name="Normal 2 5 3 2 3 3 3 6" xfId="49261" xr:uid="{00000000-0005-0000-0000-0000A27C0000}"/>
    <cellStyle name="Normal 2 5 3 2 3 3 3 7" xfId="57647" xr:uid="{00000000-0005-0000-0000-0000A37C0000}"/>
    <cellStyle name="Normal 2 5 3 2 3 3 4" xfId="7331" xr:uid="{00000000-0005-0000-0000-0000A47C0000}"/>
    <cellStyle name="Normal 2 5 3 2 3 3 4 2" xfId="13007" xr:uid="{00000000-0005-0000-0000-0000A57C0000}"/>
    <cellStyle name="Normal 2 5 3 2 3 3 4 3" xfId="21393" xr:uid="{00000000-0005-0000-0000-0000A67C0000}"/>
    <cellStyle name="Normal 2 5 3 2 3 3 4 4" xfId="29779" xr:uid="{00000000-0005-0000-0000-0000A77C0000}"/>
    <cellStyle name="Normal 2 5 3 2 3 3 4 5" xfId="38165" xr:uid="{00000000-0005-0000-0000-0000A87C0000}"/>
    <cellStyle name="Normal 2 5 3 2 3 3 4 6" xfId="46551" xr:uid="{00000000-0005-0000-0000-0000A97C0000}"/>
    <cellStyle name="Normal 2 5 3 2 3 3 4 7" xfId="54937" xr:uid="{00000000-0005-0000-0000-0000AA7C0000}"/>
    <cellStyle name="Normal 2 5 3 2 3 3 5" xfId="10041" xr:uid="{00000000-0005-0000-0000-0000AB7C0000}"/>
    <cellStyle name="Normal 2 5 3 2 3 3 6" xfId="18427" xr:uid="{00000000-0005-0000-0000-0000AC7C0000}"/>
    <cellStyle name="Normal 2 5 3 2 3 3 7" xfId="26813" xr:uid="{00000000-0005-0000-0000-0000AD7C0000}"/>
    <cellStyle name="Normal 2 5 3 2 3 3 8" xfId="35199" xr:uid="{00000000-0005-0000-0000-0000AE7C0000}"/>
    <cellStyle name="Normal 2 5 3 2 3 3 9" xfId="43585" xr:uid="{00000000-0005-0000-0000-0000AF7C0000}"/>
    <cellStyle name="Normal 2 5 3 2 3 4" xfId="2232" xr:uid="{00000000-0005-0000-0000-0000B07C0000}"/>
    <cellStyle name="Normal 2 5 3 2 3 4 2" xfId="4949" xr:uid="{00000000-0005-0000-0000-0000B17C0000}"/>
    <cellStyle name="Normal 2 5 3 2 3 4 2 2" xfId="16303" xr:uid="{00000000-0005-0000-0000-0000B27C0000}"/>
    <cellStyle name="Normal 2 5 3 2 3 4 2 3" xfId="24689" xr:uid="{00000000-0005-0000-0000-0000B37C0000}"/>
    <cellStyle name="Normal 2 5 3 2 3 4 2 4" xfId="33075" xr:uid="{00000000-0005-0000-0000-0000B47C0000}"/>
    <cellStyle name="Normal 2 5 3 2 3 4 2 5" xfId="41461" xr:uid="{00000000-0005-0000-0000-0000B57C0000}"/>
    <cellStyle name="Normal 2 5 3 2 3 4 2 6" xfId="49847" xr:uid="{00000000-0005-0000-0000-0000B67C0000}"/>
    <cellStyle name="Normal 2 5 3 2 3 4 2 7" xfId="58233" xr:uid="{00000000-0005-0000-0000-0000B77C0000}"/>
    <cellStyle name="Normal 2 5 3 2 3 4 3" xfId="7917" xr:uid="{00000000-0005-0000-0000-0000B87C0000}"/>
    <cellStyle name="Normal 2 5 3 2 3 4 3 2" xfId="13593" xr:uid="{00000000-0005-0000-0000-0000B97C0000}"/>
    <cellStyle name="Normal 2 5 3 2 3 4 3 3" xfId="21979" xr:uid="{00000000-0005-0000-0000-0000BA7C0000}"/>
    <cellStyle name="Normal 2 5 3 2 3 4 3 4" xfId="30365" xr:uid="{00000000-0005-0000-0000-0000BB7C0000}"/>
    <cellStyle name="Normal 2 5 3 2 3 4 3 5" xfId="38751" xr:uid="{00000000-0005-0000-0000-0000BC7C0000}"/>
    <cellStyle name="Normal 2 5 3 2 3 4 3 6" xfId="47137" xr:uid="{00000000-0005-0000-0000-0000BD7C0000}"/>
    <cellStyle name="Normal 2 5 3 2 3 4 3 7" xfId="55523" xr:uid="{00000000-0005-0000-0000-0000BE7C0000}"/>
    <cellStyle name="Normal 2 5 3 2 3 4 4" xfId="10627" xr:uid="{00000000-0005-0000-0000-0000BF7C0000}"/>
    <cellStyle name="Normal 2 5 3 2 3 4 5" xfId="19013" xr:uid="{00000000-0005-0000-0000-0000C07C0000}"/>
    <cellStyle name="Normal 2 5 3 2 3 4 6" xfId="27399" xr:uid="{00000000-0005-0000-0000-0000C17C0000}"/>
    <cellStyle name="Normal 2 5 3 2 3 4 7" xfId="35785" xr:uid="{00000000-0005-0000-0000-0000C27C0000}"/>
    <cellStyle name="Normal 2 5 3 2 3 4 8" xfId="44171" xr:uid="{00000000-0005-0000-0000-0000C37C0000}"/>
    <cellStyle name="Normal 2 5 3 2 3 4 9" xfId="52557" xr:uid="{00000000-0005-0000-0000-0000C47C0000}"/>
    <cellStyle name="Normal 2 5 3 2 3 5" xfId="713" xr:uid="{00000000-0005-0000-0000-0000C57C0000}"/>
    <cellStyle name="Normal 2 5 3 2 3 5 2" xfId="6486" xr:uid="{00000000-0005-0000-0000-0000C67C0000}"/>
    <cellStyle name="Normal 2 5 3 2 3 5 3" xfId="12162" xr:uid="{00000000-0005-0000-0000-0000C77C0000}"/>
    <cellStyle name="Normal 2 5 3 2 3 5 4" xfId="20548" xr:uid="{00000000-0005-0000-0000-0000C87C0000}"/>
    <cellStyle name="Normal 2 5 3 2 3 5 5" xfId="28934" xr:uid="{00000000-0005-0000-0000-0000C97C0000}"/>
    <cellStyle name="Normal 2 5 3 2 3 5 6" xfId="37320" xr:uid="{00000000-0005-0000-0000-0000CA7C0000}"/>
    <cellStyle name="Normal 2 5 3 2 3 5 7" xfId="45706" xr:uid="{00000000-0005-0000-0000-0000CB7C0000}"/>
    <cellStyle name="Normal 2 5 3 2 3 5 8" xfId="54092" xr:uid="{00000000-0005-0000-0000-0000CC7C0000}"/>
    <cellStyle name="Normal 2 5 3 2 3 6" xfId="3518" xr:uid="{00000000-0005-0000-0000-0000CD7C0000}"/>
    <cellStyle name="Normal 2 5 3 2 3 6 2" xfId="14872" xr:uid="{00000000-0005-0000-0000-0000CE7C0000}"/>
    <cellStyle name="Normal 2 5 3 2 3 6 3" xfId="23258" xr:uid="{00000000-0005-0000-0000-0000CF7C0000}"/>
    <cellStyle name="Normal 2 5 3 2 3 6 4" xfId="31644" xr:uid="{00000000-0005-0000-0000-0000D07C0000}"/>
    <cellStyle name="Normal 2 5 3 2 3 6 5" xfId="40030" xr:uid="{00000000-0005-0000-0000-0000D17C0000}"/>
    <cellStyle name="Normal 2 5 3 2 3 6 6" xfId="48416" xr:uid="{00000000-0005-0000-0000-0000D27C0000}"/>
    <cellStyle name="Normal 2 5 3 2 3 6 7" xfId="56802" xr:uid="{00000000-0005-0000-0000-0000D37C0000}"/>
    <cellStyle name="Normal 2 5 3 2 3 7" xfId="6194" xr:uid="{00000000-0005-0000-0000-0000D47C0000}"/>
    <cellStyle name="Normal 2 5 3 2 3 7 2" xfId="11870" xr:uid="{00000000-0005-0000-0000-0000D57C0000}"/>
    <cellStyle name="Normal 2 5 3 2 3 7 3" xfId="20256" xr:uid="{00000000-0005-0000-0000-0000D67C0000}"/>
    <cellStyle name="Normal 2 5 3 2 3 7 4" xfId="28642" xr:uid="{00000000-0005-0000-0000-0000D77C0000}"/>
    <cellStyle name="Normal 2 5 3 2 3 7 5" xfId="37028" xr:uid="{00000000-0005-0000-0000-0000D87C0000}"/>
    <cellStyle name="Normal 2 5 3 2 3 7 6" xfId="45414" xr:uid="{00000000-0005-0000-0000-0000D97C0000}"/>
    <cellStyle name="Normal 2 5 3 2 3 7 7" xfId="53800" xr:uid="{00000000-0005-0000-0000-0000DA7C0000}"/>
    <cellStyle name="Normal 2 5 3 2 3 8" xfId="9196" xr:uid="{00000000-0005-0000-0000-0000DB7C0000}"/>
    <cellStyle name="Normal 2 5 3 2 3 9" xfId="17582" xr:uid="{00000000-0005-0000-0000-0000DC7C0000}"/>
    <cellStyle name="Normal 2 5 3 2 4" xfId="1127" xr:uid="{00000000-0005-0000-0000-0000DD7C0000}"/>
    <cellStyle name="Normal 2 5 3 2 4 10" xfId="43152" xr:uid="{00000000-0005-0000-0000-0000DE7C0000}"/>
    <cellStyle name="Normal 2 5 3 2 4 11" xfId="51538" xr:uid="{00000000-0005-0000-0000-0000DF7C0000}"/>
    <cellStyle name="Normal 2 5 3 2 4 12" xfId="59924" xr:uid="{00000000-0005-0000-0000-0000E07C0000}"/>
    <cellStyle name="Normal 2 5 3 2 4 13" xfId="61371" xr:uid="{00000000-0005-0000-0000-0000E17C0000}"/>
    <cellStyle name="Normal 2 5 3 2 4 2" xfId="1893" xr:uid="{00000000-0005-0000-0000-0000E27C0000}"/>
    <cellStyle name="Normal 2 5 3 2 4 2 10" xfId="52218" xr:uid="{00000000-0005-0000-0000-0000E37C0000}"/>
    <cellStyle name="Normal 2 5 3 2 4 2 11" xfId="60604" xr:uid="{00000000-0005-0000-0000-0000E47C0000}"/>
    <cellStyle name="Normal 2 5 3 2 4 2 2" xfId="3078" xr:uid="{00000000-0005-0000-0000-0000E57C0000}"/>
    <cellStyle name="Normal 2 5 3 2 4 2 2 2" xfId="5795" xr:uid="{00000000-0005-0000-0000-0000E67C0000}"/>
    <cellStyle name="Normal 2 5 3 2 4 2 2 2 2" xfId="17149" xr:uid="{00000000-0005-0000-0000-0000E77C0000}"/>
    <cellStyle name="Normal 2 5 3 2 4 2 2 2 3" xfId="25535" xr:uid="{00000000-0005-0000-0000-0000E87C0000}"/>
    <cellStyle name="Normal 2 5 3 2 4 2 2 2 4" xfId="33921" xr:uid="{00000000-0005-0000-0000-0000E97C0000}"/>
    <cellStyle name="Normal 2 5 3 2 4 2 2 2 5" xfId="42307" xr:uid="{00000000-0005-0000-0000-0000EA7C0000}"/>
    <cellStyle name="Normal 2 5 3 2 4 2 2 2 6" xfId="50693" xr:uid="{00000000-0005-0000-0000-0000EB7C0000}"/>
    <cellStyle name="Normal 2 5 3 2 4 2 2 2 7" xfId="59079" xr:uid="{00000000-0005-0000-0000-0000EC7C0000}"/>
    <cellStyle name="Normal 2 5 3 2 4 2 2 3" xfId="8763" xr:uid="{00000000-0005-0000-0000-0000ED7C0000}"/>
    <cellStyle name="Normal 2 5 3 2 4 2 2 3 2" xfId="14439" xr:uid="{00000000-0005-0000-0000-0000EE7C0000}"/>
    <cellStyle name="Normal 2 5 3 2 4 2 2 3 3" xfId="22825" xr:uid="{00000000-0005-0000-0000-0000EF7C0000}"/>
    <cellStyle name="Normal 2 5 3 2 4 2 2 3 4" xfId="31211" xr:uid="{00000000-0005-0000-0000-0000F07C0000}"/>
    <cellStyle name="Normal 2 5 3 2 4 2 2 3 5" xfId="39597" xr:uid="{00000000-0005-0000-0000-0000F17C0000}"/>
    <cellStyle name="Normal 2 5 3 2 4 2 2 3 6" xfId="47983" xr:uid="{00000000-0005-0000-0000-0000F27C0000}"/>
    <cellStyle name="Normal 2 5 3 2 4 2 2 3 7" xfId="56369" xr:uid="{00000000-0005-0000-0000-0000F37C0000}"/>
    <cellStyle name="Normal 2 5 3 2 4 2 2 4" xfId="11473" xr:uid="{00000000-0005-0000-0000-0000F47C0000}"/>
    <cellStyle name="Normal 2 5 3 2 4 2 2 5" xfId="19859" xr:uid="{00000000-0005-0000-0000-0000F57C0000}"/>
    <cellStyle name="Normal 2 5 3 2 4 2 2 6" xfId="28245" xr:uid="{00000000-0005-0000-0000-0000F67C0000}"/>
    <cellStyle name="Normal 2 5 3 2 4 2 2 7" xfId="36631" xr:uid="{00000000-0005-0000-0000-0000F77C0000}"/>
    <cellStyle name="Normal 2 5 3 2 4 2 2 8" xfId="45017" xr:uid="{00000000-0005-0000-0000-0000F87C0000}"/>
    <cellStyle name="Normal 2 5 3 2 4 2 2 9" xfId="53403" xr:uid="{00000000-0005-0000-0000-0000F97C0000}"/>
    <cellStyle name="Normal 2 5 3 2 4 2 3" xfId="4610" xr:uid="{00000000-0005-0000-0000-0000FA7C0000}"/>
    <cellStyle name="Normal 2 5 3 2 4 2 3 2" xfId="15964" xr:uid="{00000000-0005-0000-0000-0000FB7C0000}"/>
    <cellStyle name="Normal 2 5 3 2 4 2 3 3" xfId="24350" xr:uid="{00000000-0005-0000-0000-0000FC7C0000}"/>
    <cellStyle name="Normal 2 5 3 2 4 2 3 4" xfId="32736" xr:uid="{00000000-0005-0000-0000-0000FD7C0000}"/>
    <cellStyle name="Normal 2 5 3 2 4 2 3 5" xfId="41122" xr:uid="{00000000-0005-0000-0000-0000FE7C0000}"/>
    <cellStyle name="Normal 2 5 3 2 4 2 3 6" xfId="49508" xr:uid="{00000000-0005-0000-0000-0000FF7C0000}"/>
    <cellStyle name="Normal 2 5 3 2 4 2 3 7" xfId="57894" xr:uid="{00000000-0005-0000-0000-0000007D0000}"/>
    <cellStyle name="Normal 2 5 3 2 4 2 4" xfId="7578" xr:uid="{00000000-0005-0000-0000-0000017D0000}"/>
    <cellStyle name="Normal 2 5 3 2 4 2 4 2" xfId="13254" xr:uid="{00000000-0005-0000-0000-0000027D0000}"/>
    <cellStyle name="Normal 2 5 3 2 4 2 4 3" xfId="21640" xr:uid="{00000000-0005-0000-0000-0000037D0000}"/>
    <cellStyle name="Normal 2 5 3 2 4 2 4 4" xfId="30026" xr:uid="{00000000-0005-0000-0000-0000047D0000}"/>
    <cellStyle name="Normal 2 5 3 2 4 2 4 5" xfId="38412" xr:uid="{00000000-0005-0000-0000-0000057D0000}"/>
    <cellStyle name="Normal 2 5 3 2 4 2 4 6" xfId="46798" xr:uid="{00000000-0005-0000-0000-0000067D0000}"/>
    <cellStyle name="Normal 2 5 3 2 4 2 4 7" xfId="55184" xr:uid="{00000000-0005-0000-0000-0000077D0000}"/>
    <cellStyle name="Normal 2 5 3 2 4 2 5" xfId="10288" xr:uid="{00000000-0005-0000-0000-0000087D0000}"/>
    <cellStyle name="Normal 2 5 3 2 4 2 6" xfId="18674" xr:uid="{00000000-0005-0000-0000-0000097D0000}"/>
    <cellStyle name="Normal 2 5 3 2 4 2 7" xfId="27060" xr:uid="{00000000-0005-0000-0000-00000A7D0000}"/>
    <cellStyle name="Normal 2 5 3 2 4 2 8" xfId="35446" xr:uid="{00000000-0005-0000-0000-00000B7D0000}"/>
    <cellStyle name="Normal 2 5 3 2 4 2 9" xfId="43832" xr:uid="{00000000-0005-0000-0000-00000C7D0000}"/>
    <cellStyle name="Normal 2 5 3 2 4 3" xfId="2233" xr:uid="{00000000-0005-0000-0000-00000D7D0000}"/>
    <cellStyle name="Normal 2 5 3 2 4 3 2" xfId="4950" xr:uid="{00000000-0005-0000-0000-00000E7D0000}"/>
    <cellStyle name="Normal 2 5 3 2 4 3 2 2" xfId="16304" xr:uid="{00000000-0005-0000-0000-00000F7D0000}"/>
    <cellStyle name="Normal 2 5 3 2 4 3 2 3" xfId="24690" xr:uid="{00000000-0005-0000-0000-0000107D0000}"/>
    <cellStyle name="Normal 2 5 3 2 4 3 2 4" xfId="33076" xr:uid="{00000000-0005-0000-0000-0000117D0000}"/>
    <cellStyle name="Normal 2 5 3 2 4 3 2 5" xfId="41462" xr:uid="{00000000-0005-0000-0000-0000127D0000}"/>
    <cellStyle name="Normal 2 5 3 2 4 3 2 6" xfId="49848" xr:uid="{00000000-0005-0000-0000-0000137D0000}"/>
    <cellStyle name="Normal 2 5 3 2 4 3 2 7" xfId="58234" xr:uid="{00000000-0005-0000-0000-0000147D0000}"/>
    <cellStyle name="Normal 2 5 3 2 4 3 3" xfId="7918" xr:uid="{00000000-0005-0000-0000-0000157D0000}"/>
    <cellStyle name="Normal 2 5 3 2 4 3 3 2" xfId="13594" xr:uid="{00000000-0005-0000-0000-0000167D0000}"/>
    <cellStyle name="Normal 2 5 3 2 4 3 3 3" xfId="21980" xr:uid="{00000000-0005-0000-0000-0000177D0000}"/>
    <cellStyle name="Normal 2 5 3 2 4 3 3 4" xfId="30366" xr:uid="{00000000-0005-0000-0000-0000187D0000}"/>
    <cellStyle name="Normal 2 5 3 2 4 3 3 5" xfId="38752" xr:uid="{00000000-0005-0000-0000-0000197D0000}"/>
    <cellStyle name="Normal 2 5 3 2 4 3 3 6" xfId="47138" xr:uid="{00000000-0005-0000-0000-00001A7D0000}"/>
    <cellStyle name="Normal 2 5 3 2 4 3 3 7" xfId="55524" xr:uid="{00000000-0005-0000-0000-00001B7D0000}"/>
    <cellStyle name="Normal 2 5 3 2 4 3 4" xfId="10628" xr:uid="{00000000-0005-0000-0000-00001C7D0000}"/>
    <cellStyle name="Normal 2 5 3 2 4 3 5" xfId="19014" xr:uid="{00000000-0005-0000-0000-00001D7D0000}"/>
    <cellStyle name="Normal 2 5 3 2 4 3 6" xfId="27400" xr:uid="{00000000-0005-0000-0000-00001E7D0000}"/>
    <cellStyle name="Normal 2 5 3 2 4 3 7" xfId="35786" xr:uid="{00000000-0005-0000-0000-00001F7D0000}"/>
    <cellStyle name="Normal 2 5 3 2 4 3 8" xfId="44172" xr:uid="{00000000-0005-0000-0000-0000207D0000}"/>
    <cellStyle name="Normal 2 5 3 2 4 3 9" xfId="52558" xr:uid="{00000000-0005-0000-0000-0000217D0000}"/>
    <cellStyle name="Normal 2 5 3 2 4 4" xfId="3930" xr:uid="{00000000-0005-0000-0000-0000227D0000}"/>
    <cellStyle name="Normal 2 5 3 2 4 4 2" xfId="15284" xr:uid="{00000000-0005-0000-0000-0000237D0000}"/>
    <cellStyle name="Normal 2 5 3 2 4 4 3" xfId="23670" xr:uid="{00000000-0005-0000-0000-0000247D0000}"/>
    <cellStyle name="Normal 2 5 3 2 4 4 4" xfId="32056" xr:uid="{00000000-0005-0000-0000-0000257D0000}"/>
    <cellStyle name="Normal 2 5 3 2 4 4 5" xfId="40442" xr:uid="{00000000-0005-0000-0000-0000267D0000}"/>
    <cellStyle name="Normal 2 5 3 2 4 4 6" xfId="48828" xr:uid="{00000000-0005-0000-0000-0000277D0000}"/>
    <cellStyle name="Normal 2 5 3 2 4 4 7" xfId="57214" xr:uid="{00000000-0005-0000-0000-0000287D0000}"/>
    <cellStyle name="Normal 2 5 3 2 4 5" xfId="6898" xr:uid="{00000000-0005-0000-0000-0000297D0000}"/>
    <cellStyle name="Normal 2 5 3 2 4 5 2" xfId="12574" xr:uid="{00000000-0005-0000-0000-00002A7D0000}"/>
    <cellStyle name="Normal 2 5 3 2 4 5 3" xfId="20960" xr:uid="{00000000-0005-0000-0000-00002B7D0000}"/>
    <cellStyle name="Normal 2 5 3 2 4 5 4" xfId="29346" xr:uid="{00000000-0005-0000-0000-00002C7D0000}"/>
    <cellStyle name="Normal 2 5 3 2 4 5 5" xfId="37732" xr:uid="{00000000-0005-0000-0000-00002D7D0000}"/>
    <cellStyle name="Normal 2 5 3 2 4 5 6" xfId="46118" xr:uid="{00000000-0005-0000-0000-00002E7D0000}"/>
    <cellStyle name="Normal 2 5 3 2 4 5 7" xfId="54504" xr:uid="{00000000-0005-0000-0000-00002F7D0000}"/>
    <cellStyle name="Normal 2 5 3 2 4 6" xfId="9608" xr:uid="{00000000-0005-0000-0000-0000307D0000}"/>
    <cellStyle name="Normal 2 5 3 2 4 7" xfId="17994" xr:uid="{00000000-0005-0000-0000-0000317D0000}"/>
    <cellStyle name="Normal 2 5 3 2 4 8" xfId="26380" xr:uid="{00000000-0005-0000-0000-0000327D0000}"/>
    <cellStyle name="Normal 2 5 3 2 4 9" xfId="34766" xr:uid="{00000000-0005-0000-0000-0000337D0000}"/>
    <cellStyle name="Normal 2 5 3 2 5" xfId="1122" xr:uid="{00000000-0005-0000-0000-0000347D0000}"/>
    <cellStyle name="Normal 2 5 3 2 5 10" xfId="51533" xr:uid="{00000000-0005-0000-0000-0000357D0000}"/>
    <cellStyle name="Normal 2 5 3 2 5 11" xfId="59919" xr:uid="{00000000-0005-0000-0000-0000367D0000}"/>
    <cellStyle name="Normal 2 5 3 2 5 2" xfId="3073" xr:uid="{00000000-0005-0000-0000-0000377D0000}"/>
    <cellStyle name="Normal 2 5 3 2 5 2 2" xfId="5790" xr:uid="{00000000-0005-0000-0000-0000387D0000}"/>
    <cellStyle name="Normal 2 5 3 2 5 2 2 2" xfId="17144" xr:uid="{00000000-0005-0000-0000-0000397D0000}"/>
    <cellStyle name="Normal 2 5 3 2 5 2 2 3" xfId="25530" xr:uid="{00000000-0005-0000-0000-00003A7D0000}"/>
    <cellStyle name="Normal 2 5 3 2 5 2 2 4" xfId="33916" xr:uid="{00000000-0005-0000-0000-00003B7D0000}"/>
    <cellStyle name="Normal 2 5 3 2 5 2 2 5" xfId="42302" xr:uid="{00000000-0005-0000-0000-00003C7D0000}"/>
    <cellStyle name="Normal 2 5 3 2 5 2 2 6" xfId="50688" xr:uid="{00000000-0005-0000-0000-00003D7D0000}"/>
    <cellStyle name="Normal 2 5 3 2 5 2 2 7" xfId="59074" xr:uid="{00000000-0005-0000-0000-00003E7D0000}"/>
    <cellStyle name="Normal 2 5 3 2 5 2 3" xfId="8758" xr:uid="{00000000-0005-0000-0000-00003F7D0000}"/>
    <cellStyle name="Normal 2 5 3 2 5 2 3 2" xfId="14434" xr:uid="{00000000-0005-0000-0000-0000407D0000}"/>
    <cellStyle name="Normal 2 5 3 2 5 2 3 3" xfId="22820" xr:uid="{00000000-0005-0000-0000-0000417D0000}"/>
    <cellStyle name="Normal 2 5 3 2 5 2 3 4" xfId="31206" xr:uid="{00000000-0005-0000-0000-0000427D0000}"/>
    <cellStyle name="Normal 2 5 3 2 5 2 3 5" xfId="39592" xr:uid="{00000000-0005-0000-0000-0000437D0000}"/>
    <cellStyle name="Normal 2 5 3 2 5 2 3 6" xfId="47978" xr:uid="{00000000-0005-0000-0000-0000447D0000}"/>
    <cellStyle name="Normal 2 5 3 2 5 2 3 7" xfId="56364" xr:uid="{00000000-0005-0000-0000-0000457D0000}"/>
    <cellStyle name="Normal 2 5 3 2 5 2 4" xfId="11468" xr:uid="{00000000-0005-0000-0000-0000467D0000}"/>
    <cellStyle name="Normal 2 5 3 2 5 2 5" xfId="19854" xr:uid="{00000000-0005-0000-0000-0000477D0000}"/>
    <cellStyle name="Normal 2 5 3 2 5 2 6" xfId="28240" xr:uid="{00000000-0005-0000-0000-0000487D0000}"/>
    <cellStyle name="Normal 2 5 3 2 5 2 7" xfId="36626" xr:uid="{00000000-0005-0000-0000-0000497D0000}"/>
    <cellStyle name="Normal 2 5 3 2 5 2 8" xfId="45012" xr:uid="{00000000-0005-0000-0000-00004A7D0000}"/>
    <cellStyle name="Normal 2 5 3 2 5 2 9" xfId="53398" xr:uid="{00000000-0005-0000-0000-00004B7D0000}"/>
    <cellStyle name="Normal 2 5 3 2 5 3" xfId="3925" xr:uid="{00000000-0005-0000-0000-00004C7D0000}"/>
    <cellStyle name="Normal 2 5 3 2 5 3 2" xfId="15279" xr:uid="{00000000-0005-0000-0000-00004D7D0000}"/>
    <cellStyle name="Normal 2 5 3 2 5 3 3" xfId="23665" xr:uid="{00000000-0005-0000-0000-00004E7D0000}"/>
    <cellStyle name="Normal 2 5 3 2 5 3 4" xfId="32051" xr:uid="{00000000-0005-0000-0000-00004F7D0000}"/>
    <cellStyle name="Normal 2 5 3 2 5 3 5" xfId="40437" xr:uid="{00000000-0005-0000-0000-0000507D0000}"/>
    <cellStyle name="Normal 2 5 3 2 5 3 6" xfId="48823" xr:uid="{00000000-0005-0000-0000-0000517D0000}"/>
    <cellStyle name="Normal 2 5 3 2 5 3 7" xfId="57209" xr:uid="{00000000-0005-0000-0000-0000527D0000}"/>
    <cellStyle name="Normal 2 5 3 2 5 4" xfId="6893" xr:uid="{00000000-0005-0000-0000-0000537D0000}"/>
    <cellStyle name="Normal 2 5 3 2 5 4 2" xfId="12569" xr:uid="{00000000-0005-0000-0000-0000547D0000}"/>
    <cellStyle name="Normal 2 5 3 2 5 4 3" xfId="20955" xr:uid="{00000000-0005-0000-0000-0000557D0000}"/>
    <cellStyle name="Normal 2 5 3 2 5 4 4" xfId="29341" xr:uid="{00000000-0005-0000-0000-0000567D0000}"/>
    <cellStyle name="Normal 2 5 3 2 5 4 5" xfId="37727" xr:uid="{00000000-0005-0000-0000-0000577D0000}"/>
    <cellStyle name="Normal 2 5 3 2 5 4 6" xfId="46113" xr:uid="{00000000-0005-0000-0000-0000587D0000}"/>
    <cellStyle name="Normal 2 5 3 2 5 4 7" xfId="54499" xr:uid="{00000000-0005-0000-0000-0000597D0000}"/>
    <cellStyle name="Normal 2 5 3 2 5 5" xfId="9603" xr:uid="{00000000-0005-0000-0000-00005A7D0000}"/>
    <cellStyle name="Normal 2 5 3 2 5 6" xfId="17989" xr:uid="{00000000-0005-0000-0000-00005B7D0000}"/>
    <cellStyle name="Normal 2 5 3 2 5 7" xfId="26375" xr:uid="{00000000-0005-0000-0000-00005C7D0000}"/>
    <cellStyle name="Normal 2 5 3 2 5 8" xfId="34761" xr:uid="{00000000-0005-0000-0000-00005D7D0000}"/>
    <cellStyle name="Normal 2 5 3 2 5 9" xfId="43147" xr:uid="{00000000-0005-0000-0000-00005E7D0000}"/>
    <cellStyle name="Normal 2 5 3 2 6" xfId="1643" xr:uid="{00000000-0005-0000-0000-00005F7D0000}"/>
    <cellStyle name="Normal 2 5 3 2 6 10" xfId="51968" xr:uid="{00000000-0005-0000-0000-0000607D0000}"/>
    <cellStyle name="Normal 2 5 3 2 6 11" xfId="60354" xr:uid="{00000000-0005-0000-0000-0000617D0000}"/>
    <cellStyle name="Normal 2 5 3 2 6 2" xfId="2663" xr:uid="{00000000-0005-0000-0000-0000627D0000}"/>
    <cellStyle name="Normal 2 5 3 2 6 2 2" xfId="5380" xr:uid="{00000000-0005-0000-0000-0000637D0000}"/>
    <cellStyle name="Normal 2 5 3 2 6 2 2 2" xfId="16734" xr:uid="{00000000-0005-0000-0000-0000647D0000}"/>
    <cellStyle name="Normal 2 5 3 2 6 2 2 3" xfId="25120" xr:uid="{00000000-0005-0000-0000-0000657D0000}"/>
    <cellStyle name="Normal 2 5 3 2 6 2 2 4" xfId="33506" xr:uid="{00000000-0005-0000-0000-0000667D0000}"/>
    <cellStyle name="Normal 2 5 3 2 6 2 2 5" xfId="41892" xr:uid="{00000000-0005-0000-0000-0000677D0000}"/>
    <cellStyle name="Normal 2 5 3 2 6 2 2 6" xfId="50278" xr:uid="{00000000-0005-0000-0000-0000687D0000}"/>
    <cellStyle name="Normal 2 5 3 2 6 2 2 7" xfId="58664" xr:uid="{00000000-0005-0000-0000-0000697D0000}"/>
    <cellStyle name="Normal 2 5 3 2 6 2 3" xfId="8348" xr:uid="{00000000-0005-0000-0000-00006A7D0000}"/>
    <cellStyle name="Normal 2 5 3 2 6 2 3 2" xfId="14024" xr:uid="{00000000-0005-0000-0000-00006B7D0000}"/>
    <cellStyle name="Normal 2 5 3 2 6 2 3 3" xfId="22410" xr:uid="{00000000-0005-0000-0000-00006C7D0000}"/>
    <cellStyle name="Normal 2 5 3 2 6 2 3 4" xfId="30796" xr:uid="{00000000-0005-0000-0000-00006D7D0000}"/>
    <cellStyle name="Normal 2 5 3 2 6 2 3 5" xfId="39182" xr:uid="{00000000-0005-0000-0000-00006E7D0000}"/>
    <cellStyle name="Normal 2 5 3 2 6 2 3 6" xfId="47568" xr:uid="{00000000-0005-0000-0000-00006F7D0000}"/>
    <cellStyle name="Normal 2 5 3 2 6 2 3 7" xfId="55954" xr:uid="{00000000-0005-0000-0000-0000707D0000}"/>
    <cellStyle name="Normal 2 5 3 2 6 2 4" xfId="11058" xr:uid="{00000000-0005-0000-0000-0000717D0000}"/>
    <cellStyle name="Normal 2 5 3 2 6 2 5" xfId="19444" xr:uid="{00000000-0005-0000-0000-0000727D0000}"/>
    <cellStyle name="Normal 2 5 3 2 6 2 6" xfId="27830" xr:uid="{00000000-0005-0000-0000-0000737D0000}"/>
    <cellStyle name="Normal 2 5 3 2 6 2 7" xfId="36216" xr:uid="{00000000-0005-0000-0000-0000747D0000}"/>
    <cellStyle name="Normal 2 5 3 2 6 2 8" xfId="44602" xr:uid="{00000000-0005-0000-0000-0000757D0000}"/>
    <cellStyle name="Normal 2 5 3 2 6 2 9" xfId="52988" xr:uid="{00000000-0005-0000-0000-0000767D0000}"/>
    <cellStyle name="Normal 2 5 3 2 6 3" xfId="4360" xr:uid="{00000000-0005-0000-0000-0000777D0000}"/>
    <cellStyle name="Normal 2 5 3 2 6 3 2" xfId="15714" xr:uid="{00000000-0005-0000-0000-0000787D0000}"/>
    <cellStyle name="Normal 2 5 3 2 6 3 3" xfId="24100" xr:uid="{00000000-0005-0000-0000-0000797D0000}"/>
    <cellStyle name="Normal 2 5 3 2 6 3 4" xfId="32486" xr:uid="{00000000-0005-0000-0000-00007A7D0000}"/>
    <cellStyle name="Normal 2 5 3 2 6 3 5" xfId="40872" xr:uid="{00000000-0005-0000-0000-00007B7D0000}"/>
    <cellStyle name="Normal 2 5 3 2 6 3 6" xfId="49258" xr:uid="{00000000-0005-0000-0000-00007C7D0000}"/>
    <cellStyle name="Normal 2 5 3 2 6 3 7" xfId="57644" xr:uid="{00000000-0005-0000-0000-00007D7D0000}"/>
    <cellStyle name="Normal 2 5 3 2 6 4" xfId="7328" xr:uid="{00000000-0005-0000-0000-00007E7D0000}"/>
    <cellStyle name="Normal 2 5 3 2 6 4 2" xfId="13004" xr:uid="{00000000-0005-0000-0000-00007F7D0000}"/>
    <cellStyle name="Normal 2 5 3 2 6 4 3" xfId="21390" xr:uid="{00000000-0005-0000-0000-0000807D0000}"/>
    <cellStyle name="Normal 2 5 3 2 6 4 4" xfId="29776" xr:uid="{00000000-0005-0000-0000-0000817D0000}"/>
    <cellStyle name="Normal 2 5 3 2 6 4 5" xfId="38162" xr:uid="{00000000-0005-0000-0000-0000827D0000}"/>
    <cellStyle name="Normal 2 5 3 2 6 4 6" xfId="46548" xr:uid="{00000000-0005-0000-0000-0000837D0000}"/>
    <cellStyle name="Normal 2 5 3 2 6 4 7" xfId="54934" xr:uid="{00000000-0005-0000-0000-0000847D0000}"/>
    <cellStyle name="Normal 2 5 3 2 6 5" xfId="10038" xr:uid="{00000000-0005-0000-0000-0000857D0000}"/>
    <cellStyle name="Normal 2 5 3 2 6 6" xfId="18424" xr:uid="{00000000-0005-0000-0000-0000867D0000}"/>
    <cellStyle name="Normal 2 5 3 2 6 7" xfId="26810" xr:uid="{00000000-0005-0000-0000-0000877D0000}"/>
    <cellStyle name="Normal 2 5 3 2 6 8" xfId="35196" xr:uid="{00000000-0005-0000-0000-0000887D0000}"/>
    <cellStyle name="Normal 2 5 3 2 6 9" xfId="43582" xr:uid="{00000000-0005-0000-0000-0000897D0000}"/>
    <cellStyle name="Normal 2 5 3 2 7" xfId="2228" xr:uid="{00000000-0005-0000-0000-00008A7D0000}"/>
    <cellStyle name="Normal 2 5 3 2 7 2" xfId="4945" xr:uid="{00000000-0005-0000-0000-00008B7D0000}"/>
    <cellStyle name="Normal 2 5 3 2 7 2 2" xfId="16299" xr:uid="{00000000-0005-0000-0000-00008C7D0000}"/>
    <cellStyle name="Normal 2 5 3 2 7 2 3" xfId="24685" xr:uid="{00000000-0005-0000-0000-00008D7D0000}"/>
    <cellStyle name="Normal 2 5 3 2 7 2 4" xfId="33071" xr:uid="{00000000-0005-0000-0000-00008E7D0000}"/>
    <cellStyle name="Normal 2 5 3 2 7 2 5" xfId="41457" xr:uid="{00000000-0005-0000-0000-00008F7D0000}"/>
    <cellStyle name="Normal 2 5 3 2 7 2 6" xfId="49843" xr:uid="{00000000-0005-0000-0000-0000907D0000}"/>
    <cellStyle name="Normal 2 5 3 2 7 2 7" xfId="58229" xr:uid="{00000000-0005-0000-0000-0000917D0000}"/>
    <cellStyle name="Normal 2 5 3 2 7 3" xfId="7913" xr:uid="{00000000-0005-0000-0000-0000927D0000}"/>
    <cellStyle name="Normal 2 5 3 2 7 3 2" xfId="13589" xr:uid="{00000000-0005-0000-0000-0000937D0000}"/>
    <cellStyle name="Normal 2 5 3 2 7 3 3" xfId="21975" xr:uid="{00000000-0005-0000-0000-0000947D0000}"/>
    <cellStyle name="Normal 2 5 3 2 7 3 4" xfId="30361" xr:uid="{00000000-0005-0000-0000-0000957D0000}"/>
    <cellStyle name="Normal 2 5 3 2 7 3 5" xfId="38747" xr:uid="{00000000-0005-0000-0000-0000967D0000}"/>
    <cellStyle name="Normal 2 5 3 2 7 3 6" xfId="47133" xr:uid="{00000000-0005-0000-0000-0000977D0000}"/>
    <cellStyle name="Normal 2 5 3 2 7 3 7" xfId="55519" xr:uid="{00000000-0005-0000-0000-0000987D0000}"/>
    <cellStyle name="Normal 2 5 3 2 7 4" xfId="10623" xr:uid="{00000000-0005-0000-0000-0000997D0000}"/>
    <cellStyle name="Normal 2 5 3 2 7 5" xfId="19009" xr:uid="{00000000-0005-0000-0000-00009A7D0000}"/>
    <cellStyle name="Normal 2 5 3 2 7 6" xfId="27395" xr:uid="{00000000-0005-0000-0000-00009B7D0000}"/>
    <cellStyle name="Normal 2 5 3 2 7 7" xfId="35781" xr:uid="{00000000-0005-0000-0000-00009C7D0000}"/>
    <cellStyle name="Normal 2 5 3 2 7 8" xfId="44167" xr:uid="{00000000-0005-0000-0000-00009D7D0000}"/>
    <cellStyle name="Normal 2 5 3 2 7 9" xfId="52553" xr:uid="{00000000-0005-0000-0000-00009E7D0000}"/>
    <cellStyle name="Normal 2 5 3 2 8" xfId="711" xr:uid="{00000000-0005-0000-0000-00009F7D0000}"/>
    <cellStyle name="Normal 2 5 3 2 8 2" xfId="6483" xr:uid="{00000000-0005-0000-0000-0000A07D0000}"/>
    <cellStyle name="Normal 2 5 3 2 8 3" xfId="12159" xr:uid="{00000000-0005-0000-0000-0000A17D0000}"/>
    <cellStyle name="Normal 2 5 3 2 8 4" xfId="20545" xr:uid="{00000000-0005-0000-0000-0000A27D0000}"/>
    <cellStyle name="Normal 2 5 3 2 8 5" xfId="28931" xr:uid="{00000000-0005-0000-0000-0000A37D0000}"/>
    <cellStyle name="Normal 2 5 3 2 8 6" xfId="37317" xr:uid="{00000000-0005-0000-0000-0000A47D0000}"/>
    <cellStyle name="Normal 2 5 3 2 8 7" xfId="45703" xr:uid="{00000000-0005-0000-0000-0000A57D0000}"/>
    <cellStyle name="Normal 2 5 3 2 8 8" xfId="54089" xr:uid="{00000000-0005-0000-0000-0000A67D0000}"/>
    <cellStyle name="Normal 2 5 3 2 9" xfId="3515" xr:uid="{00000000-0005-0000-0000-0000A77D0000}"/>
    <cellStyle name="Normal 2 5 3 2 9 2" xfId="14869" xr:uid="{00000000-0005-0000-0000-0000A87D0000}"/>
    <cellStyle name="Normal 2 5 3 2 9 3" xfId="23255" xr:uid="{00000000-0005-0000-0000-0000A97D0000}"/>
    <cellStyle name="Normal 2 5 3 2 9 4" xfId="31641" xr:uid="{00000000-0005-0000-0000-0000AA7D0000}"/>
    <cellStyle name="Normal 2 5 3 2 9 5" xfId="40027" xr:uid="{00000000-0005-0000-0000-0000AB7D0000}"/>
    <cellStyle name="Normal 2 5 3 2 9 6" xfId="48413" xr:uid="{00000000-0005-0000-0000-0000AC7D0000}"/>
    <cellStyle name="Normal 2 5 3 2 9 7" xfId="56799" xr:uid="{00000000-0005-0000-0000-0000AD7D0000}"/>
    <cellStyle name="Normal 2 5 3 2_Sheet1" xfId="304" xr:uid="{00000000-0005-0000-0000-0000AE7D0000}"/>
    <cellStyle name="Normal 2 5 3 20" xfId="60875" xr:uid="{00000000-0005-0000-0000-0000AF7D0000}"/>
    <cellStyle name="Normal 2 5 3 3" xfId="305" xr:uid="{00000000-0005-0000-0000-0000B07D0000}"/>
    <cellStyle name="Normal 2 5 3 3 10" xfId="9197" xr:uid="{00000000-0005-0000-0000-0000B17D0000}"/>
    <cellStyle name="Normal 2 5 3 3 11" xfId="17583" xr:uid="{00000000-0005-0000-0000-0000B27D0000}"/>
    <cellStyle name="Normal 2 5 3 3 12" xfId="25969" xr:uid="{00000000-0005-0000-0000-0000B37D0000}"/>
    <cellStyle name="Normal 2 5 3 3 13" xfId="34355" xr:uid="{00000000-0005-0000-0000-0000B47D0000}"/>
    <cellStyle name="Normal 2 5 3 3 14" xfId="42741" xr:uid="{00000000-0005-0000-0000-0000B57D0000}"/>
    <cellStyle name="Normal 2 5 3 3 15" xfId="51127" xr:uid="{00000000-0005-0000-0000-0000B67D0000}"/>
    <cellStyle name="Normal 2 5 3 3 16" xfId="59513" xr:uid="{00000000-0005-0000-0000-0000B77D0000}"/>
    <cellStyle name="Normal 2 5 3 3 17" xfId="60880" xr:uid="{00000000-0005-0000-0000-0000B87D0000}"/>
    <cellStyle name="Normal 2 5 3 3 2" xfId="306" xr:uid="{00000000-0005-0000-0000-0000B97D0000}"/>
    <cellStyle name="Normal 2 5 3 3 2 10" xfId="34356" xr:uid="{00000000-0005-0000-0000-0000BA7D0000}"/>
    <cellStyle name="Normal 2 5 3 3 2 11" xfId="42742" xr:uid="{00000000-0005-0000-0000-0000BB7D0000}"/>
    <cellStyle name="Normal 2 5 3 3 2 12" xfId="51128" xr:uid="{00000000-0005-0000-0000-0000BC7D0000}"/>
    <cellStyle name="Normal 2 5 3 3 2 13" xfId="59514" xr:uid="{00000000-0005-0000-0000-0000BD7D0000}"/>
    <cellStyle name="Normal 2 5 3 3 2 14" xfId="60881" xr:uid="{00000000-0005-0000-0000-0000BE7D0000}"/>
    <cellStyle name="Normal 2 5 3 3 2 2" xfId="1129" xr:uid="{00000000-0005-0000-0000-0000BF7D0000}"/>
    <cellStyle name="Normal 2 5 3 3 2 2 10" xfId="51540" xr:uid="{00000000-0005-0000-0000-0000C07D0000}"/>
    <cellStyle name="Normal 2 5 3 3 2 2 11" xfId="59926" xr:uid="{00000000-0005-0000-0000-0000C17D0000}"/>
    <cellStyle name="Normal 2 5 3 3 2 2 12" xfId="61376" xr:uid="{00000000-0005-0000-0000-0000C27D0000}"/>
    <cellStyle name="Normal 2 5 3 3 2 2 2" xfId="3080" xr:uid="{00000000-0005-0000-0000-0000C37D0000}"/>
    <cellStyle name="Normal 2 5 3 3 2 2 2 2" xfId="5797" xr:uid="{00000000-0005-0000-0000-0000C47D0000}"/>
    <cellStyle name="Normal 2 5 3 3 2 2 2 2 2" xfId="17151" xr:uid="{00000000-0005-0000-0000-0000C57D0000}"/>
    <cellStyle name="Normal 2 5 3 3 2 2 2 2 3" xfId="25537" xr:uid="{00000000-0005-0000-0000-0000C67D0000}"/>
    <cellStyle name="Normal 2 5 3 3 2 2 2 2 4" xfId="33923" xr:uid="{00000000-0005-0000-0000-0000C77D0000}"/>
    <cellStyle name="Normal 2 5 3 3 2 2 2 2 5" xfId="42309" xr:uid="{00000000-0005-0000-0000-0000C87D0000}"/>
    <cellStyle name="Normal 2 5 3 3 2 2 2 2 6" xfId="50695" xr:uid="{00000000-0005-0000-0000-0000C97D0000}"/>
    <cellStyle name="Normal 2 5 3 3 2 2 2 2 7" xfId="59081" xr:uid="{00000000-0005-0000-0000-0000CA7D0000}"/>
    <cellStyle name="Normal 2 5 3 3 2 2 2 3" xfId="8765" xr:uid="{00000000-0005-0000-0000-0000CB7D0000}"/>
    <cellStyle name="Normal 2 5 3 3 2 2 2 3 2" xfId="14441" xr:uid="{00000000-0005-0000-0000-0000CC7D0000}"/>
    <cellStyle name="Normal 2 5 3 3 2 2 2 3 3" xfId="22827" xr:uid="{00000000-0005-0000-0000-0000CD7D0000}"/>
    <cellStyle name="Normal 2 5 3 3 2 2 2 3 4" xfId="31213" xr:uid="{00000000-0005-0000-0000-0000CE7D0000}"/>
    <cellStyle name="Normal 2 5 3 3 2 2 2 3 5" xfId="39599" xr:uid="{00000000-0005-0000-0000-0000CF7D0000}"/>
    <cellStyle name="Normal 2 5 3 3 2 2 2 3 6" xfId="47985" xr:uid="{00000000-0005-0000-0000-0000D07D0000}"/>
    <cellStyle name="Normal 2 5 3 3 2 2 2 3 7" xfId="56371" xr:uid="{00000000-0005-0000-0000-0000D17D0000}"/>
    <cellStyle name="Normal 2 5 3 3 2 2 2 4" xfId="11475" xr:uid="{00000000-0005-0000-0000-0000D27D0000}"/>
    <cellStyle name="Normal 2 5 3 3 2 2 2 5" xfId="19861" xr:uid="{00000000-0005-0000-0000-0000D37D0000}"/>
    <cellStyle name="Normal 2 5 3 3 2 2 2 6" xfId="28247" xr:uid="{00000000-0005-0000-0000-0000D47D0000}"/>
    <cellStyle name="Normal 2 5 3 3 2 2 2 7" xfId="36633" xr:uid="{00000000-0005-0000-0000-0000D57D0000}"/>
    <cellStyle name="Normal 2 5 3 3 2 2 2 8" xfId="45019" xr:uid="{00000000-0005-0000-0000-0000D67D0000}"/>
    <cellStyle name="Normal 2 5 3 3 2 2 2 9" xfId="53405" xr:uid="{00000000-0005-0000-0000-0000D77D0000}"/>
    <cellStyle name="Normal 2 5 3 3 2 2 3" xfId="3932" xr:uid="{00000000-0005-0000-0000-0000D87D0000}"/>
    <cellStyle name="Normal 2 5 3 3 2 2 3 2" xfId="15286" xr:uid="{00000000-0005-0000-0000-0000D97D0000}"/>
    <cellStyle name="Normal 2 5 3 3 2 2 3 3" xfId="23672" xr:uid="{00000000-0005-0000-0000-0000DA7D0000}"/>
    <cellStyle name="Normal 2 5 3 3 2 2 3 4" xfId="32058" xr:uid="{00000000-0005-0000-0000-0000DB7D0000}"/>
    <cellStyle name="Normal 2 5 3 3 2 2 3 5" xfId="40444" xr:uid="{00000000-0005-0000-0000-0000DC7D0000}"/>
    <cellStyle name="Normal 2 5 3 3 2 2 3 6" xfId="48830" xr:uid="{00000000-0005-0000-0000-0000DD7D0000}"/>
    <cellStyle name="Normal 2 5 3 3 2 2 3 7" xfId="57216" xr:uid="{00000000-0005-0000-0000-0000DE7D0000}"/>
    <cellStyle name="Normal 2 5 3 3 2 2 4" xfId="6900" xr:uid="{00000000-0005-0000-0000-0000DF7D0000}"/>
    <cellStyle name="Normal 2 5 3 3 2 2 4 2" xfId="12576" xr:uid="{00000000-0005-0000-0000-0000E07D0000}"/>
    <cellStyle name="Normal 2 5 3 3 2 2 4 3" xfId="20962" xr:uid="{00000000-0005-0000-0000-0000E17D0000}"/>
    <cellStyle name="Normal 2 5 3 3 2 2 4 4" xfId="29348" xr:uid="{00000000-0005-0000-0000-0000E27D0000}"/>
    <cellStyle name="Normal 2 5 3 3 2 2 4 5" xfId="37734" xr:uid="{00000000-0005-0000-0000-0000E37D0000}"/>
    <cellStyle name="Normal 2 5 3 3 2 2 4 6" xfId="46120" xr:uid="{00000000-0005-0000-0000-0000E47D0000}"/>
    <cellStyle name="Normal 2 5 3 3 2 2 4 7" xfId="54506" xr:uid="{00000000-0005-0000-0000-0000E57D0000}"/>
    <cellStyle name="Normal 2 5 3 3 2 2 5" xfId="9610" xr:uid="{00000000-0005-0000-0000-0000E67D0000}"/>
    <cellStyle name="Normal 2 5 3 3 2 2 6" xfId="17996" xr:uid="{00000000-0005-0000-0000-0000E77D0000}"/>
    <cellStyle name="Normal 2 5 3 3 2 2 7" xfId="26382" xr:uid="{00000000-0005-0000-0000-0000E87D0000}"/>
    <cellStyle name="Normal 2 5 3 3 2 2 8" xfId="34768" xr:uid="{00000000-0005-0000-0000-0000E97D0000}"/>
    <cellStyle name="Normal 2 5 3 3 2 2 9" xfId="43154" xr:uid="{00000000-0005-0000-0000-0000EA7D0000}"/>
    <cellStyle name="Normal 2 5 3 3 2 3" xfId="1648" xr:uid="{00000000-0005-0000-0000-0000EB7D0000}"/>
    <cellStyle name="Normal 2 5 3 3 2 3 10" xfId="51973" xr:uid="{00000000-0005-0000-0000-0000EC7D0000}"/>
    <cellStyle name="Normal 2 5 3 3 2 3 11" xfId="60359" xr:uid="{00000000-0005-0000-0000-0000ED7D0000}"/>
    <cellStyle name="Normal 2 5 3 3 2 3 2" xfId="2668" xr:uid="{00000000-0005-0000-0000-0000EE7D0000}"/>
    <cellStyle name="Normal 2 5 3 3 2 3 2 2" xfId="5385" xr:uid="{00000000-0005-0000-0000-0000EF7D0000}"/>
    <cellStyle name="Normal 2 5 3 3 2 3 2 2 2" xfId="16739" xr:uid="{00000000-0005-0000-0000-0000F07D0000}"/>
    <cellStyle name="Normal 2 5 3 3 2 3 2 2 3" xfId="25125" xr:uid="{00000000-0005-0000-0000-0000F17D0000}"/>
    <cellStyle name="Normal 2 5 3 3 2 3 2 2 4" xfId="33511" xr:uid="{00000000-0005-0000-0000-0000F27D0000}"/>
    <cellStyle name="Normal 2 5 3 3 2 3 2 2 5" xfId="41897" xr:uid="{00000000-0005-0000-0000-0000F37D0000}"/>
    <cellStyle name="Normal 2 5 3 3 2 3 2 2 6" xfId="50283" xr:uid="{00000000-0005-0000-0000-0000F47D0000}"/>
    <cellStyle name="Normal 2 5 3 3 2 3 2 2 7" xfId="58669" xr:uid="{00000000-0005-0000-0000-0000F57D0000}"/>
    <cellStyle name="Normal 2 5 3 3 2 3 2 3" xfId="8353" xr:uid="{00000000-0005-0000-0000-0000F67D0000}"/>
    <cellStyle name="Normal 2 5 3 3 2 3 2 3 2" xfId="14029" xr:uid="{00000000-0005-0000-0000-0000F77D0000}"/>
    <cellStyle name="Normal 2 5 3 3 2 3 2 3 3" xfId="22415" xr:uid="{00000000-0005-0000-0000-0000F87D0000}"/>
    <cellStyle name="Normal 2 5 3 3 2 3 2 3 4" xfId="30801" xr:uid="{00000000-0005-0000-0000-0000F97D0000}"/>
    <cellStyle name="Normal 2 5 3 3 2 3 2 3 5" xfId="39187" xr:uid="{00000000-0005-0000-0000-0000FA7D0000}"/>
    <cellStyle name="Normal 2 5 3 3 2 3 2 3 6" xfId="47573" xr:uid="{00000000-0005-0000-0000-0000FB7D0000}"/>
    <cellStyle name="Normal 2 5 3 3 2 3 2 3 7" xfId="55959" xr:uid="{00000000-0005-0000-0000-0000FC7D0000}"/>
    <cellStyle name="Normal 2 5 3 3 2 3 2 4" xfId="11063" xr:uid="{00000000-0005-0000-0000-0000FD7D0000}"/>
    <cellStyle name="Normal 2 5 3 3 2 3 2 5" xfId="19449" xr:uid="{00000000-0005-0000-0000-0000FE7D0000}"/>
    <cellStyle name="Normal 2 5 3 3 2 3 2 6" xfId="27835" xr:uid="{00000000-0005-0000-0000-0000FF7D0000}"/>
    <cellStyle name="Normal 2 5 3 3 2 3 2 7" xfId="36221" xr:uid="{00000000-0005-0000-0000-0000007E0000}"/>
    <cellStyle name="Normal 2 5 3 3 2 3 2 8" xfId="44607" xr:uid="{00000000-0005-0000-0000-0000017E0000}"/>
    <cellStyle name="Normal 2 5 3 3 2 3 2 9" xfId="52993" xr:uid="{00000000-0005-0000-0000-0000027E0000}"/>
    <cellStyle name="Normal 2 5 3 3 2 3 3" xfId="4365" xr:uid="{00000000-0005-0000-0000-0000037E0000}"/>
    <cellStyle name="Normal 2 5 3 3 2 3 3 2" xfId="15719" xr:uid="{00000000-0005-0000-0000-0000047E0000}"/>
    <cellStyle name="Normal 2 5 3 3 2 3 3 3" xfId="24105" xr:uid="{00000000-0005-0000-0000-0000057E0000}"/>
    <cellStyle name="Normal 2 5 3 3 2 3 3 4" xfId="32491" xr:uid="{00000000-0005-0000-0000-0000067E0000}"/>
    <cellStyle name="Normal 2 5 3 3 2 3 3 5" xfId="40877" xr:uid="{00000000-0005-0000-0000-0000077E0000}"/>
    <cellStyle name="Normal 2 5 3 3 2 3 3 6" xfId="49263" xr:uid="{00000000-0005-0000-0000-0000087E0000}"/>
    <cellStyle name="Normal 2 5 3 3 2 3 3 7" xfId="57649" xr:uid="{00000000-0005-0000-0000-0000097E0000}"/>
    <cellStyle name="Normal 2 5 3 3 2 3 4" xfId="7333" xr:uid="{00000000-0005-0000-0000-00000A7E0000}"/>
    <cellStyle name="Normal 2 5 3 3 2 3 4 2" xfId="13009" xr:uid="{00000000-0005-0000-0000-00000B7E0000}"/>
    <cellStyle name="Normal 2 5 3 3 2 3 4 3" xfId="21395" xr:uid="{00000000-0005-0000-0000-00000C7E0000}"/>
    <cellStyle name="Normal 2 5 3 3 2 3 4 4" xfId="29781" xr:uid="{00000000-0005-0000-0000-00000D7E0000}"/>
    <cellStyle name="Normal 2 5 3 3 2 3 4 5" xfId="38167" xr:uid="{00000000-0005-0000-0000-00000E7E0000}"/>
    <cellStyle name="Normal 2 5 3 3 2 3 4 6" xfId="46553" xr:uid="{00000000-0005-0000-0000-00000F7E0000}"/>
    <cellStyle name="Normal 2 5 3 3 2 3 4 7" xfId="54939" xr:uid="{00000000-0005-0000-0000-0000107E0000}"/>
    <cellStyle name="Normal 2 5 3 3 2 3 5" xfId="10043" xr:uid="{00000000-0005-0000-0000-0000117E0000}"/>
    <cellStyle name="Normal 2 5 3 3 2 3 6" xfId="18429" xr:uid="{00000000-0005-0000-0000-0000127E0000}"/>
    <cellStyle name="Normal 2 5 3 3 2 3 7" xfId="26815" xr:uid="{00000000-0005-0000-0000-0000137E0000}"/>
    <cellStyle name="Normal 2 5 3 3 2 3 8" xfId="35201" xr:uid="{00000000-0005-0000-0000-0000147E0000}"/>
    <cellStyle name="Normal 2 5 3 3 2 3 9" xfId="43587" xr:uid="{00000000-0005-0000-0000-0000157E0000}"/>
    <cellStyle name="Normal 2 5 3 3 2 4" xfId="2235" xr:uid="{00000000-0005-0000-0000-0000167E0000}"/>
    <cellStyle name="Normal 2 5 3 3 2 4 2" xfId="4952" xr:uid="{00000000-0005-0000-0000-0000177E0000}"/>
    <cellStyle name="Normal 2 5 3 3 2 4 2 2" xfId="16306" xr:uid="{00000000-0005-0000-0000-0000187E0000}"/>
    <cellStyle name="Normal 2 5 3 3 2 4 2 3" xfId="24692" xr:uid="{00000000-0005-0000-0000-0000197E0000}"/>
    <cellStyle name="Normal 2 5 3 3 2 4 2 4" xfId="33078" xr:uid="{00000000-0005-0000-0000-00001A7E0000}"/>
    <cellStyle name="Normal 2 5 3 3 2 4 2 5" xfId="41464" xr:uid="{00000000-0005-0000-0000-00001B7E0000}"/>
    <cellStyle name="Normal 2 5 3 3 2 4 2 6" xfId="49850" xr:uid="{00000000-0005-0000-0000-00001C7E0000}"/>
    <cellStyle name="Normal 2 5 3 3 2 4 2 7" xfId="58236" xr:uid="{00000000-0005-0000-0000-00001D7E0000}"/>
    <cellStyle name="Normal 2 5 3 3 2 4 3" xfId="7920" xr:uid="{00000000-0005-0000-0000-00001E7E0000}"/>
    <cellStyle name="Normal 2 5 3 3 2 4 3 2" xfId="13596" xr:uid="{00000000-0005-0000-0000-00001F7E0000}"/>
    <cellStyle name="Normal 2 5 3 3 2 4 3 3" xfId="21982" xr:uid="{00000000-0005-0000-0000-0000207E0000}"/>
    <cellStyle name="Normal 2 5 3 3 2 4 3 4" xfId="30368" xr:uid="{00000000-0005-0000-0000-0000217E0000}"/>
    <cellStyle name="Normal 2 5 3 3 2 4 3 5" xfId="38754" xr:uid="{00000000-0005-0000-0000-0000227E0000}"/>
    <cellStyle name="Normal 2 5 3 3 2 4 3 6" xfId="47140" xr:uid="{00000000-0005-0000-0000-0000237E0000}"/>
    <cellStyle name="Normal 2 5 3 3 2 4 3 7" xfId="55526" xr:uid="{00000000-0005-0000-0000-0000247E0000}"/>
    <cellStyle name="Normal 2 5 3 3 2 4 4" xfId="10630" xr:uid="{00000000-0005-0000-0000-0000257E0000}"/>
    <cellStyle name="Normal 2 5 3 3 2 4 5" xfId="19016" xr:uid="{00000000-0005-0000-0000-0000267E0000}"/>
    <cellStyle name="Normal 2 5 3 3 2 4 6" xfId="27402" xr:uid="{00000000-0005-0000-0000-0000277E0000}"/>
    <cellStyle name="Normal 2 5 3 3 2 4 7" xfId="35788" xr:uid="{00000000-0005-0000-0000-0000287E0000}"/>
    <cellStyle name="Normal 2 5 3 3 2 4 8" xfId="44174" xr:uid="{00000000-0005-0000-0000-0000297E0000}"/>
    <cellStyle name="Normal 2 5 3 3 2 4 9" xfId="52560" xr:uid="{00000000-0005-0000-0000-00002A7E0000}"/>
    <cellStyle name="Normal 2 5 3 3 2 5" xfId="3520" xr:uid="{00000000-0005-0000-0000-00002B7E0000}"/>
    <cellStyle name="Normal 2 5 3 3 2 5 2" xfId="14874" xr:uid="{00000000-0005-0000-0000-00002C7E0000}"/>
    <cellStyle name="Normal 2 5 3 3 2 5 3" xfId="23260" xr:uid="{00000000-0005-0000-0000-00002D7E0000}"/>
    <cellStyle name="Normal 2 5 3 3 2 5 4" xfId="31646" xr:uid="{00000000-0005-0000-0000-00002E7E0000}"/>
    <cellStyle name="Normal 2 5 3 3 2 5 5" xfId="40032" xr:uid="{00000000-0005-0000-0000-00002F7E0000}"/>
    <cellStyle name="Normal 2 5 3 3 2 5 6" xfId="48418" xr:uid="{00000000-0005-0000-0000-0000307E0000}"/>
    <cellStyle name="Normal 2 5 3 3 2 5 7" xfId="56804" xr:uid="{00000000-0005-0000-0000-0000317E0000}"/>
    <cellStyle name="Normal 2 5 3 3 2 6" xfId="6488" xr:uid="{00000000-0005-0000-0000-0000327E0000}"/>
    <cellStyle name="Normal 2 5 3 3 2 6 2" xfId="12164" xr:uid="{00000000-0005-0000-0000-0000337E0000}"/>
    <cellStyle name="Normal 2 5 3 3 2 6 3" xfId="20550" xr:uid="{00000000-0005-0000-0000-0000347E0000}"/>
    <cellStyle name="Normal 2 5 3 3 2 6 4" xfId="28936" xr:uid="{00000000-0005-0000-0000-0000357E0000}"/>
    <cellStyle name="Normal 2 5 3 3 2 6 5" xfId="37322" xr:uid="{00000000-0005-0000-0000-0000367E0000}"/>
    <cellStyle name="Normal 2 5 3 3 2 6 6" xfId="45708" xr:uid="{00000000-0005-0000-0000-0000377E0000}"/>
    <cellStyle name="Normal 2 5 3 3 2 6 7" xfId="54094" xr:uid="{00000000-0005-0000-0000-0000387E0000}"/>
    <cellStyle name="Normal 2 5 3 3 2 7" xfId="9198" xr:uid="{00000000-0005-0000-0000-0000397E0000}"/>
    <cellStyle name="Normal 2 5 3 3 2 8" xfId="17584" xr:uid="{00000000-0005-0000-0000-00003A7E0000}"/>
    <cellStyle name="Normal 2 5 3 3 2 9" xfId="25970" xr:uid="{00000000-0005-0000-0000-00003B7E0000}"/>
    <cellStyle name="Normal 2 5 3 3 3" xfId="1130" xr:uid="{00000000-0005-0000-0000-00003C7E0000}"/>
    <cellStyle name="Normal 2 5 3 3 3 10" xfId="43155" xr:uid="{00000000-0005-0000-0000-00003D7E0000}"/>
    <cellStyle name="Normal 2 5 3 3 3 11" xfId="51541" xr:uid="{00000000-0005-0000-0000-00003E7E0000}"/>
    <cellStyle name="Normal 2 5 3 3 3 12" xfId="59927" xr:uid="{00000000-0005-0000-0000-00003F7E0000}"/>
    <cellStyle name="Normal 2 5 3 3 3 13" xfId="61375" xr:uid="{00000000-0005-0000-0000-0000407E0000}"/>
    <cellStyle name="Normal 2 5 3 3 3 2" xfId="1894" xr:uid="{00000000-0005-0000-0000-0000417E0000}"/>
    <cellStyle name="Normal 2 5 3 3 3 2 10" xfId="52219" xr:uid="{00000000-0005-0000-0000-0000427E0000}"/>
    <cellStyle name="Normal 2 5 3 3 3 2 11" xfId="60605" xr:uid="{00000000-0005-0000-0000-0000437E0000}"/>
    <cellStyle name="Normal 2 5 3 3 3 2 2" xfId="3081" xr:uid="{00000000-0005-0000-0000-0000447E0000}"/>
    <cellStyle name="Normal 2 5 3 3 3 2 2 2" xfId="5798" xr:uid="{00000000-0005-0000-0000-0000457E0000}"/>
    <cellStyle name="Normal 2 5 3 3 3 2 2 2 2" xfId="17152" xr:uid="{00000000-0005-0000-0000-0000467E0000}"/>
    <cellStyle name="Normal 2 5 3 3 3 2 2 2 3" xfId="25538" xr:uid="{00000000-0005-0000-0000-0000477E0000}"/>
    <cellStyle name="Normal 2 5 3 3 3 2 2 2 4" xfId="33924" xr:uid="{00000000-0005-0000-0000-0000487E0000}"/>
    <cellStyle name="Normal 2 5 3 3 3 2 2 2 5" xfId="42310" xr:uid="{00000000-0005-0000-0000-0000497E0000}"/>
    <cellStyle name="Normal 2 5 3 3 3 2 2 2 6" xfId="50696" xr:uid="{00000000-0005-0000-0000-00004A7E0000}"/>
    <cellStyle name="Normal 2 5 3 3 3 2 2 2 7" xfId="59082" xr:uid="{00000000-0005-0000-0000-00004B7E0000}"/>
    <cellStyle name="Normal 2 5 3 3 3 2 2 3" xfId="8766" xr:uid="{00000000-0005-0000-0000-00004C7E0000}"/>
    <cellStyle name="Normal 2 5 3 3 3 2 2 3 2" xfId="14442" xr:uid="{00000000-0005-0000-0000-00004D7E0000}"/>
    <cellStyle name="Normal 2 5 3 3 3 2 2 3 3" xfId="22828" xr:uid="{00000000-0005-0000-0000-00004E7E0000}"/>
    <cellStyle name="Normal 2 5 3 3 3 2 2 3 4" xfId="31214" xr:uid="{00000000-0005-0000-0000-00004F7E0000}"/>
    <cellStyle name="Normal 2 5 3 3 3 2 2 3 5" xfId="39600" xr:uid="{00000000-0005-0000-0000-0000507E0000}"/>
    <cellStyle name="Normal 2 5 3 3 3 2 2 3 6" xfId="47986" xr:uid="{00000000-0005-0000-0000-0000517E0000}"/>
    <cellStyle name="Normal 2 5 3 3 3 2 2 3 7" xfId="56372" xr:uid="{00000000-0005-0000-0000-0000527E0000}"/>
    <cellStyle name="Normal 2 5 3 3 3 2 2 4" xfId="11476" xr:uid="{00000000-0005-0000-0000-0000537E0000}"/>
    <cellStyle name="Normal 2 5 3 3 3 2 2 5" xfId="19862" xr:uid="{00000000-0005-0000-0000-0000547E0000}"/>
    <cellStyle name="Normal 2 5 3 3 3 2 2 6" xfId="28248" xr:uid="{00000000-0005-0000-0000-0000557E0000}"/>
    <cellStyle name="Normal 2 5 3 3 3 2 2 7" xfId="36634" xr:uid="{00000000-0005-0000-0000-0000567E0000}"/>
    <cellStyle name="Normal 2 5 3 3 3 2 2 8" xfId="45020" xr:uid="{00000000-0005-0000-0000-0000577E0000}"/>
    <cellStyle name="Normal 2 5 3 3 3 2 2 9" xfId="53406" xr:uid="{00000000-0005-0000-0000-0000587E0000}"/>
    <cellStyle name="Normal 2 5 3 3 3 2 3" xfId="4611" xr:uid="{00000000-0005-0000-0000-0000597E0000}"/>
    <cellStyle name="Normal 2 5 3 3 3 2 3 2" xfId="15965" xr:uid="{00000000-0005-0000-0000-00005A7E0000}"/>
    <cellStyle name="Normal 2 5 3 3 3 2 3 3" xfId="24351" xr:uid="{00000000-0005-0000-0000-00005B7E0000}"/>
    <cellStyle name="Normal 2 5 3 3 3 2 3 4" xfId="32737" xr:uid="{00000000-0005-0000-0000-00005C7E0000}"/>
    <cellStyle name="Normal 2 5 3 3 3 2 3 5" xfId="41123" xr:uid="{00000000-0005-0000-0000-00005D7E0000}"/>
    <cellStyle name="Normal 2 5 3 3 3 2 3 6" xfId="49509" xr:uid="{00000000-0005-0000-0000-00005E7E0000}"/>
    <cellStyle name="Normal 2 5 3 3 3 2 3 7" xfId="57895" xr:uid="{00000000-0005-0000-0000-00005F7E0000}"/>
    <cellStyle name="Normal 2 5 3 3 3 2 4" xfId="7579" xr:uid="{00000000-0005-0000-0000-0000607E0000}"/>
    <cellStyle name="Normal 2 5 3 3 3 2 4 2" xfId="13255" xr:uid="{00000000-0005-0000-0000-0000617E0000}"/>
    <cellStyle name="Normal 2 5 3 3 3 2 4 3" xfId="21641" xr:uid="{00000000-0005-0000-0000-0000627E0000}"/>
    <cellStyle name="Normal 2 5 3 3 3 2 4 4" xfId="30027" xr:uid="{00000000-0005-0000-0000-0000637E0000}"/>
    <cellStyle name="Normal 2 5 3 3 3 2 4 5" xfId="38413" xr:uid="{00000000-0005-0000-0000-0000647E0000}"/>
    <cellStyle name="Normal 2 5 3 3 3 2 4 6" xfId="46799" xr:uid="{00000000-0005-0000-0000-0000657E0000}"/>
    <cellStyle name="Normal 2 5 3 3 3 2 4 7" xfId="55185" xr:uid="{00000000-0005-0000-0000-0000667E0000}"/>
    <cellStyle name="Normal 2 5 3 3 3 2 5" xfId="10289" xr:uid="{00000000-0005-0000-0000-0000677E0000}"/>
    <cellStyle name="Normal 2 5 3 3 3 2 6" xfId="18675" xr:uid="{00000000-0005-0000-0000-0000687E0000}"/>
    <cellStyle name="Normal 2 5 3 3 3 2 7" xfId="27061" xr:uid="{00000000-0005-0000-0000-0000697E0000}"/>
    <cellStyle name="Normal 2 5 3 3 3 2 8" xfId="35447" xr:uid="{00000000-0005-0000-0000-00006A7E0000}"/>
    <cellStyle name="Normal 2 5 3 3 3 2 9" xfId="43833" xr:uid="{00000000-0005-0000-0000-00006B7E0000}"/>
    <cellStyle name="Normal 2 5 3 3 3 3" xfId="2236" xr:uid="{00000000-0005-0000-0000-00006C7E0000}"/>
    <cellStyle name="Normal 2 5 3 3 3 3 2" xfId="4953" xr:uid="{00000000-0005-0000-0000-00006D7E0000}"/>
    <cellStyle name="Normal 2 5 3 3 3 3 2 2" xfId="16307" xr:uid="{00000000-0005-0000-0000-00006E7E0000}"/>
    <cellStyle name="Normal 2 5 3 3 3 3 2 3" xfId="24693" xr:uid="{00000000-0005-0000-0000-00006F7E0000}"/>
    <cellStyle name="Normal 2 5 3 3 3 3 2 4" xfId="33079" xr:uid="{00000000-0005-0000-0000-0000707E0000}"/>
    <cellStyle name="Normal 2 5 3 3 3 3 2 5" xfId="41465" xr:uid="{00000000-0005-0000-0000-0000717E0000}"/>
    <cellStyle name="Normal 2 5 3 3 3 3 2 6" xfId="49851" xr:uid="{00000000-0005-0000-0000-0000727E0000}"/>
    <cellStyle name="Normal 2 5 3 3 3 3 2 7" xfId="58237" xr:uid="{00000000-0005-0000-0000-0000737E0000}"/>
    <cellStyle name="Normal 2 5 3 3 3 3 3" xfId="7921" xr:uid="{00000000-0005-0000-0000-0000747E0000}"/>
    <cellStyle name="Normal 2 5 3 3 3 3 3 2" xfId="13597" xr:uid="{00000000-0005-0000-0000-0000757E0000}"/>
    <cellStyle name="Normal 2 5 3 3 3 3 3 3" xfId="21983" xr:uid="{00000000-0005-0000-0000-0000767E0000}"/>
    <cellStyle name="Normal 2 5 3 3 3 3 3 4" xfId="30369" xr:uid="{00000000-0005-0000-0000-0000777E0000}"/>
    <cellStyle name="Normal 2 5 3 3 3 3 3 5" xfId="38755" xr:uid="{00000000-0005-0000-0000-0000787E0000}"/>
    <cellStyle name="Normal 2 5 3 3 3 3 3 6" xfId="47141" xr:uid="{00000000-0005-0000-0000-0000797E0000}"/>
    <cellStyle name="Normal 2 5 3 3 3 3 3 7" xfId="55527" xr:uid="{00000000-0005-0000-0000-00007A7E0000}"/>
    <cellStyle name="Normal 2 5 3 3 3 3 4" xfId="10631" xr:uid="{00000000-0005-0000-0000-00007B7E0000}"/>
    <cellStyle name="Normal 2 5 3 3 3 3 5" xfId="19017" xr:uid="{00000000-0005-0000-0000-00007C7E0000}"/>
    <cellStyle name="Normal 2 5 3 3 3 3 6" xfId="27403" xr:uid="{00000000-0005-0000-0000-00007D7E0000}"/>
    <cellStyle name="Normal 2 5 3 3 3 3 7" xfId="35789" xr:uid="{00000000-0005-0000-0000-00007E7E0000}"/>
    <cellStyle name="Normal 2 5 3 3 3 3 8" xfId="44175" xr:uid="{00000000-0005-0000-0000-00007F7E0000}"/>
    <cellStyle name="Normal 2 5 3 3 3 3 9" xfId="52561" xr:uid="{00000000-0005-0000-0000-0000807E0000}"/>
    <cellStyle name="Normal 2 5 3 3 3 4" xfId="3933" xr:uid="{00000000-0005-0000-0000-0000817E0000}"/>
    <cellStyle name="Normal 2 5 3 3 3 4 2" xfId="15287" xr:uid="{00000000-0005-0000-0000-0000827E0000}"/>
    <cellStyle name="Normal 2 5 3 3 3 4 3" xfId="23673" xr:uid="{00000000-0005-0000-0000-0000837E0000}"/>
    <cellStyle name="Normal 2 5 3 3 3 4 4" xfId="32059" xr:uid="{00000000-0005-0000-0000-0000847E0000}"/>
    <cellStyle name="Normal 2 5 3 3 3 4 5" xfId="40445" xr:uid="{00000000-0005-0000-0000-0000857E0000}"/>
    <cellStyle name="Normal 2 5 3 3 3 4 6" xfId="48831" xr:uid="{00000000-0005-0000-0000-0000867E0000}"/>
    <cellStyle name="Normal 2 5 3 3 3 4 7" xfId="57217" xr:uid="{00000000-0005-0000-0000-0000877E0000}"/>
    <cellStyle name="Normal 2 5 3 3 3 5" xfId="6901" xr:uid="{00000000-0005-0000-0000-0000887E0000}"/>
    <cellStyle name="Normal 2 5 3 3 3 5 2" xfId="12577" xr:uid="{00000000-0005-0000-0000-0000897E0000}"/>
    <cellStyle name="Normal 2 5 3 3 3 5 3" xfId="20963" xr:uid="{00000000-0005-0000-0000-00008A7E0000}"/>
    <cellStyle name="Normal 2 5 3 3 3 5 4" xfId="29349" xr:uid="{00000000-0005-0000-0000-00008B7E0000}"/>
    <cellStyle name="Normal 2 5 3 3 3 5 5" xfId="37735" xr:uid="{00000000-0005-0000-0000-00008C7E0000}"/>
    <cellStyle name="Normal 2 5 3 3 3 5 6" xfId="46121" xr:uid="{00000000-0005-0000-0000-00008D7E0000}"/>
    <cellStyle name="Normal 2 5 3 3 3 5 7" xfId="54507" xr:uid="{00000000-0005-0000-0000-00008E7E0000}"/>
    <cellStyle name="Normal 2 5 3 3 3 6" xfId="9611" xr:uid="{00000000-0005-0000-0000-00008F7E0000}"/>
    <cellStyle name="Normal 2 5 3 3 3 7" xfId="17997" xr:uid="{00000000-0005-0000-0000-0000907E0000}"/>
    <cellStyle name="Normal 2 5 3 3 3 8" xfId="26383" xr:uid="{00000000-0005-0000-0000-0000917E0000}"/>
    <cellStyle name="Normal 2 5 3 3 3 9" xfId="34769" xr:uid="{00000000-0005-0000-0000-0000927E0000}"/>
    <cellStyle name="Normal 2 5 3 3 4" xfId="1128" xr:uid="{00000000-0005-0000-0000-0000937E0000}"/>
    <cellStyle name="Normal 2 5 3 3 4 10" xfId="51539" xr:uid="{00000000-0005-0000-0000-0000947E0000}"/>
    <cellStyle name="Normal 2 5 3 3 4 11" xfId="59925" xr:uid="{00000000-0005-0000-0000-0000957E0000}"/>
    <cellStyle name="Normal 2 5 3 3 4 2" xfId="3079" xr:uid="{00000000-0005-0000-0000-0000967E0000}"/>
    <cellStyle name="Normal 2 5 3 3 4 2 2" xfId="5796" xr:uid="{00000000-0005-0000-0000-0000977E0000}"/>
    <cellStyle name="Normal 2 5 3 3 4 2 2 2" xfId="17150" xr:uid="{00000000-0005-0000-0000-0000987E0000}"/>
    <cellStyle name="Normal 2 5 3 3 4 2 2 3" xfId="25536" xr:uid="{00000000-0005-0000-0000-0000997E0000}"/>
    <cellStyle name="Normal 2 5 3 3 4 2 2 4" xfId="33922" xr:uid="{00000000-0005-0000-0000-00009A7E0000}"/>
    <cellStyle name="Normal 2 5 3 3 4 2 2 5" xfId="42308" xr:uid="{00000000-0005-0000-0000-00009B7E0000}"/>
    <cellStyle name="Normal 2 5 3 3 4 2 2 6" xfId="50694" xr:uid="{00000000-0005-0000-0000-00009C7E0000}"/>
    <cellStyle name="Normal 2 5 3 3 4 2 2 7" xfId="59080" xr:uid="{00000000-0005-0000-0000-00009D7E0000}"/>
    <cellStyle name="Normal 2 5 3 3 4 2 3" xfId="8764" xr:uid="{00000000-0005-0000-0000-00009E7E0000}"/>
    <cellStyle name="Normal 2 5 3 3 4 2 3 2" xfId="14440" xr:uid="{00000000-0005-0000-0000-00009F7E0000}"/>
    <cellStyle name="Normal 2 5 3 3 4 2 3 3" xfId="22826" xr:uid="{00000000-0005-0000-0000-0000A07E0000}"/>
    <cellStyle name="Normal 2 5 3 3 4 2 3 4" xfId="31212" xr:uid="{00000000-0005-0000-0000-0000A17E0000}"/>
    <cellStyle name="Normal 2 5 3 3 4 2 3 5" xfId="39598" xr:uid="{00000000-0005-0000-0000-0000A27E0000}"/>
    <cellStyle name="Normal 2 5 3 3 4 2 3 6" xfId="47984" xr:uid="{00000000-0005-0000-0000-0000A37E0000}"/>
    <cellStyle name="Normal 2 5 3 3 4 2 3 7" xfId="56370" xr:uid="{00000000-0005-0000-0000-0000A47E0000}"/>
    <cellStyle name="Normal 2 5 3 3 4 2 4" xfId="11474" xr:uid="{00000000-0005-0000-0000-0000A57E0000}"/>
    <cellStyle name="Normal 2 5 3 3 4 2 5" xfId="19860" xr:uid="{00000000-0005-0000-0000-0000A67E0000}"/>
    <cellStyle name="Normal 2 5 3 3 4 2 6" xfId="28246" xr:uid="{00000000-0005-0000-0000-0000A77E0000}"/>
    <cellStyle name="Normal 2 5 3 3 4 2 7" xfId="36632" xr:uid="{00000000-0005-0000-0000-0000A87E0000}"/>
    <cellStyle name="Normal 2 5 3 3 4 2 8" xfId="45018" xr:uid="{00000000-0005-0000-0000-0000A97E0000}"/>
    <cellStyle name="Normal 2 5 3 3 4 2 9" xfId="53404" xr:uid="{00000000-0005-0000-0000-0000AA7E0000}"/>
    <cellStyle name="Normal 2 5 3 3 4 3" xfId="3931" xr:uid="{00000000-0005-0000-0000-0000AB7E0000}"/>
    <cellStyle name="Normal 2 5 3 3 4 3 2" xfId="15285" xr:uid="{00000000-0005-0000-0000-0000AC7E0000}"/>
    <cellStyle name="Normal 2 5 3 3 4 3 3" xfId="23671" xr:uid="{00000000-0005-0000-0000-0000AD7E0000}"/>
    <cellStyle name="Normal 2 5 3 3 4 3 4" xfId="32057" xr:uid="{00000000-0005-0000-0000-0000AE7E0000}"/>
    <cellStyle name="Normal 2 5 3 3 4 3 5" xfId="40443" xr:uid="{00000000-0005-0000-0000-0000AF7E0000}"/>
    <cellStyle name="Normal 2 5 3 3 4 3 6" xfId="48829" xr:uid="{00000000-0005-0000-0000-0000B07E0000}"/>
    <cellStyle name="Normal 2 5 3 3 4 3 7" xfId="57215" xr:uid="{00000000-0005-0000-0000-0000B17E0000}"/>
    <cellStyle name="Normal 2 5 3 3 4 4" xfId="6899" xr:uid="{00000000-0005-0000-0000-0000B27E0000}"/>
    <cellStyle name="Normal 2 5 3 3 4 4 2" xfId="12575" xr:uid="{00000000-0005-0000-0000-0000B37E0000}"/>
    <cellStyle name="Normal 2 5 3 3 4 4 3" xfId="20961" xr:uid="{00000000-0005-0000-0000-0000B47E0000}"/>
    <cellStyle name="Normal 2 5 3 3 4 4 4" xfId="29347" xr:uid="{00000000-0005-0000-0000-0000B57E0000}"/>
    <cellStyle name="Normal 2 5 3 3 4 4 5" xfId="37733" xr:uid="{00000000-0005-0000-0000-0000B67E0000}"/>
    <cellStyle name="Normal 2 5 3 3 4 4 6" xfId="46119" xr:uid="{00000000-0005-0000-0000-0000B77E0000}"/>
    <cellStyle name="Normal 2 5 3 3 4 4 7" xfId="54505" xr:uid="{00000000-0005-0000-0000-0000B87E0000}"/>
    <cellStyle name="Normal 2 5 3 3 4 5" xfId="9609" xr:uid="{00000000-0005-0000-0000-0000B97E0000}"/>
    <cellStyle name="Normal 2 5 3 3 4 6" xfId="17995" xr:uid="{00000000-0005-0000-0000-0000BA7E0000}"/>
    <cellStyle name="Normal 2 5 3 3 4 7" xfId="26381" xr:uid="{00000000-0005-0000-0000-0000BB7E0000}"/>
    <cellStyle name="Normal 2 5 3 3 4 8" xfId="34767" xr:uid="{00000000-0005-0000-0000-0000BC7E0000}"/>
    <cellStyle name="Normal 2 5 3 3 4 9" xfId="43153" xr:uid="{00000000-0005-0000-0000-0000BD7E0000}"/>
    <cellStyle name="Normal 2 5 3 3 5" xfId="1647" xr:uid="{00000000-0005-0000-0000-0000BE7E0000}"/>
    <cellStyle name="Normal 2 5 3 3 5 10" xfId="51972" xr:uid="{00000000-0005-0000-0000-0000BF7E0000}"/>
    <cellStyle name="Normal 2 5 3 3 5 11" xfId="60358" xr:uid="{00000000-0005-0000-0000-0000C07E0000}"/>
    <cellStyle name="Normal 2 5 3 3 5 2" xfId="2667" xr:uid="{00000000-0005-0000-0000-0000C17E0000}"/>
    <cellStyle name="Normal 2 5 3 3 5 2 2" xfId="5384" xr:uid="{00000000-0005-0000-0000-0000C27E0000}"/>
    <cellStyle name="Normal 2 5 3 3 5 2 2 2" xfId="16738" xr:uid="{00000000-0005-0000-0000-0000C37E0000}"/>
    <cellStyle name="Normal 2 5 3 3 5 2 2 3" xfId="25124" xr:uid="{00000000-0005-0000-0000-0000C47E0000}"/>
    <cellStyle name="Normal 2 5 3 3 5 2 2 4" xfId="33510" xr:uid="{00000000-0005-0000-0000-0000C57E0000}"/>
    <cellStyle name="Normal 2 5 3 3 5 2 2 5" xfId="41896" xr:uid="{00000000-0005-0000-0000-0000C67E0000}"/>
    <cellStyle name="Normal 2 5 3 3 5 2 2 6" xfId="50282" xr:uid="{00000000-0005-0000-0000-0000C77E0000}"/>
    <cellStyle name="Normal 2 5 3 3 5 2 2 7" xfId="58668" xr:uid="{00000000-0005-0000-0000-0000C87E0000}"/>
    <cellStyle name="Normal 2 5 3 3 5 2 3" xfId="8352" xr:uid="{00000000-0005-0000-0000-0000C97E0000}"/>
    <cellStyle name="Normal 2 5 3 3 5 2 3 2" xfId="14028" xr:uid="{00000000-0005-0000-0000-0000CA7E0000}"/>
    <cellStyle name="Normal 2 5 3 3 5 2 3 3" xfId="22414" xr:uid="{00000000-0005-0000-0000-0000CB7E0000}"/>
    <cellStyle name="Normal 2 5 3 3 5 2 3 4" xfId="30800" xr:uid="{00000000-0005-0000-0000-0000CC7E0000}"/>
    <cellStyle name="Normal 2 5 3 3 5 2 3 5" xfId="39186" xr:uid="{00000000-0005-0000-0000-0000CD7E0000}"/>
    <cellStyle name="Normal 2 5 3 3 5 2 3 6" xfId="47572" xr:uid="{00000000-0005-0000-0000-0000CE7E0000}"/>
    <cellStyle name="Normal 2 5 3 3 5 2 3 7" xfId="55958" xr:uid="{00000000-0005-0000-0000-0000CF7E0000}"/>
    <cellStyle name="Normal 2 5 3 3 5 2 4" xfId="11062" xr:uid="{00000000-0005-0000-0000-0000D07E0000}"/>
    <cellStyle name="Normal 2 5 3 3 5 2 5" xfId="19448" xr:uid="{00000000-0005-0000-0000-0000D17E0000}"/>
    <cellStyle name="Normal 2 5 3 3 5 2 6" xfId="27834" xr:uid="{00000000-0005-0000-0000-0000D27E0000}"/>
    <cellStyle name="Normal 2 5 3 3 5 2 7" xfId="36220" xr:uid="{00000000-0005-0000-0000-0000D37E0000}"/>
    <cellStyle name="Normal 2 5 3 3 5 2 8" xfId="44606" xr:uid="{00000000-0005-0000-0000-0000D47E0000}"/>
    <cellStyle name="Normal 2 5 3 3 5 2 9" xfId="52992" xr:uid="{00000000-0005-0000-0000-0000D57E0000}"/>
    <cellStyle name="Normal 2 5 3 3 5 3" xfId="4364" xr:uid="{00000000-0005-0000-0000-0000D67E0000}"/>
    <cellStyle name="Normal 2 5 3 3 5 3 2" xfId="15718" xr:uid="{00000000-0005-0000-0000-0000D77E0000}"/>
    <cellStyle name="Normal 2 5 3 3 5 3 3" xfId="24104" xr:uid="{00000000-0005-0000-0000-0000D87E0000}"/>
    <cellStyle name="Normal 2 5 3 3 5 3 4" xfId="32490" xr:uid="{00000000-0005-0000-0000-0000D97E0000}"/>
    <cellStyle name="Normal 2 5 3 3 5 3 5" xfId="40876" xr:uid="{00000000-0005-0000-0000-0000DA7E0000}"/>
    <cellStyle name="Normal 2 5 3 3 5 3 6" xfId="49262" xr:uid="{00000000-0005-0000-0000-0000DB7E0000}"/>
    <cellStyle name="Normal 2 5 3 3 5 3 7" xfId="57648" xr:uid="{00000000-0005-0000-0000-0000DC7E0000}"/>
    <cellStyle name="Normal 2 5 3 3 5 4" xfId="7332" xr:uid="{00000000-0005-0000-0000-0000DD7E0000}"/>
    <cellStyle name="Normal 2 5 3 3 5 4 2" xfId="13008" xr:uid="{00000000-0005-0000-0000-0000DE7E0000}"/>
    <cellStyle name="Normal 2 5 3 3 5 4 3" xfId="21394" xr:uid="{00000000-0005-0000-0000-0000DF7E0000}"/>
    <cellStyle name="Normal 2 5 3 3 5 4 4" xfId="29780" xr:uid="{00000000-0005-0000-0000-0000E07E0000}"/>
    <cellStyle name="Normal 2 5 3 3 5 4 5" xfId="38166" xr:uid="{00000000-0005-0000-0000-0000E17E0000}"/>
    <cellStyle name="Normal 2 5 3 3 5 4 6" xfId="46552" xr:uid="{00000000-0005-0000-0000-0000E27E0000}"/>
    <cellStyle name="Normal 2 5 3 3 5 4 7" xfId="54938" xr:uid="{00000000-0005-0000-0000-0000E37E0000}"/>
    <cellStyle name="Normal 2 5 3 3 5 5" xfId="10042" xr:uid="{00000000-0005-0000-0000-0000E47E0000}"/>
    <cellStyle name="Normal 2 5 3 3 5 6" xfId="18428" xr:uid="{00000000-0005-0000-0000-0000E57E0000}"/>
    <cellStyle name="Normal 2 5 3 3 5 7" xfId="26814" xr:uid="{00000000-0005-0000-0000-0000E67E0000}"/>
    <cellStyle name="Normal 2 5 3 3 5 8" xfId="35200" xr:uid="{00000000-0005-0000-0000-0000E77E0000}"/>
    <cellStyle name="Normal 2 5 3 3 5 9" xfId="43586" xr:uid="{00000000-0005-0000-0000-0000E87E0000}"/>
    <cellStyle name="Normal 2 5 3 3 6" xfId="2234" xr:uid="{00000000-0005-0000-0000-0000E97E0000}"/>
    <cellStyle name="Normal 2 5 3 3 6 2" xfId="4951" xr:uid="{00000000-0005-0000-0000-0000EA7E0000}"/>
    <cellStyle name="Normal 2 5 3 3 6 2 2" xfId="16305" xr:uid="{00000000-0005-0000-0000-0000EB7E0000}"/>
    <cellStyle name="Normal 2 5 3 3 6 2 3" xfId="24691" xr:uid="{00000000-0005-0000-0000-0000EC7E0000}"/>
    <cellStyle name="Normal 2 5 3 3 6 2 4" xfId="33077" xr:uid="{00000000-0005-0000-0000-0000ED7E0000}"/>
    <cellStyle name="Normal 2 5 3 3 6 2 5" xfId="41463" xr:uid="{00000000-0005-0000-0000-0000EE7E0000}"/>
    <cellStyle name="Normal 2 5 3 3 6 2 6" xfId="49849" xr:uid="{00000000-0005-0000-0000-0000EF7E0000}"/>
    <cellStyle name="Normal 2 5 3 3 6 2 7" xfId="58235" xr:uid="{00000000-0005-0000-0000-0000F07E0000}"/>
    <cellStyle name="Normal 2 5 3 3 6 3" xfId="7919" xr:uid="{00000000-0005-0000-0000-0000F17E0000}"/>
    <cellStyle name="Normal 2 5 3 3 6 3 2" xfId="13595" xr:uid="{00000000-0005-0000-0000-0000F27E0000}"/>
    <cellStyle name="Normal 2 5 3 3 6 3 3" xfId="21981" xr:uid="{00000000-0005-0000-0000-0000F37E0000}"/>
    <cellStyle name="Normal 2 5 3 3 6 3 4" xfId="30367" xr:uid="{00000000-0005-0000-0000-0000F47E0000}"/>
    <cellStyle name="Normal 2 5 3 3 6 3 5" xfId="38753" xr:uid="{00000000-0005-0000-0000-0000F57E0000}"/>
    <cellStyle name="Normal 2 5 3 3 6 3 6" xfId="47139" xr:uid="{00000000-0005-0000-0000-0000F67E0000}"/>
    <cellStyle name="Normal 2 5 3 3 6 3 7" xfId="55525" xr:uid="{00000000-0005-0000-0000-0000F77E0000}"/>
    <cellStyle name="Normal 2 5 3 3 6 4" xfId="10629" xr:uid="{00000000-0005-0000-0000-0000F87E0000}"/>
    <cellStyle name="Normal 2 5 3 3 6 5" xfId="19015" xr:uid="{00000000-0005-0000-0000-0000F97E0000}"/>
    <cellStyle name="Normal 2 5 3 3 6 6" xfId="27401" xr:uid="{00000000-0005-0000-0000-0000FA7E0000}"/>
    <cellStyle name="Normal 2 5 3 3 6 7" xfId="35787" xr:uid="{00000000-0005-0000-0000-0000FB7E0000}"/>
    <cellStyle name="Normal 2 5 3 3 6 8" xfId="44173" xr:uid="{00000000-0005-0000-0000-0000FC7E0000}"/>
    <cellStyle name="Normal 2 5 3 3 6 9" xfId="52559" xr:uid="{00000000-0005-0000-0000-0000FD7E0000}"/>
    <cellStyle name="Normal 2 5 3 3 7" xfId="714" xr:uid="{00000000-0005-0000-0000-0000FE7E0000}"/>
    <cellStyle name="Normal 2 5 3 3 7 2" xfId="6487" xr:uid="{00000000-0005-0000-0000-0000FF7E0000}"/>
    <cellStyle name="Normal 2 5 3 3 7 3" xfId="12163" xr:uid="{00000000-0005-0000-0000-0000007F0000}"/>
    <cellStyle name="Normal 2 5 3 3 7 4" xfId="20549" xr:uid="{00000000-0005-0000-0000-0000017F0000}"/>
    <cellStyle name="Normal 2 5 3 3 7 5" xfId="28935" xr:uid="{00000000-0005-0000-0000-0000027F0000}"/>
    <cellStyle name="Normal 2 5 3 3 7 6" xfId="37321" xr:uid="{00000000-0005-0000-0000-0000037F0000}"/>
    <cellStyle name="Normal 2 5 3 3 7 7" xfId="45707" xr:uid="{00000000-0005-0000-0000-0000047F0000}"/>
    <cellStyle name="Normal 2 5 3 3 7 8" xfId="54093" xr:uid="{00000000-0005-0000-0000-0000057F0000}"/>
    <cellStyle name="Normal 2 5 3 3 8" xfId="3519" xr:uid="{00000000-0005-0000-0000-0000067F0000}"/>
    <cellStyle name="Normal 2 5 3 3 8 2" xfId="14873" xr:uid="{00000000-0005-0000-0000-0000077F0000}"/>
    <cellStyle name="Normal 2 5 3 3 8 3" xfId="23259" xr:uid="{00000000-0005-0000-0000-0000087F0000}"/>
    <cellStyle name="Normal 2 5 3 3 8 4" xfId="31645" xr:uid="{00000000-0005-0000-0000-0000097F0000}"/>
    <cellStyle name="Normal 2 5 3 3 8 5" xfId="40031" xr:uid="{00000000-0005-0000-0000-00000A7F0000}"/>
    <cellStyle name="Normal 2 5 3 3 8 6" xfId="48417" xr:uid="{00000000-0005-0000-0000-00000B7F0000}"/>
    <cellStyle name="Normal 2 5 3 3 8 7" xfId="56803" xr:uid="{00000000-0005-0000-0000-00000C7F0000}"/>
    <cellStyle name="Normal 2 5 3 3 9" xfId="6170" xr:uid="{00000000-0005-0000-0000-00000D7F0000}"/>
    <cellStyle name="Normal 2 5 3 3 9 2" xfId="11846" xr:uid="{00000000-0005-0000-0000-00000E7F0000}"/>
    <cellStyle name="Normal 2 5 3 3 9 3" xfId="20232" xr:uid="{00000000-0005-0000-0000-00000F7F0000}"/>
    <cellStyle name="Normal 2 5 3 3 9 4" xfId="28618" xr:uid="{00000000-0005-0000-0000-0000107F0000}"/>
    <cellStyle name="Normal 2 5 3 3 9 5" xfId="37004" xr:uid="{00000000-0005-0000-0000-0000117F0000}"/>
    <cellStyle name="Normal 2 5 3 3 9 6" xfId="45390" xr:uid="{00000000-0005-0000-0000-0000127F0000}"/>
    <cellStyle name="Normal 2 5 3 3 9 7" xfId="53776" xr:uid="{00000000-0005-0000-0000-0000137F0000}"/>
    <cellStyle name="Normal 2 5 3 3_Sheet1" xfId="307" xr:uid="{00000000-0005-0000-0000-0000147F0000}"/>
    <cellStyle name="Normal 2 5 3 4" xfId="308" xr:uid="{00000000-0005-0000-0000-0000157F0000}"/>
    <cellStyle name="Normal 2 5 3 4 10" xfId="9199" xr:uid="{00000000-0005-0000-0000-0000167F0000}"/>
    <cellStyle name="Normal 2 5 3 4 11" xfId="17585" xr:uid="{00000000-0005-0000-0000-0000177F0000}"/>
    <cellStyle name="Normal 2 5 3 4 12" xfId="25971" xr:uid="{00000000-0005-0000-0000-0000187F0000}"/>
    <cellStyle name="Normal 2 5 3 4 13" xfId="34357" xr:uid="{00000000-0005-0000-0000-0000197F0000}"/>
    <cellStyle name="Normal 2 5 3 4 14" xfId="42743" xr:uid="{00000000-0005-0000-0000-00001A7F0000}"/>
    <cellStyle name="Normal 2 5 3 4 15" xfId="51129" xr:uid="{00000000-0005-0000-0000-00001B7F0000}"/>
    <cellStyle name="Normal 2 5 3 4 16" xfId="59515" xr:uid="{00000000-0005-0000-0000-00001C7F0000}"/>
    <cellStyle name="Normal 2 5 3 4 17" xfId="60882" xr:uid="{00000000-0005-0000-0000-00001D7F0000}"/>
    <cellStyle name="Normal 2 5 3 4 2" xfId="309" xr:uid="{00000000-0005-0000-0000-00001E7F0000}"/>
    <cellStyle name="Normal 2 5 3 4 2 10" xfId="34358" xr:uid="{00000000-0005-0000-0000-00001F7F0000}"/>
    <cellStyle name="Normal 2 5 3 4 2 11" xfId="42744" xr:uid="{00000000-0005-0000-0000-0000207F0000}"/>
    <cellStyle name="Normal 2 5 3 4 2 12" xfId="51130" xr:uid="{00000000-0005-0000-0000-0000217F0000}"/>
    <cellStyle name="Normal 2 5 3 4 2 13" xfId="59516" xr:uid="{00000000-0005-0000-0000-0000227F0000}"/>
    <cellStyle name="Normal 2 5 3 4 2 14" xfId="60883" xr:uid="{00000000-0005-0000-0000-0000237F0000}"/>
    <cellStyle name="Normal 2 5 3 4 2 2" xfId="1132" xr:uid="{00000000-0005-0000-0000-0000247F0000}"/>
    <cellStyle name="Normal 2 5 3 4 2 2 10" xfId="51543" xr:uid="{00000000-0005-0000-0000-0000257F0000}"/>
    <cellStyle name="Normal 2 5 3 4 2 2 11" xfId="59929" xr:uid="{00000000-0005-0000-0000-0000267F0000}"/>
    <cellStyle name="Normal 2 5 3 4 2 2 12" xfId="61378" xr:uid="{00000000-0005-0000-0000-0000277F0000}"/>
    <cellStyle name="Normal 2 5 3 4 2 2 2" xfId="3083" xr:uid="{00000000-0005-0000-0000-0000287F0000}"/>
    <cellStyle name="Normal 2 5 3 4 2 2 2 2" xfId="5800" xr:uid="{00000000-0005-0000-0000-0000297F0000}"/>
    <cellStyle name="Normal 2 5 3 4 2 2 2 2 2" xfId="17154" xr:uid="{00000000-0005-0000-0000-00002A7F0000}"/>
    <cellStyle name="Normal 2 5 3 4 2 2 2 2 3" xfId="25540" xr:uid="{00000000-0005-0000-0000-00002B7F0000}"/>
    <cellStyle name="Normal 2 5 3 4 2 2 2 2 4" xfId="33926" xr:uid="{00000000-0005-0000-0000-00002C7F0000}"/>
    <cellStyle name="Normal 2 5 3 4 2 2 2 2 5" xfId="42312" xr:uid="{00000000-0005-0000-0000-00002D7F0000}"/>
    <cellStyle name="Normal 2 5 3 4 2 2 2 2 6" xfId="50698" xr:uid="{00000000-0005-0000-0000-00002E7F0000}"/>
    <cellStyle name="Normal 2 5 3 4 2 2 2 2 7" xfId="59084" xr:uid="{00000000-0005-0000-0000-00002F7F0000}"/>
    <cellStyle name="Normal 2 5 3 4 2 2 2 3" xfId="8768" xr:uid="{00000000-0005-0000-0000-0000307F0000}"/>
    <cellStyle name="Normal 2 5 3 4 2 2 2 3 2" xfId="14444" xr:uid="{00000000-0005-0000-0000-0000317F0000}"/>
    <cellStyle name="Normal 2 5 3 4 2 2 2 3 3" xfId="22830" xr:uid="{00000000-0005-0000-0000-0000327F0000}"/>
    <cellStyle name="Normal 2 5 3 4 2 2 2 3 4" xfId="31216" xr:uid="{00000000-0005-0000-0000-0000337F0000}"/>
    <cellStyle name="Normal 2 5 3 4 2 2 2 3 5" xfId="39602" xr:uid="{00000000-0005-0000-0000-0000347F0000}"/>
    <cellStyle name="Normal 2 5 3 4 2 2 2 3 6" xfId="47988" xr:uid="{00000000-0005-0000-0000-0000357F0000}"/>
    <cellStyle name="Normal 2 5 3 4 2 2 2 3 7" xfId="56374" xr:uid="{00000000-0005-0000-0000-0000367F0000}"/>
    <cellStyle name="Normal 2 5 3 4 2 2 2 4" xfId="11478" xr:uid="{00000000-0005-0000-0000-0000377F0000}"/>
    <cellStyle name="Normal 2 5 3 4 2 2 2 5" xfId="19864" xr:uid="{00000000-0005-0000-0000-0000387F0000}"/>
    <cellStyle name="Normal 2 5 3 4 2 2 2 6" xfId="28250" xr:uid="{00000000-0005-0000-0000-0000397F0000}"/>
    <cellStyle name="Normal 2 5 3 4 2 2 2 7" xfId="36636" xr:uid="{00000000-0005-0000-0000-00003A7F0000}"/>
    <cellStyle name="Normal 2 5 3 4 2 2 2 8" xfId="45022" xr:uid="{00000000-0005-0000-0000-00003B7F0000}"/>
    <cellStyle name="Normal 2 5 3 4 2 2 2 9" xfId="53408" xr:uid="{00000000-0005-0000-0000-00003C7F0000}"/>
    <cellStyle name="Normal 2 5 3 4 2 2 3" xfId="3935" xr:uid="{00000000-0005-0000-0000-00003D7F0000}"/>
    <cellStyle name="Normal 2 5 3 4 2 2 3 2" xfId="15289" xr:uid="{00000000-0005-0000-0000-00003E7F0000}"/>
    <cellStyle name="Normal 2 5 3 4 2 2 3 3" xfId="23675" xr:uid="{00000000-0005-0000-0000-00003F7F0000}"/>
    <cellStyle name="Normal 2 5 3 4 2 2 3 4" xfId="32061" xr:uid="{00000000-0005-0000-0000-0000407F0000}"/>
    <cellStyle name="Normal 2 5 3 4 2 2 3 5" xfId="40447" xr:uid="{00000000-0005-0000-0000-0000417F0000}"/>
    <cellStyle name="Normal 2 5 3 4 2 2 3 6" xfId="48833" xr:uid="{00000000-0005-0000-0000-0000427F0000}"/>
    <cellStyle name="Normal 2 5 3 4 2 2 3 7" xfId="57219" xr:uid="{00000000-0005-0000-0000-0000437F0000}"/>
    <cellStyle name="Normal 2 5 3 4 2 2 4" xfId="6903" xr:uid="{00000000-0005-0000-0000-0000447F0000}"/>
    <cellStyle name="Normal 2 5 3 4 2 2 4 2" xfId="12579" xr:uid="{00000000-0005-0000-0000-0000457F0000}"/>
    <cellStyle name="Normal 2 5 3 4 2 2 4 3" xfId="20965" xr:uid="{00000000-0005-0000-0000-0000467F0000}"/>
    <cellStyle name="Normal 2 5 3 4 2 2 4 4" xfId="29351" xr:uid="{00000000-0005-0000-0000-0000477F0000}"/>
    <cellStyle name="Normal 2 5 3 4 2 2 4 5" xfId="37737" xr:uid="{00000000-0005-0000-0000-0000487F0000}"/>
    <cellStyle name="Normal 2 5 3 4 2 2 4 6" xfId="46123" xr:uid="{00000000-0005-0000-0000-0000497F0000}"/>
    <cellStyle name="Normal 2 5 3 4 2 2 4 7" xfId="54509" xr:uid="{00000000-0005-0000-0000-00004A7F0000}"/>
    <cellStyle name="Normal 2 5 3 4 2 2 5" xfId="9613" xr:uid="{00000000-0005-0000-0000-00004B7F0000}"/>
    <cellStyle name="Normal 2 5 3 4 2 2 6" xfId="17999" xr:uid="{00000000-0005-0000-0000-00004C7F0000}"/>
    <cellStyle name="Normal 2 5 3 4 2 2 7" xfId="26385" xr:uid="{00000000-0005-0000-0000-00004D7F0000}"/>
    <cellStyle name="Normal 2 5 3 4 2 2 8" xfId="34771" xr:uid="{00000000-0005-0000-0000-00004E7F0000}"/>
    <cellStyle name="Normal 2 5 3 4 2 2 9" xfId="43157" xr:uid="{00000000-0005-0000-0000-00004F7F0000}"/>
    <cellStyle name="Normal 2 5 3 4 2 3" xfId="1650" xr:uid="{00000000-0005-0000-0000-0000507F0000}"/>
    <cellStyle name="Normal 2 5 3 4 2 3 10" xfId="51975" xr:uid="{00000000-0005-0000-0000-0000517F0000}"/>
    <cellStyle name="Normal 2 5 3 4 2 3 11" xfId="60361" xr:uid="{00000000-0005-0000-0000-0000527F0000}"/>
    <cellStyle name="Normal 2 5 3 4 2 3 2" xfId="2670" xr:uid="{00000000-0005-0000-0000-0000537F0000}"/>
    <cellStyle name="Normal 2 5 3 4 2 3 2 2" xfId="5387" xr:uid="{00000000-0005-0000-0000-0000547F0000}"/>
    <cellStyle name="Normal 2 5 3 4 2 3 2 2 2" xfId="16741" xr:uid="{00000000-0005-0000-0000-0000557F0000}"/>
    <cellStyle name="Normal 2 5 3 4 2 3 2 2 3" xfId="25127" xr:uid="{00000000-0005-0000-0000-0000567F0000}"/>
    <cellStyle name="Normal 2 5 3 4 2 3 2 2 4" xfId="33513" xr:uid="{00000000-0005-0000-0000-0000577F0000}"/>
    <cellStyle name="Normal 2 5 3 4 2 3 2 2 5" xfId="41899" xr:uid="{00000000-0005-0000-0000-0000587F0000}"/>
    <cellStyle name="Normal 2 5 3 4 2 3 2 2 6" xfId="50285" xr:uid="{00000000-0005-0000-0000-0000597F0000}"/>
    <cellStyle name="Normal 2 5 3 4 2 3 2 2 7" xfId="58671" xr:uid="{00000000-0005-0000-0000-00005A7F0000}"/>
    <cellStyle name="Normal 2 5 3 4 2 3 2 3" xfId="8355" xr:uid="{00000000-0005-0000-0000-00005B7F0000}"/>
    <cellStyle name="Normal 2 5 3 4 2 3 2 3 2" xfId="14031" xr:uid="{00000000-0005-0000-0000-00005C7F0000}"/>
    <cellStyle name="Normal 2 5 3 4 2 3 2 3 3" xfId="22417" xr:uid="{00000000-0005-0000-0000-00005D7F0000}"/>
    <cellStyle name="Normal 2 5 3 4 2 3 2 3 4" xfId="30803" xr:uid="{00000000-0005-0000-0000-00005E7F0000}"/>
    <cellStyle name="Normal 2 5 3 4 2 3 2 3 5" xfId="39189" xr:uid="{00000000-0005-0000-0000-00005F7F0000}"/>
    <cellStyle name="Normal 2 5 3 4 2 3 2 3 6" xfId="47575" xr:uid="{00000000-0005-0000-0000-0000607F0000}"/>
    <cellStyle name="Normal 2 5 3 4 2 3 2 3 7" xfId="55961" xr:uid="{00000000-0005-0000-0000-0000617F0000}"/>
    <cellStyle name="Normal 2 5 3 4 2 3 2 4" xfId="11065" xr:uid="{00000000-0005-0000-0000-0000627F0000}"/>
    <cellStyle name="Normal 2 5 3 4 2 3 2 5" xfId="19451" xr:uid="{00000000-0005-0000-0000-0000637F0000}"/>
    <cellStyle name="Normal 2 5 3 4 2 3 2 6" xfId="27837" xr:uid="{00000000-0005-0000-0000-0000647F0000}"/>
    <cellStyle name="Normal 2 5 3 4 2 3 2 7" xfId="36223" xr:uid="{00000000-0005-0000-0000-0000657F0000}"/>
    <cellStyle name="Normal 2 5 3 4 2 3 2 8" xfId="44609" xr:uid="{00000000-0005-0000-0000-0000667F0000}"/>
    <cellStyle name="Normal 2 5 3 4 2 3 2 9" xfId="52995" xr:uid="{00000000-0005-0000-0000-0000677F0000}"/>
    <cellStyle name="Normal 2 5 3 4 2 3 3" xfId="4367" xr:uid="{00000000-0005-0000-0000-0000687F0000}"/>
    <cellStyle name="Normal 2 5 3 4 2 3 3 2" xfId="15721" xr:uid="{00000000-0005-0000-0000-0000697F0000}"/>
    <cellStyle name="Normal 2 5 3 4 2 3 3 3" xfId="24107" xr:uid="{00000000-0005-0000-0000-00006A7F0000}"/>
    <cellStyle name="Normal 2 5 3 4 2 3 3 4" xfId="32493" xr:uid="{00000000-0005-0000-0000-00006B7F0000}"/>
    <cellStyle name="Normal 2 5 3 4 2 3 3 5" xfId="40879" xr:uid="{00000000-0005-0000-0000-00006C7F0000}"/>
    <cellStyle name="Normal 2 5 3 4 2 3 3 6" xfId="49265" xr:uid="{00000000-0005-0000-0000-00006D7F0000}"/>
    <cellStyle name="Normal 2 5 3 4 2 3 3 7" xfId="57651" xr:uid="{00000000-0005-0000-0000-00006E7F0000}"/>
    <cellStyle name="Normal 2 5 3 4 2 3 4" xfId="7335" xr:uid="{00000000-0005-0000-0000-00006F7F0000}"/>
    <cellStyle name="Normal 2 5 3 4 2 3 4 2" xfId="13011" xr:uid="{00000000-0005-0000-0000-0000707F0000}"/>
    <cellStyle name="Normal 2 5 3 4 2 3 4 3" xfId="21397" xr:uid="{00000000-0005-0000-0000-0000717F0000}"/>
    <cellStyle name="Normal 2 5 3 4 2 3 4 4" xfId="29783" xr:uid="{00000000-0005-0000-0000-0000727F0000}"/>
    <cellStyle name="Normal 2 5 3 4 2 3 4 5" xfId="38169" xr:uid="{00000000-0005-0000-0000-0000737F0000}"/>
    <cellStyle name="Normal 2 5 3 4 2 3 4 6" xfId="46555" xr:uid="{00000000-0005-0000-0000-0000747F0000}"/>
    <cellStyle name="Normal 2 5 3 4 2 3 4 7" xfId="54941" xr:uid="{00000000-0005-0000-0000-0000757F0000}"/>
    <cellStyle name="Normal 2 5 3 4 2 3 5" xfId="10045" xr:uid="{00000000-0005-0000-0000-0000767F0000}"/>
    <cellStyle name="Normal 2 5 3 4 2 3 6" xfId="18431" xr:uid="{00000000-0005-0000-0000-0000777F0000}"/>
    <cellStyle name="Normal 2 5 3 4 2 3 7" xfId="26817" xr:uid="{00000000-0005-0000-0000-0000787F0000}"/>
    <cellStyle name="Normal 2 5 3 4 2 3 8" xfId="35203" xr:uid="{00000000-0005-0000-0000-0000797F0000}"/>
    <cellStyle name="Normal 2 5 3 4 2 3 9" xfId="43589" xr:uid="{00000000-0005-0000-0000-00007A7F0000}"/>
    <cellStyle name="Normal 2 5 3 4 2 4" xfId="2238" xr:uid="{00000000-0005-0000-0000-00007B7F0000}"/>
    <cellStyle name="Normal 2 5 3 4 2 4 2" xfId="4955" xr:uid="{00000000-0005-0000-0000-00007C7F0000}"/>
    <cellStyle name="Normal 2 5 3 4 2 4 2 2" xfId="16309" xr:uid="{00000000-0005-0000-0000-00007D7F0000}"/>
    <cellStyle name="Normal 2 5 3 4 2 4 2 3" xfId="24695" xr:uid="{00000000-0005-0000-0000-00007E7F0000}"/>
    <cellStyle name="Normal 2 5 3 4 2 4 2 4" xfId="33081" xr:uid="{00000000-0005-0000-0000-00007F7F0000}"/>
    <cellStyle name="Normal 2 5 3 4 2 4 2 5" xfId="41467" xr:uid="{00000000-0005-0000-0000-0000807F0000}"/>
    <cellStyle name="Normal 2 5 3 4 2 4 2 6" xfId="49853" xr:uid="{00000000-0005-0000-0000-0000817F0000}"/>
    <cellStyle name="Normal 2 5 3 4 2 4 2 7" xfId="58239" xr:uid="{00000000-0005-0000-0000-0000827F0000}"/>
    <cellStyle name="Normal 2 5 3 4 2 4 3" xfId="7923" xr:uid="{00000000-0005-0000-0000-0000837F0000}"/>
    <cellStyle name="Normal 2 5 3 4 2 4 3 2" xfId="13599" xr:uid="{00000000-0005-0000-0000-0000847F0000}"/>
    <cellStyle name="Normal 2 5 3 4 2 4 3 3" xfId="21985" xr:uid="{00000000-0005-0000-0000-0000857F0000}"/>
    <cellStyle name="Normal 2 5 3 4 2 4 3 4" xfId="30371" xr:uid="{00000000-0005-0000-0000-0000867F0000}"/>
    <cellStyle name="Normal 2 5 3 4 2 4 3 5" xfId="38757" xr:uid="{00000000-0005-0000-0000-0000877F0000}"/>
    <cellStyle name="Normal 2 5 3 4 2 4 3 6" xfId="47143" xr:uid="{00000000-0005-0000-0000-0000887F0000}"/>
    <cellStyle name="Normal 2 5 3 4 2 4 3 7" xfId="55529" xr:uid="{00000000-0005-0000-0000-0000897F0000}"/>
    <cellStyle name="Normal 2 5 3 4 2 4 4" xfId="10633" xr:uid="{00000000-0005-0000-0000-00008A7F0000}"/>
    <cellStyle name="Normal 2 5 3 4 2 4 5" xfId="19019" xr:uid="{00000000-0005-0000-0000-00008B7F0000}"/>
    <cellStyle name="Normal 2 5 3 4 2 4 6" xfId="27405" xr:uid="{00000000-0005-0000-0000-00008C7F0000}"/>
    <cellStyle name="Normal 2 5 3 4 2 4 7" xfId="35791" xr:uid="{00000000-0005-0000-0000-00008D7F0000}"/>
    <cellStyle name="Normal 2 5 3 4 2 4 8" xfId="44177" xr:uid="{00000000-0005-0000-0000-00008E7F0000}"/>
    <cellStyle name="Normal 2 5 3 4 2 4 9" xfId="52563" xr:uid="{00000000-0005-0000-0000-00008F7F0000}"/>
    <cellStyle name="Normal 2 5 3 4 2 5" xfId="3522" xr:uid="{00000000-0005-0000-0000-0000907F0000}"/>
    <cellStyle name="Normal 2 5 3 4 2 5 2" xfId="14876" xr:uid="{00000000-0005-0000-0000-0000917F0000}"/>
    <cellStyle name="Normal 2 5 3 4 2 5 3" xfId="23262" xr:uid="{00000000-0005-0000-0000-0000927F0000}"/>
    <cellStyle name="Normal 2 5 3 4 2 5 4" xfId="31648" xr:uid="{00000000-0005-0000-0000-0000937F0000}"/>
    <cellStyle name="Normal 2 5 3 4 2 5 5" xfId="40034" xr:uid="{00000000-0005-0000-0000-0000947F0000}"/>
    <cellStyle name="Normal 2 5 3 4 2 5 6" xfId="48420" xr:uid="{00000000-0005-0000-0000-0000957F0000}"/>
    <cellStyle name="Normal 2 5 3 4 2 5 7" xfId="56806" xr:uid="{00000000-0005-0000-0000-0000967F0000}"/>
    <cellStyle name="Normal 2 5 3 4 2 6" xfId="6490" xr:uid="{00000000-0005-0000-0000-0000977F0000}"/>
    <cellStyle name="Normal 2 5 3 4 2 6 2" xfId="12166" xr:uid="{00000000-0005-0000-0000-0000987F0000}"/>
    <cellStyle name="Normal 2 5 3 4 2 6 3" xfId="20552" xr:uid="{00000000-0005-0000-0000-0000997F0000}"/>
    <cellStyle name="Normal 2 5 3 4 2 6 4" xfId="28938" xr:uid="{00000000-0005-0000-0000-00009A7F0000}"/>
    <cellStyle name="Normal 2 5 3 4 2 6 5" xfId="37324" xr:uid="{00000000-0005-0000-0000-00009B7F0000}"/>
    <cellStyle name="Normal 2 5 3 4 2 6 6" xfId="45710" xr:uid="{00000000-0005-0000-0000-00009C7F0000}"/>
    <cellStyle name="Normal 2 5 3 4 2 6 7" xfId="54096" xr:uid="{00000000-0005-0000-0000-00009D7F0000}"/>
    <cellStyle name="Normal 2 5 3 4 2 7" xfId="9200" xr:uid="{00000000-0005-0000-0000-00009E7F0000}"/>
    <cellStyle name="Normal 2 5 3 4 2 8" xfId="17586" xr:uid="{00000000-0005-0000-0000-00009F7F0000}"/>
    <cellStyle name="Normal 2 5 3 4 2 9" xfId="25972" xr:uid="{00000000-0005-0000-0000-0000A07F0000}"/>
    <cellStyle name="Normal 2 5 3 4 3" xfId="1133" xr:uid="{00000000-0005-0000-0000-0000A17F0000}"/>
    <cellStyle name="Normal 2 5 3 4 3 10" xfId="43158" xr:uid="{00000000-0005-0000-0000-0000A27F0000}"/>
    <cellStyle name="Normal 2 5 3 4 3 11" xfId="51544" xr:uid="{00000000-0005-0000-0000-0000A37F0000}"/>
    <cellStyle name="Normal 2 5 3 4 3 12" xfId="59930" xr:uid="{00000000-0005-0000-0000-0000A47F0000}"/>
    <cellStyle name="Normal 2 5 3 4 3 13" xfId="61377" xr:uid="{00000000-0005-0000-0000-0000A57F0000}"/>
    <cellStyle name="Normal 2 5 3 4 3 2" xfId="1895" xr:uid="{00000000-0005-0000-0000-0000A67F0000}"/>
    <cellStyle name="Normal 2 5 3 4 3 2 10" xfId="52220" xr:uid="{00000000-0005-0000-0000-0000A77F0000}"/>
    <cellStyle name="Normal 2 5 3 4 3 2 11" xfId="60606" xr:uid="{00000000-0005-0000-0000-0000A87F0000}"/>
    <cellStyle name="Normal 2 5 3 4 3 2 2" xfId="3084" xr:uid="{00000000-0005-0000-0000-0000A97F0000}"/>
    <cellStyle name="Normal 2 5 3 4 3 2 2 2" xfId="5801" xr:uid="{00000000-0005-0000-0000-0000AA7F0000}"/>
    <cellStyle name="Normal 2 5 3 4 3 2 2 2 2" xfId="17155" xr:uid="{00000000-0005-0000-0000-0000AB7F0000}"/>
    <cellStyle name="Normal 2 5 3 4 3 2 2 2 3" xfId="25541" xr:uid="{00000000-0005-0000-0000-0000AC7F0000}"/>
    <cellStyle name="Normal 2 5 3 4 3 2 2 2 4" xfId="33927" xr:uid="{00000000-0005-0000-0000-0000AD7F0000}"/>
    <cellStyle name="Normal 2 5 3 4 3 2 2 2 5" xfId="42313" xr:uid="{00000000-0005-0000-0000-0000AE7F0000}"/>
    <cellStyle name="Normal 2 5 3 4 3 2 2 2 6" xfId="50699" xr:uid="{00000000-0005-0000-0000-0000AF7F0000}"/>
    <cellStyle name="Normal 2 5 3 4 3 2 2 2 7" xfId="59085" xr:uid="{00000000-0005-0000-0000-0000B07F0000}"/>
    <cellStyle name="Normal 2 5 3 4 3 2 2 3" xfId="8769" xr:uid="{00000000-0005-0000-0000-0000B17F0000}"/>
    <cellStyle name="Normal 2 5 3 4 3 2 2 3 2" xfId="14445" xr:uid="{00000000-0005-0000-0000-0000B27F0000}"/>
    <cellStyle name="Normal 2 5 3 4 3 2 2 3 3" xfId="22831" xr:uid="{00000000-0005-0000-0000-0000B37F0000}"/>
    <cellStyle name="Normal 2 5 3 4 3 2 2 3 4" xfId="31217" xr:uid="{00000000-0005-0000-0000-0000B47F0000}"/>
    <cellStyle name="Normal 2 5 3 4 3 2 2 3 5" xfId="39603" xr:uid="{00000000-0005-0000-0000-0000B57F0000}"/>
    <cellStyle name="Normal 2 5 3 4 3 2 2 3 6" xfId="47989" xr:uid="{00000000-0005-0000-0000-0000B67F0000}"/>
    <cellStyle name="Normal 2 5 3 4 3 2 2 3 7" xfId="56375" xr:uid="{00000000-0005-0000-0000-0000B77F0000}"/>
    <cellStyle name="Normal 2 5 3 4 3 2 2 4" xfId="11479" xr:uid="{00000000-0005-0000-0000-0000B87F0000}"/>
    <cellStyle name="Normal 2 5 3 4 3 2 2 5" xfId="19865" xr:uid="{00000000-0005-0000-0000-0000B97F0000}"/>
    <cellStyle name="Normal 2 5 3 4 3 2 2 6" xfId="28251" xr:uid="{00000000-0005-0000-0000-0000BA7F0000}"/>
    <cellStyle name="Normal 2 5 3 4 3 2 2 7" xfId="36637" xr:uid="{00000000-0005-0000-0000-0000BB7F0000}"/>
    <cellStyle name="Normal 2 5 3 4 3 2 2 8" xfId="45023" xr:uid="{00000000-0005-0000-0000-0000BC7F0000}"/>
    <cellStyle name="Normal 2 5 3 4 3 2 2 9" xfId="53409" xr:uid="{00000000-0005-0000-0000-0000BD7F0000}"/>
    <cellStyle name="Normal 2 5 3 4 3 2 3" xfId="4612" xr:uid="{00000000-0005-0000-0000-0000BE7F0000}"/>
    <cellStyle name="Normal 2 5 3 4 3 2 3 2" xfId="15966" xr:uid="{00000000-0005-0000-0000-0000BF7F0000}"/>
    <cellStyle name="Normal 2 5 3 4 3 2 3 3" xfId="24352" xr:uid="{00000000-0005-0000-0000-0000C07F0000}"/>
    <cellStyle name="Normal 2 5 3 4 3 2 3 4" xfId="32738" xr:uid="{00000000-0005-0000-0000-0000C17F0000}"/>
    <cellStyle name="Normal 2 5 3 4 3 2 3 5" xfId="41124" xr:uid="{00000000-0005-0000-0000-0000C27F0000}"/>
    <cellStyle name="Normal 2 5 3 4 3 2 3 6" xfId="49510" xr:uid="{00000000-0005-0000-0000-0000C37F0000}"/>
    <cellStyle name="Normal 2 5 3 4 3 2 3 7" xfId="57896" xr:uid="{00000000-0005-0000-0000-0000C47F0000}"/>
    <cellStyle name="Normal 2 5 3 4 3 2 4" xfId="7580" xr:uid="{00000000-0005-0000-0000-0000C57F0000}"/>
    <cellStyle name="Normal 2 5 3 4 3 2 4 2" xfId="13256" xr:uid="{00000000-0005-0000-0000-0000C67F0000}"/>
    <cellStyle name="Normal 2 5 3 4 3 2 4 3" xfId="21642" xr:uid="{00000000-0005-0000-0000-0000C77F0000}"/>
    <cellStyle name="Normal 2 5 3 4 3 2 4 4" xfId="30028" xr:uid="{00000000-0005-0000-0000-0000C87F0000}"/>
    <cellStyle name="Normal 2 5 3 4 3 2 4 5" xfId="38414" xr:uid="{00000000-0005-0000-0000-0000C97F0000}"/>
    <cellStyle name="Normal 2 5 3 4 3 2 4 6" xfId="46800" xr:uid="{00000000-0005-0000-0000-0000CA7F0000}"/>
    <cellStyle name="Normal 2 5 3 4 3 2 4 7" xfId="55186" xr:uid="{00000000-0005-0000-0000-0000CB7F0000}"/>
    <cellStyle name="Normal 2 5 3 4 3 2 5" xfId="10290" xr:uid="{00000000-0005-0000-0000-0000CC7F0000}"/>
    <cellStyle name="Normal 2 5 3 4 3 2 6" xfId="18676" xr:uid="{00000000-0005-0000-0000-0000CD7F0000}"/>
    <cellStyle name="Normal 2 5 3 4 3 2 7" xfId="27062" xr:uid="{00000000-0005-0000-0000-0000CE7F0000}"/>
    <cellStyle name="Normal 2 5 3 4 3 2 8" xfId="35448" xr:uid="{00000000-0005-0000-0000-0000CF7F0000}"/>
    <cellStyle name="Normal 2 5 3 4 3 2 9" xfId="43834" xr:uid="{00000000-0005-0000-0000-0000D07F0000}"/>
    <cellStyle name="Normal 2 5 3 4 3 3" xfId="2239" xr:uid="{00000000-0005-0000-0000-0000D17F0000}"/>
    <cellStyle name="Normal 2 5 3 4 3 3 2" xfId="4956" xr:uid="{00000000-0005-0000-0000-0000D27F0000}"/>
    <cellStyle name="Normal 2 5 3 4 3 3 2 2" xfId="16310" xr:uid="{00000000-0005-0000-0000-0000D37F0000}"/>
    <cellStyle name="Normal 2 5 3 4 3 3 2 3" xfId="24696" xr:uid="{00000000-0005-0000-0000-0000D47F0000}"/>
    <cellStyle name="Normal 2 5 3 4 3 3 2 4" xfId="33082" xr:uid="{00000000-0005-0000-0000-0000D57F0000}"/>
    <cellStyle name="Normal 2 5 3 4 3 3 2 5" xfId="41468" xr:uid="{00000000-0005-0000-0000-0000D67F0000}"/>
    <cellStyle name="Normal 2 5 3 4 3 3 2 6" xfId="49854" xr:uid="{00000000-0005-0000-0000-0000D77F0000}"/>
    <cellStyle name="Normal 2 5 3 4 3 3 2 7" xfId="58240" xr:uid="{00000000-0005-0000-0000-0000D87F0000}"/>
    <cellStyle name="Normal 2 5 3 4 3 3 3" xfId="7924" xr:uid="{00000000-0005-0000-0000-0000D97F0000}"/>
    <cellStyle name="Normal 2 5 3 4 3 3 3 2" xfId="13600" xr:uid="{00000000-0005-0000-0000-0000DA7F0000}"/>
    <cellStyle name="Normal 2 5 3 4 3 3 3 3" xfId="21986" xr:uid="{00000000-0005-0000-0000-0000DB7F0000}"/>
    <cellStyle name="Normal 2 5 3 4 3 3 3 4" xfId="30372" xr:uid="{00000000-0005-0000-0000-0000DC7F0000}"/>
    <cellStyle name="Normal 2 5 3 4 3 3 3 5" xfId="38758" xr:uid="{00000000-0005-0000-0000-0000DD7F0000}"/>
    <cellStyle name="Normal 2 5 3 4 3 3 3 6" xfId="47144" xr:uid="{00000000-0005-0000-0000-0000DE7F0000}"/>
    <cellStyle name="Normal 2 5 3 4 3 3 3 7" xfId="55530" xr:uid="{00000000-0005-0000-0000-0000DF7F0000}"/>
    <cellStyle name="Normal 2 5 3 4 3 3 4" xfId="10634" xr:uid="{00000000-0005-0000-0000-0000E07F0000}"/>
    <cellStyle name="Normal 2 5 3 4 3 3 5" xfId="19020" xr:uid="{00000000-0005-0000-0000-0000E17F0000}"/>
    <cellStyle name="Normal 2 5 3 4 3 3 6" xfId="27406" xr:uid="{00000000-0005-0000-0000-0000E27F0000}"/>
    <cellStyle name="Normal 2 5 3 4 3 3 7" xfId="35792" xr:uid="{00000000-0005-0000-0000-0000E37F0000}"/>
    <cellStyle name="Normal 2 5 3 4 3 3 8" xfId="44178" xr:uid="{00000000-0005-0000-0000-0000E47F0000}"/>
    <cellStyle name="Normal 2 5 3 4 3 3 9" xfId="52564" xr:uid="{00000000-0005-0000-0000-0000E57F0000}"/>
    <cellStyle name="Normal 2 5 3 4 3 4" xfId="3936" xr:uid="{00000000-0005-0000-0000-0000E67F0000}"/>
    <cellStyle name="Normal 2 5 3 4 3 4 2" xfId="15290" xr:uid="{00000000-0005-0000-0000-0000E77F0000}"/>
    <cellStyle name="Normal 2 5 3 4 3 4 3" xfId="23676" xr:uid="{00000000-0005-0000-0000-0000E87F0000}"/>
    <cellStyle name="Normal 2 5 3 4 3 4 4" xfId="32062" xr:uid="{00000000-0005-0000-0000-0000E97F0000}"/>
    <cellStyle name="Normal 2 5 3 4 3 4 5" xfId="40448" xr:uid="{00000000-0005-0000-0000-0000EA7F0000}"/>
    <cellStyle name="Normal 2 5 3 4 3 4 6" xfId="48834" xr:uid="{00000000-0005-0000-0000-0000EB7F0000}"/>
    <cellStyle name="Normal 2 5 3 4 3 4 7" xfId="57220" xr:uid="{00000000-0005-0000-0000-0000EC7F0000}"/>
    <cellStyle name="Normal 2 5 3 4 3 5" xfId="6904" xr:uid="{00000000-0005-0000-0000-0000ED7F0000}"/>
    <cellStyle name="Normal 2 5 3 4 3 5 2" xfId="12580" xr:uid="{00000000-0005-0000-0000-0000EE7F0000}"/>
    <cellStyle name="Normal 2 5 3 4 3 5 3" xfId="20966" xr:uid="{00000000-0005-0000-0000-0000EF7F0000}"/>
    <cellStyle name="Normal 2 5 3 4 3 5 4" xfId="29352" xr:uid="{00000000-0005-0000-0000-0000F07F0000}"/>
    <cellStyle name="Normal 2 5 3 4 3 5 5" xfId="37738" xr:uid="{00000000-0005-0000-0000-0000F17F0000}"/>
    <cellStyle name="Normal 2 5 3 4 3 5 6" xfId="46124" xr:uid="{00000000-0005-0000-0000-0000F27F0000}"/>
    <cellStyle name="Normal 2 5 3 4 3 5 7" xfId="54510" xr:uid="{00000000-0005-0000-0000-0000F37F0000}"/>
    <cellStyle name="Normal 2 5 3 4 3 6" xfId="9614" xr:uid="{00000000-0005-0000-0000-0000F47F0000}"/>
    <cellStyle name="Normal 2 5 3 4 3 7" xfId="18000" xr:uid="{00000000-0005-0000-0000-0000F57F0000}"/>
    <cellStyle name="Normal 2 5 3 4 3 8" xfId="26386" xr:uid="{00000000-0005-0000-0000-0000F67F0000}"/>
    <cellStyle name="Normal 2 5 3 4 3 9" xfId="34772" xr:uid="{00000000-0005-0000-0000-0000F77F0000}"/>
    <cellStyle name="Normal 2 5 3 4 4" xfId="1131" xr:uid="{00000000-0005-0000-0000-0000F87F0000}"/>
    <cellStyle name="Normal 2 5 3 4 4 10" xfId="51542" xr:uid="{00000000-0005-0000-0000-0000F97F0000}"/>
    <cellStyle name="Normal 2 5 3 4 4 11" xfId="59928" xr:uid="{00000000-0005-0000-0000-0000FA7F0000}"/>
    <cellStyle name="Normal 2 5 3 4 4 2" xfId="3082" xr:uid="{00000000-0005-0000-0000-0000FB7F0000}"/>
    <cellStyle name="Normal 2 5 3 4 4 2 2" xfId="5799" xr:uid="{00000000-0005-0000-0000-0000FC7F0000}"/>
    <cellStyle name="Normal 2 5 3 4 4 2 2 2" xfId="17153" xr:uid="{00000000-0005-0000-0000-0000FD7F0000}"/>
    <cellStyle name="Normal 2 5 3 4 4 2 2 3" xfId="25539" xr:uid="{00000000-0005-0000-0000-0000FE7F0000}"/>
    <cellStyle name="Normal 2 5 3 4 4 2 2 4" xfId="33925" xr:uid="{00000000-0005-0000-0000-0000FF7F0000}"/>
    <cellStyle name="Normal 2 5 3 4 4 2 2 5" xfId="42311" xr:uid="{00000000-0005-0000-0000-000000800000}"/>
    <cellStyle name="Normal 2 5 3 4 4 2 2 6" xfId="50697" xr:uid="{00000000-0005-0000-0000-000001800000}"/>
    <cellStyle name="Normal 2 5 3 4 4 2 2 7" xfId="59083" xr:uid="{00000000-0005-0000-0000-000002800000}"/>
    <cellStyle name="Normal 2 5 3 4 4 2 3" xfId="8767" xr:uid="{00000000-0005-0000-0000-000003800000}"/>
    <cellStyle name="Normal 2 5 3 4 4 2 3 2" xfId="14443" xr:uid="{00000000-0005-0000-0000-000004800000}"/>
    <cellStyle name="Normal 2 5 3 4 4 2 3 3" xfId="22829" xr:uid="{00000000-0005-0000-0000-000005800000}"/>
    <cellStyle name="Normal 2 5 3 4 4 2 3 4" xfId="31215" xr:uid="{00000000-0005-0000-0000-000006800000}"/>
    <cellStyle name="Normal 2 5 3 4 4 2 3 5" xfId="39601" xr:uid="{00000000-0005-0000-0000-000007800000}"/>
    <cellStyle name="Normal 2 5 3 4 4 2 3 6" xfId="47987" xr:uid="{00000000-0005-0000-0000-000008800000}"/>
    <cellStyle name="Normal 2 5 3 4 4 2 3 7" xfId="56373" xr:uid="{00000000-0005-0000-0000-000009800000}"/>
    <cellStyle name="Normal 2 5 3 4 4 2 4" xfId="11477" xr:uid="{00000000-0005-0000-0000-00000A800000}"/>
    <cellStyle name="Normal 2 5 3 4 4 2 5" xfId="19863" xr:uid="{00000000-0005-0000-0000-00000B800000}"/>
    <cellStyle name="Normal 2 5 3 4 4 2 6" xfId="28249" xr:uid="{00000000-0005-0000-0000-00000C800000}"/>
    <cellStyle name="Normal 2 5 3 4 4 2 7" xfId="36635" xr:uid="{00000000-0005-0000-0000-00000D800000}"/>
    <cellStyle name="Normal 2 5 3 4 4 2 8" xfId="45021" xr:uid="{00000000-0005-0000-0000-00000E800000}"/>
    <cellStyle name="Normal 2 5 3 4 4 2 9" xfId="53407" xr:uid="{00000000-0005-0000-0000-00000F800000}"/>
    <cellStyle name="Normal 2 5 3 4 4 3" xfId="3934" xr:uid="{00000000-0005-0000-0000-000010800000}"/>
    <cellStyle name="Normal 2 5 3 4 4 3 2" xfId="15288" xr:uid="{00000000-0005-0000-0000-000011800000}"/>
    <cellStyle name="Normal 2 5 3 4 4 3 3" xfId="23674" xr:uid="{00000000-0005-0000-0000-000012800000}"/>
    <cellStyle name="Normal 2 5 3 4 4 3 4" xfId="32060" xr:uid="{00000000-0005-0000-0000-000013800000}"/>
    <cellStyle name="Normal 2 5 3 4 4 3 5" xfId="40446" xr:uid="{00000000-0005-0000-0000-000014800000}"/>
    <cellStyle name="Normal 2 5 3 4 4 3 6" xfId="48832" xr:uid="{00000000-0005-0000-0000-000015800000}"/>
    <cellStyle name="Normal 2 5 3 4 4 3 7" xfId="57218" xr:uid="{00000000-0005-0000-0000-000016800000}"/>
    <cellStyle name="Normal 2 5 3 4 4 4" xfId="6902" xr:uid="{00000000-0005-0000-0000-000017800000}"/>
    <cellStyle name="Normal 2 5 3 4 4 4 2" xfId="12578" xr:uid="{00000000-0005-0000-0000-000018800000}"/>
    <cellStyle name="Normal 2 5 3 4 4 4 3" xfId="20964" xr:uid="{00000000-0005-0000-0000-000019800000}"/>
    <cellStyle name="Normal 2 5 3 4 4 4 4" xfId="29350" xr:uid="{00000000-0005-0000-0000-00001A800000}"/>
    <cellStyle name="Normal 2 5 3 4 4 4 5" xfId="37736" xr:uid="{00000000-0005-0000-0000-00001B800000}"/>
    <cellStyle name="Normal 2 5 3 4 4 4 6" xfId="46122" xr:uid="{00000000-0005-0000-0000-00001C800000}"/>
    <cellStyle name="Normal 2 5 3 4 4 4 7" xfId="54508" xr:uid="{00000000-0005-0000-0000-00001D800000}"/>
    <cellStyle name="Normal 2 5 3 4 4 5" xfId="9612" xr:uid="{00000000-0005-0000-0000-00001E800000}"/>
    <cellStyle name="Normal 2 5 3 4 4 6" xfId="17998" xr:uid="{00000000-0005-0000-0000-00001F800000}"/>
    <cellStyle name="Normal 2 5 3 4 4 7" xfId="26384" xr:uid="{00000000-0005-0000-0000-000020800000}"/>
    <cellStyle name="Normal 2 5 3 4 4 8" xfId="34770" xr:uid="{00000000-0005-0000-0000-000021800000}"/>
    <cellStyle name="Normal 2 5 3 4 4 9" xfId="43156" xr:uid="{00000000-0005-0000-0000-000022800000}"/>
    <cellStyle name="Normal 2 5 3 4 5" xfId="1649" xr:uid="{00000000-0005-0000-0000-000023800000}"/>
    <cellStyle name="Normal 2 5 3 4 5 10" xfId="51974" xr:uid="{00000000-0005-0000-0000-000024800000}"/>
    <cellStyle name="Normal 2 5 3 4 5 11" xfId="60360" xr:uid="{00000000-0005-0000-0000-000025800000}"/>
    <cellStyle name="Normal 2 5 3 4 5 2" xfId="2669" xr:uid="{00000000-0005-0000-0000-000026800000}"/>
    <cellStyle name="Normal 2 5 3 4 5 2 2" xfId="5386" xr:uid="{00000000-0005-0000-0000-000027800000}"/>
    <cellStyle name="Normal 2 5 3 4 5 2 2 2" xfId="16740" xr:uid="{00000000-0005-0000-0000-000028800000}"/>
    <cellStyle name="Normal 2 5 3 4 5 2 2 3" xfId="25126" xr:uid="{00000000-0005-0000-0000-000029800000}"/>
    <cellStyle name="Normal 2 5 3 4 5 2 2 4" xfId="33512" xr:uid="{00000000-0005-0000-0000-00002A800000}"/>
    <cellStyle name="Normal 2 5 3 4 5 2 2 5" xfId="41898" xr:uid="{00000000-0005-0000-0000-00002B800000}"/>
    <cellStyle name="Normal 2 5 3 4 5 2 2 6" xfId="50284" xr:uid="{00000000-0005-0000-0000-00002C800000}"/>
    <cellStyle name="Normal 2 5 3 4 5 2 2 7" xfId="58670" xr:uid="{00000000-0005-0000-0000-00002D800000}"/>
    <cellStyle name="Normal 2 5 3 4 5 2 3" xfId="8354" xr:uid="{00000000-0005-0000-0000-00002E800000}"/>
    <cellStyle name="Normal 2 5 3 4 5 2 3 2" xfId="14030" xr:uid="{00000000-0005-0000-0000-00002F800000}"/>
    <cellStyle name="Normal 2 5 3 4 5 2 3 3" xfId="22416" xr:uid="{00000000-0005-0000-0000-000030800000}"/>
    <cellStyle name="Normal 2 5 3 4 5 2 3 4" xfId="30802" xr:uid="{00000000-0005-0000-0000-000031800000}"/>
    <cellStyle name="Normal 2 5 3 4 5 2 3 5" xfId="39188" xr:uid="{00000000-0005-0000-0000-000032800000}"/>
    <cellStyle name="Normal 2 5 3 4 5 2 3 6" xfId="47574" xr:uid="{00000000-0005-0000-0000-000033800000}"/>
    <cellStyle name="Normal 2 5 3 4 5 2 3 7" xfId="55960" xr:uid="{00000000-0005-0000-0000-000034800000}"/>
    <cellStyle name="Normal 2 5 3 4 5 2 4" xfId="11064" xr:uid="{00000000-0005-0000-0000-000035800000}"/>
    <cellStyle name="Normal 2 5 3 4 5 2 5" xfId="19450" xr:uid="{00000000-0005-0000-0000-000036800000}"/>
    <cellStyle name="Normal 2 5 3 4 5 2 6" xfId="27836" xr:uid="{00000000-0005-0000-0000-000037800000}"/>
    <cellStyle name="Normal 2 5 3 4 5 2 7" xfId="36222" xr:uid="{00000000-0005-0000-0000-000038800000}"/>
    <cellStyle name="Normal 2 5 3 4 5 2 8" xfId="44608" xr:uid="{00000000-0005-0000-0000-000039800000}"/>
    <cellStyle name="Normal 2 5 3 4 5 2 9" xfId="52994" xr:uid="{00000000-0005-0000-0000-00003A800000}"/>
    <cellStyle name="Normal 2 5 3 4 5 3" xfId="4366" xr:uid="{00000000-0005-0000-0000-00003B800000}"/>
    <cellStyle name="Normal 2 5 3 4 5 3 2" xfId="15720" xr:uid="{00000000-0005-0000-0000-00003C800000}"/>
    <cellStyle name="Normal 2 5 3 4 5 3 3" xfId="24106" xr:uid="{00000000-0005-0000-0000-00003D800000}"/>
    <cellStyle name="Normal 2 5 3 4 5 3 4" xfId="32492" xr:uid="{00000000-0005-0000-0000-00003E800000}"/>
    <cellStyle name="Normal 2 5 3 4 5 3 5" xfId="40878" xr:uid="{00000000-0005-0000-0000-00003F800000}"/>
    <cellStyle name="Normal 2 5 3 4 5 3 6" xfId="49264" xr:uid="{00000000-0005-0000-0000-000040800000}"/>
    <cellStyle name="Normal 2 5 3 4 5 3 7" xfId="57650" xr:uid="{00000000-0005-0000-0000-000041800000}"/>
    <cellStyle name="Normal 2 5 3 4 5 4" xfId="7334" xr:uid="{00000000-0005-0000-0000-000042800000}"/>
    <cellStyle name="Normal 2 5 3 4 5 4 2" xfId="13010" xr:uid="{00000000-0005-0000-0000-000043800000}"/>
    <cellStyle name="Normal 2 5 3 4 5 4 3" xfId="21396" xr:uid="{00000000-0005-0000-0000-000044800000}"/>
    <cellStyle name="Normal 2 5 3 4 5 4 4" xfId="29782" xr:uid="{00000000-0005-0000-0000-000045800000}"/>
    <cellStyle name="Normal 2 5 3 4 5 4 5" xfId="38168" xr:uid="{00000000-0005-0000-0000-000046800000}"/>
    <cellStyle name="Normal 2 5 3 4 5 4 6" xfId="46554" xr:uid="{00000000-0005-0000-0000-000047800000}"/>
    <cellStyle name="Normal 2 5 3 4 5 4 7" xfId="54940" xr:uid="{00000000-0005-0000-0000-000048800000}"/>
    <cellStyle name="Normal 2 5 3 4 5 5" xfId="10044" xr:uid="{00000000-0005-0000-0000-000049800000}"/>
    <cellStyle name="Normal 2 5 3 4 5 6" xfId="18430" xr:uid="{00000000-0005-0000-0000-00004A800000}"/>
    <cellStyle name="Normal 2 5 3 4 5 7" xfId="26816" xr:uid="{00000000-0005-0000-0000-00004B800000}"/>
    <cellStyle name="Normal 2 5 3 4 5 8" xfId="35202" xr:uid="{00000000-0005-0000-0000-00004C800000}"/>
    <cellStyle name="Normal 2 5 3 4 5 9" xfId="43588" xr:uid="{00000000-0005-0000-0000-00004D800000}"/>
    <cellStyle name="Normal 2 5 3 4 6" xfId="2237" xr:uid="{00000000-0005-0000-0000-00004E800000}"/>
    <cellStyle name="Normal 2 5 3 4 6 2" xfId="4954" xr:uid="{00000000-0005-0000-0000-00004F800000}"/>
    <cellStyle name="Normal 2 5 3 4 6 2 2" xfId="16308" xr:uid="{00000000-0005-0000-0000-000050800000}"/>
    <cellStyle name="Normal 2 5 3 4 6 2 3" xfId="24694" xr:uid="{00000000-0005-0000-0000-000051800000}"/>
    <cellStyle name="Normal 2 5 3 4 6 2 4" xfId="33080" xr:uid="{00000000-0005-0000-0000-000052800000}"/>
    <cellStyle name="Normal 2 5 3 4 6 2 5" xfId="41466" xr:uid="{00000000-0005-0000-0000-000053800000}"/>
    <cellStyle name="Normal 2 5 3 4 6 2 6" xfId="49852" xr:uid="{00000000-0005-0000-0000-000054800000}"/>
    <cellStyle name="Normal 2 5 3 4 6 2 7" xfId="58238" xr:uid="{00000000-0005-0000-0000-000055800000}"/>
    <cellStyle name="Normal 2 5 3 4 6 3" xfId="7922" xr:uid="{00000000-0005-0000-0000-000056800000}"/>
    <cellStyle name="Normal 2 5 3 4 6 3 2" xfId="13598" xr:uid="{00000000-0005-0000-0000-000057800000}"/>
    <cellStyle name="Normal 2 5 3 4 6 3 3" xfId="21984" xr:uid="{00000000-0005-0000-0000-000058800000}"/>
    <cellStyle name="Normal 2 5 3 4 6 3 4" xfId="30370" xr:uid="{00000000-0005-0000-0000-000059800000}"/>
    <cellStyle name="Normal 2 5 3 4 6 3 5" xfId="38756" xr:uid="{00000000-0005-0000-0000-00005A800000}"/>
    <cellStyle name="Normal 2 5 3 4 6 3 6" xfId="47142" xr:uid="{00000000-0005-0000-0000-00005B800000}"/>
    <cellStyle name="Normal 2 5 3 4 6 3 7" xfId="55528" xr:uid="{00000000-0005-0000-0000-00005C800000}"/>
    <cellStyle name="Normal 2 5 3 4 6 4" xfId="10632" xr:uid="{00000000-0005-0000-0000-00005D800000}"/>
    <cellStyle name="Normal 2 5 3 4 6 5" xfId="19018" xr:uid="{00000000-0005-0000-0000-00005E800000}"/>
    <cellStyle name="Normal 2 5 3 4 6 6" xfId="27404" xr:uid="{00000000-0005-0000-0000-00005F800000}"/>
    <cellStyle name="Normal 2 5 3 4 6 7" xfId="35790" xr:uid="{00000000-0005-0000-0000-000060800000}"/>
    <cellStyle name="Normal 2 5 3 4 6 8" xfId="44176" xr:uid="{00000000-0005-0000-0000-000061800000}"/>
    <cellStyle name="Normal 2 5 3 4 6 9" xfId="52562" xr:uid="{00000000-0005-0000-0000-000062800000}"/>
    <cellStyle name="Normal 2 5 3 4 7" xfId="715" xr:uid="{00000000-0005-0000-0000-000063800000}"/>
    <cellStyle name="Normal 2 5 3 4 7 2" xfId="6489" xr:uid="{00000000-0005-0000-0000-000064800000}"/>
    <cellStyle name="Normal 2 5 3 4 7 3" xfId="12165" xr:uid="{00000000-0005-0000-0000-000065800000}"/>
    <cellStyle name="Normal 2 5 3 4 7 4" xfId="20551" xr:uid="{00000000-0005-0000-0000-000066800000}"/>
    <cellStyle name="Normal 2 5 3 4 7 5" xfId="28937" xr:uid="{00000000-0005-0000-0000-000067800000}"/>
    <cellStyle name="Normal 2 5 3 4 7 6" xfId="37323" xr:uid="{00000000-0005-0000-0000-000068800000}"/>
    <cellStyle name="Normal 2 5 3 4 7 7" xfId="45709" xr:uid="{00000000-0005-0000-0000-000069800000}"/>
    <cellStyle name="Normal 2 5 3 4 7 8" xfId="54095" xr:uid="{00000000-0005-0000-0000-00006A800000}"/>
    <cellStyle name="Normal 2 5 3 4 8" xfId="3521" xr:uid="{00000000-0005-0000-0000-00006B800000}"/>
    <cellStyle name="Normal 2 5 3 4 8 2" xfId="14875" xr:uid="{00000000-0005-0000-0000-00006C800000}"/>
    <cellStyle name="Normal 2 5 3 4 8 3" xfId="23261" xr:uid="{00000000-0005-0000-0000-00006D800000}"/>
    <cellStyle name="Normal 2 5 3 4 8 4" xfId="31647" xr:uid="{00000000-0005-0000-0000-00006E800000}"/>
    <cellStyle name="Normal 2 5 3 4 8 5" xfId="40033" xr:uid="{00000000-0005-0000-0000-00006F800000}"/>
    <cellStyle name="Normal 2 5 3 4 8 6" xfId="48419" xr:uid="{00000000-0005-0000-0000-000070800000}"/>
    <cellStyle name="Normal 2 5 3 4 8 7" xfId="56805" xr:uid="{00000000-0005-0000-0000-000071800000}"/>
    <cellStyle name="Normal 2 5 3 4 9" xfId="6242" xr:uid="{00000000-0005-0000-0000-000072800000}"/>
    <cellStyle name="Normal 2 5 3 4 9 2" xfId="11918" xr:uid="{00000000-0005-0000-0000-000073800000}"/>
    <cellStyle name="Normal 2 5 3 4 9 3" xfId="20304" xr:uid="{00000000-0005-0000-0000-000074800000}"/>
    <cellStyle name="Normal 2 5 3 4 9 4" xfId="28690" xr:uid="{00000000-0005-0000-0000-000075800000}"/>
    <cellStyle name="Normal 2 5 3 4 9 5" xfId="37076" xr:uid="{00000000-0005-0000-0000-000076800000}"/>
    <cellStyle name="Normal 2 5 3 4 9 6" xfId="45462" xr:uid="{00000000-0005-0000-0000-000077800000}"/>
    <cellStyle name="Normal 2 5 3 4 9 7" xfId="53848" xr:uid="{00000000-0005-0000-0000-000078800000}"/>
    <cellStyle name="Normal 2 5 3 4_Sheet1" xfId="310" xr:uid="{00000000-0005-0000-0000-000079800000}"/>
    <cellStyle name="Normal 2 5 3 5" xfId="311" xr:uid="{00000000-0005-0000-0000-00007A800000}"/>
    <cellStyle name="Normal 2 5 3 5 10" xfId="25973" xr:uid="{00000000-0005-0000-0000-00007B800000}"/>
    <cellStyle name="Normal 2 5 3 5 11" xfId="34359" xr:uid="{00000000-0005-0000-0000-00007C800000}"/>
    <cellStyle name="Normal 2 5 3 5 12" xfId="42745" xr:uid="{00000000-0005-0000-0000-00007D800000}"/>
    <cellStyle name="Normal 2 5 3 5 13" xfId="51131" xr:uid="{00000000-0005-0000-0000-00007E800000}"/>
    <cellStyle name="Normal 2 5 3 5 14" xfId="59517" xr:uid="{00000000-0005-0000-0000-00007F800000}"/>
    <cellStyle name="Normal 2 5 3 5 15" xfId="60884" xr:uid="{00000000-0005-0000-0000-000080800000}"/>
    <cellStyle name="Normal 2 5 3 5 2" xfId="1134" xr:uid="{00000000-0005-0000-0000-000081800000}"/>
    <cellStyle name="Normal 2 5 3 5 2 10" xfId="51545" xr:uid="{00000000-0005-0000-0000-000082800000}"/>
    <cellStyle name="Normal 2 5 3 5 2 11" xfId="59931" xr:uid="{00000000-0005-0000-0000-000083800000}"/>
    <cellStyle name="Normal 2 5 3 5 2 12" xfId="61379" xr:uid="{00000000-0005-0000-0000-000084800000}"/>
    <cellStyle name="Normal 2 5 3 5 2 2" xfId="3085" xr:uid="{00000000-0005-0000-0000-000085800000}"/>
    <cellStyle name="Normal 2 5 3 5 2 2 2" xfId="5802" xr:uid="{00000000-0005-0000-0000-000086800000}"/>
    <cellStyle name="Normal 2 5 3 5 2 2 2 2" xfId="17156" xr:uid="{00000000-0005-0000-0000-000087800000}"/>
    <cellStyle name="Normal 2 5 3 5 2 2 2 3" xfId="25542" xr:uid="{00000000-0005-0000-0000-000088800000}"/>
    <cellStyle name="Normal 2 5 3 5 2 2 2 4" xfId="33928" xr:uid="{00000000-0005-0000-0000-000089800000}"/>
    <cellStyle name="Normal 2 5 3 5 2 2 2 5" xfId="42314" xr:uid="{00000000-0005-0000-0000-00008A800000}"/>
    <cellStyle name="Normal 2 5 3 5 2 2 2 6" xfId="50700" xr:uid="{00000000-0005-0000-0000-00008B800000}"/>
    <cellStyle name="Normal 2 5 3 5 2 2 2 7" xfId="59086" xr:uid="{00000000-0005-0000-0000-00008C800000}"/>
    <cellStyle name="Normal 2 5 3 5 2 2 3" xfId="8770" xr:uid="{00000000-0005-0000-0000-00008D800000}"/>
    <cellStyle name="Normal 2 5 3 5 2 2 3 2" xfId="14446" xr:uid="{00000000-0005-0000-0000-00008E800000}"/>
    <cellStyle name="Normal 2 5 3 5 2 2 3 3" xfId="22832" xr:uid="{00000000-0005-0000-0000-00008F800000}"/>
    <cellStyle name="Normal 2 5 3 5 2 2 3 4" xfId="31218" xr:uid="{00000000-0005-0000-0000-000090800000}"/>
    <cellStyle name="Normal 2 5 3 5 2 2 3 5" xfId="39604" xr:uid="{00000000-0005-0000-0000-000091800000}"/>
    <cellStyle name="Normal 2 5 3 5 2 2 3 6" xfId="47990" xr:uid="{00000000-0005-0000-0000-000092800000}"/>
    <cellStyle name="Normal 2 5 3 5 2 2 3 7" xfId="56376" xr:uid="{00000000-0005-0000-0000-000093800000}"/>
    <cellStyle name="Normal 2 5 3 5 2 2 4" xfId="11480" xr:uid="{00000000-0005-0000-0000-000094800000}"/>
    <cellStyle name="Normal 2 5 3 5 2 2 5" xfId="19866" xr:uid="{00000000-0005-0000-0000-000095800000}"/>
    <cellStyle name="Normal 2 5 3 5 2 2 6" xfId="28252" xr:uid="{00000000-0005-0000-0000-000096800000}"/>
    <cellStyle name="Normal 2 5 3 5 2 2 7" xfId="36638" xr:uid="{00000000-0005-0000-0000-000097800000}"/>
    <cellStyle name="Normal 2 5 3 5 2 2 8" xfId="45024" xr:uid="{00000000-0005-0000-0000-000098800000}"/>
    <cellStyle name="Normal 2 5 3 5 2 2 9" xfId="53410" xr:uid="{00000000-0005-0000-0000-000099800000}"/>
    <cellStyle name="Normal 2 5 3 5 2 3" xfId="3937" xr:uid="{00000000-0005-0000-0000-00009A800000}"/>
    <cellStyle name="Normal 2 5 3 5 2 3 2" xfId="15291" xr:uid="{00000000-0005-0000-0000-00009B800000}"/>
    <cellStyle name="Normal 2 5 3 5 2 3 3" xfId="23677" xr:uid="{00000000-0005-0000-0000-00009C800000}"/>
    <cellStyle name="Normal 2 5 3 5 2 3 4" xfId="32063" xr:uid="{00000000-0005-0000-0000-00009D800000}"/>
    <cellStyle name="Normal 2 5 3 5 2 3 5" xfId="40449" xr:uid="{00000000-0005-0000-0000-00009E800000}"/>
    <cellStyle name="Normal 2 5 3 5 2 3 6" xfId="48835" xr:uid="{00000000-0005-0000-0000-00009F800000}"/>
    <cellStyle name="Normal 2 5 3 5 2 3 7" xfId="57221" xr:uid="{00000000-0005-0000-0000-0000A0800000}"/>
    <cellStyle name="Normal 2 5 3 5 2 4" xfId="6905" xr:uid="{00000000-0005-0000-0000-0000A1800000}"/>
    <cellStyle name="Normal 2 5 3 5 2 4 2" xfId="12581" xr:uid="{00000000-0005-0000-0000-0000A2800000}"/>
    <cellStyle name="Normal 2 5 3 5 2 4 3" xfId="20967" xr:uid="{00000000-0005-0000-0000-0000A3800000}"/>
    <cellStyle name="Normal 2 5 3 5 2 4 4" xfId="29353" xr:uid="{00000000-0005-0000-0000-0000A4800000}"/>
    <cellStyle name="Normal 2 5 3 5 2 4 5" xfId="37739" xr:uid="{00000000-0005-0000-0000-0000A5800000}"/>
    <cellStyle name="Normal 2 5 3 5 2 4 6" xfId="46125" xr:uid="{00000000-0005-0000-0000-0000A6800000}"/>
    <cellStyle name="Normal 2 5 3 5 2 4 7" xfId="54511" xr:uid="{00000000-0005-0000-0000-0000A7800000}"/>
    <cellStyle name="Normal 2 5 3 5 2 5" xfId="9615" xr:uid="{00000000-0005-0000-0000-0000A8800000}"/>
    <cellStyle name="Normal 2 5 3 5 2 6" xfId="18001" xr:uid="{00000000-0005-0000-0000-0000A9800000}"/>
    <cellStyle name="Normal 2 5 3 5 2 7" xfId="26387" xr:uid="{00000000-0005-0000-0000-0000AA800000}"/>
    <cellStyle name="Normal 2 5 3 5 2 8" xfId="34773" xr:uid="{00000000-0005-0000-0000-0000AB800000}"/>
    <cellStyle name="Normal 2 5 3 5 2 9" xfId="43159" xr:uid="{00000000-0005-0000-0000-0000AC800000}"/>
    <cellStyle name="Normal 2 5 3 5 3" xfId="1651" xr:uid="{00000000-0005-0000-0000-0000AD800000}"/>
    <cellStyle name="Normal 2 5 3 5 3 10" xfId="51976" xr:uid="{00000000-0005-0000-0000-0000AE800000}"/>
    <cellStyle name="Normal 2 5 3 5 3 11" xfId="60362" xr:uid="{00000000-0005-0000-0000-0000AF800000}"/>
    <cellStyle name="Normal 2 5 3 5 3 2" xfId="2671" xr:uid="{00000000-0005-0000-0000-0000B0800000}"/>
    <cellStyle name="Normal 2 5 3 5 3 2 2" xfId="5388" xr:uid="{00000000-0005-0000-0000-0000B1800000}"/>
    <cellStyle name="Normal 2 5 3 5 3 2 2 2" xfId="16742" xr:uid="{00000000-0005-0000-0000-0000B2800000}"/>
    <cellStyle name="Normal 2 5 3 5 3 2 2 3" xfId="25128" xr:uid="{00000000-0005-0000-0000-0000B3800000}"/>
    <cellStyle name="Normal 2 5 3 5 3 2 2 4" xfId="33514" xr:uid="{00000000-0005-0000-0000-0000B4800000}"/>
    <cellStyle name="Normal 2 5 3 5 3 2 2 5" xfId="41900" xr:uid="{00000000-0005-0000-0000-0000B5800000}"/>
    <cellStyle name="Normal 2 5 3 5 3 2 2 6" xfId="50286" xr:uid="{00000000-0005-0000-0000-0000B6800000}"/>
    <cellStyle name="Normal 2 5 3 5 3 2 2 7" xfId="58672" xr:uid="{00000000-0005-0000-0000-0000B7800000}"/>
    <cellStyle name="Normal 2 5 3 5 3 2 3" xfId="8356" xr:uid="{00000000-0005-0000-0000-0000B8800000}"/>
    <cellStyle name="Normal 2 5 3 5 3 2 3 2" xfId="14032" xr:uid="{00000000-0005-0000-0000-0000B9800000}"/>
    <cellStyle name="Normal 2 5 3 5 3 2 3 3" xfId="22418" xr:uid="{00000000-0005-0000-0000-0000BA800000}"/>
    <cellStyle name="Normal 2 5 3 5 3 2 3 4" xfId="30804" xr:uid="{00000000-0005-0000-0000-0000BB800000}"/>
    <cellStyle name="Normal 2 5 3 5 3 2 3 5" xfId="39190" xr:uid="{00000000-0005-0000-0000-0000BC800000}"/>
    <cellStyle name="Normal 2 5 3 5 3 2 3 6" xfId="47576" xr:uid="{00000000-0005-0000-0000-0000BD800000}"/>
    <cellStyle name="Normal 2 5 3 5 3 2 3 7" xfId="55962" xr:uid="{00000000-0005-0000-0000-0000BE800000}"/>
    <cellStyle name="Normal 2 5 3 5 3 2 4" xfId="11066" xr:uid="{00000000-0005-0000-0000-0000BF800000}"/>
    <cellStyle name="Normal 2 5 3 5 3 2 5" xfId="19452" xr:uid="{00000000-0005-0000-0000-0000C0800000}"/>
    <cellStyle name="Normal 2 5 3 5 3 2 6" xfId="27838" xr:uid="{00000000-0005-0000-0000-0000C1800000}"/>
    <cellStyle name="Normal 2 5 3 5 3 2 7" xfId="36224" xr:uid="{00000000-0005-0000-0000-0000C2800000}"/>
    <cellStyle name="Normal 2 5 3 5 3 2 8" xfId="44610" xr:uid="{00000000-0005-0000-0000-0000C3800000}"/>
    <cellStyle name="Normal 2 5 3 5 3 2 9" xfId="52996" xr:uid="{00000000-0005-0000-0000-0000C4800000}"/>
    <cellStyle name="Normal 2 5 3 5 3 3" xfId="4368" xr:uid="{00000000-0005-0000-0000-0000C5800000}"/>
    <cellStyle name="Normal 2 5 3 5 3 3 2" xfId="15722" xr:uid="{00000000-0005-0000-0000-0000C6800000}"/>
    <cellStyle name="Normal 2 5 3 5 3 3 3" xfId="24108" xr:uid="{00000000-0005-0000-0000-0000C7800000}"/>
    <cellStyle name="Normal 2 5 3 5 3 3 4" xfId="32494" xr:uid="{00000000-0005-0000-0000-0000C8800000}"/>
    <cellStyle name="Normal 2 5 3 5 3 3 5" xfId="40880" xr:uid="{00000000-0005-0000-0000-0000C9800000}"/>
    <cellStyle name="Normal 2 5 3 5 3 3 6" xfId="49266" xr:uid="{00000000-0005-0000-0000-0000CA800000}"/>
    <cellStyle name="Normal 2 5 3 5 3 3 7" xfId="57652" xr:uid="{00000000-0005-0000-0000-0000CB800000}"/>
    <cellStyle name="Normal 2 5 3 5 3 4" xfId="7336" xr:uid="{00000000-0005-0000-0000-0000CC800000}"/>
    <cellStyle name="Normal 2 5 3 5 3 4 2" xfId="13012" xr:uid="{00000000-0005-0000-0000-0000CD800000}"/>
    <cellStyle name="Normal 2 5 3 5 3 4 3" xfId="21398" xr:uid="{00000000-0005-0000-0000-0000CE800000}"/>
    <cellStyle name="Normal 2 5 3 5 3 4 4" xfId="29784" xr:uid="{00000000-0005-0000-0000-0000CF800000}"/>
    <cellStyle name="Normal 2 5 3 5 3 4 5" xfId="38170" xr:uid="{00000000-0005-0000-0000-0000D0800000}"/>
    <cellStyle name="Normal 2 5 3 5 3 4 6" xfId="46556" xr:uid="{00000000-0005-0000-0000-0000D1800000}"/>
    <cellStyle name="Normal 2 5 3 5 3 4 7" xfId="54942" xr:uid="{00000000-0005-0000-0000-0000D2800000}"/>
    <cellStyle name="Normal 2 5 3 5 3 5" xfId="10046" xr:uid="{00000000-0005-0000-0000-0000D3800000}"/>
    <cellStyle name="Normal 2 5 3 5 3 6" xfId="18432" xr:uid="{00000000-0005-0000-0000-0000D4800000}"/>
    <cellStyle name="Normal 2 5 3 5 3 7" xfId="26818" xr:uid="{00000000-0005-0000-0000-0000D5800000}"/>
    <cellStyle name="Normal 2 5 3 5 3 8" xfId="35204" xr:uid="{00000000-0005-0000-0000-0000D6800000}"/>
    <cellStyle name="Normal 2 5 3 5 3 9" xfId="43590" xr:uid="{00000000-0005-0000-0000-0000D7800000}"/>
    <cellStyle name="Normal 2 5 3 5 4" xfId="2240" xr:uid="{00000000-0005-0000-0000-0000D8800000}"/>
    <cellStyle name="Normal 2 5 3 5 4 2" xfId="4957" xr:uid="{00000000-0005-0000-0000-0000D9800000}"/>
    <cellStyle name="Normal 2 5 3 5 4 2 2" xfId="16311" xr:uid="{00000000-0005-0000-0000-0000DA800000}"/>
    <cellStyle name="Normal 2 5 3 5 4 2 3" xfId="24697" xr:uid="{00000000-0005-0000-0000-0000DB800000}"/>
    <cellStyle name="Normal 2 5 3 5 4 2 4" xfId="33083" xr:uid="{00000000-0005-0000-0000-0000DC800000}"/>
    <cellStyle name="Normal 2 5 3 5 4 2 5" xfId="41469" xr:uid="{00000000-0005-0000-0000-0000DD800000}"/>
    <cellStyle name="Normal 2 5 3 5 4 2 6" xfId="49855" xr:uid="{00000000-0005-0000-0000-0000DE800000}"/>
    <cellStyle name="Normal 2 5 3 5 4 2 7" xfId="58241" xr:uid="{00000000-0005-0000-0000-0000DF800000}"/>
    <cellStyle name="Normal 2 5 3 5 4 3" xfId="7925" xr:uid="{00000000-0005-0000-0000-0000E0800000}"/>
    <cellStyle name="Normal 2 5 3 5 4 3 2" xfId="13601" xr:uid="{00000000-0005-0000-0000-0000E1800000}"/>
    <cellStyle name="Normal 2 5 3 5 4 3 3" xfId="21987" xr:uid="{00000000-0005-0000-0000-0000E2800000}"/>
    <cellStyle name="Normal 2 5 3 5 4 3 4" xfId="30373" xr:uid="{00000000-0005-0000-0000-0000E3800000}"/>
    <cellStyle name="Normal 2 5 3 5 4 3 5" xfId="38759" xr:uid="{00000000-0005-0000-0000-0000E4800000}"/>
    <cellStyle name="Normal 2 5 3 5 4 3 6" xfId="47145" xr:uid="{00000000-0005-0000-0000-0000E5800000}"/>
    <cellStyle name="Normal 2 5 3 5 4 3 7" xfId="55531" xr:uid="{00000000-0005-0000-0000-0000E6800000}"/>
    <cellStyle name="Normal 2 5 3 5 4 4" xfId="10635" xr:uid="{00000000-0005-0000-0000-0000E7800000}"/>
    <cellStyle name="Normal 2 5 3 5 4 5" xfId="19021" xr:uid="{00000000-0005-0000-0000-0000E8800000}"/>
    <cellStyle name="Normal 2 5 3 5 4 6" xfId="27407" xr:uid="{00000000-0005-0000-0000-0000E9800000}"/>
    <cellStyle name="Normal 2 5 3 5 4 7" xfId="35793" xr:uid="{00000000-0005-0000-0000-0000EA800000}"/>
    <cellStyle name="Normal 2 5 3 5 4 8" xfId="44179" xr:uid="{00000000-0005-0000-0000-0000EB800000}"/>
    <cellStyle name="Normal 2 5 3 5 4 9" xfId="52565" xr:uid="{00000000-0005-0000-0000-0000EC800000}"/>
    <cellStyle name="Normal 2 5 3 5 5" xfId="716" xr:uid="{00000000-0005-0000-0000-0000ED800000}"/>
    <cellStyle name="Normal 2 5 3 5 5 2" xfId="6491" xr:uid="{00000000-0005-0000-0000-0000EE800000}"/>
    <cellStyle name="Normal 2 5 3 5 5 3" xfId="12167" xr:uid="{00000000-0005-0000-0000-0000EF800000}"/>
    <cellStyle name="Normal 2 5 3 5 5 4" xfId="20553" xr:uid="{00000000-0005-0000-0000-0000F0800000}"/>
    <cellStyle name="Normal 2 5 3 5 5 5" xfId="28939" xr:uid="{00000000-0005-0000-0000-0000F1800000}"/>
    <cellStyle name="Normal 2 5 3 5 5 6" xfId="37325" xr:uid="{00000000-0005-0000-0000-0000F2800000}"/>
    <cellStyle name="Normal 2 5 3 5 5 7" xfId="45711" xr:uid="{00000000-0005-0000-0000-0000F3800000}"/>
    <cellStyle name="Normal 2 5 3 5 5 8" xfId="54097" xr:uid="{00000000-0005-0000-0000-0000F4800000}"/>
    <cellStyle name="Normal 2 5 3 5 6" xfId="3523" xr:uid="{00000000-0005-0000-0000-0000F5800000}"/>
    <cellStyle name="Normal 2 5 3 5 6 2" xfId="14877" xr:uid="{00000000-0005-0000-0000-0000F6800000}"/>
    <cellStyle name="Normal 2 5 3 5 6 3" xfId="23263" xr:uid="{00000000-0005-0000-0000-0000F7800000}"/>
    <cellStyle name="Normal 2 5 3 5 6 4" xfId="31649" xr:uid="{00000000-0005-0000-0000-0000F8800000}"/>
    <cellStyle name="Normal 2 5 3 5 6 5" xfId="40035" xr:uid="{00000000-0005-0000-0000-0000F9800000}"/>
    <cellStyle name="Normal 2 5 3 5 6 6" xfId="48421" xr:uid="{00000000-0005-0000-0000-0000FA800000}"/>
    <cellStyle name="Normal 2 5 3 5 6 7" xfId="56807" xr:uid="{00000000-0005-0000-0000-0000FB800000}"/>
    <cellStyle name="Normal 2 5 3 5 7" xfId="6122" xr:uid="{00000000-0005-0000-0000-0000FC800000}"/>
    <cellStyle name="Normal 2 5 3 5 7 2" xfId="11798" xr:uid="{00000000-0005-0000-0000-0000FD800000}"/>
    <cellStyle name="Normal 2 5 3 5 7 3" xfId="20184" xr:uid="{00000000-0005-0000-0000-0000FE800000}"/>
    <cellStyle name="Normal 2 5 3 5 7 4" xfId="28570" xr:uid="{00000000-0005-0000-0000-0000FF800000}"/>
    <cellStyle name="Normal 2 5 3 5 7 5" xfId="36956" xr:uid="{00000000-0005-0000-0000-000000810000}"/>
    <cellStyle name="Normal 2 5 3 5 7 6" xfId="45342" xr:uid="{00000000-0005-0000-0000-000001810000}"/>
    <cellStyle name="Normal 2 5 3 5 7 7" xfId="53728" xr:uid="{00000000-0005-0000-0000-000002810000}"/>
    <cellStyle name="Normal 2 5 3 5 8" xfId="9201" xr:uid="{00000000-0005-0000-0000-000003810000}"/>
    <cellStyle name="Normal 2 5 3 5 9" xfId="17587" xr:uid="{00000000-0005-0000-0000-000004810000}"/>
    <cellStyle name="Normal 2 5 3 6" xfId="1135" xr:uid="{00000000-0005-0000-0000-000005810000}"/>
    <cellStyle name="Normal 2 5 3 6 10" xfId="43160" xr:uid="{00000000-0005-0000-0000-000006810000}"/>
    <cellStyle name="Normal 2 5 3 6 11" xfId="51546" xr:uid="{00000000-0005-0000-0000-000007810000}"/>
    <cellStyle name="Normal 2 5 3 6 12" xfId="59932" xr:uid="{00000000-0005-0000-0000-000008810000}"/>
    <cellStyle name="Normal 2 5 3 6 13" xfId="61047" xr:uid="{00000000-0005-0000-0000-000009810000}"/>
    <cellStyle name="Normal 2 5 3 6 2" xfId="1896" xr:uid="{00000000-0005-0000-0000-00000A810000}"/>
    <cellStyle name="Normal 2 5 3 6 2 10" xfId="52221" xr:uid="{00000000-0005-0000-0000-00000B810000}"/>
    <cellStyle name="Normal 2 5 3 6 2 11" xfId="60607" xr:uid="{00000000-0005-0000-0000-00000C810000}"/>
    <cellStyle name="Normal 2 5 3 6 2 2" xfId="3086" xr:uid="{00000000-0005-0000-0000-00000D810000}"/>
    <cellStyle name="Normal 2 5 3 6 2 2 2" xfId="5803" xr:uid="{00000000-0005-0000-0000-00000E810000}"/>
    <cellStyle name="Normal 2 5 3 6 2 2 2 2" xfId="17157" xr:uid="{00000000-0005-0000-0000-00000F810000}"/>
    <cellStyle name="Normal 2 5 3 6 2 2 2 3" xfId="25543" xr:uid="{00000000-0005-0000-0000-000010810000}"/>
    <cellStyle name="Normal 2 5 3 6 2 2 2 4" xfId="33929" xr:uid="{00000000-0005-0000-0000-000011810000}"/>
    <cellStyle name="Normal 2 5 3 6 2 2 2 5" xfId="42315" xr:uid="{00000000-0005-0000-0000-000012810000}"/>
    <cellStyle name="Normal 2 5 3 6 2 2 2 6" xfId="50701" xr:uid="{00000000-0005-0000-0000-000013810000}"/>
    <cellStyle name="Normal 2 5 3 6 2 2 2 7" xfId="59087" xr:uid="{00000000-0005-0000-0000-000014810000}"/>
    <cellStyle name="Normal 2 5 3 6 2 2 3" xfId="8771" xr:uid="{00000000-0005-0000-0000-000015810000}"/>
    <cellStyle name="Normal 2 5 3 6 2 2 3 2" xfId="14447" xr:uid="{00000000-0005-0000-0000-000016810000}"/>
    <cellStyle name="Normal 2 5 3 6 2 2 3 3" xfId="22833" xr:uid="{00000000-0005-0000-0000-000017810000}"/>
    <cellStyle name="Normal 2 5 3 6 2 2 3 4" xfId="31219" xr:uid="{00000000-0005-0000-0000-000018810000}"/>
    <cellStyle name="Normal 2 5 3 6 2 2 3 5" xfId="39605" xr:uid="{00000000-0005-0000-0000-000019810000}"/>
    <cellStyle name="Normal 2 5 3 6 2 2 3 6" xfId="47991" xr:uid="{00000000-0005-0000-0000-00001A810000}"/>
    <cellStyle name="Normal 2 5 3 6 2 2 3 7" xfId="56377" xr:uid="{00000000-0005-0000-0000-00001B810000}"/>
    <cellStyle name="Normal 2 5 3 6 2 2 4" xfId="11481" xr:uid="{00000000-0005-0000-0000-00001C810000}"/>
    <cellStyle name="Normal 2 5 3 6 2 2 5" xfId="19867" xr:uid="{00000000-0005-0000-0000-00001D810000}"/>
    <cellStyle name="Normal 2 5 3 6 2 2 6" xfId="28253" xr:uid="{00000000-0005-0000-0000-00001E810000}"/>
    <cellStyle name="Normal 2 5 3 6 2 2 7" xfId="36639" xr:uid="{00000000-0005-0000-0000-00001F810000}"/>
    <cellStyle name="Normal 2 5 3 6 2 2 8" xfId="45025" xr:uid="{00000000-0005-0000-0000-000020810000}"/>
    <cellStyle name="Normal 2 5 3 6 2 2 9" xfId="53411" xr:uid="{00000000-0005-0000-0000-000021810000}"/>
    <cellStyle name="Normal 2 5 3 6 2 3" xfId="4613" xr:uid="{00000000-0005-0000-0000-000022810000}"/>
    <cellStyle name="Normal 2 5 3 6 2 3 2" xfId="15967" xr:uid="{00000000-0005-0000-0000-000023810000}"/>
    <cellStyle name="Normal 2 5 3 6 2 3 3" xfId="24353" xr:uid="{00000000-0005-0000-0000-000024810000}"/>
    <cellStyle name="Normal 2 5 3 6 2 3 4" xfId="32739" xr:uid="{00000000-0005-0000-0000-000025810000}"/>
    <cellStyle name="Normal 2 5 3 6 2 3 5" xfId="41125" xr:uid="{00000000-0005-0000-0000-000026810000}"/>
    <cellStyle name="Normal 2 5 3 6 2 3 6" xfId="49511" xr:uid="{00000000-0005-0000-0000-000027810000}"/>
    <cellStyle name="Normal 2 5 3 6 2 3 7" xfId="57897" xr:uid="{00000000-0005-0000-0000-000028810000}"/>
    <cellStyle name="Normal 2 5 3 6 2 4" xfId="7581" xr:uid="{00000000-0005-0000-0000-000029810000}"/>
    <cellStyle name="Normal 2 5 3 6 2 4 2" xfId="13257" xr:uid="{00000000-0005-0000-0000-00002A810000}"/>
    <cellStyle name="Normal 2 5 3 6 2 4 3" xfId="21643" xr:uid="{00000000-0005-0000-0000-00002B810000}"/>
    <cellStyle name="Normal 2 5 3 6 2 4 4" xfId="30029" xr:uid="{00000000-0005-0000-0000-00002C810000}"/>
    <cellStyle name="Normal 2 5 3 6 2 4 5" xfId="38415" xr:uid="{00000000-0005-0000-0000-00002D810000}"/>
    <cellStyle name="Normal 2 5 3 6 2 4 6" xfId="46801" xr:uid="{00000000-0005-0000-0000-00002E810000}"/>
    <cellStyle name="Normal 2 5 3 6 2 4 7" xfId="55187" xr:uid="{00000000-0005-0000-0000-00002F810000}"/>
    <cellStyle name="Normal 2 5 3 6 2 5" xfId="10291" xr:uid="{00000000-0005-0000-0000-000030810000}"/>
    <cellStyle name="Normal 2 5 3 6 2 6" xfId="18677" xr:uid="{00000000-0005-0000-0000-000031810000}"/>
    <cellStyle name="Normal 2 5 3 6 2 7" xfId="27063" xr:uid="{00000000-0005-0000-0000-000032810000}"/>
    <cellStyle name="Normal 2 5 3 6 2 8" xfId="35449" xr:uid="{00000000-0005-0000-0000-000033810000}"/>
    <cellStyle name="Normal 2 5 3 6 2 9" xfId="43835" xr:uid="{00000000-0005-0000-0000-000034810000}"/>
    <cellStyle name="Normal 2 5 3 6 3" xfId="2241" xr:uid="{00000000-0005-0000-0000-000035810000}"/>
    <cellStyle name="Normal 2 5 3 6 3 2" xfId="4958" xr:uid="{00000000-0005-0000-0000-000036810000}"/>
    <cellStyle name="Normal 2 5 3 6 3 2 2" xfId="16312" xr:uid="{00000000-0005-0000-0000-000037810000}"/>
    <cellStyle name="Normal 2 5 3 6 3 2 3" xfId="24698" xr:uid="{00000000-0005-0000-0000-000038810000}"/>
    <cellStyle name="Normal 2 5 3 6 3 2 4" xfId="33084" xr:uid="{00000000-0005-0000-0000-000039810000}"/>
    <cellStyle name="Normal 2 5 3 6 3 2 5" xfId="41470" xr:uid="{00000000-0005-0000-0000-00003A810000}"/>
    <cellStyle name="Normal 2 5 3 6 3 2 6" xfId="49856" xr:uid="{00000000-0005-0000-0000-00003B810000}"/>
    <cellStyle name="Normal 2 5 3 6 3 2 7" xfId="58242" xr:uid="{00000000-0005-0000-0000-00003C810000}"/>
    <cellStyle name="Normal 2 5 3 6 3 3" xfId="7926" xr:uid="{00000000-0005-0000-0000-00003D810000}"/>
    <cellStyle name="Normal 2 5 3 6 3 3 2" xfId="13602" xr:uid="{00000000-0005-0000-0000-00003E810000}"/>
    <cellStyle name="Normal 2 5 3 6 3 3 3" xfId="21988" xr:uid="{00000000-0005-0000-0000-00003F810000}"/>
    <cellStyle name="Normal 2 5 3 6 3 3 4" xfId="30374" xr:uid="{00000000-0005-0000-0000-000040810000}"/>
    <cellStyle name="Normal 2 5 3 6 3 3 5" xfId="38760" xr:uid="{00000000-0005-0000-0000-000041810000}"/>
    <cellStyle name="Normal 2 5 3 6 3 3 6" xfId="47146" xr:uid="{00000000-0005-0000-0000-000042810000}"/>
    <cellStyle name="Normal 2 5 3 6 3 3 7" xfId="55532" xr:uid="{00000000-0005-0000-0000-000043810000}"/>
    <cellStyle name="Normal 2 5 3 6 3 4" xfId="10636" xr:uid="{00000000-0005-0000-0000-000044810000}"/>
    <cellStyle name="Normal 2 5 3 6 3 5" xfId="19022" xr:uid="{00000000-0005-0000-0000-000045810000}"/>
    <cellStyle name="Normal 2 5 3 6 3 6" xfId="27408" xr:uid="{00000000-0005-0000-0000-000046810000}"/>
    <cellStyle name="Normal 2 5 3 6 3 7" xfId="35794" xr:uid="{00000000-0005-0000-0000-000047810000}"/>
    <cellStyle name="Normal 2 5 3 6 3 8" xfId="44180" xr:uid="{00000000-0005-0000-0000-000048810000}"/>
    <cellStyle name="Normal 2 5 3 6 3 9" xfId="52566" xr:uid="{00000000-0005-0000-0000-000049810000}"/>
    <cellStyle name="Normal 2 5 3 6 4" xfId="3938" xr:uid="{00000000-0005-0000-0000-00004A810000}"/>
    <cellStyle name="Normal 2 5 3 6 4 2" xfId="15292" xr:uid="{00000000-0005-0000-0000-00004B810000}"/>
    <cellStyle name="Normal 2 5 3 6 4 3" xfId="23678" xr:uid="{00000000-0005-0000-0000-00004C810000}"/>
    <cellStyle name="Normal 2 5 3 6 4 4" xfId="32064" xr:uid="{00000000-0005-0000-0000-00004D810000}"/>
    <cellStyle name="Normal 2 5 3 6 4 5" xfId="40450" xr:uid="{00000000-0005-0000-0000-00004E810000}"/>
    <cellStyle name="Normal 2 5 3 6 4 6" xfId="48836" xr:uid="{00000000-0005-0000-0000-00004F810000}"/>
    <cellStyle name="Normal 2 5 3 6 4 7" xfId="57222" xr:uid="{00000000-0005-0000-0000-000050810000}"/>
    <cellStyle name="Normal 2 5 3 6 5" xfId="6906" xr:uid="{00000000-0005-0000-0000-000051810000}"/>
    <cellStyle name="Normal 2 5 3 6 5 2" xfId="12582" xr:uid="{00000000-0005-0000-0000-000052810000}"/>
    <cellStyle name="Normal 2 5 3 6 5 3" xfId="20968" xr:uid="{00000000-0005-0000-0000-000053810000}"/>
    <cellStyle name="Normal 2 5 3 6 5 4" xfId="29354" xr:uid="{00000000-0005-0000-0000-000054810000}"/>
    <cellStyle name="Normal 2 5 3 6 5 5" xfId="37740" xr:uid="{00000000-0005-0000-0000-000055810000}"/>
    <cellStyle name="Normal 2 5 3 6 5 6" xfId="46126" xr:uid="{00000000-0005-0000-0000-000056810000}"/>
    <cellStyle name="Normal 2 5 3 6 5 7" xfId="54512" xr:uid="{00000000-0005-0000-0000-000057810000}"/>
    <cellStyle name="Normal 2 5 3 6 6" xfId="9616" xr:uid="{00000000-0005-0000-0000-000058810000}"/>
    <cellStyle name="Normal 2 5 3 6 7" xfId="18002" xr:uid="{00000000-0005-0000-0000-000059810000}"/>
    <cellStyle name="Normal 2 5 3 6 8" xfId="26388" xr:uid="{00000000-0005-0000-0000-00005A810000}"/>
    <cellStyle name="Normal 2 5 3 6 9" xfId="34774" xr:uid="{00000000-0005-0000-0000-00005B810000}"/>
    <cellStyle name="Normal 2 5 3 7" xfId="1121" xr:uid="{00000000-0005-0000-0000-00005C810000}"/>
    <cellStyle name="Normal 2 5 3 7 10" xfId="51532" xr:uid="{00000000-0005-0000-0000-00005D810000}"/>
    <cellStyle name="Normal 2 5 3 7 11" xfId="59918" xr:uid="{00000000-0005-0000-0000-00005E810000}"/>
    <cellStyle name="Normal 2 5 3 7 12" xfId="61370" xr:uid="{00000000-0005-0000-0000-00005F810000}"/>
    <cellStyle name="Normal 2 5 3 7 2" xfId="3072" xr:uid="{00000000-0005-0000-0000-000060810000}"/>
    <cellStyle name="Normal 2 5 3 7 2 2" xfId="5789" xr:uid="{00000000-0005-0000-0000-000061810000}"/>
    <cellStyle name="Normal 2 5 3 7 2 2 2" xfId="17143" xr:uid="{00000000-0005-0000-0000-000062810000}"/>
    <cellStyle name="Normal 2 5 3 7 2 2 3" xfId="25529" xr:uid="{00000000-0005-0000-0000-000063810000}"/>
    <cellStyle name="Normal 2 5 3 7 2 2 4" xfId="33915" xr:uid="{00000000-0005-0000-0000-000064810000}"/>
    <cellStyle name="Normal 2 5 3 7 2 2 5" xfId="42301" xr:uid="{00000000-0005-0000-0000-000065810000}"/>
    <cellStyle name="Normal 2 5 3 7 2 2 6" xfId="50687" xr:uid="{00000000-0005-0000-0000-000066810000}"/>
    <cellStyle name="Normal 2 5 3 7 2 2 7" xfId="59073" xr:uid="{00000000-0005-0000-0000-000067810000}"/>
    <cellStyle name="Normal 2 5 3 7 2 3" xfId="8757" xr:uid="{00000000-0005-0000-0000-000068810000}"/>
    <cellStyle name="Normal 2 5 3 7 2 3 2" xfId="14433" xr:uid="{00000000-0005-0000-0000-000069810000}"/>
    <cellStyle name="Normal 2 5 3 7 2 3 3" xfId="22819" xr:uid="{00000000-0005-0000-0000-00006A810000}"/>
    <cellStyle name="Normal 2 5 3 7 2 3 4" xfId="31205" xr:uid="{00000000-0005-0000-0000-00006B810000}"/>
    <cellStyle name="Normal 2 5 3 7 2 3 5" xfId="39591" xr:uid="{00000000-0005-0000-0000-00006C810000}"/>
    <cellStyle name="Normal 2 5 3 7 2 3 6" xfId="47977" xr:uid="{00000000-0005-0000-0000-00006D810000}"/>
    <cellStyle name="Normal 2 5 3 7 2 3 7" xfId="56363" xr:uid="{00000000-0005-0000-0000-00006E810000}"/>
    <cellStyle name="Normal 2 5 3 7 2 4" xfId="11467" xr:uid="{00000000-0005-0000-0000-00006F810000}"/>
    <cellStyle name="Normal 2 5 3 7 2 5" xfId="19853" xr:uid="{00000000-0005-0000-0000-000070810000}"/>
    <cellStyle name="Normal 2 5 3 7 2 6" xfId="28239" xr:uid="{00000000-0005-0000-0000-000071810000}"/>
    <cellStyle name="Normal 2 5 3 7 2 7" xfId="36625" xr:uid="{00000000-0005-0000-0000-000072810000}"/>
    <cellStyle name="Normal 2 5 3 7 2 8" xfId="45011" xr:uid="{00000000-0005-0000-0000-000073810000}"/>
    <cellStyle name="Normal 2 5 3 7 2 9" xfId="53397" xr:uid="{00000000-0005-0000-0000-000074810000}"/>
    <cellStyle name="Normal 2 5 3 7 3" xfId="3924" xr:uid="{00000000-0005-0000-0000-000075810000}"/>
    <cellStyle name="Normal 2 5 3 7 3 2" xfId="15278" xr:uid="{00000000-0005-0000-0000-000076810000}"/>
    <cellStyle name="Normal 2 5 3 7 3 3" xfId="23664" xr:uid="{00000000-0005-0000-0000-000077810000}"/>
    <cellStyle name="Normal 2 5 3 7 3 4" xfId="32050" xr:uid="{00000000-0005-0000-0000-000078810000}"/>
    <cellStyle name="Normal 2 5 3 7 3 5" xfId="40436" xr:uid="{00000000-0005-0000-0000-000079810000}"/>
    <cellStyle name="Normal 2 5 3 7 3 6" xfId="48822" xr:uid="{00000000-0005-0000-0000-00007A810000}"/>
    <cellStyle name="Normal 2 5 3 7 3 7" xfId="57208" xr:uid="{00000000-0005-0000-0000-00007B810000}"/>
    <cellStyle name="Normal 2 5 3 7 4" xfId="6892" xr:uid="{00000000-0005-0000-0000-00007C810000}"/>
    <cellStyle name="Normal 2 5 3 7 4 2" xfId="12568" xr:uid="{00000000-0005-0000-0000-00007D810000}"/>
    <cellStyle name="Normal 2 5 3 7 4 3" xfId="20954" xr:uid="{00000000-0005-0000-0000-00007E810000}"/>
    <cellStyle name="Normal 2 5 3 7 4 4" xfId="29340" xr:uid="{00000000-0005-0000-0000-00007F810000}"/>
    <cellStyle name="Normal 2 5 3 7 4 5" xfId="37726" xr:uid="{00000000-0005-0000-0000-000080810000}"/>
    <cellStyle name="Normal 2 5 3 7 4 6" xfId="46112" xr:uid="{00000000-0005-0000-0000-000081810000}"/>
    <cellStyle name="Normal 2 5 3 7 4 7" xfId="54498" xr:uid="{00000000-0005-0000-0000-000082810000}"/>
    <cellStyle name="Normal 2 5 3 7 5" xfId="9602" xr:uid="{00000000-0005-0000-0000-000083810000}"/>
    <cellStyle name="Normal 2 5 3 7 6" xfId="17988" xr:uid="{00000000-0005-0000-0000-000084810000}"/>
    <cellStyle name="Normal 2 5 3 7 7" xfId="26374" xr:uid="{00000000-0005-0000-0000-000085810000}"/>
    <cellStyle name="Normal 2 5 3 7 8" xfId="34760" xr:uid="{00000000-0005-0000-0000-000086810000}"/>
    <cellStyle name="Normal 2 5 3 7 9" xfId="43146" xr:uid="{00000000-0005-0000-0000-000087810000}"/>
    <cellStyle name="Normal 2 5 3 8" xfId="1642" xr:uid="{00000000-0005-0000-0000-000088810000}"/>
    <cellStyle name="Normal 2 5 3 8 10" xfId="51967" xr:uid="{00000000-0005-0000-0000-000089810000}"/>
    <cellStyle name="Normal 2 5 3 8 11" xfId="60353" xr:uid="{00000000-0005-0000-0000-00008A810000}"/>
    <cellStyle name="Normal 2 5 3 8 2" xfId="2662" xr:uid="{00000000-0005-0000-0000-00008B810000}"/>
    <cellStyle name="Normal 2 5 3 8 2 2" xfId="5379" xr:uid="{00000000-0005-0000-0000-00008C810000}"/>
    <cellStyle name="Normal 2 5 3 8 2 2 2" xfId="16733" xr:uid="{00000000-0005-0000-0000-00008D810000}"/>
    <cellStyle name="Normal 2 5 3 8 2 2 3" xfId="25119" xr:uid="{00000000-0005-0000-0000-00008E810000}"/>
    <cellStyle name="Normal 2 5 3 8 2 2 4" xfId="33505" xr:uid="{00000000-0005-0000-0000-00008F810000}"/>
    <cellStyle name="Normal 2 5 3 8 2 2 5" xfId="41891" xr:uid="{00000000-0005-0000-0000-000090810000}"/>
    <cellStyle name="Normal 2 5 3 8 2 2 6" xfId="50277" xr:uid="{00000000-0005-0000-0000-000091810000}"/>
    <cellStyle name="Normal 2 5 3 8 2 2 7" xfId="58663" xr:uid="{00000000-0005-0000-0000-000092810000}"/>
    <cellStyle name="Normal 2 5 3 8 2 3" xfId="8347" xr:uid="{00000000-0005-0000-0000-000093810000}"/>
    <cellStyle name="Normal 2 5 3 8 2 3 2" xfId="14023" xr:uid="{00000000-0005-0000-0000-000094810000}"/>
    <cellStyle name="Normal 2 5 3 8 2 3 3" xfId="22409" xr:uid="{00000000-0005-0000-0000-000095810000}"/>
    <cellStyle name="Normal 2 5 3 8 2 3 4" xfId="30795" xr:uid="{00000000-0005-0000-0000-000096810000}"/>
    <cellStyle name="Normal 2 5 3 8 2 3 5" xfId="39181" xr:uid="{00000000-0005-0000-0000-000097810000}"/>
    <cellStyle name="Normal 2 5 3 8 2 3 6" xfId="47567" xr:uid="{00000000-0005-0000-0000-000098810000}"/>
    <cellStyle name="Normal 2 5 3 8 2 3 7" xfId="55953" xr:uid="{00000000-0005-0000-0000-000099810000}"/>
    <cellStyle name="Normal 2 5 3 8 2 4" xfId="11057" xr:uid="{00000000-0005-0000-0000-00009A810000}"/>
    <cellStyle name="Normal 2 5 3 8 2 5" xfId="19443" xr:uid="{00000000-0005-0000-0000-00009B810000}"/>
    <cellStyle name="Normal 2 5 3 8 2 6" xfId="27829" xr:uid="{00000000-0005-0000-0000-00009C810000}"/>
    <cellStyle name="Normal 2 5 3 8 2 7" xfId="36215" xr:uid="{00000000-0005-0000-0000-00009D810000}"/>
    <cellStyle name="Normal 2 5 3 8 2 8" xfId="44601" xr:uid="{00000000-0005-0000-0000-00009E810000}"/>
    <cellStyle name="Normal 2 5 3 8 2 9" xfId="52987" xr:uid="{00000000-0005-0000-0000-00009F810000}"/>
    <cellStyle name="Normal 2 5 3 8 3" xfId="4359" xr:uid="{00000000-0005-0000-0000-0000A0810000}"/>
    <cellStyle name="Normal 2 5 3 8 3 2" xfId="15713" xr:uid="{00000000-0005-0000-0000-0000A1810000}"/>
    <cellStyle name="Normal 2 5 3 8 3 3" xfId="24099" xr:uid="{00000000-0005-0000-0000-0000A2810000}"/>
    <cellStyle name="Normal 2 5 3 8 3 4" xfId="32485" xr:uid="{00000000-0005-0000-0000-0000A3810000}"/>
    <cellStyle name="Normal 2 5 3 8 3 5" xfId="40871" xr:uid="{00000000-0005-0000-0000-0000A4810000}"/>
    <cellStyle name="Normal 2 5 3 8 3 6" xfId="49257" xr:uid="{00000000-0005-0000-0000-0000A5810000}"/>
    <cellStyle name="Normal 2 5 3 8 3 7" xfId="57643" xr:uid="{00000000-0005-0000-0000-0000A6810000}"/>
    <cellStyle name="Normal 2 5 3 8 4" xfId="7327" xr:uid="{00000000-0005-0000-0000-0000A7810000}"/>
    <cellStyle name="Normal 2 5 3 8 4 2" xfId="13003" xr:uid="{00000000-0005-0000-0000-0000A8810000}"/>
    <cellStyle name="Normal 2 5 3 8 4 3" xfId="21389" xr:uid="{00000000-0005-0000-0000-0000A9810000}"/>
    <cellStyle name="Normal 2 5 3 8 4 4" xfId="29775" xr:uid="{00000000-0005-0000-0000-0000AA810000}"/>
    <cellStyle name="Normal 2 5 3 8 4 5" xfId="38161" xr:uid="{00000000-0005-0000-0000-0000AB810000}"/>
    <cellStyle name="Normal 2 5 3 8 4 6" xfId="46547" xr:uid="{00000000-0005-0000-0000-0000AC810000}"/>
    <cellStyle name="Normal 2 5 3 8 4 7" xfId="54933" xr:uid="{00000000-0005-0000-0000-0000AD810000}"/>
    <cellStyle name="Normal 2 5 3 8 5" xfId="10037" xr:uid="{00000000-0005-0000-0000-0000AE810000}"/>
    <cellStyle name="Normal 2 5 3 8 6" xfId="18423" xr:uid="{00000000-0005-0000-0000-0000AF810000}"/>
    <cellStyle name="Normal 2 5 3 8 7" xfId="26809" xr:uid="{00000000-0005-0000-0000-0000B0810000}"/>
    <cellStyle name="Normal 2 5 3 8 8" xfId="35195" xr:uid="{00000000-0005-0000-0000-0000B1810000}"/>
    <cellStyle name="Normal 2 5 3 8 9" xfId="43581" xr:uid="{00000000-0005-0000-0000-0000B2810000}"/>
    <cellStyle name="Normal 2 5 3 9" xfId="2227" xr:uid="{00000000-0005-0000-0000-0000B3810000}"/>
    <cellStyle name="Normal 2 5 3 9 2" xfId="4944" xr:uid="{00000000-0005-0000-0000-0000B4810000}"/>
    <cellStyle name="Normal 2 5 3 9 2 2" xfId="16298" xr:uid="{00000000-0005-0000-0000-0000B5810000}"/>
    <cellStyle name="Normal 2 5 3 9 2 3" xfId="24684" xr:uid="{00000000-0005-0000-0000-0000B6810000}"/>
    <cellStyle name="Normal 2 5 3 9 2 4" xfId="33070" xr:uid="{00000000-0005-0000-0000-0000B7810000}"/>
    <cellStyle name="Normal 2 5 3 9 2 5" xfId="41456" xr:uid="{00000000-0005-0000-0000-0000B8810000}"/>
    <cellStyle name="Normal 2 5 3 9 2 6" xfId="49842" xr:uid="{00000000-0005-0000-0000-0000B9810000}"/>
    <cellStyle name="Normal 2 5 3 9 2 7" xfId="58228" xr:uid="{00000000-0005-0000-0000-0000BA810000}"/>
    <cellStyle name="Normal 2 5 3 9 3" xfId="7912" xr:uid="{00000000-0005-0000-0000-0000BB810000}"/>
    <cellStyle name="Normal 2 5 3 9 3 2" xfId="13588" xr:uid="{00000000-0005-0000-0000-0000BC810000}"/>
    <cellStyle name="Normal 2 5 3 9 3 3" xfId="21974" xr:uid="{00000000-0005-0000-0000-0000BD810000}"/>
    <cellStyle name="Normal 2 5 3 9 3 4" xfId="30360" xr:uid="{00000000-0005-0000-0000-0000BE810000}"/>
    <cellStyle name="Normal 2 5 3 9 3 5" xfId="38746" xr:uid="{00000000-0005-0000-0000-0000BF810000}"/>
    <cellStyle name="Normal 2 5 3 9 3 6" xfId="47132" xr:uid="{00000000-0005-0000-0000-0000C0810000}"/>
    <cellStyle name="Normal 2 5 3 9 3 7" xfId="55518" xr:uid="{00000000-0005-0000-0000-0000C1810000}"/>
    <cellStyle name="Normal 2 5 3 9 4" xfId="10622" xr:uid="{00000000-0005-0000-0000-0000C2810000}"/>
    <cellStyle name="Normal 2 5 3 9 5" xfId="19008" xr:uid="{00000000-0005-0000-0000-0000C3810000}"/>
    <cellStyle name="Normal 2 5 3 9 6" xfId="27394" xr:uid="{00000000-0005-0000-0000-0000C4810000}"/>
    <cellStyle name="Normal 2 5 3 9 7" xfId="35780" xr:uid="{00000000-0005-0000-0000-0000C5810000}"/>
    <cellStyle name="Normal 2 5 3 9 8" xfId="44166" xr:uid="{00000000-0005-0000-0000-0000C6810000}"/>
    <cellStyle name="Normal 2 5 3 9 9" xfId="52552" xr:uid="{00000000-0005-0000-0000-0000C7810000}"/>
    <cellStyle name="Normal 2 5 3_Sheet1" xfId="312" xr:uid="{00000000-0005-0000-0000-0000C8810000}"/>
    <cellStyle name="Normal 2 5 4" xfId="313" xr:uid="{00000000-0005-0000-0000-0000C9810000}"/>
    <cellStyle name="Normal 2 5 4 10" xfId="3524" xr:uid="{00000000-0005-0000-0000-0000CA810000}"/>
    <cellStyle name="Normal 2 5 4 10 2" xfId="14878" xr:uid="{00000000-0005-0000-0000-0000CB810000}"/>
    <cellStyle name="Normal 2 5 4 10 3" xfId="23264" xr:uid="{00000000-0005-0000-0000-0000CC810000}"/>
    <cellStyle name="Normal 2 5 4 10 4" xfId="31650" xr:uid="{00000000-0005-0000-0000-0000CD810000}"/>
    <cellStyle name="Normal 2 5 4 10 5" xfId="40036" xr:uid="{00000000-0005-0000-0000-0000CE810000}"/>
    <cellStyle name="Normal 2 5 4 10 6" xfId="48422" xr:uid="{00000000-0005-0000-0000-0000CF810000}"/>
    <cellStyle name="Normal 2 5 4 10 7" xfId="56808" xr:uid="{00000000-0005-0000-0000-0000D0810000}"/>
    <cellStyle name="Normal 2 5 4 11" xfId="6098" xr:uid="{00000000-0005-0000-0000-0000D1810000}"/>
    <cellStyle name="Normal 2 5 4 11 2" xfId="11774" xr:uid="{00000000-0005-0000-0000-0000D2810000}"/>
    <cellStyle name="Normal 2 5 4 11 3" xfId="20160" xr:uid="{00000000-0005-0000-0000-0000D3810000}"/>
    <cellStyle name="Normal 2 5 4 11 4" xfId="28546" xr:uid="{00000000-0005-0000-0000-0000D4810000}"/>
    <cellStyle name="Normal 2 5 4 11 5" xfId="36932" xr:uid="{00000000-0005-0000-0000-0000D5810000}"/>
    <cellStyle name="Normal 2 5 4 11 6" xfId="45318" xr:uid="{00000000-0005-0000-0000-0000D6810000}"/>
    <cellStyle name="Normal 2 5 4 11 7" xfId="53704" xr:uid="{00000000-0005-0000-0000-0000D7810000}"/>
    <cellStyle name="Normal 2 5 4 12" xfId="9202" xr:uid="{00000000-0005-0000-0000-0000D8810000}"/>
    <cellStyle name="Normal 2 5 4 13" xfId="17588" xr:uid="{00000000-0005-0000-0000-0000D9810000}"/>
    <cellStyle name="Normal 2 5 4 14" xfId="25974" xr:uid="{00000000-0005-0000-0000-0000DA810000}"/>
    <cellStyle name="Normal 2 5 4 15" xfId="34360" xr:uid="{00000000-0005-0000-0000-0000DB810000}"/>
    <cellStyle name="Normal 2 5 4 16" xfId="42746" xr:uid="{00000000-0005-0000-0000-0000DC810000}"/>
    <cellStyle name="Normal 2 5 4 17" xfId="51132" xr:uid="{00000000-0005-0000-0000-0000DD810000}"/>
    <cellStyle name="Normal 2 5 4 18" xfId="59518" xr:uid="{00000000-0005-0000-0000-0000DE810000}"/>
    <cellStyle name="Normal 2 5 4 19" xfId="60885" xr:uid="{00000000-0005-0000-0000-0000DF810000}"/>
    <cellStyle name="Normal 2 5 4 2" xfId="314" xr:uid="{00000000-0005-0000-0000-0000E0810000}"/>
    <cellStyle name="Normal 2 5 4 2 10" xfId="9203" xr:uid="{00000000-0005-0000-0000-0000E1810000}"/>
    <cellStyle name="Normal 2 5 4 2 11" xfId="17589" xr:uid="{00000000-0005-0000-0000-0000E2810000}"/>
    <cellStyle name="Normal 2 5 4 2 12" xfId="25975" xr:uid="{00000000-0005-0000-0000-0000E3810000}"/>
    <cellStyle name="Normal 2 5 4 2 13" xfId="34361" xr:uid="{00000000-0005-0000-0000-0000E4810000}"/>
    <cellStyle name="Normal 2 5 4 2 14" xfId="42747" xr:uid="{00000000-0005-0000-0000-0000E5810000}"/>
    <cellStyle name="Normal 2 5 4 2 15" xfId="51133" xr:uid="{00000000-0005-0000-0000-0000E6810000}"/>
    <cellStyle name="Normal 2 5 4 2 16" xfId="59519" xr:uid="{00000000-0005-0000-0000-0000E7810000}"/>
    <cellStyle name="Normal 2 5 4 2 17" xfId="60886" xr:uid="{00000000-0005-0000-0000-0000E8810000}"/>
    <cellStyle name="Normal 2 5 4 2 2" xfId="315" xr:uid="{00000000-0005-0000-0000-0000E9810000}"/>
    <cellStyle name="Normal 2 5 4 2 2 10" xfId="34362" xr:uid="{00000000-0005-0000-0000-0000EA810000}"/>
    <cellStyle name="Normal 2 5 4 2 2 11" xfId="42748" xr:uid="{00000000-0005-0000-0000-0000EB810000}"/>
    <cellStyle name="Normal 2 5 4 2 2 12" xfId="51134" xr:uid="{00000000-0005-0000-0000-0000EC810000}"/>
    <cellStyle name="Normal 2 5 4 2 2 13" xfId="59520" xr:uid="{00000000-0005-0000-0000-0000ED810000}"/>
    <cellStyle name="Normal 2 5 4 2 2 14" xfId="60887" xr:uid="{00000000-0005-0000-0000-0000EE810000}"/>
    <cellStyle name="Normal 2 5 4 2 2 2" xfId="1138" xr:uid="{00000000-0005-0000-0000-0000EF810000}"/>
    <cellStyle name="Normal 2 5 4 2 2 2 10" xfId="51549" xr:uid="{00000000-0005-0000-0000-0000F0810000}"/>
    <cellStyle name="Normal 2 5 4 2 2 2 11" xfId="59935" xr:uid="{00000000-0005-0000-0000-0000F1810000}"/>
    <cellStyle name="Normal 2 5 4 2 2 2 12" xfId="61382" xr:uid="{00000000-0005-0000-0000-0000F2810000}"/>
    <cellStyle name="Normal 2 5 4 2 2 2 2" xfId="3089" xr:uid="{00000000-0005-0000-0000-0000F3810000}"/>
    <cellStyle name="Normal 2 5 4 2 2 2 2 2" xfId="5806" xr:uid="{00000000-0005-0000-0000-0000F4810000}"/>
    <cellStyle name="Normal 2 5 4 2 2 2 2 2 2" xfId="17160" xr:uid="{00000000-0005-0000-0000-0000F5810000}"/>
    <cellStyle name="Normal 2 5 4 2 2 2 2 2 3" xfId="25546" xr:uid="{00000000-0005-0000-0000-0000F6810000}"/>
    <cellStyle name="Normal 2 5 4 2 2 2 2 2 4" xfId="33932" xr:uid="{00000000-0005-0000-0000-0000F7810000}"/>
    <cellStyle name="Normal 2 5 4 2 2 2 2 2 5" xfId="42318" xr:uid="{00000000-0005-0000-0000-0000F8810000}"/>
    <cellStyle name="Normal 2 5 4 2 2 2 2 2 6" xfId="50704" xr:uid="{00000000-0005-0000-0000-0000F9810000}"/>
    <cellStyle name="Normal 2 5 4 2 2 2 2 2 7" xfId="59090" xr:uid="{00000000-0005-0000-0000-0000FA810000}"/>
    <cellStyle name="Normal 2 5 4 2 2 2 2 3" xfId="8774" xr:uid="{00000000-0005-0000-0000-0000FB810000}"/>
    <cellStyle name="Normal 2 5 4 2 2 2 2 3 2" xfId="14450" xr:uid="{00000000-0005-0000-0000-0000FC810000}"/>
    <cellStyle name="Normal 2 5 4 2 2 2 2 3 3" xfId="22836" xr:uid="{00000000-0005-0000-0000-0000FD810000}"/>
    <cellStyle name="Normal 2 5 4 2 2 2 2 3 4" xfId="31222" xr:uid="{00000000-0005-0000-0000-0000FE810000}"/>
    <cellStyle name="Normal 2 5 4 2 2 2 2 3 5" xfId="39608" xr:uid="{00000000-0005-0000-0000-0000FF810000}"/>
    <cellStyle name="Normal 2 5 4 2 2 2 2 3 6" xfId="47994" xr:uid="{00000000-0005-0000-0000-000000820000}"/>
    <cellStyle name="Normal 2 5 4 2 2 2 2 3 7" xfId="56380" xr:uid="{00000000-0005-0000-0000-000001820000}"/>
    <cellStyle name="Normal 2 5 4 2 2 2 2 4" xfId="11484" xr:uid="{00000000-0005-0000-0000-000002820000}"/>
    <cellStyle name="Normal 2 5 4 2 2 2 2 5" xfId="19870" xr:uid="{00000000-0005-0000-0000-000003820000}"/>
    <cellStyle name="Normal 2 5 4 2 2 2 2 6" xfId="28256" xr:uid="{00000000-0005-0000-0000-000004820000}"/>
    <cellStyle name="Normal 2 5 4 2 2 2 2 7" xfId="36642" xr:uid="{00000000-0005-0000-0000-000005820000}"/>
    <cellStyle name="Normal 2 5 4 2 2 2 2 8" xfId="45028" xr:uid="{00000000-0005-0000-0000-000006820000}"/>
    <cellStyle name="Normal 2 5 4 2 2 2 2 9" xfId="53414" xr:uid="{00000000-0005-0000-0000-000007820000}"/>
    <cellStyle name="Normal 2 5 4 2 2 2 3" xfId="3941" xr:uid="{00000000-0005-0000-0000-000008820000}"/>
    <cellStyle name="Normal 2 5 4 2 2 2 3 2" xfId="15295" xr:uid="{00000000-0005-0000-0000-000009820000}"/>
    <cellStyle name="Normal 2 5 4 2 2 2 3 3" xfId="23681" xr:uid="{00000000-0005-0000-0000-00000A820000}"/>
    <cellStyle name="Normal 2 5 4 2 2 2 3 4" xfId="32067" xr:uid="{00000000-0005-0000-0000-00000B820000}"/>
    <cellStyle name="Normal 2 5 4 2 2 2 3 5" xfId="40453" xr:uid="{00000000-0005-0000-0000-00000C820000}"/>
    <cellStyle name="Normal 2 5 4 2 2 2 3 6" xfId="48839" xr:uid="{00000000-0005-0000-0000-00000D820000}"/>
    <cellStyle name="Normal 2 5 4 2 2 2 3 7" xfId="57225" xr:uid="{00000000-0005-0000-0000-00000E820000}"/>
    <cellStyle name="Normal 2 5 4 2 2 2 4" xfId="6909" xr:uid="{00000000-0005-0000-0000-00000F820000}"/>
    <cellStyle name="Normal 2 5 4 2 2 2 4 2" xfId="12585" xr:uid="{00000000-0005-0000-0000-000010820000}"/>
    <cellStyle name="Normal 2 5 4 2 2 2 4 3" xfId="20971" xr:uid="{00000000-0005-0000-0000-000011820000}"/>
    <cellStyle name="Normal 2 5 4 2 2 2 4 4" xfId="29357" xr:uid="{00000000-0005-0000-0000-000012820000}"/>
    <cellStyle name="Normal 2 5 4 2 2 2 4 5" xfId="37743" xr:uid="{00000000-0005-0000-0000-000013820000}"/>
    <cellStyle name="Normal 2 5 4 2 2 2 4 6" xfId="46129" xr:uid="{00000000-0005-0000-0000-000014820000}"/>
    <cellStyle name="Normal 2 5 4 2 2 2 4 7" xfId="54515" xr:uid="{00000000-0005-0000-0000-000015820000}"/>
    <cellStyle name="Normal 2 5 4 2 2 2 5" xfId="9619" xr:uid="{00000000-0005-0000-0000-000016820000}"/>
    <cellStyle name="Normal 2 5 4 2 2 2 6" xfId="18005" xr:uid="{00000000-0005-0000-0000-000017820000}"/>
    <cellStyle name="Normal 2 5 4 2 2 2 7" xfId="26391" xr:uid="{00000000-0005-0000-0000-000018820000}"/>
    <cellStyle name="Normal 2 5 4 2 2 2 8" xfId="34777" xr:uid="{00000000-0005-0000-0000-000019820000}"/>
    <cellStyle name="Normal 2 5 4 2 2 2 9" xfId="43163" xr:uid="{00000000-0005-0000-0000-00001A820000}"/>
    <cellStyle name="Normal 2 5 4 2 2 3" xfId="1654" xr:uid="{00000000-0005-0000-0000-00001B820000}"/>
    <cellStyle name="Normal 2 5 4 2 2 3 10" xfId="51979" xr:uid="{00000000-0005-0000-0000-00001C820000}"/>
    <cellStyle name="Normal 2 5 4 2 2 3 11" xfId="60365" xr:uid="{00000000-0005-0000-0000-00001D820000}"/>
    <cellStyle name="Normal 2 5 4 2 2 3 2" xfId="2674" xr:uid="{00000000-0005-0000-0000-00001E820000}"/>
    <cellStyle name="Normal 2 5 4 2 2 3 2 2" xfId="5391" xr:uid="{00000000-0005-0000-0000-00001F820000}"/>
    <cellStyle name="Normal 2 5 4 2 2 3 2 2 2" xfId="16745" xr:uid="{00000000-0005-0000-0000-000020820000}"/>
    <cellStyle name="Normal 2 5 4 2 2 3 2 2 3" xfId="25131" xr:uid="{00000000-0005-0000-0000-000021820000}"/>
    <cellStyle name="Normal 2 5 4 2 2 3 2 2 4" xfId="33517" xr:uid="{00000000-0005-0000-0000-000022820000}"/>
    <cellStyle name="Normal 2 5 4 2 2 3 2 2 5" xfId="41903" xr:uid="{00000000-0005-0000-0000-000023820000}"/>
    <cellStyle name="Normal 2 5 4 2 2 3 2 2 6" xfId="50289" xr:uid="{00000000-0005-0000-0000-000024820000}"/>
    <cellStyle name="Normal 2 5 4 2 2 3 2 2 7" xfId="58675" xr:uid="{00000000-0005-0000-0000-000025820000}"/>
    <cellStyle name="Normal 2 5 4 2 2 3 2 3" xfId="8359" xr:uid="{00000000-0005-0000-0000-000026820000}"/>
    <cellStyle name="Normal 2 5 4 2 2 3 2 3 2" xfId="14035" xr:uid="{00000000-0005-0000-0000-000027820000}"/>
    <cellStyle name="Normal 2 5 4 2 2 3 2 3 3" xfId="22421" xr:uid="{00000000-0005-0000-0000-000028820000}"/>
    <cellStyle name="Normal 2 5 4 2 2 3 2 3 4" xfId="30807" xr:uid="{00000000-0005-0000-0000-000029820000}"/>
    <cellStyle name="Normal 2 5 4 2 2 3 2 3 5" xfId="39193" xr:uid="{00000000-0005-0000-0000-00002A820000}"/>
    <cellStyle name="Normal 2 5 4 2 2 3 2 3 6" xfId="47579" xr:uid="{00000000-0005-0000-0000-00002B820000}"/>
    <cellStyle name="Normal 2 5 4 2 2 3 2 3 7" xfId="55965" xr:uid="{00000000-0005-0000-0000-00002C820000}"/>
    <cellStyle name="Normal 2 5 4 2 2 3 2 4" xfId="11069" xr:uid="{00000000-0005-0000-0000-00002D820000}"/>
    <cellStyle name="Normal 2 5 4 2 2 3 2 5" xfId="19455" xr:uid="{00000000-0005-0000-0000-00002E820000}"/>
    <cellStyle name="Normal 2 5 4 2 2 3 2 6" xfId="27841" xr:uid="{00000000-0005-0000-0000-00002F820000}"/>
    <cellStyle name="Normal 2 5 4 2 2 3 2 7" xfId="36227" xr:uid="{00000000-0005-0000-0000-000030820000}"/>
    <cellStyle name="Normal 2 5 4 2 2 3 2 8" xfId="44613" xr:uid="{00000000-0005-0000-0000-000031820000}"/>
    <cellStyle name="Normal 2 5 4 2 2 3 2 9" xfId="52999" xr:uid="{00000000-0005-0000-0000-000032820000}"/>
    <cellStyle name="Normal 2 5 4 2 2 3 3" xfId="4371" xr:uid="{00000000-0005-0000-0000-000033820000}"/>
    <cellStyle name="Normal 2 5 4 2 2 3 3 2" xfId="15725" xr:uid="{00000000-0005-0000-0000-000034820000}"/>
    <cellStyle name="Normal 2 5 4 2 2 3 3 3" xfId="24111" xr:uid="{00000000-0005-0000-0000-000035820000}"/>
    <cellStyle name="Normal 2 5 4 2 2 3 3 4" xfId="32497" xr:uid="{00000000-0005-0000-0000-000036820000}"/>
    <cellStyle name="Normal 2 5 4 2 2 3 3 5" xfId="40883" xr:uid="{00000000-0005-0000-0000-000037820000}"/>
    <cellStyle name="Normal 2 5 4 2 2 3 3 6" xfId="49269" xr:uid="{00000000-0005-0000-0000-000038820000}"/>
    <cellStyle name="Normal 2 5 4 2 2 3 3 7" xfId="57655" xr:uid="{00000000-0005-0000-0000-000039820000}"/>
    <cellStyle name="Normal 2 5 4 2 2 3 4" xfId="7339" xr:uid="{00000000-0005-0000-0000-00003A820000}"/>
    <cellStyle name="Normal 2 5 4 2 2 3 4 2" xfId="13015" xr:uid="{00000000-0005-0000-0000-00003B820000}"/>
    <cellStyle name="Normal 2 5 4 2 2 3 4 3" xfId="21401" xr:uid="{00000000-0005-0000-0000-00003C820000}"/>
    <cellStyle name="Normal 2 5 4 2 2 3 4 4" xfId="29787" xr:uid="{00000000-0005-0000-0000-00003D820000}"/>
    <cellStyle name="Normal 2 5 4 2 2 3 4 5" xfId="38173" xr:uid="{00000000-0005-0000-0000-00003E820000}"/>
    <cellStyle name="Normal 2 5 4 2 2 3 4 6" xfId="46559" xr:uid="{00000000-0005-0000-0000-00003F820000}"/>
    <cellStyle name="Normal 2 5 4 2 2 3 4 7" xfId="54945" xr:uid="{00000000-0005-0000-0000-000040820000}"/>
    <cellStyle name="Normal 2 5 4 2 2 3 5" xfId="10049" xr:uid="{00000000-0005-0000-0000-000041820000}"/>
    <cellStyle name="Normal 2 5 4 2 2 3 6" xfId="18435" xr:uid="{00000000-0005-0000-0000-000042820000}"/>
    <cellStyle name="Normal 2 5 4 2 2 3 7" xfId="26821" xr:uid="{00000000-0005-0000-0000-000043820000}"/>
    <cellStyle name="Normal 2 5 4 2 2 3 8" xfId="35207" xr:uid="{00000000-0005-0000-0000-000044820000}"/>
    <cellStyle name="Normal 2 5 4 2 2 3 9" xfId="43593" xr:uid="{00000000-0005-0000-0000-000045820000}"/>
    <cellStyle name="Normal 2 5 4 2 2 4" xfId="2244" xr:uid="{00000000-0005-0000-0000-000046820000}"/>
    <cellStyle name="Normal 2 5 4 2 2 4 2" xfId="4961" xr:uid="{00000000-0005-0000-0000-000047820000}"/>
    <cellStyle name="Normal 2 5 4 2 2 4 2 2" xfId="16315" xr:uid="{00000000-0005-0000-0000-000048820000}"/>
    <cellStyle name="Normal 2 5 4 2 2 4 2 3" xfId="24701" xr:uid="{00000000-0005-0000-0000-000049820000}"/>
    <cellStyle name="Normal 2 5 4 2 2 4 2 4" xfId="33087" xr:uid="{00000000-0005-0000-0000-00004A820000}"/>
    <cellStyle name="Normal 2 5 4 2 2 4 2 5" xfId="41473" xr:uid="{00000000-0005-0000-0000-00004B820000}"/>
    <cellStyle name="Normal 2 5 4 2 2 4 2 6" xfId="49859" xr:uid="{00000000-0005-0000-0000-00004C820000}"/>
    <cellStyle name="Normal 2 5 4 2 2 4 2 7" xfId="58245" xr:uid="{00000000-0005-0000-0000-00004D820000}"/>
    <cellStyle name="Normal 2 5 4 2 2 4 3" xfId="7929" xr:uid="{00000000-0005-0000-0000-00004E820000}"/>
    <cellStyle name="Normal 2 5 4 2 2 4 3 2" xfId="13605" xr:uid="{00000000-0005-0000-0000-00004F820000}"/>
    <cellStyle name="Normal 2 5 4 2 2 4 3 3" xfId="21991" xr:uid="{00000000-0005-0000-0000-000050820000}"/>
    <cellStyle name="Normal 2 5 4 2 2 4 3 4" xfId="30377" xr:uid="{00000000-0005-0000-0000-000051820000}"/>
    <cellStyle name="Normal 2 5 4 2 2 4 3 5" xfId="38763" xr:uid="{00000000-0005-0000-0000-000052820000}"/>
    <cellStyle name="Normal 2 5 4 2 2 4 3 6" xfId="47149" xr:uid="{00000000-0005-0000-0000-000053820000}"/>
    <cellStyle name="Normal 2 5 4 2 2 4 3 7" xfId="55535" xr:uid="{00000000-0005-0000-0000-000054820000}"/>
    <cellStyle name="Normal 2 5 4 2 2 4 4" xfId="10639" xr:uid="{00000000-0005-0000-0000-000055820000}"/>
    <cellStyle name="Normal 2 5 4 2 2 4 5" xfId="19025" xr:uid="{00000000-0005-0000-0000-000056820000}"/>
    <cellStyle name="Normal 2 5 4 2 2 4 6" xfId="27411" xr:uid="{00000000-0005-0000-0000-000057820000}"/>
    <cellStyle name="Normal 2 5 4 2 2 4 7" xfId="35797" xr:uid="{00000000-0005-0000-0000-000058820000}"/>
    <cellStyle name="Normal 2 5 4 2 2 4 8" xfId="44183" xr:uid="{00000000-0005-0000-0000-000059820000}"/>
    <cellStyle name="Normal 2 5 4 2 2 4 9" xfId="52569" xr:uid="{00000000-0005-0000-0000-00005A820000}"/>
    <cellStyle name="Normal 2 5 4 2 2 5" xfId="3526" xr:uid="{00000000-0005-0000-0000-00005B820000}"/>
    <cellStyle name="Normal 2 5 4 2 2 5 2" xfId="14880" xr:uid="{00000000-0005-0000-0000-00005C820000}"/>
    <cellStyle name="Normal 2 5 4 2 2 5 3" xfId="23266" xr:uid="{00000000-0005-0000-0000-00005D820000}"/>
    <cellStyle name="Normal 2 5 4 2 2 5 4" xfId="31652" xr:uid="{00000000-0005-0000-0000-00005E820000}"/>
    <cellStyle name="Normal 2 5 4 2 2 5 5" xfId="40038" xr:uid="{00000000-0005-0000-0000-00005F820000}"/>
    <cellStyle name="Normal 2 5 4 2 2 5 6" xfId="48424" xr:uid="{00000000-0005-0000-0000-000060820000}"/>
    <cellStyle name="Normal 2 5 4 2 2 5 7" xfId="56810" xr:uid="{00000000-0005-0000-0000-000061820000}"/>
    <cellStyle name="Normal 2 5 4 2 2 6" xfId="6494" xr:uid="{00000000-0005-0000-0000-000062820000}"/>
    <cellStyle name="Normal 2 5 4 2 2 6 2" xfId="12170" xr:uid="{00000000-0005-0000-0000-000063820000}"/>
    <cellStyle name="Normal 2 5 4 2 2 6 3" xfId="20556" xr:uid="{00000000-0005-0000-0000-000064820000}"/>
    <cellStyle name="Normal 2 5 4 2 2 6 4" xfId="28942" xr:uid="{00000000-0005-0000-0000-000065820000}"/>
    <cellStyle name="Normal 2 5 4 2 2 6 5" xfId="37328" xr:uid="{00000000-0005-0000-0000-000066820000}"/>
    <cellStyle name="Normal 2 5 4 2 2 6 6" xfId="45714" xr:uid="{00000000-0005-0000-0000-000067820000}"/>
    <cellStyle name="Normal 2 5 4 2 2 6 7" xfId="54100" xr:uid="{00000000-0005-0000-0000-000068820000}"/>
    <cellStyle name="Normal 2 5 4 2 2 7" xfId="9204" xr:uid="{00000000-0005-0000-0000-000069820000}"/>
    <cellStyle name="Normal 2 5 4 2 2 8" xfId="17590" xr:uid="{00000000-0005-0000-0000-00006A820000}"/>
    <cellStyle name="Normal 2 5 4 2 2 9" xfId="25976" xr:uid="{00000000-0005-0000-0000-00006B820000}"/>
    <cellStyle name="Normal 2 5 4 2 3" xfId="1139" xr:uid="{00000000-0005-0000-0000-00006C820000}"/>
    <cellStyle name="Normal 2 5 4 2 3 10" xfId="43164" xr:uid="{00000000-0005-0000-0000-00006D820000}"/>
    <cellStyle name="Normal 2 5 4 2 3 11" xfId="51550" xr:uid="{00000000-0005-0000-0000-00006E820000}"/>
    <cellStyle name="Normal 2 5 4 2 3 12" xfId="59936" xr:uid="{00000000-0005-0000-0000-00006F820000}"/>
    <cellStyle name="Normal 2 5 4 2 3 13" xfId="61381" xr:uid="{00000000-0005-0000-0000-000070820000}"/>
    <cellStyle name="Normal 2 5 4 2 3 2" xfId="1897" xr:uid="{00000000-0005-0000-0000-000071820000}"/>
    <cellStyle name="Normal 2 5 4 2 3 2 10" xfId="52222" xr:uid="{00000000-0005-0000-0000-000072820000}"/>
    <cellStyle name="Normal 2 5 4 2 3 2 11" xfId="60608" xr:uid="{00000000-0005-0000-0000-000073820000}"/>
    <cellStyle name="Normal 2 5 4 2 3 2 2" xfId="3090" xr:uid="{00000000-0005-0000-0000-000074820000}"/>
    <cellStyle name="Normal 2 5 4 2 3 2 2 2" xfId="5807" xr:uid="{00000000-0005-0000-0000-000075820000}"/>
    <cellStyle name="Normal 2 5 4 2 3 2 2 2 2" xfId="17161" xr:uid="{00000000-0005-0000-0000-000076820000}"/>
    <cellStyle name="Normal 2 5 4 2 3 2 2 2 3" xfId="25547" xr:uid="{00000000-0005-0000-0000-000077820000}"/>
    <cellStyle name="Normal 2 5 4 2 3 2 2 2 4" xfId="33933" xr:uid="{00000000-0005-0000-0000-000078820000}"/>
    <cellStyle name="Normal 2 5 4 2 3 2 2 2 5" xfId="42319" xr:uid="{00000000-0005-0000-0000-000079820000}"/>
    <cellStyle name="Normal 2 5 4 2 3 2 2 2 6" xfId="50705" xr:uid="{00000000-0005-0000-0000-00007A820000}"/>
    <cellStyle name="Normal 2 5 4 2 3 2 2 2 7" xfId="59091" xr:uid="{00000000-0005-0000-0000-00007B820000}"/>
    <cellStyle name="Normal 2 5 4 2 3 2 2 3" xfId="8775" xr:uid="{00000000-0005-0000-0000-00007C820000}"/>
    <cellStyle name="Normal 2 5 4 2 3 2 2 3 2" xfId="14451" xr:uid="{00000000-0005-0000-0000-00007D820000}"/>
    <cellStyle name="Normal 2 5 4 2 3 2 2 3 3" xfId="22837" xr:uid="{00000000-0005-0000-0000-00007E820000}"/>
    <cellStyle name="Normal 2 5 4 2 3 2 2 3 4" xfId="31223" xr:uid="{00000000-0005-0000-0000-00007F820000}"/>
    <cellStyle name="Normal 2 5 4 2 3 2 2 3 5" xfId="39609" xr:uid="{00000000-0005-0000-0000-000080820000}"/>
    <cellStyle name="Normal 2 5 4 2 3 2 2 3 6" xfId="47995" xr:uid="{00000000-0005-0000-0000-000081820000}"/>
    <cellStyle name="Normal 2 5 4 2 3 2 2 3 7" xfId="56381" xr:uid="{00000000-0005-0000-0000-000082820000}"/>
    <cellStyle name="Normal 2 5 4 2 3 2 2 4" xfId="11485" xr:uid="{00000000-0005-0000-0000-000083820000}"/>
    <cellStyle name="Normal 2 5 4 2 3 2 2 5" xfId="19871" xr:uid="{00000000-0005-0000-0000-000084820000}"/>
    <cellStyle name="Normal 2 5 4 2 3 2 2 6" xfId="28257" xr:uid="{00000000-0005-0000-0000-000085820000}"/>
    <cellStyle name="Normal 2 5 4 2 3 2 2 7" xfId="36643" xr:uid="{00000000-0005-0000-0000-000086820000}"/>
    <cellStyle name="Normal 2 5 4 2 3 2 2 8" xfId="45029" xr:uid="{00000000-0005-0000-0000-000087820000}"/>
    <cellStyle name="Normal 2 5 4 2 3 2 2 9" xfId="53415" xr:uid="{00000000-0005-0000-0000-000088820000}"/>
    <cellStyle name="Normal 2 5 4 2 3 2 3" xfId="4614" xr:uid="{00000000-0005-0000-0000-000089820000}"/>
    <cellStyle name="Normal 2 5 4 2 3 2 3 2" xfId="15968" xr:uid="{00000000-0005-0000-0000-00008A820000}"/>
    <cellStyle name="Normal 2 5 4 2 3 2 3 3" xfId="24354" xr:uid="{00000000-0005-0000-0000-00008B820000}"/>
    <cellStyle name="Normal 2 5 4 2 3 2 3 4" xfId="32740" xr:uid="{00000000-0005-0000-0000-00008C820000}"/>
    <cellStyle name="Normal 2 5 4 2 3 2 3 5" xfId="41126" xr:uid="{00000000-0005-0000-0000-00008D820000}"/>
    <cellStyle name="Normal 2 5 4 2 3 2 3 6" xfId="49512" xr:uid="{00000000-0005-0000-0000-00008E820000}"/>
    <cellStyle name="Normal 2 5 4 2 3 2 3 7" xfId="57898" xr:uid="{00000000-0005-0000-0000-00008F820000}"/>
    <cellStyle name="Normal 2 5 4 2 3 2 4" xfId="7582" xr:uid="{00000000-0005-0000-0000-000090820000}"/>
    <cellStyle name="Normal 2 5 4 2 3 2 4 2" xfId="13258" xr:uid="{00000000-0005-0000-0000-000091820000}"/>
    <cellStyle name="Normal 2 5 4 2 3 2 4 3" xfId="21644" xr:uid="{00000000-0005-0000-0000-000092820000}"/>
    <cellStyle name="Normal 2 5 4 2 3 2 4 4" xfId="30030" xr:uid="{00000000-0005-0000-0000-000093820000}"/>
    <cellStyle name="Normal 2 5 4 2 3 2 4 5" xfId="38416" xr:uid="{00000000-0005-0000-0000-000094820000}"/>
    <cellStyle name="Normal 2 5 4 2 3 2 4 6" xfId="46802" xr:uid="{00000000-0005-0000-0000-000095820000}"/>
    <cellStyle name="Normal 2 5 4 2 3 2 4 7" xfId="55188" xr:uid="{00000000-0005-0000-0000-000096820000}"/>
    <cellStyle name="Normal 2 5 4 2 3 2 5" xfId="10292" xr:uid="{00000000-0005-0000-0000-000097820000}"/>
    <cellStyle name="Normal 2 5 4 2 3 2 6" xfId="18678" xr:uid="{00000000-0005-0000-0000-000098820000}"/>
    <cellStyle name="Normal 2 5 4 2 3 2 7" xfId="27064" xr:uid="{00000000-0005-0000-0000-000099820000}"/>
    <cellStyle name="Normal 2 5 4 2 3 2 8" xfId="35450" xr:uid="{00000000-0005-0000-0000-00009A820000}"/>
    <cellStyle name="Normal 2 5 4 2 3 2 9" xfId="43836" xr:uid="{00000000-0005-0000-0000-00009B820000}"/>
    <cellStyle name="Normal 2 5 4 2 3 3" xfId="2245" xr:uid="{00000000-0005-0000-0000-00009C820000}"/>
    <cellStyle name="Normal 2 5 4 2 3 3 2" xfId="4962" xr:uid="{00000000-0005-0000-0000-00009D820000}"/>
    <cellStyle name="Normal 2 5 4 2 3 3 2 2" xfId="16316" xr:uid="{00000000-0005-0000-0000-00009E820000}"/>
    <cellStyle name="Normal 2 5 4 2 3 3 2 3" xfId="24702" xr:uid="{00000000-0005-0000-0000-00009F820000}"/>
    <cellStyle name="Normal 2 5 4 2 3 3 2 4" xfId="33088" xr:uid="{00000000-0005-0000-0000-0000A0820000}"/>
    <cellStyle name="Normal 2 5 4 2 3 3 2 5" xfId="41474" xr:uid="{00000000-0005-0000-0000-0000A1820000}"/>
    <cellStyle name="Normal 2 5 4 2 3 3 2 6" xfId="49860" xr:uid="{00000000-0005-0000-0000-0000A2820000}"/>
    <cellStyle name="Normal 2 5 4 2 3 3 2 7" xfId="58246" xr:uid="{00000000-0005-0000-0000-0000A3820000}"/>
    <cellStyle name="Normal 2 5 4 2 3 3 3" xfId="7930" xr:uid="{00000000-0005-0000-0000-0000A4820000}"/>
    <cellStyle name="Normal 2 5 4 2 3 3 3 2" xfId="13606" xr:uid="{00000000-0005-0000-0000-0000A5820000}"/>
    <cellStyle name="Normal 2 5 4 2 3 3 3 3" xfId="21992" xr:uid="{00000000-0005-0000-0000-0000A6820000}"/>
    <cellStyle name="Normal 2 5 4 2 3 3 3 4" xfId="30378" xr:uid="{00000000-0005-0000-0000-0000A7820000}"/>
    <cellStyle name="Normal 2 5 4 2 3 3 3 5" xfId="38764" xr:uid="{00000000-0005-0000-0000-0000A8820000}"/>
    <cellStyle name="Normal 2 5 4 2 3 3 3 6" xfId="47150" xr:uid="{00000000-0005-0000-0000-0000A9820000}"/>
    <cellStyle name="Normal 2 5 4 2 3 3 3 7" xfId="55536" xr:uid="{00000000-0005-0000-0000-0000AA820000}"/>
    <cellStyle name="Normal 2 5 4 2 3 3 4" xfId="10640" xr:uid="{00000000-0005-0000-0000-0000AB820000}"/>
    <cellStyle name="Normal 2 5 4 2 3 3 5" xfId="19026" xr:uid="{00000000-0005-0000-0000-0000AC820000}"/>
    <cellStyle name="Normal 2 5 4 2 3 3 6" xfId="27412" xr:uid="{00000000-0005-0000-0000-0000AD820000}"/>
    <cellStyle name="Normal 2 5 4 2 3 3 7" xfId="35798" xr:uid="{00000000-0005-0000-0000-0000AE820000}"/>
    <cellStyle name="Normal 2 5 4 2 3 3 8" xfId="44184" xr:uid="{00000000-0005-0000-0000-0000AF820000}"/>
    <cellStyle name="Normal 2 5 4 2 3 3 9" xfId="52570" xr:uid="{00000000-0005-0000-0000-0000B0820000}"/>
    <cellStyle name="Normal 2 5 4 2 3 4" xfId="3942" xr:uid="{00000000-0005-0000-0000-0000B1820000}"/>
    <cellStyle name="Normal 2 5 4 2 3 4 2" xfId="15296" xr:uid="{00000000-0005-0000-0000-0000B2820000}"/>
    <cellStyle name="Normal 2 5 4 2 3 4 3" xfId="23682" xr:uid="{00000000-0005-0000-0000-0000B3820000}"/>
    <cellStyle name="Normal 2 5 4 2 3 4 4" xfId="32068" xr:uid="{00000000-0005-0000-0000-0000B4820000}"/>
    <cellStyle name="Normal 2 5 4 2 3 4 5" xfId="40454" xr:uid="{00000000-0005-0000-0000-0000B5820000}"/>
    <cellStyle name="Normal 2 5 4 2 3 4 6" xfId="48840" xr:uid="{00000000-0005-0000-0000-0000B6820000}"/>
    <cellStyle name="Normal 2 5 4 2 3 4 7" xfId="57226" xr:uid="{00000000-0005-0000-0000-0000B7820000}"/>
    <cellStyle name="Normal 2 5 4 2 3 5" xfId="6910" xr:uid="{00000000-0005-0000-0000-0000B8820000}"/>
    <cellStyle name="Normal 2 5 4 2 3 5 2" xfId="12586" xr:uid="{00000000-0005-0000-0000-0000B9820000}"/>
    <cellStyle name="Normal 2 5 4 2 3 5 3" xfId="20972" xr:uid="{00000000-0005-0000-0000-0000BA820000}"/>
    <cellStyle name="Normal 2 5 4 2 3 5 4" xfId="29358" xr:uid="{00000000-0005-0000-0000-0000BB820000}"/>
    <cellStyle name="Normal 2 5 4 2 3 5 5" xfId="37744" xr:uid="{00000000-0005-0000-0000-0000BC820000}"/>
    <cellStyle name="Normal 2 5 4 2 3 5 6" xfId="46130" xr:uid="{00000000-0005-0000-0000-0000BD820000}"/>
    <cellStyle name="Normal 2 5 4 2 3 5 7" xfId="54516" xr:uid="{00000000-0005-0000-0000-0000BE820000}"/>
    <cellStyle name="Normal 2 5 4 2 3 6" xfId="9620" xr:uid="{00000000-0005-0000-0000-0000BF820000}"/>
    <cellStyle name="Normal 2 5 4 2 3 7" xfId="18006" xr:uid="{00000000-0005-0000-0000-0000C0820000}"/>
    <cellStyle name="Normal 2 5 4 2 3 8" xfId="26392" xr:uid="{00000000-0005-0000-0000-0000C1820000}"/>
    <cellStyle name="Normal 2 5 4 2 3 9" xfId="34778" xr:uid="{00000000-0005-0000-0000-0000C2820000}"/>
    <cellStyle name="Normal 2 5 4 2 4" xfId="1137" xr:uid="{00000000-0005-0000-0000-0000C3820000}"/>
    <cellStyle name="Normal 2 5 4 2 4 10" xfId="51548" xr:uid="{00000000-0005-0000-0000-0000C4820000}"/>
    <cellStyle name="Normal 2 5 4 2 4 11" xfId="59934" xr:uid="{00000000-0005-0000-0000-0000C5820000}"/>
    <cellStyle name="Normal 2 5 4 2 4 2" xfId="3088" xr:uid="{00000000-0005-0000-0000-0000C6820000}"/>
    <cellStyle name="Normal 2 5 4 2 4 2 2" xfId="5805" xr:uid="{00000000-0005-0000-0000-0000C7820000}"/>
    <cellStyle name="Normal 2 5 4 2 4 2 2 2" xfId="17159" xr:uid="{00000000-0005-0000-0000-0000C8820000}"/>
    <cellStyle name="Normal 2 5 4 2 4 2 2 3" xfId="25545" xr:uid="{00000000-0005-0000-0000-0000C9820000}"/>
    <cellStyle name="Normal 2 5 4 2 4 2 2 4" xfId="33931" xr:uid="{00000000-0005-0000-0000-0000CA820000}"/>
    <cellStyle name="Normal 2 5 4 2 4 2 2 5" xfId="42317" xr:uid="{00000000-0005-0000-0000-0000CB820000}"/>
    <cellStyle name="Normal 2 5 4 2 4 2 2 6" xfId="50703" xr:uid="{00000000-0005-0000-0000-0000CC820000}"/>
    <cellStyle name="Normal 2 5 4 2 4 2 2 7" xfId="59089" xr:uid="{00000000-0005-0000-0000-0000CD820000}"/>
    <cellStyle name="Normal 2 5 4 2 4 2 3" xfId="8773" xr:uid="{00000000-0005-0000-0000-0000CE820000}"/>
    <cellStyle name="Normal 2 5 4 2 4 2 3 2" xfId="14449" xr:uid="{00000000-0005-0000-0000-0000CF820000}"/>
    <cellStyle name="Normal 2 5 4 2 4 2 3 3" xfId="22835" xr:uid="{00000000-0005-0000-0000-0000D0820000}"/>
    <cellStyle name="Normal 2 5 4 2 4 2 3 4" xfId="31221" xr:uid="{00000000-0005-0000-0000-0000D1820000}"/>
    <cellStyle name="Normal 2 5 4 2 4 2 3 5" xfId="39607" xr:uid="{00000000-0005-0000-0000-0000D2820000}"/>
    <cellStyle name="Normal 2 5 4 2 4 2 3 6" xfId="47993" xr:uid="{00000000-0005-0000-0000-0000D3820000}"/>
    <cellStyle name="Normal 2 5 4 2 4 2 3 7" xfId="56379" xr:uid="{00000000-0005-0000-0000-0000D4820000}"/>
    <cellStyle name="Normal 2 5 4 2 4 2 4" xfId="11483" xr:uid="{00000000-0005-0000-0000-0000D5820000}"/>
    <cellStyle name="Normal 2 5 4 2 4 2 5" xfId="19869" xr:uid="{00000000-0005-0000-0000-0000D6820000}"/>
    <cellStyle name="Normal 2 5 4 2 4 2 6" xfId="28255" xr:uid="{00000000-0005-0000-0000-0000D7820000}"/>
    <cellStyle name="Normal 2 5 4 2 4 2 7" xfId="36641" xr:uid="{00000000-0005-0000-0000-0000D8820000}"/>
    <cellStyle name="Normal 2 5 4 2 4 2 8" xfId="45027" xr:uid="{00000000-0005-0000-0000-0000D9820000}"/>
    <cellStyle name="Normal 2 5 4 2 4 2 9" xfId="53413" xr:uid="{00000000-0005-0000-0000-0000DA820000}"/>
    <cellStyle name="Normal 2 5 4 2 4 3" xfId="3940" xr:uid="{00000000-0005-0000-0000-0000DB820000}"/>
    <cellStyle name="Normal 2 5 4 2 4 3 2" xfId="15294" xr:uid="{00000000-0005-0000-0000-0000DC820000}"/>
    <cellStyle name="Normal 2 5 4 2 4 3 3" xfId="23680" xr:uid="{00000000-0005-0000-0000-0000DD820000}"/>
    <cellStyle name="Normal 2 5 4 2 4 3 4" xfId="32066" xr:uid="{00000000-0005-0000-0000-0000DE820000}"/>
    <cellStyle name="Normal 2 5 4 2 4 3 5" xfId="40452" xr:uid="{00000000-0005-0000-0000-0000DF820000}"/>
    <cellStyle name="Normal 2 5 4 2 4 3 6" xfId="48838" xr:uid="{00000000-0005-0000-0000-0000E0820000}"/>
    <cellStyle name="Normal 2 5 4 2 4 3 7" xfId="57224" xr:uid="{00000000-0005-0000-0000-0000E1820000}"/>
    <cellStyle name="Normal 2 5 4 2 4 4" xfId="6908" xr:uid="{00000000-0005-0000-0000-0000E2820000}"/>
    <cellStyle name="Normal 2 5 4 2 4 4 2" xfId="12584" xr:uid="{00000000-0005-0000-0000-0000E3820000}"/>
    <cellStyle name="Normal 2 5 4 2 4 4 3" xfId="20970" xr:uid="{00000000-0005-0000-0000-0000E4820000}"/>
    <cellStyle name="Normal 2 5 4 2 4 4 4" xfId="29356" xr:uid="{00000000-0005-0000-0000-0000E5820000}"/>
    <cellStyle name="Normal 2 5 4 2 4 4 5" xfId="37742" xr:uid="{00000000-0005-0000-0000-0000E6820000}"/>
    <cellStyle name="Normal 2 5 4 2 4 4 6" xfId="46128" xr:uid="{00000000-0005-0000-0000-0000E7820000}"/>
    <cellStyle name="Normal 2 5 4 2 4 4 7" xfId="54514" xr:uid="{00000000-0005-0000-0000-0000E8820000}"/>
    <cellStyle name="Normal 2 5 4 2 4 5" xfId="9618" xr:uid="{00000000-0005-0000-0000-0000E9820000}"/>
    <cellStyle name="Normal 2 5 4 2 4 6" xfId="18004" xr:uid="{00000000-0005-0000-0000-0000EA820000}"/>
    <cellStyle name="Normal 2 5 4 2 4 7" xfId="26390" xr:uid="{00000000-0005-0000-0000-0000EB820000}"/>
    <cellStyle name="Normal 2 5 4 2 4 8" xfId="34776" xr:uid="{00000000-0005-0000-0000-0000EC820000}"/>
    <cellStyle name="Normal 2 5 4 2 4 9" xfId="43162" xr:uid="{00000000-0005-0000-0000-0000ED820000}"/>
    <cellStyle name="Normal 2 5 4 2 5" xfId="1653" xr:uid="{00000000-0005-0000-0000-0000EE820000}"/>
    <cellStyle name="Normal 2 5 4 2 5 10" xfId="51978" xr:uid="{00000000-0005-0000-0000-0000EF820000}"/>
    <cellStyle name="Normal 2 5 4 2 5 11" xfId="60364" xr:uid="{00000000-0005-0000-0000-0000F0820000}"/>
    <cellStyle name="Normal 2 5 4 2 5 2" xfId="2673" xr:uid="{00000000-0005-0000-0000-0000F1820000}"/>
    <cellStyle name="Normal 2 5 4 2 5 2 2" xfId="5390" xr:uid="{00000000-0005-0000-0000-0000F2820000}"/>
    <cellStyle name="Normal 2 5 4 2 5 2 2 2" xfId="16744" xr:uid="{00000000-0005-0000-0000-0000F3820000}"/>
    <cellStyle name="Normal 2 5 4 2 5 2 2 3" xfId="25130" xr:uid="{00000000-0005-0000-0000-0000F4820000}"/>
    <cellStyle name="Normal 2 5 4 2 5 2 2 4" xfId="33516" xr:uid="{00000000-0005-0000-0000-0000F5820000}"/>
    <cellStyle name="Normal 2 5 4 2 5 2 2 5" xfId="41902" xr:uid="{00000000-0005-0000-0000-0000F6820000}"/>
    <cellStyle name="Normal 2 5 4 2 5 2 2 6" xfId="50288" xr:uid="{00000000-0005-0000-0000-0000F7820000}"/>
    <cellStyle name="Normal 2 5 4 2 5 2 2 7" xfId="58674" xr:uid="{00000000-0005-0000-0000-0000F8820000}"/>
    <cellStyle name="Normal 2 5 4 2 5 2 3" xfId="8358" xr:uid="{00000000-0005-0000-0000-0000F9820000}"/>
    <cellStyle name="Normal 2 5 4 2 5 2 3 2" xfId="14034" xr:uid="{00000000-0005-0000-0000-0000FA820000}"/>
    <cellStyle name="Normal 2 5 4 2 5 2 3 3" xfId="22420" xr:uid="{00000000-0005-0000-0000-0000FB820000}"/>
    <cellStyle name="Normal 2 5 4 2 5 2 3 4" xfId="30806" xr:uid="{00000000-0005-0000-0000-0000FC820000}"/>
    <cellStyle name="Normal 2 5 4 2 5 2 3 5" xfId="39192" xr:uid="{00000000-0005-0000-0000-0000FD820000}"/>
    <cellStyle name="Normal 2 5 4 2 5 2 3 6" xfId="47578" xr:uid="{00000000-0005-0000-0000-0000FE820000}"/>
    <cellStyle name="Normal 2 5 4 2 5 2 3 7" xfId="55964" xr:uid="{00000000-0005-0000-0000-0000FF820000}"/>
    <cellStyle name="Normal 2 5 4 2 5 2 4" xfId="11068" xr:uid="{00000000-0005-0000-0000-000000830000}"/>
    <cellStyle name="Normal 2 5 4 2 5 2 5" xfId="19454" xr:uid="{00000000-0005-0000-0000-000001830000}"/>
    <cellStyle name="Normal 2 5 4 2 5 2 6" xfId="27840" xr:uid="{00000000-0005-0000-0000-000002830000}"/>
    <cellStyle name="Normal 2 5 4 2 5 2 7" xfId="36226" xr:uid="{00000000-0005-0000-0000-000003830000}"/>
    <cellStyle name="Normal 2 5 4 2 5 2 8" xfId="44612" xr:uid="{00000000-0005-0000-0000-000004830000}"/>
    <cellStyle name="Normal 2 5 4 2 5 2 9" xfId="52998" xr:uid="{00000000-0005-0000-0000-000005830000}"/>
    <cellStyle name="Normal 2 5 4 2 5 3" xfId="4370" xr:uid="{00000000-0005-0000-0000-000006830000}"/>
    <cellStyle name="Normal 2 5 4 2 5 3 2" xfId="15724" xr:uid="{00000000-0005-0000-0000-000007830000}"/>
    <cellStyle name="Normal 2 5 4 2 5 3 3" xfId="24110" xr:uid="{00000000-0005-0000-0000-000008830000}"/>
    <cellStyle name="Normal 2 5 4 2 5 3 4" xfId="32496" xr:uid="{00000000-0005-0000-0000-000009830000}"/>
    <cellStyle name="Normal 2 5 4 2 5 3 5" xfId="40882" xr:uid="{00000000-0005-0000-0000-00000A830000}"/>
    <cellStyle name="Normal 2 5 4 2 5 3 6" xfId="49268" xr:uid="{00000000-0005-0000-0000-00000B830000}"/>
    <cellStyle name="Normal 2 5 4 2 5 3 7" xfId="57654" xr:uid="{00000000-0005-0000-0000-00000C830000}"/>
    <cellStyle name="Normal 2 5 4 2 5 4" xfId="7338" xr:uid="{00000000-0005-0000-0000-00000D830000}"/>
    <cellStyle name="Normal 2 5 4 2 5 4 2" xfId="13014" xr:uid="{00000000-0005-0000-0000-00000E830000}"/>
    <cellStyle name="Normal 2 5 4 2 5 4 3" xfId="21400" xr:uid="{00000000-0005-0000-0000-00000F830000}"/>
    <cellStyle name="Normal 2 5 4 2 5 4 4" xfId="29786" xr:uid="{00000000-0005-0000-0000-000010830000}"/>
    <cellStyle name="Normal 2 5 4 2 5 4 5" xfId="38172" xr:uid="{00000000-0005-0000-0000-000011830000}"/>
    <cellStyle name="Normal 2 5 4 2 5 4 6" xfId="46558" xr:uid="{00000000-0005-0000-0000-000012830000}"/>
    <cellStyle name="Normal 2 5 4 2 5 4 7" xfId="54944" xr:uid="{00000000-0005-0000-0000-000013830000}"/>
    <cellStyle name="Normal 2 5 4 2 5 5" xfId="10048" xr:uid="{00000000-0005-0000-0000-000014830000}"/>
    <cellStyle name="Normal 2 5 4 2 5 6" xfId="18434" xr:uid="{00000000-0005-0000-0000-000015830000}"/>
    <cellStyle name="Normal 2 5 4 2 5 7" xfId="26820" xr:uid="{00000000-0005-0000-0000-000016830000}"/>
    <cellStyle name="Normal 2 5 4 2 5 8" xfId="35206" xr:uid="{00000000-0005-0000-0000-000017830000}"/>
    <cellStyle name="Normal 2 5 4 2 5 9" xfId="43592" xr:uid="{00000000-0005-0000-0000-000018830000}"/>
    <cellStyle name="Normal 2 5 4 2 6" xfId="2243" xr:uid="{00000000-0005-0000-0000-000019830000}"/>
    <cellStyle name="Normal 2 5 4 2 6 2" xfId="4960" xr:uid="{00000000-0005-0000-0000-00001A830000}"/>
    <cellStyle name="Normal 2 5 4 2 6 2 2" xfId="16314" xr:uid="{00000000-0005-0000-0000-00001B830000}"/>
    <cellStyle name="Normal 2 5 4 2 6 2 3" xfId="24700" xr:uid="{00000000-0005-0000-0000-00001C830000}"/>
    <cellStyle name="Normal 2 5 4 2 6 2 4" xfId="33086" xr:uid="{00000000-0005-0000-0000-00001D830000}"/>
    <cellStyle name="Normal 2 5 4 2 6 2 5" xfId="41472" xr:uid="{00000000-0005-0000-0000-00001E830000}"/>
    <cellStyle name="Normal 2 5 4 2 6 2 6" xfId="49858" xr:uid="{00000000-0005-0000-0000-00001F830000}"/>
    <cellStyle name="Normal 2 5 4 2 6 2 7" xfId="58244" xr:uid="{00000000-0005-0000-0000-000020830000}"/>
    <cellStyle name="Normal 2 5 4 2 6 3" xfId="7928" xr:uid="{00000000-0005-0000-0000-000021830000}"/>
    <cellStyle name="Normal 2 5 4 2 6 3 2" xfId="13604" xr:uid="{00000000-0005-0000-0000-000022830000}"/>
    <cellStyle name="Normal 2 5 4 2 6 3 3" xfId="21990" xr:uid="{00000000-0005-0000-0000-000023830000}"/>
    <cellStyle name="Normal 2 5 4 2 6 3 4" xfId="30376" xr:uid="{00000000-0005-0000-0000-000024830000}"/>
    <cellStyle name="Normal 2 5 4 2 6 3 5" xfId="38762" xr:uid="{00000000-0005-0000-0000-000025830000}"/>
    <cellStyle name="Normal 2 5 4 2 6 3 6" xfId="47148" xr:uid="{00000000-0005-0000-0000-000026830000}"/>
    <cellStyle name="Normal 2 5 4 2 6 3 7" xfId="55534" xr:uid="{00000000-0005-0000-0000-000027830000}"/>
    <cellStyle name="Normal 2 5 4 2 6 4" xfId="10638" xr:uid="{00000000-0005-0000-0000-000028830000}"/>
    <cellStyle name="Normal 2 5 4 2 6 5" xfId="19024" xr:uid="{00000000-0005-0000-0000-000029830000}"/>
    <cellStyle name="Normal 2 5 4 2 6 6" xfId="27410" xr:uid="{00000000-0005-0000-0000-00002A830000}"/>
    <cellStyle name="Normal 2 5 4 2 6 7" xfId="35796" xr:uid="{00000000-0005-0000-0000-00002B830000}"/>
    <cellStyle name="Normal 2 5 4 2 6 8" xfId="44182" xr:uid="{00000000-0005-0000-0000-00002C830000}"/>
    <cellStyle name="Normal 2 5 4 2 6 9" xfId="52568" xr:uid="{00000000-0005-0000-0000-00002D830000}"/>
    <cellStyle name="Normal 2 5 4 2 7" xfId="718" xr:uid="{00000000-0005-0000-0000-00002E830000}"/>
    <cellStyle name="Normal 2 5 4 2 7 2" xfId="6493" xr:uid="{00000000-0005-0000-0000-00002F830000}"/>
    <cellStyle name="Normal 2 5 4 2 7 3" xfId="12169" xr:uid="{00000000-0005-0000-0000-000030830000}"/>
    <cellStyle name="Normal 2 5 4 2 7 4" xfId="20555" xr:uid="{00000000-0005-0000-0000-000031830000}"/>
    <cellStyle name="Normal 2 5 4 2 7 5" xfId="28941" xr:uid="{00000000-0005-0000-0000-000032830000}"/>
    <cellStyle name="Normal 2 5 4 2 7 6" xfId="37327" xr:uid="{00000000-0005-0000-0000-000033830000}"/>
    <cellStyle name="Normal 2 5 4 2 7 7" xfId="45713" xr:uid="{00000000-0005-0000-0000-000034830000}"/>
    <cellStyle name="Normal 2 5 4 2 7 8" xfId="54099" xr:uid="{00000000-0005-0000-0000-000035830000}"/>
    <cellStyle name="Normal 2 5 4 2 8" xfId="3525" xr:uid="{00000000-0005-0000-0000-000036830000}"/>
    <cellStyle name="Normal 2 5 4 2 8 2" xfId="14879" xr:uid="{00000000-0005-0000-0000-000037830000}"/>
    <cellStyle name="Normal 2 5 4 2 8 3" xfId="23265" xr:uid="{00000000-0005-0000-0000-000038830000}"/>
    <cellStyle name="Normal 2 5 4 2 8 4" xfId="31651" xr:uid="{00000000-0005-0000-0000-000039830000}"/>
    <cellStyle name="Normal 2 5 4 2 8 5" xfId="40037" xr:uid="{00000000-0005-0000-0000-00003A830000}"/>
    <cellStyle name="Normal 2 5 4 2 8 6" xfId="48423" xr:uid="{00000000-0005-0000-0000-00003B830000}"/>
    <cellStyle name="Normal 2 5 4 2 8 7" xfId="56809" xr:uid="{00000000-0005-0000-0000-00003C830000}"/>
    <cellStyle name="Normal 2 5 4 2 9" xfId="6210" xr:uid="{00000000-0005-0000-0000-00003D830000}"/>
    <cellStyle name="Normal 2 5 4 2 9 2" xfId="11886" xr:uid="{00000000-0005-0000-0000-00003E830000}"/>
    <cellStyle name="Normal 2 5 4 2 9 3" xfId="20272" xr:uid="{00000000-0005-0000-0000-00003F830000}"/>
    <cellStyle name="Normal 2 5 4 2 9 4" xfId="28658" xr:uid="{00000000-0005-0000-0000-000040830000}"/>
    <cellStyle name="Normal 2 5 4 2 9 5" xfId="37044" xr:uid="{00000000-0005-0000-0000-000041830000}"/>
    <cellStyle name="Normal 2 5 4 2 9 6" xfId="45430" xr:uid="{00000000-0005-0000-0000-000042830000}"/>
    <cellStyle name="Normal 2 5 4 2 9 7" xfId="53816" xr:uid="{00000000-0005-0000-0000-000043830000}"/>
    <cellStyle name="Normal 2 5 4 2_Sheet1" xfId="316" xr:uid="{00000000-0005-0000-0000-000044830000}"/>
    <cellStyle name="Normal 2 5 4 3" xfId="317" xr:uid="{00000000-0005-0000-0000-000045830000}"/>
    <cellStyle name="Normal 2 5 4 3 10" xfId="9205" xr:uid="{00000000-0005-0000-0000-000046830000}"/>
    <cellStyle name="Normal 2 5 4 3 11" xfId="17591" xr:uid="{00000000-0005-0000-0000-000047830000}"/>
    <cellStyle name="Normal 2 5 4 3 12" xfId="25977" xr:uid="{00000000-0005-0000-0000-000048830000}"/>
    <cellStyle name="Normal 2 5 4 3 13" xfId="34363" xr:uid="{00000000-0005-0000-0000-000049830000}"/>
    <cellStyle name="Normal 2 5 4 3 14" xfId="42749" xr:uid="{00000000-0005-0000-0000-00004A830000}"/>
    <cellStyle name="Normal 2 5 4 3 15" xfId="51135" xr:uid="{00000000-0005-0000-0000-00004B830000}"/>
    <cellStyle name="Normal 2 5 4 3 16" xfId="59521" xr:uid="{00000000-0005-0000-0000-00004C830000}"/>
    <cellStyle name="Normal 2 5 4 3 17" xfId="60888" xr:uid="{00000000-0005-0000-0000-00004D830000}"/>
    <cellStyle name="Normal 2 5 4 3 2" xfId="318" xr:uid="{00000000-0005-0000-0000-00004E830000}"/>
    <cellStyle name="Normal 2 5 4 3 2 10" xfId="34364" xr:uid="{00000000-0005-0000-0000-00004F830000}"/>
    <cellStyle name="Normal 2 5 4 3 2 11" xfId="42750" xr:uid="{00000000-0005-0000-0000-000050830000}"/>
    <cellStyle name="Normal 2 5 4 3 2 12" xfId="51136" xr:uid="{00000000-0005-0000-0000-000051830000}"/>
    <cellStyle name="Normal 2 5 4 3 2 13" xfId="59522" xr:uid="{00000000-0005-0000-0000-000052830000}"/>
    <cellStyle name="Normal 2 5 4 3 2 14" xfId="60889" xr:uid="{00000000-0005-0000-0000-000053830000}"/>
    <cellStyle name="Normal 2 5 4 3 2 2" xfId="1141" xr:uid="{00000000-0005-0000-0000-000054830000}"/>
    <cellStyle name="Normal 2 5 4 3 2 2 10" xfId="51552" xr:uid="{00000000-0005-0000-0000-000055830000}"/>
    <cellStyle name="Normal 2 5 4 3 2 2 11" xfId="59938" xr:uid="{00000000-0005-0000-0000-000056830000}"/>
    <cellStyle name="Normal 2 5 4 3 2 2 12" xfId="61384" xr:uid="{00000000-0005-0000-0000-000057830000}"/>
    <cellStyle name="Normal 2 5 4 3 2 2 2" xfId="3092" xr:uid="{00000000-0005-0000-0000-000058830000}"/>
    <cellStyle name="Normal 2 5 4 3 2 2 2 2" xfId="5809" xr:uid="{00000000-0005-0000-0000-000059830000}"/>
    <cellStyle name="Normal 2 5 4 3 2 2 2 2 2" xfId="17163" xr:uid="{00000000-0005-0000-0000-00005A830000}"/>
    <cellStyle name="Normal 2 5 4 3 2 2 2 2 3" xfId="25549" xr:uid="{00000000-0005-0000-0000-00005B830000}"/>
    <cellStyle name="Normal 2 5 4 3 2 2 2 2 4" xfId="33935" xr:uid="{00000000-0005-0000-0000-00005C830000}"/>
    <cellStyle name="Normal 2 5 4 3 2 2 2 2 5" xfId="42321" xr:uid="{00000000-0005-0000-0000-00005D830000}"/>
    <cellStyle name="Normal 2 5 4 3 2 2 2 2 6" xfId="50707" xr:uid="{00000000-0005-0000-0000-00005E830000}"/>
    <cellStyle name="Normal 2 5 4 3 2 2 2 2 7" xfId="59093" xr:uid="{00000000-0005-0000-0000-00005F830000}"/>
    <cellStyle name="Normal 2 5 4 3 2 2 2 3" xfId="8777" xr:uid="{00000000-0005-0000-0000-000060830000}"/>
    <cellStyle name="Normal 2 5 4 3 2 2 2 3 2" xfId="14453" xr:uid="{00000000-0005-0000-0000-000061830000}"/>
    <cellStyle name="Normal 2 5 4 3 2 2 2 3 3" xfId="22839" xr:uid="{00000000-0005-0000-0000-000062830000}"/>
    <cellStyle name="Normal 2 5 4 3 2 2 2 3 4" xfId="31225" xr:uid="{00000000-0005-0000-0000-000063830000}"/>
    <cellStyle name="Normal 2 5 4 3 2 2 2 3 5" xfId="39611" xr:uid="{00000000-0005-0000-0000-000064830000}"/>
    <cellStyle name="Normal 2 5 4 3 2 2 2 3 6" xfId="47997" xr:uid="{00000000-0005-0000-0000-000065830000}"/>
    <cellStyle name="Normal 2 5 4 3 2 2 2 3 7" xfId="56383" xr:uid="{00000000-0005-0000-0000-000066830000}"/>
    <cellStyle name="Normal 2 5 4 3 2 2 2 4" xfId="11487" xr:uid="{00000000-0005-0000-0000-000067830000}"/>
    <cellStyle name="Normal 2 5 4 3 2 2 2 5" xfId="19873" xr:uid="{00000000-0005-0000-0000-000068830000}"/>
    <cellStyle name="Normal 2 5 4 3 2 2 2 6" xfId="28259" xr:uid="{00000000-0005-0000-0000-000069830000}"/>
    <cellStyle name="Normal 2 5 4 3 2 2 2 7" xfId="36645" xr:uid="{00000000-0005-0000-0000-00006A830000}"/>
    <cellStyle name="Normal 2 5 4 3 2 2 2 8" xfId="45031" xr:uid="{00000000-0005-0000-0000-00006B830000}"/>
    <cellStyle name="Normal 2 5 4 3 2 2 2 9" xfId="53417" xr:uid="{00000000-0005-0000-0000-00006C830000}"/>
    <cellStyle name="Normal 2 5 4 3 2 2 3" xfId="3944" xr:uid="{00000000-0005-0000-0000-00006D830000}"/>
    <cellStyle name="Normal 2 5 4 3 2 2 3 2" xfId="15298" xr:uid="{00000000-0005-0000-0000-00006E830000}"/>
    <cellStyle name="Normal 2 5 4 3 2 2 3 3" xfId="23684" xr:uid="{00000000-0005-0000-0000-00006F830000}"/>
    <cellStyle name="Normal 2 5 4 3 2 2 3 4" xfId="32070" xr:uid="{00000000-0005-0000-0000-000070830000}"/>
    <cellStyle name="Normal 2 5 4 3 2 2 3 5" xfId="40456" xr:uid="{00000000-0005-0000-0000-000071830000}"/>
    <cellStyle name="Normal 2 5 4 3 2 2 3 6" xfId="48842" xr:uid="{00000000-0005-0000-0000-000072830000}"/>
    <cellStyle name="Normal 2 5 4 3 2 2 3 7" xfId="57228" xr:uid="{00000000-0005-0000-0000-000073830000}"/>
    <cellStyle name="Normal 2 5 4 3 2 2 4" xfId="6912" xr:uid="{00000000-0005-0000-0000-000074830000}"/>
    <cellStyle name="Normal 2 5 4 3 2 2 4 2" xfId="12588" xr:uid="{00000000-0005-0000-0000-000075830000}"/>
    <cellStyle name="Normal 2 5 4 3 2 2 4 3" xfId="20974" xr:uid="{00000000-0005-0000-0000-000076830000}"/>
    <cellStyle name="Normal 2 5 4 3 2 2 4 4" xfId="29360" xr:uid="{00000000-0005-0000-0000-000077830000}"/>
    <cellStyle name="Normal 2 5 4 3 2 2 4 5" xfId="37746" xr:uid="{00000000-0005-0000-0000-000078830000}"/>
    <cellStyle name="Normal 2 5 4 3 2 2 4 6" xfId="46132" xr:uid="{00000000-0005-0000-0000-000079830000}"/>
    <cellStyle name="Normal 2 5 4 3 2 2 4 7" xfId="54518" xr:uid="{00000000-0005-0000-0000-00007A830000}"/>
    <cellStyle name="Normal 2 5 4 3 2 2 5" xfId="9622" xr:uid="{00000000-0005-0000-0000-00007B830000}"/>
    <cellStyle name="Normal 2 5 4 3 2 2 6" xfId="18008" xr:uid="{00000000-0005-0000-0000-00007C830000}"/>
    <cellStyle name="Normal 2 5 4 3 2 2 7" xfId="26394" xr:uid="{00000000-0005-0000-0000-00007D830000}"/>
    <cellStyle name="Normal 2 5 4 3 2 2 8" xfId="34780" xr:uid="{00000000-0005-0000-0000-00007E830000}"/>
    <cellStyle name="Normal 2 5 4 3 2 2 9" xfId="43166" xr:uid="{00000000-0005-0000-0000-00007F830000}"/>
    <cellStyle name="Normal 2 5 4 3 2 3" xfId="1656" xr:uid="{00000000-0005-0000-0000-000080830000}"/>
    <cellStyle name="Normal 2 5 4 3 2 3 10" xfId="51981" xr:uid="{00000000-0005-0000-0000-000081830000}"/>
    <cellStyle name="Normal 2 5 4 3 2 3 11" xfId="60367" xr:uid="{00000000-0005-0000-0000-000082830000}"/>
    <cellStyle name="Normal 2 5 4 3 2 3 2" xfId="2676" xr:uid="{00000000-0005-0000-0000-000083830000}"/>
    <cellStyle name="Normal 2 5 4 3 2 3 2 2" xfId="5393" xr:uid="{00000000-0005-0000-0000-000084830000}"/>
    <cellStyle name="Normal 2 5 4 3 2 3 2 2 2" xfId="16747" xr:uid="{00000000-0005-0000-0000-000085830000}"/>
    <cellStyle name="Normal 2 5 4 3 2 3 2 2 3" xfId="25133" xr:uid="{00000000-0005-0000-0000-000086830000}"/>
    <cellStyle name="Normal 2 5 4 3 2 3 2 2 4" xfId="33519" xr:uid="{00000000-0005-0000-0000-000087830000}"/>
    <cellStyle name="Normal 2 5 4 3 2 3 2 2 5" xfId="41905" xr:uid="{00000000-0005-0000-0000-000088830000}"/>
    <cellStyle name="Normal 2 5 4 3 2 3 2 2 6" xfId="50291" xr:uid="{00000000-0005-0000-0000-000089830000}"/>
    <cellStyle name="Normal 2 5 4 3 2 3 2 2 7" xfId="58677" xr:uid="{00000000-0005-0000-0000-00008A830000}"/>
    <cellStyle name="Normal 2 5 4 3 2 3 2 3" xfId="8361" xr:uid="{00000000-0005-0000-0000-00008B830000}"/>
    <cellStyle name="Normal 2 5 4 3 2 3 2 3 2" xfId="14037" xr:uid="{00000000-0005-0000-0000-00008C830000}"/>
    <cellStyle name="Normal 2 5 4 3 2 3 2 3 3" xfId="22423" xr:uid="{00000000-0005-0000-0000-00008D830000}"/>
    <cellStyle name="Normal 2 5 4 3 2 3 2 3 4" xfId="30809" xr:uid="{00000000-0005-0000-0000-00008E830000}"/>
    <cellStyle name="Normal 2 5 4 3 2 3 2 3 5" xfId="39195" xr:uid="{00000000-0005-0000-0000-00008F830000}"/>
    <cellStyle name="Normal 2 5 4 3 2 3 2 3 6" xfId="47581" xr:uid="{00000000-0005-0000-0000-000090830000}"/>
    <cellStyle name="Normal 2 5 4 3 2 3 2 3 7" xfId="55967" xr:uid="{00000000-0005-0000-0000-000091830000}"/>
    <cellStyle name="Normal 2 5 4 3 2 3 2 4" xfId="11071" xr:uid="{00000000-0005-0000-0000-000092830000}"/>
    <cellStyle name="Normal 2 5 4 3 2 3 2 5" xfId="19457" xr:uid="{00000000-0005-0000-0000-000093830000}"/>
    <cellStyle name="Normal 2 5 4 3 2 3 2 6" xfId="27843" xr:uid="{00000000-0005-0000-0000-000094830000}"/>
    <cellStyle name="Normal 2 5 4 3 2 3 2 7" xfId="36229" xr:uid="{00000000-0005-0000-0000-000095830000}"/>
    <cellStyle name="Normal 2 5 4 3 2 3 2 8" xfId="44615" xr:uid="{00000000-0005-0000-0000-000096830000}"/>
    <cellStyle name="Normal 2 5 4 3 2 3 2 9" xfId="53001" xr:uid="{00000000-0005-0000-0000-000097830000}"/>
    <cellStyle name="Normal 2 5 4 3 2 3 3" xfId="4373" xr:uid="{00000000-0005-0000-0000-000098830000}"/>
    <cellStyle name="Normal 2 5 4 3 2 3 3 2" xfId="15727" xr:uid="{00000000-0005-0000-0000-000099830000}"/>
    <cellStyle name="Normal 2 5 4 3 2 3 3 3" xfId="24113" xr:uid="{00000000-0005-0000-0000-00009A830000}"/>
    <cellStyle name="Normal 2 5 4 3 2 3 3 4" xfId="32499" xr:uid="{00000000-0005-0000-0000-00009B830000}"/>
    <cellStyle name="Normal 2 5 4 3 2 3 3 5" xfId="40885" xr:uid="{00000000-0005-0000-0000-00009C830000}"/>
    <cellStyle name="Normal 2 5 4 3 2 3 3 6" xfId="49271" xr:uid="{00000000-0005-0000-0000-00009D830000}"/>
    <cellStyle name="Normal 2 5 4 3 2 3 3 7" xfId="57657" xr:uid="{00000000-0005-0000-0000-00009E830000}"/>
    <cellStyle name="Normal 2 5 4 3 2 3 4" xfId="7341" xr:uid="{00000000-0005-0000-0000-00009F830000}"/>
    <cellStyle name="Normal 2 5 4 3 2 3 4 2" xfId="13017" xr:uid="{00000000-0005-0000-0000-0000A0830000}"/>
    <cellStyle name="Normal 2 5 4 3 2 3 4 3" xfId="21403" xr:uid="{00000000-0005-0000-0000-0000A1830000}"/>
    <cellStyle name="Normal 2 5 4 3 2 3 4 4" xfId="29789" xr:uid="{00000000-0005-0000-0000-0000A2830000}"/>
    <cellStyle name="Normal 2 5 4 3 2 3 4 5" xfId="38175" xr:uid="{00000000-0005-0000-0000-0000A3830000}"/>
    <cellStyle name="Normal 2 5 4 3 2 3 4 6" xfId="46561" xr:uid="{00000000-0005-0000-0000-0000A4830000}"/>
    <cellStyle name="Normal 2 5 4 3 2 3 4 7" xfId="54947" xr:uid="{00000000-0005-0000-0000-0000A5830000}"/>
    <cellStyle name="Normal 2 5 4 3 2 3 5" xfId="10051" xr:uid="{00000000-0005-0000-0000-0000A6830000}"/>
    <cellStyle name="Normal 2 5 4 3 2 3 6" xfId="18437" xr:uid="{00000000-0005-0000-0000-0000A7830000}"/>
    <cellStyle name="Normal 2 5 4 3 2 3 7" xfId="26823" xr:uid="{00000000-0005-0000-0000-0000A8830000}"/>
    <cellStyle name="Normal 2 5 4 3 2 3 8" xfId="35209" xr:uid="{00000000-0005-0000-0000-0000A9830000}"/>
    <cellStyle name="Normal 2 5 4 3 2 3 9" xfId="43595" xr:uid="{00000000-0005-0000-0000-0000AA830000}"/>
    <cellStyle name="Normal 2 5 4 3 2 4" xfId="2247" xr:uid="{00000000-0005-0000-0000-0000AB830000}"/>
    <cellStyle name="Normal 2 5 4 3 2 4 2" xfId="4964" xr:uid="{00000000-0005-0000-0000-0000AC830000}"/>
    <cellStyle name="Normal 2 5 4 3 2 4 2 2" xfId="16318" xr:uid="{00000000-0005-0000-0000-0000AD830000}"/>
    <cellStyle name="Normal 2 5 4 3 2 4 2 3" xfId="24704" xr:uid="{00000000-0005-0000-0000-0000AE830000}"/>
    <cellStyle name="Normal 2 5 4 3 2 4 2 4" xfId="33090" xr:uid="{00000000-0005-0000-0000-0000AF830000}"/>
    <cellStyle name="Normal 2 5 4 3 2 4 2 5" xfId="41476" xr:uid="{00000000-0005-0000-0000-0000B0830000}"/>
    <cellStyle name="Normal 2 5 4 3 2 4 2 6" xfId="49862" xr:uid="{00000000-0005-0000-0000-0000B1830000}"/>
    <cellStyle name="Normal 2 5 4 3 2 4 2 7" xfId="58248" xr:uid="{00000000-0005-0000-0000-0000B2830000}"/>
    <cellStyle name="Normal 2 5 4 3 2 4 3" xfId="7932" xr:uid="{00000000-0005-0000-0000-0000B3830000}"/>
    <cellStyle name="Normal 2 5 4 3 2 4 3 2" xfId="13608" xr:uid="{00000000-0005-0000-0000-0000B4830000}"/>
    <cellStyle name="Normal 2 5 4 3 2 4 3 3" xfId="21994" xr:uid="{00000000-0005-0000-0000-0000B5830000}"/>
    <cellStyle name="Normal 2 5 4 3 2 4 3 4" xfId="30380" xr:uid="{00000000-0005-0000-0000-0000B6830000}"/>
    <cellStyle name="Normal 2 5 4 3 2 4 3 5" xfId="38766" xr:uid="{00000000-0005-0000-0000-0000B7830000}"/>
    <cellStyle name="Normal 2 5 4 3 2 4 3 6" xfId="47152" xr:uid="{00000000-0005-0000-0000-0000B8830000}"/>
    <cellStyle name="Normal 2 5 4 3 2 4 3 7" xfId="55538" xr:uid="{00000000-0005-0000-0000-0000B9830000}"/>
    <cellStyle name="Normal 2 5 4 3 2 4 4" xfId="10642" xr:uid="{00000000-0005-0000-0000-0000BA830000}"/>
    <cellStyle name="Normal 2 5 4 3 2 4 5" xfId="19028" xr:uid="{00000000-0005-0000-0000-0000BB830000}"/>
    <cellStyle name="Normal 2 5 4 3 2 4 6" xfId="27414" xr:uid="{00000000-0005-0000-0000-0000BC830000}"/>
    <cellStyle name="Normal 2 5 4 3 2 4 7" xfId="35800" xr:uid="{00000000-0005-0000-0000-0000BD830000}"/>
    <cellStyle name="Normal 2 5 4 3 2 4 8" xfId="44186" xr:uid="{00000000-0005-0000-0000-0000BE830000}"/>
    <cellStyle name="Normal 2 5 4 3 2 4 9" xfId="52572" xr:uid="{00000000-0005-0000-0000-0000BF830000}"/>
    <cellStyle name="Normal 2 5 4 3 2 5" xfId="3528" xr:uid="{00000000-0005-0000-0000-0000C0830000}"/>
    <cellStyle name="Normal 2 5 4 3 2 5 2" xfId="14882" xr:uid="{00000000-0005-0000-0000-0000C1830000}"/>
    <cellStyle name="Normal 2 5 4 3 2 5 3" xfId="23268" xr:uid="{00000000-0005-0000-0000-0000C2830000}"/>
    <cellStyle name="Normal 2 5 4 3 2 5 4" xfId="31654" xr:uid="{00000000-0005-0000-0000-0000C3830000}"/>
    <cellStyle name="Normal 2 5 4 3 2 5 5" xfId="40040" xr:uid="{00000000-0005-0000-0000-0000C4830000}"/>
    <cellStyle name="Normal 2 5 4 3 2 5 6" xfId="48426" xr:uid="{00000000-0005-0000-0000-0000C5830000}"/>
    <cellStyle name="Normal 2 5 4 3 2 5 7" xfId="56812" xr:uid="{00000000-0005-0000-0000-0000C6830000}"/>
    <cellStyle name="Normal 2 5 4 3 2 6" xfId="6496" xr:uid="{00000000-0005-0000-0000-0000C7830000}"/>
    <cellStyle name="Normal 2 5 4 3 2 6 2" xfId="12172" xr:uid="{00000000-0005-0000-0000-0000C8830000}"/>
    <cellStyle name="Normal 2 5 4 3 2 6 3" xfId="20558" xr:uid="{00000000-0005-0000-0000-0000C9830000}"/>
    <cellStyle name="Normal 2 5 4 3 2 6 4" xfId="28944" xr:uid="{00000000-0005-0000-0000-0000CA830000}"/>
    <cellStyle name="Normal 2 5 4 3 2 6 5" xfId="37330" xr:uid="{00000000-0005-0000-0000-0000CB830000}"/>
    <cellStyle name="Normal 2 5 4 3 2 6 6" xfId="45716" xr:uid="{00000000-0005-0000-0000-0000CC830000}"/>
    <cellStyle name="Normal 2 5 4 3 2 6 7" xfId="54102" xr:uid="{00000000-0005-0000-0000-0000CD830000}"/>
    <cellStyle name="Normal 2 5 4 3 2 7" xfId="9206" xr:uid="{00000000-0005-0000-0000-0000CE830000}"/>
    <cellStyle name="Normal 2 5 4 3 2 8" xfId="17592" xr:uid="{00000000-0005-0000-0000-0000CF830000}"/>
    <cellStyle name="Normal 2 5 4 3 2 9" xfId="25978" xr:uid="{00000000-0005-0000-0000-0000D0830000}"/>
    <cellStyle name="Normal 2 5 4 3 3" xfId="1142" xr:uid="{00000000-0005-0000-0000-0000D1830000}"/>
    <cellStyle name="Normal 2 5 4 3 3 10" xfId="43167" xr:uid="{00000000-0005-0000-0000-0000D2830000}"/>
    <cellStyle name="Normal 2 5 4 3 3 11" xfId="51553" xr:uid="{00000000-0005-0000-0000-0000D3830000}"/>
    <cellStyle name="Normal 2 5 4 3 3 12" xfId="59939" xr:uid="{00000000-0005-0000-0000-0000D4830000}"/>
    <cellStyle name="Normal 2 5 4 3 3 13" xfId="61383" xr:uid="{00000000-0005-0000-0000-0000D5830000}"/>
    <cellStyle name="Normal 2 5 4 3 3 2" xfId="1898" xr:uid="{00000000-0005-0000-0000-0000D6830000}"/>
    <cellStyle name="Normal 2 5 4 3 3 2 10" xfId="52223" xr:uid="{00000000-0005-0000-0000-0000D7830000}"/>
    <cellStyle name="Normal 2 5 4 3 3 2 11" xfId="60609" xr:uid="{00000000-0005-0000-0000-0000D8830000}"/>
    <cellStyle name="Normal 2 5 4 3 3 2 2" xfId="3093" xr:uid="{00000000-0005-0000-0000-0000D9830000}"/>
    <cellStyle name="Normal 2 5 4 3 3 2 2 2" xfId="5810" xr:uid="{00000000-0005-0000-0000-0000DA830000}"/>
    <cellStyle name="Normal 2 5 4 3 3 2 2 2 2" xfId="17164" xr:uid="{00000000-0005-0000-0000-0000DB830000}"/>
    <cellStyle name="Normal 2 5 4 3 3 2 2 2 3" xfId="25550" xr:uid="{00000000-0005-0000-0000-0000DC830000}"/>
    <cellStyle name="Normal 2 5 4 3 3 2 2 2 4" xfId="33936" xr:uid="{00000000-0005-0000-0000-0000DD830000}"/>
    <cellStyle name="Normal 2 5 4 3 3 2 2 2 5" xfId="42322" xr:uid="{00000000-0005-0000-0000-0000DE830000}"/>
    <cellStyle name="Normal 2 5 4 3 3 2 2 2 6" xfId="50708" xr:uid="{00000000-0005-0000-0000-0000DF830000}"/>
    <cellStyle name="Normal 2 5 4 3 3 2 2 2 7" xfId="59094" xr:uid="{00000000-0005-0000-0000-0000E0830000}"/>
    <cellStyle name="Normal 2 5 4 3 3 2 2 3" xfId="8778" xr:uid="{00000000-0005-0000-0000-0000E1830000}"/>
    <cellStyle name="Normal 2 5 4 3 3 2 2 3 2" xfId="14454" xr:uid="{00000000-0005-0000-0000-0000E2830000}"/>
    <cellStyle name="Normal 2 5 4 3 3 2 2 3 3" xfId="22840" xr:uid="{00000000-0005-0000-0000-0000E3830000}"/>
    <cellStyle name="Normal 2 5 4 3 3 2 2 3 4" xfId="31226" xr:uid="{00000000-0005-0000-0000-0000E4830000}"/>
    <cellStyle name="Normal 2 5 4 3 3 2 2 3 5" xfId="39612" xr:uid="{00000000-0005-0000-0000-0000E5830000}"/>
    <cellStyle name="Normal 2 5 4 3 3 2 2 3 6" xfId="47998" xr:uid="{00000000-0005-0000-0000-0000E6830000}"/>
    <cellStyle name="Normal 2 5 4 3 3 2 2 3 7" xfId="56384" xr:uid="{00000000-0005-0000-0000-0000E7830000}"/>
    <cellStyle name="Normal 2 5 4 3 3 2 2 4" xfId="11488" xr:uid="{00000000-0005-0000-0000-0000E8830000}"/>
    <cellStyle name="Normal 2 5 4 3 3 2 2 5" xfId="19874" xr:uid="{00000000-0005-0000-0000-0000E9830000}"/>
    <cellStyle name="Normal 2 5 4 3 3 2 2 6" xfId="28260" xr:uid="{00000000-0005-0000-0000-0000EA830000}"/>
    <cellStyle name="Normal 2 5 4 3 3 2 2 7" xfId="36646" xr:uid="{00000000-0005-0000-0000-0000EB830000}"/>
    <cellStyle name="Normal 2 5 4 3 3 2 2 8" xfId="45032" xr:uid="{00000000-0005-0000-0000-0000EC830000}"/>
    <cellStyle name="Normal 2 5 4 3 3 2 2 9" xfId="53418" xr:uid="{00000000-0005-0000-0000-0000ED830000}"/>
    <cellStyle name="Normal 2 5 4 3 3 2 3" xfId="4615" xr:uid="{00000000-0005-0000-0000-0000EE830000}"/>
    <cellStyle name="Normal 2 5 4 3 3 2 3 2" xfId="15969" xr:uid="{00000000-0005-0000-0000-0000EF830000}"/>
    <cellStyle name="Normal 2 5 4 3 3 2 3 3" xfId="24355" xr:uid="{00000000-0005-0000-0000-0000F0830000}"/>
    <cellStyle name="Normal 2 5 4 3 3 2 3 4" xfId="32741" xr:uid="{00000000-0005-0000-0000-0000F1830000}"/>
    <cellStyle name="Normal 2 5 4 3 3 2 3 5" xfId="41127" xr:uid="{00000000-0005-0000-0000-0000F2830000}"/>
    <cellStyle name="Normal 2 5 4 3 3 2 3 6" xfId="49513" xr:uid="{00000000-0005-0000-0000-0000F3830000}"/>
    <cellStyle name="Normal 2 5 4 3 3 2 3 7" xfId="57899" xr:uid="{00000000-0005-0000-0000-0000F4830000}"/>
    <cellStyle name="Normal 2 5 4 3 3 2 4" xfId="7583" xr:uid="{00000000-0005-0000-0000-0000F5830000}"/>
    <cellStyle name="Normal 2 5 4 3 3 2 4 2" xfId="13259" xr:uid="{00000000-0005-0000-0000-0000F6830000}"/>
    <cellStyle name="Normal 2 5 4 3 3 2 4 3" xfId="21645" xr:uid="{00000000-0005-0000-0000-0000F7830000}"/>
    <cellStyle name="Normal 2 5 4 3 3 2 4 4" xfId="30031" xr:uid="{00000000-0005-0000-0000-0000F8830000}"/>
    <cellStyle name="Normal 2 5 4 3 3 2 4 5" xfId="38417" xr:uid="{00000000-0005-0000-0000-0000F9830000}"/>
    <cellStyle name="Normal 2 5 4 3 3 2 4 6" xfId="46803" xr:uid="{00000000-0005-0000-0000-0000FA830000}"/>
    <cellStyle name="Normal 2 5 4 3 3 2 4 7" xfId="55189" xr:uid="{00000000-0005-0000-0000-0000FB830000}"/>
    <cellStyle name="Normal 2 5 4 3 3 2 5" xfId="10293" xr:uid="{00000000-0005-0000-0000-0000FC830000}"/>
    <cellStyle name="Normal 2 5 4 3 3 2 6" xfId="18679" xr:uid="{00000000-0005-0000-0000-0000FD830000}"/>
    <cellStyle name="Normal 2 5 4 3 3 2 7" xfId="27065" xr:uid="{00000000-0005-0000-0000-0000FE830000}"/>
    <cellStyle name="Normal 2 5 4 3 3 2 8" xfId="35451" xr:uid="{00000000-0005-0000-0000-0000FF830000}"/>
    <cellStyle name="Normal 2 5 4 3 3 2 9" xfId="43837" xr:uid="{00000000-0005-0000-0000-000000840000}"/>
    <cellStyle name="Normal 2 5 4 3 3 3" xfId="2248" xr:uid="{00000000-0005-0000-0000-000001840000}"/>
    <cellStyle name="Normal 2 5 4 3 3 3 2" xfId="4965" xr:uid="{00000000-0005-0000-0000-000002840000}"/>
    <cellStyle name="Normal 2 5 4 3 3 3 2 2" xfId="16319" xr:uid="{00000000-0005-0000-0000-000003840000}"/>
    <cellStyle name="Normal 2 5 4 3 3 3 2 3" xfId="24705" xr:uid="{00000000-0005-0000-0000-000004840000}"/>
    <cellStyle name="Normal 2 5 4 3 3 3 2 4" xfId="33091" xr:uid="{00000000-0005-0000-0000-000005840000}"/>
    <cellStyle name="Normal 2 5 4 3 3 3 2 5" xfId="41477" xr:uid="{00000000-0005-0000-0000-000006840000}"/>
    <cellStyle name="Normal 2 5 4 3 3 3 2 6" xfId="49863" xr:uid="{00000000-0005-0000-0000-000007840000}"/>
    <cellStyle name="Normal 2 5 4 3 3 3 2 7" xfId="58249" xr:uid="{00000000-0005-0000-0000-000008840000}"/>
    <cellStyle name="Normal 2 5 4 3 3 3 3" xfId="7933" xr:uid="{00000000-0005-0000-0000-000009840000}"/>
    <cellStyle name="Normal 2 5 4 3 3 3 3 2" xfId="13609" xr:uid="{00000000-0005-0000-0000-00000A840000}"/>
    <cellStyle name="Normal 2 5 4 3 3 3 3 3" xfId="21995" xr:uid="{00000000-0005-0000-0000-00000B840000}"/>
    <cellStyle name="Normal 2 5 4 3 3 3 3 4" xfId="30381" xr:uid="{00000000-0005-0000-0000-00000C840000}"/>
    <cellStyle name="Normal 2 5 4 3 3 3 3 5" xfId="38767" xr:uid="{00000000-0005-0000-0000-00000D840000}"/>
    <cellStyle name="Normal 2 5 4 3 3 3 3 6" xfId="47153" xr:uid="{00000000-0005-0000-0000-00000E840000}"/>
    <cellStyle name="Normal 2 5 4 3 3 3 3 7" xfId="55539" xr:uid="{00000000-0005-0000-0000-00000F840000}"/>
    <cellStyle name="Normal 2 5 4 3 3 3 4" xfId="10643" xr:uid="{00000000-0005-0000-0000-000010840000}"/>
    <cellStyle name="Normal 2 5 4 3 3 3 5" xfId="19029" xr:uid="{00000000-0005-0000-0000-000011840000}"/>
    <cellStyle name="Normal 2 5 4 3 3 3 6" xfId="27415" xr:uid="{00000000-0005-0000-0000-000012840000}"/>
    <cellStyle name="Normal 2 5 4 3 3 3 7" xfId="35801" xr:uid="{00000000-0005-0000-0000-000013840000}"/>
    <cellStyle name="Normal 2 5 4 3 3 3 8" xfId="44187" xr:uid="{00000000-0005-0000-0000-000014840000}"/>
    <cellStyle name="Normal 2 5 4 3 3 3 9" xfId="52573" xr:uid="{00000000-0005-0000-0000-000015840000}"/>
    <cellStyle name="Normal 2 5 4 3 3 4" xfId="3945" xr:uid="{00000000-0005-0000-0000-000016840000}"/>
    <cellStyle name="Normal 2 5 4 3 3 4 2" xfId="15299" xr:uid="{00000000-0005-0000-0000-000017840000}"/>
    <cellStyle name="Normal 2 5 4 3 3 4 3" xfId="23685" xr:uid="{00000000-0005-0000-0000-000018840000}"/>
    <cellStyle name="Normal 2 5 4 3 3 4 4" xfId="32071" xr:uid="{00000000-0005-0000-0000-000019840000}"/>
    <cellStyle name="Normal 2 5 4 3 3 4 5" xfId="40457" xr:uid="{00000000-0005-0000-0000-00001A840000}"/>
    <cellStyle name="Normal 2 5 4 3 3 4 6" xfId="48843" xr:uid="{00000000-0005-0000-0000-00001B840000}"/>
    <cellStyle name="Normal 2 5 4 3 3 4 7" xfId="57229" xr:uid="{00000000-0005-0000-0000-00001C840000}"/>
    <cellStyle name="Normal 2 5 4 3 3 5" xfId="6913" xr:uid="{00000000-0005-0000-0000-00001D840000}"/>
    <cellStyle name="Normal 2 5 4 3 3 5 2" xfId="12589" xr:uid="{00000000-0005-0000-0000-00001E840000}"/>
    <cellStyle name="Normal 2 5 4 3 3 5 3" xfId="20975" xr:uid="{00000000-0005-0000-0000-00001F840000}"/>
    <cellStyle name="Normal 2 5 4 3 3 5 4" xfId="29361" xr:uid="{00000000-0005-0000-0000-000020840000}"/>
    <cellStyle name="Normal 2 5 4 3 3 5 5" xfId="37747" xr:uid="{00000000-0005-0000-0000-000021840000}"/>
    <cellStyle name="Normal 2 5 4 3 3 5 6" xfId="46133" xr:uid="{00000000-0005-0000-0000-000022840000}"/>
    <cellStyle name="Normal 2 5 4 3 3 5 7" xfId="54519" xr:uid="{00000000-0005-0000-0000-000023840000}"/>
    <cellStyle name="Normal 2 5 4 3 3 6" xfId="9623" xr:uid="{00000000-0005-0000-0000-000024840000}"/>
    <cellStyle name="Normal 2 5 4 3 3 7" xfId="18009" xr:uid="{00000000-0005-0000-0000-000025840000}"/>
    <cellStyle name="Normal 2 5 4 3 3 8" xfId="26395" xr:uid="{00000000-0005-0000-0000-000026840000}"/>
    <cellStyle name="Normal 2 5 4 3 3 9" xfId="34781" xr:uid="{00000000-0005-0000-0000-000027840000}"/>
    <cellStyle name="Normal 2 5 4 3 4" xfId="1140" xr:uid="{00000000-0005-0000-0000-000028840000}"/>
    <cellStyle name="Normal 2 5 4 3 4 10" xfId="51551" xr:uid="{00000000-0005-0000-0000-000029840000}"/>
    <cellStyle name="Normal 2 5 4 3 4 11" xfId="59937" xr:uid="{00000000-0005-0000-0000-00002A840000}"/>
    <cellStyle name="Normal 2 5 4 3 4 2" xfId="3091" xr:uid="{00000000-0005-0000-0000-00002B840000}"/>
    <cellStyle name="Normal 2 5 4 3 4 2 2" xfId="5808" xr:uid="{00000000-0005-0000-0000-00002C840000}"/>
    <cellStyle name="Normal 2 5 4 3 4 2 2 2" xfId="17162" xr:uid="{00000000-0005-0000-0000-00002D840000}"/>
    <cellStyle name="Normal 2 5 4 3 4 2 2 3" xfId="25548" xr:uid="{00000000-0005-0000-0000-00002E840000}"/>
    <cellStyle name="Normal 2 5 4 3 4 2 2 4" xfId="33934" xr:uid="{00000000-0005-0000-0000-00002F840000}"/>
    <cellStyle name="Normal 2 5 4 3 4 2 2 5" xfId="42320" xr:uid="{00000000-0005-0000-0000-000030840000}"/>
    <cellStyle name="Normal 2 5 4 3 4 2 2 6" xfId="50706" xr:uid="{00000000-0005-0000-0000-000031840000}"/>
    <cellStyle name="Normal 2 5 4 3 4 2 2 7" xfId="59092" xr:uid="{00000000-0005-0000-0000-000032840000}"/>
    <cellStyle name="Normal 2 5 4 3 4 2 3" xfId="8776" xr:uid="{00000000-0005-0000-0000-000033840000}"/>
    <cellStyle name="Normal 2 5 4 3 4 2 3 2" xfId="14452" xr:uid="{00000000-0005-0000-0000-000034840000}"/>
    <cellStyle name="Normal 2 5 4 3 4 2 3 3" xfId="22838" xr:uid="{00000000-0005-0000-0000-000035840000}"/>
    <cellStyle name="Normal 2 5 4 3 4 2 3 4" xfId="31224" xr:uid="{00000000-0005-0000-0000-000036840000}"/>
    <cellStyle name="Normal 2 5 4 3 4 2 3 5" xfId="39610" xr:uid="{00000000-0005-0000-0000-000037840000}"/>
    <cellStyle name="Normal 2 5 4 3 4 2 3 6" xfId="47996" xr:uid="{00000000-0005-0000-0000-000038840000}"/>
    <cellStyle name="Normal 2 5 4 3 4 2 3 7" xfId="56382" xr:uid="{00000000-0005-0000-0000-000039840000}"/>
    <cellStyle name="Normal 2 5 4 3 4 2 4" xfId="11486" xr:uid="{00000000-0005-0000-0000-00003A840000}"/>
    <cellStyle name="Normal 2 5 4 3 4 2 5" xfId="19872" xr:uid="{00000000-0005-0000-0000-00003B840000}"/>
    <cellStyle name="Normal 2 5 4 3 4 2 6" xfId="28258" xr:uid="{00000000-0005-0000-0000-00003C840000}"/>
    <cellStyle name="Normal 2 5 4 3 4 2 7" xfId="36644" xr:uid="{00000000-0005-0000-0000-00003D840000}"/>
    <cellStyle name="Normal 2 5 4 3 4 2 8" xfId="45030" xr:uid="{00000000-0005-0000-0000-00003E840000}"/>
    <cellStyle name="Normal 2 5 4 3 4 2 9" xfId="53416" xr:uid="{00000000-0005-0000-0000-00003F840000}"/>
    <cellStyle name="Normal 2 5 4 3 4 3" xfId="3943" xr:uid="{00000000-0005-0000-0000-000040840000}"/>
    <cellStyle name="Normal 2 5 4 3 4 3 2" xfId="15297" xr:uid="{00000000-0005-0000-0000-000041840000}"/>
    <cellStyle name="Normal 2 5 4 3 4 3 3" xfId="23683" xr:uid="{00000000-0005-0000-0000-000042840000}"/>
    <cellStyle name="Normal 2 5 4 3 4 3 4" xfId="32069" xr:uid="{00000000-0005-0000-0000-000043840000}"/>
    <cellStyle name="Normal 2 5 4 3 4 3 5" xfId="40455" xr:uid="{00000000-0005-0000-0000-000044840000}"/>
    <cellStyle name="Normal 2 5 4 3 4 3 6" xfId="48841" xr:uid="{00000000-0005-0000-0000-000045840000}"/>
    <cellStyle name="Normal 2 5 4 3 4 3 7" xfId="57227" xr:uid="{00000000-0005-0000-0000-000046840000}"/>
    <cellStyle name="Normal 2 5 4 3 4 4" xfId="6911" xr:uid="{00000000-0005-0000-0000-000047840000}"/>
    <cellStyle name="Normal 2 5 4 3 4 4 2" xfId="12587" xr:uid="{00000000-0005-0000-0000-000048840000}"/>
    <cellStyle name="Normal 2 5 4 3 4 4 3" xfId="20973" xr:uid="{00000000-0005-0000-0000-000049840000}"/>
    <cellStyle name="Normal 2 5 4 3 4 4 4" xfId="29359" xr:uid="{00000000-0005-0000-0000-00004A840000}"/>
    <cellStyle name="Normal 2 5 4 3 4 4 5" xfId="37745" xr:uid="{00000000-0005-0000-0000-00004B840000}"/>
    <cellStyle name="Normal 2 5 4 3 4 4 6" xfId="46131" xr:uid="{00000000-0005-0000-0000-00004C840000}"/>
    <cellStyle name="Normal 2 5 4 3 4 4 7" xfId="54517" xr:uid="{00000000-0005-0000-0000-00004D840000}"/>
    <cellStyle name="Normal 2 5 4 3 4 5" xfId="9621" xr:uid="{00000000-0005-0000-0000-00004E840000}"/>
    <cellStyle name="Normal 2 5 4 3 4 6" xfId="18007" xr:uid="{00000000-0005-0000-0000-00004F840000}"/>
    <cellStyle name="Normal 2 5 4 3 4 7" xfId="26393" xr:uid="{00000000-0005-0000-0000-000050840000}"/>
    <cellStyle name="Normal 2 5 4 3 4 8" xfId="34779" xr:uid="{00000000-0005-0000-0000-000051840000}"/>
    <cellStyle name="Normal 2 5 4 3 4 9" xfId="43165" xr:uid="{00000000-0005-0000-0000-000052840000}"/>
    <cellStyle name="Normal 2 5 4 3 5" xfId="1655" xr:uid="{00000000-0005-0000-0000-000053840000}"/>
    <cellStyle name="Normal 2 5 4 3 5 10" xfId="51980" xr:uid="{00000000-0005-0000-0000-000054840000}"/>
    <cellStyle name="Normal 2 5 4 3 5 11" xfId="60366" xr:uid="{00000000-0005-0000-0000-000055840000}"/>
    <cellStyle name="Normal 2 5 4 3 5 2" xfId="2675" xr:uid="{00000000-0005-0000-0000-000056840000}"/>
    <cellStyle name="Normal 2 5 4 3 5 2 2" xfId="5392" xr:uid="{00000000-0005-0000-0000-000057840000}"/>
    <cellStyle name="Normal 2 5 4 3 5 2 2 2" xfId="16746" xr:uid="{00000000-0005-0000-0000-000058840000}"/>
    <cellStyle name="Normal 2 5 4 3 5 2 2 3" xfId="25132" xr:uid="{00000000-0005-0000-0000-000059840000}"/>
    <cellStyle name="Normal 2 5 4 3 5 2 2 4" xfId="33518" xr:uid="{00000000-0005-0000-0000-00005A840000}"/>
    <cellStyle name="Normal 2 5 4 3 5 2 2 5" xfId="41904" xr:uid="{00000000-0005-0000-0000-00005B840000}"/>
    <cellStyle name="Normal 2 5 4 3 5 2 2 6" xfId="50290" xr:uid="{00000000-0005-0000-0000-00005C840000}"/>
    <cellStyle name="Normal 2 5 4 3 5 2 2 7" xfId="58676" xr:uid="{00000000-0005-0000-0000-00005D840000}"/>
    <cellStyle name="Normal 2 5 4 3 5 2 3" xfId="8360" xr:uid="{00000000-0005-0000-0000-00005E840000}"/>
    <cellStyle name="Normal 2 5 4 3 5 2 3 2" xfId="14036" xr:uid="{00000000-0005-0000-0000-00005F840000}"/>
    <cellStyle name="Normal 2 5 4 3 5 2 3 3" xfId="22422" xr:uid="{00000000-0005-0000-0000-000060840000}"/>
    <cellStyle name="Normal 2 5 4 3 5 2 3 4" xfId="30808" xr:uid="{00000000-0005-0000-0000-000061840000}"/>
    <cellStyle name="Normal 2 5 4 3 5 2 3 5" xfId="39194" xr:uid="{00000000-0005-0000-0000-000062840000}"/>
    <cellStyle name="Normal 2 5 4 3 5 2 3 6" xfId="47580" xr:uid="{00000000-0005-0000-0000-000063840000}"/>
    <cellStyle name="Normal 2 5 4 3 5 2 3 7" xfId="55966" xr:uid="{00000000-0005-0000-0000-000064840000}"/>
    <cellStyle name="Normal 2 5 4 3 5 2 4" xfId="11070" xr:uid="{00000000-0005-0000-0000-000065840000}"/>
    <cellStyle name="Normal 2 5 4 3 5 2 5" xfId="19456" xr:uid="{00000000-0005-0000-0000-000066840000}"/>
    <cellStyle name="Normal 2 5 4 3 5 2 6" xfId="27842" xr:uid="{00000000-0005-0000-0000-000067840000}"/>
    <cellStyle name="Normal 2 5 4 3 5 2 7" xfId="36228" xr:uid="{00000000-0005-0000-0000-000068840000}"/>
    <cellStyle name="Normal 2 5 4 3 5 2 8" xfId="44614" xr:uid="{00000000-0005-0000-0000-000069840000}"/>
    <cellStyle name="Normal 2 5 4 3 5 2 9" xfId="53000" xr:uid="{00000000-0005-0000-0000-00006A840000}"/>
    <cellStyle name="Normal 2 5 4 3 5 3" xfId="4372" xr:uid="{00000000-0005-0000-0000-00006B840000}"/>
    <cellStyle name="Normal 2 5 4 3 5 3 2" xfId="15726" xr:uid="{00000000-0005-0000-0000-00006C840000}"/>
    <cellStyle name="Normal 2 5 4 3 5 3 3" xfId="24112" xr:uid="{00000000-0005-0000-0000-00006D840000}"/>
    <cellStyle name="Normal 2 5 4 3 5 3 4" xfId="32498" xr:uid="{00000000-0005-0000-0000-00006E840000}"/>
    <cellStyle name="Normal 2 5 4 3 5 3 5" xfId="40884" xr:uid="{00000000-0005-0000-0000-00006F840000}"/>
    <cellStyle name="Normal 2 5 4 3 5 3 6" xfId="49270" xr:uid="{00000000-0005-0000-0000-000070840000}"/>
    <cellStyle name="Normal 2 5 4 3 5 3 7" xfId="57656" xr:uid="{00000000-0005-0000-0000-000071840000}"/>
    <cellStyle name="Normal 2 5 4 3 5 4" xfId="7340" xr:uid="{00000000-0005-0000-0000-000072840000}"/>
    <cellStyle name="Normal 2 5 4 3 5 4 2" xfId="13016" xr:uid="{00000000-0005-0000-0000-000073840000}"/>
    <cellStyle name="Normal 2 5 4 3 5 4 3" xfId="21402" xr:uid="{00000000-0005-0000-0000-000074840000}"/>
    <cellStyle name="Normal 2 5 4 3 5 4 4" xfId="29788" xr:uid="{00000000-0005-0000-0000-000075840000}"/>
    <cellStyle name="Normal 2 5 4 3 5 4 5" xfId="38174" xr:uid="{00000000-0005-0000-0000-000076840000}"/>
    <cellStyle name="Normal 2 5 4 3 5 4 6" xfId="46560" xr:uid="{00000000-0005-0000-0000-000077840000}"/>
    <cellStyle name="Normal 2 5 4 3 5 4 7" xfId="54946" xr:uid="{00000000-0005-0000-0000-000078840000}"/>
    <cellStyle name="Normal 2 5 4 3 5 5" xfId="10050" xr:uid="{00000000-0005-0000-0000-000079840000}"/>
    <cellStyle name="Normal 2 5 4 3 5 6" xfId="18436" xr:uid="{00000000-0005-0000-0000-00007A840000}"/>
    <cellStyle name="Normal 2 5 4 3 5 7" xfId="26822" xr:uid="{00000000-0005-0000-0000-00007B840000}"/>
    <cellStyle name="Normal 2 5 4 3 5 8" xfId="35208" xr:uid="{00000000-0005-0000-0000-00007C840000}"/>
    <cellStyle name="Normal 2 5 4 3 5 9" xfId="43594" xr:uid="{00000000-0005-0000-0000-00007D840000}"/>
    <cellStyle name="Normal 2 5 4 3 6" xfId="2246" xr:uid="{00000000-0005-0000-0000-00007E840000}"/>
    <cellStyle name="Normal 2 5 4 3 6 2" xfId="4963" xr:uid="{00000000-0005-0000-0000-00007F840000}"/>
    <cellStyle name="Normal 2 5 4 3 6 2 2" xfId="16317" xr:uid="{00000000-0005-0000-0000-000080840000}"/>
    <cellStyle name="Normal 2 5 4 3 6 2 3" xfId="24703" xr:uid="{00000000-0005-0000-0000-000081840000}"/>
    <cellStyle name="Normal 2 5 4 3 6 2 4" xfId="33089" xr:uid="{00000000-0005-0000-0000-000082840000}"/>
    <cellStyle name="Normal 2 5 4 3 6 2 5" xfId="41475" xr:uid="{00000000-0005-0000-0000-000083840000}"/>
    <cellStyle name="Normal 2 5 4 3 6 2 6" xfId="49861" xr:uid="{00000000-0005-0000-0000-000084840000}"/>
    <cellStyle name="Normal 2 5 4 3 6 2 7" xfId="58247" xr:uid="{00000000-0005-0000-0000-000085840000}"/>
    <cellStyle name="Normal 2 5 4 3 6 3" xfId="7931" xr:uid="{00000000-0005-0000-0000-000086840000}"/>
    <cellStyle name="Normal 2 5 4 3 6 3 2" xfId="13607" xr:uid="{00000000-0005-0000-0000-000087840000}"/>
    <cellStyle name="Normal 2 5 4 3 6 3 3" xfId="21993" xr:uid="{00000000-0005-0000-0000-000088840000}"/>
    <cellStyle name="Normal 2 5 4 3 6 3 4" xfId="30379" xr:uid="{00000000-0005-0000-0000-000089840000}"/>
    <cellStyle name="Normal 2 5 4 3 6 3 5" xfId="38765" xr:uid="{00000000-0005-0000-0000-00008A840000}"/>
    <cellStyle name="Normal 2 5 4 3 6 3 6" xfId="47151" xr:uid="{00000000-0005-0000-0000-00008B840000}"/>
    <cellStyle name="Normal 2 5 4 3 6 3 7" xfId="55537" xr:uid="{00000000-0005-0000-0000-00008C840000}"/>
    <cellStyle name="Normal 2 5 4 3 6 4" xfId="10641" xr:uid="{00000000-0005-0000-0000-00008D840000}"/>
    <cellStyle name="Normal 2 5 4 3 6 5" xfId="19027" xr:uid="{00000000-0005-0000-0000-00008E840000}"/>
    <cellStyle name="Normal 2 5 4 3 6 6" xfId="27413" xr:uid="{00000000-0005-0000-0000-00008F840000}"/>
    <cellStyle name="Normal 2 5 4 3 6 7" xfId="35799" xr:uid="{00000000-0005-0000-0000-000090840000}"/>
    <cellStyle name="Normal 2 5 4 3 6 8" xfId="44185" xr:uid="{00000000-0005-0000-0000-000091840000}"/>
    <cellStyle name="Normal 2 5 4 3 6 9" xfId="52571" xr:uid="{00000000-0005-0000-0000-000092840000}"/>
    <cellStyle name="Normal 2 5 4 3 7" xfId="719" xr:uid="{00000000-0005-0000-0000-000093840000}"/>
    <cellStyle name="Normal 2 5 4 3 7 2" xfId="6495" xr:uid="{00000000-0005-0000-0000-000094840000}"/>
    <cellStyle name="Normal 2 5 4 3 7 3" xfId="12171" xr:uid="{00000000-0005-0000-0000-000095840000}"/>
    <cellStyle name="Normal 2 5 4 3 7 4" xfId="20557" xr:uid="{00000000-0005-0000-0000-000096840000}"/>
    <cellStyle name="Normal 2 5 4 3 7 5" xfId="28943" xr:uid="{00000000-0005-0000-0000-000097840000}"/>
    <cellStyle name="Normal 2 5 4 3 7 6" xfId="37329" xr:uid="{00000000-0005-0000-0000-000098840000}"/>
    <cellStyle name="Normal 2 5 4 3 7 7" xfId="45715" xr:uid="{00000000-0005-0000-0000-000099840000}"/>
    <cellStyle name="Normal 2 5 4 3 7 8" xfId="54101" xr:uid="{00000000-0005-0000-0000-00009A840000}"/>
    <cellStyle name="Normal 2 5 4 3 8" xfId="3527" xr:uid="{00000000-0005-0000-0000-00009B840000}"/>
    <cellStyle name="Normal 2 5 4 3 8 2" xfId="14881" xr:uid="{00000000-0005-0000-0000-00009C840000}"/>
    <cellStyle name="Normal 2 5 4 3 8 3" xfId="23267" xr:uid="{00000000-0005-0000-0000-00009D840000}"/>
    <cellStyle name="Normal 2 5 4 3 8 4" xfId="31653" xr:uid="{00000000-0005-0000-0000-00009E840000}"/>
    <cellStyle name="Normal 2 5 4 3 8 5" xfId="40039" xr:uid="{00000000-0005-0000-0000-00009F840000}"/>
    <cellStyle name="Normal 2 5 4 3 8 6" xfId="48425" xr:uid="{00000000-0005-0000-0000-0000A0840000}"/>
    <cellStyle name="Normal 2 5 4 3 8 7" xfId="56811" xr:uid="{00000000-0005-0000-0000-0000A1840000}"/>
    <cellStyle name="Normal 2 5 4 3 9" xfId="6282" xr:uid="{00000000-0005-0000-0000-0000A2840000}"/>
    <cellStyle name="Normal 2 5 4 3 9 2" xfId="11958" xr:uid="{00000000-0005-0000-0000-0000A3840000}"/>
    <cellStyle name="Normal 2 5 4 3 9 3" xfId="20344" xr:uid="{00000000-0005-0000-0000-0000A4840000}"/>
    <cellStyle name="Normal 2 5 4 3 9 4" xfId="28730" xr:uid="{00000000-0005-0000-0000-0000A5840000}"/>
    <cellStyle name="Normal 2 5 4 3 9 5" xfId="37116" xr:uid="{00000000-0005-0000-0000-0000A6840000}"/>
    <cellStyle name="Normal 2 5 4 3 9 6" xfId="45502" xr:uid="{00000000-0005-0000-0000-0000A7840000}"/>
    <cellStyle name="Normal 2 5 4 3 9 7" xfId="53888" xr:uid="{00000000-0005-0000-0000-0000A8840000}"/>
    <cellStyle name="Normal 2 5 4 3_Sheet1" xfId="319" xr:uid="{00000000-0005-0000-0000-0000A9840000}"/>
    <cellStyle name="Normal 2 5 4 4" xfId="320" xr:uid="{00000000-0005-0000-0000-0000AA840000}"/>
    <cellStyle name="Normal 2 5 4 4 10" xfId="25979" xr:uid="{00000000-0005-0000-0000-0000AB840000}"/>
    <cellStyle name="Normal 2 5 4 4 11" xfId="34365" xr:uid="{00000000-0005-0000-0000-0000AC840000}"/>
    <cellStyle name="Normal 2 5 4 4 12" xfId="42751" xr:uid="{00000000-0005-0000-0000-0000AD840000}"/>
    <cellStyle name="Normal 2 5 4 4 13" xfId="51137" xr:uid="{00000000-0005-0000-0000-0000AE840000}"/>
    <cellStyle name="Normal 2 5 4 4 14" xfId="59523" xr:uid="{00000000-0005-0000-0000-0000AF840000}"/>
    <cellStyle name="Normal 2 5 4 4 15" xfId="60890" xr:uid="{00000000-0005-0000-0000-0000B0840000}"/>
    <cellStyle name="Normal 2 5 4 4 2" xfId="1143" xr:uid="{00000000-0005-0000-0000-0000B1840000}"/>
    <cellStyle name="Normal 2 5 4 4 2 10" xfId="51554" xr:uid="{00000000-0005-0000-0000-0000B2840000}"/>
    <cellStyle name="Normal 2 5 4 4 2 11" xfId="59940" xr:uid="{00000000-0005-0000-0000-0000B3840000}"/>
    <cellStyle name="Normal 2 5 4 4 2 12" xfId="61385" xr:uid="{00000000-0005-0000-0000-0000B4840000}"/>
    <cellStyle name="Normal 2 5 4 4 2 2" xfId="3094" xr:uid="{00000000-0005-0000-0000-0000B5840000}"/>
    <cellStyle name="Normal 2 5 4 4 2 2 2" xfId="5811" xr:uid="{00000000-0005-0000-0000-0000B6840000}"/>
    <cellStyle name="Normal 2 5 4 4 2 2 2 2" xfId="17165" xr:uid="{00000000-0005-0000-0000-0000B7840000}"/>
    <cellStyle name="Normal 2 5 4 4 2 2 2 3" xfId="25551" xr:uid="{00000000-0005-0000-0000-0000B8840000}"/>
    <cellStyle name="Normal 2 5 4 4 2 2 2 4" xfId="33937" xr:uid="{00000000-0005-0000-0000-0000B9840000}"/>
    <cellStyle name="Normal 2 5 4 4 2 2 2 5" xfId="42323" xr:uid="{00000000-0005-0000-0000-0000BA840000}"/>
    <cellStyle name="Normal 2 5 4 4 2 2 2 6" xfId="50709" xr:uid="{00000000-0005-0000-0000-0000BB840000}"/>
    <cellStyle name="Normal 2 5 4 4 2 2 2 7" xfId="59095" xr:uid="{00000000-0005-0000-0000-0000BC840000}"/>
    <cellStyle name="Normal 2 5 4 4 2 2 3" xfId="8779" xr:uid="{00000000-0005-0000-0000-0000BD840000}"/>
    <cellStyle name="Normal 2 5 4 4 2 2 3 2" xfId="14455" xr:uid="{00000000-0005-0000-0000-0000BE840000}"/>
    <cellStyle name="Normal 2 5 4 4 2 2 3 3" xfId="22841" xr:uid="{00000000-0005-0000-0000-0000BF840000}"/>
    <cellStyle name="Normal 2 5 4 4 2 2 3 4" xfId="31227" xr:uid="{00000000-0005-0000-0000-0000C0840000}"/>
    <cellStyle name="Normal 2 5 4 4 2 2 3 5" xfId="39613" xr:uid="{00000000-0005-0000-0000-0000C1840000}"/>
    <cellStyle name="Normal 2 5 4 4 2 2 3 6" xfId="47999" xr:uid="{00000000-0005-0000-0000-0000C2840000}"/>
    <cellStyle name="Normal 2 5 4 4 2 2 3 7" xfId="56385" xr:uid="{00000000-0005-0000-0000-0000C3840000}"/>
    <cellStyle name="Normal 2 5 4 4 2 2 4" xfId="11489" xr:uid="{00000000-0005-0000-0000-0000C4840000}"/>
    <cellStyle name="Normal 2 5 4 4 2 2 5" xfId="19875" xr:uid="{00000000-0005-0000-0000-0000C5840000}"/>
    <cellStyle name="Normal 2 5 4 4 2 2 6" xfId="28261" xr:uid="{00000000-0005-0000-0000-0000C6840000}"/>
    <cellStyle name="Normal 2 5 4 4 2 2 7" xfId="36647" xr:uid="{00000000-0005-0000-0000-0000C7840000}"/>
    <cellStyle name="Normal 2 5 4 4 2 2 8" xfId="45033" xr:uid="{00000000-0005-0000-0000-0000C8840000}"/>
    <cellStyle name="Normal 2 5 4 4 2 2 9" xfId="53419" xr:uid="{00000000-0005-0000-0000-0000C9840000}"/>
    <cellStyle name="Normal 2 5 4 4 2 3" xfId="3946" xr:uid="{00000000-0005-0000-0000-0000CA840000}"/>
    <cellStyle name="Normal 2 5 4 4 2 3 2" xfId="15300" xr:uid="{00000000-0005-0000-0000-0000CB840000}"/>
    <cellStyle name="Normal 2 5 4 4 2 3 3" xfId="23686" xr:uid="{00000000-0005-0000-0000-0000CC840000}"/>
    <cellStyle name="Normal 2 5 4 4 2 3 4" xfId="32072" xr:uid="{00000000-0005-0000-0000-0000CD840000}"/>
    <cellStyle name="Normal 2 5 4 4 2 3 5" xfId="40458" xr:uid="{00000000-0005-0000-0000-0000CE840000}"/>
    <cellStyle name="Normal 2 5 4 4 2 3 6" xfId="48844" xr:uid="{00000000-0005-0000-0000-0000CF840000}"/>
    <cellStyle name="Normal 2 5 4 4 2 3 7" xfId="57230" xr:uid="{00000000-0005-0000-0000-0000D0840000}"/>
    <cellStyle name="Normal 2 5 4 4 2 4" xfId="6914" xr:uid="{00000000-0005-0000-0000-0000D1840000}"/>
    <cellStyle name="Normal 2 5 4 4 2 4 2" xfId="12590" xr:uid="{00000000-0005-0000-0000-0000D2840000}"/>
    <cellStyle name="Normal 2 5 4 4 2 4 3" xfId="20976" xr:uid="{00000000-0005-0000-0000-0000D3840000}"/>
    <cellStyle name="Normal 2 5 4 4 2 4 4" xfId="29362" xr:uid="{00000000-0005-0000-0000-0000D4840000}"/>
    <cellStyle name="Normal 2 5 4 4 2 4 5" xfId="37748" xr:uid="{00000000-0005-0000-0000-0000D5840000}"/>
    <cellStyle name="Normal 2 5 4 4 2 4 6" xfId="46134" xr:uid="{00000000-0005-0000-0000-0000D6840000}"/>
    <cellStyle name="Normal 2 5 4 4 2 4 7" xfId="54520" xr:uid="{00000000-0005-0000-0000-0000D7840000}"/>
    <cellStyle name="Normal 2 5 4 4 2 5" xfId="9624" xr:uid="{00000000-0005-0000-0000-0000D8840000}"/>
    <cellStyle name="Normal 2 5 4 4 2 6" xfId="18010" xr:uid="{00000000-0005-0000-0000-0000D9840000}"/>
    <cellStyle name="Normal 2 5 4 4 2 7" xfId="26396" xr:uid="{00000000-0005-0000-0000-0000DA840000}"/>
    <cellStyle name="Normal 2 5 4 4 2 8" xfId="34782" xr:uid="{00000000-0005-0000-0000-0000DB840000}"/>
    <cellStyle name="Normal 2 5 4 4 2 9" xfId="43168" xr:uid="{00000000-0005-0000-0000-0000DC840000}"/>
    <cellStyle name="Normal 2 5 4 4 3" xfId="1657" xr:uid="{00000000-0005-0000-0000-0000DD840000}"/>
    <cellStyle name="Normal 2 5 4 4 3 10" xfId="51982" xr:uid="{00000000-0005-0000-0000-0000DE840000}"/>
    <cellStyle name="Normal 2 5 4 4 3 11" xfId="60368" xr:uid="{00000000-0005-0000-0000-0000DF840000}"/>
    <cellStyle name="Normal 2 5 4 4 3 2" xfId="2677" xr:uid="{00000000-0005-0000-0000-0000E0840000}"/>
    <cellStyle name="Normal 2 5 4 4 3 2 2" xfId="5394" xr:uid="{00000000-0005-0000-0000-0000E1840000}"/>
    <cellStyle name="Normal 2 5 4 4 3 2 2 2" xfId="16748" xr:uid="{00000000-0005-0000-0000-0000E2840000}"/>
    <cellStyle name="Normal 2 5 4 4 3 2 2 3" xfId="25134" xr:uid="{00000000-0005-0000-0000-0000E3840000}"/>
    <cellStyle name="Normal 2 5 4 4 3 2 2 4" xfId="33520" xr:uid="{00000000-0005-0000-0000-0000E4840000}"/>
    <cellStyle name="Normal 2 5 4 4 3 2 2 5" xfId="41906" xr:uid="{00000000-0005-0000-0000-0000E5840000}"/>
    <cellStyle name="Normal 2 5 4 4 3 2 2 6" xfId="50292" xr:uid="{00000000-0005-0000-0000-0000E6840000}"/>
    <cellStyle name="Normal 2 5 4 4 3 2 2 7" xfId="58678" xr:uid="{00000000-0005-0000-0000-0000E7840000}"/>
    <cellStyle name="Normal 2 5 4 4 3 2 3" xfId="8362" xr:uid="{00000000-0005-0000-0000-0000E8840000}"/>
    <cellStyle name="Normal 2 5 4 4 3 2 3 2" xfId="14038" xr:uid="{00000000-0005-0000-0000-0000E9840000}"/>
    <cellStyle name="Normal 2 5 4 4 3 2 3 3" xfId="22424" xr:uid="{00000000-0005-0000-0000-0000EA840000}"/>
    <cellStyle name="Normal 2 5 4 4 3 2 3 4" xfId="30810" xr:uid="{00000000-0005-0000-0000-0000EB840000}"/>
    <cellStyle name="Normal 2 5 4 4 3 2 3 5" xfId="39196" xr:uid="{00000000-0005-0000-0000-0000EC840000}"/>
    <cellStyle name="Normal 2 5 4 4 3 2 3 6" xfId="47582" xr:uid="{00000000-0005-0000-0000-0000ED840000}"/>
    <cellStyle name="Normal 2 5 4 4 3 2 3 7" xfId="55968" xr:uid="{00000000-0005-0000-0000-0000EE840000}"/>
    <cellStyle name="Normal 2 5 4 4 3 2 4" xfId="11072" xr:uid="{00000000-0005-0000-0000-0000EF840000}"/>
    <cellStyle name="Normal 2 5 4 4 3 2 5" xfId="19458" xr:uid="{00000000-0005-0000-0000-0000F0840000}"/>
    <cellStyle name="Normal 2 5 4 4 3 2 6" xfId="27844" xr:uid="{00000000-0005-0000-0000-0000F1840000}"/>
    <cellStyle name="Normal 2 5 4 4 3 2 7" xfId="36230" xr:uid="{00000000-0005-0000-0000-0000F2840000}"/>
    <cellStyle name="Normal 2 5 4 4 3 2 8" xfId="44616" xr:uid="{00000000-0005-0000-0000-0000F3840000}"/>
    <cellStyle name="Normal 2 5 4 4 3 2 9" xfId="53002" xr:uid="{00000000-0005-0000-0000-0000F4840000}"/>
    <cellStyle name="Normal 2 5 4 4 3 3" xfId="4374" xr:uid="{00000000-0005-0000-0000-0000F5840000}"/>
    <cellStyle name="Normal 2 5 4 4 3 3 2" xfId="15728" xr:uid="{00000000-0005-0000-0000-0000F6840000}"/>
    <cellStyle name="Normal 2 5 4 4 3 3 3" xfId="24114" xr:uid="{00000000-0005-0000-0000-0000F7840000}"/>
    <cellStyle name="Normal 2 5 4 4 3 3 4" xfId="32500" xr:uid="{00000000-0005-0000-0000-0000F8840000}"/>
    <cellStyle name="Normal 2 5 4 4 3 3 5" xfId="40886" xr:uid="{00000000-0005-0000-0000-0000F9840000}"/>
    <cellStyle name="Normal 2 5 4 4 3 3 6" xfId="49272" xr:uid="{00000000-0005-0000-0000-0000FA840000}"/>
    <cellStyle name="Normal 2 5 4 4 3 3 7" xfId="57658" xr:uid="{00000000-0005-0000-0000-0000FB840000}"/>
    <cellStyle name="Normal 2 5 4 4 3 4" xfId="7342" xr:uid="{00000000-0005-0000-0000-0000FC840000}"/>
    <cellStyle name="Normal 2 5 4 4 3 4 2" xfId="13018" xr:uid="{00000000-0005-0000-0000-0000FD840000}"/>
    <cellStyle name="Normal 2 5 4 4 3 4 3" xfId="21404" xr:uid="{00000000-0005-0000-0000-0000FE840000}"/>
    <cellStyle name="Normal 2 5 4 4 3 4 4" xfId="29790" xr:uid="{00000000-0005-0000-0000-0000FF840000}"/>
    <cellStyle name="Normal 2 5 4 4 3 4 5" xfId="38176" xr:uid="{00000000-0005-0000-0000-000000850000}"/>
    <cellStyle name="Normal 2 5 4 4 3 4 6" xfId="46562" xr:uid="{00000000-0005-0000-0000-000001850000}"/>
    <cellStyle name="Normal 2 5 4 4 3 4 7" xfId="54948" xr:uid="{00000000-0005-0000-0000-000002850000}"/>
    <cellStyle name="Normal 2 5 4 4 3 5" xfId="10052" xr:uid="{00000000-0005-0000-0000-000003850000}"/>
    <cellStyle name="Normal 2 5 4 4 3 6" xfId="18438" xr:uid="{00000000-0005-0000-0000-000004850000}"/>
    <cellStyle name="Normal 2 5 4 4 3 7" xfId="26824" xr:uid="{00000000-0005-0000-0000-000005850000}"/>
    <cellStyle name="Normal 2 5 4 4 3 8" xfId="35210" xr:uid="{00000000-0005-0000-0000-000006850000}"/>
    <cellStyle name="Normal 2 5 4 4 3 9" xfId="43596" xr:uid="{00000000-0005-0000-0000-000007850000}"/>
    <cellStyle name="Normal 2 5 4 4 4" xfId="2249" xr:uid="{00000000-0005-0000-0000-000008850000}"/>
    <cellStyle name="Normal 2 5 4 4 4 2" xfId="4966" xr:uid="{00000000-0005-0000-0000-000009850000}"/>
    <cellStyle name="Normal 2 5 4 4 4 2 2" xfId="16320" xr:uid="{00000000-0005-0000-0000-00000A850000}"/>
    <cellStyle name="Normal 2 5 4 4 4 2 3" xfId="24706" xr:uid="{00000000-0005-0000-0000-00000B850000}"/>
    <cellStyle name="Normal 2 5 4 4 4 2 4" xfId="33092" xr:uid="{00000000-0005-0000-0000-00000C850000}"/>
    <cellStyle name="Normal 2 5 4 4 4 2 5" xfId="41478" xr:uid="{00000000-0005-0000-0000-00000D850000}"/>
    <cellStyle name="Normal 2 5 4 4 4 2 6" xfId="49864" xr:uid="{00000000-0005-0000-0000-00000E850000}"/>
    <cellStyle name="Normal 2 5 4 4 4 2 7" xfId="58250" xr:uid="{00000000-0005-0000-0000-00000F850000}"/>
    <cellStyle name="Normal 2 5 4 4 4 3" xfId="7934" xr:uid="{00000000-0005-0000-0000-000010850000}"/>
    <cellStyle name="Normal 2 5 4 4 4 3 2" xfId="13610" xr:uid="{00000000-0005-0000-0000-000011850000}"/>
    <cellStyle name="Normal 2 5 4 4 4 3 3" xfId="21996" xr:uid="{00000000-0005-0000-0000-000012850000}"/>
    <cellStyle name="Normal 2 5 4 4 4 3 4" xfId="30382" xr:uid="{00000000-0005-0000-0000-000013850000}"/>
    <cellStyle name="Normal 2 5 4 4 4 3 5" xfId="38768" xr:uid="{00000000-0005-0000-0000-000014850000}"/>
    <cellStyle name="Normal 2 5 4 4 4 3 6" xfId="47154" xr:uid="{00000000-0005-0000-0000-000015850000}"/>
    <cellStyle name="Normal 2 5 4 4 4 3 7" xfId="55540" xr:uid="{00000000-0005-0000-0000-000016850000}"/>
    <cellStyle name="Normal 2 5 4 4 4 4" xfId="10644" xr:uid="{00000000-0005-0000-0000-000017850000}"/>
    <cellStyle name="Normal 2 5 4 4 4 5" xfId="19030" xr:uid="{00000000-0005-0000-0000-000018850000}"/>
    <cellStyle name="Normal 2 5 4 4 4 6" xfId="27416" xr:uid="{00000000-0005-0000-0000-000019850000}"/>
    <cellStyle name="Normal 2 5 4 4 4 7" xfId="35802" xr:uid="{00000000-0005-0000-0000-00001A850000}"/>
    <cellStyle name="Normal 2 5 4 4 4 8" xfId="44188" xr:uid="{00000000-0005-0000-0000-00001B850000}"/>
    <cellStyle name="Normal 2 5 4 4 4 9" xfId="52574" xr:uid="{00000000-0005-0000-0000-00001C850000}"/>
    <cellStyle name="Normal 2 5 4 4 5" xfId="720" xr:uid="{00000000-0005-0000-0000-00001D850000}"/>
    <cellStyle name="Normal 2 5 4 4 5 2" xfId="6497" xr:uid="{00000000-0005-0000-0000-00001E850000}"/>
    <cellStyle name="Normal 2 5 4 4 5 3" xfId="12173" xr:uid="{00000000-0005-0000-0000-00001F850000}"/>
    <cellStyle name="Normal 2 5 4 4 5 4" xfId="20559" xr:uid="{00000000-0005-0000-0000-000020850000}"/>
    <cellStyle name="Normal 2 5 4 4 5 5" xfId="28945" xr:uid="{00000000-0005-0000-0000-000021850000}"/>
    <cellStyle name="Normal 2 5 4 4 5 6" xfId="37331" xr:uid="{00000000-0005-0000-0000-000022850000}"/>
    <cellStyle name="Normal 2 5 4 4 5 7" xfId="45717" xr:uid="{00000000-0005-0000-0000-000023850000}"/>
    <cellStyle name="Normal 2 5 4 4 5 8" xfId="54103" xr:uid="{00000000-0005-0000-0000-000024850000}"/>
    <cellStyle name="Normal 2 5 4 4 6" xfId="3529" xr:uid="{00000000-0005-0000-0000-000025850000}"/>
    <cellStyle name="Normal 2 5 4 4 6 2" xfId="14883" xr:uid="{00000000-0005-0000-0000-000026850000}"/>
    <cellStyle name="Normal 2 5 4 4 6 3" xfId="23269" xr:uid="{00000000-0005-0000-0000-000027850000}"/>
    <cellStyle name="Normal 2 5 4 4 6 4" xfId="31655" xr:uid="{00000000-0005-0000-0000-000028850000}"/>
    <cellStyle name="Normal 2 5 4 4 6 5" xfId="40041" xr:uid="{00000000-0005-0000-0000-000029850000}"/>
    <cellStyle name="Normal 2 5 4 4 6 6" xfId="48427" xr:uid="{00000000-0005-0000-0000-00002A850000}"/>
    <cellStyle name="Normal 2 5 4 4 6 7" xfId="56813" xr:uid="{00000000-0005-0000-0000-00002B850000}"/>
    <cellStyle name="Normal 2 5 4 4 7" xfId="6138" xr:uid="{00000000-0005-0000-0000-00002C850000}"/>
    <cellStyle name="Normal 2 5 4 4 7 2" xfId="11814" xr:uid="{00000000-0005-0000-0000-00002D850000}"/>
    <cellStyle name="Normal 2 5 4 4 7 3" xfId="20200" xr:uid="{00000000-0005-0000-0000-00002E850000}"/>
    <cellStyle name="Normal 2 5 4 4 7 4" xfId="28586" xr:uid="{00000000-0005-0000-0000-00002F850000}"/>
    <cellStyle name="Normal 2 5 4 4 7 5" xfId="36972" xr:uid="{00000000-0005-0000-0000-000030850000}"/>
    <cellStyle name="Normal 2 5 4 4 7 6" xfId="45358" xr:uid="{00000000-0005-0000-0000-000031850000}"/>
    <cellStyle name="Normal 2 5 4 4 7 7" xfId="53744" xr:uid="{00000000-0005-0000-0000-000032850000}"/>
    <cellStyle name="Normal 2 5 4 4 8" xfId="9207" xr:uid="{00000000-0005-0000-0000-000033850000}"/>
    <cellStyle name="Normal 2 5 4 4 9" xfId="17593" xr:uid="{00000000-0005-0000-0000-000034850000}"/>
    <cellStyle name="Normal 2 5 4 5" xfId="1144" xr:uid="{00000000-0005-0000-0000-000035850000}"/>
    <cellStyle name="Normal 2 5 4 5 10" xfId="43169" xr:uid="{00000000-0005-0000-0000-000036850000}"/>
    <cellStyle name="Normal 2 5 4 5 11" xfId="51555" xr:uid="{00000000-0005-0000-0000-000037850000}"/>
    <cellStyle name="Normal 2 5 4 5 12" xfId="59941" xr:uid="{00000000-0005-0000-0000-000038850000}"/>
    <cellStyle name="Normal 2 5 4 5 13" xfId="61063" xr:uid="{00000000-0005-0000-0000-000039850000}"/>
    <cellStyle name="Normal 2 5 4 5 2" xfId="1899" xr:uid="{00000000-0005-0000-0000-00003A850000}"/>
    <cellStyle name="Normal 2 5 4 5 2 10" xfId="52224" xr:uid="{00000000-0005-0000-0000-00003B850000}"/>
    <cellStyle name="Normal 2 5 4 5 2 11" xfId="60610" xr:uid="{00000000-0005-0000-0000-00003C850000}"/>
    <cellStyle name="Normal 2 5 4 5 2 2" xfId="3095" xr:uid="{00000000-0005-0000-0000-00003D850000}"/>
    <cellStyle name="Normal 2 5 4 5 2 2 2" xfId="5812" xr:uid="{00000000-0005-0000-0000-00003E850000}"/>
    <cellStyle name="Normal 2 5 4 5 2 2 2 2" xfId="17166" xr:uid="{00000000-0005-0000-0000-00003F850000}"/>
    <cellStyle name="Normal 2 5 4 5 2 2 2 3" xfId="25552" xr:uid="{00000000-0005-0000-0000-000040850000}"/>
    <cellStyle name="Normal 2 5 4 5 2 2 2 4" xfId="33938" xr:uid="{00000000-0005-0000-0000-000041850000}"/>
    <cellStyle name="Normal 2 5 4 5 2 2 2 5" xfId="42324" xr:uid="{00000000-0005-0000-0000-000042850000}"/>
    <cellStyle name="Normal 2 5 4 5 2 2 2 6" xfId="50710" xr:uid="{00000000-0005-0000-0000-000043850000}"/>
    <cellStyle name="Normal 2 5 4 5 2 2 2 7" xfId="59096" xr:uid="{00000000-0005-0000-0000-000044850000}"/>
    <cellStyle name="Normal 2 5 4 5 2 2 3" xfId="8780" xr:uid="{00000000-0005-0000-0000-000045850000}"/>
    <cellStyle name="Normal 2 5 4 5 2 2 3 2" xfId="14456" xr:uid="{00000000-0005-0000-0000-000046850000}"/>
    <cellStyle name="Normal 2 5 4 5 2 2 3 3" xfId="22842" xr:uid="{00000000-0005-0000-0000-000047850000}"/>
    <cellStyle name="Normal 2 5 4 5 2 2 3 4" xfId="31228" xr:uid="{00000000-0005-0000-0000-000048850000}"/>
    <cellStyle name="Normal 2 5 4 5 2 2 3 5" xfId="39614" xr:uid="{00000000-0005-0000-0000-000049850000}"/>
    <cellStyle name="Normal 2 5 4 5 2 2 3 6" xfId="48000" xr:uid="{00000000-0005-0000-0000-00004A850000}"/>
    <cellStyle name="Normal 2 5 4 5 2 2 3 7" xfId="56386" xr:uid="{00000000-0005-0000-0000-00004B850000}"/>
    <cellStyle name="Normal 2 5 4 5 2 2 4" xfId="11490" xr:uid="{00000000-0005-0000-0000-00004C850000}"/>
    <cellStyle name="Normal 2 5 4 5 2 2 5" xfId="19876" xr:uid="{00000000-0005-0000-0000-00004D850000}"/>
    <cellStyle name="Normal 2 5 4 5 2 2 6" xfId="28262" xr:uid="{00000000-0005-0000-0000-00004E850000}"/>
    <cellStyle name="Normal 2 5 4 5 2 2 7" xfId="36648" xr:uid="{00000000-0005-0000-0000-00004F850000}"/>
    <cellStyle name="Normal 2 5 4 5 2 2 8" xfId="45034" xr:uid="{00000000-0005-0000-0000-000050850000}"/>
    <cellStyle name="Normal 2 5 4 5 2 2 9" xfId="53420" xr:uid="{00000000-0005-0000-0000-000051850000}"/>
    <cellStyle name="Normal 2 5 4 5 2 3" xfId="4616" xr:uid="{00000000-0005-0000-0000-000052850000}"/>
    <cellStyle name="Normal 2 5 4 5 2 3 2" xfId="15970" xr:uid="{00000000-0005-0000-0000-000053850000}"/>
    <cellStyle name="Normal 2 5 4 5 2 3 3" xfId="24356" xr:uid="{00000000-0005-0000-0000-000054850000}"/>
    <cellStyle name="Normal 2 5 4 5 2 3 4" xfId="32742" xr:uid="{00000000-0005-0000-0000-000055850000}"/>
    <cellStyle name="Normal 2 5 4 5 2 3 5" xfId="41128" xr:uid="{00000000-0005-0000-0000-000056850000}"/>
    <cellStyle name="Normal 2 5 4 5 2 3 6" xfId="49514" xr:uid="{00000000-0005-0000-0000-000057850000}"/>
    <cellStyle name="Normal 2 5 4 5 2 3 7" xfId="57900" xr:uid="{00000000-0005-0000-0000-000058850000}"/>
    <cellStyle name="Normal 2 5 4 5 2 4" xfId="7584" xr:uid="{00000000-0005-0000-0000-000059850000}"/>
    <cellStyle name="Normal 2 5 4 5 2 4 2" xfId="13260" xr:uid="{00000000-0005-0000-0000-00005A850000}"/>
    <cellStyle name="Normal 2 5 4 5 2 4 3" xfId="21646" xr:uid="{00000000-0005-0000-0000-00005B850000}"/>
    <cellStyle name="Normal 2 5 4 5 2 4 4" xfId="30032" xr:uid="{00000000-0005-0000-0000-00005C850000}"/>
    <cellStyle name="Normal 2 5 4 5 2 4 5" xfId="38418" xr:uid="{00000000-0005-0000-0000-00005D850000}"/>
    <cellStyle name="Normal 2 5 4 5 2 4 6" xfId="46804" xr:uid="{00000000-0005-0000-0000-00005E850000}"/>
    <cellStyle name="Normal 2 5 4 5 2 4 7" xfId="55190" xr:uid="{00000000-0005-0000-0000-00005F850000}"/>
    <cellStyle name="Normal 2 5 4 5 2 5" xfId="10294" xr:uid="{00000000-0005-0000-0000-000060850000}"/>
    <cellStyle name="Normal 2 5 4 5 2 6" xfId="18680" xr:uid="{00000000-0005-0000-0000-000061850000}"/>
    <cellStyle name="Normal 2 5 4 5 2 7" xfId="27066" xr:uid="{00000000-0005-0000-0000-000062850000}"/>
    <cellStyle name="Normal 2 5 4 5 2 8" xfId="35452" xr:uid="{00000000-0005-0000-0000-000063850000}"/>
    <cellStyle name="Normal 2 5 4 5 2 9" xfId="43838" xr:uid="{00000000-0005-0000-0000-000064850000}"/>
    <cellStyle name="Normal 2 5 4 5 3" xfId="2250" xr:uid="{00000000-0005-0000-0000-000065850000}"/>
    <cellStyle name="Normal 2 5 4 5 3 2" xfId="4967" xr:uid="{00000000-0005-0000-0000-000066850000}"/>
    <cellStyle name="Normal 2 5 4 5 3 2 2" xfId="16321" xr:uid="{00000000-0005-0000-0000-000067850000}"/>
    <cellStyle name="Normal 2 5 4 5 3 2 3" xfId="24707" xr:uid="{00000000-0005-0000-0000-000068850000}"/>
    <cellStyle name="Normal 2 5 4 5 3 2 4" xfId="33093" xr:uid="{00000000-0005-0000-0000-000069850000}"/>
    <cellStyle name="Normal 2 5 4 5 3 2 5" xfId="41479" xr:uid="{00000000-0005-0000-0000-00006A850000}"/>
    <cellStyle name="Normal 2 5 4 5 3 2 6" xfId="49865" xr:uid="{00000000-0005-0000-0000-00006B850000}"/>
    <cellStyle name="Normal 2 5 4 5 3 2 7" xfId="58251" xr:uid="{00000000-0005-0000-0000-00006C850000}"/>
    <cellStyle name="Normal 2 5 4 5 3 3" xfId="7935" xr:uid="{00000000-0005-0000-0000-00006D850000}"/>
    <cellStyle name="Normal 2 5 4 5 3 3 2" xfId="13611" xr:uid="{00000000-0005-0000-0000-00006E850000}"/>
    <cellStyle name="Normal 2 5 4 5 3 3 3" xfId="21997" xr:uid="{00000000-0005-0000-0000-00006F850000}"/>
    <cellStyle name="Normal 2 5 4 5 3 3 4" xfId="30383" xr:uid="{00000000-0005-0000-0000-000070850000}"/>
    <cellStyle name="Normal 2 5 4 5 3 3 5" xfId="38769" xr:uid="{00000000-0005-0000-0000-000071850000}"/>
    <cellStyle name="Normal 2 5 4 5 3 3 6" xfId="47155" xr:uid="{00000000-0005-0000-0000-000072850000}"/>
    <cellStyle name="Normal 2 5 4 5 3 3 7" xfId="55541" xr:uid="{00000000-0005-0000-0000-000073850000}"/>
    <cellStyle name="Normal 2 5 4 5 3 4" xfId="10645" xr:uid="{00000000-0005-0000-0000-000074850000}"/>
    <cellStyle name="Normal 2 5 4 5 3 5" xfId="19031" xr:uid="{00000000-0005-0000-0000-000075850000}"/>
    <cellStyle name="Normal 2 5 4 5 3 6" xfId="27417" xr:uid="{00000000-0005-0000-0000-000076850000}"/>
    <cellStyle name="Normal 2 5 4 5 3 7" xfId="35803" xr:uid="{00000000-0005-0000-0000-000077850000}"/>
    <cellStyle name="Normal 2 5 4 5 3 8" xfId="44189" xr:uid="{00000000-0005-0000-0000-000078850000}"/>
    <cellStyle name="Normal 2 5 4 5 3 9" xfId="52575" xr:uid="{00000000-0005-0000-0000-000079850000}"/>
    <cellStyle name="Normal 2 5 4 5 4" xfId="3947" xr:uid="{00000000-0005-0000-0000-00007A850000}"/>
    <cellStyle name="Normal 2 5 4 5 4 2" xfId="15301" xr:uid="{00000000-0005-0000-0000-00007B850000}"/>
    <cellStyle name="Normal 2 5 4 5 4 3" xfId="23687" xr:uid="{00000000-0005-0000-0000-00007C850000}"/>
    <cellStyle name="Normal 2 5 4 5 4 4" xfId="32073" xr:uid="{00000000-0005-0000-0000-00007D850000}"/>
    <cellStyle name="Normal 2 5 4 5 4 5" xfId="40459" xr:uid="{00000000-0005-0000-0000-00007E850000}"/>
    <cellStyle name="Normal 2 5 4 5 4 6" xfId="48845" xr:uid="{00000000-0005-0000-0000-00007F850000}"/>
    <cellStyle name="Normal 2 5 4 5 4 7" xfId="57231" xr:uid="{00000000-0005-0000-0000-000080850000}"/>
    <cellStyle name="Normal 2 5 4 5 5" xfId="6915" xr:uid="{00000000-0005-0000-0000-000081850000}"/>
    <cellStyle name="Normal 2 5 4 5 5 2" xfId="12591" xr:uid="{00000000-0005-0000-0000-000082850000}"/>
    <cellStyle name="Normal 2 5 4 5 5 3" xfId="20977" xr:uid="{00000000-0005-0000-0000-000083850000}"/>
    <cellStyle name="Normal 2 5 4 5 5 4" xfId="29363" xr:uid="{00000000-0005-0000-0000-000084850000}"/>
    <cellStyle name="Normal 2 5 4 5 5 5" xfId="37749" xr:uid="{00000000-0005-0000-0000-000085850000}"/>
    <cellStyle name="Normal 2 5 4 5 5 6" xfId="46135" xr:uid="{00000000-0005-0000-0000-000086850000}"/>
    <cellStyle name="Normal 2 5 4 5 5 7" xfId="54521" xr:uid="{00000000-0005-0000-0000-000087850000}"/>
    <cellStyle name="Normal 2 5 4 5 6" xfId="9625" xr:uid="{00000000-0005-0000-0000-000088850000}"/>
    <cellStyle name="Normal 2 5 4 5 7" xfId="18011" xr:uid="{00000000-0005-0000-0000-000089850000}"/>
    <cellStyle name="Normal 2 5 4 5 8" xfId="26397" xr:uid="{00000000-0005-0000-0000-00008A850000}"/>
    <cellStyle name="Normal 2 5 4 5 9" xfId="34783" xr:uid="{00000000-0005-0000-0000-00008B850000}"/>
    <cellStyle name="Normal 2 5 4 6" xfId="1136" xr:uid="{00000000-0005-0000-0000-00008C850000}"/>
    <cellStyle name="Normal 2 5 4 6 10" xfId="51547" xr:uid="{00000000-0005-0000-0000-00008D850000}"/>
    <cellStyle name="Normal 2 5 4 6 11" xfId="59933" xr:uid="{00000000-0005-0000-0000-00008E850000}"/>
    <cellStyle name="Normal 2 5 4 6 12" xfId="61380" xr:uid="{00000000-0005-0000-0000-00008F850000}"/>
    <cellStyle name="Normal 2 5 4 6 2" xfId="3087" xr:uid="{00000000-0005-0000-0000-000090850000}"/>
    <cellStyle name="Normal 2 5 4 6 2 2" xfId="5804" xr:uid="{00000000-0005-0000-0000-000091850000}"/>
    <cellStyle name="Normal 2 5 4 6 2 2 2" xfId="17158" xr:uid="{00000000-0005-0000-0000-000092850000}"/>
    <cellStyle name="Normal 2 5 4 6 2 2 3" xfId="25544" xr:uid="{00000000-0005-0000-0000-000093850000}"/>
    <cellStyle name="Normal 2 5 4 6 2 2 4" xfId="33930" xr:uid="{00000000-0005-0000-0000-000094850000}"/>
    <cellStyle name="Normal 2 5 4 6 2 2 5" xfId="42316" xr:uid="{00000000-0005-0000-0000-000095850000}"/>
    <cellStyle name="Normal 2 5 4 6 2 2 6" xfId="50702" xr:uid="{00000000-0005-0000-0000-000096850000}"/>
    <cellStyle name="Normal 2 5 4 6 2 2 7" xfId="59088" xr:uid="{00000000-0005-0000-0000-000097850000}"/>
    <cellStyle name="Normal 2 5 4 6 2 3" xfId="8772" xr:uid="{00000000-0005-0000-0000-000098850000}"/>
    <cellStyle name="Normal 2 5 4 6 2 3 2" xfId="14448" xr:uid="{00000000-0005-0000-0000-000099850000}"/>
    <cellStyle name="Normal 2 5 4 6 2 3 3" xfId="22834" xr:uid="{00000000-0005-0000-0000-00009A850000}"/>
    <cellStyle name="Normal 2 5 4 6 2 3 4" xfId="31220" xr:uid="{00000000-0005-0000-0000-00009B850000}"/>
    <cellStyle name="Normal 2 5 4 6 2 3 5" xfId="39606" xr:uid="{00000000-0005-0000-0000-00009C850000}"/>
    <cellStyle name="Normal 2 5 4 6 2 3 6" xfId="47992" xr:uid="{00000000-0005-0000-0000-00009D850000}"/>
    <cellStyle name="Normal 2 5 4 6 2 3 7" xfId="56378" xr:uid="{00000000-0005-0000-0000-00009E850000}"/>
    <cellStyle name="Normal 2 5 4 6 2 4" xfId="11482" xr:uid="{00000000-0005-0000-0000-00009F850000}"/>
    <cellStyle name="Normal 2 5 4 6 2 5" xfId="19868" xr:uid="{00000000-0005-0000-0000-0000A0850000}"/>
    <cellStyle name="Normal 2 5 4 6 2 6" xfId="28254" xr:uid="{00000000-0005-0000-0000-0000A1850000}"/>
    <cellStyle name="Normal 2 5 4 6 2 7" xfId="36640" xr:uid="{00000000-0005-0000-0000-0000A2850000}"/>
    <cellStyle name="Normal 2 5 4 6 2 8" xfId="45026" xr:uid="{00000000-0005-0000-0000-0000A3850000}"/>
    <cellStyle name="Normal 2 5 4 6 2 9" xfId="53412" xr:uid="{00000000-0005-0000-0000-0000A4850000}"/>
    <cellStyle name="Normal 2 5 4 6 3" xfId="3939" xr:uid="{00000000-0005-0000-0000-0000A5850000}"/>
    <cellStyle name="Normal 2 5 4 6 3 2" xfId="15293" xr:uid="{00000000-0005-0000-0000-0000A6850000}"/>
    <cellStyle name="Normal 2 5 4 6 3 3" xfId="23679" xr:uid="{00000000-0005-0000-0000-0000A7850000}"/>
    <cellStyle name="Normal 2 5 4 6 3 4" xfId="32065" xr:uid="{00000000-0005-0000-0000-0000A8850000}"/>
    <cellStyle name="Normal 2 5 4 6 3 5" xfId="40451" xr:uid="{00000000-0005-0000-0000-0000A9850000}"/>
    <cellStyle name="Normal 2 5 4 6 3 6" xfId="48837" xr:uid="{00000000-0005-0000-0000-0000AA850000}"/>
    <cellStyle name="Normal 2 5 4 6 3 7" xfId="57223" xr:uid="{00000000-0005-0000-0000-0000AB850000}"/>
    <cellStyle name="Normal 2 5 4 6 4" xfId="6907" xr:uid="{00000000-0005-0000-0000-0000AC850000}"/>
    <cellStyle name="Normal 2 5 4 6 4 2" xfId="12583" xr:uid="{00000000-0005-0000-0000-0000AD850000}"/>
    <cellStyle name="Normal 2 5 4 6 4 3" xfId="20969" xr:uid="{00000000-0005-0000-0000-0000AE850000}"/>
    <cellStyle name="Normal 2 5 4 6 4 4" xfId="29355" xr:uid="{00000000-0005-0000-0000-0000AF850000}"/>
    <cellStyle name="Normal 2 5 4 6 4 5" xfId="37741" xr:uid="{00000000-0005-0000-0000-0000B0850000}"/>
    <cellStyle name="Normal 2 5 4 6 4 6" xfId="46127" xr:uid="{00000000-0005-0000-0000-0000B1850000}"/>
    <cellStyle name="Normal 2 5 4 6 4 7" xfId="54513" xr:uid="{00000000-0005-0000-0000-0000B2850000}"/>
    <cellStyle name="Normal 2 5 4 6 5" xfId="9617" xr:uid="{00000000-0005-0000-0000-0000B3850000}"/>
    <cellStyle name="Normal 2 5 4 6 6" xfId="18003" xr:uid="{00000000-0005-0000-0000-0000B4850000}"/>
    <cellStyle name="Normal 2 5 4 6 7" xfId="26389" xr:uid="{00000000-0005-0000-0000-0000B5850000}"/>
    <cellStyle name="Normal 2 5 4 6 8" xfId="34775" xr:uid="{00000000-0005-0000-0000-0000B6850000}"/>
    <cellStyle name="Normal 2 5 4 6 9" xfId="43161" xr:uid="{00000000-0005-0000-0000-0000B7850000}"/>
    <cellStyle name="Normal 2 5 4 7" xfId="1652" xr:uid="{00000000-0005-0000-0000-0000B8850000}"/>
    <cellStyle name="Normal 2 5 4 7 10" xfId="51977" xr:uid="{00000000-0005-0000-0000-0000B9850000}"/>
    <cellStyle name="Normal 2 5 4 7 11" xfId="60363" xr:uid="{00000000-0005-0000-0000-0000BA850000}"/>
    <cellStyle name="Normal 2 5 4 7 2" xfId="2672" xr:uid="{00000000-0005-0000-0000-0000BB850000}"/>
    <cellStyle name="Normal 2 5 4 7 2 2" xfId="5389" xr:uid="{00000000-0005-0000-0000-0000BC850000}"/>
    <cellStyle name="Normal 2 5 4 7 2 2 2" xfId="16743" xr:uid="{00000000-0005-0000-0000-0000BD850000}"/>
    <cellStyle name="Normal 2 5 4 7 2 2 3" xfId="25129" xr:uid="{00000000-0005-0000-0000-0000BE850000}"/>
    <cellStyle name="Normal 2 5 4 7 2 2 4" xfId="33515" xr:uid="{00000000-0005-0000-0000-0000BF850000}"/>
    <cellStyle name="Normal 2 5 4 7 2 2 5" xfId="41901" xr:uid="{00000000-0005-0000-0000-0000C0850000}"/>
    <cellStyle name="Normal 2 5 4 7 2 2 6" xfId="50287" xr:uid="{00000000-0005-0000-0000-0000C1850000}"/>
    <cellStyle name="Normal 2 5 4 7 2 2 7" xfId="58673" xr:uid="{00000000-0005-0000-0000-0000C2850000}"/>
    <cellStyle name="Normal 2 5 4 7 2 3" xfId="8357" xr:uid="{00000000-0005-0000-0000-0000C3850000}"/>
    <cellStyle name="Normal 2 5 4 7 2 3 2" xfId="14033" xr:uid="{00000000-0005-0000-0000-0000C4850000}"/>
    <cellStyle name="Normal 2 5 4 7 2 3 3" xfId="22419" xr:uid="{00000000-0005-0000-0000-0000C5850000}"/>
    <cellStyle name="Normal 2 5 4 7 2 3 4" xfId="30805" xr:uid="{00000000-0005-0000-0000-0000C6850000}"/>
    <cellStyle name="Normal 2 5 4 7 2 3 5" xfId="39191" xr:uid="{00000000-0005-0000-0000-0000C7850000}"/>
    <cellStyle name="Normal 2 5 4 7 2 3 6" xfId="47577" xr:uid="{00000000-0005-0000-0000-0000C8850000}"/>
    <cellStyle name="Normal 2 5 4 7 2 3 7" xfId="55963" xr:uid="{00000000-0005-0000-0000-0000C9850000}"/>
    <cellStyle name="Normal 2 5 4 7 2 4" xfId="11067" xr:uid="{00000000-0005-0000-0000-0000CA850000}"/>
    <cellStyle name="Normal 2 5 4 7 2 5" xfId="19453" xr:uid="{00000000-0005-0000-0000-0000CB850000}"/>
    <cellStyle name="Normal 2 5 4 7 2 6" xfId="27839" xr:uid="{00000000-0005-0000-0000-0000CC850000}"/>
    <cellStyle name="Normal 2 5 4 7 2 7" xfId="36225" xr:uid="{00000000-0005-0000-0000-0000CD850000}"/>
    <cellStyle name="Normal 2 5 4 7 2 8" xfId="44611" xr:uid="{00000000-0005-0000-0000-0000CE850000}"/>
    <cellStyle name="Normal 2 5 4 7 2 9" xfId="52997" xr:uid="{00000000-0005-0000-0000-0000CF850000}"/>
    <cellStyle name="Normal 2 5 4 7 3" xfId="4369" xr:uid="{00000000-0005-0000-0000-0000D0850000}"/>
    <cellStyle name="Normal 2 5 4 7 3 2" xfId="15723" xr:uid="{00000000-0005-0000-0000-0000D1850000}"/>
    <cellStyle name="Normal 2 5 4 7 3 3" xfId="24109" xr:uid="{00000000-0005-0000-0000-0000D2850000}"/>
    <cellStyle name="Normal 2 5 4 7 3 4" xfId="32495" xr:uid="{00000000-0005-0000-0000-0000D3850000}"/>
    <cellStyle name="Normal 2 5 4 7 3 5" xfId="40881" xr:uid="{00000000-0005-0000-0000-0000D4850000}"/>
    <cellStyle name="Normal 2 5 4 7 3 6" xfId="49267" xr:uid="{00000000-0005-0000-0000-0000D5850000}"/>
    <cellStyle name="Normal 2 5 4 7 3 7" xfId="57653" xr:uid="{00000000-0005-0000-0000-0000D6850000}"/>
    <cellStyle name="Normal 2 5 4 7 4" xfId="7337" xr:uid="{00000000-0005-0000-0000-0000D7850000}"/>
    <cellStyle name="Normal 2 5 4 7 4 2" xfId="13013" xr:uid="{00000000-0005-0000-0000-0000D8850000}"/>
    <cellStyle name="Normal 2 5 4 7 4 3" xfId="21399" xr:uid="{00000000-0005-0000-0000-0000D9850000}"/>
    <cellStyle name="Normal 2 5 4 7 4 4" xfId="29785" xr:uid="{00000000-0005-0000-0000-0000DA850000}"/>
    <cellStyle name="Normal 2 5 4 7 4 5" xfId="38171" xr:uid="{00000000-0005-0000-0000-0000DB850000}"/>
    <cellStyle name="Normal 2 5 4 7 4 6" xfId="46557" xr:uid="{00000000-0005-0000-0000-0000DC850000}"/>
    <cellStyle name="Normal 2 5 4 7 4 7" xfId="54943" xr:uid="{00000000-0005-0000-0000-0000DD850000}"/>
    <cellStyle name="Normal 2 5 4 7 5" xfId="10047" xr:uid="{00000000-0005-0000-0000-0000DE850000}"/>
    <cellStyle name="Normal 2 5 4 7 6" xfId="18433" xr:uid="{00000000-0005-0000-0000-0000DF850000}"/>
    <cellStyle name="Normal 2 5 4 7 7" xfId="26819" xr:uid="{00000000-0005-0000-0000-0000E0850000}"/>
    <cellStyle name="Normal 2 5 4 7 8" xfId="35205" xr:uid="{00000000-0005-0000-0000-0000E1850000}"/>
    <cellStyle name="Normal 2 5 4 7 9" xfId="43591" xr:uid="{00000000-0005-0000-0000-0000E2850000}"/>
    <cellStyle name="Normal 2 5 4 8" xfId="2242" xr:uid="{00000000-0005-0000-0000-0000E3850000}"/>
    <cellStyle name="Normal 2 5 4 8 2" xfId="4959" xr:uid="{00000000-0005-0000-0000-0000E4850000}"/>
    <cellStyle name="Normal 2 5 4 8 2 2" xfId="16313" xr:uid="{00000000-0005-0000-0000-0000E5850000}"/>
    <cellStyle name="Normal 2 5 4 8 2 3" xfId="24699" xr:uid="{00000000-0005-0000-0000-0000E6850000}"/>
    <cellStyle name="Normal 2 5 4 8 2 4" xfId="33085" xr:uid="{00000000-0005-0000-0000-0000E7850000}"/>
    <cellStyle name="Normal 2 5 4 8 2 5" xfId="41471" xr:uid="{00000000-0005-0000-0000-0000E8850000}"/>
    <cellStyle name="Normal 2 5 4 8 2 6" xfId="49857" xr:uid="{00000000-0005-0000-0000-0000E9850000}"/>
    <cellStyle name="Normal 2 5 4 8 2 7" xfId="58243" xr:uid="{00000000-0005-0000-0000-0000EA850000}"/>
    <cellStyle name="Normal 2 5 4 8 3" xfId="7927" xr:uid="{00000000-0005-0000-0000-0000EB850000}"/>
    <cellStyle name="Normal 2 5 4 8 3 2" xfId="13603" xr:uid="{00000000-0005-0000-0000-0000EC850000}"/>
    <cellStyle name="Normal 2 5 4 8 3 3" xfId="21989" xr:uid="{00000000-0005-0000-0000-0000ED850000}"/>
    <cellStyle name="Normal 2 5 4 8 3 4" xfId="30375" xr:uid="{00000000-0005-0000-0000-0000EE850000}"/>
    <cellStyle name="Normal 2 5 4 8 3 5" xfId="38761" xr:uid="{00000000-0005-0000-0000-0000EF850000}"/>
    <cellStyle name="Normal 2 5 4 8 3 6" xfId="47147" xr:uid="{00000000-0005-0000-0000-0000F0850000}"/>
    <cellStyle name="Normal 2 5 4 8 3 7" xfId="55533" xr:uid="{00000000-0005-0000-0000-0000F1850000}"/>
    <cellStyle name="Normal 2 5 4 8 4" xfId="10637" xr:uid="{00000000-0005-0000-0000-0000F2850000}"/>
    <cellStyle name="Normal 2 5 4 8 5" xfId="19023" xr:uid="{00000000-0005-0000-0000-0000F3850000}"/>
    <cellStyle name="Normal 2 5 4 8 6" xfId="27409" xr:uid="{00000000-0005-0000-0000-0000F4850000}"/>
    <cellStyle name="Normal 2 5 4 8 7" xfId="35795" xr:uid="{00000000-0005-0000-0000-0000F5850000}"/>
    <cellStyle name="Normal 2 5 4 8 8" xfId="44181" xr:uid="{00000000-0005-0000-0000-0000F6850000}"/>
    <cellStyle name="Normal 2 5 4 8 9" xfId="52567" xr:uid="{00000000-0005-0000-0000-0000F7850000}"/>
    <cellStyle name="Normal 2 5 4 9" xfId="717" xr:uid="{00000000-0005-0000-0000-0000F8850000}"/>
    <cellStyle name="Normal 2 5 4 9 2" xfId="6492" xr:uid="{00000000-0005-0000-0000-0000F9850000}"/>
    <cellStyle name="Normal 2 5 4 9 3" xfId="12168" xr:uid="{00000000-0005-0000-0000-0000FA850000}"/>
    <cellStyle name="Normal 2 5 4 9 4" xfId="20554" xr:uid="{00000000-0005-0000-0000-0000FB850000}"/>
    <cellStyle name="Normal 2 5 4 9 5" xfId="28940" xr:uid="{00000000-0005-0000-0000-0000FC850000}"/>
    <cellStyle name="Normal 2 5 4 9 6" xfId="37326" xr:uid="{00000000-0005-0000-0000-0000FD850000}"/>
    <cellStyle name="Normal 2 5 4 9 7" xfId="45712" xr:uid="{00000000-0005-0000-0000-0000FE850000}"/>
    <cellStyle name="Normal 2 5 4 9 8" xfId="54098" xr:uid="{00000000-0005-0000-0000-0000FF850000}"/>
    <cellStyle name="Normal 2 5 4_Sheet1" xfId="321" xr:uid="{00000000-0005-0000-0000-000000860000}"/>
    <cellStyle name="Normal 2 5 5" xfId="322" xr:uid="{00000000-0005-0000-0000-000001860000}"/>
    <cellStyle name="Normal 2 5 5 10" xfId="6074" xr:uid="{00000000-0005-0000-0000-000002860000}"/>
    <cellStyle name="Normal 2 5 5 10 2" xfId="11750" xr:uid="{00000000-0005-0000-0000-000003860000}"/>
    <cellStyle name="Normal 2 5 5 10 3" xfId="20136" xr:uid="{00000000-0005-0000-0000-000004860000}"/>
    <cellStyle name="Normal 2 5 5 10 4" xfId="28522" xr:uid="{00000000-0005-0000-0000-000005860000}"/>
    <cellStyle name="Normal 2 5 5 10 5" xfId="36908" xr:uid="{00000000-0005-0000-0000-000006860000}"/>
    <cellStyle name="Normal 2 5 5 10 6" xfId="45294" xr:uid="{00000000-0005-0000-0000-000007860000}"/>
    <cellStyle name="Normal 2 5 5 10 7" xfId="53680" xr:uid="{00000000-0005-0000-0000-000008860000}"/>
    <cellStyle name="Normal 2 5 5 11" xfId="9208" xr:uid="{00000000-0005-0000-0000-000009860000}"/>
    <cellStyle name="Normal 2 5 5 12" xfId="17594" xr:uid="{00000000-0005-0000-0000-00000A860000}"/>
    <cellStyle name="Normal 2 5 5 13" xfId="25980" xr:uid="{00000000-0005-0000-0000-00000B860000}"/>
    <cellStyle name="Normal 2 5 5 14" xfId="34366" xr:uid="{00000000-0005-0000-0000-00000C860000}"/>
    <cellStyle name="Normal 2 5 5 15" xfId="42752" xr:uid="{00000000-0005-0000-0000-00000D860000}"/>
    <cellStyle name="Normal 2 5 5 16" xfId="51138" xr:uid="{00000000-0005-0000-0000-00000E860000}"/>
    <cellStyle name="Normal 2 5 5 17" xfId="59524" xr:uid="{00000000-0005-0000-0000-00000F860000}"/>
    <cellStyle name="Normal 2 5 5 18" xfId="60891" xr:uid="{00000000-0005-0000-0000-000010860000}"/>
    <cellStyle name="Normal 2 5 5 2" xfId="323" xr:uid="{00000000-0005-0000-0000-000011860000}"/>
    <cellStyle name="Normal 2 5 5 2 10" xfId="9209" xr:uid="{00000000-0005-0000-0000-000012860000}"/>
    <cellStyle name="Normal 2 5 5 2 11" xfId="17595" xr:uid="{00000000-0005-0000-0000-000013860000}"/>
    <cellStyle name="Normal 2 5 5 2 12" xfId="25981" xr:uid="{00000000-0005-0000-0000-000014860000}"/>
    <cellStyle name="Normal 2 5 5 2 13" xfId="34367" xr:uid="{00000000-0005-0000-0000-000015860000}"/>
    <cellStyle name="Normal 2 5 5 2 14" xfId="42753" xr:uid="{00000000-0005-0000-0000-000016860000}"/>
    <cellStyle name="Normal 2 5 5 2 15" xfId="51139" xr:uid="{00000000-0005-0000-0000-000017860000}"/>
    <cellStyle name="Normal 2 5 5 2 16" xfId="59525" xr:uid="{00000000-0005-0000-0000-000018860000}"/>
    <cellStyle name="Normal 2 5 5 2 17" xfId="60892" xr:uid="{00000000-0005-0000-0000-000019860000}"/>
    <cellStyle name="Normal 2 5 5 2 2" xfId="324" xr:uid="{00000000-0005-0000-0000-00001A860000}"/>
    <cellStyle name="Normal 2 5 5 2 2 10" xfId="34368" xr:uid="{00000000-0005-0000-0000-00001B860000}"/>
    <cellStyle name="Normal 2 5 5 2 2 11" xfId="42754" xr:uid="{00000000-0005-0000-0000-00001C860000}"/>
    <cellStyle name="Normal 2 5 5 2 2 12" xfId="51140" xr:uid="{00000000-0005-0000-0000-00001D860000}"/>
    <cellStyle name="Normal 2 5 5 2 2 13" xfId="59526" xr:uid="{00000000-0005-0000-0000-00001E860000}"/>
    <cellStyle name="Normal 2 5 5 2 2 14" xfId="60893" xr:uid="{00000000-0005-0000-0000-00001F860000}"/>
    <cellStyle name="Normal 2 5 5 2 2 2" xfId="1147" xr:uid="{00000000-0005-0000-0000-000020860000}"/>
    <cellStyle name="Normal 2 5 5 2 2 2 10" xfId="51558" xr:uid="{00000000-0005-0000-0000-000021860000}"/>
    <cellStyle name="Normal 2 5 5 2 2 2 11" xfId="59944" xr:uid="{00000000-0005-0000-0000-000022860000}"/>
    <cellStyle name="Normal 2 5 5 2 2 2 12" xfId="61388" xr:uid="{00000000-0005-0000-0000-000023860000}"/>
    <cellStyle name="Normal 2 5 5 2 2 2 2" xfId="3098" xr:uid="{00000000-0005-0000-0000-000024860000}"/>
    <cellStyle name="Normal 2 5 5 2 2 2 2 2" xfId="5815" xr:uid="{00000000-0005-0000-0000-000025860000}"/>
    <cellStyle name="Normal 2 5 5 2 2 2 2 2 2" xfId="17169" xr:uid="{00000000-0005-0000-0000-000026860000}"/>
    <cellStyle name="Normal 2 5 5 2 2 2 2 2 3" xfId="25555" xr:uid="{00000000-0005-0000-0000-000027860000}"/>
    <cellStyle name="Normal 2 5 5 2 2 2 2 2 4" xfId="33941" xr:uid="{00000000-0005-0000-0000-000028860000}"/>
    <cellStyle name="Normal 2 5 5 2 2 2 2 2 5" xfId="42327" xr:uid="{00000000-0005-0000-0000-000029860000}"/>
    <cellStyle name="Normal 2 5 5 2 2 2 2 2 6" xfId="50713" xr:uid="{00000000-0005-0000-0000-00002A860000}"/>
    <cellStyle name="Normal 2 5 5 2 2 2 2 2 7" xfId="59099" xr:uid="{00000000-0005-0000-0000-00002B860000}"/>
    <cellStyle name="Normal 2 5 5 2 2 2 2 3" xfId="8783" xr:uid="{00000000-0005-0000-0000-00002C860000}"/>
    <cellStyle name="Normal 2 5 5 2 2 2 2 3 2" xfId="14459" xr:uid="{00000000-0005-0000-0000-00002D860000}"/>
    <cellStyle name="Normal 2 5 5 2 2 2 2 3 3" xfId="22845" xr:uid="{00000000-0005-0000-0000-00002E860000}"/>
    <cellStyle name="Normal 2 5 5 2 2 2 2 3 4" xfId="31231" xr:uid="{00000000-0005-0000-0000-00002F860000}"/>
    <cellStyle name="Normal 2 5 5 2 2 2 2 3 5" xfId="39617" xr:uid="{00000000-0005-0000-0000-000030860000}"/>
    <cellStyle name="Normal 2 5 5 2 2 2 2 3 6" xfId="48003" xr:uid="{00000000-0005-0000-0000-000031860000}"/>
    <cellStyle name="Normal 2 5 5 2 2 2 2 3 7" xfId="56389" xr:uid="{00000000-0005-0000-0000-000032860000}"/>
    <cellStyle name="Normal 2 5 5 2 2 2 2 4" xfId="11493" xr:uid="{00000000-0005-0000-0000-000033860000}"/>
    <cellStyle name="Normal 2 5 5 2 2 2 2 5" xfId="19879" xr:uid="{00000000-0005-0000-0000-000034860000}"/>
    <cellStyle name="Normal 2 5 5 2 2 2 2 6" xfId="28265" xr:uid="{00000000-0005-0000-0000-000035860000}"/>
    <cellStyle name="Normal 2 5 5 2 2 2 2 7" xfId="36651" xr:uid="{00000000-0005-0000-0000-000036860000}"/>
    <cellStyle name="Normal 2 5 5 2 2 2 2 8" xfId="45037" xr:uid="{00000000-0005-0000-0000-000037860000}"/>
    <cellStyle name="Normal 2 5 5 2 2 2 2 9" xfId="53423" xr:uid="{00000000-0005-0000-0000-000038860000}"/>
    <cellStyle name="Normal 2 5 5 2 2 2 3" xfId="3950" xr:uid="{00000000-0005-0000-0000-000039860000}"/>
    <cellStyle name="Normal 2 5 5 2 2 2 3 2" xfId="15304" xr:uid="{00000000-0005-0000-0000-00003A860000}"/>
    <cellStyle name="Normal 2 5 5 2 2 2 3 3" xfId="23690" xr:uid="{00000000-0005-0000-0000-00003B860000}"/>
    <cellStyle name="Normal 2 5 5 2 2 2 3 4" xfId="32076" xr:uid="{00000000-0005-0000-0000-00003C860000}"/>
    <cellStyle name="Normal 2 5 5 2 2 2 3 5" xfId="40462" xr:uid="{00000000-0005-0000-0000-00003D860000}"/>
    <cellStyle name="Normal 2 5 5 2 2 2 3 6" xfId="48848" xr:uid="{00000000-0005-0000-0000-00003E860000}"/>
    <cellStyle name="Normal 2 5 5 2 2 2 3 7" xfId="57234" xr:uid="{00000000-0005-0000-0000-00003F860000}"/>
    <cellStyle name="Normal 2 5 5 2 2 2 4" xfId="6918" xr:uid="{00000000-0005-0000-0000-000040860000}"/>
    <cellStyle name="Normal 2 5 5 2 2 2 4 2" xfId="12594" xr:uid="{00000000-0005-0000-0000-000041860000}"/>
    <cellStyle name="Normal 2 5 5 2 2 2 4 3" xfId="20980" xr:uid="{00000000-0005-0000-0000-000042860000}"/>
    <cellStyle name="Normal 2 5 5 2 2 2 4 4" xfId="29366" xr:uid="{00000000-0005-0000-0000-000043860000}"/>
    <cellStyle name="Normal 2 5 5 2 2 2 4 5" xfId="37752" xr:uid="{00000000-0005-0000-0000-000044860000}"/>
    <cellStyle name="Normal 2 5 5 2 2 2 4 6" xfId="46138" xr:uid="{00000000-0005-0000-0000-000045860000}"/>
    <cellStyle name="Normal 2 5 5 2 2 2 4 7" xfId="54524" xr:uid="{00000000-0005-0000-0000-000046860000}"/>
    <cellStyle name="Normal 2 5 5 2 2 2 5" xfId="9628" xr:uid="{00000000-0005-0000-0000-000047860000}"/>
    <cellStyle name="Normal 2 5 5 2 2 2 6" xfId="18014" xr:uid="{00000000-0005-0000-0000-000048860000}"/>
    <cellStyle name="Normal 2 5 5 2 2 2 7" xfId="26400" xr:uid="{00000000-0005-0000-0000-000049860000}"/>
    <cellStyle name="Normal 2 5 5 2 2 2 8" xfId="34786" xr:uid="{00000000-0005-0000-0000-00004A860000}"/>
    <cellStyle name="Normal 2 5 5 2 2 2 9" xfId="43172" xr:uid="{00000000-0005-0000-0000-00004B860000}"/>
    <cellStyle name="Normal 2 5 5 2 2 3" xfId="1660" xr:uid="{00000000-0005-0000-0000-00004C860000}"/>
    <cellStyle name="Normal 2 5 5 2 2 3 10" xfId="51985" xr:uid="{00000000-0005-0000-0000-00004D860000}"/>
    <cellStyle name="Normal 2 5 5 2 2 3 11" xfId="60371" xr:uid="{00000000-0005-0000-0000-00004E860000}"/>
    <cellStyle name="Normal 2 5 5 2 2 3 2" xfId="2680" xr:uid="{00000000-0005-0000-0000-00004F860000}"/>
    <cellStyle name="Normal 2 5 5 2 2 3 2 2" xfId="5397" xr:uid="{00000000-0005-0000-0000-000050860000}"/>
    <cellStyle name="Normal 2 5 5 2 2 3 2 2 2" xfId="16751" xr:uid="{00000000-0005-0000-0000-000051860000}"/>
    <cellStyle name="Normal 2 5 5 2 2 3 2 2 3" xfId="25137" xr:uid="{00000000-0005-0000-0000-000052860000}"/>
    <cellStyle name="Normal 2 5 5 2 2 3 2 2 4" xfId="33523" xr:uid="{00000000-0005-0000-0000-000053860000}"/>
    <cellStyle name="Normal 2 5 5 2 2 3 2 2 5" xfId="41909" xr:uid="{00000000-0005-0000-0000-000054860000}"/>
    <cellStyle name="Normal 2 5 5 2 2 3 2 2 6" xfId="50295" xr:uid="{00000000-0005-0000-0000-000055860000}"/>
    <cellStyle name="Normal 2 5 5 2 2 3 2 2 7" xfId="58681" xr:uid="{00000000-0005-0000-0000-000056860000}"/>
    <cellStyle name="Normal 2 5 5 2 2 3 2 3" xfId="8365" xr:uid="{00000000-0005-0000-0000-000057860000}"/>
    <cellStyle name="Normal 2 5 5 2 2 3 2 3 2" xfId="14041" xr:uid="{00000000-0005-0000-0000-000058860000}"/>
    <cellStyle name="Normal 2 5 5 2 2 3 2 3 3" xfId="22427" xr:uid="{00000000-0005-0000-0000-000059860000}"/>
    <cellStyle name="Normal 2 5 5 2 2 3 2 3 4" xfId="30813" xr:uid="{00000000-0005-0000-0000-00005A860000}"/>
    <cellStyle name="Normal 2 5 5 2 2 3 2 3 5" xfId="39199" xr:uid="{00000000-0005-0000-0000-00005B860000}"/>
    <cellStyle name="Normal 2 5 5 2 2 3 2 3 6" xfId="47585" xr:uid="{00000000-0005-0000-0000-00005C860000}"/>
    <cellStyle name="Normal 2 5 5 2 2 3 2 3 7" xfId="55971" xr:uid="{00000000-0005-0000-0000-00005D860000}"/>
    <cellStyle name="Normal 2 5 5 2 2 3 2 4" xfId="11075" xr:uid="{00000000-0005-0000-0000-00005E860000}"/>
    <cellStyle name="Normal 2 5 5 2 2 3 2 5" xfId="19461" xr:uid="{00000000-0005-0000-0000-00005F860000}"/>
    <cellStyle name="Normal 2 5 5 2 2 3 2 6" xfId="27847" xr:uid="{00000000-0005-0000-0000-000060860000}"/>
    <cellStyle name="Normal 2 5 5 2 2 3 2 7" xfId="36233" xr:uid="{00000000-0005-0000-0000-000061860000}"/>
    <cellStyle name="Normal 2 5 5 2 2 3 2 8" xfId="44619" xr:uid="{00000000-0005-0000-0000-000062860000}"/>
    <cellStyle name="Normal 2 5 5 2 2 3 2 9" xfId="53005" xr:uid="{00000000-0005-0000-0000-000063860000}"/>
    <cellStyle name="Normal 2 5 5 2 2 3 3" xfId="4377" xr:uid="{00000000-0005-0000-0000-000064860000}"/>
    <cellStyle name="Normal 2 5 5 2 2 3 3 2" xfId="15731" xr:uid="{00000000-0005-0000-0000-000065860000}"/>
    <cellStyle name="Normal 2 5 5 2 2 3 3 3" xfId="24117" xr:uid="{00000000-0005-0000-0000-000066860000}"/>
    <cellStyle name="Normal 2 5 5 2 2 3 3 4" xfId="32503" xr:uid="{00000000-0005-0000-0000-000067860000}"/>
    <cellStyle name="Normal 2 5 5 2 2 3 3 5" xfId="40889" xr:uid="{00000000-0005-0000-0000-000068860000}"/>
    <cellStyle name="Normal 2 5 5 2 2 3 3 6" xfId="49275" xr:uid="{00000000-0005-0000-0000-000069860000}"/>
    <cellStyle name="Normal 2 5 5 2 2 3 3 7" xfId="57661" xr:uid="{00000000-0005-0000-0000-00006A860000}"/>
    <cellStyle name="Normal 2 5 5 2 2 3 4" xfId="7345" xr:uid="{00000000-0005-0000-0000-00006B860000}"/>
    <cellStyle name="Normal 2 5 5 2 2 3 4 2" xfId="13021" xr:uid="{00000000-0005-0000-0000-00006C860000}"/>
    <cellStyle name="Normal 2 5 5 2 2 3 4 3" xfId="21407" xr:uid="{00000000-0005-0000-0000-00006D860000}"/>
    <cellStyle name="Normal 2 5 5 2 2 3 4 4" xfId="29793" xr:uid="{00000000-0005-0000-0000-00006E860000}"/>
    <cellStyle name="Normal 2 5 5 2 2 3 4 5" xfId="38179" xr:uid="{00000000-0005-0000-0000-00006F860000}"/>
    <cellStyle name="Normal 2 5 5 2 2 3 4 6" xfId="46565" xr:uid="{00000000-0005-0000-0000-000070860000}"/>
    <cellStyle name="Normal 2 5 5 2 2 3 4 7" xfId="54951" xr:uid="{00000000-0005-0000-0000-000071860000}"/>
    <cellStyle name="Normal 2 5 5 2 2 3 5" xfId="10055" xr:uid="{00000000-0005-0000-0000-000072860000}"/>
    <cellStyle name="Normal 2 5 5 2 2 3 6" xfId="18441" xr:uid="{00000000-0005-0000-0000-000073860000}"/>
    <cellStyle name="Normal 2 5 5 2 2 3 7" xfId="26827" xr:uid="{00000000-0005-0000-0000-000074860000}"/>
    <cellStyle name="Normal 2 5 5 2 2 3 8" xfId="35213" xr:uid="{00000000-0005-0000-0000-000075860000}"/>
    <cellStyle name="Normal 2 5 5 2 2 3 9" xfId="43599" xr:uid="{00000000-0005-0000-0000-000076860000}"/>
    <cellStyle name="Normal 2 5 5 2 2 4" xfId="2253" xr:uid="{00000000-0005-0000-0000-000077860000}"/>
    <cellStyle name="Normal 2 5 5 2 2 4 2" xfId="4970" xr:uid="{00000000-0005-0000-0000-000078860000}"/>
    <cellStyle name="Normal 2 5 5 2 2 4 2 2" xfId="16324" xr:uid="{00000000-0005-0000-0000-000079860000}"/>
    <cellStyle name="Normal 2 5 5 2 2 4 2 3" xfId="24710" xr:uid="{00000000-0005-0000-0000-00007A860000}"/>
    <cellStyle name="Normal 2 5 5 2 2 4 2 4" xfId="33096" xr:uid="{00000000-0005-0000-0000-00007B860000}"/>
    <cellStyle name="Normal 2 5 5 2 2 4 2 5" xfId="41482" xr:uid="{00000000-0005-0000-0000-00007C860000}"/>
    <cellStyle name="Normal 2 5 5 2 2 4 2 6" xfId="49868" xr:uid="{00000000-0005-0000-0000-00007D860000}"/>
    <cellStyle name="Normal 2 5 5 2 2 4 2 7" xfId="58254" xr:uid="{00000000-0005-0000-0000-00007E860000}"/>
    <cellStyle name="Normal 2 5 5 2 2 4 3" xfId="7938" xr:uid="{00000000-0005-0000-0000-00007F860000}"/>
    <cellStyle name="Normal 2 5 5 2 2 4 3 2" xfId="13614" xr:uid="{00000000-0005-0000-0000-000080860000}"/>
    <cellStyle name="Normal 2 5 5 2 2 4 3 3" xfId="22000" xr:uid="{00000000-0005-0000-0000-000081860000}"/>
    <cellStyle name="Normal 2 5 5 2 2 4 3 4" xfId="30386" xr:uid="{00000000-0005-0000-0000-000082860000}"/>
    <cellStyle name="Normal 2 5 5 2 2 4 3 5" xfId="38772" xr:uid="{00000000-0005-0000-0000-000083860000}"/>
    <cellStyle name="Normal 2 5 5 2 2 4 3 6" xfId="47158" xr:uid="{00000000-0005-0000-0000-000084860000}"/>
    <cellStyle name="Normal 2 5 5 2 2 4 3 7" xfId="55544" xr:uid="{00000000-0005-0000-0000-000085860000}"/>
    <cellStyle name="Normal 2 5 5 2 2 4 4" xfId="10648" xr:uid="{00000000-0005-0000-0000-000086860000}"/>
    <cellStyle name="Normal 2 5 5 2 2 4 5" xfId="19034" xr:uid="{00000000-0005-0000-0000-000087860000}"/>
    <cellStyle name="Normal 2 5 5 2 2 4 6" xfId="27420" xr:uid="{00000000-0005-0000-0000-000088860000}"/>
    <cellStyle name="Normal 2 5 5 2 2 4 7" xfId="35806" xr:uid="{00000000-0005-0000-0000-000089860000}"/>
    <cellStyle name="Normal 2 5 5 2 2 4 8" xfId="44192" xr:uid="{00000000-0005-0000-0000-00008A860000}"/>
    <cellStyle name="Normal 2 5 5 2 2 4 9" xfId="52578" xr:uid="{00000000-0005-0000-0000-00008B860000}"/>
    <cellStyle name="Normal 2 5 5 2 2 5" xfId="3532" xr:uid="{00000000-0005-0000-0000-00008C860000}"/>
    <cellStyle name="Normal 2 5 5 2 2 5 2" xfId="14886" xr:uid="{00000000-0005-0000-0000-00008D860000}"/>
    <cellStyle name="Normal 2 5 5 2 2 5 3" xfId="23272" xr:uid="{00000000-0005-0000-0000-00008E860000}"/>
    <cellStyle name="Normal 2 5 5 2 2 5 4" xfId="31658" xr:uid="{00000000-0005-0000-0000-00008F860000}"/>
    <cellStyle name="Normal 2 5 5 2 2 5 5" xfId="40044" xr:uid="{00000000-0005-0000-0000-000090860000}"/>
    <cellStyle name="Normal 2 5 5 2 2 5 6" xfId="48430" xr:uid="{00000000-0005-0000-0000-000091860000}"/>
    <cellStyle name="Normal 2 5 5 2 2 5 7" xfId="56816" xr:uid="{00000000-0005-0000-0000-000092860000}"/>
    <cellStyle name="Normal 2 5 5 2 2 6" xfId="6500" xr:uid="{00000000-0005-0000-0000-000093860000}"/>
    <cellStyle name="Normal 2 5 5 2 2 6 2" xfId="12176" xr:uid="{00000000-0005-0000-0000-000094860000}"/>
    <cellStyle name="Normal 2 5 5 2 2 6 3" xfId="20562" xr:uid="{00000000-0005-0000-0000-000095860000}"/>
    <cellStyle name="Normal 2 5 5 2 2 6 4" xfId="28948" xr:uid="{00000000-0005-0000-0000-000096860000}"/>
    <cellStyle name="Normal 2 5 5 2 2 6 5" xfId="37334" xr:uid="{00000000-0005-0000-0000-000097860000}"/>
    <cellStyle name="Normal 2 5 5 2 2 6 6" xfId="45720" xr:uid="{00000000-0005-0000-0000-000098860000}"/>
    <cellStyle name="Normal 2 5 5 2 2 6 7" xfId="54106" xr:uid="{00000000-0005-0000-0000-000099860000}"/>
    <cellStyle name="Normal 2 5 5 2 2 7" xfId="9210" xr:uid="{00000000-0005-0000-0000-00009A860000}"/>
    <cellStyle name="Normal 2 5 5 2 2 8" xfId="17596" xr:uid="{00000000-0005-0000-0000-00009B860000}"/>
    <cellStyle name="Normal 2 5 5 2 2 9" xfId="25982" xr:uid="{00000000-0005-0000-0000-00009C860000}"/>
    <cellStyle name="Normal 2 5 5 2 3" xfId="1148" xr:uid="{00000000-0005-0000-0000-00009D860000}"/>
    <cellStyle name="Normal 2 5 5 2 3 10" xfId="43173" xr:uid="{00000000-0005-0000-0000-00009E860000}"/>
    <cellStyle name="Normal 2 5 5 2 3 11" xfId="51559" xr:uid="{00000000-0005-0000-0000-00009F860000}"/>
    <cellStyle name="Normal 2 5 5 2 3 12" xfId="59945" xr:uid="{00000000-0005-0000-0000-0000A0860000}"/>
    <cellStyle name="Normal 2 5 5 2 3 13" xfId="61387" xr:uid="{00000000-0005-0000-0000-0000A1860000}"/>
    <cellStyle name="Normal 2 5 5 2 3 2" xfId="1900" xr:uid="{00000000-0005-0000-0000-0000A2860000}"/>
    <cellStyle name="Normal 2 5 5 2 3 2 10" xfId="52225" xr:uid="{00000000-0005-0000-0000-0000A3860000}"/>
    <cellStyle name="Normal 2 5 5 2 3 2 11" xfId="60611" xr:uid="{00000000-0005-0000-0000-0000A4860000}"/>
    <cellStyle name="Normal 2 5 5 2 3 2 2" xfId="3099" xr:uid="{00000000-0005-0000-0000-0000A5860000}"/>
    <cellStyle name="Normal 2 5 5 2 3 2 2 2" xfId="5816" xr:uid="{00000000-0005-0000-0000-0000A6860000}"/>
    <cellStyle name="Normal 2 5 5 2 3 2 2 2 2" xfId="17170" xr:uid="{00000000-0005-0000-0000-0000A7860000}"/>
    <cellStyle name="Normal 2 5 5 2 3 2 2 2 3" xfId="25556" xr:uid="{00000000-0005-0000-0000-0000A8860000}"/>
    <cellStyle name="Normal 2 5 5 2 3 2 2 2 4" xfId="33942" xr:uid="{00000000-0005-0000-0000-0000A9860000}"/>
    <cellStyle name="Normal 2 5 5 2 3 2 2 2 5" xfId="42328" xr:uid="{00000000-0005-0000-0000-0000AA860000}"/>
    <cellStyle name="Normal 2 5 5 2 3 2 2 2 6" xfId="50714" xr:uid="{00000000-0005-0000-0000-0000AB860000}"/>
    <cellStyle name="Normal 2 5 5 2 3 2 2 2 7" xfId="59100" xr:uid="{00000000-0005-0000-0000-0000AC860000}"/>
    <cellStyle name="Normal 2 5 5 2 3 2 2 3" xfId="8784" xr:uid="{00000000-0005-0000-0000-0000AD860000}"/>
    <cellStyle name="Normal 2 5 5 2 3 2 2 3 2" xfId="14460" xr:uid="{00000000-0005-0000-0000-0000AE860000}"/>
    <cellStyle name="Normal 2 5 5 2 3 2 2 3 3" xfId="22846" xr:uid="{00000000-0005-0000-0000-0000AF860000}"/>
    <cellStyle name="Normal 2 5 5 2 3 2 2 3 4" xfId="31232" xr:uid="{00000000-0005-0000-0000-0000B0860000}"/>
    <cellStyle name="Normal 2 5 5 2 3 2 2 3 5" xfId="39618" xr:uid="{00000000-0005-0000-0000-0000B1860000}"/>
    <cellStyle name="Normal 2 5 5 2 3 2 2 3 6" xfId="48004" xr:uid="{00000000-0005-0000-0000-0000B2860000}"/>
    <cellStyle name="Normal 2 5 5 2 3 2 2 3 7" xfId="56390" xr:uid="{00000000-0005-0000-0000-0000B3860000}"/>
    <cellStyle name="Normal 2 5 5 2 3 2 2 4" xfId="11494" xr:uid="{00000000-0005-0000-0000-0000B4860000}"/>
    <cellStyle name="Normal 2 5 5 2 3 2 2 5" xfId="19880" xr:uid="{00000000-0005-0000-0000-0000B5860000}"/>
    <cellStyle name="Normal 2 5 5 2 3 2 2 6" xfId="28266" xr:uid="{00000000-0005-0000-0000-0000B6860000}"/>
    <cellStyle name="Normal 2 5 5 2 3 2 2 7" xfId="36652" xr:uid="{00000000-0005-0000-0000-0000B7860000}"/>
    <cellStyle name="Normal 2 5 5 2 3 2 2 8" xfId="45038" xr:uid="{00000000-0005-0000-0000-0000B8860000}"/>
    <cellStyle name="Normal 2 5 5 2 3 2 2 9" xfId="53424" xr:uid="{00000000-0005-0000-0000-0000B9860000}"/>
    <cellStyle name="Normal 2 5 5 2 3 2 3" xfId="4617" xr:uid="{00000000-0005-0000-0000-0000BA860000}"/>
    <cellStyle name="Normal 2 5 5 2 3 2 3 2" xfId="15971" xr:uid="{00000000-0005-0000-0000-0000BB860000}"/>
    <cellStyle name="Normal 2 5 5 2 3 2 3 3" xfId="24357" xr:uid="{00000000-0005-0000-0000-0000BC860000}"/>
    <cellStyle name="Normal 2 5 5 2 3 2 3 4" xfId="32743" xr:uid="{00000000-0005-0000-0000-0000BD860000}"/>
    <cellStyle name="Normal 2 5 5 2 3 2 3 5" xfId="41129" xr:uid="{00000000-0005-0000-0000-0000BE860000}"/>
    <cellStyle name="Normal 2 5 5 2 3 2 3 6" xfId="49515" xr:uid="{00000000-0005-0000-0000-0000BF860000}"/>
    <cellStyle name="Normal 2 5 5 2 3 2 3 7" xfId="57901" xr:uid="{00000000-0005-0000-0000-0000C0860000}"/>
    <cellStyle name="Normal 2 5 5 2 3 2 4" xfId="7585" xr:uid="{00000000-0005-0000-0000-0000C1860000}"/>
    <cellStyle name="Normal 2 5 5 2 3 2 4 2" xfId="13261" xr:uid="{00000000-0005-0000-0000-0000C2860000}"/>
    <cellStyle name="Normal 2 5 5 2 3 2 4 3" xfId="21647" xr:uid="{00000000-0005-0000-0000-0000C3860000}"/>
    <cellStyle name="Normal 2 5 5 2 3 2 4 4" xfId="30033" xr:uid="{00000000-0005-0000-0000-0000C4860000}"/>
    <cellStyle name="Normal 2 5 5 2 3 2 4 5" xfId="38419" xr:uid="{00000000-0005-0000-0000-0000C5860000}"/>
    <cellStyle name="Normal 2 5 5 2 3 2 4 6" xfId="46805" xr:uid="{00000000-0005-0000-0000-0000C6860000}"/>
    <cellStyle name="Normal 2 5 5 2 3 2 4 7" xfId="55191" xr:uid="{00000000-0005-0000-0000-0000C7860000}"/>
    <cellStyle name="Normal 2 5 5 2 3 2 5" xfId="10295" xr:uid="{00000000-0005-0000-0000-0000C8860000}"/>
    <cellStyle name="Normal 2 5 5 2 3 2 6" xfId="18681" xr:uid="{00000000-0005-0000-0000-0000C9860000}"/>
    <cellStyle name="Normal 2 5 5 2 3 2 7" xfId="27067" xr:uid="{00000000-0005-0000-0000-0000CA860000}"/>
    <cellStyle name="Normal 2 5 5 2 3 2 8" xfId="35453" xr:uid="{00000000-0005-0000-0000-0000CB860000}"/>
    <cellStyle name="Normal 2 5 5 2 3 2 9" xfId="43839" xr:uid="{00000000-0005-0000-0000-0000CC860000}"/>
    <cellStyle name="Normal 2 5 5 2 3 3" xfId="2254" xr:uid="{00000000-0005-0000-0000-0000CD860000}"/>
    <cellStyle name="Normal 2 5 5 2 3 3 2" xfId="4971" xr:uid="{00000000-0005-0000-0000-0000CE860000}"/>
    <cellStyle name="Normal 2 5 5 2 3 3 2 2" xfId="16325" xr:uid="{00000000-0005-0000-0000-0000CF860000}"/>
    <cellStyle name="Normal 2 5 5 2 3 3 2 3" xfId="24711" xr:uid="{00000000-0005-0000-0000-0000D0860000}"/>
    <cellStyle name="Normal 2 5 5 2 3 3 2 4" xfId="33097" xr:uid="{00000000-0005-0000-0000-0000D1860000}"/>
    <cellStyle name="Normal 2 5 5 2 3 3 2 5" xfId="41483" xr:uid="{00000000-0005-0000-0000-0000D2860000}"/>
    <cellStyle name="Normal 2 5 5 2 3 3 2 6" xfId="49869" xr:uid="{00000000-0005-0000-0000-0000D3860000}"/>
    <cellStyle name="Normal 2 5 5 2 3 3 2 7" xfId="58255" xr:uid="{00000000-0005-0000-0000-0000D4860000}"/>
    <cellStyle name="Normal 2 5 5 2 3 3 3" xfId="7939" xr:uid="{00000000-0005-0000-0000-0000D5860000}"/>
    <cellStyle name="Normal 2 5 5 2 3 3 3 2" xfId="13615" xr:uid="{00000000-0005-0000-0000-0000D6860000}"/>
    <cellStyle name="Normal 2 5 5 2 3 3 3 3" xfId="22001" xr:uid="{00000000-0005-0000-0000-0000D7860000}"/>
    <cellStyle name="Normal 2 5 5 2 3 3 3 4" xfId="30387" xr:uid="{00000000-0005-0000-0000-0000D8860000}"/>
    <cellStyle name="Normal 2 5 5 2 3 3 3 5" xfId="38773" xr:uid="{00000000-0005-0000-0000-0000D9860000}"/>
    <cellStyle name="Normal 2 5 5 2 3 3 3 6" xfId="47159" xr:uid="{00000000-0005-0000-0000-0000DA860000}"/>
    <cellStyle name="Normal 2 5 5 2 3 3 3 7" xfId="55545" xr:uid="{00000000-0005-0000-0000-0000DB860000}"/>
    <cellStyle name="Normal 2 5 5 2 3 3 4" xfId="10649" xr:uid="{00000000-0005-0000-0000-0000DC860000}"/>
    <cellStyle name="Normal 2 5 5 2 3 3 5" xfId="19035" xr:uid="{00000000-0005-0000-0000-0000DD860000}"/>
    <cellStyle name="Normal 2 5 5 2 3 3 6" xfId="27421" xr:uid="{00000000-0005-0000-0000-0000DE860000}"/>
    <cellStyle name="Normal 2 5 5 2 3 3 7" xfId="35807" xr:uid="{00000000-0005-0000-0000-0000DF860000}"/>
    <cellStyle name="Normal 2 5 5 2 3 3 8" xfId="44193" xr:uid="{00000000-0005-0000-0000-0000E0860000}"/>
    <cellStyle name="Normal 2 5 5 2 3 3 9" xfId="52579" xr:uid="{00000000-0005-0000-0000-0000E1860000}"/>
    <cellStyle name="Normal 2 5 5 2 3 4" xfId="3951" xr:uid="{00000000-0005-0000-0000-0000E2860000}"/>
    <cellStyle name="Normal 2 5 5 2 3 4 2" xfId="15305" xr:uid="{00000000-0005-0000-0000-0000E3860000}"/>
    <cellStyle name="Normal 2 5 5 2 3 4 3" xfId="23691" xr:uid="{00000000-0005-0000-0000-0000E4860000}"/>
    <cellStyle name="Normal 2 5 5 2 3 4 4" xfId="32077" xr:uid="{00000000-0005-0000-0000-0000E5860000}"/>
    <cellStyle name="Normal 2 5 5 2 3 4 5" xfId="40463" xr:uid="{00000000-0005-0000-0000-0000E6860000}"/>
    <cellStyle name="Normal 2 5 5 2 3 4 6" xfId="48849" xr:uid="{00000000-0005-0000-0000-0000E7860000}"/>
    <cellStyle name="Normal 2 5 5 2 3 4 7" xfId="57235" xr:uid="{00000000-0005-0000-0000-0000E8860000}"/>
    <cellStyle name="Normal 2 5 5 2 3 5" xfId="6919" xr:uid="{00000000-0005-0000-0000-0000E9860000}"/>
    <cellStyle name="Normal 2 5 5 2 3 5 2" xfId="12595" xr:uid="{00000000-0005-0000-0000-0000EA860000}"/>
    <cellStyle name="Normal 2 5 5 2 3 5 3" xfId="20981" xr:uid="{00000000-0005-0000-0000-0000EB860000}"/>
    <cellStyle name="Normal 2 5 5 2 3 5 4" xfId="29367" xr:uid="{00000000-0005-0000-0000-0000EC860000}"/>
    <cellStyle name="Normal 2 5 5 2 3 5 5" xfId="37753" xr:uid="{00000000-0005-0000-0000-0000ED860000}"/>
    <cellStyle name="Normal 2 5 5 2 3 5 6" xfId="46139" xr:uid="{00000000-0005-0000-0000-0000EE860000}"/>
    <cellStyle name="Normal 2 5 5 2 3 5 7" xfId="54525" xr:uid="{00000000-0005-0000-0000-0000EF860000}"/>
    <cellStyle name="Normal 2 5 5 2 3 6" xfId="9629" xr:uid="{00000000-0005-0000-0000-0000F0860000}"/>
    <cellStyle name="Normal 2 5 5 2 3 7" xfId="18015" xr:uid="{00000000-0005-0000-0000-0000F1860000}"/>
    <cellStyle name="Normal 2 5 5 2 3 8" xfId="26401" xr:uid="{00000000-0005-0000-0000-0000F2860000}"/>
    <cellStyle name="Normal 2 5 5 2 3 9" xfId="34787" xr:uid="{00000000-0005-0000-0000-0000F3860000}"/>
    <cellStyle name="Normal 2 5 5 2 4" xfId="1146" xr:uid="{00000000-0005-0000-0000-0000F4860000}"/>
    <cellStyle name="Normal 2 5 5 2 4 10" xfId="51557" xr:uid="{00000000-0005-0000-0000-0000F5860000}"/>
    <cellStyle name="Normal 2 5 5 2 4 11" xfId="59943" xr:uid="{00000000-0005-0000-0000-0000F6860000}"/>
    <cellStyle name="Normal 2 5 5 2 4 2" xfId="3097" xr:uid="{00000000-0005-0000-0000-0000F7860000}"/>
    <cellStyle name="Normal 2 5 5 2 4 2 2" xfId="5814" xr:uid="{00000000-0005-0000-0000-0000F8860000}"/>
    <cellStyle name="Normal 2 5 5 2 4 2 2 2" xfId="17168" xr:uid="{00000000-0005-0000-0000-0000F9860000}"/>
    <cellStyle name="Normal 2 5 5 2 4 2 2 3" xfId="25554" xr:uid="{00000000-0005-0000-0000-0000FA860000}"/>
    <cellStyle name="Normal 2 5 5 2 4 2 2 4" xfId="33940" xr:uid="{00000000-0005-0000-0000-0000FB860000}"/>
    <cellStyle name="Normal 2 5 5 2 4 2 2 5" xfId="42326" xr:uid="{00000000-0005-0000-0000-0000FC860000}"/>
    <cellStyle name="Normal 2 5 5 2 4 2 2 6" xfId="50712" xr:uid="{00000000-0005-0000-0000-0000FD860000}"/>
    <cellStyle name="Normal 2 5 5 2 4 2 2 7" xfId="59098" xr:uid="{00000000-0005-0000-0000-0000FE860000}"/>
    <cellStyle name="Normal 2 5 5 2 4 2 3" xfId="8782" xr:uid="{00000000-0005-0000-0000-0000FF860000}"/>
    <cellStyle name="Normal 2 5 5 2 4 2 3 2" xfId="14458" xr:uid="{00000000-0005-0000-0000-000000870000}"/>
    <cellStyle name="Normal 2 5 5 2 4 2 3 3" xfId="22844" xr:uid="{00000000-0005-0000-0000-000001870000}"/>
    <cellStyle name="Normal 2 5 5 2 4 2 3 4" xfId="31230" xr:uid="{00000000-0005-0000-0000-000002870000}"/>
    <cellStyle name="Normal 2 5 5 2 4 2 3 5" xfId="39616" xr:uid="{00000000-0005-0000-0000-000003870000}"/>
    <cellStyle name="Normal 2 5 5 2 4 2 3 6" xfId="48002" xr:uid="{00000000-0005-0000-0000-000004870000}"/>
    <cellStyle name="Normal 2 5 5 2 4 2 3 7" xfId="56388" xr:uid="{00000000-0005-0000-0000-000005870000}"/>
    <cellStyle name="Normal 2 5 5 2 4 2 4" xfId="11492" xr:uid="{00000000-0005-0000-0000-000006870000}"/>
    <cellStyle name="Normal 2 5 5 2 4 2 5" xfId="19878" xr:uid="{00000000-0005-0000-0000-000007870000}"/>
    <cellStyle name="Normal 2 5 5 2 4 2 6" xfId="28264" xr:uid="{00000000-0005-0000-0000-000008870000}"/>
    <cellStyle name="Normal 2 5 5 2 4 2 7" xfId="36650" xr:uid="{00000000-0005-0000-0000-000009870000}"/>
    <cellStyle name="Normal 2 5 5 2 4 2 8" xfId="45036" xr:uid="{00000000-0005-0000-0000-00000A870000}"/>
    <cellStyle name="Normal 2 5 5 2 4 2 9" xfId="53422" xr:uid="{00000000-0005-0000-0000-00000B870000}"/>
    <cellStyle name="Normal 2 5 5 2 4 3" xfId="3949" xr:uid="{00000000-0005-0000-0000-00000C870000}"/>
    <cellStyle name="Normal 2 5 5 2 4 3 2" xfId="15303" xr:uid="{00000000-0005-0000-0000-00000D870000}"/>
    <cellStyle name="Normal 2 5 5 2 4 3 3" xfId="23689" xr:uid="{00000000-0005-0000-0000-00000E870000}"/>
    <cellStyle name="Normal 2 5 5 2 4 3 4" xfId="32075" xr:uid="{00000000-0005-0000-0000-00000F870000}"/>
    <cellStyle name="Normal 2 5 5 2 4 3 5" xfId="40461" xr:uid="{00000000-0005-0000-0000-000010870000}"/>
    <cellStyle name="Normal 2 5 5 2 4 3 6" xfId="48847" xr:uid="{00000000-0005-0000-0000-000011870000}"/>
    <cellStyle name="Normal 2 5 5 2 4 3 7" xfId="57233" xr:uid="{00000000-0005-0000-0000-000012870000}"/>
    <cellStyle name="Normal 2 5 5 2 4 4" xfId="6917" xr:uid="{00000000-0005-0000-0000-000013870000}"/>
    <cellStyle name="Normal 2 5 5 2 4 4 2" xfId="12593" xr:uid="{00000000-0005-0000-0000-000014870000}"/>
    <cellStyle name="Normal 2 5 5 2 4 4 3" xfId="20979" xr:uid="{00000000-0005-0000-0000-000015870000}"/>
    <cellStyle name="Normal 2 5 5 2 4 4 4" xfId="29365" xr:uid="{00000000-0005-0000-0000-000016870000}"/>
    <cellStyle name="Normal 2 5 5 2 4 4 5" xfId="37751" xr:uid="{00000000-0005-0000-0000-000017870000}"/>
    <cellStyle name="Normal 2 5 5 2 4 4 6" xfId="46137" xr:uid="{00000000-0005-0000-0000-000018870000}"/>
    <cellStyle name="Normal 2 5 5 2 4 4 7" xfId="54523" xr:uid="{00000000-0005-0000-0000-000019870000}"/>
    <cellStyle name="Normal 2 5 5 2 4 5" xfId="9627" xr:uid="{00000000-0005-0000-0000-00001A870000}"/>
    <cellStyle name="Normal 2 5 5 2 4 6" xfId="18013" xr:uid="{00000000-0005-0000-0000-00001B870000}"/>
    <cellStyle name="Normal 2 5 5 2 4 7" xfId="26399" xr:uid="{00000000-0005-0000-0000-00001C870000}"/>
    <cellStyle name="Normal 2 5 5 2 4 8" xfId="34785" xr:uid="{00000000-0005-0000-0000-00001D870000}"/>
    <cellStyle name="Normal 2 5 5 2 4 9" xfId="43171" xr:uid="{00000000-0005-0000-0000-00001E870000}"/>
    <cellStyle name="Normal 2 5 5 2 5" xfId="1659" xr:uid="{00000000-0005-0000-0000-00001F870000}"/>
    <cellStyle name="Normal 2 5 5 2 5 10" xfId="51984" xr:uid="{00000000-0005-0000-0000-000020870000}"/>
    <cellStyle name="Normal 2 5 5 2 5 11" xfId="60370" xr:uid="{00000000-0005-0000-0000-000021870000}"/>
    <cellStyle name="Normal 2 5 5 2 5 2" xfId="2679" xr:uid="{00000000-0005-0000-0000-000022870000}"/>
    <cellStyle name="Normal 2 5 5 2 5 2 2" xfId="5396" xr:uid="{00000000-0005-0000-0000-000023870000}"/>
    <cellStyle name="Normal 2 5 5 2 5 2 2 2" xfId="16750" xr:uid="{00000000-0005-0000-0000-000024870000}"/>
    <cellStyle name="Normal 2 5 5 2 5 2 2 3" xfId="25136" xr:uid="{00000000-0005-0000-0000-000025870000}"/>
    <cellStyle name="Normal 2 5 5 2 5 2 2 4" xfId="33522" xr:uid="{00000000-0005-0000-0000-000026870000}"/>
    <cellStyle name="Normal 2 5 5 2 5 2 2 5" xfId="41908" xr:uid="{00000000-0005-0000-0000-000027870000}"/>
    <cellStyle name="Normal 2 5 5 2 5 2 2 6" xfId="50294" xr:uid="{00000000-0005-0000-0000-000028870000}"/>
    <cellStyle name="Normal 2 5 5 2 5 2 2 7" xfId="58680" xr:uid="{00000000-0005-0000-0000-000029870000}"/>
    <cellStyle name="Normal 2 5 5 2 5 2 3" xfId="8364" xr:uid="{00000000-0005-0000-0000-00002A870000}"/>
    <cellStyle name="Normal 2 5 5 2 5 2 3 2" xfId="14040" xr:uid="{00000000-0005-0000-0000-00002B870000}"/>
    <cellStyle name="Normal 2 5 5 2 5 2 3 3" xfId="22426" xr:uid="{00000000-0005-0000-0000-00002C870000}"/>
    <cellStyle name="Normal 2 5 5 2 5 2 3 4" xfId="30812" xr:uid="{00000000-0005-0000-0000-00002D870000}"/>
    <cellStyle name="Normal 2 5 5 2 5 2 3 5" xfId="39198" xr:uid="{00000000-0005-0000-0000-00002E870000}"/>
    <cellStyle name="Normal 2 5 5 2 5 2 3 6" xfId="47584" xr:uid="{00000000-0005-0000-0000-00002F870000}"/>
    <cellStyle name="Normal 2 5 5 2 5 2 3 7" xfId="55970" xr:uid="{00000000-0005-0000-0000-000030870000}"/>
    <cellStyle name="Normal 2 5 5 2 5 2 4" xfId="11074" xr:uid="{00000000-0005-0000-0000-000031870000}"/>
    <cellStyle name="Normal 2 5 5 2 5 2 5" xfId="19460" xr:uid="{00000000-0005-0000-0000-000032870000}"/>
    <cellStyle name="Normal 2 5 5 2 5 2 6" xfId="27846" xr:uid="{00000000-0005-0000-0000-000033870000}"/>
    <cellStyle name="Normal 2 5 5 2 5 2 7" xfId="36232" xr:uid="{00000000-0005-0000-0000-000034870000}"/>
    <cellStyle name="Normal 2 5 5 2 5 2 8" xfId="44618" xr:uid="{00000000-0005-0000-0000-000035870000}"/>
    <cellStyle name="Normal 2 5 5 2 5 2 9" xfId="53004" xr:uid="{00000000-0005-0000-0000-000036870000}"/>
    <cellStyle name="Normal 2 5 5 2 5 3" xfId="4376" xr:uid="{00000000-0005-0000-0000-000037870000}"/>
    <cellStyle name="Normal 2 5 5 2 5 3 2" xfId="15730" xr:uid="{00000000-0005-0000-0000-000038870000}"/>
    <cellStyle name="Normal 2 5 5 2 5 3 3" xfId="24116" xr:uid="{00000000-0005-0000-0000-000039870000}"/>
    <cellStyle name="Normal 2 5 5 2 5 3 4" xfId="32502" xr:uid="{00000000-0005-0000-0000-00003A870000}"/>
    <cellStyle name="Normal 2 5 5 2 5 3 5" xfId="40888" xr:uid="{00000000-0005-0000-0000-00003B870000}"/>
    <cellStyle name="Normal 2 5 5 2 5 3 6" xfId="49274" xr:uid="{00000000-0005-0000-0000-00003C870000}"/>
    <cellStyle name="Normal 2 5 5 2 5 3 7" xfId="57660" xr:uid="{00000000-0005-0000-0000-00003D870000}"/>
    <cellStyle name="Normal 2 5 5 2 5 4" xfId="7344" xr:uid="{00000000-0005-0000-0000-00003E870000}"/>
    <cellStyle name="Normal 2 5 5 2 5 4 2" xfId="13020" xr:uid="{00000000-0005-0000-0000-00003F870000}"/>
    <cellStyle name="Normal 2 5 5 2 5 4 3" xfId="21406" xr:uid="{00000000-0005-0000-0000-000040870000}"/>
    <cellStyle name="Normal 2 5 5 2 5 4 4" xfId="29792" xr:uid="{00000000-0005-0000-0000-000041870000}"/>
    <cellStyle name="Normal 2 5 5 2 5 4 5" xfId="38178" xr:uid="{00000000-0005-0000-0000-000042870000}"/>
    <cellStyle name="Normal 2 5 5 2 5 4 6" xfId="46564" xr:uid="{00000000-0005-0000-0000-000043870000}"/>
    <cellStyle name="Normal 2 5 5 2 5 4 7" xfId="54950" xr:uid="{00000000-0005-0000-0000-000044870000}"/>
    <cellStyle name="Normal 2 5 5 2 5 5" xfId="10054" xr:uid="{00000000-0005-0000-0000-000045870000}"/>
    <cellStyle name="Normal 2 5 5 2 5 6" xfId="18440" xr:uid="{00000000-0005-0000-0000-000046870000}"/>
    <cellStyle name="Normal 2 5 5 2 5 7" xfId="26826" xr:uid="{00000000-0005-0000-0000-000047870000}"/>
    <cellStyle name="Normal 2 5 5 2 5 8" xfId="35212" xr:uid="{00000000-0005-0000-0000-000048870000}"/>
    <cellStyle name="Normal 2 5 5 2 5 9" xfId="43598" xr:uid="{00000000-0005-0000-0000-000049870000}"/>
    <cellStyle name="Normal 2 5 5 2 6" xfId="2252" xr:uid="{00000000-0005-0000-0000-00004A870000}"/>
    <cellStyle name="Normal 2 5 5 2 6 2" xfId="4969" xr:uid="{00000000-0005-0000-0000-00004B870000}"/>
    <cellStyle name="Normal 2 5 5 2 6 2 2" xfId="16323" xr:uid="{00000000-0005-0000-0000-00004C870000}"/>
    <cellStyle name="Normal 2 5 5 2 6 2 3" xfId="24709" xr:uid="{00000000-0005-0000-0000-00004D870000}"/>
    <cellStyle name="Normal 2 5 5 2 6 2 4" xfId="33095" xr:uid="{00000000-0005-0000-0000-00004E870000}"/>
    <cellStyle name="Normal 2 5 5 2 6 2 5" xfId="41481" xr:uid="{00000000-0005-0000-0000-00004F870000}"/>
    <cellStyle name="Normal 2 5 5 2 6 2 6" xfId="49867" xr:uid="{00000000-0005-0000-0000-000050870000}"/>
    <cellStyle name="Normal 2 5 5 2 6 2 7" xfId="58253" xr:uid="{00000000-0005-0000-0000-000051870000}"/>
    <cellStyle name="Normal 2 5 5 2 6 3" xfId="7937" xr:uid="{00000000-0005-0000-0000-000052870000}"/>
    <cellStyle name="Normal 2 5 5 2 6 3 2" xfId="13613" xr:uid="{00000000-0005-0000-0000-000053870000}"/>
    <cellStyle name="Normal 2 5 5 2 6 3 3" xfId="21999" xr:uid="{00000000-0005-0000-0000-000054870000}"/>
    <cellStyle name="Normal 2 5 5 2 6 3 4" xfId="30385" xr:uid="{00000000-0005-0000-0000-000055870000}"/>
    <cellStyle name="Normal 2 5 5 2 6 3 5" xfId="38771" xr:uid="{00000000-0005-0000-0000-000056870000}"/>
    <cellStyle name="Normal 2 5 5 2 6 3 6" xfId="47157" xr:uid="{00000000-0005-0000-0000-000057870000}"/>
    <cellStyle name="Normal 2 5 5 2 6 3 7" xfId="55543" xr:uid="{00000000-0005-0000-0000-000058870000}"/>
    <cellStyle name="Normal 2 5 5 2 6 4" xfId="10647" xr:uid="{00000000-0005-0000-0000-000059870000}"/>
    <cellStyle name="Normal 2 5 5 2 6 5" xfId="19033" xr:uid="{00000000-0005-0000-0000-00005A870000}"/>
    <cellStyle name="Normal 2 5 5 2 6 6" xfId="27419" xr:uid="{00000000-0005-0000-0000-00005B870000}"/>
    <cellStyle name="Normal 2 5 5 2 6 7" xfId="35805" xr:uid="{00000000-0005-0000-0000-00005C870000}"/>
    <cellStyle name="Normal 2 5 5 2 6 8" xfId="44191" xr:uid="{00000000-0005-0000-0000-00005D870000}"/>
    <cellStyle name="Normal 2 5 5 2 6 9" xfId="52577" xr:uid="{00000000-0005-0000-0000-00005E870000}"/>
    <cellStyle name="Normal 2 5 5 2 7" xfId="722" xr:uid="{00000000-0005-0000-0000-00005F870000}"/>
    <cellStyle name="Normal 2 5 5 2 7 2" xfId="6499" xr:uid="{00000000-0005-0000-0000-000060870000}"/>
    <cellStyle name="Normal 2 5 5 2 7 3" xfId="12175" xr:uid="{00000000-0005-0000-0000-000061870000}"/>
    <cellStyle name="Normal 2 5 5 2 7 4" xfId="20561" xr:uid="{00000000-0005-0000-0000-000062870000}"/>
    <cellStyle name="Normal 2 5 5 2 7 5" xfId="28947" xr:uid="{00000000-0005-0000-0000-000063870000}"/>
    <cellStyle name="Normal 2 5 5 2 7 6" xfId="37333" xr:uid="{00000000-0005-0000-0000-000064870000}"/>
    <cellStyle name="Normal 2 5 5 2 7 7" xfId="45719" xr:uid="{00000000-0005-0000-0000-000065870000}"/>
    <cellStyle name="Normal 2 5 5 2 7 8" xfId="54105" xr:uid="{00000000-0005-0000-0000-000066870000}"/>
    <cellStyle name="Normal 2 5 5 2 8" xfId="3531" xr:uid="{00000000-0005-0000-0000-000067870000}"/>
    <cellStyle name="Normal 2 5 5 2 8 2" xfId="14885" xr:uid="{00000000-0005-0000-0000-000068870000}"/>
    <cellStyle name="Normal 2 5 5 2 8 3" xfId="23271" xr:uid="{00000000-0005-0000-0000-000069870000}"/>
    <cellStyle name="Normal 2 5 5 2 8 4" xfId="31657" xr:uid="{00000000-0005-0000-0000-00006A870000}"/>
    <cellStyle name="Normal 2 5 5 2 8 5" xfId="40043" xr:uid="{00000000-0005-0000-0000-00006B870000}"/>
    <cellStyle name="Normal 2 5 5 2 8 6" xfId="48429" xr:uid="{00000000-0005-0000-0000-00006C870000}"/>
    <cellStyle name="Normal 2 5 5 2 8 7" xfId="56815" xr:uid="{00000000-0005-0000-0000-00006D870000}"/>
    <cellStyle name="Normal 2 5 5 2 9" xfId="6258" xr:uid="{00000000-0005-0000-0000-00006E870000}"/>
    <cellStyle name="Normal 2 5 5 2 9 2" xfId="11934" xr:uid="{00000000-0005-0000-0000-00006F870000}"/>
    <cellStyle name="Normal 2 5 5 2 9 3" xfId="20320" xr:uid="{00000000-0005-0000-0000-000070870000}"/>
    <cellStyle name="Normal 2 5 5 2 9 4" xfId="28706" xr:uid="{00000000-0005-0000-0000-000071870000}"/>
    <cellStyle name="Normal 2 5 5 2 9 5" xfId="37092" xr:uid="{00000000-0005-0000-0000-000072870000}"/>
    <cellStyle name="Normal 2 5 5 2 9 6" xfId="45478" xr:uid="{00000000-0005-0000-0000-000073870000}"/>
    <cellStyle name="Normal 2 5 5 2 9 7" xfId="53864" xr:uid="{00000000-0005-0000-0000-000074870000}"/>
    <cellStyle name="Normal 2 5 5 2_Sheet1" xfId="325" xr:uid="{00000000-0005-0000-0000-000075870000}"/>
    <cellStyle name="Normal 2 5 5 3" xfId="326" xr:uid="{00000000-0005-0000-0000-000076870000}"/>
    <cellStyle name="Normal 2 5 5 3 10" xfId="25983" xr:uid="{00000000-0005-0000-0000-000077870000}"/>
    <cellStyle name="Normal 2 5 5 3 11" xfId="34369" xr:uid="{00000000-0005-0000-0000-000078870000}"/>
    <cellStyle name="Normal 2 5 5 3 12" xfId="42755" xr:uid="{00000000-0005-0000-0000-000079870000}"/>
    <cellStyle name="Normal 2 5 5 3 13" xfId="51141" xr:uid="{00000000-0005-0000-0000-00007A870000}"/>
    <cellStyle name="Normal 2 5 5 3 14" xfId="59527" xr:uid="{00000000-0005-0000-0000-00007B870000}"/>
    <cellStyle name="Normal 2 5 5 3 15" xfId="60894" xr:uid="{00000000-0005-0000-0000-00007C870000}"/>
    <cellStyle name="Normal 2 5 5 3 2" xfId="1149" xr:uid="{00000000-0005-0000-0000-00007D870000}"/>
    <cellStyle name="Normal 2 5 5 3 2 10" xfId="51560" xr:uid="{00000000-0005-0000-0000-00007E870000}"/>
    <cellStyle name="Normal 2 5 5 3 2 11" xfId="59946" xr:uid="{00000000-0005-0000-0000-00007F870000}"/>
    <cellStyle name="Normal 2 5 5 3 2 12" xfId="61389" xr:uid="{00000000-0005-0000-0000-000080870000}"/>
    <cellStyle name="Normal 2 5 5 3 2 2" xfId="3100" xr:uid="{00000000-0005-0000-0000-000081870000}"/>
    <cellStyle name="Normal 2 5 5 3 2 2 2" xfId="5817" xr:uid="{00000000-0005-0000-0000-000082870000}"/>
    <cellStyle name="Normal 2 5 5 3 2 2 2 2" xfId="17171" xr:uid="{00000000-0005-0000-0000-000083870000}"/>
    <cellStyle name="Normal 2 5 5 3 2 2 2 3" xfId="25557" xr:uid="{00000000-0005-0000-0000-000084870000}"/>
    <cellStyle name="Normal 2 5 5 3 2 2 2 4" xfId="33943" xr:uid="{00000000-0005-0000-0000-000085870000}"/>
    <cellStyle name="Normal 2 5 5 3 2 2 2 5" xfId="42329" xr:uid="{00000000-0005-0000-0000-000086870000}"/>
    <cellStyle name="Normal 2 5 5 3 2 2 2 6" xfId="50715" xr:uid="{00000000-0005-0000-0000-000087870000}"/>
    <cellStyle name="Normal 2 5 5 3 2 2 2 7" xfId="59101" xr:uid="{00000000-0005-0000-0000-000088870000}"/>
    <cellStyle name="Normal 2 5 5 3 2 2 3" xfId="8785" xr:uid="{00000000-0005-0000-0000-000089870000}"/>
    <cellStyle name="Normal 2 5 5 3 2 2 3 2" xfId="14461" xr:uid="{00000000-0005-0000-0000-00008A870000}"/>
    <cellStyle name="Normal 2 5 5 3 2 2 3 3" xfId="22847" xr:uid="{00000000-0005-0000-0000-00008B870000}"/>
    <cellStyle name="Normal 2 5 5 3 2 2 3 4" xfId="31233" xr:uid="{00000000-0005-0000-0000-00008C870000}"/>
    <cellStyle name="Normal 2 5 5 3 2 2 3 5" xfId="39619" xr:uid="{00000000-0005-0000-0000-00008D870000}"/>
    <cellStyle name="Normal 2 5 5 3 2 2 3 6" xfId="48005" xr:uid="{00000000-0005-0000-0000-00008E870000}"/>
    <cellStyle name="Normal 2 5 5 3 2 2 3 7" xfId="56391" xr:uid="{00000000-0005-0000-0000-00008F870000}"/>
    <cellStyle name="Normal 2 5 5 3 2 2 4" xfId="11495" xr:uid="{00000000-0005-0000-0000-000090870000}"/>
    <cellStyle name="Normal 2 5 5 3 2 2 5" xfId="19881" xr:uid="{00000000-0005-0000-0000-000091870000}"/>
    <cellStyle name="Normal 2 5 5 3 2 2 6" xfId="28267" xr:uid="{00000000-0005-0000-0000-000092870000}"/>
    <cellStyle name="Normal 2 5 5 3 2 2 7" xfId="36653" xr:uid="{00000000-0005-0000-0000-000093870000}"/>
    <cellStyle name="Normal 2 5 5 3 2 2 8" xfId="45039" xr:uid="{00000000-0005-0000-0000-000094870000}"/>
    <cellStyle name="Normal 2 5 5 3 2 2 9" xfId="53425" xr:uid="{00000000-0005-0000-0000-000095870000}"/>
    <cellStyle name="Normal 2 5 5 3 2 3" xfId="3952" xr:uid="{00000000-0005-0000-0000-000096870000}"/>
    <cellStyle name="Normal 2 5 5 3 2 3 2" xfId="15306" xr:uid="{00000000-0005-0000-0000-000097870000}"/>
    <cellStyle name="Normal 2 5 5 3 2 3 3" xfId="23692" xr:uid="{00000000-0005-0000-0000-000098870000}"/>
    <cellStyle name="Normal 2 5 5 3 2 3 4" xfId="32078" xr:uid="{00000000-0005-0000-0000-000099870000}"/>
    <cellStyle name="Normal 2 5 5 3 2 3 5" xfId="40464" xr:uid="{00000000-0005-0000-0000-00009A870000}"/>
    <cellStyle name="Normal 2 5 5 3 2 3 6" xfId="48850" xr:uid="{00000000-0005-0000-0000-00009B870000}"/>
    <cellStyle name="Normal 2 5 5 3 2 3 7" xfId="57236" xr:uid="{00000000-0005-0000-0000-00009C870000}"/>
    <cellStyle name="Normal 2 5 5 3 2 4" xfId="6920" xr:uid="{00000000-0005-0000-0000-00009D870000}"/>
    <cellStyle name="Normal 2 5 5 3 2 4 2" xfId="12596" xr:uid="{00000000-0005-0000-0000-00009E870000}"/>
    <cellStyle name="Normal 2 5 5 3 2 4 3" xfId="20982" xr:uid="{00000000-0005-0000-0000-00009F870000}"/>
    <cellStyle name="Normal 2 5 5 3 2 4 4" xfId="29368" xr:uid="{00000000-0005-0000-0000-0000A0870000}"/>
    <cellStyle name="Normal 2 5 5 3 2 4 5" xfId="37754" xr:uid="{00000000-0005-0000-0000-0000A1870000}"/>
    <cellStyle name="Normal 2 5 5 3 2 4 6" xfId="46140" xr:uid="{00000000-0005-0000-0000-0000A2870000}"/>
    <cellStyle name="Normal 2 5 5 3 2 4 7" xfId="54526" xr:uid="{00000000-0005-0000-0000-0000A3870000}"/>
    <cellStyle name="Normal 2 5 5 3 2 5" xfId="9630" xr:uid="{00000000-0005-0000-0000-0000A4870000}"/>
    <cellStyle name="Normal 2 5 5 3 2 6" xfId="18016" xr:uid="{00000000-0005-0000-0000-0000A5870000}"/>
    <cellStyle name="Normal 2 5 5 3 2 7" xfId="26402" xr:uid="{00000000-0005-0000-0000-0000A6870000}"/>
    <cellStyle name="Normal 2 5 5 3 2 8" xfId="34788" xr:uid="{00000000-0005-0000-0000-0000A7870000}"/>
    <cellStyle name="Normal 2 5 5 3 2 9" xfId="43174" xr:uid="{00000000-0005-0000-0000-0000A8870000}"/>
    <cellStyle name="Normal 2 5 5 3 3" xfId="1661" xr:uid="{00000000-0005-0000-0000-0000A9870000}"/>
    <cellStyle name="Normal 2 5 5 3 3 10" xfId="51986" xr:uid="{00000000-0005-0000-0000-0000AA870000}"/>
    <cellStyle name="Normal 2 5 5 3 3 11" xfId="60372" xr:uid="{00000000-0005-0000-0000-0000AB870000}"/>
    <cellStyle name="Normal 2 5 5 3 3 2" xfId="2681" xr:uid="{00000000-0005-0000-0000-0000AC870000}"/>
    <cellStyle name="Normal 2 5 5 3 3 2 2" xfId="5398" xr:uid="{00000000-0005-0000-0000-0000AD870000}"/>
    <cellStyle name="Normal 2 5 5 3 3 2 2 2" xfId="16752" xr:uid="{00000000-0005-0000-0000-0000AE870000}"/>
    <cellStyle name="Normal 2 5 5 3 3 2 2 3" xfId="25138" xr:uid="{00000000-0005-0000-0000-0000AF870000}"/>
    <cellStyle name="Normal 2 5 5 3 3 2 2 4" xfId="33524" xr:uid="{00000000-0005-0000-0000-0000B0870000}"/>
    <cellStyle name="Normal 2 5 5 3 3 2 2 5" xfId="41910" xr:uid="{00000000-0005-0000-0000-0000B1870000}"/>
    <cellStyle name="Normal 2 5 5 3 3 2 2 6" xfId="50296" xr:uid="{00000000-0005-0000-0000-0000B2870000}"/>
    <cellStyle name="Normal 2 5 5 3 3 2 2 7" xfId="58682" xr:uid="{00000000-0005-0000-0000-0000B3870000}"/>
    <cellStyle name="Normal 2 5 5 3 3 2 3" xfId="8366" xr:uid="{00000000-0005-0000-0000-0000B4870000}"/>
    <cellStyle name="Normal 2 5 5 3 3 2 3 2" xfId="14042" xr:uid="{00000000-0005-0000-0000-0000B5870000}"/>
    <cellStyle name="Normal 2 5 5 3 3 2 3 3" xfId="22428" xr:uid="{00000000-0005-0000-0000-0000B6870000}"/>
    <cellStyle name="Normal 2 5 5 3 3 2 3 4" xfId="30814" xr:uid="{00000000-0005-0000-0000-0000B7870000}"/>
    <cellStyle name="Normal 2 5 5 3 3 2 3 5" xfId="39200" xr:uid="{00000000-0005-0000-0000-0000B8870000}"/>
    <cellStyle name="Normal 2 5 5 3 3 2 3 6" xfId="47586" xr:uid="{00000000-0005-0000-0000-0000B9870000}"/>
    <cellStyle name="Normal 2 5 5 3 3 2 3 7" xfId="55972" xr:uid="{00000000-0005-0000-0000-0000BA870000}"/>
    <cellStyle name="Normal 2 5 5 3 3 2 4" xfId="11076" xr:uid="{00000000-0005-0000-0000-0000BB870000}"/>
    <cellStyle name="Normal 2 5 5 3 3 2 5" xfId="19462" xr:uid="{00000000-0005-0000-0000-0000BC870000}"/>
    <cellStyle name="Normal 2 5 5 3 3 2 6" xfId="27848" xr:uid="{00000000-0005-0000-0000-0000BD870000}"/>
    <cellStyle name="Normal 2 5 5 3 3 2 7" xfId="36234" xr:uid="{00000000-0005-0000-0000-0000BE870000}"/>
    <cellStyle name="Normal 2 5 5 3 3 2 8" xfId="44620" xr:uid="{00000000-0005-0000-0000-0000BF870000}"/>
    <cellStyle name="Normal 2 5 5 3 3 2 9" xfId="53006" xr:uid="{00000000-0005-0000-0000-0000C0870000}"/>
    <cellStyle name="Normal 2 5 5 3 3 3" xfId="4378" xr:uid="{00000000-0005-0000-0000-0000C1870000}"/>
    <cellStyle name="Normal 2 5 5 3 3 3 2" xfId="15732" xr:uid="{00000000-0005-0000-0000-0000C2870000}"/>
    <cellStyle name="Normal 2 5 5 3 3 3 3" xfId="24118" xr:uid="{00000000-0005-0000-0000-0000C3870000}"/>
    <cellStyle name="Normal 2 5 5 3 3 3 4" xfId="32504" xr:uid="{00000000-0005-0000-0000-0000C4870000}"/>
    <cellStyle name="Normal 2 5 5 3 3 3 5" xfId="40890" xr:uid="{00000000-0005-0000-0000-0000C5870000}"/>
    <cellStyle name="Normal 2 5 5 3 3 3 6" xfId="49276" xr:uid="{00000000-0005-0000-0000-0000C6870000}"/>
    <cellStyle name="Normal 2 5 5 3 3 3 7" xfId="57662" xr:uid="{00000000-0005-0000-0000-0000C7870000}"/>
    <cellStyle name="Normal 2 5 5 3 3 4" xfId="7346" xr:uid="{00000000-0005-0000-0000-0000C8870000}"/>
    <cellStyle name="Normal 2 5 5 3 3 4 2" xfId="13022" xr:uid="{00000000-0005-0000-0000-0000C9870000}"/>
    <cellStyle name="Normal 2 5 5 3 3 4 3" xfId="21408" xr:uid="{00000000-0005-0000-0000-0000CA870000}"/>
    <cellStyle name="Normal 2 5 5 3 3 4 4" xfId="29794" xr:uid="{00000000-0005-0000-0000-0000CB870000}"/>
    <cellStyle name="Normal 2 5 5 3 3 4 5" xfId="38180" xr:uid="{00000000-0005-0000-0000-0000CC870000}"/>
    <cellStyle name="Normal 2 5 5 3 3 4 6" xfId="46566" xr:uid="{00000000-0005-0000-0000-0000CD870000}"/>
    <cellStyle name="Normal 2 5 5 3 3 4 7" xfId="54952" xr:uid="{00000000-0005-0000-0000-0000CE870000}"/>
    <cellStyle name="Normal 2 5 5 3 3 5" xfId="10056" xr:uid="{00000000-0005-0000-0000-0000CF870000}"/>
    <cellStyle name="Normal 2 5 5 3 3 6" xfId="18442" xr:uid="{00000000-0005-0000-0000-0000D0870000}"/>
    <cellStyle name="Normal 2 5 5 3 3 7" xfId="26828" xr:uid="{00000000-0005-0000-0000-0000D1870000}"/>
    <cellStyle name="Normal 2 5 5 3 3 8" xfId="35214" xr:uid="{00000000-0005-0000-0000-0000D2870000}"/>
    <cellStyle name="Normal 2 5 5 3 3 9" xfId="43600" xr:uid="{00000000-0005-0000-0000-0000D3870000}"/>
    <cellStyle name="Normal 2 5 5 3 4" xfId="2255" xr:uid="{00000000-0005-0000-0000-0000D4870000}"/>
    <cellStyle name="Normal 2 5 5 3 4 2" xfId="4972" xr:uid="{00000000-0005-0000-0000-0000D5870000}"/>
    <cellStyle name="Normal 2 5 5 3 4 2 2" xfId="16326" xr:uid="{00000000-0005-0000-0000-0000D6870000}"/>
    <cellStyle name="Normal 2 5 5 3 4 2 3" xfId="24712" xr:uid="{00000000-0005-0000-0000-0000D7870000}"/>
    <cellStyle name="Normal 2 5 5 3 4 2 4" xfId="33098" xr:uid="{00000000-0005-0000-0000-0000D8870000}"/>
    <cellStyle name="Normal 2 5 5 3 4 2 5" xfId="41484" xr:uid="{00000000-0005-0000-0000-0000D9870000}"/>
    <cellStyle name="Normal 2 5 5 3 4 2 6" xfId="49870" xr:uid="{00000000-0005-0000-0000-0000DA870000}"/>
    <cellStyle name="Normal 2 5 5 3 4 2 7" xfId="58256" xr:uid="{00000000-0005-0000-0000-0000DB870000}"/>
    <cellStyle name="Normal 2 5 5 3 4 3" xfId="7940" xr:uid="{00000000-0005-0000-0000-0000DC870000}"/>
    <cellStyle name="Normal 2 5 5 3 4 3 2" xfId="13616" xr:uid="{00000000-0005-0000-0000-0000DD870000}"/>
    <cellStyle name="Normal 2 5 5 3 4 3 3" xfId="22002" xr:uid="{00000000-0005-0000-0000-0000DE870000}"/>
    <cellStyle name="Normal 2 5 5 3 4 3 4" xfId="30388" xr:uid="{00000000-0005-0000-0000-0000DF870000}"/>
    <cellStyle name="Normal 2 5 5 3 4 3 5" xfId="38774" xr:uid="{00000000-0005-0000-0000-0000E0870000}"/>
    <cellStyle name="Normal 2 5 5 3 4 3 6" xfId="47160" xr:uid="{00000000-0005-0000-0000-0000E1870000}"/>
    <cellStyle name="Normal 2 5 5 3 4 3 7" xfId="55546" xr:uid="{00000000-0005-0000-0000-0000E2870000}"/>
    <cellStyle name="Normal 2 5 5 3 4 4" xfId="10650" xr:uid="{00000000-0005-0000-0000-0000E3870000}"/>
    <cellStyle name="Normal 2 5 5 3 4 5" xfId="19036" xr:uid="{00000000-0005-0000-0000-0000E4870000}"/>
    <cellStyle name="Normal 2 5 5 3 4 6" xfId="27422" xr:uid="{00000000-0005-0000-0000-0000E5870000}"/>
    <cellStyle name="Normal 2 5 5 3 4 7" xfId="35808" xr:uid="{00000000-0005-0000-0000-0000E6870000}"/>
    <cellStyle name="Normal 2 5 5 3 4 8" xfId="44194" xr:uid="{00000000-0005-0000-0000-0000E7870000}"/>
    <cellStyle name="Normal 2 5 5 3 4 9" xfId="52580" xr:uid="{00000000-0005-0000-0000-0000E8870000}"/>
    <cellStyle name="Normal 2 5 5 3 5" xfId="723" xr:uid="{00000000-0005-0000-0000-0000E9870000}"/>
    <cellStyle name="Normal 2 5 5 3 5 2" xfId="6501" xr:uid="{00000000-0005-0000-0000-0000EA870000}"/>
    <cellStyle name="Normal 2 5 5 3 5 3" xfId="12177" xr:uid="{00000000-0005-0000-0000-0000EB870000}"/>
    <cellStyle name="Normal 2 5 5 3 5 4" xfId="20563" xr:uid="{00000000-0005-0000-0000-0000EC870000}"/>
    <cellStyle name="Normal 2 5 5 3 5 5" xfId="28949" xr:uid="{00000000-0005-0000-0000-0000ED870000}"/>
    <cellStyle name="Normal 2 5 5 3 5 6" xfId="37335" xr:uid="{00000000-0005-0000-0000-0000EE870000}"/>
    <cellStyle name="Normal 2 5 5 3 5 7" xfId="45721" xr:uid="{00000000-0005-0000-0000-0000EF870000}"/>
    <cellStyle name="Normal 2 5 5 3 5 8" xfId="54107" xr:uid="{00000000-0005-0000-0000-0000F0870000}"/>
    <cellStyle name="Normal 2 5 5 3 6" xfId="3533" xr:uid="{00000000-0005-0000-0000-0000F1870000}"/>
    <cellStyle name="Normal 2 5 5 3 6 2" xfId="14887" xr:uid="{00000000-0005-0000-0000-0000F2870000}"/>
    <cellStyle name="Normal 2 5 5 3 6 3" xfId="23273" xr:uid="{00000000-0005-0000-0000-0000F3870000}"/>
    <cellStyle name="Normal 2 5 5 3 6 4" xfId="31659" xr:uid="{00000000-0005-0000-0000-0000F4870000}"/>
    <cellStyle name="Normal 2 5 5 3 6 5" xfId="40045" xr:uid="{00000000-0005-0000-0000-0000F5870000}"/>
    <cellStyle name="Normal 2 5 5 3 6 6" xfId="48431" xr:uid="{00000000-0005-0000-0000-0000F6870000}"/>
    <cellStyle name="Normal 2 5 5 3 6 7" xfId="56817" xr:uid="{00000000-0005-0000-0000-0000F7870000}"/>
    <cellStyle name="Normal 2 5 5 3 7" xfId="6186" xr:uid="{00000000-0005-0000-0000-0000F8870000}"/>
    <cellStyle name="Normal 2 5 5 3 7 2" xfId="11862" xr:uid="{00000000-0005-0000-0000-0000F9870000}"/>
    <cellStyle name="Normal 2 5 5 3 7 3" xfId="20248" xr:uid="{00000000-0005-0000-0000-0000FA870000}"/>
    <cellStyle name="Normal 2 5 5 3 7 4" xfId="28634" xr:uid="{00000000-0005-0000-0000-0000FB870000}"/>
    <cellStyle name="Normal 2 5 5 3 7 5" xfId="37020" xr:uid="{00000000-0005-0000-0000-0000FC870000}"/>
    <cellStyle name="Normal 2 5 5 3 7 6" xfId="45406" xr:uid="{00000000-0005-0000-0000-0000FD870000}"/>
    <cellStyle name="Normal 2 5 5 3 7 7" xfId="53792" xr:uid="{00000000-0005-0000-0000-0000FE870000}"/>
    <cellStyle name="Normal 2 5 5 3 8" xfId="9211" xr:uid="{00000000-0005-0000-0000-0000FF870000}"/>
    <cellStyle name="Normal 2 5 5 3 9" xfId="17597" xr:uid="{00000000-0005-0000-0000-000000880000}"/>
    <cellStyle name="Normal 2 5 5 4" xfId="1150" xr:uid="{00000000-0005-0000-0000-000001880000}"/>
    <cellStyle name="Normal 2 5 5 4 10" xfId="43175" xr:uid="{00000000-0005-0000-0000-000002880000}"/>
    <cellStyle name="Normal 2 5 5 4 11" xfId="51561" xr:uid="{00000000-0005-0000-0000-000003880000}"/>
    <cellStyle name="Normal 2 5 5 4 12" xfId="59947" xr:uid="{00000000-0005-0000-0000-000004880000}"/>
    <cellStyle name="Normal 2 5 5 4 13" xfId="61386" xr:uid="{00000000-0005-0000-0000-000005880000}"/>
    <cellStyle name="Normal 2 5 5 4 2" xfId="1901" xr:uid="{00000000-0005-0000-0000-000006880000}"/>
    <cellStyle name="Normal 2 5 5 4 2 10" xfId="52226" xr:uid="{00000000-0005-0000-0000-000007880000}"/>
    <cellStyle name="Normal 2 5 5 4 2 11" xfId="60612" xr:uid="{00000000-0005-0000-0000-000008880000}"/>
    <cellStyle name="Normal 2 5 5 4 2 2" xfId="3101" xr:uid="{00000000-0005-0000-0000-000009880000}"/>
    <cellStyle name="Normal 2 5 5 4 2 2 2" xfId="5818" xr:uid="{00000000-0005-0000-0000-00000A880000}"/>
    <cellStyle name="Normal 2 5 5 4 2 2 2 2" xfId="17172" xr:uid="{00000000-0005-0000-0000-00000B880000}"/>
    <cellStyle name="Normal 2 5 5 4 2 2 2 3" xfId="25558" xr:uid="{00000000-0005-0000-0000-00000C880000}"/>
    <cellStyle name="Normal 2 5 5 4 2 2 2 4" xfId="33944" xr:uid="{00000000-0005-0000-0000-00000D880000}"/>
    <cellStyle name="Normal 2 5 5 4 2 2 2 5" xfId="42330" xr:uid="{00000000-0005-0000-0000-00000E880000}"/>
    <cellStyle name="Normal 2 5 5 4 2 2 2 6" xfId="50716" xr:uid="{00000000-0005-0000-0000-00000F880000}"/>
    <cellStyle name="Normal 2 5 5 4 2 2 2 7" xfId="59102" xr:uid="{00000000-0005-0000-0000-000010880000}"/>
    <cellStyle name="Normal 2 5 5 4 2 2 3" xfId="8786" xr:uid="{00000000-0005-0000-0000-000011880000}"/>
    <cellStyle name="Normal 2 5 5 4 2 2 3 2" xfId="14462" xr:uid="{00000000-0005-0000-0000-000012880000}"/>
    <cellStyle name="Normal 2 5 5 4 2 2 3 3" xfId="22848" xr:uid="{00000000-0005-0000-0000-000013880000}"/>
    <cellStyle name="Normal 2 5 5 4 2 2 3 4" xfId="31234" xr:uid="{00000000-0005-0000-0000-000014880000}"/>
    <cellStyle name="Normal 2 5 5 4 2 2 3 5" xfId="39620" xr:uid="{00000000-0005-0000-0000-000015880000}"/>
    <cellStyle name="Normal 2 5 5 4 2 2 3 6" xfId="48006" xr:uid="{00000000-0005-0000-0000-000016880000}"/>
    <cellStyle name="Normal 2 5 5 4 2 2 3 7" xfId="56392" xr:uid="{00000000-0005-0000-0000-000017880000}"/>
    <cellStyle name="Normal 2 5 5 4 2 2 4" xfId="11496" xr:uid="{00000000-0005-0000-0000-000018880000}"/>
    <cellStyle name="Normal 2 5 5 4 2 2 5" xfId="19882" xr:uid="{00000000-0005-0000-0000-000019880000}"/>
    <cellStyle name="Normal 2 5 5 4 2 2 6" xfId="28268" xr:uid="{00000000-0005-0000-0000-00001A880000}"/>
    <cellStyle name="Normal 2 5 5 4 2 2 7" xfId="36654" xr:uid="{00000000-0005-0000-0000-00001B880000}"/>
    <cellStyle name="Normal 2 5 5 4 2 2 8" xfId="45040" xr:uid="{00000000-0005-0000-0000-00001C880000}"/>
    <cellStyle name="Normal 2 5 5 4 2 2 9" xfId="53426" xr:uid="{00000000-0005-0000-0000-00001D880000}"/>
    <cellStyle name="Normal 2 5 5 4 2 3" xfId="4618" xr:uid="{00000000-0005-0000-0000-00001E880000}"/>
    <cellStyle name="Normal 2 5 5 4 2 3 2" xfId="15972" xr:uid="{00000000-0005-0000-0000-00001F880000}"/>
    <cellStyle name="Normal 2 5 5 4 2 3 3" xfId="24358" xr:uid="{00000000-0005-0000-0000-000020880000}"/>
    <cellStyle name="Normal 2 5 5 4 2 3 4" xfId="32744" xr:uid="{00000000-0005-0000-0000-000021880000}"/>
    <cellStyle name="Normal 2 5 5 4 2 3 5" xfId="41130" xr:uid="{00000000-0005-0000-0000-000022880000}"/>
    <cellStyle name="Normal 2 5 5 4 2 3 6" xfId="49516" xr:uid="{00000000-0005-0000-0000-000023880000}"/>
    <cellStyle name="Normal 2 5 5 4 2 3 7" xfId="57902" xr:uid="{00000000-0005-0000-0000-000024880000}"/>
    <cellStyle name="Normal 2 5 5 4 2 4" xfId="7586" xr:uid="{00000000-0005-0000-0000-000025880000}"/>
    <cellStyle name="Normal 2 5 5 4 2 4 2" xfId="13262" xr:uid="{00000000-0005-0000-0000-000026880000}"/>
    <cellStyle name="Normal 2 5 5 4 2 4 3" xfId="21648" xr:uid="{00000000-0005-0000-0000-000027880000}"/>
    <cellStyle name="Normal 2 5 5 4 2 4 4" xfId="30034" xr:uid="{00000000-0005-0000-0000-000028880000}"/>
    <cellStyle name="Normal 2 5 5 4 2 4 5" xfId="38420" xr:uid="{00000000-0005-0000-0000-000029880000}"/>
    <cellStyle name="Normal 2 5 5 4 2 4 6" xfId="46806" xr:uid="{00000000-0005-0000-0000-00002A880000}"/>
    <cellStyle name="Normal 2 5 5 4 2 4 7" xfId="55192" xr:uid="{00000000-0005-0000-0000-00002B880000}"/>
    <cellStyle name="Normal 2 5 5 4 2 5" xfId="10296" xr:uid="{00000000-0005-0000-0000-00002C880000}"/>
    <cellStyle name="Normal 2 5 5 4 2 6" xfId="18682" xr:uid="{00000000-0005-0000-0000-00002D880000}"/>
    <cellStyle name="Normal 2 5 5 4 2 7" xfId="27068" xr:uid="{00000000-0005-0000-0000-00002E880000}"/>
    <cellStyle name="Normal 2 5 5 4 2 8" xfId="35454" xr:uid="{00000000-0005-0000-0000-00002F880000}"/>
    <cellStyle name="Normal 2 5 5 4 2 9" xfId="43840" xr:uid="{00000000-0005-0000-0000-000030880000}"/>
    <cellStyle name="Normal 2 5 5 4 3" xfId="2256" xr:uid="{00000000-0005-0000-0000-000031880000}"/>
    <cellStyle name="Normal 2 5 5 4 3 2" xfId="4973" xr:uid="{00000000-0005-0000-0000-000032880000}"/>
    <cellStyle name="Normal 2 5 5 4 3 2 2" xfId="16327" xr:uid="{00000000-0005-0000-0000-000033880000}"/>
    <cellStyle name="Normal 2 5 5 4 3 2 3" xfId="24713" xr:uid="{00000000-0005-0000-0000-000034880000}"/>
    <cellStyle name="Normal 2 5 5 4 3 2 4" xfId="33099" xr:uid="{00000000-0005-0000-0000-000035880000}"/>
    <cellStyle name="Normal 2 5 5 4 3 2 5" xfId="41485" xr:uid="{00000000-0005-0000-0000-000036880000}"/>
    <cellStyle name="Normal 2 5 5 4 3 2 6" xfId="49871" xr:uid="{00000000-0005-0000-0000-000037880000}"/>
    <cellStyle name="Normal 2 5 5 4 3 2 7" xfId="58257" xr:uid="{00000000-0005-0000-0000-000038880000}"/>
    <cellStyle name="Normal 2 5 5 4 3 3" xfId="7941" xr:uid="{00000000-0005-0000-0000-000039880000}"/>
    <cellStyle name="Normal 2 5 5 4 3 3 2" xfId="13617" xr:uid="{00000000-0005-0000-0000-00003A880000}"/>
    <cellStyle name="Normal 2 5 5 4 3 3 3" xfId="22003" xr:uid="{00000000-0005-0000-0000-00003B880000}"/>
    <cellStyle name="Normal 2 5 5 4 3 3 4" xfId="30389" xr:uid="{00000000-0005-0000-0000-00003C880000}"/>
    <cellStyle name="Normal 2 5 5 4 3 3 5" xfId="38775" xr:uid="{00000000-0005-0000-0000-00003D880000}"/>
    <cellStyle name="Normal 2 5 5 4 3 3 6" xfId="47161" xr:uid="{00000000-0005-0000-0000-00003E880000}"/>
    <cellStyle name="Normal 2 5 5 4 3 3 7" xfId="55547" xr:uid="{00000000-0005-0000-0000-00003F880000}"/>
    <cellStyle name="Normal 2 5 5 4 3 4" xfId="10651" xr:uid="{00000000-0005-0000-0000-000040880000}"/>
    <cellStyle name="Normal 2 5 5 4 3 5" xfId="19037" xr:uid="{00000000-0005-0000-0000-000041880000}"/>
    <cellStyle name="Normal 2 5 5 4 3 6" xfId="27423" xr:uid="{00000000-0005-0000-0000-000042880000}"/>
    <cellStyle name="Normal 2 5 5 4 3 7" xfId="35809" xr:uid="{00000000-0005-0000-0000-000043880000}"/>
    <cellStyle name="Normal 2 5 5 4 3 8" xfId="44195" xr:uid="{00000000-0005-0000-0000-000044880000}"/>
    <cellStyle name="Normal 2 5 5 4 3 9" xfId="52581" xr:uid="{00000000-0005-0000-0000-000045880000}"/>
    <cellStyle name="Normal 2 5 5 4 4" xfId="3953" xr:uid="{00000000-0005-0000-0000-000046880000}"/>
    <cellStyle name="Normal 2 5 5 4 4 2" xfId="15307" xr:uid="{00000000-0005-0000-0000-000047880000}"/>
    <cellStyle name="Normal 2 5 5 4 4 3" xfId="23693" xr:uid="{00000000-0005-0000-0000-000048880000}"/>
    <cellStyle name="Normal 2 5 5 4 4 4" xfId="32079" xr:uid="{00000000-0005-0000-0000-000049880000}"/>
    <cellStyle name="Normal 2 5 5 4 4 5" xfId="40465" xr:uid="{00000000-0005-0000-0000-00004A880000}"/>
    <cellStyle name="Normal 2 5 5 4 4 6" xfId="48851" xr:uid="{00000000-0005-0000-0000-00004B880000}"/>
    <cellStyle name="Normal 2 5 5 4 4 7" xfId="57237" xr:uid="{00000000-0005-0000-0000-00004C880000}"/>
    <cellStyle name="Normal 2 5 5 4 5" xfId="6921" xr:uid="{00000000-0005-0000-0000-00004D880000}"/>
    <cellStyle name="Normal 2 5 5 4 5 2" xfId="12597" xr:uid="{00000000-0005-0000-0000-00004E880000}"/>
    <cellStyle name="Normal 2 5 5 4 5 3" xfId="20983" xr:uid="{00000000-0005-0000-0000-00004F880000}"/>
    <cellStyle name="Normal 2 5 5 4 5 4" xfId="29369" xr:uid="{00000000-0005-0000-0000-000050880000}"/>
    <cellStyle name="Normal 2 5 5 4 5 5" xfId="37755" xr:uid="{00000000-0005-0000-0000-000051880000}"/>
    <cellStyle name="Normal 2 5 5 4 5 6" xfId="46141" xr:uid="{00000000-0005-0000-0000-000052880000}"/>
    <cellStyle name="Normal 2 5 5 4 5 7" xfId="54527" xr:uid="{00000000-0005-0000-0000-000053880000}"/>
    <cellStyle name="Normal 2 5 5 4 6" xfId="9631" xr:uid="{00000000-0005-0000-0000-000054880000}"/>
    <cellStyle name="Normal 2 5 5 4 7" xfId="18017" xr:uid="{00000000-0005-0000-0000-000055880000}"/>
    <cellStyle name="Normal 2 5 5 4 8" xfId="26403" xr:uid="{00000000-0005-0000-0000-000056880000}"/>
    <cellStyle name="Normal 2 5 5 4 9" xfId="34789" xr:uid="{00000000-0005-0000-0000-000057880000}"/>
    <cellStyle name="Normal 2 5 5 5" xfId="1145" xr:uid="{00000000-0005-0000-0000-000058880000}"/>
    <cellStyle name="Normal 2 5 5 5 10" xfId="51556" xr:uid="{00000000-0005-0000-0000-000059880000}"/>
    <cellStyle name="Normal 2 5 5 5 11" xfId="59942" xr:uid="{00000000-0005-0000-0000-00005A880000}"/>
    <cellStyle name="Normal 2 5 5 5 2" xfId="3096" xr:uid="{00000000-0005-0000-0000-00005B880000}"/>
    <cellStyle name="Normal 2 5 5 5 2 2" xfId="5813" xr:uid="{00000000-0005-0000-0000-00005C880000}"/>
    <cellStyle name="Normal 2 5 5 5 2 2 2" xfId="17167" xr:uid="{00000000-0005-0000-0000-00005D880000}"/>
    <cellStyle name="Normal 2 5 5 5 2 2 3" xfId="25553" xr:uid="{00000000-0005-0000-0000-00005E880000}"/>
    <cellStyle name="Normal 2 5 5 5 2 2 4" xfId="33939" xr:uid="{00000000-0005-0000-0000-00005F880000}"/>
    <cellStyle name="Normal 2 5 5 5 2 2 5" xfId="42325" xr:uid="{00000000-0005-0000-0000-000060880000}"/>
    <cellStyle name="Normal 2 5 5 5 2 2 6" xfId="50711" xr:uid="{00000000-0005-0000-0000-000061880000}"/>
    <cellStyle name="Normal 2 5 5 5 2 2 7" xfId="59097" xr:uid="{00000000-0005-0000-0000-000062880000}"/>
    <cellStyle name="Normal 2 5 5 5 2 3" xfId="8781" xr:uid="{00000000-0005-0000-0000-000063880000}"/>
    <cellStyle name="Normal 2 5 5 5 2 3 2" xfId="14457" xr:uid="{00000000-0005-0000-0000-000064880000}"/>
    <cellStyle name="Normal 2 5 5 5 2 3 3" xfId="22843" xr:uid="{00000000-0005-0000-0000-000065880000}"/>
    <cellStyle name="Normal 2 5 5 5 2 3 4" xfId="31229" xr:uid="{00000000-0005-0000-0000-000066880000}"/>
    <cellStyle name="Normal 2 5 5 5 2 3 5" xfId="39615" xr:uid="{00000000-0005-0000-0000-000067880000}"/>
    <cellStyle name="Normal 2 5 5 5 2 3 6" xfId="48001" xr:uid="{00000000-0005-0000-0000-000068880000}"/>
    <cellStyle name="Normal 2 5 5 5 2 3 7" xfId="56387" xr:uid="{00000000-0005-0000-0000-000069880000}"/>
    <cellStyle name="Normal 2 5 5 5 2 4" xfId="11491" xr:uid="{00000000-0005-0000-0000-00006A880000}"/>
    <cellStyle name="Normal 2 5 5 5 2 5" xfId="19877" xr:uid="{00000000-0005-0000-0000-00006B880000}"/>
    <cellStyle name="Normal 2 5 5 5 2 6" xfId="28263" xr:uid="{00000000-0005-0000-0000-00006C880000}"/>
    <cellStyle name="Normal 2 5 5 5 2 7" xfId="36649" xr:uid="{00000000-0005-0000-0000-00006D880000}"/>
    <cellStyle name="Normal 2 5 5 5 2 8" xfId="45035" xr:uid="{00000000-0005-0000-0000-00006E880000}"/>
    <cellStyle name="Normal 2 5 5 5 2 9" xfId="53421" xr:uid="{00000000-0005-0000-0000-00006F880000}"/>
    <cellStyle name="Normal 2 5 5 5 3" xfId="3948" xr:uid="{00000000-0005-0000-0000-000070880000}"/>
    <cellStyle name="Normal 2 5 5 5 3 2" xfId="15302" xr:uid="{00000000-0005-0000-0000-000071880000}"/>
    <cellStyle name="Normal 2 5 5 5 3 3" xfId="23688" xr:uid="{00000000-0005-0000-0000-000072880000}"/>
    <cellStyle name="Normal 2 5 5 5 3 4" xfId="32074" xr:uid="{00000000-0005-0000-0000-000073880000}"/>
    <cellStyle name="Normal 2 5 5 5 3 5" xfId="40460" xr:uid="{00000000-0005-0000-0000-000074880000}"/>
    <cellStyle name="Normal 2 5 5 5 3 6" xfId="48846" xr:uid="{00000000-0005-0000-0000-000075880000}"/>
    <cellStyle name="Normal 2 5 5 5 3 7" xfId="57232" xr:uid="{00000000-0005-0000-0000-000076880000}"/>
    <cellStyle name="Normal 2 5 5 5 4" xfId="6916" xr:uid="{00000000-0005-0000-0000-000077880000}"/>
    <cellStyle name="Normal 2 5 5 5 4 2" xfId="12592" xr:uid="{00000000-0005-0000-0000-000078880000}"/>
    <cellStyle name="Normal 2 5 5 5 4 3" xfId="20978" xr:uid="{00000000-0005-0000-0000-000079880000}"/>
    <cellStyle name="Normal 2 5 5 5 4 4" xfId="29364" xr:uid="{00000000-0005-0000-0000-00007A880000}"/>
    <cellStyle name="Normal 2 5 5 5 4 5" xfId="37750" xr:uid="{00000000-0005-0000-0000-00007B880000}"/>
    <cellStyle name="Normal 2 5 5 5 4 6" xfId="46136" xr:uid="{00000000-0005-0000-0000-00007C880000}"/>
    <cellStyle name="Normal 2 5 5 5 4 7" xfId="54522" xr:uid="{00000000-0005-0000-0000-00007D880000}"/>
    <cellStyle name="Normal 2 5 5 5 5" xfId="9626" xr:uid="{00000000-0005-0000-0000-00007E880000}"/>
    <cellStyle name="Normal 2 5 5 5 6" xfId="18012" xr:uid="{00000000-0005-0000-0000-00007F880000}"/>
    <cellStyle name="Normal 2 5 5 5 7" xfId="26398" xr:uid="{00000000-0005-0000-0000-000080880000}"/>
    <cellStyle name="Normal 2 5 5 5 8" xfId="34784" xr:uid="{00000000-0005-0000-0000-000081880000}"/>
    <cellStyle name="Normal 2 5 5 5 9" xfId="43170" xr:uid="{00000000-0005-0000-0000-000082880000}"/>
    <cellStyle name="Normal 2 5 5 6" xfId="1658" xr:uid="{00000000-0005-0000-0000-000083880000}"/>
    <cellStyle name="Normal 2 5 5 6 10" xfId="51983" xr:uid="{00000000-0005-0000-0000-000084880000}"/>
    <cellStyle name="Normal 2 5 5 6 11" xfId="60369" xr:uid="{00000000-0005-0000-0000-000085880000}"/>
    <cellStyle name="Normal 2 5 5 6 2" xfId="2678" xr:uid="{00000000-0005-0000-0000-000086880000}"/>
    <cellStyle name="Normal 2 5 5 6 2 2" xfId="5395" xr:uid="{00000000-0005-0000-0000-000087880000}"/>
    <cellStyle name="Normal 2 5 5 6 2 2 2" xfId="16749" xr:uid="{00000000-0005-0000-0000-000088880000}"/>
    <cellStyle name="Normal 2 5 5 6 2 2 3" xfId="25135" xr:uid="{00000000-0005-0000-0000-000089880000}"/>
    <cellStyle name="Normal 2 5 5 6 2 2 4" xfId="33521" xr:uid="{00000000-0005-0000-0000-00008A880000}"/>
    <cellStyle name="Normal 2 5 5 6 2 2 5" xfId="41907" xr:uid="{00000000-0005-0000-0000-00008B880000}"/>
    <cellStyle name="Normal 2 5 5 6 2 2 6" xfId="50293" xr:uid="{00000000-0005-0000-0000-00008C880000}"/>
    <cellStyle name="Normal 2 5 5 6 2 2 7" xfId="58679" xr:uid="{00000000-0005-0000-0000-00008D880000}"/>
    <cellStyle name="Normal 2 5 5 6 2 3" xfId="8363" xr:uid="{00000000-0005-0000-0000-00008E880000}"/>
    <cellStyle name="Normal 2 5 5 6 2 3 2" xfId="14039" xr:uid="{00000000-0005-0000-0000-00008F880000}"/>
    <cellStyle name="Normal 2 5 5 6 2 3 3" xfId="22425" xr:uid="{00000000-0005-0000-0000-000090880000}"/>
    <cellStyle name="Normal 2 5 5 6 2 3 4" xfId="30811" xr:uid="{00000000-0005-0000-0000-000091880000}"/>
    <cellStyle name="Normal 2 5 5 6 2 3 5" xfId="39197" xr:uid="{00000000-0005-0000-0000-000092880000}"/>
    <cellStyle name="Normal 2 5 5 6 2 3 6" xfId="47583" xr:uid="{00000000-0005-0000-0000-000093880000}"/>
    <cellStyle name="Normal 2 5 5 6 2 3 7" xfId="55969" xr:uid="{00000000-0005-0000-0000-000094880000}"/>
    <cellStyle name="Normal 2 5 5 6 2 4" xfId="11073" xr:uid="{00000000-0005-0000-0000-000095880000}"/>
    <cellStyle name="Normal 2 5 5 6 2 5" xfId="19459" xr:uid="{00000000-0005-0000-0000-000096880000}"/>
    <cellStyle name="Normal 2 5 5 6 2 6" xfId="27845" xr:uid="{00000000-0005-0000-0000-000097880000}"/>
    <cellStyle name="Normal 2 5 5 6 2 7" xfId="36231" xr:uid="{00000000-0005-0000-0000-000098880000}"/>
    <cellStyle name="Normal 2 5 5 6 2 8" xfId="44617" xr:uid="{00000000-0005-0000-0000-000099880000}"/>
    <cellStyle name="Normal 2 5 5 6 2 9" xfId="53003" xr:uid="{00000000-0005-0000-0000-00009A880000}"/>
    <cellStyle name="Normal 2 5 5 6 3" xfId="4375" xr:uid="{00000000-0005-0000-0000-00009B880000}"/>
    <cellStyle name="Normal 2 5 5 6 3 2" xfId="15729" xr:uid="{00000000-0005-0000-0000-00009C880000}"/>
    <cellStyle name="Normal 2 5 5 6 3 3" xfId="24115" xr:uid="{00000000-0005-0000-0000-00009D880000}"/>
    <cellStyle name="Normal 2 5 5 6 3 4" xfId="32501" xr:uid="{00000000-0005-0000-0000-00009E880000}"/>
    <cellStyle name="Normal 2 5 5 6 3 5" xfId="40887" xr:uid="{00000000-0005-0000-0000-00009F880000}"/>
    <cellStyle name="Normal 2 5 5 6 3 6" xfId="49273" xr:uid="{00000000-0005-0000-0000-0000A0880000}"/>
    <cellStyle name="Normal 2 5 5 6 3 7" xfId="57659" xr:uid="{00000000-0005-0000-0000-0000A1880000}"/>
    <cellStyle name="Normal 2 5 5 6 4" xfId="7343" xr:uid="{00000000-0005-0000-0000-0000A2880000}"/>
    <cellStyle name="Normal 2 5 5 6 4 2" xfId="13019" xr:uid="{00000000-0005-0000-0000-0000A3880000}"/>
    <cellStyle name="Normal 2 5 5 6 4 3" xfId="21405" xr:uid="{00000000-0005-0000-0000-0000A4880000}"/>
    <cellStyle name="Normal 2 5 5 6 4 4" xfId="29791" xr:uid="{00000000-0005-0000-0000-0000A5880000}"/>
    <cellStyle name="Normal 2 5 5 6 4 5" xfId="38177" xr:uid="{00000000-0005-0000-0000-0000A6880000}"/>
    <cellStyle name="Normal 2 5 5 6 4 6" xfId="46563" xr:uid="{00000000-0005-0000-0000-0000A7880000}"/>
    <cellStyle name="Normal 2 5 5 6 4 7" xfId="54949" xr:uid="{00000000-0005-0000-0000-0000A8880000}"/>
    <cellStyle name="Normal 2 5 5 6 5" xfId="10053" xr:uid="{00000000-0005-0000-0000-0000A9880000}"/>
    <cellStyle name="Normal 2 5 5 6 6" xfId="18439" xr:uid="{00000000-0005-0000-0000-0000AA880000}"/>
    <cellStyle name="Normal 2 5 5 6 7" xfId="26825" xr:uid="{00000000-0005-0000-0000-0000AB880000}"/>
    <cellStyle name="Normal 2 5 5 6 8" xfId="35211" xr:uid="{00000000-0005-0000-0000-0000AC880000}"/>
    <cellStyle name="Normal 2 5 5 6 9" xfId="43597" xr:uid="{00000000-0005-0000-0000-0000AD880000}"/>
    <cellStyle name="Normal 2 5 5 7" xfId="2251" xr:uid="{00000000-0005-0000-0000-0000AE880000}"/>
    <cellStyle name="Normal 2 5 5 7 2" xfId="4968" xr:uid="{00000000-0005-0000-0000-0000AF880000}"/>
    <cellStyle name="Normal 2 5 5 7 2 2" xfId="16322" xr:uid="{00000000-0005-0000-0000-0000B0880000}"/>
    <cellStyle name="Normal 2 5 5 7 2 3" xfId="24708" xr:uid="{00000000-0005-0000-0000-0000B1880000}"/>
    <cellStyle name="Normal 2 5 5 7 2 4" xfId="33094" xr:uid="{00000000-0005-0000-0000-0000B2880000}"/>
    <cellStyle name="Normal 2 5 5 7 2 5" xfId="41480" xr:uid="{00000000-0005-0000-0000-0000B3880000}"/>
    <cellStyle name="Normal 2 5 5 7 2 6" xfId="49866" xr:uid="{00000000-0005-0000-0000-0000B4880000}"/>
    <cellStyle name="Normal 2 5 5 7 2 7" xfId="58252" xr:uid="{00000000-0005-0000-0000-0000B5880000}"/>
    <cellStyle name="Normal 2 5 5 7 3" xfId="7936" xr:uid="{00000000-0005-0000-0000-0000B6880000}"/>
    <cellStyle name="Normal 2 5 5 7 3 2" xfId="13612" xr:uid="{00000000-0005-0000-0000-0000B7880000}"/>
    <cellStyle name="Normal 2 5 5 7 3 3" xfId="21998" xr:uid="{00000000-0005-0000-0000-0000B8880000}"/>
    <cellStyle name="Normal 2 5 5 7 3 4" xfId="30384" xr:uid="{00000000-0005-0000-0000-0000B9880000}"/>
    <cellStyle name="Normal 2 5 5 7 3 5" xfId="38770" xr:uid="{00000000-0005-0000-0000-0000BA880000}"/>
    <cellStyle name="Normal 2 5 5 7 3 6" xfId="47156" xr:uid="{00000000-0005-0000-0000-0000BB880000}"/>
    <cellStyle name="Normal 2 5 5 7 3 7" xfId="55542" xr:uid="{00000000-0005-0000-0000-0000BC880000}"/>
    <cellStyle name="Normal 2 5 5 7 4" xfId="10646" xr:uid="{00000000-0005-0000-0000-0000BD880000}"/>
    <cellStyle name="Normal 2 5 5 7 5" xfId="19032" xr:uid="{00000000-0005-0000-0000-0000BE880000}"/>
    <cellStyle name="Normal 2 5 5 7 6" xfId="27418" xr:uid="{00000000-0005-0000-0000-0000BF880000}"/>
    <cellStyle name="Normal 2 5 5 7 7" xfId="35804" xr:uid="{00000000-0005-0000-0000-0000C0880000}"/>
    <cellStyle name="Normal 2 5 5 7 8" xfId="44190" xr:uid="{00000000-0005-0000-0000-0000C1880000}"/>
    <cellStyle name="Normal 2 5 5 7 9" xfId="52576" xr:uid="{00000000-0005-0000-0000-0000C2880000}"/>
    <cellStyle name="Normal 2 5 5 8" xfId="721" xr:uid="{00000000-0005-0000-0000-0000C3880000}"/>
    <cellStyle name="Normal 2 5 5 8 2" xfId="6498" xr:uid="{00000000-0005-0000-0000-0000C4880000}"/>
    <cellStyle name="Normal 2 5 5 8 3" xfId="12174" xr:uid="{00000000-0005-0000-0000-0000C5880000}"/>
    <cellStyle name="Normal 2 5 5 8 4" xfId="20560" xr:uid="{00000000-0005-0000-0000-0000C6880000}"/>
    <cellStyle name="Normal 2 5 5 8 5" xfId="28946" xr:uid="{00000000-0005-0000-0000-0000C7880000}"/>
    <cellStyle name="Normal 2 5 5 8 6" xfId="37332" xr:uid="{00000000-0005-0000-0000-0000C8880000}"/>
    <cellStyle name="Normal 2 5 5 8 7" xfId="45718" xr:uid="{00000000-0005-0000-0000-0000C9880000}"/>
    <cellStyle name="Normal 2 5 5 8 8" xfId="54104" xr:uid="{00000000-0005-0000-0000-0000CA880000}"/>
    <cellStyle name="Normal 2 5 5 9" xfId="3530" xr:uid="{00000000-0005-0000-0000-0000CB880000}"/>
    <cellStyle name="Normal 2 5 5 9 2" xfId="14884" xr:uid="{00000000-0005-0000-0000-0000CC880000}"/>
    <cellStyle name="Normal 2 5 5 9 3" xfId="23270" xr:uid="{00000000-0005-0000-0000-0000CD880000}"/>
    <cellStyle name="Normal 2 5 5 9 4" xfId="31656" xr:uid="{00000000-0005-0000-0000-0000CE880000}"/>
    <cellStyle name="Normal 2 5 5 9 5" xfId="40042" xr:uid="{00000000-0005-0000-0000-0000CF880000}"/>
    <cellStyle name="Normal 2 5 5 9 6" xfId="48428" xr:uid="{00000000-0005-0000-0000-0000D0880000}"/>
    <cellStyle name="Normal 2 5 5 9 7" xfId="56814" xr:uid="{00000000-0005-0000-0000-0000D1880000}"/>
    <cellStyle name="Normal 2 5 5_Sheet1" xfId="327" xr:uid="{00000000-0005-0000-0000-0000D2880000}"/>
    <cellStyle name="Normal 2 5 6" xfId="328" xr:uid="{00000000-0005-0000-0000-0000D3880000}"/>
    <cellStyle name="Normal 2 5 6 10" xfId="9212" xr:uid="{00000000-0005-0000-0000-0000D4880000}"/>
    <cellStyle name="Normal 2 5 6 11" xfId="17598" xr:uid="{00000000-0005-0000-0000-0000D5880000}"/>
    <cellStyle name="Normal 2 5 6 12" xfId="25984" xr:uid="{00000000-0005-0000-0000-0000D6880000}"/>
    <cellStyle name="Normal 2 5 6 13" xfId="34370" xr:uid="{00000000-0005-0000-0000-0000D7880000}"/>
    <cellStyle name="Normal 2 5 6 14" xfId="42756" xr:uid="{00000000-0005-0000-0000-0000D8880000}"/>
    <cellStyle name="Normal 2 5 6 15" xfId="51142" xr:uid="{00000000-0005-0000-0000-0000D9880000}"/>
    <cellStyle name="Normal 2 5 6 16" xfId="59528" xr:uid="{00000000-0005-0000-0000-0000DA880000}"/>
    <cellStyle name="Normal 2 5 6 17" xfId="60895" xr:uid="{00000000-0005-0000-0000-0000DB880000}"/>
    <cellStyle name="Normal 2 5 6 2" xfId="329" xr:uid="{00000000-0005-0000-0000-0000DC880000}"/>
    <cellStyle name="Normal 2 5 6 2 10" xfId="34371" xr:uid="{00000000-0005-0000-0000-0000DD880000}"/>
    <cellStyle name="Normal 2 5 6 2 11" xfId="42757" xr:uid="{00000000-0005-0000-0000-0000DE880000}"/>
    <cellStyle name="Normal 2 5 6 2 12" xfId="51143" xr:uid="{00000000-0005-0000-0000-0000DF880000}"/>
    <cellStyle name="Normal 2 5 6 2 13" xfId="59529" xr:uid="{00000000-0005-0000-0000-0000E0880000}"/>
    <cellStyle name="Normal 2 5 6 2 14" xfId="60896" xr:uid="{00000000-0005-0000-0000-0000E1880000}"/>
    <cellStyle name="Normal 2 5 6 2 2" xfId="1152" xr:uid="{00000000-0005-0000-0000-0000E2880000}"/>
    <cellStyle name="Normal 2 5 6 2 2 10" xfId="51563" xr:uid="{00000000-0005-0000-0000-0000E3880000}"/>
    <cellStyle name="Normal 2 5 6 2 2 11" xfId="59949" xr:uid="{00000000-0005-0000-0000-0000E4880000}"/>
    <cellStyle name="Normal 2 5 6 2 2 12" xfId="61391" xr:uid="{00000000-0005-0000-0000-0000E5880000}"/>
    <cellStyle name="Normal 2 5 6 2 2 2" xfId="3103" xr:uid="{00000000-0005-0000-0000-0000E6880000}"/>
    <cellStyle name="Normal 2 5 6 2 2 2 2" xfId="5820" xr:uid="{00000000-0005-0000-0000-0000E7880000}"/>
    <cellStyle name="Normal 2 5 6 2 2 2 2 2" xfId="17174" xr:uid="{00000000-0005-0000-0000-0000E8880000}"/>
    <cellStyle name="Normal 2 5 6 2 2 2 2 3" xfId="25560" xr:uid="{00000000-0005-0000-0000-0000E9880000}"/>
    <cellStyle name="Normal 2 5 6 2 2 2 2 4" xfId="33946" xr:uid="{00000000-0005-0000-0000-0000EA880000}"/>
    <cellStyle name="Normal 2 5 6 2 2 2 2 5" xfId="42332" xr:uid="{00000000-0005-0000-0000-0000EB880000}"/>
    <cellStyle name="Normal 2 5 6 2 2 2 2 6" xfId="50718" xr:uid="{00000000-0005-0000-0000-0000EC880000}"/>
    <cellStyle name="Normal 2 5 6 2 2 2 2 7" xfId="59104" xr:uid="{00000000-0005-0000-0000-0000ED880000}"/>
    <cellStyle name="Normal 2 5 6 2 2 2 3" xfId="8788" xr:uid="{00000000-0005-0000-0000-0000EE880000}"/>
    <cellStyle name="Normal 2 5 6 2 2 2 3 2" xfId="14464" xr:uid="{00000000-0005-0000-0000-0000EF880000}"/>
    <cellStyle name="Normal 2 5 6 2 2 2 3 3" xfId="22850" xr:uid="{00000000-0005-0000-0000-0000F0880000}"/>
    <cellStyle name="Normal 2 5 6 2 2 2 3 4" xfId="31236" xr:uid="{00000000-0005-0000-0000-0000F1880000}"/>
    <cellStyle name="Normal 2 5 6 2 2 2 3 5" xfId="39622" xr:uid="{00000000-0005-0000-0000-0000F2880000}"/>
    <cellStyle name="Normal 2 5 6 2 2 2 3 6" xfId="48008" xr:uid="{00000000-0005-0000-0000-0000F3880000}"/>
    <cellStyle name="Normal 2 5 6 2 2 2 3 7" xfId="56394" xr:uid="{00000000-0005-0000-0000-0000F4880000}"/>
    <cellStyle name="Normal 2 5 6 2 2 2 4" xfId="11498" xr:uid="{00000000-0005-0000-0000-0000F5880000}"/>
    <cellStyle name="Normal 2 5 6 2 2 2 5" xfId="19884" xr:uid="{00000000-0005-0000-0000-0000F6880000}"/>
    <cellStyle name="Normal 2 5 6 2 2 2 6" xfId="28270" xr:uid="{00000000-0005-0000-0000-0000F7880000}"/>
    <cellStyle name="Normal 2 5 6 2 2 2 7" xfId="36656" xr:uid="{00000000-0005-0000-0000-0000F8880000}"/>
    <cellStyle name="Normal 2 5 6 2 2 2 8" xfId="45042" xr:uid="{00000000-0005-0000-0000-0000F9880000}"/>
    <cellStyle name="Normal 2 5 6 2 2 2 9" xfId="53428" xr:uid="{00000000-0005-0000-0000-0000FA880000}"/>
    <cellStyle name="Normal 2 5 6 2 2 3" xfId="3955" xr:uid="{00000000-0005-0000-0000-0000FB880000}"/>
    <cellStyle name="Normal 2 5 6 2 2 3 2" xfId="15309" xr:uid="{00000000-0005-0000-0000-0000FC880000}"/>
    <cellStyle name="Normal 2 5 6 2 2 3 3" xfId="23695" xr:uid="{00000000-0005-0000-0000-0000FD880000}"/>
    <cellStyle name="Normal 2 5 6 2 2 3 4" xfId="32081" xr:uid="{00000000-0005-0000-0000-0000FE880000}"/>
    <cellStyle name="Normal 2 5 6 2 2 3 5" xfId="40467" xr:uid="{00000000-0005-0000-0000-0000FF880000}"/>
    <cellStyle name="Normal 2 5 6 2 2 3 6" xfId="48853" xr:uid="{00000000-0005-0000-0000-000000890000}"/>
    <cellStyle name="Normal 2 5 6 2 2 3 7" xfId="57239" xr:uid="{00000000-0005-0000-0000-000001890000}"/>
    <cellStyle name="Normal 2 5 6 2 2 4" xfId="6923" xr:uid="{00000000-0005-0000-0000-000002890000}"/>
    <cellStyle name="Normal 2 5 6 2 2 4 2" xfId="12599" xr:uid="{00000000-0005-0000-0000-000003890000}"/>
    <cellStyle name="Normal 2 5 6 2 2 4 3" xfId="20985" xr:uid="{00000000-0005-0000-0000-000004890000}"/>
    <cellStyle name="Normal 2 5 6 2 2 4 4" xfId="29371" xr:uid="{00000000-0005-0000-0000-000005890000}"/>
    <cellStyle name="Normal 2 5 6 2 2 4 5" xfId="37757" xr:uid="{00000000-0005-0000-0000-000006890000}"/>
    <cellStyle name="Normal 2 5 6 2 2 4 6" xfId="46143" xr:uid="{00000000-0005-0000-0000-000007890000}"/>
    <cellStyle name="Normal 2 5 6 2 2 4 7" xfId="54529" xr:uid="{00000000-0005-0000-0000-000008890000}"/>
    <cellStyle name="Normal 2 5 6 2 2 5" xfId="9633" xr:uid="{00000000-0005-0000-0000-000009890000}"/>
    <cellStyle name="Normal 2 5 6 2 2 6" xfId="18019" xr:uid="{00000000-0005-0000-0000-00000A890000}"/>
    <cellStyle name="Normal 2 5 6 2 2 7" xfId="26405" xr:uid="{00000000-0005-0000-0000-00000B890000}"/>
    <cellStyle name="Normal 2 5 6 2 2 8" xfId="34791" xr:uid="{00000000-0005-0000-0000-00000C890000}"/>
    <cellStyle name="Normal 2 5 6 2 2 9" xfId="43177" xr:uid="{00000000-0005-0000-0000-00000D890000}"/>
    <cellStyle name="Normal 2 5 6 2 3" xfId="1663" xr:uid="{00000000-0005-0000-0000-00000E890000}"/>
    <cellStyle name="Normal 2 5 6 2 3 10" xfId="51988" xr:uid="{00000000-0005-0000-0000-00000F890000}"/>
    <cellStyle name="Normal 2 5 6 2 3 11" xfId="60374" xr:uid="{00000000-0005-0000-0000-000010890000}"/>
    <cellStyle name="Normal 2 5 6 2 3 2" xfId="2683" xr:uid="{00000000-0005-0000-0000-000011890000}"/>
    <cellStyle name="Normal 2 5 6 2 3 2 2" xfId="5400" xr:uid="{00000000-0005-0000-0000-000012890000}"/>
    <cellStyle name="Normal 2 5 6 2 3 2 2 2" xfId="16754" xr:uid="{00000000-0005-0000-0000-000013890000}"/>
    <cellStyle name="Normal 2 5 6 2 3 2 2 3" xfId="25140" xr:uid="{00000000-0005-0000-0000-000014890000}"/>
    <cellStyle name="Normal 2 5 6 2 3 2 2 4" xfId="33526" xr:uid="{00000000-0005-0000-0000-000015890000}"/>
    <cellStyle name="Normal 2 5 6 2 3 2 2 5" xfId="41912" xr:uid="{00000000-0005-0000-0000-000016890000}"/>
    <cellStyle name="Normal 2 5 6 2 3 2 2 6" xfId="50298" xr:uid="{00000000-0005-0000-0000-000017890000}"/>
    <cellStyle name="Normal 2 5 6 2 3 2 2 7" xfId="58684" xr:uid="{00000000-0005-0000-0000-000018890000}"/>
    <cellStyle name="Normal 2 5 6 2 3 2 3" xfId="8368" xr:uid="{00000000-0005-0000-0000-000019890000}"/>
    <cellStyle name="Normal 2 5 6 2 3 2 3 2" xfId="14044" xr:uid="{00000000-0005-0000-0000-00001A890000}"/>
    <cellStyle name="Normal 2 5 6 2 3 2 3 3" xfId="22430" xr:uid="{00000000-0005-0000-0000-00001B890000}"/>
    <cellStyle name="Normal 2 5 6 2 3 2 3 4" xfId="30816" xr:uid="{00000000-0005-0000-0000-00001C890000}"/>
    <cellStyle name="Normal 2 5 6 2 3 2 3 5" xfId="39202" xr:uid="{00000000-0005-0000-0000-00001D890000}"/>
    <cellStyle name="Normal 2 5 6 2 3 2 3 6" xfId="47588" xr:uid="{00000000-0005-0000-0000-00001E890000}"/>
    <cellStyle name="Normal 2 5 6 2 3 2 3 7" xfId="55974" xr:uid="{00000000-0005-0000-0000-00001F890000}"/>
    <cellStyle name="Normal 2 5 6 2 3 2 4" xfId="11078" xr:uid="{00000000-0005-0000-0000-000020890000}"/>
    <cellStyle name="Normal 2 5 6 2 3 2 5" xfId="19464" xr:uid="{00000000-0005-0000-0000-000021890000}"/>
    <cellStyle name="Normal 2 5 6 2 3 2 6" xfId="27850" xr:uid="{00000000-0005-0000-0000-000022890000}"/>
    <cellStyle name="Normal 2 5 6 2 3 2 7" xfId="36236" xr:uid="{00000000-0005-0000-0000-000023890000}"/>
    <cellStyle name="Normal 2 5 6 2 3 2 8" xfId="44622" xr:uid="{00000000-0005-0000-0000-000024890000}"/>
    <cellStyle name="Normal 2 5 6 2 3 2 9" xfId="53008" xr:uid="{00000000-0005-0000-0000-000025890000}"/>
    <cellStyle name="Normal 2 5 6 2 3 3" xfId="4380" xr:uid="{00000000-0005-0000-0000-000026890000}"/>
    <cellStyle name="Normal 2 5 6 2 3 3 2" xfId="15734" xr:uid="{00000000-0005-0000-0000-000027890000}"/>
    <cellStyle name="Normal 2 5 6 2 3 3 3" xfId="24120" xr:uid="{00000000-0005-0000-0000-000028890000}"/>
    <cellStyle name="Normal 2 5 6 2 3 3 4" xfId="32506" xr:uid="{00000000-0005-0000-0000-000029890000}"/>
    <cellStyle name="Normal 2 5 6 2 3 3 5" xfId="40892" xr:uid="{00000000-0005-0000-0000-00002A890000}"/>
    <cellStyle name="Normal 2 5 6 2 3 3 6" xfId="49278" xr:uid="{00000000-0005-0000-0000-00002B890000}"/>
    <cellStyle name="Normal 2 5 6 2 3 3 7" xfId="57664" xr:uid="{00000000-0005-0000-0000-00002C890000}"/>
    <cellStyle name="Normal 2 5 6 2 3 4" xfId="7348" xr:uid="{00000000-0005-0000-0000-00002D890000}"/>
    <cellStyle name="Normal 2 5 6 2 3 4 2" xfId="13024" xr:uid="{00000000-0005-0000-0000-00002E890000}"/>
    <cellStyle name="Normal 2 5 6 2 3 4 3" xfId="21410" xr:uid="{00000000-0005-0000-0000-00002F890000}"/>
    <cellStyle name="Normal 2 5 6 2 3 4 4" xfId="29796" xr:uid="{00000000-0005-0000-0000-000030890000}"/>
    <cellStyle name="Normal 2 5 6 2 3 4 5" xfId="38182" xr:uid="{00000000-0005-0000-0000-000031890000}"/>
    <cellStyle name="Normal 2 5 6 2 3 4 6" xfId="46568" xr:uid="{00000000-0005-0000-0000-000032890000}"/>
    <cellStyle name="Normal 2 5 6 2 3 4 7" xfId="54954" xr:uid="{00000000-0005-0000-0000-000033890000}"/>
    <cellStyle name="Normal 2 5 6 2 3 5" xfId="10058" xr:uid="{00000000-0005-0000-0000-000034890000}"/>
    <cellStyle name="Normal 2 5 6 2 3 6" xfId="18444" xr:uid="{00000000-0005-0000-0000-000035890000}"/>
    <cellStyle name="Normal 2 5 6 2 3 7" xfId="26830" xr:uid="{00000000-0005-0000-0000-000036890000}"/>
    <cellStyle name="Normal 2 5 6 2 3 8" xfId="35216" xr:uid="{00000000-0005-0000-0000-000037890000}"/>
    <cellStyle name="Normal 2 5 6 2 3 9" xfId="43602" xr:uid="{00000000-0005-0000-0000-000038890000}"/>
    <cellStyle name="Normal 2 5 6 2 4" xfId="2258" xr:uid="{00000000-0005-0000-0000-000039890000}"/>
    <cellStyle name="Normal 2 5 6 2 4 2" xfId="4975" xr:uid="{00000000-0005-0000-0000-00003A890000}"/>
    <cellStyle name="Normal 2 5 6 2 4 2 2" xfId="16329" xr:uid="{00000000-0005-0000-0000-00003B890000}"/>
    <cellStyle name="Normal 2 5 6 2 4 2 3" xfId="24715" xr:uid="{00000000-0005-0000-0000-00003C890000}"/>
    <cellStyle name="Normal 2 5 6 2 4 2 4" xfId="33101" xr:uid="{00000000-0005-0000-0000-00003D890000}"/>
    <cellStyle name="Normal 2 5 6 2 4 2 5" xfId="41487" xr:uid="{00000000-0005-0000-0000-00003E890000}"/>
    <cellStyle name="Normal 2 5 6 2 4 2 6" xfId="49873" xr:uid="{00000000-0005-0000-0000-00003F890000}"/>
    <cellStyle name="Normal 2 5 6 2 4 2 7" xfId="58259" xr:uid="{00000000-0005-0000-0000-000040890000}"/>
    <cellStyle name="Normal 2 5 6 2 4 3" xfId="7943" xr:uid="{00000000-0005-0000-0000-000041890000}"/>
    <cellStyle name="Normal 2 5 6 2 4 3 2" xfId="13619" xr:uid="{00000000-0005-0000-0000-000042890000}"/>
    <cellStyle name="Normal 2 5 6 2 4 3 3" xfId="22005" xr:uid="{00000000-0005-0000-0000-000043890000}"/>
    <cellStyle name="Normal 2 5 6 2 4 3 4" xfId="30391" xr:uid="{00000000-0005-0000-0000-000044890000}"/>
    <cellStyle name="Normal 2 5 6 2 4 3 5" xfId="38777" xr:uid="{00000000-0005-0000-0000-000045890000}"/>
    <cellStyle name="Normal 2 5 6 2 4 3 6" xfId="47163" xr:uid="{00000000-0005-0000-0000-000046890000}"/>
    <cellStyle name="Normal 2 5 6 2 4 3 7" xfId="55549" xr:uid="{00000000-0005-0000-0000-000047890000}"/>
    <cellStyle name="Normal 2 5 6 2 4 4" xfId="10653" xr:uid="{00000000-0005-0000-0000-000048890000}"/>
    <cellStyle name="Normal 2 5 6 2 4 5" xfId="19039" xr:uid="{00000000-0005-0000-0000-000049890000}"/>
    <cellStyle name="Normal 2 5 6 2 4 6" xfId="27425" xr:uid="{00000000-0005-0000-0000-00004A890000}"/>
    <cellStyle name="Normal 2 5 6 2 4 7" xfId="35811" xr:uid="{00000000-0005-0000-0000-00004B890000}"/>
    <cellStyle name="Normal 2 5 6 2 4 8" xfId="44197" xr:uid="{00000000-0005-0000-0000-00004C890000}"/>
    <cellStyle name="Normal 2 5 6 2 4 9" xfId="52583" xr:uid="{00000000-0005-0000-0000-00004D890000}"/>
    <cellStyle name="Normal 2 5 6 2 5" xfId="3535" xr:uid="{00000000-0005-0000-0000-00004E890000}"/>
    <cellStyle name="Normal 2 5 6 2 5 2" xfId="14889" xr:uid="{00000000-0005-0000-0000-00004F890000}"/>
    <cellStyle name="Normal 2 5 6 2 5 3" xfId="23275" xr:uid="{00000000-0005-0000-0000-000050890000}"/>
    <cellStyle name="Normal 2 5 6 2 5 4" xfId="31661" xr:uid="{00000000-0005-0000-0000-000051890000}"/>
    <cellStyle name="Normal 2 5 6 2 5 5" xfId="40047" xr:uid="{00000000-0005-0000-0000-000052890000}"/>
    <cellStyle name="Normal 2 5 6 2 5 6" xfId="48433" xr:uid="{00000000-0005-0000-0000-000053890000}"/>
    <cellStyle name="Normal 2 5 6 2 5 7" xfId="56819" xr:uid="{00000000-0005-0000-0000-000054890000}"/>
    <cellStyle name="Normal 2 5 6 2 6" xfId="6503" xr:uid="{00000000-0005-0000-0000-000055890000}"/>
    <cellStyle name="Normal 2 5 6 2 6 2" xfId="12179" xr:uid="{00000000-0005-0000-0000-000056890000}"/>
    <cellStyle name="Normal 2 5 6 2 6 3" xfId="20565" xr:uid="{00000000-0005-0000-0000-000057890000}"/>
    <cellStyle name="Normal 2 5 6 2 6 4" xfId="28951" xr:uid="{00000000-0005-0000-0000-000058890000}"/>
    <cellStyle name="Normal 2 5 6 2 6 5" xfId="37337" xr:uid="{00000000-0005-0000-0000-000059890000}"/>
    <cellStyle name="Normal 2 5 6 2 6 6" xfId="45723" xr:uid="{00000000-0005-0000-0000-00005A890000}"/>
    <cellStyle name="Normal 2 5 6 2 6 7" xfId="54109" xr:uid="{00000000-0005-0000-0000-00005B890000}"/>
    <cellStyle name="Normal 2 5 6 2 7" xfId="9213" xr:uid="{00000000-0005-0000-0000-00005C890000}"/>
    <cellStyle name="Normal 2 5 6 2 8" xfId="17599" xr:uid="{00000000-0005-0000-0000-00005D890000}"/>
    <cellStyle name="Normal 2 5 6 2 9" xfId="25985" xr:uid="{00000000-0005-0000-0000-00005E890000}"/>
    <cellStyle name="Normal 2 5 6 3" xfId="1153" xr:uid="{00000000-0005-0000-0000-00005F890000}"/>
    <cellStyle name="Normal 2 5 6 3 10" xfId="43178" xr:uid="{00000000-0005-0000-0000-000060890000}"/>
    <cellStyle name="Normal 2 5 6 3 11" xfId="51564" xr:uid="{00000000-0005-0000-0000-000061890000}"/>
    <cellStyle name="Normal 2 5 6 3 12" xfId="59950" xr:uid="{00000000-0005-0000-0000-000062890000}"/>
    <cellStyle name="Normal 2 5 6 3 13" xfId="61390" xr:uid="{00000000-0005-0000-0000-000063890000}"/>
    <cellStyle name="Normal 2 5 6 3 2" xfId="1902" xr:uid="{00000000-0005-0000-0000-000064890000}"/>
    <cellStyle name="Normal 2 5 6 3 2 10" xfId="52227" xr:uid="{00000000-0005-0000-0000-000065890000}"/>
    <cellStyle name="Normal 2 5 6 3 2 11" xfId="60613" xr:uid="{00000000-0005-0000-0000-000066890000}"/>
    <cellStyle name="Normal 2 5 6 3 2 2" xfId="3104" xr:uid="{00000000-0005-0000-0000-000067890000}"/>
    <cellStyle name="Normal 2 5 6 3 2 2 2" xfId="5821" xr:uid="{00000000-0005-0000-0000-000068890000}"/>
    <cellStyle name="Normal 2 5 6 3 2 2 2 2" xfId="17175" xr:uid="{00000000-0005-0000-0000-000069890000}"/>
    <cellStyle name="Normal 2 5 6 3 2 2 2 3" xfId="25561" xr:uid="{00000000-0005-0000-0000-00006A890000}"/>
    <cellStyle name="Normal 2 5 6 3 2 2 2 4" xfId="33947" xr:uid="{00000000-0005-0000-0000-00006B890000}"/>
    <cellStyle name="Normal 2 5 6 3 2 2 2 5" xfId="42333" xr:uid="{00000000-0005-0000-0000-00006C890000}"/>
    <cellStyle name="Normal 2 5 6 3 2 2 2 6" xfId="50719" xr:uid="{00000000-0005-0000-0000-00006D890000}"/>
    <cellStyle name="Normal 2 5 6 3 2 2 2 7" xfId="59105" xr:uid="{00000000-0005-0000-0000-00006E890000}"/>
    <cellStyle name="Normal 2 5 6 3 2 2 3" xfId="8789" xr:uid="{00000000-0005-0000-0000-00006F890000}"/>
    <cellStyle name="Normal 2 5 6 3 2 2 3 2" xfId="14465" xr:uid="{00000000-0005-0000-0000-000070890000}"/>
    <cellStyle name="Normal 2 5 6 3 2 2 3 3" xfId="22851" xr:uid="{00000000-0005-0000-0000-000071890000}"/>
    <cellStyle name="Normal 2 5 6 3 2 2 3 4" xfId="31237" xr:uid="{00000000-0005-0000-0000-000072890000}"/>
    <cellStyle name="Normal 2 5 6 3 2 2 3 5" xfId="39623" xr:uid="{00000000-0005-0000-0000-000073890000}"/>
    <cellStyle name="Normal 2 5 6 3 2 2 3 6" xfId="48009" xr:uid="{00000000-0005-0000-0000-000074890000}"/>
    <cellStyle name="Normal 2 5 6 3 2 2 3 7" xfId="56395" xr:uid="{00000000-0005-0000-0000-000075890000}"/>
    <cellStyle name="Normal 2 5 6 3 2 2 4" xfId="11499" xr:uid="{00000000-0005-0000-0000-000076890000}"/>
    <cellStyle name="Normal 2 5 6 3 2 2 5" xfId="19885" xr:uid="{00000000-0005-0000-0000-000077890000}"/>
    <cellStyle name="Normal 2 5 6 3 2 2 6" xfId="28271" xr:uid="{00000000-0005-0000-0000-000078890000}"/>
    <cellStyle name="Normal 2 5 6 3 2 2 7" xfId="36657" xr:uid="{00000000-0005-0000-0000-000079890000}"/>
    <cellStyle name="Normal 2 5 6 3 2 2 8" xfId="45043" xr:uid="{00000000-0005-0000-0000-00007A890000}"/>
    <cellStyle name="Normal 2 5 6 3 2 2 9" xfId="53429" xr:uid="{00000000-0005-0000-0000-00007B890000}"/>
    <cellStyle name="Normal 2 5 6 3 2 3" xfId="4619" xr:uid="{00000000-0005-0000-0000-00007C890000}"/>
    <cellStyle name="Normal 2 5 6 3 2 3 2" xfId="15973" xr:uid="{00000000-0005-0000-0000-00007D890000}"/>
    <cellStyle name="Normal 2 5 6 3 2 3 3" xfId="24359" xr:uid="{00000000-0005-0000-0000-00007E890000}"/>
    <cellStyle name="Normal 2 5 6 3 2 3 4" xfId="32745" xr:uid="{00000000-0005-0000-0000-00007F890000}"/>
    <cellStyle name="Normal 2 5 6 3 2 3 5" xfId="41131" xr:uid="{00000000-0005-0000-0000-000080890000}"/>
    <cellStyle name="Normal 2 5 6 3 2 3 6" xfId="49517" xr:uid="{00000000-0005-0000-0000-000081890000}"/>
    <cellStyle name="Normal 2 5 6 3 2 3 7" xfId="57903" xr:uid="{00000000-0005-0000-0000-000082890000}"/>
    <cellStyle name="Normal 2 5 6 3 2 4" xfId="7587" xr:uid="{00000000-0005-0000-0000-000083890000}"/>
    <cellStyle name="Normal 2 5 6 3 2 4 2" xfId="13263" xr:uid="{00000000-0005-0000-0000-000084890000}"/>
    <cellStyle name="Normal 2 5 6 3 2 4 3" xfId="21649" xr:uid="{00000000-0005-0000-0000-000085890000}"/>
    <cellStyle name="Normal 2 5 6 3 2 4 4" xfId="30035" xr:uid="{00000000-0005-0000-0000-000086890000}"/>
    <cellStyle name="Normal 2 5 6 3 2 4 5" xfId="38421" xr:uid="{00000000-0005-0000-0000-000087890000}"/>
    <cellStyle name="Normal 2 5 6 3 2 4 6" xfId="46807" xr:uid="{00000000-0005-0000-0000-000088890000}"/>
    <cellStyle name="Normal 2 5 6 3 2 4 7" xfId="55193" xr:uid="{00000000-0005-0000-0000-000089890000}"/>
    <cellStyle name="Normal 2 5 6 3 2 5" xfId="10297" xr:uid="{00000000-0005-0000-0000-00008A890000}"/>
    <cellStyle name="Normal 2 5 6 3 2 6" xfId="18683" xr:uid="{00000000-0005-0000-0000-00008B890000}"/>
    <cellStyle name="Normal 2 5 6 3 2 7" xfId="27069" xr:uid="{00000000-0005-0000-0000-00008C890000}"/>
    <cellStyle name="Normal 2 5 6 3 2 8" xfId="35455" xr:uid="{00000000-0005-0000-0000-00008D890000}"/>
    <cellStyle name="Normal 2 5 6 3 2 9" xfId="43841" xr:uid="{00000000-0005-0000-0000-00008E890000}"/>
    <cellStyle name="Normal 2 5 6 3 3" xfId="2259" xr:uid="{00000000-0005-0000-0000-00008F890000}"/>
    <cellStyle name="Normal 2 5 6 3 3 2" xfId="4976" xr:uid="{00000000-0005-0000-0000-000090890000}"/>
    <cellStyle name="Normal 2 5 6 3 3 2 2" xfId="16330" xr:uid="{00000000-0005-0000-0000-000091890000}"/>
    <cellStyle name="Normal 2 5 6 3 3 2 3" xfId="24716" xr:uid="{00000000-0005-0000-0000-000092890000}"/>
    <cellStyle name="Normal 2 5 6 3 3 2 4" xfId="33102" xr:uid="{00000000-0005-0000-0000-000093890000}"/>
    <cellStyle name="Normal 2 5 6 3 3 2 5" xfId="41488" xr:uid="{00000000-0005-0000-0000-000094890000}"/>
    <cellStyle name="Normal 2 5 6 3 3 2 6" xfId="49874" xr:uid="{00000000-0005-0000-0000-000095890000}"/>
    <cellStyle name="Normal 2 5 6 3 3 2 7" xfId="58260" xr:uid="{00000000-0005-0000-0000-000096890000}"/>
    <cellStyle name="Normal 2 5 6 3 3 3" xfId="7944" xr:uid="{00000000-0005-0000-0000-000097890000}"/>
    <cellStyle name="Normal 2 5 6 3 3 3 2" xfId="13620" xr:uid="{00000000-0005-0000-0000-000098890000}"/>
    <cellStyle name="Normal 2 5 6 3 3 3 3" xfId="22006" xr:uid="{00000000-0005-0000-0000-000099890000}"/>
    <cellStyle name="Normal 2 5 6 3 3 3 4" xfId="30392" xr:uid="{00000000-0005-0000-0000-00009A890000}"/>
    <cellStyle name="Normal 2 5 6 3 3 3 5" xfId="38778" xr:uid="{00000000-0005-0000-0000-00009B890000}"/>
    <cellStyle name="Normal 2 5 6 3 3 3 6" xfId="47164" xr:uid="{00000000-0005-0000-0000-00009C890000}"/>
    <cellStyle name="Normal 2 5 6 3 3 3 7" xfId="55550" xr:uid="{00000000-0005-0000-0000-00009D890000}"/>
    <cellStyle name="Normal 2 5 6 3 3 4" xfId="10654" xr:uid="{00000000-0005-0000-0000-00009E890000}"/>
    <cellStyle name="Normal 2 5 6 3 3 5" xfId="19040" xr:uid="{00000000-0005-0000-0000-00009F890000}"/>
    <cellStyle name="Normal 2 5 6 3 3 6" xfId="27426" xr:uid="{00000000-0005-0000-0000-0000A0890000}"/>
    <cellStyle name="Normal 2 5 6 3 3 7" xfId="35812" xr:uid="{00000000-0005-0000-0000-0000A1890000}"/>
    <cellStyle name="Normal 2 5 6 3 3 8" xfId="44198" xr:uid="{00000000-0005-0000-0000-0000A2890000}"/>
    <cellStyle name="Normal 2 5 6 3 3 9" xfId="52584" xr:uid="{00000000-0005-0000-0000-0000A3890000}"/>
    <cellStyle name="Normal 2 5 6 3 4" xfId="3956" xr:uid="{00000000-0005-0000-0000-0000A4890000}"/>
    <cellStyle name="Normal 2 5 6 3 4 2" xfId="15310" xr:uid="{00000000-0005-0000-0000-0000A5890000}"/>
    <cellStyle name="Normal 2 5 6 3 4 3" xfId="23696" xr:uid="{00000000-0005-0000-0000-0000A6890000}"/>
    <cellStyle name="Normal 2 5 6 3 4 4" xfId="32082" xr:uid="{00000000-0005-0000-0000-0000A7890000}"/>
    <cellStyle name="Normal 2 5 6 3 4 5" xfId="40468" xr:uid="{00000000-0005-0000-0000-0000A8890000}"/>
    <cellStyle name="Normal 2 5 6 3 4 6" xfId="48854" xr:uid="{00000000-0005-0000-0000-0000A9890000}"/>
    <cellStyle name="Normal 2 5 6 3 4 7" xfId="57240" xr:uid="{00000000-0005-0000-0000-0000AA890000}"/>
    <cellStyle name="Normal 2 5 6 3 5" xfId="6924" xr:uid="{00000000-0005-0000-0000-0000AB890000}"/>
    <cellStyle name="Normal 2 5 6 3 5 2" xfId="12600" xr:uid="{00000000-0005-0000-0000-0000AC890000}"/>
    <cellStyle name="Normal 2 5 6 3 5 3" xfId="20986" xr:uid="{00000000-0005-0000-0000-0000AD890000}"/>
    <cellStyle name="Normal 2 5 6 3 5 4" xfId="29372" xr:uid="{00000000-0005-0000-0000-0000AE890000}"/>
    <cellStyle name="Normal 2 5 6 3 5 5" xfId="37758" xr:uid="{00000000-0005-0000-0000-0000AF890000}"/>
    <cellStyle name="Normal 2 5 6 3 5 6" xfId="46144" xr:uid="{00000000-0005-0000-0000-0000B0890000}"/>
    <cellStyle name="Normal 2 5 6 3 5 7" xfId="54530" xr:uid="{00000000-0005-0000-0000-0000B1890000}"/>
    <cellStyle name="Normal 2 5 6 3 6" xfId="9634" xr:uid="{00000000-0005-0000-0000-0000B2890000}"/>
    <cellStyle name="Normal 2 5 6 3 7" xfId="18020" xr:uid="{00000000-0005-0000-0000-0000B3890000}"/>
    <cellStyle name="Normal 2 5 6 3 8" xfId="26406" xr:uid="{00000000-0005-0000-0000-0000B4890000}"/>
    <cellStyle name="Normal 2 5 6 3 9" xfId="34792" xr:uid="{00000000-0005-0000-0000-0000B5890000}"/>
    <cellStyle name="Normal 2 5 6 4" xfId="1151" xr:uid="{00000000-0005-0000-0000-0000B6890000}"/>
    <cellStyle name="Normal 2 5 6 4 10" xfId="51562" xr:uid="{00000000-0005-0000-0000-0000B7890000}"/>
    <cellStyle name="Normal 2 5 6 4 11" xfId="59948" xr:uid="{00000000-0005-0000-0000-0000B8890000}"/>
    <cellStyle name="Normal 2 5 6 4 2" xfId="3102" xr:uid="{00000000-0005-0000-0000-0000B9890000}"/>
    <cellStyle name="Normal 2 5 6 4 2 2" xfId="5819" xr:uid="{00000000-0005-0000-0000-0000BA890000}"/>
    <cellStyle name="Normal 2 5 6 4 2 2 2" xfId="17173" xr:uid="{00000000-0005-0000-0000-0000BB890000}"/>
    <cellStyle name="Normal 2 5 6 4 2 2 3" xfId="25559" xr:uid="{00000000-0005-0000-0000-0000BC890000}"/>
    <cellStyle name="Normal 2 5 6 4 2 2 4" xfId="33945" xr:uid="{00000000-0005-0000-0000-0000BD890000}"/>
    <cellStyle name="Normal 2 5 6 4 2 2 5" xfId="42331" xr:uid="{00000000-0005-0000-0000-0000BE890000}"/>
    <cellStyle name="Normal 2 5 6 4 2 2 6" xfId="50717" xr:uid="{00000000-0005-0000-0000-0000BF890000}"/>
    <cellStyle name="Normal 2 5 6 4 2 2 7" xfId="59103" xr:uid="{00000000-0005-0000-0000-0000C0890000}"/>
    <cellStyle name="Normal 2 5 6 4 2 3" xfId="8787" xr:uid="{00000000-0005-0000-0000-0000C1890000}"/>
    <cellStyle name="Normal 2 5 6 4 2 3 2" xfId="14463" xr:uid="{00000000-0005-0000-0000-0000C2890000}"/>
    <cellStyle name="Normal 2 5 6 4 2 3 3" xfId="22849" xr:uid="{00000000-0005-0000-0000-0000C3890000}"/>
    <cellStyle name="Normal 2 5 6 4 2 3 4" xfId="31235" xr:uid="{00000000-0005-0000-0000-0000C4890000}"/>
    <cellStyle name="Normal 2 5 6 4 2 3 5" xfId="39621" xr:uid="{00000000-0005-0000-0000-0000C5890000}"/>
    <cellStyle name="Normal 2 5 6 4 2 3 6" xfId="48007" xr:uid="{00000000-0005-0000-0000-0000C6890000}"/>
    <cellStyle name="Normal 2 5 6 4 2 3 7" xfId="56393" xr:uid="{00000000-0005-0000-0000-0000C7890000}"/>
    <cellStyle name="Normal 2 5 6 4 2 4" xfId="11497" xr:uid="{00000000-0005-0000-0000-0000C8890000}"/>
    <cellStyle name="Normal 2 5 6 4 2 5" xfId="19883" xr:uid="{00000000-0005-0000-0000-0000C9890000}"/>
    <cellStyle name="Normal 2 5 6 4 2 6" xfId="28269" xr:uid="{00000000-0005-0000-0000-0000CA890000}"/>
    <cellStyle name="Normal 2 5 6 4 2 7" xfId="36655" xr:uid="{00000000-0005-0000-0000-0000CB890000}"/>
    <cellStyle name="Normal 2 5 6 4 2 8" xfId="45041" xr:uid="{00000000-0005-0000-0000-0000CC890000}"/>
    <cellStyle name="Normal 2 5 6 4 2 9" xfId="53427" xr:uid="{00000000-0005-0000-0000-0000CD890000}"/>
    <cellStyle name="Normal 2 5 6 4 3" xfId="3954" xr:uid="{00000000-0005-0000-0000-0000CE890000}"/>
    <cellStyle name="Normal 2 5 6 4 3 2" xfId="15308" xr:uid="{00000000-0005-0000-0000-0000CF890000}"/>
    <cellStyle name="Normal 2 5 6 4 3 3" xfId="23694" xr:uid="{00000000-0005-0000-0000-0000D0890000}"/>
    <cellStyle name="Normal 2 5 6 4 3 4" xfId="32080" xr:uid="{00000000-0005-0000-0000-0000D1890000}"/>
    <cellStyle name="Normal 2 5 6 4 3 5" xfId="40466" xr:uid="{00000000-0005-0000-0000-0000D2890000}"/>
    <cellStyle name="Normal 2 5 6 4 3 6" xfId="48852" xr:uid="{00000000-0005-0000-0000-0000D3890000}"/>
    <cellStyle name="Normal 2 5 6 4 3 7" xfId="57238" xr:uid="{00000000-0005-0000-0000-0000D4890000}"/>
    <cellStyle name="Normal 2 5 6 4 4" xfId="6922" xr:uid="{00000000-0005-0000-0000-0000D5890000}"/>
    <cellStyle name="Normal 2 5 6 4 4 2" xfId="12598" xr:uid="{00000000-0005-0000-0000-0000D6890000}"/>
    <cellStyle name="Normal 2 5 6 4 4 3" xfId="20984" xr:uid="{00000000-0005-0000-0000-0000D7890000}"/>
    <cellStyle name="Normal 2 5 6 4 4 4" xfId="29370" xr:uid="{00000000-0005-0000-0000-0000D8890000}"/>
    <cellStyle name="Normal 2 5 6 4 4 5" xfId="37756" xr:uid="{00000000-0005-0000-0000-0000D9890000}"/>
    <cellStyle name="Normal 2 5 6 4 4 6" xfId="46142" xr:uid="{00000000-0005-0000-0000-0000DA890000}"/>
    <cellStyle name="Normal 2 5 6 4 4 7" xfId="54528" xr:uid="{00000000-0005-0000-0000-0000DB890000}"/>
    <cellStyle name="Normal 2 5 6 4 5" xfId="9632" xr:uid="{00000000-0005-0000-0000-0000DC890000}"/>
    <cellStyle name="Normal 2 5 6 4 6" xfId="18018" xr:uid="{00000000-0005-0000-0000-0000DD890000}"/>
    <cellStyle name="Normal 2 5 6 4 7" xfId="26404" xr:uid="{00000000-0005-0000-0000-0000DE890000}"/>
    <cellStyle name="Normal 2 5 6 4 8" xfId="34790" xr:uid="{00000000-0005-0000-0000-0000DF890000}"/>
    <cellStyle name="Normal 2 5 6 4 9" xfId="43176" xr:uid="{00000000-0005-0000-0000-0000E0890000}"/>
    <cellStyle name="Normal 2 5 6 5" xfId="1662" xr:uid="{00000000-0005-0000-0000-0000E1890000}"/>
    <cellStyle name="Normal 2 5 6 5 10" xfId="51987" xr:uid="{00000000-0005-0000-0000-0000E2890000}"/>
    <cellStyle name="Normal 2 5 6 5 11" xfId="60373" xr:uid="{00000000-0005-0000-0000-0000E3890000}"/>
    <cellStyle name="Normal 2 5 6 5 2" xfId="2682" xr:uid="{00000000-0005-0000-0000-0000E4890000}"/>
    <cellStyle name="Normal 2 5 6 5 2 2" xfId="5399" xr:uid="{00000000-0005-0000-0000-0000E5890000}"/>
    <cellStyle name="Normal 2 5 6 5 2 2 2" xfId="16753" xr:uid="{00000000-0005-0000-0000-0000E6890000}"/>
    <cellStyle name="Normal 2 5 6 5 2 2 3" xfId="25139" xr:uid="{00000000-0005-0000-0000-0000E7890000}"/>
    <cellStyle name="Normal 2 5 6 5 2 2 4" xfId="33525" xr:uid="{00000000-0005-0000-0000-0000E8890000}"/>
    <cellStyle name="Normal 2 5 6 5 2 2 5" xfId="41911" xr:uid="{00000000-0005-0000-0000-0000E9890000}"/>
    <cellStyle name="Normal 2 5 6 5 2 2 6" xfId="50297" xr:uid="{00000000-0005-0000-0000-0000EA890000}"/>
    <cellStyle name="Normal 2 5 6 5 2 2 7" xfId="58683" xr:uid="{00000000-0005-0000-0000-0000EB890000}"/>
    <cellStyle name="Normal 2 5 6 5 2 3" xfId="8367" xr:uid="{00000000-0005-0000-0000-0000EC890000}"/>
    <cellStyle name="Normal 2 5 6 5 2 3 2" xfId="14043" xr:uid="{00000000-0005-0000-0000-0000ED890000}"/>
    <cellStyle name="Normal 2 5 6 5 2 3 3" xfId="22429" xr:uid="{00000000-0005-0000-0000-0000EE890000}"/>
    <cellStyle name="Normal 2 5 6 5 2 3 4" xfId="30815" xr:uid="{00000000-0005-0000-0000-0000EF890000}"/>
    <cellStyle name="Normal 2 5 6 5 2 3 5" xfId="39201" xr:uid="{00000000-0005-0000-0000-0000F0890000}"/>
    <cellStyle name="Normal 2 5 6 5 2 3 6" xfId="47587" xr:uid="{00000000-0005-0000-0000-0000F1890000}"/>
    <cellStyle name="Normal 2 5 6 5 2 3 7" xfId="55973" xr:uid="{00000000-0005-0000-0000-0000F2890000}"/>
    <cellStyle name="Normal 2 5 6 5 2 4" xfId="11077" xr:uid="{00000000-0005-0000-0000-0000F3890000}"/>
    <cellStyle name="Normal 2 5 6 5 2 5" xfId="19463" xr:uid="{00000000-0005-0000-0000-0000F4890000}"/>
    <cellStyle name="Normal 2 5 6 5 2 6" xfId="27849" xr:uid="{00000000-0005-0000-0000-0000F5890000}"/>
    <cellStyle name="Normal 2 5 6 5 2 7" xfId="36235" xr:uid="{00000000-0005-0000-0000-0000F6890000}"/>
    <cellStyle name="Normal 2 5 6 5 2 8" xfId="44621" xr:uid="{00000000-0005-0000-0000-0000F7890000}"/>
    <cellStyle name="Normal 2 5 6 5 2 9" xfId="53007" xr:uid="{00000000-0005-0000-0000-0000F8890000}"/>
    <cellStyle name="Normal 2 5 6 5 3" xfId="4379" xr:uid="{00000000-0005-0000-0000-0000F9890000}"/>
    <cellStyle name="Normal 2 5 6 5 3 2" xfId="15733" xr:uid="{00000000-0005-0000-0000-0000FA890000}"/>
    <cellStyle name="Normal 2 5 6 5 3 3" xfId="24119" xr:uid="{00000000-0005-0000-0000-0000FB890000}"/>
    <cellStyle name="Normal 2 5 6 5 3 4" xfId="32505" xr:uid="{00000000-0005-0000-0000-0000FC890000}"/>
    <cellStyle name="Normal 2 5 6 5 3 5" xfId="40891" xr:uid="{00000000-0005-0000-0000-0000FD890000}"/>
    <cellStyle name="Normal 2 5 6 5 3 6" xfId="49277" xr:uid="{00000000-0005-0000-0000-0000FE890000}"/>
    <cellStyle name="Normal 2 5 6 5 3 7" xfId="57663" xr:uid="{00000000-0005-0000-0000-0000FF890000}"/>
    <cellStyle name="Normal 2 5 6 5 4" xfId="7347" xr:uid="{00000000-0005-0000-0000-0000008A0000}"/>
    <cellStyle name="Normal 2 5 6 5 4 2" xfId="13023" xr:uid="{00000000-0005-0000-0000-0000018A0000}"/>
    <cellStyle name="Normal 2 5 6 5 4 3" xfId="21409" xr:uid="{00000000-0005-0000-0000-0000028A0000}"/>
    <cellStyle name="Normal 2 5 6 5 4 4" xfId="29795" xr:uid="{00000000-0005-0000-0000-0000038A0000}"/>
    <cellStyle name="Normal 2 5 6 5 4 5" xfId="38181" xr:uid="{00000000-0005-0000-0000-0000048A0000}"/>
    <cellStyle name="Normal 2 5 6 5 4 6" xfId="46567" xr:uid="{00000000-0005-0000-0000-0000058A0000}"/>
    <cellStyle name="Normal 2 5 6 5 4 7" xfId="54953" xr:uid="{00000000-0005-0000-0000-0000068A0000}"/>
    <cellStyle name="Normal 2 5 6 5 5" xfId="10057" xr:uid="{00000000-0005-0000-0000-0000078A0000}"/>
    <cellStyle name="Normal 2 5 6 5 6" xfId="18443" xr:uid="{00000000-0005-0000-0000-0000088A0000}"/>
    <cellStyle name="Normal 2 5 6 5 7" xfId="26829" xr:uid="{00000000-0005-0000-0000-0000098A0000}"/>
    <cellStyle name="Normal 2 5 6 5 8" xfId="35215" xr:uid="{00000000-0005-0000-0000-00000A8A0000}"/>
    <cellStyle name="Normal 2 5 6 5 9" xfId="43601" xr:uid="{00000000-0005-0000-0000-00000B8A0000}"/>
    <cellStyle name="Normal 2 5 6 6" xfId="2257" xr:uid="{00000000-0005-0000-0000-00000C8A0000}"/>
    <cellStyle name="Normal 2 5 6 6 2" xfId="4974" xr:uid="{00000000-0005-0000-0000-00000D8A0000}"/>
    <cellStyle name="Normal 2 5 6 6 2 2" xfId="16328" xr:uid="{00000000-0005-0000-0000-00000E8A0000}"/>
    <cellStyle name="Normal 2 5 6 6 2 3" xfId="24714" xr:uid="{00000000-0005-0000-0000-00000F8A0000}"/>
    <cellStyle name="Normal 2 5 6 6 2 4" xfId="33100" xr:uid="{00000000-0005-0000-0000-0000108A0000}"/>
    <cellStyle name="Normal 2 5 6 6 2 5" xfId="41486" xr:uid="{00000000-0005-0000-0000-0000118A0000}"/>
    <cellStyle name="Normal 2 5 6 6 2 6" xfId="49872" xr:uid="{00000000-0005-0000-0000-0000128A0000}"/>
    <cellStyle name="Normal 2 5 6 6 2 7" xfId="58258" xr:uid="{00000000-0005-0000-0000-0000138A0000}"/>
    <cellStyle name="Normal 2 5 6 6 3" xfId="7942" xr:uid="{00000000-0005-0000-0000-0000148A0000}"/>
    <cellStyle name="Normal 2 5 6 6 3 2" xfId="13618" xr:uid="{00000000-0005-0000-0000-0000158A0000}"/>
    <cellStyle name="Normal 2 5 6 6 3 3" xfId="22004" xr:uid="{00000000-0005-0000-0000-0000168A0000}"/>
    <cellStyle name="Normal 2 5 6 6 3 4" xfId="30390" xr:uid="{00000000-0005-0000-0000-0000178A0000}"/>
    <cellStyle name="Normal 2 5 6 6 3 5" xfId="38776" xr:uid="{00000000-0005-0000-0000-0000188A0000}"/>
    <cellStyle name="Normal 2 5 6 6 3 6" xfId="47162" xr:uid="{00000000-0005-0000-0000-0000198A0000}"/>
    <cellStyle name="Normal 2 5 6 6 3 7" xfId="55548" xr:uid="{00000000-0005-0000-0000-00001A8A0000}"/>
    <cellStyle name="Normal 2 5 6 6 4" xfId="10652" xr:uid="{00000000-0005-0000-0000-00001B8A0000}"/>
    <cellStyle name="Normal 2 5 6 6 5" xfId="19038" xr:uid="{00000000-0005-0000-0000-00001C8A0000}"/>
    <cellStyle name="Normal 2 5 6 6 6" xfId="27424" xr:uid="{00000000-0005-0000-0000-00001D8A0000}"/>
    <cellStyle name="Normal 2 5 6 6 7" xfId="35810" xr:uid="{00000000-0005-0000-0000-00001E8A0000}"/>
    <cellStyle name="Normal 2 5 6 6 8" xfId="44196" xr:uid="{00000000-0005-0000-0000-00001F8A0000}"/>
    <cellStyle name="Normal 2 5 6 6 9" xfId="52582" xr:uid="{00000000-0005-0000-0000-0000208A0000}"/>
    <cellStyle name="Normal 2 5 6 7" xfId="724" xr:uid="{00000000-0005-0000-0000-0000218A0000}"/>
    <cellStyle name="Normal 2 5 6 7 2" xfId="6502" xr:uid="{00000000-0005-0000-0000-0000228A0000}"/>
    <cellStyle name="Normal 2 5 6 7 3" xfId="12178" xr:uid="{00000000-0005-0000-0000-0000238A0000}"/>
    <cellStyle name="Normal 2 5 6 7 4" xfId="20564" xr:uid="{00000000-0005-0000-0000-0000248A0000}"/>
    <cellStyle name="Normal 2 5 6 7 5" xfId="28950" xr:uid="{00000000-0005-0000-0000-0000258A0000}"/>
    <cellStyle name="Normal 2 5 6 7 6" xfId="37336" xr:uid="{00000000-0005-0000-0000-0000268A0000}"/>
    <cellStyle name="Normal 2 5 6 7 7" xfId="45722" xr:uid="{00000000-0005-0000-0000-0000278A0000}"/>
    <cellStyle name="Normal 2 5 6 7 8" xfId="54108" xr:uid="{00000000-0005-0000-0000-0000288A0000}"/>
    <cellStyle name="Normal 2 5 6 8" xfId="3534" xr:uid="{00000000-0005-0000-0000-0000298A0000}"/>
    <cellStyle name="Normal 2 5 6 8 2" xfId="14888" xr:uid="{00000000-0005-0000-0000-00002A8A0000}"/>
    <cellStyle name="Normal 2 5 6 8 3" xfId="23274" xr:uid="{00000000-0005-0000-0000-00002B8A0000}"/>
    <cellStyle name="Normal 2 5 6 8 4" xfId="31660" xr:uid="{00000000-0005-0000-0000-00002C8A0000}"/>
    <cellStyle name="Normal 2 5 6 8 5" xfId="40046" xr:uid="{00000000-0005-0000-0000-00002D8A0000}"/>
    <cellStyle name="Normal 2 5 6 8 6" xfId="48432" xr:uid="{00000000-0005-0000-0000-00002E8A0000}"/>
    <cellStyle name="Normal 2 5 6 8 7" xfId="56818" xr:uid="{00000000-0005-0000-0000-00002F8A0000}"/>
    <cellStyle name="Normal 2 5 6 9" xfId="6154" xr:uid="{00000000-0005-0000-0000-0000308A0000}"/>
    <cellStyle name="Normal 2 5 6 9 2" xfId="11830" xr:uid="{00000000-0005-0000-0000-0000318A0000}"/>
    <cellStyle name="Normal 2 5 6 9 3" xfId="20216" xr:uid="{00000000-0005-0000-0000-0000328A0000}"/>
    <cellStyle name="Normal 2 5 6 9 4" xfId="28602" xr:uid="{00000000-0005-0000-0000-0000338A0000}"/>
    <cellStyle name="Normal 2 5 6 9 5" xfId="36988" xr:uid="{00000000-0005-0000-0000-0000348A0000}"/>
    <cellStyle name="Normal 2 5 6 9 6" xfId="45374" xr:uid="{00000000-0005-0000-0000-0000358A0000}"/>
    <cellStyle name="Normal 2 5 6 9 7" xfId="53760" xr:uid="{00000000-0005-0000-0000-0000368A0000}"/>
    <cellStyle name="Normal 2 5 6_Sheet1" xfId="330" xr:uid="{00000000-0005-0000-0000-0000378A0000}"/>
    <cellStyle name="Normal 2 5 7" xfId="331" xr:uid="{00000000-0005-0000-0000-0000388A0000}"/>
    <cellStyle name="Normal 2 5 7 10" xfId="9214" xr:uid="{00000000-0005-0000-0000-0000398A0000}"/>
    <cellStyle name="Normal 2 5 7 11" xfId="17600" xr:uid="{00000000-0005-0000-0000-00003A8A0000}"/>
    <cellStyle name="Normal 2 5 7 12" xfId="25986" xr:uid="{00000000-0005-0000-0000-00003B8A0000}"/>
    <cellStyle name="Normal 2 5 7 13" xfId="34372" xr:uid="{00000000-0005-0000-0000-00003C8A0000}"/>
    <cellStyle name="Normal 2 5 7 14" xfId="42758" xr:uid="{00000000-0005-0000-0000-00003D8A0000}"/>
    <cellStyle name="Normal 2 5 7 15" xfId="51144" xr:uid="{00000000-0005-0000-0000-00003E8A0000}"/>
    <cellStyle name="Normal 2 5 7 16" xfId="59530" xr:uid="{00000000-0005-0000-0000-00003F8A0000}"/>
    <cellStyle name="Normal 2 5 7 17" xfId="60897" xr:uid="{00000000-0005-0000-0000-0000408A0000}"/>
    <cellStyle name="Normal 2 5 7 2" xfId="332" xr:uid="{00000000-0005-0000-0000-0000418A0000}"/>
    <cellStyle name="Normal 2 5 7 2 10" xfId="34373" xr:uid="{00000000-0005-0000-0000-0000428A0000}"/>
    <cellStyle name="Normal 2 5 7 2 11" xfId="42759" xr:uid="{00000000-0005-0000-0000-0000438A0000}"/>
    <cellStyle name="Normal 2 5 7 2 12" xfId="51145" xr:uid="{00000000-0005-0000-0000-0000448A0000}"/>
    <cellStyle name="Normal 2 5 7 2 13" xfId="59531" xr:uid="{00000000-0005-0000-0000-0000458A0000}"/>
    <cellStyle name="Normal 2 5 7 2 14" xfId="60898" xr:uid="{00000000-0005-0000-0000-0000468A0000}"/>
    <cellStyle name="Normal 2 5 7 2 2" xfId="1155" xr:uid="{00000000-0005-0000-0000-0000478A0000}"/>
    <cellStyle name="Normal 2 5 7 2 2 10" xfId="51566" xr:uid="{00000000-0005-0000-0000-0000488A0000}"/>
    <cellStyle name="Normal 2 5 7 2 2 11" xfId="59952" xr:uid="{00000000-0005-0000-0000-0000498A0000}"/>
    <cellStyle name="Normal 2 5 7 2 2 12" xfId="61393" xr:uid="{00000000-0005-0000-0000-00004A8A0000}"/>
    <cellStyle name="Normal 2 5 7 2 2 2" xfId="3106" xr:uid="{00000000-0005-0000-0000-00004B8A0000}"/>
    <cellStyle name="Normal 2 5 7 2 2 2 2" xfId="5823" xr:uid="{00000000-0005-0000-0000-00004C8A0000}"/>
    <cellStyle name="Normal 2 5 7 2 2 2 2 2" xfId="17177" xr:uid="{00000000-0005-0000-0000-00004D8A0000}"/>
    <cellStyle name="Normal 2 5 7 2 2 2 2 3" xfId="25563" xr:uid="{00000000-0005-0000-0000-00004E8A0000}"/>
    <cellStyle name="Normal 2 5 7 2 2 2 2 4" xfId="33949" xr:uid="{00000000-0005-0000-0000-00004F8A0000}"/>
    <cellStyle name="Normal 2 5 7 2 2 2 2 5" xfId="42335" xr:uid="{00000000-0005-0000-0000-0000508A0000}"/>
    <cellStyle name="Normal 2 5 7 2 2 2 2 6" xfId="50721" xr:uid="{00000000-0005-0000-0000-0000518A0000}"/>
    <cellStyle name="Normal 2 5 7 2 2 2 2 7" xfId="59107" xr:uid="{00000000-0005-0000-0000-0000528A0000}"/>
    <cellStyle name="Normal 2 5 7 2 2 2 3" xfId="8791" xr:uid="{00000000-0005-0000-0000-0000538A0000}"/>
    <cellStyle name="Normal 2 5 7 2 2 2 3 2" xfId="14467" xr:uid="{00000000-0005-0000-0000-0000548A0000}"/>
    <cellStyle name="Normal 2 5 7 2 2 2 3 3" xfId="22853" xr:uid="{00000000-0005-0000-0000-0000558A0000}"/>
    <cellStyle name="Normal 2 5 7 2 2 2 3 4" xfId="31239" xr:uid="{00000000-0005-0000-0000-0000568A0000}"/>
    <cellStyle name="Normal 2 5 7 2 2 2 3 5" xfId="39625" xr:uid="{00000000-0005-0000-0000-0000578A0000}"/>
    <cellStyle name="Normal 2 5 7 2 2 2 3 6" xfId="48011" xr:uid="{00000000-0005-0000-0000-0000588A0000}"/>
    <cellStyle name="Normal 2 5 7 2 2 2 3 7" xfId="56397" xr:uid="{00000000-0005-0000-0000-0000598A0000}"/>
    <cellStyle name="Normal 2 5 7 2 2 2 4" xfId="11501" xr:uid="{00000000-0005-0000-0000-00005A8A0000}"/>
    <cellStyle name="Normal 2 5 7 2 2 2 5" xfId="19887" xr:uid="{00000000-0005-0000-0000-00005B8A0000}"/>
    <cellStyle name="Normal 2 5 7 2 2 2 6" xfId="28273" xr:uid="{00000000-0005-0000-0000-00005C8A0000}"/>
    <cellStyle name="Normal 2 5 7 2 2 2 7" xfId="36659" xr:uid="{00000000-0005-0000-0000-00005D8A0000}"/>
    <cellStyle name="Normal 2 5 7 2 2 2 8" xfId="45045" xr:uid="{00000000-0005-0000-0000-00005E8A0000}"/>
    <cellStyle name="Normal 2 5 7 2 2 2 9" xfId="53431" xr:uid="{00000000-0005-0000-0000-00005F8A0000}"/>
    <cellStyle name="Normal 2 5 7 2 2 3" xfId="3958" xr:uid="{00000000-0005-0000-0000-0000608A0000}"/>
    <cellStyle name="Normal 2 5 7 2 2 3 2" xfId="15312" xr:uid="{00000000-0005-0000-0000-0000618A0000}"/>
    <cellStyle name="Normal 2 5 7 2 2 3 3" xfId="23698" xr:uid="{00000000-0005-0000-0000-0000628A0000}"/>
    <cellStyle name="Normal 2 5 7 2 2 3 4" xfId="32084" xr:uid="{00000000-0005-0000-0000-0000638A0000}"/>
    <cellStyle name="Normal 2 5 7 2 2 3 5" xfId="40470" xr:uid="{00000000-0005-0000-0000-0000648A0000}"/>
    <cellStyle name="Normal 2 5 7 2 2 3 6" xfId="48856" xr:uid="{00000000-0005-0000-0000-0000658A0000}"/>
    <cellStyle name="Normal 2 5 7 2 2 3 7" xfId="57242" xr:uid="{00000000-0005-0000-0000-0000668A0000}"/>
    <cellStyle name="Normal 2 5 7 2 2 4" xfId="6926" xr:uid="{00000000-0005-0000-0000-0000678A0000}"/>
    <cellStyle name="Normal 2 5 7 2 2 4 2" xfId="12602" xr:uid="{00000000-0005-0000-0000-0000688A0000}"/>
    <cellStyle name="Normal 2 5 7 2 2 4 3" xfId="20988" xr:uid="{00000000-0005-0000-0000-0000698A0000}"/>
    <cellStyle name="Normal 2 5 7 2 2 4 4" xfId="29374" xr:uid="{00000000-0005-0000-0000-00006A8A0000}"/>
    <cellStyle name="Normal 2 5 7 2 2 4 5" xfId="37760" xr:uid="{00000000-0005-0000-0000-00006B8A0000}"/>
    <cellStyle name="Normal 2 5 7 2 2 4 6" xfId="46146" xr:uid="{00000000-0005-0000-0000-00006C8A0000}"/>
    <cellStyle name="Normal 2 5 7 2 2 4 7" xfId="54532" xr:uid="{00000000-0005-0000-0000-00006D8A0000}"/>
    <cellStyle name="Normal 2 5 7 2 2 5" xfId="9636" xr:uid="{00000000-0005-0000-0000-00006E8A0000}"/>
    <cellStyle name="Normal 2 5 7 2 2 6" xfId="18022" xr:uid="{00000000-0005-0000-0000-00006F8A0000}"/>
    <cellStyle name="Normal 2 5 7 2 2 7" xfId="26408" xr:uid="{00000000-0005-0000-0000-0000708A0000}"/>
    <cellStyle name="Normal 2 5 7 2 2 8" xfId="34794" xr:uid="{00000000-0005-0000-0000-0000718A0000}"/>
    <cellStyle name="Normal 2 5 7 2 2 9" xfId="43180" xr:uid="{00000000-0005-0000-0000-0000728A0000}"/>
    <cellStyle name="Normal 2 5 7 2 3" xfId="1665" xr:uid="{00000000-0005-0000-0000-0000738A0000}"/>
    <cellStyle name="Normal 2 5 7 2 3 10" xfId="51990" xr:uid="{00000000-0005-0000-0000-0000748A0000}"/>
    <cellStyle name="Normal 2 5 7 2 3 11" xfId="60376" xr:uid="{00000000-0005-0000-0000-0000758A0000}"/>
    <cellStyle name="Normal 2 5 7 2 3 2" xfId="2685" xr:uid="{00000000-0005-0000-0000-0000768A0000}"/>
    <cellStyle name="Normal 2 5 7 2 3 2 2" xfId="5402" xr:uid="{00000000-0005-0000-0000-0000778A0000}"/>
    <cellStyle name="Normal 2 5 7 2 3 2 2 2" xfId="16756" xr:uid="{00000000-0005-0000-0000-0000788A0000}"/>
    <cellStyle name="Normal 2 5 7 2 3 2 2 3" xfId="25142" xr:uid="{00000000-0005-0000-0000-0000798A0000}"/>
    <cellStyle name="Normal 2 5 7 2 3 2 2 4" xfId="33528" xr:uid="{00000000-0005-0000-0000-00007A8A0000}"/>
    <cellStyle name="Normal 2 5 7 2 3 2 2 5" xfId="41914" xr:uid="{00000000-0005-0000-0000-00007B8A0000}"/>
    <cellStyle name="Normal 2 5 7 2 3 2 2 6" xfId="50300" xr:uid="{00000000-0005-0000-0000-00007C8A0000}"/>
    <cellStyle name="Normal 2 5 7 2 3 2 2 7" xfId="58686" xr:uid="{00000000-0005-0000-0000-00007D8A0000}"/>
    <cellStyle name="Normal 2 5 7 2 3 2 3" xfId="8370" xr:uid="{00000000-0005-0000-0000-00007E8A0000}"/>
    <cellStyle name="Normal 2 5 7 2 3 2 3 2" xfId="14046" xr:uid="{00000000-0005-0000-0000-00007F8A0000}"/>
    <cellStyle name="Normal 2 5 7 2 3 2 3 3" xfId="22432" xr:uid="{00000000-0005-0000-0000-0000808A0000}"/>
    <cellStyle name="Normal 2 5 7 2 3 2 3 4" xfId="30818" xr:uid="{00000000-0005-0000-0000-0000818A0000}"/>
    <cellStyle name="Normal 2 5 7 2 3 2 3 5" xfId="39204" xr:uid="{00000000-0005-0000-0000-0000828A0000}"/>
    <cellStyle name="Normal 2 5 7 2 3 2 3 6" xfId="47590" xr:uid="{00000000-0005-0000-0000-0000838A0000}"/>
    <cellStyle name="Normal 2 5 7 2 3 2 3 7" xfId="55976" xr:uid="{00000000-0005-0000-0000-0000848A0000}"/>
    <cellStyle name="Normal 2 5 7 2 3 2 4" xfId="11080" xr:uid="{00000000-0005-0000-0000-0000858A0000}"/>
    <cellStyle name="Normal 2 5 7 2 3 2 5" xfId="19466" xr:uid="{00000000-0005-0000-0000-0000868A0000}"/>
    <cellStyle name="Normal 2 5 7 2 3 2 6" xfId="27852" xr:uid="{00000000-0005-0000-0000-0000878A0000}"/>
    <cellStyle name="Normal 2 5 7 2 3 2 7" xfId="36238" xr:uid="{00000000-0005-0000-0000-0000888A0000}"/>
    <cellStyle name="Normal 2 5 7 2 3 2 8" xfId="44624" xr:uid="{00000000-0005-0000-0000-0000898A0000}"/>
    <cellStyle name="Normal 2 5 7 2 3 2 9" xfId="53010" xr:uid="{00000000-0005-0000-0000-00008A8A0000}"/>
    <cellStyle name="Normal 2 5 7 2 3 3" xfId="4382" xr:uid="{00000000-0005-0000-0000-00008B8A0000}"/>
    <cellStyle name="Normal 2 5 7 2 3 3 2" xfId="15736" xr:uid="{00000000-0005-0000-0000-00008C8A0000}"/>
    <cellStyle name="Normal 2 5 7 2 3 3 3" xfId="24122" xr:uid="{00000000-0005-0000-0000-00008D8A0000}"/>
    <cellStyle name="Normal 2 5 7 2 3 3 4" xfId="32508" xr:uid="{00000000-0005-0000-0000-00008E8A0000}"/>
    <cellStyle name="Normal 2 5 7 2 3 3 5" xfId="40894" xr:uid="{00000000-0005-0000-0000-00008F8A0000}"/>
    <cellStyle name="Normal 2 5 7 2 3 3 6" xfId="49280" xr:uid="{00000000-0005-0000-0000-0000908A0000}"/>
    <cellStyle name="Normal 2 5 7 2 3 3 7" xfId="57666" xr:uid="{00000000-0005-0000-0000-0000918A0000}"/>
    <cellStyle name="Normal 2 5 7 2 3 4" xfId="7350" xr:uid="{00000000-0005-0000-0000-0000928A0000}"/>
    <cellStyle name="Normal 2 5 7 2 3 4 2" xfId="13026" xr:uid="{00000000-0005-0000-0000-0000938A0000}"/>
    <cellStyle name="Normal 2 5 7 2 3 4 3" xfId="21412" xr:uid="{00000000-0005-0000-0000-0000948A0000}"/>
    <cellStyle name="Normal 2 5 7 2 3 4 4" xfId="29798" xr:uid="{00000000-0005-0000-0000-0000958A0000}"/>
    <cellStyle name="Normal 2 5 7 2 3 4 5" xfId="38184" xr:uid="{00000000-0005-0000-0000-0000968A0000}"/>
    <cellStyle name="Normal 2 5 7 2 3 4 6" xfId="46570" xr:uid="{00000000-0005-0000-0000-0000978A0000}"/>
    <cellStyle name="Normal 2 5 7 2 3 4 7" xfId="54956" xr:uid="{00000000-0005-0000-0000-0000988A0000}"/>
    <cellStyle name="Normal 2 5 7 2 3 5" xfId="10060" xr:uid="{00000000-0005-0000-0000-0000998A0000}"/>
    <cellStyle name="Normal 2 5 7 2 3 6" xfId="18446" xr:uid="{00000000-0005-0000-0000-00009A8A0000}"/>
    <cellStyle name="Normal 2 5 7 2 3 7" xfId="26832" xr:uid="{00000000-0005-0000-0000-00009B8A0000}"/>
    <cellStyle name="Normal 2 5 7 2 3 8" xfId="35218" xr:uid="{00000000-0005-0000-0000-00009C8A0000}"/>
    <cellStyle name="Normal 2 5 7 2 3 9" xfId="43604" xr:uid="{00000000-0005-0000-0000-00009D8A0000}"/>
    <cellStyle name="Normal 2 5 7 2 4" xfId="2261" xr:uid="{00000000-0005-0000-0000-00009E8A0000}"/>
    <cellStyle name="Normal 2 5 7 2 4 2" xfId="4978" xr:uid="{00000000-0005-0000-0000-00009F8A0000}"/>
    <cellStyle name="Normal 2 5 7 2 4 2 2" xfId="16332" xr:uid="{00000000-0005-0000-0000-0000A08A0000}"/>
    <cellStyle name="Normal 2 5 7 2 4 2 3" xfId="24718" xr:uid="{00000000-0005-0000-0000-0000A18A0000}"/>
    <cellStyle name="Normal 2 5 7 2 4 2 4" xfId="33104" xr:uid="{00000000-0005-0000-0000-0000A28A0000}"/>
    <cellStyle name="Normal 2 5 7 2 4 2 5" xfId="41490" xr:uid="{00000000-0005-0000-0000-0000A38A0000}"/>
    <cellStyle name="Normal 2 5 7 2 4 2 6" xfId="49876" xr:uid="{00000000-0005-0000-0000-0000A48A0000}"/>
    <cellStyle name="Normal 2 5 7 2 4 2 7" xfId="58262" xr:uid="{00000000-0005-0000-0000-0000A58A0000}"/>
    <cellStyle name="Normal 2 5 7 2 4 3" xfId="7946" xr:uid="{00000000-0005-0000-0000-0000A68A0000}"/>
    <cellStyle name="Normal 2 5 7 2 4 3 2" xfId="13622" xr:uid="{00000000-0005-0000-0000-0000A78A0000}"/>
    <cellStyle name="Normal 2 5 7 2 4 3 3" xfId="22008" xr:uid="{00000000-0005-0000-0000-0000A88A0000}"/>
    <cellStyle name="Normal 2 5 7 2 4 3 4" xfId="30394" xr:uid="{00000000-0005-0000-0000-0000A98A0000}"/>
    <cellStyle name="Normal 2 5 7 2 4 3 5" xfId="38780" xr:uid="{00000000-0005-0000-0000-0000AA8A0000}"/>
    <cellStyle name="Normal 2 5 7 2 4 3 6" xfId="47166" xr:uid="{00000000-0005-0000-0000-0000AB8A0000}"/>
    <cellStyle name="Normal 2 5 7 2 4 3 7" xfId="55552" xr:uid="{00000000-0005-0000-0000-0000AC8A0000}"/>
    <cellStyle name="Normal 2 5 7 2 4 4" xfId="10656" xr:uid="{00000000-0005-0000-0000-0000AD8A0000}"/>
    <cellStyle name="Normal 2 5 7 2 4 5" xfId="19042" xr:uid="{00000000-0005-0000-0000-0000AE8A0000}"/>
    <cellStyle name="Normal 2 5 7 2 4 6" xfId="27428" xr:uid="{00000000-0005-0000-0000-0000AF8A0000}"/>
    <cellStyle name="Normal 2 5 7 2 4 7" xfId="35814" xr:uid="{00000000-0005-0000-0000-0000B08A0000}"/>
    <cellStyle name="Normal 2 5 7 2 4 8" xfId="44200" xr:uid="{00000000-0005-0000-0000-0000B18A0000}"/>
    <cellStyle name="Normal 2 5 7 2 4 9" xfId="52586" xr:uid="{00000000-0005-0000-0000-0000B28A0000}"/>
    <cellStyle name="Normal 2 5 7 2 5" xfId="3537" xr:uid="{00000000-0005-0000-0000-0000B38A0000}"/>
    <cellStyle name="Normal 2 5 7 2 5 2" xfId="14891" xr:uid="{00000000-0005-0000-0000-0000B48A0000}"/>
    <cellStyle name="Normal 2 5 7 2 5 3" xfId="23277" xr:uid="{00000000-0005-0000-0000-0000B58A0000}"/>
    <cellStyle name="Normal 2 5 7 2 5 4" xfId="31663" xr:uid="{00000000-0005-0000-0000-0000B68A0000}"/>
    <cellStyle name="Normal 2 5 7 2 5 5" xfId="40049" xr:uid="{00000000-0005-0000-0000-0000B78A0000}"/>
    <cellStyle name="Normal 2 5 7 2 5 6" xfId="48435" xr:uid="{00000000-0005-0000-0000-0000B88A0000}"/>
    <cellStyle name="Normal 2 5 7 2 5 7" xfId="56821" xr:uid="{00000000-0005-0000-0000-0000B98A0000}"/>
    <cellStyle name="Normal 2 5 7 2 6" xfId="6505" xr:uid="{00000000-0005-0000-0000-0000BA8A0000}"/>
    <cellStyle name="Normal 2 5 7 2 6 2" xfId="12181" xr:uid="{00000000-0005-0000-0000-0000BB8A0000}"/>
    <cellStyle name="Normal 2 5 7 2 6 3" xfId="20567" xr:uid="{00000000-0005-0000-0000-0000BC8A0000}"/>
    <cellStyle name="Normal 2 5 7 2 6 4" xfId="28953" xr:uid="{00000000-0005-0000-0000-0000BD8A0000}"/>
    <cellStyle name="Normal 2 5 7 2 6 5" xfId="37339" xr:uid="{00000000-0005-0000-0000-0000BE8A0000}"/>
    <cellStyle name="Normal 2 5 7 2 6 6" xfId="45725" xr:uid="{00000000-0005-0000-0000-0000BF8A0000}"/>
    <cellStyle name="Normal 2 5 7 2 6 7" xfId="54111" xr:uid="{00000000-0005-0000-0000-0000C08A0000}"/>
    <cellStyle name="Normal 2 5 7 2 7" xfId="9215" xr:uid="{00000000-0005-0000-0000-0000C18A0000}"/>
    <cellStyle name="Normal 2 5 7 2 8" xfId="17601" xr:uid="{00000000-0005-0000-0000-0000C28A0000}"/>
    <cellStyle name="Normal 2 5 7 2 9" xfId="25987" xr:uid="{00000000-0005-0000-0000-0000C38A0000}"/>
    <cellStyle name="Normal 2 5 7 3" xfId="1156" xr:uid="{00000000-0005-0000-0000-0000C48A0000}"/>
    <cellStyle name="Normal 2 5 7 3 10" xfId="43181" xr:uid="{00000000-0005-0000-0000-0000C58A0000}"/>
    <cellStyle name="Normal 2 5 7 3 11" xfId="51567" xr:uid="{00000000-0005-0000-0000-0000C68A0000}"/>
    <cellStyle name="Normal 2 5 7 3 12" xfId="59953" xr:uid="{00000000-0005-0000-0000-0000C78A0000}"/>
    <cellStyle name="Normal 2 5 7 3 13" xfId="61392" xr:uid="{00000000-0005-0000-0000-0000C88A0000}"/>
    <cellStyle name="Normal 2 5 7 3 2" xfId="1903" xr:uid="{00000000-0005-0000-0000-0000C98A0000}"/>
    <cellStyle name="Normal 2 5 7 3 2 10" xfId="52228" xr:uid="{00000000-0005-0000-0000-0000CA8A0000}"/>
    <cellStyle name="Normal 2 5 7 3 2 11" xfId="60614" xr:uid="{00000000-0005-0000-0000-0000CB8A0000}"/>
    <cellStyle name="Normal 2 5 7 3 2 2" xfId="3107" xr:uid="{00000000-0005-0000-0000-0000CC8A0000}"/>
    <cellStyle name="Normal 2 5 7 3 2 2 2" xfId="5824" xr:uid="{00000000-0005-0000-0000-0000CD8A0000}"/>
    <cellStyle name="Normal 2 5 7 3 2 2 2 2" xfId="17178" xr:uid="{00000000-0005-0000-0000-0000CE8A0000}"/>
    <cellStyle name="Normal 2 5 7 3 2 2 2 3" xfId="25564" xr:uid="{00000000-0005-0000-0000-0000CF8A0000}"/>
    <cellStyle name="Normal 2 5 7 3 2 2 2 4" xfId="33950" xr:uid="{00000000-0005-0000-0000-0000D08A0000}"/>
    <cellStyle name="Normal 2 5 7 3 2 2 2 5" xfId="42336" xr:uid="{00000000-0005-0000-0000-0000D18A0000}"/>
    <cellStyle name="Normal 2 5 7 3 2 2 2 6" xfId="50722" xr:uid="{00000000-0005-0000-0000-0000D28A0000}"/>
    <cellStyle name="Normal 2 5 7 3 2 2 2 7" xfId="59108" xr:uid="{00000000-0005-0000-0000-0000D38A0000}"/>
    <cellStyle name="Normal 2 5 7 3 2 2 3" xfId="8792" xr:uid="{00000000-0005-0000-0000-0000D48A0000}"/>
    <cellStyle name="Normal 2 5 7 3 2 2 3 2" xfId="14468" xr:uid="{00000000-0005-0000-0000-0000D58A0000}"/>
    <cellStyle name="Normal 2 5 7 3 2 2 3 3" xfId="22854" xr:uid="{00000000-0005-0000-0000-0000D68A0000}"/>
    <cellStyle name="Normal 2 5 7 3 2 2 3 4" xfId="31240" xr:uid="{00000000-0005-0000-0000-0000D78A0000}"/>
    <cellStyle name="Normal 2 5 7 3 2 2 3 5" xfId="39626" xr:uid="{00000000-0005-0000-0000-0000D88A0000}"/>
    <cellStyle name="Normal 2 5 7 3 2 2 3 6" xfId="48012" xr:uid="{00000000-0005-0000-0000-0000D98A0000}"/>
    <cellStyle name="Normal 2 5 7 3 2 2 3 7" xfId="56398" xr:uid="{00000000-0005-0000-0000-0000DA8A0000}"/>
    <cellStyle name="Normal 2 5 7 3 2 2 4" xfId="11502" xr:uid="{00000000-0005-0000-0000-0000DB8A0000}"/>
    <cellStyle name="Normal 2 5 7 3 2 2 5" xfId="19888" xr:uid="{00000000-0005-0000-0000-0000DC8A0000}"/>
    <cellStyle name="Normal 2 5 7 3 2 2 6" xfId="28274" xr:uid="{00000000-0005-0000-0000-0000DD8A0000}"/>
    <cellStyle name="Normal 2 5 7 3 2 2 7" xfId="36660" xr:uid="{00000000-0005-0000-0000-0000DE8A0000}"/>
    <cellStyle name="Normal 2 5 7 3 2 2 8" xfId="45046" xr:uid="{00000000-0005-0000-0000-0000DF8A0000}"/>
    <cellStyle name="Normal 2 5 7 3 2 2 9" xfId="53432" xr:uid="{00000000-0005-0000-0000-0000E08A0000}"/>
    <cellStyle name="Normal 2 5 7 3 2 3" xfId="4620" xr:uid="{00000000-0005-0000-0000-0000E18A0000}"/>
    <cellStyle name="Normal 2 5 7 3 2 3 2" xfId="15974" xr:uid="{00000000-0005-0000-0000-0000E28A0000}"/>
    <cellStyle name="Normal 2 5 7 3 2 3 3" xfId="24360" xr:uid="{00000000-0005-0000-0000-0000E38A0000}"/>
    <cellStyle name="Normal 2 5 7 3 2 3 4" xfId="32746" xr:uid="{00000000-0005-0000-0000-0000E48A0000}"/>
    <cellStyle name="Normal 2 5 7 3 2 3 5" xfId="41132" xr:uid="{00000000-0005-0000-0000-0000E58A0000}"/>
    <cellStyle name="Normal 2 5 7 3 2 3 6" xfId="49518" xr:uid="{00000000-0005-0000-0000-0000E68A0000}"/>
    <cellStyle name="Normal 2 5 7 3 2 3 7" xfId="57904" xr:uid="{00000000-0005-0000-0000-0000E78A0000}"/>
    <cellStyle name="Normal 2 5 7 3 2 4" xfId="7588" xr:uid="{00000000-0005-0000-0000-0000E88A0000}"/>
    <cellStyle name="Normal 2 5 7 3 2 4 2" xfId="13264" xr:uid="{00000000-0005-0000-0000-0000E98A0000}"/>
    <cellStyle name="Normal 2 5 7 3 2 4 3" xfId="21650" xr:uid="{00000000-0005-0000-0000-0000EA8A0000}"/>
    <cellStyle name="Normal 2 5 7 3 2 4 4" xfId="30036" xr:uid="{00000000-0005-0000-0000-0000EB8A0000}"/>
    <cellStyle name="Normal 2 5 7 3 2 4 5" xfId="38422" xr:uid="{00000000-0005-0000-0000-0000EC8A0000}"/>
    <cellStyle name="Normal 2 5 7 3 2 4 6" xfId="46808" xr:uid="{00000000-0005-0000-0000-0000ED8A0000}"/>
    <cellStyle name="Normal 2 5 7 3 2 4 7" xfId="55194" xr:uid="{00000000-0005-0000-0000-0000EE8A0000}"/>
    <cellStyle name="Normal 2 5 7 3 2 5" xfId="10298" xr:uid="{00000000-0005-0000-0000-0000EF8A0000}"/>
    <cellStyle name="Normal 2 5 7 3 2 6" xfId="18684" xr:uid="{00000000-0005-0000-0000-0000F08A0000}"/>
    <cellStyle name="Normal 2 5 7 3 2 7" xfId="27070" xr:uid="{00000000-0005-0000-0000-0000F18A0000}"/>
    <cellStyle name="Normal 2 5 7 3 2 8" xfId="35456" xr:uid="{00000000-0005-0000-0000-0000F28A0000}"/>
    <cellStyle name="Normal 2 5 7 3 2 9" xfId="43842" xr:uid="{00000000-0005-0000-0000-0000F38A0000}"/>
    <cellStyle name="Normal 2 5 7 3 3" xfId="2262" xr:uid="{00000000-0005-0000-0000-0000F48A0000}"/>
    <cellStyle name="Normal 2 5 7 3 3 2" xfId="4979" xr:uid="{00000000-0005-0000-0000-0000F58A0000}"/>
    <cellStyle name="Normal 2 5 7 3 3 2 2" xfId="16333" xr:uid="{00000000-0005-0000-0000-0000F68A0000}"/>
    <cellStyle name="Normal 2 5 7 3 3 2 3" xfId="24719" xr:uid="{00000000-0005-0000-0000-0000F78A0000}"/>
    <cellStyle name="Normal 2 5 7 3 3 2 4" xfId="33105" xr:uid="{00000000-0005-0000-0000-0000F88A0000}"/>
    <cellStyle name="Normal 2 5 7 3 3 2 5" xfId="41491" xr:uid="{00000000-0005-0000-0000-0000F98A0000}"/>
    <cellStyle name="Normal 2 5 7 3 3 2 6" xfId="49877" xr:uid="{00000000-0005-0000-0000-0000FA8A0000}"/>
    <cellStyle name="Normal 2 5 7 3 3 2 7" xfId="58263" xr:uid="{00000000-0005-0000-0000-0000FB8A0000}"/>
    <cellStyle name="Normal 2 5 7 3 3 3" xfId="7947" xr:uid="{00000000-0005-0000-0000-0000FC8A0000}"/>
    <cellStyle name="Normal 2 5 7 3 3 3 2" xfId="13623" xr:uid="{00000000-0005-0000-0000-0000FD8A0000}"/>
    <cellStyle name="Normal 2 5 7 3 3 3 3" xfId="22009" xr:uid="{00000000-0005-0000-0000-0000FE8A0000}"/>
    <cellStyle name="Normal 2 5 7 3 3 3 4" xfId="30395" xr:uid="{00000000-0005-0000-0000-0000FF8A0000}"/>
    <cellStyle name="Normal 2 5 7 3 3 3 5" xfId="38781" xr:uid="{00000000-0005-0000-0000-0000008B0000}"/>
    <cellStyle name="Normal 2 5 7 3 3 3 6" xfId="47167" xr:uid="{00000000-0005-0000-0000-0000018B0000}"/>
    <cellStyle name="Normal 2 5 7 3 3 3 7" xfId="55553" xr:uid="{00000000-0005-0000-0000-0000028B0000}"/>
    <cellStyle name="Normal 2 5 7 3 3 4" xfId="10657" xr:uid="{00000000-0005-0000-0000-0000038B0000}"/>
    <cellStyle name="Normal 2 5 7 3 3 5" xfId="19043" xr:uid="{00000000-0005-0000-0000-0000048B0000}"/>
    <cellStyle name="Normal 2 5 7 3 3 6" xfId="27429" xr:uid="{00000000-0005-0000-0000-0000058B0000}"/>
    <cellStyle name="Normal 2 5 7 3 3 7" xfId="35815" xr:uid="{00000000-0005-0000-0000-0000068B0000}"/>
    <cellStyle name="Normal 2 5 7 3 3 8" xfId="44201" xr:uid="{00000000-0005-0000-0000-0000078B0000}"/>
    <cellStyle name="Normal 2 5 7 3 3 9" xfId="52587" xr:uid="{00000000-0005-0000-0000-0000088B0000}"/>
    <cellStyle name="Normal 2 5 7 3 4" xfId="3959" xr:uid="{00000000-0005-0000-0000-0000098B0000}"/>
    <cellStyle name="Normal 2 5 7 3 4 2" xfId="15313" xr:uid="{00000000-0005-0000-0000-00000A8B0000}"/>
    <cellStyle name="Normal 2 5 7 3 4 3" xfId="23699" xr:uid="{00000000-0005-0000-0000-00000B8B0000}"/>
    <cellStyle name="Normal 2 5 7 3 4 4" xfId="32085" xr:uid="{00000000-0005-0000-0000-00000C8B0000}"/>
    <cellStyle name="Normal 2 5 7 3 4 5" xfId="40471" xr:uid="{00000000-0005-0000-0000-00000D8B0000}"/>
    <cellStyle name="Normal 2 5 7 3 4 6" xfId="48857" xr:uid="{00000000-0005-0000-0000-00000E8B0000}"/>
    <cellStyle name="Normal 2 5 7 3 4 7" xfId="57243" xr:uid="{00000000-0005-0000-0000-00000F8B0000}"/>
    <cellStyle name="Normal 2 5 7 3 5" xfId="6927" xr:uid="{00000000-0005-0000-0000-0000108B0000}"/>
    <cellStyle name="Normal 2 5 7 3 5 2" xfId="12603" xr:uid="{00000000-0005-0000-0000-0000118B0000}"/>
    <cellStyle name="Normal 2 5 7 3 5 3" xfId="20989" xr:uid="{00000000-0005-0000-0000-0000128B0000}"/>
    <cellStyle name="Normal 2 5 7 3 5 4" xfId="29375" xr:uid="{00000000-0005-0000-0000-0000138B0000}"/>
    <cellStyle name="Normal 2 5 7 3 5 5" xfId="37761" xr:uid="{00000000-0005-0000-0000-0000148B0000}"/>
    <cellStyle name="Normal 2 5 7 3 5 6" xfId="46147" xr:uid="{00000000-0005-0000-0000-0000158B0000}"/>
    <cellStyle name="Normal 2 5 7 3 5 7" xfId="54533" xr:uid="{00000000-0005-0000-0000-0000168B0000}"/>
    <cellStyle name="Normal 2 5 7 3 6" xfId="9637" xr:uid="{00000000-0005-0000-0000-0000178B0000}"/>
    <cellStyle name="Normal 2 5 7 3 7" xfId="18023" xr:uid="{00000000-0005-0000-0000-0000188B0000}"/>
    <cellStyle name="Normal 2 5 7 3 8" xfId="26409" xr:uid="{00000000-0005-0000-0000-0000198B0000}"/>
    <cellStyle name="Normal 2 5 7 3 9" xfId="34795" xr:uid="{00000000-0005-0000-0000-00001A8B0000}"/>
    <cellStyle name="Normal 2 5 7 4" xfId="1154" xr:uid="{00000000-0005-0000-0000-00001B8B0000}"/>
    <cellStyle name="Normal 2 5 7 4 10" xfId="51565" xr:uid="{00000000-0005-0000-0000-00001C8B0000}"/>
    <cellStyle name="Normal 2 5 7 4 11" xfId="59951" xr:uid="{00000000-0005-0000-0000-00001D8B0000}"/>
    <cellStyle name="Normal 2 5 7 4 2" xfId="3105" xr:uid="{00000000-0005-0000-0000-00001E8B0000}"/>
    <cellStyle name="Normal 2 5 7 4 2 2" xfId="5822" xr:uid="{00000000-0005-0000-0000-00001F8B0000}"/>
    <cellStyle name="Normal 2 5 7 4 2 2 2" xfId="17176" xr:uid="{00000000-0005-0000-0000-0000208B0000}"/>
    <cellStyle name="Normal 2 5 7 4 2 2 3" xfId="25562" xr:uid="{00000000-0005-0000-0000-0000218B0000}"/>
    <cellStyle name="Normal 2 5 7 4 2 2 4" xfId="33948" xr:uid="{00000000-0005-0000-0000-0000228B0000}"/>
    <cellStyle name="Normal 2 5 7 4 2 2 5" xfId="42334" xr:uid="{00000000-0005-0000-0000-0000238B0000}"/>
    <cellStyle name="Normal 2 5 7 4 2 2 6" xfId="50720" xr:uid="{00000000-0005-0000-0000-0000248B0000}"/>
    <cellStyle name="Normal 2 5 7 4 2 2 7" xfId="59106" xr:uid="{00000000-0005-0000-0000-0000258B0000}"/>
    <cellStyle name="Normal 2 5 7 4 2 3" xfId="8790" xr:uid="{00000000-0005-0000-0000-0000268B0000}"/>
    <cellStyle name="Normal 2 5 7 4 2 3 2" xfId="14466" xr:uid="{00000000-0005-0000-0000-0000278B0000}"/>
    <cellStyle name="Normal 2 5 7 4 2 3 3" xfId="22852" xr:uid="{00000000-0005-0000-0000-0000288B0000}"/>
    <cellStyle name="Normal 2 5 7 4 2 3 4" xfId="31238" xr:uid="{00000000-0005-0000-0000-0000298B0000}"/>
    <cellStyle name="Normal 2 5 7 4 2 3 5" xfId="39624" xr:uid="{00000000-0005-0000-0000-00002A8B0000}"/>
    <cellStyle name="Normal 2 5 7 4 2 3 6" xfId="48010" xr:uid="{00000000-0005-0000-0000-00002B8B0000}"/>
    <cellStyle name="Normal 2 5 7 4 2 3 7" xfId="56396" xr:uid="{00000000-0005-0000-0000-00002C8B0000}"/>
    <cellStyle name="Normal 2 5 7 4 2 4" xfId="11500" xr:uid="{00000000-0005-0000-0000-00002D8B0000}"/>
    <cellStyle name="Normal 2 5 7 4 2 5" xfId="19886" xr:uid="{00000000-0005-0000-0000-00002E8B0000}"/>
    <cellStyle name="Normal 2 5 7 4 2 6" xfId="28272" xr:uid="{00000000-0005-0000-0000-00002F8B0000}"/>
    <cellStyle name="Normal 2 5 7 4 2 7" xfId="36658" xr:uid="{00000000-0005-0000-0000-0000308B0000}"/>
    <cellStyle name="Normal 2 5 7 4 2 8" xfId="45044" xr:uid="{00000000-0005-0000-0000-0000318B0000}"/>
    <cellStyle name="Normal 2 5 7 4 2 9" xfId="53430" xr:uid="{00000000-0005-0000-0000-0000328B0000}"/>
    <cellStyle name="Normal 2 5 7 4 3" xfId="3957" xr:uid="{00000000-0005-0000-0000-0000338B0000}"/>
    <cellStyle name="Normal 2 5 7 4 3 2" xfId="15311" xr:uid="{00000000-0005-0000-0000-0000348B0000}"/>
    <cellStyle name="Normal 2 5 7 4 3 3" xfId="23697" xr:uid="{00000000-0005-0000-0000-0000358B0000}"/>
    <cellStyle name="Normal 2 5 7 4 3 4" xfId="32083" xr:uid="{00000000-0005-0000-0000-0000368B0000}"/>
    <cellStyle name="Normal 2 5 7 4 3 5" xfId="40469" xr:uid="{00000000-0005-0000-0000-0000378B0000}"/>
    <cellStyle name="Normal 2 5 7 4 3 6" xfId="48855" xr:uid="{00000000-0005-0000-0000-0000388B0000}"/>
    <cellStyle name="Normal 2 5 7 4 3 7" xfId="57241" xr:uid="{00000000-0005-0000-0000-0000398B0000}"/>
    <cellStyle name="Normal 2 5 7 4 4" xfId="6925" xr:uid="{00000000-0005-0000-0000-00003A8B0000}"/>
    <cellStyle name="Normal 2 5 7 4 4 2" xfId="12601" xr:uid="{00000000-0005-0000-0000-00003B8B0000}"/>
    <cellStyle name="Normal 2 5 7 4 4 3" xfId="20987" xr:uid="{00000000-0005-0000-0000-00003C8B0000}"/>
    <cellStyle name="Normal 2 5 7 4 4 4" xfId="29373" xr:uid="{00000000-0005-0000-0000-00003D8B0000}"/>
    <cellStyle name="Normal 2 5 7 4 4 5" xfId="37759" xr:uid="{00000000-0005-0000-0000-00003E8B0000}"/>
    <cellStyle name="Normal 2 5 7 4 4 6" xfId="46145" xr:uid="{00000000-0005-0000-0000-00003F8B0000}"/>
    <cellStyle name="Normal 2 5 7 4 4 7" xfId="54531" xr:uid="{00000000-0005-0000-0000-0000408B0000}"/>
    <cellStyle name="Normal 2 5 7 4 5" xfId="9635" xr:uid="{00000000-0005-0000-0000-0000418B0000}"/>
    <cellStyle name="Normal 2 5 7 4 6" xfId="18021" xr:uid="{00000000-0005-0000-0000-0000428B0000}"/>
    <cellStyle name="Normal 2 5 7 4 7" xfId="26407" xr:uid="{00000000-0005-0000-0000-0000438B0000}"/>
    <cellStyle name="Normal 2 5 7 4 8" xfId="34793" xr:uid="{00000000-0005-0000-0000-0000448B0000}"/>
    <cellStyle name="Normal 2 5 7 4 9" xfId="43179" xr:uid="{00000000-0005-0000-0000-0000458B0000}"/>
    <cellStyle name="Normal 2 5 7 5" xfId="1664" xr:uid="{00000000-0005-0000-0000-0000468B0000}"/>
    <cellStyle name="Normal 2 5 7 5 10" xfId="51989" xr:uid="{00000000-0005-0000-0000-0000478B0000}"/>
    <cellStyle name="Normal 2 5 7 5 11" xfId="60375" xr:uid="{00000000-0005-0000-0000-0000488B0000}"/>
    <cellStyle name="Normal 2 5 7 5 2" xfId="2684" xr:uid="{00000000-0005-0000-0000-0000498B0000}"/>
    <cellStyle name="Normal 2 5 7 5 2 2" xfId="5401" xr:uid="{00000000-0005-0000-0000-00004A8B0000}"/>
    <cellStyle name="Normal 2 5 7 5 2 2 2" xfId="16755" xr:uid="{00000000-0005-0000-0000-00004B8B0000}"/>
    <cellStyle name="Normal 2 5 7 5 2 2 3" xfId="25141" xr:uid="{00000000-0005-0000-0000-00004C8B0000}"/>
    <cellStyle name="Normal 2 5 7 5 2 2 4" xfId="33527" xr:uid="{00000000-0005-0000-0000-00004D8B0000}"/>
    <cellStyle name="Normal 2 5 7 5 2 2 5" xfId="41913" xr:uid="{00000000-0005-0000-0000-00004E8B0000}"/>
    <cellStyle name="Normal 2 5 7 5 2 2 6" xfId="50299" xr:uid="{00000000-0005-0000-0000-00004F8B0000}"/>
    <cellStyle name="Normal 2 5 7 5 2 2 7" xfId="58685" xr:uid="{00000000-0005-0000-0000-0000508B0000}"/>
    <cellStyle name="Normal 2 5 7 5 2 3" xfId="8369" xr:uid="{00000000-0005-0000-0000-0000518B0000}"/>
    <cellStyle name="Normal 2 5 7 5 2 3 2" xfId="14045" xr:uid="{00000000-0005-0000-0000-0000528B0000}"/>
    <cellStyle name="Normal 2 5 7 5 2 3 3" xfId="22431" xr:uid="{00000000-0005-0000-0000-0000538B0000}"/>
    <cellStyle name="Normal 2 5 7 5 2 3 4" xfId="30817" xr:uid="{00000000-0005-0000-0000-0000548B0000}"/>
    <cellStyle name="Normal 2 5 7 5 2 3 5" xfId="39203" xr:uid="{00000000-0005-0000-0000-0000558B0000}"/>
    <cellStyle name="Normal 2 5 7 5 2 3 6" xfId="47589" xr:uid="{00000000-0005-0000-0000-0000568B0000}"/>
    <cellStyle name="Normal 2 5 7 5 2 3 7" xfId="55975" xr:uid="{00000000-0005-0000-0000-0000578B0000}"/>
    <cellStyle name="Normal 2 5 7 5 2 4" xfId="11079" xr:uid="{00000000-0005-0000-0000-0000588B0000}"/>
    <cellStyle name="Normal 2 5 7 5 2 5" xfId="19465" xr:uid="{00000000-0005-0000-0000-0000598B0000}"/>
    <cellStyle name="Normal 2 5 7 5 2 6" xfId="27851" xr:uid="{00000000-0005-0000-0000-00005A8B0000}"/>
    <cellStyle name="Normal 2 5 7 5 2 7" xfId="36237" xr:uid="{00000000-0005-0000-0000-00005B8B0000}"/>
    <cellStyle name="Normal 2 5 7 5 2 8" xfId="44623" xr:uid="{00000000-0005-0000-0000-00005C8B0000}"/>
    <cellStyle name="Normal 2 5 7 5 2 9" xfId="53009" xr:uid="{00000000-0005-0000-0000-00005D8B0000}"/>
    <cellStyle name="Normal 2 5 7 5 3" xfId="4381" xr:uid="{00000000-0005-0000-0000-00005E8B0000}"/>
    <cellStyle name="Normal 2 5 7 5 3 2" xfId="15735" xr:uid="{00000000-0005-0000-0000-00005F8B0000}"/>
    <cellStyle name="Normal 2 5 7 5 3 3" xfId="24121" xr:uid="{00000000-0005-0000-0000-0000608B0000}"/>
    <cellStyle name="Normal 2 5 7 5 3 4" xfId="32507" xr:uid="{00000000-0005-0000-0000-0000618B0000}"/>
    <cellStyle name="Normal 2 5 7 5 3 5" xfId="40893" xr:uid="{00000000-0005-0000-0000-0000628B0000}"/>
    <cellStyle name="Normal 2 5 7 5 3 6" xfId="49279" xr:uid="{00000000-0005-0000-0000-0000638B0000}"/>
    <cellStyle name="Normal 2 5 7 5 3 7" xfId="57665" xr:uid="{00000000-0005-0000-0000-0000648B0000}"/>
    <cellStyle name="Normal 2 5 7 5 4" xfId="7349" xr:uid="{00000000-0005-0000-0000-0000658B0000}"/>
    <cellStyle name="Normal 2 5 7 5 4 2" xfId="13025" xr:uid="{00000000-0005-0000-0000-0000668B0000}"/>
    <cellStyle name="Normal 2 5 7 5 4 3" xfId="21411" xr:uid="{00000000-0005-0000-0000-0000678B0000}"/>
    <cellStyle name="Normal 2 5 7 5 4 4" xfId="29797" xr:uid="{00000000-0005-0000-0000-0000688B0000}"/>
    <cellStyle name="Normal 2 5 7 5 4 5" xfId="38183" xr:uid="{00000000-0005-0000-0000-0000698B0000}"/>
    <cellStyle name="Normal 2 5 7 5 4 6" xfId="46569" xr:uid="{00000000-0005-0000-0000-00006A8B0000}"/>
    <cellStyle name="Normal 2 5 7 5 4 7" xfId="54955" xr:uid="{00000000-0005-0000-0000-00006B8B0000}"/>
    <cellStyle name="Normal 2 5 7 5 5" xfId="10059" xr:uid="{00000000-0005-0000-0000-00006C8B0000}"/>
    <cellStyle name="Normal 2 5 7 5 6" xfId="18445" xr:uid="{00000000-0005-0000-0000-00006D8B0000}"/>
    <cellStyle name="Normal 2 5 7 5 7" xfId="26831" xr:uid="{00000000-0005-0000-0000-00006E8B0000}"/>
    <cellStyle name="Normal 2 5 7 5 8" xfId="35217" xr:uid="{00000000-0005-0000-0000-00006F8B0000}"/>
    <cellStyle name="Normal 2 5 7 5 9" xfId="43603" xr:uid="{00000000-0005-0000-0000-0000708B0000}"/>
    <cellStyle name="Normal 2 5 7 6" xfId="2260" xr:uid="{00000000-0005-0000-0000-0000718B0000}"/>
    <cellStyle name="Normal 2 5 7 6 2" xfId="4977" xr:uid="{00000000-0005-0000-0000-0000728B0000}"/>
    <cellStyle name="Normal 2 5 7 6 2 2" xfId="16331" xr:uid="{00000000-0005-0000-0000-0000738B0000}"/>
    <cellStyle name="Normal 2 5 7 6 2 3" xfId="24717" xr:uid="{00000000-0005-0000-0000-0000748B0000}"/>
    <cellStyle name="Normal 2 5 7 6 2 4" xfId="33103" xr:uid="{00000000-0005-0000-0000-0000758B0000}"/>
    <cellStyle name="Normal 2 5 7 6 2 5" xfId="41489" xr:uid="{00000000-0005-0000-0000-0000768B0000}"/>
    <cellStyle name="Normal 2 5 7 6 2 6" xfId="49875" xr:uid="{00000000-0005-0000-0000-0000778B0000}"/>
    <cellStyle name="Normal 2 5 7 6 2 7" xfId="58261" xr:uid="{00000000-0005-0000-0000-0000788B0000}"/>
    <cellStyle name="Normal 2 5 7 6 3" xfId="7945" xr:uid="{00000000-0005-0000-0000-0000798B0000}"/>
    <cellStyle name="Normal 2 5 7 6 3 2" xfId="13621" xr:uid="{00000000-0005-0000-0000-00007A8B0000}"/>
    <cellStyle name="Normal 2 5 7 6 3 3" xfId="22007" xr:uid="{00000000-0005-0000-0000-00007B8B0000}"/>
    <cellStyle name="Normal 2 5 7 6 3 4" xfId="30393" xr:uid="{00000000-0005-0000-0000-00007C8B0000}"/>
    <cellStyle name="Normal 2 5 7 6 3 5" xfId="38779" xr:uid="{00000000-0005-0000-0000-00007D8B0000}"/>
    <cellStyle name="Normal 2 5 7 6 3 6" xfId="47165" xr:uid="{00000000-0005-0000-0000-00007E8B0000}"/>
    <cellStyle name="Normal 2 5 7 6 3 7" xfId="55551" xr:uid="{00000000-0005-0000-0000-00007F8B0000}"/>
    <cellStyle name="Normal 2 5 7 6 4" xfId="10655" xr:uid="{00000000-0005-0000-0000-0000808B0000}"/>
    <cellStyle name="Normal 2 5 7 6 5" xfId="19041" xr:uid="{00000000-0005-0000-0000-0000818B0000}"/>
    <cellStyle name="Normal 2 5 7 6 6" xfId="27427" xr:uid="{00000000-0005-0000-0000-0000828B0000}"/>
    <cellStyle name="Normal 2 5 7 6 7" xfId="35813" xr:uid="{00000000-0005-0000-0000-0000838B0000}"/>
    <cellStyle name="Normal 2 5 7 6 8" xfId="44199" xr:uid="{00000000-0005-0000-0000-0000848B0000}"/>
    <cellStyle name="Normal 2 5 7 6 9" xfId="52585" xr:uid="{00000000-0005-0000-0000-0000858B0000}"/>
    <cellStyle name="Normal 2 5 7 7" xfId="725" xr:uid="{00000000-0005-0000-0000-0000868B0000}"/>
    <cellStyle name="Normal 2 5 7 7 2" xfId="6504" xr:uid="{00000000-0005-0000-0000-0000878B0000}"/>
    <cellStyle name="Normal 2 5 7 7 3" xfId="12180" xr:uid="{00000000-0005-0000-0000-0000888B0000}"/>
    <cellStyle name="Normal 2 5 7 7 4" xfId="20566" xr:uid="{00000000-0005-0000-0000-0000898B0000}"/>
    <cellStyle name="Normal 2 5 7 7 5" xfId="28952" xr:uid="{00000000-0005-0000-0000-00008A8B0000}"/>
    <cellStyle name="Normal 2 5 7 7 6" xfId="37338" xr:uid="{00000000-0005-0000-0000-00008B8B0000}"/>
    <cellStyle name="Normal 2 5 7 7 7" xfId="45724" xr:uid="{00000000-0005-0000-0000-00008C8B0000}"/>
    <cellStyle name="Normal 2 5 7 7 8" xfId="54110" xr:uid="{00000000-0005-0000-0000-00008D8B0000}"/>
    <cellStyle name="Normal 2 5 7 8" xfId="3536" xr:uid="{00000000-0005-0000-0000-00008E8B0000}"/>
    <cellStyle name="Normal 2 5 7 8 2" xfId="14890" xr:uid="{00000000-0005-0000-0000-00008F8B0000}"/>
    <cellStyle name="Normal 2 5 7 8 3" xfId="23276" xr:uid="{00000000-0005-0000-0000-0000908B0000}"/>
    <cellStyle name="Normal 2 5 7 8 4" xfId="31662" xr:uid="{00000000-0005-0000-0000-0000918B0000}"/>
    <cellStyle name="Normal 2 5 7 8 5" xfId="40048" xr:uid="{00000000-0005-0000-0000-0000928B0000}"/>
    <cellStyle name="Normal 2 5 7 8 6" xfId="48434" xr:uid="{00000000-0005-0000-0000-0000938B0000}"/>
    <cellStyle name="Normal 2 5 7 8 7" xfId="56820" xr:uid="{00000000-0005-0000-0000-0000948B0000}"/>
    <cellStyle name="Normal 2 5 7 9" xfId="6226" xr:uid="{00000000-0005-0000-0000-0000958B0000}"/>
    <cellStyle name="Normal 2 5 7 9 2" xfId="11902" xr:uid="{00000000-0005-0000-0000-0000968B0000}"/>
    <cellStyle name="Normal 2 5 7 9 3" xfId="20288" xr:uid="{00000000-0005-0000-0000-0000978B0000}"/>
    <cellStyle name="Normal 2 5 7 9 4" xfId="28674" xr:uid="{00000000-0005-0000-0000-0000988B0000}"/>
    <cellStyle name="Normal 2 5 7 9 5" xfId="37060" xr:uid="{00000000-0005-0000-0000-0000998B0000}"/>
    <cellStyle name="Normal 2 5 7 9 6" xfId="45446" xr:uid="{00000000-0005-0000-0000-00009A8B0000}"/>
    <cellStyle name="Normal 2 5 7 9 7" xfId="53832" xr:uid="{00000000-0005-0000-0000-00009B8B0000}"/>
    <cellStyle name="Normal 2 5 7_Sheet1" xfId="333" xr:uid="{00000000-0005-0000-0000-00009C8B0000}"/>
    <cellStyle name="Normal 2 5 8" xfId="334" xr:uid="{00000000-0005-0000-0000-00009D8B0000}"/>
    <cellStyle name="Normal 2 5 8 10" xfId="25988" xr:uid="{00000000-0005-0000-0000-00009E8B0000}"/>
    <cellStyle name="Normal 2 5 8 11" xfId="34374" xr:uid="{00000000-0005-0000-0000-00009F8B0000}"/>
    <cellStyle name="Normal 2 5 8 12" xfId="42760" xr:uid="{00000000-0005-0000-0000-0000A08B0000}"/>
    <cellStyle name="Normal 2 5 8 13" xfId="51146" xr:uid="{00000000-0005-0000-0000-0000A18B0000}"/>
    <cellStyle name="Normal 2 5 8 14" xfId="59532" xr:uid="{00000000-0005-0000-0000-0000A28B0000}"/>
    <cellStyle name="Normal 2 5 8 15" xfId="60899" xr:uid="{00000000-0005-0000-0000-0000A38B0000}"/>
    <cellStyle name="Normal 2 5 8 2" xfId="1157" xr:uid="{00000000-0005-0000-0000-0000A48B0000}"/>
    <cellStyle name="Normal 2 5 8 2 10" xfId="51568" xr:uid="{00000000-0005-0000-0000-0000A58B0000}"/>
    <cellStyle name="Normal 2 5 8 2 11" xfId="59954" xr:uid="{00000000-0005-0000-0000-0000A68B0000}"/>
    <cellStyle name="Normal 2 5 8 2 12" xfId="61394" xr:uid="{00000000-0005-0000-0000-0000A78B0000}"/>
    <cellStyle name="Normal 2 5 8 2 2" xfId="3108" xr:uid="{00000000-0005-0000-0000-0000A88B0000}"/>
    <cellStyle name="Normal 2 5 8 2 2 2" xfId="5825" xr:uid="{00000000-0005-0000-0000-0000A98B0000}"/>
    <cellStyle name="Normal 2 5 8 2 2 2 2" xfId="17179" xr:uid="{00000000-0005-0000-0000-0000AA8B0000}"/>
    <cellStyle name="Normal 2 5 8 2 2 2 3" xfId="25565" xr:uid="{00000000-0005-0000-0000-0000AB8B0000}"/>
    <cellStyle name="Normal 2 5 8 2 2 2 4" xfId="33951" xr:uid="{00000000-0005-0000-0000-0000AC8B0000}"/>
    <cellStyle name="Normal 2 5 8 2 2 2 5" xfId="42337" xr:uid="{00000000-0005-0000-0000-0000AD8B0000}"/>
    <cellStyle name="Normal 2 5 8 2 2 2 6" xfId="50723" xr:uid="{00000000-0005-0000-0000-0000AE8B0000}"/>
    <cellStyle name="Normal 2 5 8 2 2 2 7" xfId="59109" xr:uid="{00000000-0005-0000-0000-0000AF8B0000}"/>
    <cellStyle name="Normal 2 5 8 2 2 3" xfId="8793" xr:uid="{00000000-0005-0000-0000-0000B08B0000}"/>
    <cellStyle name="Normal 2 5 8 2 2 3 2" xfId="14469" xr:uid="{00000000-0005-0000-0000-0000B18B0000}"/>
    <cellStyle name="Normal 2 5 8 2 2 3 3" xfId="22855" xr:uid="{00000000-0005-0000-0000-0000B28B0000}"/>
    <cellStyle name="Normal 2 5 8 2 2 3 4" xfId="31241" xr:uid="{00000000-0005-0000-0000-0000B38B0000}"/>
    <cellStyle name="Normal 2 5 8 2 2 3 5" xfId="39627" xr:uid="{00000000-0005-0000-0000-0000B48B0000}"/>
    <cellStyle name="Normal 2 5 8 2 2 3 6" xfId="48013" xr:uid="{00000000-0005-0000-0000-0000B58B0000}"/>
    <cellStyle name="Normal 2 5 8 2 2 3 7" xfId="56399" xr:uid="{00000000-0005-0000-0000-0000B68B0000}"/>
    <cellStyle name="Normal 2 5 8 2 2 4" xfId="11503" xr:uid="{00000000-0005-0000-0000-0000B78B0000}"/>
    <cellStyle name="Normal 2 5 8 2 2 5" xfId="19889" xr:uid="{00000000-0005-0000-0000-0000B88B0000}"/>
    <cellStyle name="Normal 2 5 8 2 2 6" xfId="28275" xr:uid="{00000000-0005-0000-0000-0000B98B0000}"/>
    <cellStyle name="Normal 2 5 8 2 2 7" xfId="36661" xr:uid="{00000000-0005-0000-0000-0000BA8B0000}"/>
    <cellStyle name="Normal 2 5 8 2 2 8" xfId="45047" xr:uid="{00000000-0005-0000-0000-0000BB8B0000}"/>
    <cellStyle name="Normal 2 5 8 2 2 9" xfId="53433" xr:uid="{00000000-0005-0000-0000-0000BC8B0000}"/>
    <cellStyle name="Normal 2 5 8 2 3" xfId="3960" xr:uid="{00000000-0005-0000-0000-0000BD8B0000}"/>
    <cellStyle name="Normal 2 5 8 2 3 2" xfId="15314" xr:uid="{00000000-0005-0000-0000-0000BE8B0000}"/>
    <cellStyle name="Normal 2 5 8 2 3 3" xfId="23700" xr:uid="{00000000-0005-0000-0000-0000BF8B0000}"/>
    <cellStyle name="Normal 2 5 8 2 3 4" xfId="32086" xr:uid="{00000000-0005-0000-0000-0000C08B0000}"/>
    <cellStyle name="Normal 2 5 8 2 3 5" xfId="40472" xr:uid="{00000000-0005-0000-0000-0000C18B0000}"/>
    <cellStyle name="Normal 2 5 8 2 3 6" xfId="48858" xr:uid="{00000000-0005-0000-0000-0000C28B0000}"/>
    <cellStyle name="Normal 2 5 8 2 3 7" xfId="57244" xr:uid="{00000000-0005-0000-0000-0000C38B0000}"/>
    <cellStyle name="Normal 2 5 8 2 4" xfId="6928" xr:uid="{00000000-0005-0000-0000-0000C48B0000}"/>
    <cellStyle name="Normal 2 5 8 2 4 2" xfId="12604" xr:uid="{00000000-0005-0000-0000-0000C58B0000}"/>
    <cellStyle name="Normal 2 5 8 2 4 3" xfId="20990" xr:uid="{00000000-0005-0000-0000-0000C68B0000}"/>
    <cellStyle name="Normal 2 5 8 2 4 4" xfId="29376" xr:uid="{00000000-0005-0000-0000-0000C78B0000}"/>
    <cellStyle name="Normal 2 5 8 2 4 5" xfId="37762" xr:uid="{00000000-0005-0000-0000-0000C88B0000}"/>
    <cellStyle name="Normal 2 5 8 2 4 6" xfId="46148" xr:uid="{00000000-0005-0000-0000-0000C98B0000}"/>
    <cellStyle name="Normal 2 5 8 2 4 7" xfId="54534" xr:uid="{00000000-0005-0000-0000-0000CA8B0000}"/>
    <cellStyle name="Normal 2 5 8 2 5" xfId="9638" xr:uid="{00000000-0005-0000-0000-0000CB8B0000}"/>
    <cellStyle name="Normal 2 5 8 2 6" xfId="18024" xr:uid="{00000000-0005-0000-0000-0000CC8B0000}"/>
    <cellStyle name="Normal 2 5 8 2 7" xfId="26410" xr:uid="{00000000-0005-0000-0000-0000CD8B0000}"/>
    <cellStyle name="Normal 2 5 8 2 8" xfId="34796" xr:uid="{00000000-0005-0000-0000-0000CE8B0000}"/>
    <cellStyle name="Normal 2 5 8 2 9" xfId="43182" xr:uid="{00000000-0005-0000-0000-0000CF8B0000}"/>
    <cellStyle name="Normal 2 5 8 3" xfId="1666" xr:uid="{00000000-0005-0000-0000-0000D08B0000}"/>
    <cellStyle name="Normal 2 5 8 3 10" xfId="51991" xr:uid="{00000000-0005-0000-0000-0000D18B0000}"/>
    <cellStyle name="Normal 2 5 8 3 11" xfId="60377" xr:uid="{00000000-0005-0000-0000-0000D28B0000}"/>
    <cellStyle name="Normal 2 5 8 3 2" xfId="2686" xr:uid="{00000000-0005-0000-0000-0000D38B0000}"/>
    <cellStyle name="Normal 2 5 8 3 2 2" xfId="5403" xr:uid="{00000000-0005-0000-0000-0000D48B0000}"/>
    <cellStyle name="Normal 2 5 8 3 2 2 2" xfId="16757" xr:uid="{00000000-0005-0000-0000-0000D58B0000}"/>
    <cellStyle name="Normal 2 5 8 3 2 2 3" xfId="25143" xr:uid="{00000000-0005-0000-0000-0000D68B0000}"/>
    <cellStyle name="Normal 2 5 8 3 2 2 4" xfId="33529" xr:uid="{00000000-0005-0000-0000-0000D78B0000}"/>
    <cellStyle name="Normal 2 5 8 3 2 2 5" xfId="41915" xr:uid="{00000000-0005-0000-0000-0000D88B0000}"/>
    <cellStyle name="Normal 2 5 8 3 2 2 6" xfId="50301" xr:uid="{00000000-0005-0000-0000-0000D98B0000}"/>
    <cellStyle name="Normal 2 5 8 3 2 2 7" xfId="58687" xr:uid="{00000000-0005-0000-0000-0000DA8B0000}"/>
    <cellStyle name="Normal 2 5 8 3 2 3" xfId="8371" xr:uid="{00000000-0005-0000-0000-0000DB8B0000}"/>
    <cellStyle name="Normal 2 5 8 3 2 3 2" xfId="14047" xr:uid="{00000000-0005-0000-0000-0000DC8B0000}"/>
    <cellStyle name="Normal 2 5 8 3 2 3 3" xfId="22433" xr:uid="{00000000-0005-0000-0000-0000DD8B0000}"/>
    <cellStyle name="Normal 2 5 8 3 2 3 4" xfId="30819" xr:uid="{00000000-0005-0000-0000-0000DE8B0000}"/>
    <cellStyle name="Normal 2 5 8 3 2 3 5" xfId="39205" xr:uid="{00000000-0005-0000-0000-0000DF8B0000}"/>
    <cellStyle name="Normal 2 5 8 3 2 3 6" xfId="47591" xr:uid="{00000000-0005-0000-0000-0000E08B0000}"/>
    <cellStyle name="Normal 2 5 8 3 2 3 7" xfId="55977" xr:uid="{00000000-0005-0000-0000-0000E18B0000}"/>
    <cellStyle name="Normal 2 5 8 3 2 4" xfId="11081" xr:uid="{00000000-0005-0000-0000-0000E28B0000}"/>
    <cellStyle name="Normal 2 5 8 3 2 5" xfId="19467" xr:uid="{00000000-0005-0000-0000-0000E38B0000}"/>
    <cellStyle name="Normal 2 5 8 3 2 6" xfId="27853" xr:uid="{00000000-0005-0000-0000-0000E48B0000}"/>
    <cellStyle name="Normal 2 5 8 3 2 7" xfId="36239" xr:uid="{00000000-0005-0000-0000-0000E58B0000}"/>
    <cellStyle name="Normal 2 5 8 3 2 8" xfId="44625" xr:uid="{00000000-0005-0000-0000-0000E68B0000}"/>
    <cellStyle name="Normal 2 5 8 3 2 9" xfId="53011" xr:uid="{00000000-0005-0000-0000-0000E78B0000}"/>
    <cellStyle name="Normal 2 5 8 3 3" xfId="4383" xr:uid="{00000000-0005-0000-0000-0000E88B0000}"/>
    <cellStyle name="Normal 2 5 8 3 3 2" xfId="15737" xr:uid="{00000000-0005-0000-0000-0000E98B0000}"/>
    <cellStyle name="Normal 2 5 8 3 3 3" xfId="24123" xr:uid="{00000000-0005-0000-0000-0000EA8B0000}"/>
    <cellStyle name="Normal 2 5 8 3 3 4" xfId="32509" xr:uid="{00000000-0005-0000-0000-0000EB8B0000}"/>
    <cellStyle name="Normal 2 5 8 3 3 5" xfId="40895" xr:uid="{00000000-0005-0000-0000-0000EC8B0000}"/>
    <cellStyle name="Normal 2 5 8 3 3 6" xfId="49281" xr:uid="{00000000-0005-0000-0000-0000ED8B0000}"/>
    <cellStyle name="Normal 2 5 8 3 3 7" xfId="57667" xr:uid="{00000000-0005-0000-0000-0000EE8B0000}"/>
    <cellStyle name="Normal 2 5 8 3 4" xfId="7351" xr:uid="{00000000-0005-0000-0000-0000EF8B0000}"/>
    <cellStyle name="Normal 2 5 8 3 4 2" xfId="13027" xr:uid="{00000000-0005-0000-0000-0000F08B0000}"/>
    <cellStyle name="Normal 2 5 8 3 4 3" xfId="21413" xr:uid="{00000000-0005-0000-0000-0000F18B0000}"/>
    <cellStyle name="Normal 2 5 8 3 4 4" xfId="29799" xr:uid="{00000000-0005-0000-0000-0000F28B0000}"/>
    <cellStyle name="Normal 2 5 8 3 4 5" xfId="38185" xr:uid="{00000000-0005-0000-0000-0000F38B0000}"/>
    <cellStyle name="Normal 2 5 8 3 4 6" xfId="46571" xr:uid="{00000000-0005-0000-0000-0000F48B0000}"/>
    <cellStyle name="Normal 2 5 8 3 4 7" xfId="54957" xr:uid="{00000000-0005-0000-0000-0000F58B0000}"/>
    <cellStyle name="Normal 2 5 8 3 5" xfId="10061" xr:uid="{00000000-0005-0000-0000-0000F68B0000}"/>
    <cellStyle name="Normal 2 5 8 3 6" xfId="18447" xr:uid="{00000000-0005-0000-0000-0000F78B0000}"/>
    <cellStyle name="Normal 2 5 8 3 7" xfId="26833" xr:uid="{00000000-0005-0000-0000-0000F88B0000}"/>
    <cellStyle name="Normal 2 5 8 3 8" xfId="35219" xr:uid="{00000000-0005-0000-0000-0000F98B0000}"/>
    <cellStyle name="Normal 2 5 8 3 9" xfId="43605" xr:uid="{00000000-0005-0000-0000-0000FA8B0000}"/>
    <cellStyle name="Normal 2 5 8 4" xfId="2263" xr:uid="{00000000-0005-0000-0000-0000FB8B0000}"/>
    <cellStyle name="Normal 2 5 8 4 2" xfId="4980" xr:uid="{00000000-0005-0000-0000-0000FC8B0000}"/>
    <cellStyle name="Normal 2 5 8 4 2 2" xfId="16334" xr:uid="{00000000-0005-0000-0000-0000FD8B0000}"/>
    <cellStyle name="Normal 2 5 8 4 2 3" xfId="24720" xr:uid="{00000000-0005-0000-0000-0000FE8B0000}"/>
    <cellStyle name="Normal 2 5 8 4 2 4" xfId="33106" xr:uid="{00000000-0005-0000-0000-0000FF8B0000}"/>
    <cellStyle name="Normal 2 5 8 4 2 5" xfId="41492" xr:uid="{00000000-0005-0000-0000-0000008C0000}"/>
    <cellStyle name="Normal 2 5 8 4 2 6" xfId="49878" xr:uid="{00000000-0005-0000-0000-0000018C0000}"/>
    <cellStyle name="Normal 2 5 8 4 2 7" xfId="58264" xr:uid="{00000000-0005-0000-0000-0000028C0000}"/>
    <cellStyle name="Normal 2 5 8 4 3" xfId="7948" xr:uid="{00000000-0005-0000-0000-0000038C0000}"/>
    <cellStyle name="Normal 2 5 8 4 3 2" xfId="13624" xr:uid="{00000000-0005-0000-0000-0000048C0000}"/>
    <cellStyle name="Normal 2 5 8 4 3 3" xfId="22010" xr:uid="{00000000-0005-0000-0000-0000058C0000}"/>
    <cellStyle name="Normal 2 5 8 4 3 4" xfId="30396" xr:uid="{00000000-0005-0000-0000-0000068C0000}"/>
    <cellStyle name="Normal 2 5 8 4 3 5" xfId="38782" xr:uid="{00000000-0005-0000-0000-0000078C0000}"/>
    <cellStyle name="Normal 2 5 8 4 3 6" xfId="47168" xr:uid="{00000000-0005-0000-0000-0000088C0000}"/>
    <cellStyle name="Normal 2 5 8 4 3 7" xfId="55554" xr:uid="{00000000-0005-0000-0000-0000098C0000}"/>
    <cellStyle name="Normal 2 5 8 4 4" xfId="10658" xr:uid="{00000000-0005-0000-0000-00000A8C0000}"/>
    <cellStyle name="Normal 2 5 8 4 5" xfId="19044" xr:uid="{00000000-0005-0000-0000-00000B8C0000}"/>
    <cellStyle name="Normal 2 5 8 4 6" xfId="27430" xr:uid="{00000000-0005-0000-0000-00000C8C0000}"/>
    <cellStyle name="Normal 2 5 8 4 7" xfId="35816" xr:uid="{00000000-0005-0000-0000-00000D8C0000}"/>
    <cellStyle name="Normal 2 5 8 4 8" xfId="44202" xr:uid="{00000000-0005-0000-0000-00000E8C0000}"/>
    <cellStyle name="Normal 2 5 8 4 9" xfId="52588" xr:uid="{00000000-0005-0000-0000-00000F8C0000}"/>
    <cellStyle name="Normal 2 5 8 5" xfId="726" xr:uid="{00000000-0005-0000-0000-0000108C0000}"/>
    <cellStyle name="Normal 2 5 8 5 2" xfId="6506" xr:uid="{00000000-0005-0000-0000-0000118C0000}"/>
    <cellStyle name="Normal 2 5 8 5 3" xfId="12182" xr:uid="{00000000-0005-0000-0000-0000128C0000}"/>
    <cellStyle name="Normal 2 5 8 5 4" xfId="20568" xr:uid="{00000000-0005-0000-0000-0000138C0000}"/>
    <cellStyle name="Normal 2 5 8 5 5" xfId="28954" xr:uid="{00000000-0005-0000-0000-0000148C0000}"/>
    <cellStyle name="Normal 2 5 8 5 6" xfId="37340" xr:uid="{00000000-0005-0000-0000-0000158C0000}"/>
    <cellStyle name="Normal 2 5 8 5 7" xfId="45726" xr:uid="{00000000-0005-0000-0000-0000168C0000}"/>
    <cellStyle name="Normal 2 5 8 5 8" xfId="54112" xr:uid="{00000000-0005-0000-0000-0000178C0000}"/>
    <cellStyle name="Normal 2 5 8 6" xfId="3538" xr:uid="{00000000-0005-0000-0000-0000188C0000}"/>
    <cellStyle name="Normal 2 5 8 6 2" xfId="14892" xr:uid="{00000000-0005-0000-0000-0000198C0000}"/>
    <cellStyle name="Normal 2 5 8 6 3" xfId="23278" xr:uid="{00000000-0005-0000-0000-00001A8C0000}"/>
    <cellStyle name="Normal 2 5 8 6 4" xfId="31664" xr:uid="{00000000-0005-0000-0000-00001B8C0000}"/>
    <cellStyle name="Normal 2 5 8 6 5" xfId="40050" xr:uid="{00000000-0005-0000-0000-00001C8C0000}"/>
    <cellStyle name="Normal 2 5 8 6 6" xfId="48436" xr:uid="{00000000-0005-0000-0000-00001D8C0000}"/>
    <cellStyle name="Normal 2 5 8 6 7" xfId="56822" xr:uid="{00000000-0005-0000-0000-00001E8C0000}"/>
    <cellStyle name="Normal 2 5 8 7" xfId="6114" xr:uid="{00000000-0005-0000-0000-00001F8C0000}"/>
    <cellStyle name="Normal 2 5 8 7 2" xfId="11790" xr:uid="{00000000-0005-0000-0000-0000208C0000}"/>
    <cellStyle name="Normal 2 5 8 7 3" xfId="20176" xr:uid="{00000000-0005-0000-0000-0000218C0000}"/>
    <cellStyle name="Normal 2 5 8 7 4" xfId="28562" xr:uid="{00000000-0005-0000-0000-0000228C0000}"/>
    <cellStyle name="Normal 2 5 8 7 5" xfId="36948" xr:uid="{00000000-0005-0000-0000-0000238C0000}"/>
    <cellStyle name="Normal 2 5 8 7 6" xfId="45334" xr:uid="{00000000-0005-0000-0000-0000248C0000}"/>
    <cellStyle name="Normal 2 5 8 7 7" xfId="53720" xr:uid="{00000000-0005-0000-0000-0000258C0000}"/>
    <cellStyle name="Normal 2 5 8 8" xfId="9216" xr:uid="{00000000-0005-0000-0000-0000268C0000}"/>
    <cellStyle name="Normal 2 5 8 9" xfId="17602" xr:uid="{00000000-0005-0000-0000-0000278C0000}"/>
    <cellStyle name="Normal 2 5 9" xfId="1158" xr:uid="{00000000-0005-0000-0000-0000288C0000}"/>
    <cellStyle name="Normal 2 5 9 10" xfId="43183" xr:uid="{00000000-0005-0000-0000-0000298C0000}"/>
    <cellStyle name="Normal 2 5 9 11" xfId="51569" xr:uid="{00000000-0005-0000-0000-00002A8C0000}"/>
    <cellStyle name="Normal 2 5 9 12" xfId="59955" xr:uid="{00000000-0005-0000-0000-00002B8C0000}"/>
    <cellStyle name="Normal 2 5 9 13" xfId="61039" xr:uid="{00000000-0005-0000-0000-00002C8C0000}"/>
    <cellStyle name="Normal 2 5 9 2" xfId="1904" xr:uid="{00000000-0005-0000-0000-00002D8C0000}"/>
    <cellStyle name="Normal 2 5 9 2 10" xfId="52229" xr:uid="{00000000-0005-0000-0000-00002E8C0000}"/>
    <cellStyle name="Normal 2 5 9 2 11" xfId="60615" xr:uid="{00000000-0005-0000-0000-00002F8C0000}"/>
    <cellStyle name="Normal 2 5 9 2 2" xfId="3109" xr:uid="{00000000-0005-0000-0000-0000308C0000}"/>
    <cellStyle name="Normal 2 5 9 2 2 2" xfId="5826" xr:uid="{00000000-0005-0000-0000-0000318C0000}"/>
    <cellStyle name="Normal 2 5 9 2 2 2 2" xfId="17180" xr:uid="{00000000-0005-0000-0000-0000328C0000}"/>
    <cellStyle name="Normal 2 5 9 2 2 2 3" xfId="25566" xr:uid="{00000000-0005-0000-0000-0000338C0000}"/>
    <cellStyle name="Normal 2 5 9 2 2 2 4" xfId="33952" xr:uid="{00000000-0005-0000-0000-0000348C0000}"/>
    <cellStyle name="Normal 2 5 9 2 2 2 5" xfId="42338" xr:uid="{00000000-0005-0000-0000-0000358C0000}"/>
    <cellStyle name="Normal 2 5 9 2 2 2 6" xfId="50724" xr:uid="{00000000-0005-0000-0000-0000368C0000}"/>
    <cellStyle name="Normal 2 5 9 2 2 2 7" xfId="59110" xr:uid="{00000000-0005-0000-0000-0000378C0000}"/>
    <cellStyle name="Normal 2 5 9 2 2 3" xfId="8794" xr:uid="{00000000-0005-0000-0000-0000388C0000}"/>
    <cellStyle name="Normal 2 5 9 2 2 3 2" xfId="14470" xr:uid="{00000000-0005-0000-0000-0000398C0000}"/>
    <cellStyle name="Normal 2 5 9 2 2 3 3" xfId="22856" xr:uid="{00000000-0005-0000-0000-00003A8C0000}"/>
    <cellStyle name="Normal 2 5 9 2 2 3 4" xfId="31242" xr:uid="{00000000-0005-0000-0000-00003B8C0000}"/>
    <cellStyle name="Normal 2 5 9 2 2 3 5" xfId="39628" xr:uid="{00000000-0005-0000-0000-00003C8C0000}"/>
    <cellStyle name="Normal 2 5 9 2 2 3 6" xfId="48014" xr:uid="{00000000-0005-0000-0000-00003D8C0000}"/>
    <cellStyle name="Normal 2 5 9 2 2 3 7" xfId="56400" xr:uid="{00000000-0005-0000-0000-00003E8C0000}"/>
    <cellStyle name="Normal 2 5 9 2 2 4" xfId="11504" xr:uid="{00000000-0005-0000-0000-00003F8C0000}"/>
    <cellStyle name="Normal 2 5 9 2 2 5" xfId="19890" xr:uid="{00000000-0005-0000-0000-0000408C0000}"/>
    <cellStyle name="Normal 2 5 9 2 2 6" xfId="28276" xr:uid="{00000000-0005-0000-0000-0000418C0000}"/>
    <cellStyle name="Normal 2 5 9 2 2 7" xfId="36662" xr:uid="{00000000-0005-0000-0000-0000428C0000}"/>
    <cellStyle name="Normal 2 5 9 2 2 8" xfId="45048" xr:uid="{00000000-0005-0000-0000-0000438C0000}"/>
    <cellStyle name="Normal 2 5 9 2 2 9" xfId="53434" xr:uid="{00000000-0005-0000-0000-0000448C0000}"/>
    <cellStyle name="Normal 2 5 9 2 3" xfId="4621" xr:uid="{00000000-0005-0000-0000-0000458C0000}"/>
    <cellStyle name="Normal 2 5 9 2 3 2" xfId="15975" xr:uid="{00000000-0005-0000-0000-0000468C0000}"/>
    <cellStyle name="Normal 2 5 9 2 3 3" xfId="24361" xr:uid="{00000000-0005-0000-0000-0000478C0000}"/>
    <cellStyle name="Normal 2 5 9 2 3 4" xfId="32747" xr:uid="{00000000-0005-0000-0000-0000488C0000}"/>
    <cellStyle name="Normal 2 5 9 2 3 5" xfId="41133" xr:uid="{00000000-0005-0000-0000-0000498C0000}"/>
    <cellStyle name="Normal 2 5 9 2 3 6" xfId="49519" xr:uid="{00000000-0005-0000-0000-00004A8C0000}"/>
    <cellStyle name="Normal 2 5 9 2 3 7" xfId="57905" xr:uid="{00000000-0005-0000-0000-00004B8C0000}"/>
    <cellStyle name="Normal 2 5 9 2 4" xfId="7589" xr:uid="{00000000-0005-0000-0000-00004C8C0000}"/>
    <cellStyle name="Normal 2 5 9 2 4 2" xfId="13265" xr:uid="{00000000-0005-0000-0000-00004D8C0000}"/>
    <cellStyle name="Normal 2 5 9 2 4 3" xfId="21651" xr:uid="{00000000-0005-0000-0000-00004E8C0000}"/>
    <cellStyle name="Normal 2 5 9 2 4 4" xfId="30037" xr:uid="{00000000-0005-0000-0000-00004F8C0000}"/>
    <cellStyle name="Normal 2 5 9 2 4 5" xfId="38423" xr:uid="{00000000-0005-0000-0000-0000508C0000}"/>
    <cellStyle name="Normal 2 5 9 2 4 6" xfId="46809" xr:uid="{00000000-0005-0000-0000-0000518C0000}"/>
    <cellStyle name="Normal 2 5 9 2 4 7" xfId="55195" xr:uid="{00000000-0005-0000-0000-0000528C0000}"/>
    <cellStyle name="Normal 2 5 9 2 5" xfId="10299" xr:uid="{00000000-0005-0000-0000-0000538C0000}"/>
    <cellStyle name="Normal 2 5 9 2 6" xfId="18685" xr:uid="{00000000-0005-0000-0000-0000548C0000}"/>
    <cellStyle name="Normal 2 5 9 2 7" xfId="27071" xr:uid="{00000000-0005-0000-0000-0000558C0000}"/>
    <cellStyle name="Normal 2 5 9 2 8" xfId="35457" xr:uid="{00000000-0005-0000-0000-0000568C0000}"/>
    <cellStyle name="Normal 2 5 9 2 9" xfId="43843" xr:uid="{00000000-0005-0000-0000-0000578C0000}"/>
    <cellStyle name="Normal 2 5 9 3" xfId="2264" xr:uid="{00000000-0005-0000-0000-0000588C0000}"/>
    <cellStyle name="Normal 2 5 9 3 2" xfId="4981" xr:uid="{00000000-0005-0000-0000-0000598C0000}"/>
    <cellStyle name="Normal 2 5 9 3 2 2" xfId="16335" xr:uid="{00000000-0005-0000-0000-00005A8C0000}"/>
    <cellStyle name="Normal 2 5 9 3 2 3" xfId="24721" xr:uid="{00000000-0005-0000-0000-00005B8C0000}"/>
    <cellStyle name="Normal 2 5 9 3 2 4" xfId="33107" xr:uid="{00000000-0005-0000-0000-00005C8C0000}"/>
    <cellStyle name="Normal 2 5 9 3 2 5" xfId="41493" xr:uid="{00000000-0005-0000-0000-00005D8C0000}"/>
    <cellStyle name="Normal 2 5 9 3 2 6" xfId="49879" xr:uid="{00000000-0005-0000-0000-00005E8C0000}"/>
    <cellStyle name="Normal 2 5 9 3 2 7" xfId="58265" xr:uid="{00000000-0005-0000-0000-00005F8C0000}"/>
    <cellStyle name="Normal 2 5 9 3 3" xfId="7949" xr:uid="{00000000-0005-0000-0000-0000608C0000}"/>
    <cellStyle name="Normal 2 5 9 3 3 2" xfId="13625" xr:uid="{00000000-0005-0000-0000-0000618C0000}"/>
    <cellStyle name="Normal 2 5 9 3 3 3" xfId="22011" xr:uid="{00000000-0005-0000-0000-0000628C0000}"/>
    <cellStyle name="Normal 2 5 9 3 3 4" xfId="30397" xr:uid="{00000000-0005-0000-0000-0000638C0000}"/>
    <cellStyle name="Normal 2 5 9 3 3 5" xfId="38783" xr:uid="{00000000-0005-0000-0000-0000648C0000}"/>
    <cellStyle name="Normal 2 5 9 3 3 6" xfId="47169" xr:uid="{00000000-0005-0000-0000-0000658C0000}"/>
    <cellStyle name="Normal 2 5 9 3 3 7" xfId="55555" xr:uid="{00000000-0005-0000-0000-0000668C0000}"/>
    <cellStyle name="Normal 2 5 9 3 4" xfId="10659" xr:uid="{00000000-0005-0000-0000-0000678C0000}"/>
    <cellStyle name="Normal 2 5 9 3 5" xfId="19045" xr:uid="{00000000-0005-0000-0000-0000688C0000}"/>
    <cellStyle name="Normal 2 5 9 3 6" xfId="27431" xr:uid="{00000000-0005-0000-0000-0000698C0000}"/>
    <cellStyle name="Normal 2 5 9 3 7" xfId="35817" xr:uid="{00000000-0005-0000-0000-00006A8C0000}"/>
    <cellStyle name="Normal 2 5 9 3 8" xfId="44203" xr:uid="{00000000-0005-0000-0000-00006B8C0000}"/>
    <cellStyle name="Normal 2 5 9 3 9" xfId="52589" xr:uid="{00000000-0005-0000-0000-00006C8C0000}"/>
    <cellStyle name="Normal 2 5 9 4" xfId="3961" xr:uid="{00000000-0005-0000-0000-00006D8C0000}"/>
    <cellStyle name="Normal 2 5 9 4 2" xfId="15315" xr:uid="{00000000-0005-0000-0000-00006E8C0000}"/>
    <cellStyle name="Normal 2 5 9 4 3" xfId="23701" xr:uid="{00000000-0005-0000-0000-00006F8C0000}"/>
    <cellStyle name="Normal 2 5 9 4 4" xfId="32087" xr:uid="{00000000-0005-0000-0000-0000708C0000}"/>
    <cellStyle name="Normal 2 5 9 4 5" xfId="40473" xr:uid="{00000000-0005-0000-0000-0000718C0000}"/>
    <cellStyle name="Normal 2 5 9 4 6" xfId="48859" xr:uid="{00000000-0005-0000-0000-0000728C0000}"/>
    <cellStyle name="Normal 2 5 9 4 7" xfId="57245" xr:uid="{00000000-0005-0000-0000-0000738C0000}"/>
    <cellStyle name="Normal 2 5 9 5" xfId="6929" xr:uid="{00000000-0005-0000-0000-0000748C0000}"/>
    <cellStyle name="Normal 2 5 9 5 2" xfId="12605" xr:uid="{00000000-0005-0000-0000-0000758C0000}"/>
    <cellStyle name="Normal 2 5 9 5 3" xfId="20991" xr:uid="{00000000-0005-0000-0000-0000768C0000}"/>
    <cellStyle name="Normal 2 5 9 5 4" xfId="29377" xr:uid="{00000000-0005-0000-0000-0000778C0000}"/>
    <cellStyle name="Normal 2 5 9 5 5" xfId="37763" xr:uid="{00000000-0005-0000-0000-0000788C0000}"/>
    <cellStyle name="Normal 2 5 9 5 6" xfId="46149" xr:uid="{00000000-0005-0000-0000-0000798C0000}"/>
    <cellStyle name="Normal 2 5 9 5 7" xfId="54535" xr:uid="{00000000-0005-0000-0000-00007A8C0000}"/>
    <cellStyle name="Normal 2 5 9 6" xfId="9639" xr:uid="{00000000-0005-0000-0000-00007B8C0000}"/>
    <cellStyle name="Normal 2 5 9 7" xfId="18025" xr:uid="{00000000-0005-0000-0000-00007C8C0000}"/>
    <cellStyle name="Normal 2 5 9 8" xfId="26411" xr:uid="{00000000-0005-0000-0000-00007D8C0000}"/>
    <cellStyle name="Normal 2 5 9 9" xfId="34797" xr:uid="{00000000-0005-0000-0000-00007E8C0000}"/>
    <cellStyle name="Normal 2 5_Sheet1" xfId="335" xr:uid="{00000000-0005-0000-0000-00007F8C0000}"/>
    <cellStyle name="Normal 2 6" xfId="336" xr:uid="{00000000-0005-0000-0000-0000808C0000}"/>
    <cellStyle name="Normal 2 7" xfId="337" xr:uid="{00000000-0005-0000-0000-0000818C0000}"/>
    <cellStyle name="Normal 2 8" xfId="3323" xr:uid="{00000000-0005-0000-0000-0000828C0000}"/>
    <cellStyle name="Normal 2 8 2" xfId="61082" xr:uid="{00000000-0005-0000-0000-0000838C0000}"/>
    <cellStyle name="Normal 2 9" xfId="3327" xr:uid="{00000000-0005-0000-0000-0000848C0000}"/>
    <cellStyle name="Normal 2 9 2" xfId="61086" xr:uid="{00000000-0005-0000-0000-0000858C0000}"/>
    <cellStyle name="Normal 20" xfId="1379" xr:uid="{00000000-0005-0000-0000-0000868C0000}"/>
    <cellStyle name="Normal 20 2" xfId="61105" xr:uid="{00000000-0005-0000-0000-0000878C0000}"/>
    <cellStyle name="Normal 21" xfId="1380" xr:uid="{00000000-0005-0000-0000-0000888C0000}"/>
    <cellStyle name="Normal 21 2" xfId="61097" xr:uid="{00000000-0005-0000-0000-0000898C0000}"/>
    <cellStyle name="Normal 22" xfId="1381" xr:uid="{00000000-0005-0000-0000-00008A8C0000}"/>
    <cellStyle name="Normal 22 2" xfId="61102" xr:uid="{00000000-0005-0000-0000-00008B8C0000}"/>
    <cellStyle name="Normal 23" xfId="1382" xr:uid="{00000000-0005-0000-0000-00008C8C0000}"/>
    <cellStyle name="Normal 23 2" xfId="61106" xr:uid="{00000000-0005-0000-0000-00008D8C0000}"/>
    <cellStyle name="Normal 24" xfId="1383" xr:uid="{00000000-0005-0000-0000-00008E8C0000}"/>
    <cellStyle name="Normal 24 2" xfId="61107" xr:uid="{00000000-0005-0000-0000-00008F8C0000}"/>
    <cellStyle name="Normal 25" xfId="1384" xr:uid="{00000000-0005-0000-0000-0000908C0000}"/>
    <cellStyle name="Normal 25 2" xfId="61108" xr:uid="{00000000-0005-0000-0000-0000918C0000}"/>
    <cellStyle name="Normal 26" xfId="1385" xr:uid="{00000000-0005-0000-0000-0000928C0000}"/>
    <cellStyle name="Normal 26 2" xfId="61109" xr:uid="{00000000-0005-0000-0000-0000938C0000}"/>
    <cellStyle name="Normal 27" xfId="1386" xr:uid="{00000000-0005-0000-0000-0000948C0000}"/>
    <cellStyle name="Normal 27 2" xfId="61110" xr:uid="{00000000-0005-0000-0000-0000958C0000}"/>
    <cellStyle name="Normal 28" xfId="830" xr:uid="{00000000-0005-0000-0000-0000968C0000}"/>
    <cellStyle name="Normal 28 2" xfId="61111" xr:uid="{00000000-0005-0000-0000-0000978C0000}"/>
    <cellStyle name="Normal 29" xfId="1388" xr:uid="{00000000-0005-0000-0000-0000988C0000}"/>
    <cellStyle name="Normal 29 2" xfId="61112" xr:uid="{00000000-0005-0000-0000-0000998C0000}"/>
    <cellStyle name="Normal 3" xfId="338" xr:uid="{00000000-0005-0000-0000-00009A8C0000}"/>
    <cellStyle name="Normal 3 10" xfId="3325" xr:uid="{00000000-0005-0000-0000-00009B8C0000}"/>
    <cellStyle name="Normal 3 10 2" xfId="61085" xr:uid="{00000000-0005-0000-0000-00009C8C0000}"/>
    <cellStyle name="Normal 3 11" xfId="6041" xr:uid="{00000000-0005-0000-0000-00009D8C0000}"/>
    <cellStyle name="Normal 3 11 2" xfId="61171" xr:uid="{00000000-0005-0000-0000-00009E8C0000}"/>
    <cellStyle name="Normal 3 12" xfId="61535" xr:uid="{00000000-0005-0000-0000-00009F8C0000}"/>
    <cellStyle name="Normal 3 13" xfId="557" xr:uid="{00000000-0005-0000-0000-0000A08C0000}"/>
    <cellStyle name="Normal 3 2" xfId="339" xr:uid="{00000000-0005-0000-0000-0000A18C0000}"/>
    <cellStyle name="Normal 3 2 10" xfId="1160" xr:uid="{00000000-0005-0000-0000-0000A28C0000}"/>
    <cellStyle name="Normal 3 2 10 10" xfId="43185" xr:uid="{00000000-0005-0000-0000-0000A38C0000}"/>
    <cellStyle name="Normal 3 2 10 11" xfId="51571" xr:uid="{00000000-0005-0000-0000-0000A48C0000}"/>
    <cellStyle name="Normal 3 2 10 12" xfId="59957" xr:uid="{00000000-0005-0000-0000-0000A58C0000}"/>
    <cellStyle name="Normal 3 2 10 13" xfId="61395" xr:uid="{00000000-0005-0000-0000-0000A68C0000}"/>
    <cellStyle name="Normal 3 2 10 2" xfId="1905" xr:uid="{00000000-0005-0000-0000-0000A78C0000}"/>
    <cellStyle name="Normal 3 2 10 2 10" xfId="52230" xr:uid="{00000000-0005-0000-0000-0000A88C0000}"/>
    <cellStyle name="Normal 3 2 10 2 11" xfId="60616" xr:uid="{00000000-0005-0000-0000-0000A98C0000}"/>
    <cellStyle name="Normal 3 2 10 2 2" xfId="3111" xr:uid="{00000000-0005-0000-0000-0000AA8C0000}"/>
    <cellStyle name="Normal 3 2 10 2 2 2" xfId="5828" xr:uid="{00000000-0005-0000-0000-0000AB8C0000}"/>
    <cellStyle name="Normal 3 2 10 2 2 2 2" xfId="17182" xr:uid="{00000000-0005-0000-0000-0000AC8C0000}"/>
    <cellStyle name="Normal 3 2 10 2 2 2 3" xfId="25568" xr:uid="{00000000-0005-0000-0000-0000AD8C0000}"/>
    <cellStyle name="Normal 3 2 10 2 2 2 4" xfId="33954" xr:uid="{00000000-0005-0000-0000-0000AE8C0000}"/>
    <cellStyle name="Normal 3 2 10 2 2 2 5" xfId="42340" xr:uid="{00000000-0005-0000-0000-0000AF8C0000}"/>
    <cellStyle name="Normal 3 2 10 2 2 2 6" xfId="50726" xr:uid="{00000000-0005-0000-0000-0000B08C0000}"/>
    <cellStyle name="Normal 3 2 10 2 2 2 7" xfId="59112" xr:uid="{00000000-0005-0000-0000-0000B18C0000}"/>
    <cellStyle name="Normal 3 2 10 2 2 3" xfId="8796" xr:uid="{00000000-0005-0000-0000-0000B28C0000}"/>
    <cellStyle name="Normal 3 2 10 2 2 3 2" xfId="14472" xr:uid="{00000000-0005-0000-0000-0000B38C0000}"/>
    <cellStyle name="Normal 3 2 10 2 2 3 3" xfId="22858" xr:uid="{00000000-0005-0000-0000-0000B48C0000}"/>
    <cellStyle name="Normal 3 2 10 2 2 3 4" xfId="31244" xr:uid="{00000000-0005-0000-0000-0000B58C0000}"/>
    <cellStyle name="Normal 3 2 10 2 2 3 5" xfId="39630" xr:uid="{00000000-0005-0000-0000-0000B68C0000}"/>
    <cellStyle name="Normal 3 2 10 2 2 3 6" xfId="48016" xr:uid="{00000000-0005-0000-0000-0000B78C0000}"/>
    <cellStyle name="Normal 3 2 10 2 2 3 7" xfId="56402" xr:uid="{00000000-0005-0000-0000-0000B88C0000}"/>
    <cellStyle name="Normal 3 2 10 2 2 4" xfId="11506" xr:uid="{00000000-0005-0000-0000-0000B98C0000}"/>
    <cellStyle name="Normal 3 2 10 2 2 5" xfId="19892" xr:uid="{00000000-0005-0000-0000-0000BA8C0000}"/>
    <cellStyle name="Normal 3 2 10 2 2 6" xfId="28278" xr:uid="{00000000-0005-0000-0000-0000BB8C0000}"/>
    <cellStyle name="Normal 3 2 10 2 2 7" xfId="36664" xr:uid="{00000000-0005-0000-0000-0000BC8C0000}"/>
    <cellStyle name="Normal 3 2 10 2 2 8" xfId="45050" xr:uid="{00000000-0005-0000-0000-0000BD8C0000}"/>
    <cellStyle name="Normal 3 2 10 2 2 9" xfId="53436" xr:uid="{00000000-0005-0000-0000-0000BE8C0000}"/>
    <cellStyle name="Normal 3 2 10 2 3" xfId="4622" xr:uid="{00000000-0005-0000-0000-0000BF8C0000}"/>
    <cellStyle name="Normal 3 2 10 2 3 2" xfId="15976" xr:uid="{00000000-0005-0000-0000-0000C08C0000}"/>
    <cellStyle name="Normal 3 2 10 2 3 3" xfId="24362" xr:uid="{00000000-0005-0000-0000-0000C18C0000}"/>
    <cellStyle name="Normal 3 2 10 2 3 4" xfId="32748" xr:uid="{00000000-0005-0000-0000-0000C28C0000}"/>
    <cellStyle name="Normal 3 2 10 2 3 5" xfId="41134" xr:uid="{00000000-0005-0000-0000-0000C38C0000}"/>
    <cellStyle name="Normal 3 2 10 2 3 6" xfId="49520" xr:uid="{00000000-0005-0000-0000-0000C48C0000}"/>
    <cellStyle name="Normal 3 2 10 2 3 7" xfId="57906" xr:uid="{00000000-0005-0000-0000-0000C58C0000}"/>
    <cellStyle name="Normal 3 2 10 2 4" xfId="7590" xr:uid="{00000000-0005-0000-0000-0000C68C0000}"/>
    <cellStyle name="Normal 3 2 10 2 4 2" xfId="13266" xr:uid="{00000000-0005-0000-0000-0000C78C0000}"/>
    <cellStyle name="Normal 3 2 10 2 4 3" xfId="21652" xr:uid="{00000000-0005-0000-0000-0000C88C0000}"/>
    <cellStyle name="Normal 3 2 10 2 4 4" xfId="30038" xr:uid="{00000000-0005-0000-0000-0000C98C0000}"/>
    <cellStyle name="Normal 3 2 10 2 4 5" xfId="38424" xr:uid="{00000000-0005-0000-0000-0000CA8C0000}"/>
    <cellStyle name="Normal 3 2 10 2 4 6" xfId="46810" xr:uid="{00000000-0005-0000-0000-0000CB8C0000}"/>
    <cellStyle name="Normal 3 2 10 2 4 7" xfId="55196" xr:uid="{00000000-0005-0000-0000-0000CC8C0000}"/>
    <cellStyle name="Normal 3 2 10 2 5" xfId="10300" xr:uid="{00000000-0005-0000-0000-0000CD8C0000}"/>
    <cellStyle name="Normal 3 2 10 2 6" xfId="18686" xr:uid="{00000000-0005-0000-0000-0000CE8C0000}"/>
    <cellStyle name="Normal 3 2 10 2 7" xfId="27072" xr:uid="{00000000-0005-0000-0000-0000CF8C0000}"/>
    <cellStyle name="Normal 3 2 10 2 8" xfId="35458" xr:uid="{00000000-0005-0000-0000-0000D08C0000}"/>
    <cellStyle name="Normal 3 2 10 2 9" xfId="43844" xr:uid="{00000000-0005-0000-0000-0000D18C0000}"/>
    <cellStyle name="Normal 3 2 10 3" xfId="2266" xr:uid="{00000000-0005-0000-0000-0000D28C0000}"/>
    <cellStyle name="Normal 3 2 10 3 2" xfId="4983" xr:uid="{00000000-0005-0000-0000-0000D38C0000}"/>
    <cellStyle name="Normal 3 2 10 3 2 2" xfId="16337" xr:uid="{00000000-0005-0000-0000-0000D48C0000}"/>
    <cellStyle name="Normal 3 2 10 3 2 3" xfId="24723" xr:uid="{00000000-0005-0000-0000-0000D58C0000}"/>
    <cellStyle name="Normal 3 2 10 3 2 4" xfId="33109" xr:uid="{00000000-0005-0000-0000-0000D68C0000}"/>
    <cellStyle name="Normal 3 2 10 3 2 5" xfId="41495" xr:uid="{00000000-0005-0000-0000-0000D78C0000}"/>
    <cellStyle name="Normal 3 2 10 3 2 6" xfId="49881" xr:uid="{00000000-0005-0000-0000-0000D88C0000}"/>
    <cellStyle name="Normal 3 2 10 3 2 7" xfId="58267" xr:uid="{00000000-0005-0000-0000-0000D98C0000}"/>
    <cellStyle name="Normal 3 2 10 3 3" xfId="7951" xr:uid="{00000000-0005-0000-0000-0000DA8C0000}"/>
    <cellStyle name="Normal 3 2 10 3 3 2" xfId="13627" xr:uid="{00000000-0005-0000-0000-0000DB8C0000}"/>
    <cellStyle name="Normal 3 2 10 3 3 3" xfId="22013" xr:uid="{00000000-0005-0000-0000-0000DC8C0000}"/>
    <cellStyle name="Normal 3 2 10 3 3 4" xfId="30399" xr:uid="{00000000-0005-0000-0000-0000DD8C0000}"/>
    <cellStyle name="Normal 3 2 10 3 3 5" xfId="38785" xr:uid="{00000000-0005-0000-0000-0000DE8C0000}"/>
    <cellStyle name="Normal 3 2 10 3 3 6" xfId="47171" xr:uid="{00000000-0005-0000-0000-0000DF8C0000}"/>
    <cellStyle name="Normal 3 2 10 3 3 7" xfId="55557" xr:uid="{00000000-0005-0000-0000-0000E08C0000}"/>
    <cellStyle name="Normal 3 2 10 3 4" xfId="10661" xr:uid="{00000000-0005-0000-0000-0000E18C0000}"/>
    <cellStyle name="Normal 3 2 10 3 5" xfId="19047" xr:uid="{00000000-0005-0000-0000-0000E28C0000}"/>
    <cellStyle name="Normal 3 2 10 3 6" xfId="27433" xr:uid="{00000000-0005-0000-0000-0000E38C0000}"/>
    <cellStyle name="Normal 3 2 10 3 7" xfId="35819" xr:uid="{00000000-0005-0000-0000-0000E48C0000}"/>
    <cellStyle name="Normal 3 2 10 3 8" xfId="44205" xr:uid="{00000000-0005-0000-0000-0000E58C0000}"/>
    <cellStyle name="Normal 3 2 10 3 9" xfId="52591" xr:uid="{00000000-0005-0000-0000-0000E68C0000}"/>
    <cellStyle name="Normal 3 2 10 4" xfId="3963" xr:uid="{00000000-0005-0000-0000-0000E78C0000}"/>
    <cellStyle name="Normal 3 2 10 4 2" xfId="15317" xr:uid="{00000000-0005-0000-0000-0000E88C0000}"/>
    <cellStyle name="Normal 3 2 10 4 3" xfId="23703" xr:uid="{00000000-0005-0000-0000-0000E98C0000}"/>
    <cellStyle name="Normal 3 2 10 4 4" xfId="32089" xr:uid="{00000000-0005-0000-0000-0000EA8C0000}"/>
    <cellStyle name="Normal 3 2 10 4 5" xfId="40475" xr:uid="{00000000-0005-0000-0000-0000EB8C0000}"/>
    <cellStyle name="Normal 3 2 10 4 6" xfId="48861" xr:uid="{00000000-0005-0000-0000-0000EC8C0000}"/>
    <cellStyle name="Normal 3 2 10 4 7" xfId="57247" xr:uid="{00000000-0005-0000-0000-0000ED8C0000}"/>
    <cellStyle name="Normal 3 2 10 5" xfId="6931" xr:uid="{00000000-0005-0000-0000-0000EE8C0000}"/>
    <cellStyle name="Normal 3 2 10 5 2" xfId="12607" xr:uid="{00000000-0005-0000-0000-0000EF8C0000}"/>
    <cellStyle name="Normal 3 2 10 5 3" xfId="20993" xr:uid="{00000000-0005-0000-0000-0000F08C0000}"/>
    <cellStyle name="Normal 3 2 10 5 4" xfId="29379" xr:uid="{00000000-0005-0000-0000-0000F18C0000}"/>
    <cellStyle name="Normal 3 2 10 5 5" xfId="37765" xr:uid="{00000000-0005-0000-0000-0000F28C0000}"/>
    <cellStyle name="Normal 3 2 10 5 6" xfId="46151" xr:uid="{00000000-0005-0000-0000-0000F38C0000}"/>
    <cellStyle name="Normal 3 2 10 5 7" xfId="54537" xr:uid="{00000000-0005-0000-0000-0000F48C0000}"/>
    <cellStyle name="Normal 3 2 10 6" xfId="9641" xr:uid="{00000000-0005-0000-0000-0000F58C0000}"/>
    <cellStyle name="Normal 3 2 10 7" xfId="18027" xr:uid="{00000000-0005-0000-0000-0000F68C0000}"/>
    <cellStyle name="Normal 3 2 10 8" xfId="26413" xr:uid="{00000000-0005-0000-0000-0000F78C0000}"/>
    <cellStyle name="Normal 3 2 10 9" xfId="34799" xr:uid="{00000000-0005-0000-0000-0000F88C0000}"/>
    <cellStyle name="Normal 3 2 11" xfId="1159" xr:uid="{00000000-0005-0000-0000-0000F98C0000}"/>
    <cellStyle name="Normal 3 2 11 10" xfId="51570" xr:uid="{00000000-0005-0000-0000-0000FA8C0000}"/>
    <cellStyle name="Normal 3 2 11 11" xfId="59956" xr:uid="{00000000-0005-0000-0000-0000FB8C0000}"/>
    <cellStyle name="Normal 3 2 11 2" xfId="3110" xr:uid="{00000000-0005-0000-0000-0000FC8C0000}"/>
    <cellStyle name="Normal 3 2 11 2 2" xfId="5827" xr:uid="{00000000-0005-0000-0000-0000FD8C0000}"/>
    <cellStyle name="Normal 3 2 11 2 2 2" xfId="17181" xr:uid="{00000000-0005-0000-0000-0000FE8C0000}"/>
    <cellStyle name="Normal 3 2 11 2 2 3" xfId="25567" xr:uid="{00000000-0005-0000-0000-0000FF8C0000}"/>
    <cellStyle name="Normal 3 2 11 2 2 4" xfId="33953" xr:uid="{00000000-0005-0000-0000-0000008D0000}"/>
    <cellStyle name="Normal 3 2 11 2 2 5" xfId="42339" xr:uid="{00000000-0005-0000-0000-0000018D0000}"/>
    <cellStyle name="Normal 3 2 11 2 2 6" xfId="50725" xr:uid="{00000000-0005-0000-0000-0000028D0000}"/>
    <cellStyle name="Normal 3 2 11 2 2 7" xfId="59111" xr:uid="{00000000-0005-0000-0000-0000038D0000}"/>
    <cellStyle name="Normal 3 2 11 2 3" xfId="8795" xr:uid="{00000000-0005-0000-0000-0000048D0000}"/>
    <cellStyle name="Normal 3 2 11 2 3 2" xfId="14471" xr:uid="{00000000-0005-0000-0000-0000058D0000}"/>
    <cellStyle name="Normal 3 2 11 2 3 3" xfId="22857" xr:uid="{00000000-0005-0000-0000-0000068D0000}"/>
    <cellStyle name="Normal 3 2 11 2 3 4" xfId="31243" xr:uid="{00000000-0005-0000-0000-0000078D0000}"/>
    <cellStyle name="Normal 3 2 11 2 3 5" xfId="39629" xr:uid="{00000000-0005-0000-0000-0000088D0000}"/>
    <cellStyle name="Normal 3 2 11 2 3 6" xfId="48015" xr:uid="{00000000-0005-0000-0000-0000098D0000}"/>
    <cellStyle name="Normal 3 2 11 2 3 7" xfId="56401" xr:uid="{00000000-0005-0000-0000-00000A8D0000}"/>
    <cellStyle name="Normal 3 2 11 2 4" xfId="11505" xr:uid="{00000000-0005-0000-0000-00000B8D0000}"/>
    <cellStyle name="Normal 3 2 11 2 5" xfId="19891" xr:uid="{00000000-0005-0000-0000-00000C8D0000}"/>
    <cellStyle name="Normal 3 2 11 2 6" xfId="28277" xr:uid="{00000000-0005-0000-0000-00000D8D0000}"/>
    <cellStyle name="Normal 3 2 11 2 7" xfId="36663" xr:uid="{00000000-0005-0000-0000-00000E8D0000}"/>
    <cellStyle name="Normal 3 2 11 2 8" xfId="45049" xr:uid="{00000000-0005-0000-0000-00000F8D0000}"/>
    <cellStyle name="Normal 3 2 11 2 9" xfId="53435" xr:uid="{00000000-0005-0000-0000-0000108D0000}"/>
    <cellStyle name="Normal 3 2 11 3" xfId="3962" xr:uid="{00000000-0005-0000-0000-0000118D0000}"/>
    <cellStyle name="Normal 3 2 11 3 2" xfId="15316" xr:uid="{00000000-0005-0000-0000-0000128D0000}"/>
    <cellStyle name="Normal 3 2 11 3 3" xfId="23702" xr:uid="{00000000-0005-0000-0000-0000138D0000}"/>
    <cellStyle name="Normal 3 2 11 3 4" xfId="32088" xr:uid="{00000000-0005-0000-0000-0000148D0000}"/>
    <cellStyle name="Normal 3 2 11 3 5" xfId="40474" xr:uid="{00000000-0005-0000-0000-0000158D0000}"/>
    <cellStyle name="Normal 3 2 11 3 6" xfId="48860" xr:uid="{00000000-0005-0000-0000-0000168D0000}"/>
    <cellStyle name="Normal 3 2 11 3 7" xfId="57246" xr:uid="{00000000-0005-0000-0000-0000178D0000}"/>
    <cellStyle name="Normal 3 2 11 4" xfId="6930" xr:uid="{00000000-0005-0000-0000-0000188D0000}"/>
    <cellStyle name="Normal 3 2 11 4 2" xfId="12606" xr:uid="{00000000-0005-0000-0000-0000198D0000}"/>
    <cellStyle name="Normal 3 2 11 4 3" xfId="20992" xr:uid="{00000000-0005-0000-0000-00001A8D0000}"/>
    <cellStyle name="Normal 3 2 11 4 4" xfId="29378" xr:uid="{00000000-0005-0000-0000-00001B8D0000}"/>
    <cellStyle name="Normal 3 2 11 4 5" xfId="37764" xr:uid="{00000000-0005-0000-0000-00001C8D0000}"/>
    <cellStyle name="Normal 3 2 11 4 6" xfId="46150" xr:uid="{00000000-0005-0000-0000-00001D8D0000}"/>
    <cellStyle name="Normal 3 2 11 4 7" xfId="54536" xr:uid="{00000000-0005-0000-0000-00001E8D0000}"/>
    <cellStyle name="Normal 3 2 11 5" xfId="9640" xr:uid="{00000000-0005-0000-0000-00001F8D0000}"/>
    <cellStyle name="Normal 3 2 11 6" xfId="18026" xr:uid="{00000000-0005-0000-0000-0000208D0000}"/>
    <cellStyle name="Normal 3 2 11 7" xfId="26412" xr:uid="{00000000-0005-0000-0000-0000218D0000}"/>
    <cellStyle name="Normal 3 2 11 8" xfId="34798" xr:uid="{00000000-0005-0000-0000-0000228D0000}"/>
    <cellStyle name="Normal 3 2 11 9" xfId="43184" xr:uid="{00000000-0005-0000-0000-0000238D0000}"/>
    <cellStyle name="Normal 3 2 12" xfId="1667" xr:uid="{00000000-0005-0000-0000-0000248D0000}"/>
    <cellStyle name="Normal 3 2 12 10" xfId="51992" xr:uid="{00000000-0005-0000-0000-0000258D0000}"/>
    <cellStyle name="Normal 3 2 12 11" xfId="60378" xr:uid="{00000000-0005-0000-0000-0000268D0000}"/>
    <cellStyle name="Normal 3 2 12 2" xfId="2687" xr:uid="{00000000-0005-0000-0000-0000278D0000}"/>
    <cellStyle name="Normal 3 2 12 2 2" xfId="5404" xr:uid="{00000000-0005-0000-0000-0000288D0000}"/>
    <cellStyle name="Normal 3 2 12 2 2 2" xfId="16758" xr:uid="{00000000-0005-0000-0000-0000298D0000}"/>
    <cellStyle name="Normal 3 2 12 2 2 3" xfId="25144" xr:uid="{00000000-0005-0000-0000-00002A8D0000}"/>
    <cellStyle name="Normal 3 2 12 2 2 4" xfId="33530" xr:uid="{00000000-0005-0000-0000-00002B8D0000}"/>
    <cellStyle name="Normal 3 2 12 2 2 5" xfId="41916" xr:uid="{00000000-0005-0000-0000-00002C8D0000}"/>
    <cellStyle name="Normal 3 2 12 2 2 6" xfId="50302" xr:uid="{00000000-0005-0000-0000-00002D8D0000}"/>
    <cellStyle name="Normal 3 2 12 2 2 7" xfId="58688" xr:uid="{00000000-0005-0000-0000-00002E8D0000}"/>
    <cellStyle name="Normal 3 2 12 2 3" xfId="8372" xr:uid="{00000000-0005-0000-0000-00002F8D0000}"/>
    <cellStyle name="Normal 3 2 12 2 3 2" xfId="14048" xr:uid="{00000000-0005-0000-0000-0000308D0000}"/>
    <cellStyle name="Normal 3 2 12 2 3 3" xfId="22434" xr:uid="{00000000-0005-0000-0000-0000318D0000}"/>
    <cellStyle name="Normal 3 2 12 2 3 4" xfId="30820" xr:uid="{00000000-0005-0000-0000-0000328D0000}"/>
    <cellStyle name="Normal 3 2 12 2 3 5" xfId="39206" xr:uid="{00000000-0005-0000-0000-0000338D0000}"/>
    <cellStyle name="Normal 3 2 12 2 3 6" xfId="47592" xr:uid="{00000000-0005-0000-0000-0000348D0000}"/>
    <cellStyle name="Normal 3 2 12 2 3 7" xfId="55978" xr:uid="{00000000-0005-0000-0000-0000358D0000}"/>
    <cellStyle name="Normal 3 2 12 2 4" xfId="11082" xr:uid="{00000000-0005-0000-0000-0000368D0000}"/>
    <cellStyle name="Normal 3 2 12 2 5" xfId="19468" xr:uid="{00000000-0005-0000-0000-0000378D0000}"/>
    <cellStyle name="Normal 3 2 12 2 6" xfId="27854" xr:uid="{00000000-0005-0000-0000-0000388D0000}"/>
    <cellStyle name="Normal 3 2 12 2 7" xfId="36240" xr:uid="{00000000-0005-0000-0000-0000398D0000}"/>
    <cellStyle name="Normal 3 2 12 2 8" xfId="44626" xr:uid="{00000000-0005-0000-0000-00003A8D0000}"/>
    <cellStyle name="Normal 3 2 12 2 9" xfId="53012" xr:uid="{00000000-0005-0000-0000-00003B8D0000}"/>
    <cellStyle name="Normal 3 2 12 3" xfId="4384" xr:uid="{00000000-0005-0000-0000-00003C8D0000}"/>
    <cellStyle name="Normal 3 2 12 3 2" xfId="15738" xr:uid="{00000000-0005-0000-0000-00003D8D0000}"/>
    <cellStyle name="Normal 3 2 12 3 3" xfId="24124" xr:uid="{00000000-0005-0000-0000-00003E8D0000}"/>
    <cellStyle name="Normal 3 2 12 3 4" xfId="32510" xr:uid="{00000000-0005-0000-0000-00003F8D0000}"/>
    <cellStyle name="Normal 3 2 12 3 5" xfId="40896" xr:uid="{00000000-0005-0000-0000-0000408D0000}"/>
    <cellStyle name="Normal 3 2 12 3 6" xfId="49282" xr:uid="{00000000-0005-0000-0000-0000418D0000}"/>
    <cellStyle name="Normal 3 2 12 3 7" xfId="57668" xr:uid="{00000000-0005-0000-0000-0000428D0000}"/>
    <cellStyle name="Normal 3 2 12 4" xfId="7352" xr:uid="{00000000-0005-0000-0000-0000438D0000}"/>
    <cellStyle name="Normal 3 2 12 4 2" xfId="13028" xr:uid="{00000000-0005-0000-0000-0000448D0000}"/>
    <cellStyle name="Normal 3 2 12 4 3" xfId="21414" xr:uid="{00000000-0005-0000-0000-0000458D0000}"/>
    <cellStyle name="Normal 3 2 12 4 4" xfId="29800" xr:uid="{00000000-0005-0000-0000-0000468D0000}"/>
    <cellStyle name="Normal 3 2 12 4 5" xfId="38186" xr:uid="{00000000-0005-0000-0000-0000478D0000}"/>
    <cellStyle name="Normal 3 2 12 4 6" xfId="46572" xr:uid="{00000000-0005-0000-0000-0000488D0000}"/>
    <cellStyle name="Normal 3 2 12 4 7" xfId="54958" xr:uid="{00000000-0005-0000-0000-0000498D0000}"/>
    <cellStyle name="Normal 3 2 12 5" xfId="10062" xr:uid="{00000000-0005-0000-0000-00004A8D0000}"/>
    <cellStyle name="Normal 3 2 12 6" xfId="18448" xr:uid="{00000000-0005-0000-0000-00004B8D0000}"/>
    <cellStyle name="Normal 3 2 12 7" xfId="26834" xr:uid="{00000000-0005-0000-0000-00004C8D0000}"/>
    <cellStyle name="Normal 3 2 12 8" xfId="35220" xr:uid="{00000000-0005-0000-0000-00004D8D0000}"/>
    <cellStyle name="Normal 3 2 12 9" xfId="43606" xr:uid="{00000000-0005-0000-0000-00004E8D0000}"/>
    <cellStyle name="Normal 3 2 13" xfId="2265" xr:uid="{00000000-0005-0000-0000-00004F8D0000}"/>
    <cellStyle name="Normal 3 2 13 2" xfId="4982" xr:uid="{00000000-0005-0000-0000-0000508D0000}"/>
    <cellStyle name="Normal 3 2 13 2 2" xfId="16336" xr:uid="{00000000-0005-0000-0000-0000518D0000}"/>
    <cellStyle name="Normal 3 2 13 2 3" xfId="24722" xr:uid="{00000000-0005-0000-0000-0000528D0000}"/>
    <cellStyle name="Normal 3 2 13 2 4" xfId="33108" xr:uid="{00000000-0005-0000-0000-0000538D0000}"/>
    <cellStyle name="Normal 3 2 13 2 5" xfId="41494" xr:uid="{00000000-0005-0000-0000-0000548D0000}"/>
    <cellStyle name="Normal 3 2 13 2 6" xfId="49880" xr:uid="{00000000-0005-0000-0000-0000558D0000}"/>
    <cellStyle name="Normal 3 2 13 2 7" xfId="58266" xr:uid="{00000000-0005-0000-0000-0000568D0000}"/>
    <cellStyle name="Normal 3 2 13 3" xfId="7950" xr:uid="{00000000-0005-0000-0000-0000578D0000}"/>
    <cellStyle name="Normal 3 2 13 3 2" xfId="13626" xr:uid="{00000000-0005-0000-0000-0000588D0000}"/>
    <cellStyle name="Normal 3 2 13 3 3" xfId="22012" xr:uid="{00000000-0005-0000-0000-0000598D0000}"/>
    <cellStyle name="Normal 3 2 13 3 4" xfId="30398" xr:uid="{00000000-0005-0000-0000-00005A8D0000}"/>
    <cellStyle name="Normal 3 2 13 3 5" xfId="38784" xr:uid="{00000000-0005-0000-0000-00005B8D0000}"/>
    <cellStyle name="Normal 3 2 13 3 6" xfId="47170" xr:uid="{00000000-0005-0000-0000-00005C8D0000}"/>
    <cellStyle name="Normal 3 2 13 3 7" xfId="55556" xr:uid="{00000000-0005-0000-0000-00005D8D0000}"/>
    <cellStyle name="Normal 3 2 13 4" xfId="10660" xr:uid="{00000000-0005-0000-0000-00005E8D0000}"/>
    <cellStyle name="Normal 3 2 13 5" xfId="19046" xr:uid="{00000000-0005-0000-0000-00005F8D0000}"/>
    <cellStyle name="Normal 3 2 13 6" xfId="27432" xr:uid="{00000000-0005-0000-0000-0000608D0000}"/>
    <cellStyle name="Normal 3 2 13 7" xfId="35818" xr:uid="{00000000-0005-0000-0000-0000618D0000}"/>
    <cellStyle name="Normal 3 2 13 8" xfId="44204" xr:uid="{00000000-0005-0000-0000-0000628D0000}"/>
    <cellStyle name="Normal 3 2 13 9" xfId="52590" xr:uid="{00000000-0005-0000-0000-0000638D0000}"/>
    <cellStyle name="Normal 3 2 14" xfId="727" xr:uid="{00000000-0005-0000-0000-0000648D0000}"/>
    <cellStyle name="Normal 3 2 14 2" xfId="6507" xr:uid="{00000000-0005-0000-0000-0000658D0000}"/>
    <cellStyle name="Normal 3 2 14 3" xfId="12183" xr:uid="{00000000-0005-0000-0000-0000668D0000}"/>
    <cellStyle name="Normal 3 2 14 4" xfId="20569" xr:uid="{00000000-0005-0000-0000-0000678D0000}"/>
    <cellStyle name="Normal 3 2 14 5" xfId="28955" xr:uid="{00000000-0005-0000-0000-0000688D0000}"/>
    <cellStyle name="Normal 3 2 14 6" xfId="37341" xr:uid="{00000000-0005-0000-0000-0000698D0000}"/>
    <cellStyle name="Normal 3 2 14 7" xfId="45727" xr:uid="{00000000-0005-0000-0000-00006A8D0000}"/>
    <cellStyle name="Normal 3 2 14 8" xfId="54113" xr:uid="{00000000-0005-0000-0000-00006B8D0000}"/>
    <cellStyle name="Normal 3 2 15" xfId="3539" xr:uid="{00000000-0005-0000-0000-00006C8D0000}"/>
    <cellStyle name="Normal 3 2 15 2" xfId="14893" xr:uid="{00000000-0005-0000-0000-00006D8D0000}"/>
    <cellStyle name="Normal 3 2 15 3" xfId="23279" xr:uid="{00000000-0005-0000-0000-00006E8D0000}"/>
    <cellStyle name="Normal 3 2 15 4" xfId="31665" xr:uid="{00000000-0005-0000-0000-00006F8D0000}"/>
    <cellStyle name="Normal 3 2 15 5" xfId="40051" xr:uid="{00000000-0005-0000-0000-0000708D0000}"/>
    <cellStyle name="Normal 3 2 15 6" xfId="48437" xr:uid="{00000000-0005-0000-0000-0000718D0000}"/>
    <cellStyle name="Normal 3 2 15 7" xfId="56823" xr:uid="{00000000-0005-0000-0000-0000728D0000}"/>
    <cellStyle name="Normal 3 2 16" xfId="6047" xr:uid="{00000000-0005-0000-0000-0000738D0000}"/>
    <cellStyle name="Normal 3 2 16 2" xfId="11723" xr:uid="{00000000-0005-0000-0000-0000748D0000}"/>
    <cellStyle name="Normal 3 2 16 3" xfId="20109" xr:uid="{00000000-0005-0000-0000-0000758D0000}"/>
    <cellStyle name="Normal 3 2 16 4" xfId="28495" xr:uid="{00000000-0005-0000-0000-0000768D0000}"/>
    <cellStyle name="Normal 3 2 16 5" xfId="36881" xr:uid="{00000000-0005-0000-0000-0000778D0000}"/>
    <cellStyle name="Normal 3 2 16 6" xfId="45267" xr:uid="{00000000-0005-0000-0000-0000788D0000}"/>
    <cellStyle name="Normal 3 2 16 7" xfId="53653" xr:uid="{00000000-0005-0000-0000-0000798D0000}"/>
    <cellStyle name="Normal 3 2 17" xfId="9217" xr:uid="{00000000-0005-0000-0000-00007A8D0000}"/>
    <cellStyle name="Normal 3 2 18" xfId="17603" xr:uid="{00000000-0005-0000-0000-00007B8D0000}"/>
    <cellStyle name="Normal 3 2 19" xfId="25989" xr:uid="{00000000-0005-0000-0000-00007C8D0000}"/>
    <cellStyle name="Normal 3 2 2" xfId="340" xr:uid="{00000000-0005-0000-0000-00007D8D0000}"/>
    <cellStyle name="Normal 3 2 2 10" xfId="1668" xr:uid="{00000000-0005-0000-0000-00007E8D0000}"/>
    <cellStyle name="Normal 3 2 2 10 10" xfId="51993" xr:uid="{00000000-0005-0000-0000-00007F8D0000}"/>
    <cellStyle name="Normal 3 2 2 10 11" xfId="60379" xr:uid="{00000000-0005-0000-0000-0000808D0000}"/>
    <cellStyle name="Normal 3 2 2 10 2" xfId="2688" xr:uid="{00000000-0005-0000-0000-0000818D0000}"/>
    <cellStyle name="Normal 3 2 2 10 2 2" xfId="5405" xr:uid="{00000000-0005-0000-0000-0000828D0000}"/>
    <cellStyle name="Normal 3 2 2 10 2 2 2" xfId="16759" xr:uid="{00000000-0005-0000-0000-0000838D0000}"/>
    <cellStyle name="Normal 3 2 2 10 2 2 3" xfId="25145" xr:uid="{00000000-0005-0000-0000-0000848D0000}"/>
    <cellStyle name="Normal 3 2 2 10 2 2 4" xfId="33531" xr:uid="{00000000-0005-0000-0000-0000858D0000}"/>
    <cellStyle name="Normal 3 2 2 10 2 2 5" xfId="41917" xr:uid="{00000000-0005-0000-0000-0000868D0000}"/>
    <cellStyle name="Normal 3 2 2 10 2 2 6" xfId="50303" xr:uid="{00000000-0005-0000-0000-0000878D0000}"/>
    <cellStyle name="Normal 3 2 2 10 2 2 7" xfId="58689" xr:uid="{00000000-0005-0000-0000-0000888D0000}"/>
    <cellStyle name="Normal 3 2 2 10 2 3" xfId="8373" xr:uid="{00000000-0005-0000-0000-0000898D0000}"/>
    <cellStyle name="Normal 3 2 2 10 2 3 2" xfId="14049" xr:uid="{00000000-0005-0000-0000-00008A8D0000}"/>
    <cellStyle name="Normal 3 2 2 10 2 3 3" xfId="22435" xr:uid="{00000000-0005-0000-0000-00008B8D0000}"/>
    <cellStyle name="Normal 3 2 2 10 2 3 4" xfId="30821" xr:uid="{00000000-0005-0000-0000-00008C8D0000}"/>
    <cellStyle name="Normal 3 2 2 10 2 3 5" xfId="39207" xr:uid="{00000000-0005-0000-0000-00008D8D0000}"/>
    <cellStyle name="Normal 3 2 2 10 2 3 6" xfId="47593" xr:uid="{00000000-0005-0000-0000-00008E8D0000}"/>
    <cellStyle name="Normal 3 2 2 10 2 3 7" xfId="55979" xr:uid="{00000000-0005-0000-0000-00008F8D0000}"/>
    <cellStyle name="Normal 3 2 2 10 2 4" xfId="11083" xr:uid="{00000000-0005-0000-0000-0000908D0000}"/>
    <cellStyle name="Normal 3 2 2 10 2 5" xfId="19469" xr:uid="{00000000-0005-0000-0000-0000918D0000}"/>
    <cellStyle name="Normal 3 2 2 10 2 6" xfId="27855" xr:uid="{00000000-0005-0000-0000-0000928D0000}"/>
    <cellStyle name="Normal 3 2 2 10 2 7" xfId="36241" xr:uid="{00000000-0005-0000-0000-0000938D0000}"/>
    <cellStyle name="Normal 3 2 2 10 2 8" xfId="44627" xr:uid="{00000000-0005-0000-0000-0000948D0000}"/>
    <cellStyle name="Normal 3 2 2 10 2 9" xfId="53013" xr:uid="{00000000-0005-0000-0000-0000958D0000}"/>
    <cellStyle name="Normal 3 2 2 10 3" xfId="4385" xr:uid="{00000000-0005-0000-0000-0000968D0000}"/>
    <cellStyle name="Normal 3 2 2 10 3 2" xfId="15739" xr:uid="{00000000-0005-0000-0000-0000978D0000}"/>
    <cellStyle name="Normal 3 2 2 10 3 3" xfId="24125" xr:uid="{00000000-0005-0000-0000-0000988D0000}"/>
    <cellStyle name="Normal 3 2 2 10 3 4" xfId="32511" xr:uid="{00000000-0005-0000-0000-0000998D0000}"/>
    <cellStyle name="Normal 3 2 2 10 3 5" xfId="40897" xr:uid="{00000000-0005-0000-0000-00009A8D0000}"/>
    <cellStyle name="Normal 3 2 2 10 3 6" xfId="49283" xr:uid="{00000000-0005-0000-0000-00009B8D0000}"/>
    <cellStyle name="Normal 3 2 2 10 3 7" xfId="57669" xr:uid="{00000000-0005-0000-0000-00009C8D0000}"/>
    <cellStyle name="Normal 3 2 2 10 4" xfId="7353" xr:uid="{00000000-0005-0000-0000-00009D8D0000}"/>
    <cellStyle name="Normal 3 2 2 10 4 2" xfId="13029" xr:uid="{00000000-0005-0000-0000-00009E8D0000}"/>
    <cellStyle name="Normal 3 2 2 10 4 3" xfId="21415" xr:uid="{00000000-0005-0000-0000-00009F8D0000}"/>
    <cellStyle name="Normal 3 2 2 10 4 4" xfId="29801" xr:uid="{00000000-0005-0000-0000-0000A08D0000}"/>
    <cellStyle name="Normal 3 2 2 10 4 5" xfId="38187" xr:uid="{00000000-0005-0000-0000-0000A18D0000}"/>
    <cellStyle name="Normal 3 2 2 10 4 6" xfId="46573" xr:uid="{00000000-0005-0000-0000-0000A28D0000}"/>
    <cellStyle name="Normal 3 2 2 10 4 7" xfId="54959" xr:uid="{00000000-0005-0000-0000-0000A38D0000}"/>
    <cellStyle name="Normal 3 2 2 10 5" xfId="10063" xr:uid="{00000000-0005-0000-0000-0000A48D0000}"/>
    <cellStyle name="Normal 3 2 2 10 6" xfId="18449" xr:uid="{00000000-0005-0000-0000-0000A58D0000}"/>
    <cellStyle name="Normal 3 2 2 10 7" xfId="26835" xr:uid="{00000000-0005-0000-0000-0000A68D0000}"/>
    <cellStyle name="Normal 3 2 2 10 8" xfId="35221" xr:uid="{00000000-0005-0000-0000-0000A78D0000}"/>
    <cellStyle name="Normal 3 2 2 10 9" xfId="43607" xr:uid="{00000000-0005-0000-0000-0000A88D0000}"/>
    <cellStyle name="Normal 3 2 2 11" xfId="2267" xr:uid="{00000000-0005-0000-0000-0000A98D0000}"/>
    <cellStyle name="Normal 3 2 2 11 2" xfId="4984" xr:uid="{00000000-0005-0000-0000-0000AA8D0000}"/>
    <cellStyle name="Normal 3 2 2 11 2 2" xfId="16338" xr:uid="{00000000-0005-0000-0000-0000AB8D0000}"/>
    <cellStyle name="Normal 3 2 2 11 2 3" xfId="24724" xr:uid="{00000000-0005-0000-0000-0000AC8D0000}"/>
    <cellStyle name="Normal 3 2 2 11 2 4" xfId="33110" xr:uid="{00000000-0005-0000-0000-0000AD8D0000}"/>
    <cellStyle name="Normal 3 2 2 11 2 5" xfId="41496" xr:uid="{00000000-0005-0000-0000-0000AE8D0000}"/>
    <cellStyle name="Normal 3 2 2 11 2 6" xfId="49882" xr:uid="{00000000-0005-0000-0000-0000AF8D0000}"/>
    <cellStyle name="Normal 3 2 2 11 2 7" xfId="58268" xr:uid="{00000000-0005-0000-0000-0000B08D0000}"/>
    <cellStyle name="Normal 3 2 2 11 3" xfId="7952" xr:uid="{00000000-0005-0000-0000-0000B18D0000}"/>
    <cellStyle name="Normal 3 2 2 11 3 2" xfId="13628" xr:uid="{00000000-0005-0000-0000-0000B28D0000}"/>
    <cellStyle name="Normal 3 2 2 11 3 3" xfId="22014" xr:uid="{00000000-0005-0000-0000-0000B38D0000}"/>
    <cellStyle name="Normal 3 2 2 11 3 4" xfId="30400" xr:uid="{00000000-0005-0000-0000-0000B48D0000}"/>
    <cellStyle name="Normal 3 2 2 11 3 5" xfId="38786" xr:uid="{00000000-0005-0000-0000-0000B58D0000}"/>
    <cellStyle name="Normal 3 2 2 11 3 6" xfId="47172" xr:uid="{00000000-0005-0000-0000-0000B68D0000}"/>
    <cellStyle name="Normal 3 2 2 11 3 7" xfId="55558" xr:uid="{00000000-0005-0000-0000-0000B78D0000}"/>
    <cellStyle name="Normal 3 2 2 11 4" xfId="10662" xr:uid="{00000000-0005-0000-0000-0000B88D0000}"/>
    <cellStyle name="Normal 3 2 2 11 5" xfId="19048" xr:uid="{00000000-0005-0000-0000-0000B98D0000}"/>
    <cellStyle name="Normal 3 2 2 11 6" xfId="27434" xr:uid="{00000000-0005-0000-0000-0000BA8D0000}"/>
    <cellStyle name="Normal 3 2 2 11 7" xfId="35820" xr:uid="{00000000-0005-0000-0000-0000BB8D0000}"/>
    <cellStyle name="Normal 3 2 2 11 8" xfId="44206" xr:uid="{00000000-0005-0000-0000-0000BC8D0000}"/>
    <cellStyle name="Normal 3 2 2 11 9" xfId="52592" xr:uid="{00000000-0005-0000-0000-0000BD8D0000}"/>
    <cellStyle name="Normal 3 2 2 12" xfId="728" xr:uid="{00000000-0005-0000-0000-0000BE8D0000}"/>
    <cellStyle name="Normal 3 2 2 12 2" xfId="6508" xr:uid="{00000000-0005-0000-0000-0000BF8D0000}"/>
    <cellStyle name="Normal 3 2 2 12 3" xfId="12184" xr:uid="{00000000-0005-0000-0000-0000C08D0000}"/>
    <cellStyle name="Normal 3 2 2 12 4" xfId="20570" xr:uid="{00000000-0005-0000-0000-0000C18D0000}"/>
    <cellStyle name="Normal 3 2 2 12 5" xfId="28956" xr:uid="{00000000-0005-0000-0000-0000C28D0000}"/>
    <cellStyle name="Normal 3 2 2 12 6" xfId="37342" xr:uid="{00000000-0005-0000-0000-0000C38D0000}"/>
    <cellStyle name="Normal 3 2 2 12 7" xfId="45728" xr:uid="{00000000-0005-0000-0000-0000C48D0000}"/>
    <cellStyle name="Normal 3 2 2 12 8" xfId="54114" xr:uid="{00000000-0005-0000-0000-0000C58D0000}"/>
    <cellStyle name="Normal 3 2 2 13" xfId="3540" xr:uid="{00000000-0005-0000-0000-0000C68D0000}"/>
    <cellStyle name="Normal 3 2 2 13 2" xfId="14894" xr:uid="{00000000-0005-0000-0000-0000C78D0000}"/>
    <cellStyle name="Normal 3 2 2 13 3" xfId="23280" xr:uid="{00000000-0005-0000-0000-0000C88D0000}"/>
    <cellStyle name="Normal 3 2 2 13 4" xfId="31666" xr:uid="{00000000-0005-0000-0000-0000C98D0000}"/>
    <cellStyle name="Normal 3 2 2 13 5" xfId="40052" xr:uid="{00000000-0005-0000-0000-0000CA8D0000}"/>
    <cellStyle name="Normal 3 2 2 13 6" xfId="48438" xr:uid="{00000000-0005-0000-0000-0000CB8D0000}"/>
    <cellStyle name="Normal 3 2 2 13 7" xfId="56824" xr:uid="{00000000-0005-0000-0000-0000CC8D0000}"/>
    <cellStyle name="Normal 3 2 2 14" xfId="6055" xr:uid="{00000000-0005-0000-0000-0000CD8D0000}"/>
    <cellStyle name="Normal 3 2 2 14 2" xfId="11731" xr:uid="{00000000-0005-0000-0000-0000CE8D0000}"/>
    <cellStyle name="Normal 3 2 2 14 3" xfId="20117" xr:uid="{00000000-0005-0000-0000-0000CF8D0000}"/>
    <cellStyle name="Normal 3 2 2 14 4" xfId="28503" xr:uid="{00000000-0005-0000-0000-0000D08D0000}"/>
    <cellStyle name="Normal 3 2 2 14 5" xfId="36889" xr:uid="{00000000-0005-0000-0000-0000D18D0000}"/>
    <cellStyle name="Normal 3 2 2 14 6" xfId="45275" xr:uid="{00000000-0005-0000-0000-0000D28D0000}"/>
    <cellStyle name="Normal 3 2 2 14 7" xfId="53661" xr:uid="{00000000-0005-0000-0000-0000D38D0000}"/>
    <cellStyle name="Normal 3 2 2 15" xfId="9218" xr:uid="{00000000-0005-0000-0000-0000D48D0000}"/>
    <cellStyle name="Normal 3 2 2 16" xfId="17604" xr:uid="{00000000-0005-0000-0000-0000D58D0000}"/>
    <cellStyle name="Normal 3 2 2 17" xfId="25990" xr:uid="{00000000-0005-0000-0000-0000D68D0000}"/>
    <cellStyle name="Normal 3 2 2 18" xfId="34376" xr:uid="{00000000-0005-0000-0000-0000D78D0000}"/>
    <cellStyle name="Normal 3 2 2 19" xfId="42762" xr:uid="{00000000-0005-0000-0000-0000D88D0000}"/>
    <cellStyle name="Normal 3 2 2 2" xfId="341" xr:uid="{00000000-0005-0000-0000-0000D98D0000}"/>
    <cellStyle name="Normal 3 2 2 2 10" xfId="729" xr:uid="{00000000-0005-0000-0000-0000DA8D0000}"/>
    <cellStyle name="Normal 3 2 2 2 10 2" xfId="6509" xr:uid="{00000000-0005-0000-0000-0000DB8D0000}"/>
    <cellStyle name="Normal 3 2 2 2 10 3" xfId="12185" xr:uid="{00000000-0005-0000-0000-0000DC8D0000}"/>
    <cellStyle name="Normal 3 2 2 2 10 4" xfId="20571" xr:uid="{00000000-0005-0000-0000-0000DD8D0000}"/>
    <cellStyle name="Normal 3 2 2 2 10 5" xfId="28957" xr:uid="{00000000-0005-0000-0000-0000DE8D0000}"/>
    <cellStyle name="Normal 3 2 2 2 10 6" xfId="37343" xr:uid="{00000000-0005-0000-0000-0000DF8D0000}"/>
    <cellStyle name="Normal 3 2 2 2 10 7" xfId="45729" xr:uid="{00000000-0005-0000-0000-0000E08D0000}"/>
    <cellStyle name="Normal 3 2 2 2 10 8" xfId="54115" xr:uid="{00000000-0005-0000-0000-0000E18D0000}"/>
    <cellStyle name="Normal 3 2 2 2 11" xfId="3541" xr:uid="{00000000-0005-0000-0000-0000E28D0000}"/>
    <cellStyle name="Normal 3 2 2 2 11 2" xfId="14895" xr:uid="{00000000-0005-0000-0000-0000E38D0000}"/>
    <cellStyle name="Normal 3 2 2 2 11 3" xfId="23281" xr:uid="{00000000-0005-0000-0000-0000E48D0000}"/>
    <cellStyle name="Normal 3 2 2 2 11 4" xfId="31667" xr:uid="{00000000-0005-0000-0000-0000E58D0000}"/>
    <cellStyle name="Normal 3 2 2 2 11 5" xfId="40053" xr:uid="{00000000-0005-0000-0000-0000E68D0000}"/>
    <cellStyle name="Normal 3 2 2 2 11 6" xfId="48439" xr:uid="{00000000-0005-0000-0000-0000E78D0000}"/>
    <cellStyle name="Normal 3 2 2 2 11 7" xfId="56825" xr:uid="{00000000-0005-0000-0000-0000E88D0000}"/>
    <cellStyle name="Normal 3 2 2 2 12" xfId="6071" xr:uid="{00000000-0005-0000-0000-0000E98D0000}"/>
    <cellStyle name="Normal 3 2 2 2 12 2" xfId="11747" xr:uid="{00000000-0005-0000-0000-0000EA8D0000}"/>
    <cellStyle name="Normal 3 2 2 2 12 3" xfId="20133" xr:uid="{00000000-0005-0000-0000-0000EB8D0000}"/>
    <cellStyle name="Normal 3 2 2 2 12 4" xfId="28519" xr:uid="{00000000-0005-0000-0000-0000EC8D0000}"/>
    <cellStyle name="Normal 3 2 2 2 12 5" xfId="36905" xr:uid="{00000000-0005-0000-0000-0000ED8D0000}"/>
    <cellStyle name="Normal 3 2 2 2 12 6" xfId="45291" xr:uid="{00000000-0005-0000-0000-0000EE8D0000}"/>
    <cellStyle name="Normal 3 2 2 2 12 7" xfId="53677" xr:uid="{00000000-0005-0000-0000-0000EF8D0000}"/>
    <cellStyle name="Normal 3 2 2 2 13" xfId="9219" xr:uid="{00000000-0005-0000-0000-0000F08D0000}"/>
    <cellStyle name="Normal 3 2 2 2 14" xfId="17605" xr:uid="{00000000-0005-0000-0000-0000F18D0000}"/>
    <cellStyle name="Normal 3 2 2 2 15" xfId="25991" xr:uid="{00000000-0005-0000-0000-0000F28D0000}"/>
    <cellStyle name="Normal 3 2 2 2 16" xfId="34377" xr:uid="{00000000-0005-0000-0000-0000F38D0000}"/>
    <cellStyle name="Normal 3 2 2 2 17" xfId="42763" xr:uid="{00000000-0005-0000-0000-0000F48D0000}"/>
    <cellStyle name="Normal 3 2 2 2 18" xfId="51149" xr:uid="{00000000-0005-0000-0000-0000F58D0000}"/>
    <cellStyle name="Normal 3 2 2 2 19" xfId="59535" xr:uid="{00000000-0005-0000-0000-0000F68D0000}"/>
    <cellStyle name="Normal 3 2 2 2 2" xfId="342" xr:uid="{00000000-0005-0000-0000-0000F78D0000}"/>
    <cellStyle name="Normal 3 2 2 2 2 10" xfId="6111" xr:uid="{00000000-0005-0000-0000-0000F88D0000}"/>
    <cellStyle name="Normal 3 2 2 2 2 10 2" xfId="11787" xr:uid="{00000000-0005-0000-0000-0000F98D0000}"/>
    <cellStyle name="Normal 3 2 2 2 2 10 3" xfId="20173" xr:uid="{00000000-0005-0000-0000-0000FA8D0000}"/>
    <cellStyle name="Normal 3 2 2 2 2 10 4" xfId="28559" xr:uid="{00000000-0005-0000-0000-0000FB8D0000}"/>
    <cellStyle name="Normal 3 2 2 2 2 10 5" xfId="36945" xr:uid="{00000000-0005-0000-0000-0000FC8D0000}"/>
    <cellStyle name="Normal 3 2 2 2 2 10 6" xfId="45331" xr:uid="{00000000-0005-0000-0000-0000FD8D0000}"/>
    <cellStyle name="Normal 3 2 2 2 2 10 7" xfId="53717" xr:uid="{00000000-0005-0000-0000-0000FE8D0000}"/>
    <cellStyle name="Normal 3 2 2 2 2 11" xfId="9220" xr:uid="{00000000-0005-0000-0000-0000FF8D0000}"/>
    <cellStyle name="Normal 3 2 2 2 2 12" xfId="17606" xr:uid="{00000000-0005-0000-0000-0000008E0000}"/>
    <cellStyle name="Normal 3 2 2 2 2 13" xfId="25992" xr:uid="{00000000-0005-0000-0000-0000018E0000}"/>
    <cellStyle name="Normal 3 2 2 2 2 14" xfId="34378" xr:uid="{00000000-0005-0000-0000-0000028E0000}"/>
    <cellStyle name="Normal 3 2 2 2 2 15" xfId="42764" xr:uid="{00000000-0005-0000-0000-0000038E0000}"/>
    <cellStyle name="Normal 3 2 2 2 2 16" xfId="51150" xr:uid="{00000000-0005-0000-0000-0000048E0000}"/>
    <cellStyle name="Normal 3 2 2 2 2 17" xfId="59536" xr:uid="{00000000-0005-0000-0000-0000058E0000}"/>
    <cellStyle name="Normal 3 2 2 2 2 18" xfId="60903" xr:uid="{00000000-0005-0000-0000-0000068E0000}"/>
    <cellStyle name="Normal 3 2 2 2 2 2" xfId="343" xr:uid="{00000000-0005-0000-0000-0000078E0000}"/>
    <cellStyle name="Normal 3 2 2 2 2 2 10" xfId="9221" xr:uid="{00000000-0005-0000-0000-0000088E0000}"/>
    <cellStyle name="Normal 3 2 2 2 2 2 11" xfId="17607" xr:uid="{00000000-0005-0000-0000-0000098E0000}"/>
    <cellStyle name="Normal 3 2 2 2 2 2 12" xfId="25993" xr:uid="{00000000-0005-0000-0000-00000A8E0000}"/>
    <cellStyle name="Normal 3 2 2 2 2 2 13" xfId="34379" xr:uid="{00000000-0005-0000-0000-00000B8E0000}"/>
    <cellStyle name="Normal 3 2 2 2 2 2 14" xfId="42765" xr:uid="{00000000-0005-0000-0000-00000C8E0000}"/>
    <cellStyle name="Normal 3 2 2 2 2 2 15" xfId="51151" xr:uid="{00000000-0005-0000-0000-00000D8E0000}"/>
    <cellStyle name="Normal 3 2 2 2 2 2 16" xfId="59537" xr:uid="{00000000-0005-0000-0000-00000E8E0000}"/>
    <cellStyle name="Normal 3 2 2 2 2 2 17" xfId="60904" xr:uid="{00000000-0005-0000-0000-00000F8E0000}"/>
    <cellStyle name="Normal 3 2 2 2 2 2 2" xfId="344" xr:uid="{00000000-0005-0000-0000-0000108E0000}"/>
    <cellStyle name="Normal 3 2 2 2 2 2 2 10" xfId="34380" xr:uid="{00000000-0005-0000-0000-0000118E0000}"/>
    <cellStyle name="Normal 3 2 2 2 2 2 2 11" xfId="42766" xr:uid="{00000000-0005-0000-0000-0000128E0000}"/>
    <cellStyle name="Normal 3 2 2 2 2 2 2 12" xfId="51152" xr:uid="{00000000-0005-0000-0000-0000138E0000}"/>
    <cellStyle name="Normal 3 2 2 2 2 2 2 13" xfId="59538" xr:uid="{00000000-0005-0000-0000-0000148E0000}"/>
    <cellStyle name="Normal 3 2 2 2 2 2 2 14" xfId="60905" xr:uid="{00000000-0005-0000-0000-0000158E0000}"/>
    <cellStyle name="Normal 3 2 2 2 2 2 2 2" xfId="1165" xr:uid="{00000000-0005-0000-0000-0000168E0000}"/>
    <cellStyle name="Normal 3 2 2 2 2 2 2 2 10" xfId="51576" xr:uid="{00000000-0005-0000-0000-0000178E0000}"/>
    <cellStyle name="Normal 3 2 2 2 2 2 2 2 11" xfId="59962" xr:uid="{00000000-0005-0000-0000-0000188E0000}"/>
    <cellStyle name="Normal 3 2 2 2 2 2 2 2 12" xfId="61400" xr:uid="{00000000-0005-0000-0000-0000198E0000}"/>
    <cellStyle name="Normal 3 2 2 2 2 2 2 2 2" xfId="3116" xr:uid="{00000000-0005-0000-0000-00001A8E0000}"/>
    <cellStyle name="Normal 3 2 2 2 2 2 2 2 2 2" xfId="5833" xr:uid="{00000000-0005-0000-0000-00001B8E0000}"/>
    <cellStyle name="Normal 3 2 2 2 2 2 2 2 2 2 2" xfId="17187" xr:uid="{00000000-0005-0000-0000-00001C8E0000}"/>
    <cellStyle name="Normal 3 2 2 2 2 2 2 2 2 2 3" xfId="25573" xr:uid="{00000000-0005-0000-0000-00001D8E0000}"/>
    <cellStyle name="Normal 3 2 2 2 2 2 2 2 2 2 4" xfId="33959" xr:uid="{00000000-0005-0000-0000-00001E8E0000}"/>
    <cellStyle name="Normal 3 2 2 2 2 2 2 2 2 2 5" xfId="42345" xr:uid="{00000000-0005-0000-0000-00001F8E0000}"/>
    <cellStyle name="Normal 3 2 2 2 2 2 2 2 2 2 6" xfId="50731" xr:uid="{00000000-0005-0000-0000-0000208E0000}"/>
    <cellStyle name="Normal 3 2 2 2 2 2 2 2 2 2 7" xfId="59117" xr:uid="{00000000-0005-0000-0000-0000218E0000}"/>
    <cellStyle name="Normal 3 2 2 2 2 2 2 2 2 3" xfId="8801" xr:uid="{00000000-0005-0000-0000-0000228E0000}"/>
    <cellStyle name="Normal 3 2 2 2 2 2 2 2 2 3 2" xfId="14477" xr:uid="{00000000-0005-0000-0000-0000238E0000}"/>
    <cellStyle name="Normal 3 2 2 2 2 2 2 2 2 3 3" xfId="22863" xr:uid="{00000000-0005-0000-0000-0000248E0000}"/>
    <cellStyle name="Normal 3 2 2 2 2 2 2 2 2 3 4" xfId="31249" xr:uid="{00000000-0005-0000-0000-0000258E0000}"/>
    <cellStyle name="Normal 3 2 2 2 2 2 2 2 2 3 5" xfId="39635" xr:uid="{00000000-0005-0000-0000-0000268E0000}"/>
    <cellStyle name="Normal 3 2 2 2 2 2 2 2 2 3 6" xfId="48021" xr:uid="{00000000-0005-0000-0000-0000278E0000}"/>
    <cellStyle name="Normal 3 2 2 2 2 2 2 2 2 3 7" xfId="56407" xr:uid="{00000000-0005-0000-0000-0000288E0000}"/>
    <cellStyle name="Normal 3 2 2 2 2 2 2 2 2 4" xfId="11511" xr:uid="{00000000-0005-0000-0000-0000298E0000}"/>
    <cellStyle name="Normal 3 2 2 2 2 2 2 2 2 5" xfId="19897" xr:uid="{00000000-0005-0000-0000-00002A8E0000}"/>
    <cellStyle name="Normal 3 2 2 2 2 2 2 2 2 6" xfId="28283" xr:uid="{00000000-0005-0000-0000-00002B8E0000}"/>
    <cellStyle name="Normal 3 2 2 2 2 2 2 2 2 7" xfId="36669" xr:uid="{00000000-0005-0000-0000-00002C8E0000}"/>
    <cellStyle name="Normal 3 2 2 2 2 2 2 2 2 8" xfId="45055" xr:uid="{00000000-0005-0000-0000-00002D8E0000}"/>
    <cellStyle name="Normal 3 2 2 2 2 2 2 2 2 9" xfId="53441" xr:uid="{00000000-0005-0000-0000-00002E8E0000}"/>
    <cellStyle name="Normal 3 2 2 2 2 2 2 2 3" xfId="3968" xr:uid="{00000000-0005-0000-0000-00002F8E0000}"/>
    <cellStyle name="Normal 3 2 2 2 2 2 2 2 3 2" xfId="15322" xr:uid="{00000000-0005-0000-0000-0000308E0000}"/>
    <cellStyle name="Normal 3 2 2 2 2 2 2 2 3 3" xfId="23708" xr:uid="{00000000-0005-0000-0000-0000318E0000}"/>
    <cellStyle name="Normal 3 2 2 2 2 2 2 2 3 4" xfId="32094" xr:uid="{00000000-0005-0000-0000-0000328E0000}"/>
    <cellStyle name="Normal 3 2 2 2 2 2 2 2 3 5" xfId="40480" xr:uid="{00000000-0005-0000-0000-0000338E0000}"/>
    <cellStyle name="Normal 3 2 2 2 2 2 2 2 3 6" xfId="48866" xr:uid="{00000000-0005-0000-0000-0000348E0000}"/>
    <cellStyle name="Normal 3 2 2 2 2 2 2 2 3 7" xfId="57252" xr:uid="{00000000-0005-0000-0000-0000358E0000}"/>
    <cellStyle name="Normal 3 2 2 2 2 2 2 2 4" xfId="6936" xr:uid="{00000000-0005-0000-0000-0000368E0000}"/>
    <cellStyle name="Normal 3 2 2 2 2 2 2 2 4 2" xfId="12612" xr:uid="{00000000-0005-0000-0000-0000378E0000}"/>
    <cellStyle name="Normal 3 2 2 2 2 2 2 2 4 3" xfId="20998" xr:uid="{00000000-0005-0000-0000-0000388E0000}"/>
    <cellStyle name="Normal 3 2 2 2 2 2 2 2 4 4" xfId="29384" xr:uid="{00000000-0005-0000-0000-0000398E0000}"/>
    <cellStyle name="Normal 3 2 2 2 2 2 2 2 4 5" xfId="37770" xr:uid="{00000000-0005-0000-0000-00003A8E0000}"/>
    <cellStyle name="Normal 3 2 2 2 2 2 2 2 4 6" xfId="46156" xr:uid="{00000000-0005-0000-0000-00003B8E0000}"/>
    <cellStyle name="Normal 3 2 2 2 2 2 2 2 4 7" xfId="54542" xr:uid="{00000000-0005-0000-0000-00003C8E0000}"/>
    <cellStyle name="Normal 3 2 2 2 2 2 2 2 5" xfId="9646" xr:uid="{00000000-0005-0000-0000-00003D8E0000}"/>
    <cellStyle name="Normal 3 2 2 2 2 2 2 2 6" xfId="18032" xr:uid="{00000000-0005-0000-0000-00003E8E0000}"/>
    <cellStyle name="Normal 3 2 2 2 2 2 2 2 7" xfId="26418" xr:uid="{00000000-0005-0000-0000-00003F8E0000}"/>
    <cellStyle name="Normal 3 2 2 2 2 2 2 2 8" xfId="34804" xr:uid="{00000000-0005-0000-0000-0000408E0000}"/>
    <cellStyle name="Normal 3 2 2 2 2 2 2 2 9" xfId="43190" xr:uid="{00000000-0005-0000-0000-0000418E0000}"/>
    <cellStyle name="Normal 3 2 2 2 2 2 2 3" xfId="1672" xr:uid="{00000000-0005-0000-0000-0000428E0000}"/>
    <cellStyle name="Normal 3 2 2 2 2 2 2 3 10" xfId="51997" xr:uid="{00000000-0005-0000-0000-0000438E0000}"/>
    <cellStyle name="Normal 3 2 2 2 2 2 2 3 11" xfId="60383" xr:uid="{00000000-0005-0000-0000-0000448E0000}"/>
    <cellStyle name="Normal 3 2 2 2 2 2 2 3 2" xfId="2692" xr:uid="{00000000-0005-0000-0000-0000458E0000}"/>
    <cellStyle name="Normal 3 2 2 2 2 2 2 3 2 2" xfId="5409" xr:uid="{00000000-0005-0000-0000-0000468E0000}"/>
    <cellStyle name="Normal 3 2 2 2 2 2 2 3 2 2 2" xfId="16763" xr:uid="{00000000-0005-0000-0000-0000478E0000}"/>
    <cellStyle name="Normal 3 2 2 2 2 2 2 3 2 2 3" xfId="25149" xr:uid="{00000000-0005-0000-0000-0000488E0000}"/>
    <cellStyle name="Normal 3 2 2 2 2 2 2 3 2 2 4" xfId="33535" xr:uid="{00000000-0005-0000-0000-0000498E0000}"/>
    <cellStyle name="Normal 3 2 2 2 2 2 2 3 2 2 5" xfId="41921" xr:uid="{00000000-0005-0000-0000-00004A8E0000}"/>
    <cellStyle name="Normal 3 2 2 2 2 2 2 3 2 2 6" xfId="50307" xr:uid="{00000000-0005-0000-0000-00004B8E0000}"/>
    <cellStyle name="Normal 3 2 2 2 2 2 2 3 2 2 7" xfId="58693" xr:uid="{00000000-0005-0000-0000-00004C8E0000}"/>
    <cellStyle name="Normal 3 2 2 2 2 2 2 3 2 3" xfId="8377" xr:uid="{00000000-0005-0000-0000-00004D8E0000}"/>
    <cellStyle name="Normal 3 2 2 2 2 2 2 3 2 3 2" xfId="14053" xr:uid="{00000000-0005-0000-0000-00004E8E0000}"/>
    <cellStyle name="Normal 3 2 2 2 2 2 2 3 2 3 3" xfId="22439" xr:uid="{00000000-0005-0000-0000-00004F8E0000}"/>
    <cellStyle name="Normal 3 2 2 2 2 2 2 3 2 3 4" xfId="30825" xr:uid="{00000000-0005-0000-0000-0000508E0000}"/>
    <cellStyle name="Normal 3 2 2 2 2 2 2 3 2 3 5" xfId="39211" xr:uid="{00000000-0005-0000-0000-0000518E0000}"/>
    <cellStyle name="Normal 3 2 2 2 2 2 2 3 2 3 6" xfId="47597" xr:uid="{00000000-0005-0000-0000-0000528E0000}"/>
    <cellStyle name="Normal 3 2 2 2 2 2 2 3 2 3 7" xfId="55983" xr:uid="{00000000-0005-0000-0000-0000538E0000}"/>
    <cellStyle name="Normal 3 2 2 2 2 2 2 3 2 4" xfId="11087" xr:uid="{00000000-0005-0000-0000-0000548E0000}"/>
    <cellStyle name="Normal 3 2 2 2 2 2 2 3 2 5" xfId="19473" xr:uid="{00000000-0005-0000-0000-0000558E0000}"/>
    <cellStyle name="Normal 3 2 2 2 2 2 2 3 2 6" xfId="27859" xr:uid="{00000000-0005-0000-0000-0000568E0000}"/>
    <cellStyle name="Normal 3 2 2 2 2 2 2 3 2 7" xfId="36245" xr:uid="{00000000-0005-0000-0000-0000578E0000}"/>
    <cellStyle name="Normal 3 2 2 2 2 2 2 3 2 8" xfId="44631" xr:uid="{00000000-0005-0000-0000-0000588E0000}"/>
    <cellStyle name="Normal 3 2 2 2 2 2 2 3 2 9" xfId="53017" xr:uid="{00000000-0005-0000-0000-0000598E0000}"/>
    <cellStyle name="Normal 3 2 2 2 2 2 2 3 3" xfId="4389" xr:uid="{00000000-0005-0000-0000-00005A8E0000}"/>
    <cellStyle name="Normal 3 2 2 2 2 2 2 3 3 2" xfId="15743" xr:uid="{00000000-0005-0000-0000-00005B8E0000}"/>
    <cellStyle name="Normal 3 2 2 2 2 2 2 3 3 3" xfId="24129" xr:uid="{00000000-0005-0000-0000-00005C8E0000}"/>
    <cellStyle name="Normal 3 2 2 2 2 2 2 3 3 4" xfId="32515" xr:uid="{00000000-0005-0000-0000-00005D8E0000}"/>
    <cellStyle name="Normal 3 2 2 2 2 2 2 3 3 5" xfId="40901" xr:uid="{00000000-0005-0000-0000-00005E8E0000}"/>
    <cellStyle name="Normal 3 2 2 2 2 2 2 3 3 6" xfId="49287" xr:uid="{00000000-0005-0000-0000-00005F8E0000}"/>
    <cellStyle name="Normal 3 2 2 2 2 2 2 3 3 7" xfId="57673" xr:uid="{00000000-0005-0000-0000-0000608E0000}"/>
    <cellStyle name="Normal 3 2 2 2 2 2 2 3 4" xfId="7357" xr:uid="{00000000-0005-0000-0000-0000618E0000}"/>
    <cellStyle name="Normal 3 2 2 2 2 2 2 3 4 2" xfId="13033" xr:uid="{00000000-0005-0000-0000-0000628E0000}"/>
    <cellStyle name="Normal 3 2 2 2 2 2 2 3 4 3" xfId="21419" xr:uid="{00000000-0005-0000-0000-0000638E0000}"/>
    <cellStyle name="Normal 3 2 2 2 2 2 2 3 4 4" xfId="29805" xr:uid="{00000000-0005-0000-0000-0000648E0000}"/>
    <cellStyle name="Normal 3 2 2 2 2 2 2 3 4 5" xfId="38191" xr:uid="{00000000-0005-0000-0000-0000658E0000}"/>
    <cellStyle name="Normal 3 2 2 2 2 2 2 3 4 6" xfId="46577" xr:uid="{00000000-0005-0000-0000-0000668E0000}"/>
    <cellStyle name="Normal 3 2 2 2 2 2 2 3 4 7" xfId="54963" xr:uid="{00000000-0005-0000-0000-0000678E0000}"/>
    <cellStyle name="Normal 3 2 2 2 2 2 2 3 5" xfId="10067" xr:uid="{00000000-0005-0000-0000-0000688E0000}"/>
    <cellStyle name="Normal 3 2 2 2 2 2 2 3 6" xfId="18453" xr:uid="{00000000-0005-0000-0000-0000698E0000}"/>
    <cellStyle name="Normal 3 2 2 2 2 2 2 3 7" xfId="26839" xr:uid="{00000000-0005-0000-0000-00006A8E0000}"/>
    <cellStyle name="Normal 3 2 2 2 2 2 2 3 8" xfId="35225" xr:uid="{00000000-0005-0000-0000-00006B8E0000}"/>
    <cellStyle name="Normal 3 2 2 2 2 2 2 3 9" xfId="43611" xr:uid="{00000000-0005-0000-0000-00006C8E0000}"/>
    <cellStyle name="Normal 3 2 2 2 2 2 2 4" xfId="2271" xr:uid="{00000000-0005-0000-0000-00006D8E0000}"/>
    <cellStyle name="Normal 3 2 2 2 2 2 2 4 2" xfId="4988" xr:uid="{00000000-0005-0000-0000-00006E8E0000}"/>
    <cellStyle name="Normal 3 2 2 2 2 2 2 4 2 2" xfId="16342" xr:uid="{00000000-0005-0000-0000-00006F8E0000}"/>
    <cellStyle name="Normal 3 2 2 2 2 2 2 4 2 3" xfId="24728" xr:uid="{00000000-0005-0000-0000-0000708E0000}"/>
    <cellStyle name="Normal 3 2 2 2 2 2 2 4 2 4" xfId="33114" xr:uid="{00000000-0005-0000-0000-0000718E0000}"/>
    <cellStyle name="Normal 3 2 2 2 2 2 2 4 2 5" xfId="41500" xr:uid="{00000000-0005-0000-0000-0000728E0000}"/>
    <cellStyle name="Normal 3 2 2 2 2 2 2 4 2 6" xfId="49886" xr:uid="{00000000-0005-0000-0000-0000738E0000}"/>
    <cellStyle name="Normal 3 2 2 2 2 2 2 4 2 7" xfId="58272" xr:uid="{00000000-0005-0000-0000-0000748E0000}"/>
    <cellStyle name="Normal 3 2 2 2 2 2 2 4 3" xfId="7956" xr:uid="{00000000-0005-0000-0000-0000758E0000}"/>
    <cellStyle name="Normal 3 2 2 2 2 2 2 4 3 2" xfId="13632" xr:uid="{00000000-0005-0000-0000-0000768E0000}"/>
    <cellStyle name="Normal 3 2 2 2 2 2 2 4 3 3" xfId="22018" xr:uid="{00000000-0005-0000-0000-0000778E0000}"/>
    <cellStyle name="Normal 3 2 2 2 2 2 2 4 3 4" xfId="30404" xr:uid="{00000000-0005-0000-0000-0000788E0000}"/>
    <cellStyle name="Normal 3 2 2 2 2 2 2 4 3 5" xfId="38790" xr:uid="{00000000-0005-0000-0000-0000798E0000}"/>
    <cellStyle name="Normal 3 2 2 2 2 2 2 4 3 6" xfId="47176" xr:uid="{00000000-0005-0000-0000-00007A8E0000}"/>
    <cellStyle name="Normal 3 2 2 2 2 2 2 4 3 7" xfId="55562" xr:uid="{00000000-0005-0000-0000-00007B8E0000}"/>
    <cellStyle name="Normal 3 2 2 2 2 2 2 4 4" xfId="10666" xr:uid="{00000000-0005-0000-0000-00007C8E0000}"/>
    <cellStyle name="Normal 3 2 2 2 2 2 2 4 5" xfId="19052" xr:uid="{00000000-0005-0000-0000-00007D8E0000}"/>
    <cellStyle name="Normal 3 2 2 2 2 2 2 4 6" xfId="27438" xr:uid="{00000000-0005-0000-0000-00007E8E0000}"/>
    <cellStyle name="Normal 3 2 2 2 2 2 2 4 7" xfId="35824" xr:uid="{00000000-0005-0000-0000-00007F8E0000}"/>
    <cellStyle name="Normal 3 2 2 2 2 2 2 4 8" xfId="44210" xr:uid="{00000000-0005-0000-0000-0000808E0000}"/>
    <cellStyle name="Normal 3 2 2 2 2 2 2 4 9" xfId="52596" xr:uid="{00000000-0005-0000-0000-0000818E0000}"/>
    <cellStyle name="Normal 3 2 2 2 2 2 2 5" xfId="3544" xr:uid="{00000000-0005-0000-0000-0000828E0000}"/>
    <cellStyle name="Normal 3 2 2 2 2 2 2 5 2" xfId="14898" xr:uid="{00000000-0005-0000-0000-0000838E0000}"/>
    <cellStyle name="Normal 3 2 2 2 2 2 2 5 3" xfId="23284" xr:uid="{00000000-0005-0000-0000-0000848E0000}"/>
    <cellStyle name="Normal 3 2 2 2 2 2 2 5 4" xfId="31670" xr:uid="{00000000-0005-0000-0000-0000858E0000}"/>
    <cellStyle name="Normal 3 2 2 2 2 2 2 5 5" xfId="40056" xr:uid="{00000000-0005-0000-0000-0000868E0000}"/>
    <cellStyle name="Normal 3 2 2 2 2 2 2 5 6" xfId="48442" xr:uid="{00000000-0005-0000-0000-0000878E0000}"/>
    <cellStyle name="Normal 3 2 2 2 2 2 2 5 7" xfId="56828" xr:uid="{00000000-0005-0000-0000-0000888E0000}"/>
    <cellStyle name="Normal 3 2 2 2 2 2 2 6" xfId="6512" xr:uid="{00000000-0005-0000-0000-0000898E0000}"/>
    <cellStyle name="Normal 3 2 2 2 2 2 2 6 2" xfId="12188" xr:uid="{00000000-0005-0000-0000-00008A8E0000}"/>
    <cellStyle name="Normal 3 2 2 2 2 2 2 6 3" xfId="20574" xr:uid="{00000000-0005-0000-0000-00008B8E0000}"/>
    <cellStyle name="Normal 3 2 2 2 2 2 2 6 4" xfId="28960" xr:uid="{00000000-0005-0000-0000-00008C8E0000}"/>
    <cellStyle name="Normal 3 2 2 2 2 2 2 6 5" xfId="37346" xr:uid="{00000000-0005-0000-0000-00008D8E0000}"/>
    <cellStyle name="Normal 3 2 2 2 2 2 2 6 6" xfId="45732" xr:uid="{00000000-0005-0000-0000-00008E8E0000}"/>
    <cellStyle name="Normal 3 2 2 2 2 2 2 6 7" xfId="54118" xr:uid="{00000000-0005-0000-0000-00008F8E0000}"/>
    <cellStyle name="Normal 3 2 2 2 2 2 2 7" xfId="9222" xr:uid="{00000000-0005-0000-0000-0000908E0000}"/>
    <cellStyle name="Normal 3 2 2 2 2 2 2 8" xfId="17608" xr:uid="{00000000-0005-0000-0000-0000918E0000}"/>
    <cellStyle name="Normal 3 2 2 2 2 2 2 9" xfId="25994" xr:uid="{00000000-0005-0000-0000-0000928E0000}"/>
    <cellStyle name="Normal 3 2 2 2 2 2 3" xfId="1166" xr:uid="{00000000-0005-0000-0000-0000938E0000}"/>
    <cellStyle name="Normal 3 2 2 2 2 2 3 10" xfId="43191" xr:uid="{00000000-0005-0000-0000-0000948E0000}"/>
    <cellStyle name="Normal 3 2 2 2 2 2 3 11" xfId="51577" xr:uid="{00000000-0005-0000-0000-0000958E0000}"/>
    <cellStyle name="Normal 3 2 2 2 2 2 3 12" xfId="59963" xr:uid="{00000000-0005-0000-0000-0000968E0000}"/>
    <cellStyle name="Normal 3 2 2 2 2 2 3 13" xfId="61399" xr:uid="{00000000-0005-0000-0000-0000978E0000}"/>
    <cellStyle name="Normal 3 2 2 2 2 2 3 2" xfId="1906" xr:uid="{00000000-0005-0000-0000-0000988E0000}"/>
    <cellStyle name="Normal 3 2 2 2 2 2 3 2 10" xfId="52231" xr:uid="{00000000-0005-0000-0000-0000998E0000}"/>
    <cellStyle name="Normal 3 2 2 2 2 2 3 2 11" xfId="60617" xr:uid="{00000000-0005-0000-0000-00009A8E0000}"/>
    <cellStyle name="Normal 3 2 2 2 2 2 3 2 2" xfId="3117" xr:uid="{00000000-0005-0000-0000-00009B8E0000}"/>
    <cellStyle name="Normal 3 2 2 2 2 2 3 2 2 2" xfId="5834" xr:uid="{00000000-0005-0000-0000-00009C8E0000}"/>
    <cellStyle name="Normal 3 2 2 2 2 2 3 2 2 2 2" xfId="17188" xr:uid="{00000000-0005-0000-0000-00009D8E0000}"/>
    <cellStyle name="Normal 3 2 2 2 2 2 3 2 2 2 3" xfId="25574" xr:uid="{00000000-0005-0000-0000-00009E8E0000}"/>
    <cellStyle name="Normal 3 2 2 2 2 2 3 2 2 2 4" xfId="33960" xr:uid="{00000000-0005-0000-0000-00009F8E0000}"/>
    <cellStyle name="Normal 3 2 2 2 2 2 3 2 2 2 5" xfId="42346" xr:uid="{00000000-0005-0000-0000-0000A08E0000}"/>
    <cellStyle name="Normal 3 2 2 2 2 2 3 2 2 2 6" xfId="50732" xr:uid="{00000000-0005-0000-0000-0000A18E0000}"/>
    <cellStyle name="Normal 3 2 2 2 2 2 3 2 2 2 7" xfId="59118" xr:uid="{00000000-0005-0000-0000-0000A28E0000}"/>
    <cellStyle name="Normal 3 2 2 2 2 2 3 2 2 3" xfId="8802" xr:uid="{00000000-0005-0000-0000-0000A38E0000}"/>
    <cellStyle name="Normal 3 2 2 2 2 2 3 2 2 3 2" xfId="14478" xr:uid="{00000000-0005-0000-0000-0000A48E0000}"/>
    <cellStyle name="Normal 3 2 2 2 2 2 3 2 2 3 3" xfId="22864" xr:uid="{00000000-0005-0000-0000-0000A58E0000}"/>
    <cellStyle name="Normal 3 2 2 2 2 2 3 2 2 3 4" xfId="31250" xr:uid="{00000000-0005-0000-0000-0000A68E0000}"/>
    <cellStyle name="Normal 3 2 2 2 2 2 3 2 2 3 5" xfId="39636" xr:uid="{00000000-0005-0000-0000-0000A78E0000}"/>
    <cellStyle name="Normal 3 2 2 2 2 2 3 2 2 3 6" xfId="48022" xr:uid="{00000000-0005-0000-0000-0000A88E0000}"/>
    <cellStyle name="Normal 3 2 2 2 2 2 3 2 2 3 7" xfId="56408" xr:uid="{00000000-0005-0000-0000-0000A98E0000}"/>
    <cellStyle name="Normal 3 2 2 2 2 2 3 2 2 4" xfId="11512" xr:uid="{00000000-0005-0000-0000-0000AA8E0000}"/>
    <cellStyle name="Normal 3 2 2 2 2 2 3 2 2 5" xfId="19898" xr:uid="{00000000-0005-0000-0000-0000AB8E0000}"/>
    <cellStyle name="Normal 3 2 2 2 2 2 3 2 2 6" xfId="28284" xr:uid="{00000000-0005-0000-0000-0000AC8E0000}"/>
    <cellStyle name="Normal 3 2 2 2 2 2 3 2 2 7" xfId="36670" xr:uid="{00000000-0005-0000-0000-0000AD8E0000}"/>
    <cellStyle name="Normal 3 2 2 2 2 2 3 2 2 8" xfId="45056" xr:uid="{00000000-0005-0000-0000-0000AE8E0000}"/>
    <cellStyle name="Normal 3 2 2 2 2 2 3 2 2 9" xfId="53442" xr:uid="{00000000-0005-0000-0000-0000AF8E0000}"/>
    <cellStyle name="Normal 3 2 2 2 2 2 3 2 3" xfId="4623" xr:uid="{00000000-0005-0000-0000-0000B08E0000}"/>
    <cellStyle name="Normal 3 2 2 2 2 2 3 2 3 2" xfId="15977" xr:uid="{00000000-0005-0000-0000-0000B18E0000}"/>
    <cellStyle name="Normal 3 2 2 2 2 2 3 2 3 3" xfId="24363" xr:uid="{00000000-0005-0000-0000-0000B28E0000}"/>
    <cellStyle name="Normal 3 2 2 2 2 2 3 2 3 4" xfId="32749" xr:uid="{00000000-0005-0000-0000-0000B38E0000}"/>
    <cellStyle name="Normal 3 2 2 2 2 2 3 2 3 5" xfId="41135" xr:uid="{00000000-0005-0000-0000-0000B48E0000}"/>
    <cellStyle name="Normal 3 2 2 2 2 2 3 2 3 6" xfId="49521" xr:uid="{00000000-0005-0000-0000-0000B58E0000}"/>
    <cellStyle name="Normal 3 2 2 2 2 2 3 2 3 7" xfId="57907" xr:uid="{00000000-0005-0000-0000-0000B68E0000}"/>
    <cellStyle name="Normal 3 2 2 2 2 2 3 2 4" xfId="7591" xr:uid="{00000000-0005-0000-0000-0000B78E0000}"/>
    <cellStyle name="Normal 3 2 2 2 2 2 3 2 4 2" xfId="13267" xr:uid="{00000000-0005-0000-0000-0000B88E0000}"/>
    <cellStyle name="Normal 3 2 2 2 2 2 3 2 4 3" xfId="21653" xr:uid="{00000000-0005-0000-0000-0000B98E0000}"/>
    <cellStyle name="Normal 3 2 2 2 2 2 3 2 4 4" xfId="30039" xr:uid="{00000000-0005-0000-0000-0000BA8E0000}"/>
    <cellStyle name="Normal 3 2 2 2 2 2 3 2 4 5" xfId="38425" xr:uid="{00000000-0005-0000-0000-0000BB8E0000}"/>
    <cellStyle name="Normal 3 2 2 2 2 2 3 2 4 6" xfId="46811" xr:uid="{00000000-0005-0000-0000-0000BC8E0000}"/>
    <cellStyle name="Normal 3 2 2 2 2 2 3 2 4 7" xfId="55197" xr:uid="{00000000-0005-0000-0000-0000BD8E0000}"/>
    <cellStyle name="Normal 3 2 2 2 2 2 3 2 5" xfId="10301" xr:uid="{00000000-0005-0000-0000-0000BE8E0000}"/>
    <cellStyle name="Normal 3 2 2 2 2 2 3 2 6" xfId="18687" xr:uid="{00000000-0005-0000-0000-0000BF8E0000}"/>
    <cellStyle name="Normal 3 2 2 2 2 2 3 2 7" xfId="27073" xr:uid="{00000000-0005-0000-0000-0000C08E0000}"/>
    <cellStyle name="Normal 3 2 2 2 2 2 3 2 8" xfId="35459" xr:uid="{00000000-0005-0000-0000-0000C18E0000}"/>
    <cellStyle name="Normal 3 2 2 2 2 2 3 2 9" xfId="43845" xr:uid="{00000000-0005-0000-0000-0000C28E0000}"/>
    <cellStyle name="Normal 3 2 2 2 2 2 3 3" xfId="2272" xr:uid="{00000000-0005-0000-0000-0000C38E0000}"/>
    <cellStyle name="Normal 3 2 2 2 2 2 3 3 2" xfId="4989" xr:uid="{00000000-0005-0000-0000-0000C48E0000}"/>
    <cellStyle name="Normal 3 2 2 2 2 2 3 3 2 2" xfId="16343" xr:uid="{00000000-0005-0000-0000-0000C58E0000}"/>
    <cellStyle name="Normal 3 2 2 2 2 2 3 3 2 3" xfId="24729" xr:uid="{00000000-0005-0000-0000-0000C68E0000}"/>
    <cellStyle name="Normal 3 2 2 2 2 2 3 3 2 4" xfId="33115" xr:uid="{00000000-0005-0000-0000-0000C78E0000}"/>
    <cellStyle name="Normal 3 2 2 2 2 2 3 3 2 5" xfId="41501" xr:uid="{00000000-0005-0000-0000-0000C88E0000}"/>
    <cellStyle name="Normal 3 2 2 2 2 2 3 3 2 6" xfId="49887" xr:uid="{00000000-0005-0000-0000-0000C98E0000}"/>
    <cellStyle name="Normal 3 2 2 2 2 2 3 3 2 7" xfId="58273" xr:uid="{00000000-0005-0000-0000-0000CA8E0000}"/>
    <cellStyle name="Normal 3 2 2 2 2 2 3 3 3" xfId="7957" xr:uid="{00000000-0005-0000-0000-0000CB8E0000}"/>
    <cellStyle name="Normal 3 2 2 2 2 2 3 3 3 2" xfId="13633" xr:uid="{00000000-0005-0000-0000-0000CC8E0000}"/>
    <cellStyle name="Normal 3 2 2 2 2 2 3 3 3 3" xfId="22019" xr:uid="{00000000-0005-0000-0000-0000CD8E0000}"/>
    <cellStyle name="Normal 3 2 2 2 2 2 3 3 3 4" xfId="30405" xr:uid="{00000000-0005-0000-0000-0000CE8E0000}"/>
    <cellStyle name="Normal 3 2 2 2 2 2 3 3 3 5" xfId="38791" xr:uid="{00000000-0005-0000-0000-0000CF8E0000}"/>
    <cellStyle name="Normal 3 2 2 2 2 2 3 3 3 6" xfId="47177" xr:uid="{00000000-0005-0000-0000-0000D08E0000}"/>
    <cellStyle name="Normal 3 2 2 2 2 2 3 3 3 7" xfId="55563" xr:uid="{00000000-0005-0000-0000-0000D18E0000}"/>
    <cellStyle name="Normal 3 2 2 2 2 2 3 3 4" xfId="10667" xr:uid="{00000000-0005-0000-0000-0000D28E0000}"/>
    <cellStyle name="Normal 3 2 2 2 2 2 3 3 5" xfId="19053" xr:uid="{00000000-0005-0000-0000-0000D38E0000}"/>
    <cellStyle name="Normal 3 2 2 2 2 2 3 3 6" xfId="27439" xr:uid="{00000000-0005-0000-0000-0000D48E0000}"/>
    <cellStyle name="Normal 3 2 2 2 2 2 3 3 7" xfId="35825" xr:uid="{00000000-0005-0000-0000-0000D58E0000}"/>
    <cellStyle name="Normal 3 2 2 2 2 2 3 3 8" xfId="44211" xr:uid="{00000000-0005-0000-0000-0000D68E0000}"/>
    <cellStyle name="Normal 3 2 2 2 2 2 3 3 9" xfId="52597" xr:uid="{00000000-0005-0000-0000-0000D78E0000}"/>
    <cellStyle name="Normal 3 2 2 2 2 2 3 4" xfId="3969" xr:uid="{00000000-0005-0000-0000-0000D88E0000}"/>
    <cellStyle name="Normal 3 2 2 2 2 2 3 4 2" xfId="15323" xr:uid="{00000000-0005-0000-0000-0000D98E0000}"/>
    <cellStyle name="Normal 3 2 2 2 2 2 3 4 3" xfId="23709" xr:uid="{00000000-0005-0000-0000-0000DA8E0000}"/>
    <cellStyle name="Normal 3 2 2 2 2 2 3 4 4" xfId="32095" xr:uid="{00000000-0005-0000-0000-0000DB8E0000}"/>
    <cellStyle name="Normal 3 2 2 2 2 2 3 4 5" xfId="40481" xr:uid="{00000000-0005-0000-0000-0000DC8E0000}"/>
    <cellStyle name="Normal 3 2 2 2 2 2 3 4 6" xfId="48867" xr:uid="{00000000-0005-0000-0000-0000DD8E0000}"/>
    <cellStyle name="Normal 3 2 2 2 2 2 3 4 7" xfId="57253" xr:uid="{00000000-0005-0000-0000-0000DE8E0000}"/>
    <cellStyle name="Normal 3 2 2 2 2 2 3 5" xfId="6937" xr:uid="{00000000-0005-0000-0000-0000DF8E0000}"/>
    <cellStyle name="Normal 3 2 2 2 2 2 3 5 2" xfId="12613" xr:uid="{00000000-0005-0000-0000-0000E08E0000}"/>
    <cellStyle name="Normal 3 2 2 2 2 2 3 5 3" xfId="20999" xr:uid="{00000000-0005-0000-0000-0000E18E0000}"/>
    <cellStyle name="Normal 3 2 2 2 2 2 3 5 4" xfId="29385" xr:uid="{00000000-0005-0000-0000-0000E28E0000}"/>
    <cellStyle name="Normal 3 2 2 2 2 2 3 5 5" xfId="37771" xr:uid="{00000000-0005-0000-0000-0000E38E0000}"/>
    <cellStyle name="Normal 3 2 2 2 2 2 3 5 6" xfId="46157" xr:uid="{00000000-0005-0000-0000-0000E48E0000}"/>
    <cellStyle name="Normal 3 2 2 2 2 2 3 5 7" xfId="54543" xr:uid="{00000000-0005-0000-0000-0000E58E0000}"/>
    <cellStyle name="Normal 3 2 2 2 2 2 3 6" xfId="9647" xr:uid="{00000000-0005-0000-0000-0000E68E0000}"/>
    <cellStyle name="Normal 3 2 2 2 2 2 3 7" xfId="18033" xr:uid="{00000000-0005-0000-0000-0000E78E0000}"/>
    <cellStyle name="Normal 3 2 2 2 2 2 3 8" xfId="26419" xr:uid="{00000000-0005-0000-0000-0000E88E0000}"/>
    <cellStyle name="Normal 3 2 2 2 2 2 3 9" xfId="34805" xr:uid="{00000000-0005-0000-0000-0000E98E0000}"/>
    <cellStyle name="Normal 3 2 2 2 2 2 4" xfId="1164" xr:uid="{00000000-0005-0000-0000-0000EA8E0000}"/>
    <cellStyle name="Normal 3 2 2 2 2 2 4 10" xfId="51575" xr:uid="{00000000-0005-0000-0000-0000EB8E0000}"/>
    <cellStyle name="Normal 3 2 2 2 2 2 4 11" xfId="59961" xr:uid="{00000000-0005-0000-0000-0000EC8E0000}"/>
    <cellStyle name="Normal 3 2 2 2 2 2 4 2" xfId="3115" xr:uid="{00000000-0005-0000-0000-0000ED8E0000}"/>
    <cellStyle name="Normal 3 2 2 2 2 2 4 2 2" xfId="5832" xr:uid="{00000000-0005-0000-0000-0000EE8E0000}"/>
    <cellStyle name="Normal 3 2 2 2 2 2 4 2 2 2" xfId="17186" xr:uid="{00000000-0005-0000-0000-0000EF8E0000}"/>
    <cellStyle name="Normal 3 2 2 2 2 2 4 2 2 3" xfId="25572" xr:uid="{00000000-0005-0000-0000-0000F08E0000}"/>
    <cellStyle name="Normal 3 2 2 2 2 2 4 2 2 4" xfId="33958" xr:uid="{00000000-0005-0000-0000-0000F18E0000}"/>
    <cellStyle name="Normal 3 2 2 2 2 2 4 2 2 5" xfId="42344" xr:uid="{00000000-0005-0000-0000-0000F28E0000}"/>
    <cellStyle name="Normal 3 2 2 2 2 2 4 2 2 6" xfId="50730" xr:uid="{00000000-0005-0000-0000-0000F38E0000}"/>
    <cellStyle name="Normal 3 2 2 2 2 2 4 2 2 7" xfId="59116" xr:uid="{00000000-0005-0000-0000-0000F48E0000}"/>
    <cellStyle name="Normal 3 2 2 2 2 2 4 2 3" xfId="8800" xr:uid="{00000000-0005-0000-0000-0000F58E0000}"/>
    <cellStyle name="Normal 3 2 2 2 2 2 4 2 3 2" xfId="14476" xr:uid="{00000000-0005-0000-0000-0000F68E0000}"/>
    <cellStyle name="Normal 3 2 2 2 2 2 4 2 3 3" xfId="22862" xr:uid="{00000000-0005-0000-0000-0000F78E0000}"/>
    <cellStyle name="Normal 3 2 2 2 2 2 4 2 3 4" xfId="31248" xr:uid="{00000000-0005-0000-0000-0000F88E0000}"/>
    <cellStyle name="Normal 3 2 2 2 2 2 4 2 3 5" xfId="39634" xr:uid="{00000000-0005-0000-0000-0000F98E0000}"/>
    <cellStyle name="Normal 3 2 2 2 2 2 4 2 3 6" xfId="48020" xr:uid="{00000000-0005-0000-0000-0000FA8E0000}"/>
    <cellStyle name="Normal 3 2 2 2 2 2 4 2 3 7" xfId="56406" xr:uid="{00000000-0005-0000-0000-0000FB8E0000}"/>
    <cellStyle name="Normal 3 2 2 2 2 2 4 2 4" xfId="11510" xr:uid="{00000000-0005-0000-0000-0000FC8E0000}"/>
    <cellStyle name="Normal 3 2 2 2 2 2 4 2 5" xfId="19896" xr:uid="{00000000-0005-0000-0000-0000FD8E0000}"/>
    <cellStyle name="Normal 3 2 2 2 2 2 4 2 6" xfId="28282" xr:uid="{00000000-0005-0000-0000-0000FE8E0000}"/>
    <cellStyle name="Normal 3 2 2 2 2 2 4 2 7" xfId="36668" xr:uid="{00000000-0005-0000-0000-0000FF8E0000}"/>
    <cellStyle name="Normal 3 2 2 2 2 2 4 2 8" xfId="45054" xr:uid="{00000000-0005-0000-0000-0000008F0000}"/>
    <cellStyle name="Normal 3 2 2 2 2 2 4 2 9" xfId="53440" xr:uid="{00000000-0005-0000-0000-0000018F0000}"/>
    <cellStyle name="Normal 3 2 2 2 2 2 4 3" xfId="3967" xr:uid="{00000000-0005-0000-0000-0000028F0000}"/>
    <cellStyle name="Normal 3 2 2 2 2 2 4 3 2" xfId="15321" xr:uid="{00000000-0005-0000-0000-0000038F0000}"/>
    <cellStyle name="Normal 3 2 2 2 2 2 4 3 3" xfId="23707" xr:uid="{00000000-0005-0000-0000-0000048F0000}"/>
    <cellStyle name="Normal 3 2 2 2 2 2 4 3 4" xfId="32093" xr:uid="{00000000-0005-0000-0000-0000058F0000}"/>
    <cellStyle name="Normal 3 2 2 2 2 2 4 3 5" xfId="40479" xr:uid="{00000000-0005-0000-0000-0000068F0000}"/>
    <cellStyle name="Normal 3 2 2 2 2 2 4 3 6" xfId="48865" xr:uid="{00000000-0005-0000-0000-0000078F0000}"/>
    <cellStyle name="Normal 3 2 2 2 2 2 4 3 7" xfId="57251" xr:uid="{00000000-0005-0000-0000-0000088F0000}"/>
    <cellStyle name="Normal 3 2 2 2 2 2 4 4" xfId="6935" xr:uid="{00000000-0005-0000-0000-0000098F0000}"/>
    <cellStyle name="Normal 3 2 2 2 2 2 4 4 2" xfId="12611" xr:uid="{00000000-0005-0000-0000-00000A8F0000}"/>
    <cellStyle name="Normal 3 2 2 2 2 2 4 4 3" xfId="20997" xr:uid="{00000000-0005-0000-0000-00000B8F0000}"/>
    <cellStyle name="Normal 3 2 2 2 2 2 4 4 4" xfId="29383" xr:uid="{00000000-0005-0000-0000-00000C8F0000}"/>
    <cellStyle name="Normal 3 2 2 2 2 2 4 4 5" xfId="37769" xr:uid="{00000000-0005-0000-0000-00000D8F0000}"/>
    <cellStyle name="Normal 3 2 2 2 2 2 4 4 6" xfId="46155" xr:uid="{00000000-0005-0000-0000-00000E8F0000}"/>
    <cellStyle name="Normal 3 2 2 2 2 2 4 4 7" xfId="54541" xr:uid="{00000000-0005-0000-0000-00000F8F0000}"/>
    <cellStyle name="Normal 3 2 2 2 2 2 4 5" xfId="9645" xr:uid="{00000000-0005-0000-0000-0000108F0000}"/>
    <cellStyle name="Normal 3 2 2 2 2 2 4 6" xfId="18031" xr:uid="{00000000-0005-0000-0000-0000118F0000}"/>
    <cellStyle name="Normal 3 2 2 2 2 2 4 7" xfId="26417" xr:uid="{00000000-0005-0000-0000-0000128F0000}"/>
    <cellStyle name="Normal 3 2 2 2 2 2 4 8" xfId="34803" xr:uid="{00000000-0005-0000-0000-0000138F0000}"/>
    <cellStyle name="Normal 3 2 2 2 2 2 4 9" xfId="43189" xr:uid="{00000000-0005-0000-0000-0000148F0000}"/>
    <cellStyle name="Normal 3 2 2 2 2 2 5" xfId="1671" xr:uid="{00000000-0005-0000-0000-0000158F0000}"/>
    <cellStyle name="Normal 3 2 2 2 2 2 5 10" xfId="51996" xr:uid="{00000000-0005-0000-0000-0000168F0000}"/>
    <cellStyle name="Normal 3 2 2 2 2 2 5 11" xfId="60382" xr:uid="{00000000-0005-0000-0000-0000178F0000}"/>
    <cellStyle name="Normal 3 2 2 2 2 2 5 2" xfId="2691" xr:uid="{00000000-0005-0000-0000-0000188F0000}"/>
    <cellStyle name="Normal 3 2 2 2 2 2 5 2 2" xfId="5408" xr:uid="{00000000-0005-0000-0000-0000198F0000}"/>
    <cellStyle name="Normal 3 2 2 2 2 2 5 2 2 2" xfId="16762" xr:uid="{00000000-0005-0000-0000-00001A8F0000}"/>
    <cellStyle name="Normal 3 2 2 2 2 2 5 2 2 3" xfId="25148" xr:uid="{00000000-0005-0000-0000-00001B8F0000}"/>
    <cellStyle name="Normal 3 2 2 2 2 2 5 2 2 4" xfId="33534" xr:uid="{00000000-0005-0000-0000-00001C8F0000}"/>
    <cellStyle name="Normal 3 2 2 2 2 2 5 2 2 5" xfId="41920" xr:uid="{00000000-0005-0000-0000-00001D8F0000}"/>
    <cellStyle name="Normal 3 2 2 2 2 2 5 2 2 6" xfId="50306" xr:uid="{00000000-0005-0000-0000-00001E8F0000}"/>
    <cellStyle name="Normal 3 2 2 2 2 2 5 2 2 7" xfId="58692" xr:uid="{00000000-0005-0000-0000-00001F8F0000}"/>
    <cellStyle name="Normal 3 2 2 2 2 2 5 2 3" xfId="8376" xr:uid="{00000000-0005-0000-0000-0000208F0000}"/>
    <cellStyle name="Normal 3 2 2 2 2 2 5 2 3 2" xfId="14052" xr:uid="{00000000-0005-0000-0000-0000218F0000}"/>
    <cellStyle name="Normal 3 2 2 2 2 2 5 2 3 3" xfId="22438" xr:uid="{00000000-0005-0000-0000-0000228F0000}"/>
    <cellStyle name="Normal 3 2 2 2 2 2 5 2 3 4" xfId="30824" xr:uid="{00000000-0005-0000-0000-0000238F0000}"/>
    <cellStyle name="Normal 3 2 2 2 2 2 5 2 3 5" xfId="39210" xr:uid="{00000000-0005-0000-0000-0000248F0000}"/>
    <cellStyle name="Normal 3 2 2 2 2 2 5 2 3 6" xfId="47596" xr:uid="{00000000-0005-0000-0000-0000258F0000}"/>
    <cellStyle name="Normal 3 2 2 2 2 2 5 2 3 7" xfId="55982" xr:uid="{00000000-0005-0000-0000-0000268F0000}"/>
    <cellStyle name="Normal 3 2 2 2 2 2 5 2 4" xfId="11086" xr:uid="{00000000-0005-0000-0000-0000278F0000}"/>
    <cellStyle name="Normal 3 2 2 2 2 2 5 2 5" xfId="19472" xr:uid="{00000000-0005-0000-0000-0000288F0000}"/>
    <cellStyle name="Normal 3 2 2 2 2 2 5 2 6" xfId="27858" xr:uid="{00000000-0005-0000-0000-0000298F0000}"/>
    <cellStyle name="Normal 3 2 2 2 2 2 5 2 7" xfId="36244" xr:uid="{00000000-0005-0000-0000-00002A8F0000}"/>
    <cellStyle name="Normal 3 2 2 2 2 2 5 2 8" xfId="44630" xr:uid="{00000000-0005-0000-0000-00002B8F0000}"/>
    <cellStyle name="Normal 3 2 2 2 2 2 5 2 9" xfId="53016" xr:uid="{00000000-0005-0000-0000-00002C8F0000}"/>
    <cellStyle name="Normal 3 2 2 2 2 2 5 3" xfId="4388" xr:uid="{00000000-0005-0000-0000-00002D8F0000}"/>
    <cellStyle name="Normal 3 2 2 2 2 2 5 3 2" xfId="15742" xr:uid="{00000000-0005-0000-0000-00002E8F0000}"/>
    <cellStyle name="Normal 3 2 2 2 2 2 5 3 3" xfId="24128" xr:uid="{00000000-0005-0000-0000-00002F8F0000}"/>
    <cellStyle name="Normal 3 2 2 2 2 2 5 3 4" xfId="32514" xr:uid="{00000000-0005-0000-0000-0000308F0000}"/>
    <cellStyle name="Normal 3 2 2 2 2 2 5 3 5" xfId="40900" xr:uid="{00000000-0005-0000-0000-0000318F0000}"/>
    <cellStyle name="Normal 3 2 2 2 2 2 5 3 6" xfId="49286" xr:uid="{00000000-0005-0000-0000-0000328F0000}"/>
    <cellStyle name="Normal 3 2 2 2 2 2 5 3 7" xfId="57672" xr:uid="{00000000-0005-0000-0000-0000338F0000}"/>
    <cellStyle name="Normal 3 2 2 2 2 2 5 4" xfId="7356" xr:uid="{00000000-0005-0000-0000-0000348F0000}"/>
    <cellStyle name="Normal 3 2 2 2 2 2 5 4 2" xfId="13032" xr:uid="{00000000-0005-0000-0000-0000358F0000}"/>
    <cellStyle name="Normal 3 2 2 2 2 2 5 4 3" xfId="21418" xr:uid="{00000000-0005-0000-0000-0000368F0000}"/>
    <cellStyle name="Normal 3 2 2 2 2 2 5 4 4" xfId="29804" xr:uid="{00000000-0005-0000-0000-0000378F0000}"/>
    <cellStyle name="Normal 3 2 2 2 2 2 5 4 5" xfId="38190" xr:uid="{00000000-0005-0000-0000-0000388F0000}"/>
    <cellStyle name="Normal 3 2 2 2 2 2 5 4 6" xfId="46576" xr:uid="{00000000-0005-0000-0000-0000398F0000}"/>
    <cellStyle name="Normal 3 2 2 2 2 2 5 4 7" xfId="54962" xr:uid="{00000000-0005-0000-0000-00003A8F0000}"/>
    <cellStyle name="Normal 3 2 2 2 2 2 5 5" xfId="10066" xr:uid="{00000000-0005-0000-0000-00003B8F0000}"/>
    <cellStyle name="Normal 3 2 2 2 2 2 5 6" xfId="18452" xr:uid="{00000000-0005-0000-0000-00003C8F0000}"/>
    <cellStyle name="Normal 3 2 2 2 2 2 5 7" xfId="26838" xr:uid="{00000000-0005-0000-0000-00003D8F0000}"/>
    <cellStyle name="Normal 3 2 2 2 2 2 5 8" xfId="35224" xr:uid="{00000000-0005-0000-0000-00003E8F0000}"/>
    <cellStyle name="Normal 3 2 2 2 2 2 5 9" xfId="43610" xr:uid="{00000000-0005-0000-0000-00003F8F0000}"/>
    <cellStyle name="Normal 3 2 2 2 2 2 6" xfId="2270" xr:uid="{00000000-0005-0000-0000-0000408F0000}"/>
    <cellStyle name="Normal 3 2 2 2 2 2 6 2" xfId="4987" xr:uid="{00000000-0005-0000-0000-0000418F0000}"/>
    <cellStyle name="Normal 3 2 2 2 2 2 6 2 2" xfId="16341" xr:uid="{00000000-0005-0000-0000-0000428F0000}"/>
    <cellStyle name="Normal 3 2 2 2 2 2 6 2 3" xfId="24727" xr:uid="{00000000-0005-0000-0000-0000438F0000}"/>
    <cellStyle name="Normal 3 2 2 2 2 2 6 2 4" xfId="33113" xr:uid="{00000000-0005-0000-0000-0000448F0000}"/>
    <cellStyle name="Normal 3 2 2 2 2 2 6 2 5" xfId="41499" xr:uid="{00000000-0005-0000-0000-0000458F0000}"/>
    <cellStyle name="Normal 3 2 2 2 2 2 6 2 6" xfId="49885" xr:uid="{00000000-0005-0000-0000-0000468F0000}"/>
    <cellStyle name="Normal 3 2 2 2 2 2 6 2 7" xfId="58271" xr:uid="{00000000-0005-0000-0000-0000478F0000}"/>
    <cellStyle name="Normal 3 2 2 2 2 2 6 3" xfId="7955" xr:uid="{00000000-0005-0000-0000-0000488F0000}"/>
    <cellStyle name="Normal 3 2 2 2 2 2 6 3 2" xfId="13631" xr:uid="{00000000-0005-0000-0000-0000498F0000}"/>
    <cellStyle name="Normal 3 2 2 2 2 2 6 3 3" xfId="22017" xr:uid="{00000000-0005-0000-0000-00004A8F0000}"/>
    <cellStyle name="Normal 3 2 2 2 2 2 6 3 4" xfId="30403" xr:uid="{00000000-0005-0000-0000-00004B8F0000}"/>
    <cellStyle name="Normal 3 2 2 2 2 2 6 3 5" xfId="38789" xr:uid="{00000000-0005-0000-0000-00004C8F0000}"/>
    <cellStyle name="Normal 3 2 2 2 2 2 6 3 6" xfId="47175" xr:uid="{00000000-0005-0000-0000-00004D8F0000}"/>
    <cellStyle name="Normal 3 2 2 2 2 2 6 3 7" xfId="55561" xr:uid="{00000000-0005-0000-0000-00004E8F0000}"/>
    <cellStyle name="Normal 3 2 2 2 2 2 6 4" xfId="10665" xr:uid="{00000000-0005-0000-0000-00004F8F0000}"/>
    <cellStyle name="Normal 3 2 2 2 2 2 6 5" xfId="19051" xr:uid="{00000000-0005-0000-0000-0000508F0000}"/>
    <cellStyle name="Normal 3 2 2 2 2 2 6 6" xfId="27437" xr:uid="{00000000-0005-0000-0000-0000518F0000}"/>
    <cellStyle name="Normal 3 2 2 2 2 2 6 7" xfId="35823" xr:uid="{00000000-0005-0000-0000-0000528F0000}"/>
    <cellStyle name="Normal 3 2 2 2 2 2 6 8" xfId="44209" xr:uid="{00000000-0005-0000-0000-0000538F0000}"/>
    <cellStyle name="Normal 3 2 2 2 2 2 6 9" xfId="52595" xr:uid="{00000000-0005-0000-0000-0000548F0000}"/>
    <cellStyle name="Normal 3 2 2 2 2 2 7" xfId="731" xr:uid="{00000000-0005-0000-0000-0000558F0000}"/>
    <cellStyle name="Normal 3 2 2 2 2 2 7 2" xfId="6511" xr:uid="{00000000-0005-0000-0000-0000568F0000}"/>
    <cellStyle name="Normal 3 2 2 2 2 2 7 3" xfId="12187" xr:uid="{00000000-0005-0000-0000-0000578F0000}"/>
    <cellStyle name="Normal 3 2 2 2 2 2 7 4" xfId="20573" xr:uid="{00000000-0005-0000-0000-0000588F0000}"/>
    <cellStyle name="Normal 3 2 2 2 2 2 7 5" xfId="28959" xr:uid="{00000000-0005-0000-0000-0000598F0000}"/>
    <cellStyle name="Normal 3 2 2 2 2 2 7 6" xfId="37345" xr:uid="{00000000-0005-0000-0000-00005A8F0000}"/>
    <cellStyle name="Normal 3 2 2 2 2 2 7 7" xfId="45731" xr:uid="{00000000-0005-0000-0000-00005B8F0000}"/>
    <cellStyle name="Normal 3 2 2 2 2 2 7 8" xfId="54117" xr:uid="{00000000-0005-0000-0000-00005C8F0000}"/>
    <cellStyle name="Normal 3 2 2 2 2 2 8" xfId="3543" xr:uid="{00000000-0005-0000-0000-00005D8F0000}"/>
    <cellStyle name="Normal 3 2 2 2 2 2 8 2" xfId="14897" xr:uid="{00000000-0005-0000-0000-00005E8F0000}"/>
    <cellStyle name="Normal 3 2 2 2 2 2 8 3" xfId="23283" xr:uid="{00000000-0005-0000-0000-00005F8F0000}"/>
    <cellStyle name="Normal 3 2 2 2 2 2 8 4" xfId="31669" xr:uid="{00000000-0005-0000-0000-0000608F0000}"/>
    <cellStyle name="Normal 3 2 2 2 2 2 8 5" xfId="40055" xr:uid="{00000000-0005-0000-0000-0000618F0000}"/>
    <cellStyle name="Normal 3 2 2 2 2 2 8 6" xfId="48441" xr:uid="{00000000-0005-0000-0000-0000628F0000}"/>
    <cellStyle name="Normal 3 2 2 2 2 2 8 7" xfId="56827" xr:uid="{00000000-0005-0000-0000-0000638F0000}"/>
    <cellStyle name="Normal 3 2 2 2 2 2 9" xfId="6295" xr:uid="{00000000-0005-0000-0000-0000648F0000}"/>
    <cellStyle name="Normal 3 2 2 2 2 2 9 2" xfId="11971" xr:uid="{00000000-0005-0000-0000-0000658F0000}"/>
    <cellStyle name="Normal 3 2 2 2 2 2 9 3" xfId="20357" xr:uid="{00000000-0005-0000-0000-0000668F0000}"/>
    <cellStyle name="Normal 3 2 2 2 2 2 9 4" xfId="28743" xr:uid="{00000000-0005-0000-0000-0000678F0000}"/>
    <cellStyle name="Normal 3 2 2 2 2 2 9 5" xfId="37129" xr:uid="{00000000-0005-0000-0000-0000688F0000}"/>
    <cellStyle name="Normal 3 2 2 2 2 2 9 6" xfId="45515" xr:uid="{00000000-0005-0000-0000-0000698F0000}"/>
    <cellStyle name="Normal 3 2 2 2 2 2 9 7" xfId="53901" xr:uid="{00000000-0005-0000-0000-00006A8F0000}"/>
    <cellStyle name="Normal 3 2 2 2 2 2_Sheet1" xfId="345" xr:uid="{00000000-0005-0000-0000-00006B8F0000}"/>
    <cellStyle name="Normal 3 2 2 2 2 3" xfId="346" xr:uid="{00000000-0005-0000-0000-00006C8F0000}"/>
    <cellStyle name="Normal 3 2 2 2 2 3 10" xfId="25995" xr:uid="{00000000-0005-0000-0000-00006D8F0000}"/>
    <cellStyle name="Normal 3 2 2 2 2 3 11" xfId="34381" xr:uid="{00000000-0005-0000-0000-00006E8F0000}"/>
    <cellStyle name="Normal 3 2 2 2 2 3 12" xfId="42767" xr:uid="{00000000-0005-0000-0000-00006F8F0000}"/>
    <cellStyle name="Normal 3 2 2 2 2 3 13" xfId="51153" xr:uid="{00000000-0005-0000-0000-0000708F0000}"/>
    <cellStyle name="Normal 3 2 2 2 2 3 14" xfId="59539" xr:uid="{00000000-0005-0000-0000-0000718F0000}"/>
    <cellStyle name="Normal 3 2 2 2 2 3 15" xfId="60906" xr:uid="{00000000-0005-0000-0000-0000728F0000}"/>
    <cellStyle name="Normal 3 2 2 2 2 3 2" xfId="1167" xr:uid="{00000000-0005-0000-0000-0000738F0000}"/>
    <cellStyle name="Normal 3 2 2 2 2 3 2 10" xfId="51578" xr:uid="{00000000-0005-0000-0000-0000748F0000}"/>
    <cellStyle name="Normal 3 2 2 2 2 3 2 11" xfId="59964" xr:uid="{00000000-0005-0000-0000-0000758F0000}"/>
    <cellStyle name="Normal 3 2 2 2 2 3 2 12" xfId="61401" xr:uid="{00000000-0005-0000-0000-0000768F0000}"/>
    <cellStyle name="Normal 3 2 2 2 2 3 2 2" xfId="3118" xr:uid="{00000000-0005-0000-0000-0000778F0000}"/>
    <cellStyle name="Normal 3 2 2 2 2 3 2 2 2" xfId="5835" xr:uid="{00000000-0005-0000-0000-0000788F0000}"/>
    <cellStyle name="Normal 3 2 2 2 2 3 2 2 2 2" xfId="17189" xr:uid="{00000000-0005-0000-0000-0000798F0000}"/>
    <cellStyle name="Normal 3 2 2 2 2 3 2 2 2 3" xfId="25575" xr:uid="{00000000-0005-0000-0000-00007A8F0000}"/>
    <cellStyle name="Normal 3 2 2 2 2 3 2 2 2 4" xfId="33961" xr:uid="{00000000-0005-0000-0000-00007B8F0000}"/>
    <cellStyle name="Normal 3 2 2 2 2 3 2 2 2 5" xfId="42347" xr:uid="{00000000-0005-0000-0000-00007C8F0000}"/>
    <cellStyle name="Normal 3 2 2 2 2 3 2 2 2 6" xfId="50733" xr:uid="{00000000-0005-0000-0000-00007D8F0000}"/>
    <cellStyle name="Normal 3 2 2 2 2 3 2 2 2 7" xfId="59119" xr:uid="{00000000-0005-0000-0000-00007E8F0000}"/>
    <cellStyle name="Normal 3 2 2 2 2 3 2 2 3" xfId="8803" xr:uid="{00000000-0005-0000-0000-00007F8F0000}"/>
    <cellStyle name="Normal 3 2 2 2 2 3 2 2 3 2" xfId="14479" xr:uid="{00000000-0005-0000-0000-0000808F0000}"/>
    <cellStyle name="Normal 3 2 2 2 2 3 2 2 3 3" xfId="22865" xr:uid="{00000000-0005-0000-0000-0000818F0000}"/>
    <cellStyle name="Normal 3 2 2 2 2 3 2 2 3 4" xfId="31251" xr:uid="{00000000-0005-0000-0000-0000828F0000}"/>
    <cellStyle name="Normal 3 2 2 2 2 3 2 2 3 5" xfId="39637" xr:uid="{00000000-0005-0000-0000-0000838F0000}"/>
    <cellStyle name="Normal 3 2 2 2 2 3 2 2 3 6" xfId="48023" xr:uid="{00000000-0005-0000-0000-0000848F0000}"/>
    <cellStyle name="Normal 3 2 2 2 2 3 2 2 3 7" xfId="56409" xr:uid="{00000000-0005-0000-0000-0000858F0000}"/>
    <cellStyle name="Normal 3 2 2 2 2 3 2 2 4" xfId="11513" xr:uid="{00000000-0005-0000-0000-0000868F0000}"/>
    <cellStyle name="Normal 3 2 2 2 2 3 2 2 5" xfId="19899" xr:uid="{00000000-0005-0000-0000-0000878F0000}"/>
    <cellStyle name="Normal 3 2 2 2 2 3 2 2 6" xfId="28285" xr:uid="{00000000-0005-0000-0000-0000888F0000}"/>
    <cellStyle name="Normal 3 2 2 2 2 3 2 2 7" xfId="36671" xr:uid="{00000000-0005-0000-0000-0000898F0000}"/>
    <cellStyle name="Normal 3 2 2 2 2 3 2 2 8" xfId="45057" xr:uid="{00000000-0005-0000-0000-00008A8F0000}"/>
    <cellStyle name="Normal 3 2 2 2 2 3 2 2 9" xfId="53443" xr:uid="{00000000-0005-0000-0000-00008B8F0000}"/>
    <cellStyle name="Normal 3 2 2 2 2 3 2 3" xfId="3970" xr:uid="{00000000-0005-0000-0000-00008C8F0000}"/>
    <cellStyle name="Normal 3 2 2 2 2 3 2 3 2" xfId="15324" xr:uid="{00000000-0005-0000-0000-00008D8F0000}"/>
    <cellStyle name="Normal 3 2 2 2 2 3 2 3 3" xfId="23710" xr:uid="{00000000-0005-0000-0000-00008E8F0000}"/>
    <cellStyle name="Normal 3 2 2 2 2 3 2 3 4" xfId="32096" xr:uid="{00000000-0005-0000-0000-00008F8F0000}"/>
    <cellStyle name="Normal 3 2 2 2 2 3 2 3 5" xfId="40482" xr:uid="{00000000-0005-0000-0000-0000908F0000}"/>
    <cellStyle name="Normal 3 2 2 2 2 3 2 3 6" xfId="48868" xr:uid="{00000000-0005-0000-0000-0000918F0000}"/>
    <cellStyle name="Normal 3 2 2 2 2 3 2 3 7" xfId="57254" xr:uid="{00000000-0005-0000-0000-0000928F0000}"/>
    <cellStyle name="Normal 3 2 2 2 2 3 2 4" xfId="6938" xr:uid="{00000000-0005-0000-0000-0000938F0000}"/>
    <cellStyle name="Normal 3 2 2 2 2 3 2 4 2" xfId="12614" xr:uid="{00000000-0005-0000-0000-0000948F0000}"/>
    <cellStyle name="Normal 3 2 2 2 2 3 2 4 3" xfId="21000" xr:uid="{00000000-0005-0000-0000-0000958F0000}"/>
    <cellStyle name="Normal 3 2 2 2 2 3 2 4 4" xfId="29386" xr:uid="{00000000-0005-0000-0000-0000968F0000}"/>
    <cellStyle name="Normal 3 2 2 2 2 3 2 4 5" xfId="37772" xr:uid="{00000000-0005-0000-0000-0000978F0000}"/>
    <cellStyle name="Normal 3 2 2 2 2 3 2 4 6" xfId="46158" xr:uid="{00000000-0005-0000-0000-0000988F0000}"/>
    <cellStyle name="Normal 3 2 2 2 2 3 2 4 7" xfId="54544" xr:uid="{00000000-0005-0000-0000-0000998F0000}"/>
    <cellStyle name="Normal 3 2 2 2 2 3 2 5" xfId="9648" xr:uid="{00000000-0005-0000-0000-00009A8F0000}"/>
    <cellStyle name="Normal 3 2 2 2 2 3 2 6" xfId="18034" xr:uid="{00000000-0005-0000-0000-00009B8F0000}"/>
    <cellStyle name="Normal 3 2 2 2 2 3 2 7" xfId="26420" xr:uid="{00000000-0005-0000-0000-00009C8F0000}"/>
    <cellStyle name="Normal 3 2 2 2 2 3 2 8" xfId="34806" xr:uid="{00000000-0005-0000-0000-00009D8F0000}"/>
    <cellStyle name="Normal 3 2 2 2 2 3 2 9" xfId="43192" xr:uid="{00000000-0005-0000-0000-00009E8F0000}"/>
    <cellStyle name="Normal 3 2 2 2 2 3 3" xfId="1673" xr:uid="{00000000-0005-0000-0000-00009F8F0000}"/>
    <cellStyle name="Normal 3 2 2 2 2 3 3 10" xfId="51998" xr:uid="{00000000-0005-0000-0000-0000A08F0000}"/>
    <cellStyle name="Normal 3 2 2 2 2 3 3 11" xfId="60384" xr:uid="{00000000-0005-0000-0000-0000A18F0000}"/>
    <cellStyle name="Normal 3 2 2 2 2 3 3 2" xfId="2693" xr:uid="{00000000-0005-0000-0000-0000A28F0000}"/>
    <cellStyle name="Normal 3 2 2 2 2 3 3 2 2" xfId="5410" xr:uid="{00000000-0005-0000-0000-0000A38F0000}"/>
    <cellStyle name="Normal 3 2 2 2 2 3 3 2 2 2" xfId="16764" xr:uid="{00000000-0005-0000-0000-0000A48F0000}"/>
    <cellStyle name="Normal 3 2 2 2 2 3 3 2 2 3" xfId="25150" xr:uid="{00000000-0005-0000-0000-0000A58F0000}"/>
    <cellStyle name="Normal 3 2 2 2 2 3 3 2 2 4" xfId="33536" xr:uid="{00000000-0005-0000-0000-0000A68F0000}"/>
    <cellStyle name="Normal 3 2 2 2 2 3 3 2 2 5" xfId="41922" xr:uid="{00000000-0005-0000-0000-0000A78F0000}"/>
    <cellStyle name="Normal 3 2 2 2 2 3 3 2 2 6" xfId="50308" xr:uid="{00000000-0005-0000-0000-0000A88F0000}"/>
    <cellStyle name="Normal 3 2 2 2 2 3 3 2 2 7" xfId="58694" xr:uid="{00000000-0005-0000-0000-0000A98F0000}"/>
    <cellStyle name="Normal 3 2 2 2 2 3 3 2 3" xfId="8378" xr:uid="{00000000-0005-0000-0000-0000AA8F0000}"/>
    <cellStyle name="Normal 3 2 2 2 2 3 3 2 3 2" xfId="14054" xr:uid="{00000000-0005-0000-0000-0000AB8F0000}"/>
    <cellStyle name="Normal 3 2 2 2 2 3 3 2 3 3" xfId="22440" xr:uid="{00000000-0005-0000-0000-0000AC8F0000}"/>
    <cellStyle name="Normal 3 2 2 2 2 3 3 2 3 4" xfId="30826" xr:uid="{00000000-0005-0000-0000-0000AD8F0000}"/>
    <cellStyle name="Normal 3 2 2 2 2 3 3 2 3 5" xfId="39212" xr:uid="{00000000-0005-0000-0000-0000AE8F0000}"/>
    <cellStyle name="Normal 3 2 2 2 2 3 3 2 3 6" xfId="47598" xr:uid="{00000000-0005-0000-0000-0000AF8F0000}"/>
    <cellStyle name="Normal 3 2 2 2 2 3 3 2 3 7" xfId="55984" xr:uid="{00000000-0005-0000-0000-0000B08F0000}"/>
    <cellStyle name="Normal 3 2 2 2 2 3 3 2 4" xfId="11088" xr:uid="{00000000-0005-0000-0000-0000B18F0000}"/>
    <cellStyle name="Normal 3 2 2 2 2 3 3 2 5" xfId="19474" xr:uid="{00000000-0005-0000-0000-0000B28F0000}"/>
    <cellStyle name="Normal 3 2 2 2 2 3 3 2 6" xfId="27860" xr:uid="{00000000-0005-0000-0000-0000B38F0000}"/>
    <cellStyle name="Normal 3 2 2 2 2 3 3 2 7" xfId="36246" xr:uid="{00000000-0005-0000-0000-0000B48F0000}"/>
    <cellStyle name="Normal 3 2 2 2 2 3 3 2 8" xfId="44632" xr:uid="{00000000-0005-0000-0000-0000B58F0000}"/>
    <cellStyle name="Normal 3 2 2 2 2 3 3 2 9" xfId="53018" xr:uid="{00000000-0005-0000-0000-0000B68F0000}"/>
    <cellStyle name="Normal 3 2 2 2 2 3 3 3" xfId="4390" xr:uid="{00000000-0005-0000-0000-0000B78F0000}"/>
    <cellStyle name="Normal 3 2 2 2 2 3 3 3 2" xfId="15744" xr:uid="{00000000-0005-0000-0000-0000B88F0000}"/>
    <cellStyle name="Normal 3 2 2 2 2 3 3 3 3" xfId="24130" xr:uid="{00000000-0005-0000-0000-0000B98F0000}"/>
    <cellStyle name="Normal 3 2 2 2 2 3 3 3 4" xfId="32516" xr:uid="{00000000-0005-0000-0000-0000BA8F0000}"/>
    <cellStyle name="Normal 3 2 2 2 2 3 3 3 5" xfId="40902" xr:uid="{00000000-0005-0000-0000-0000BB8F0000}"/>
    <cellStyle name="Normal 3 2 2 2 2 3 3 3 6" xfId="49288" xr:uid="{00000000-0005-0000-0000-0000BC8F0000}"/>
    <cellStyle name="Normal 3 2 2 2 2 3 3 3 7" xfId="57674" xr:uid="{00000000-0005-0000-0000-0000BD8F0000}"/>
    <cellStyle name="Normal 3 2 2 2 2 3 3 4" xfId="7358" xr:uid="{00000000-0005-0000-0000-0000BE8F0000}"/>
    <cellStyle name="Normal 3 2 2 2 2 3 3 4 2" xfId="13034" xr:uid="{00000000-0005-0000-0000-0000BF8F0000}"/>
    <cellStyle name="Normal 3 2 2 2 2 3 3 4 3" xfId="21420" xr:uid="{00000000-0005-0000-0000-0000C08F0000}"/>
    <cellStyle name="Normal 3 2 2 2 2 3 3 4 4" xfId="29806" xr:uid="{00000000-0005-0000-0000-0000C18F0000}"/>
    <cellStyle name="Normal 3 2 2 2 2 3 3 4 5" xfId="38192" xr:uid="{00000000-0005-0000-0000-0000C28F0000}"/>
    <cellStyle name="Normal 3 2 2 2 2 3 3 4 6" xfId="46578" xr:uid="{00000000-0005-0000-0000-0000C38F0000}"/>
    <cellStyle name="Normal 3 2 2 2 2 3 3 4 7" xfId="54964" xr:uid="{00000000-0005-0000-0000-0000C48F0000}"/>
    <cellStyle name="Normal 3 2 2 2 2 3 3 5" xfId="10068" xr:uid="{00000000-0005-0000-0000-0000C58F0000}"/>
    <cellStyle name="Normal 3 2 2 2 2 3 3 6" xfId="18454" xr:uid="{00000000-0005-0000-0000-0000C68F0000}"/>
    <cellStyle name="Normal 3 2 2 2 2 3 3 7" xfId="26840" xr:uid="{00000000-0005-0000-0000-0000C78F0000}"/>
    <cellStyle name="Normal 3 2 2 2 2 3 3 8" xfId="35226" xr:uid="{00000000-0005-0000-0000-0000C88F0000}"/>
    <cellStyle name="Normal 3 2 2 2 2 3 3 9" xfId="43612" xr:uid="{00000000-0005-0000-0000-0000C98F0000}"/>
    <cellStyle name="Normal 3 2 2 2 2 3 4" xfId="2273" xr:uid="{00000000-0005-0000-0000-0000CA8F0000}"/>
    <cellStyle name="Normal 3 2 2 2 2 3 4 2" xfId="4990" xr:uid="{00000000-0005-0000-0000-0000CB8F0000}"/>
    <cellStyle name="Normal 3 2 2 2 2 3 4 2 2" xfId="16344" xr:uid="{00000000-0005-0000-0000-0000CC8F0000}"/>
    <cellStyle name="Normal 3 2 2 2 2 3 4 2 3" xfId="24730" xr:uid="{00000000-0005-0000-0000-0000CD8F0000}"/>
    <cellStyle name="Normal 3 2 2 2 2 3 4 2 4" xfId="33116" xr:uid="{00000000-0005-0000-0000-0000CE8F0000}"/>
    <cellStyle name="Normal 3 2 2 2 2 3 4 2 5" xfId="41502" xr:uid="{00000000-0005-0000-0000-0000CF8F0000}"/>
    <cellStyle name="Normal 3 2 2 2 2 3 4 2 6" xfId="49888" xr:uid="{00000000-0005-0000-0000-0000D08F0000}"/>
    <cellStyle name="Normal 3 2 2 2 2 3 4 2 7" xfId="58274" xr:uid="{00000000-0005-0000-0000-0000D18F0000}"/>
    <cellStyle name="Normal 3 2 2 2 2 3 4 3" xfId="7958" xr:uid="{00000000-0005-0000-0000-0000D28F0000}"/>
    <cellStyle name="Normal 3 2 2 2 2 3 4 3 2" xfId="13634" xr:uid="{00000000-0005-0000-0000-0000D38F0000}"/>
    <cellStyle name="Normal 3 2 2 2 2 3 4 3 3" xfId="22020" xr:uid="{00000000-0005-0000-0000-0000D48F0000}"/>
    <cellStyle name="Normal 3 2 2 2 2 3 4 3 4" xfId="30406" xr:uid="{00000000-0005-0000-0000-0000D58F0000}"/>
    <cellStyle name="Normal 3 2 2 2 2 3 4 3 5" xfId="38792" xr:uid="{00000000-0005-0000-0000-0000D68F0000}"/>
    <cellStyle name="Normal 3 2 2 2 2 3 4 3 6" xfId="47178" xr:uid="{00000000-0005-0000-0000-0000D78F0000}"/>
    <cellStyle name="Normal 3 2 2 2 2 3 4 3 7" xfId="55564" xr:uid="{00000000-0005-0000-0000-0000D88F0000}"/>
    <cellStyle name="Normal 3 2 2 2 2 3 4 4" xfId="10668" xr:uid="{00000000-0005-0000-0000-0000D98F0000}"/>
    <cellStyle name="Normal 3 2 2 2 2 3 4 5" xfId="19054" xr:uid="{00000000-0005-0000-0000-0000DA8F0000}"/>
    <cellStyle name="Normal 3 2 2 2 2 3 4 6" xfId="27440" xr:uid="{00000000-0005-0000-0000-0000DB8F0000}"/>
    <cellStyle name="Normal 3 2 2 2 2 3 4 7" xfId="35826" xr:uid="{00000000-0005-0000-0000-0000DC8F0000}"/>
    <cellStyle name="Normal 3 2 2 2 2 3 4 8" xfId="44212" xr:uid="{00000000-0005-0000-0000-0000DD8F0000}"/>
    <cellStyle name="Normal 3 2 2 2 2 3 4 9" xfId="52598" xr:uid="{00000000-0005-0000-0000-0000DE8F0000}"/>
    <cellStyle name="Normal 3 2 2 2 2 3 5" xfId="732" xr:uid="{00000000-0005-0000-0000-0000DF8F0000}"/>
    <cellStyle name="Normal 3 2 2 2 2 3 5 2" xfId="6513" xr:uid="{00000000-0005-0000-0000-0000E08F0000}"/>
    <cellStyle name="Normal 3 2 2 2 2 3 5 3" xfId="12189" xr:uid="{00000000-0005-0000-0000-0000E18F0000}"/>
    <cellStyle name="Normal 3 2 2 2 2 3 5 4" xfId="20575" xr:uid="{00000000-0005-0000-0000-0000E28F0000}"/>
    <cellStyle name="Normal 3 2 2 2 2 3 5 5" xfId="28961" xr:uid="{00000000-0005-0000-0000-0000E38F0000}"/>
    <cellStyle name="Normal 3 2 2 2 2 3 5 6" xfId="37347" xr:uid="{00000000-0005-0000-0000-0000E48F0000}"/>
    <cellStyle name="Normal 3 2 2 2 2 3 5 7" xfId="45733" xr:uid="{00000000-0005-0000-0000-0000E58F0000}"/>
    <cellStyle name="Normal 3 2 2 2 2 3 5 8" xfId="54119" xr:uid="{00000000-0005-0000-0000-0000E68F0000}"/>
    <cellStyle name="Normal 3 2 2 2 2 3 6" xfId="3545" xr:uid="{00000000-0005-0000-0000-0000E78F0000}"/>
    <cellStyle name="Normal 3 2 2 2 2 3 6 2" xfId="14899" xr:uid="{00000000-0005-0000-0000-0000E88F0000}"/>
    <cellStyle name="Normal 3 2 2 2 2 3 6 3" xfId="23285" xr:uid="{00000000-0005-0000-0000-0000E98F0000}"/>
    <cellStyle name="Normal 3 2 2 2 2 3 6 4" xfId="31671" xr:uid="{00000000-0005-0000-0000-0000EA8F0000}"/>
    <cellStyle name="Normal 3 2 2 2 2 3 6 5" xfId="40057" xr:uid="{00000000-0005-0000-0000-0000EB8F0000}"/>
    <cellStyle name="Normal 3 2 2 2 2 3 6 6" xfId="48443" xr:uid="{00000000-0005-0000-0000-0000EC8F0000}"/>
    <cellStyle name="Normal 3 2 2 2 2 3 6 7" xfId="56829" xr:uid="{00000000-0005-0000-0000-0000ED8F0000}"/>
    <cellStyle name="Normal 3 2 2 2 2 3 7" xfId="6223" xr:uid="{00000000-0005-0000-0000-0000EE8F0000}"/>
    <cellStyle name="Normal 3 2 2 2 2 3 7 2" xfId="11899" xr:uid="{00000000-0005-0000-0000-0000EF8F0000}"/>
    <cellStyle name="Normal 3 2 2 2 2 3 7 3" xfId="20285" xr:uid="{00000000-0005-0000-0000-0000F08F0000}"/>
    <cellStyle name="Normal 3 2 2 2 2 3 7 4" xfId="28671" xr:uid="{00000000-0005-0000-0000-0000F18F0000}"/>
    <cellStyle name="Normal 3 2 2 2 2 3 7 5" xfId="37057" xr:uid="{00000000-0005-0000-0000-0000F28F0000}"/>
    <cellStyle name="Normal 3 2 2 2 2 3 7 6" xfId="45443" xr:uid="{00000000-0005-0000-0000-0000F38F0000}"/>
    <cellStyle name="Normal 3 2 2 2 2 3 7 7" xfId="53829" xr:uid="{00000000-0005-0000-0000-0000F48F0000}"/>
    <cellStyle name="Normal 3 2 2 2 2 3 8" xfId="9223" xr:uid="{00000000-0005-0000-0000-0000F58F0000}"/>
    <cellStyle name="Normal 3 2 2 2 2 3 9" xfId="17609" xr:uid="{00000000-0005-0000-0000-0000F68F0000}"/>
    <cellStyle name="Normal 3 2 2 2 2 4" xfId="1168" xr:uid="{00000000-0005-0000-0000-0000F78F0000}"/>
    <cellStyle name="Normal 3 2 2 2 2 4 10" xfId="43193" xr:uid="{00000000-0005-0000-0000-0000F88F0000}"/>
    <cellStyle name="Normal 3 2 2 2 2 4 11" xfId="51579" xr:uid="{00000000-0005-0000-0000-0000F98F0000}"/>
    <cellStyle name="Normal 3 2 2 2 2 4 12" xfId="59965" xr:uid="{00000000-0005-0000-0000-0000FA8F0000}"/>
    <cellStyle name="Normal 3 2 2 2 2 4 13" xfId="61398" xr:uid="{00000000-0005-0000-0000-0000FB8F0000}"/>
    <cellStyle name="Normal 3 2 2 2 2 4 2" xfId="1907" xr:uid="{00000000-0005-0000-0000-0000FC8F0000}"/>
    <cellStyle name="Normal 3 2 2 2 2 4 2 10" xfId="52232" xr:uid="{00000000-0005-0000-0000-0000FD8F0000}"/>
    <cellStyle name="Normal 3 2 2 2 2 4 2 11" xfId="60618" xr:uid="{00000000-0005-0000-0000-0000FE8F0000}"/>
    <cellStyle name="Normal 3 2 2 2 2 4 2 2" xfId="3119" xr:uid="{00000000-0005-0000-0000-0000FF8F0000}"/>
    <cellStyle name="Normal 3 2 2 2 2 4 2 2 2" xfId="5836" xr:uid="{00000000-0005-0000-0000-000000900000}"/>
    <cellStyle name="Normal 3 2 2 2 2 4 2 2 2 2" xfId="17190" xr:uid="{00000000-0005-0000-0000-000001900000}"/>
    <cellStyle name="Normal 3 2 2 2 2 4 2 2 2 3" xfId="25576" xr:uid="{00000000-0005-0000-0000-000002900000}"/>
    <cellStyle name="Normal 3 2 2 2 2 4 2 2 2 4" xfId="33962" xr:uid="{00000000-0005-0000-0000-000003900000}"/>
    <cellStyle name="Normal 3 2 2 2 2 4 2 2 2 5" xfId="42348" xr:uid="{00000000-0005-0000-0000-000004900000}"/>
    <cellStyle name="Normal 3 2 2 2 2 4 2 2 2 6" xfId="50734" xr:uid="{00000000-0005-0000-0000-000005900000}"/>
    <cellStyle name="Normal 3 2 2 2 2 4 2 2 2 7" xfId="59120" xr:uid="{00000000-0005-0000-0000-000006900000}"/>
    <cellStyle name="Normal 3 2 2 2 2 4 2 2 3" xfId="8804" xr:uid="{00000000-0005-0000-0000-000007900000}"/>
    <cellStyle name="Normal 3 2 2 2 2 4 2 2 3 2" xfId="14480" xr:uid="{00000000-0005-0000-0000-000008900000}"/>
    <cellStyle name="Normal 3 2 2 2 2 4 2 2 3 3" xfId="22866" xr:uid="{00000000-0005-0000-0000-000009900000}"/>
    <cellStyle name="Normal 3 2 2 2 2 4 2 2 3 4" xfId="31252" xr:uid="{00000000-0005-0000-0000-00000A900000}"/>
    <cellStyle name="Normal 3 2 2 2 2 4 2 2 3 5" xfId="39638" xr:uid="{00000000-0005-0000-0000-00000B900000}"/>
    <cellStyle name="Normal 3 2 2 2 2 4 2 2 3 6" xfId="48024" xr:uid="{00000000-0005-0000-0000-00000C900000}"/>
    <cellStyle name="Normal 3 2 2 2 2 4 2 2 3 7" xfId="56410" xr:uid="{00000000-0005-0000-0000-00000D900000}"/>
    <cellStyle name="Normal 3 2 2 2 2 4 2 2 4" xfId="11514" xr:uid="{00000000-0005-0000-0000-00000E900000}"/>
    <cellStyle name="Normal 3 2 2 2 2 4 2 2 5" xfId="19900" xr:uid="{00000000-0005-0000-0000-00000F900000}"/>
    <cellStyle name="Normal 3 2 2 2 2 4 2 2 6" xfId="28286" xr:uid="{00000000-0005-0000-0000-000010900000}"/>
    <cellStyle name="Normal 3 2 2 2 2 4 2 2 7" xfId="36672" xr:uid="{00000000-0005-0000-0000-000011900000}"/>
    <cellStyle name="Normal 3 2 2 2 2 4 2 2 8" xfId="45058" xr:uid="{00000000-0005-0000-0000-000012900000}"/>
    <cellStyle name="Normal 3 2 2 2 2 4 2 2 9" xfId="53444" xr:uid="{00000000-0005-0000-0000-000013900000}"/>
    <cellStyle name="Normal 3 2 2 2 2 4 2 3" xfId="4624" xr:uid="{00000000-0005-0000-0000-000014900000}"/>
    <cellStyle name="Normal 3 2 2 2 2 4 2 3 2" xfId="15978" xr:uid="{00000000-0005-0000-0000-000015900000}"/>
    <cellStyle name="Normal 3 2 2 2 2 4 2 3 3" xfId="24364" xr:uid="{00000000-0005-0000-0000-000016900000}"/>
    <cellStyle name="Normal 3 2 2 2 2 4 2 3 4" xfId="32750" xr:uid="{00000000-0005-0000-0000-000017900000}"/>
    <cellStyle name="Normal 3 2 2 2 2 4 2 3 5" xfId="41136" xr:uid="{00000000-0005-0000-0000-000018900000}"/>
    <cellStyle name="Normal 3 2 2 2 2 4 2 3 6" xfId="49522" xr:uid="{00000000-0005-0000-0000-000019900000}"/>
    <cellStyle name="Normal 3 2 2 2 2 4 2 3 7" xfId="57908" xr:uid="{00000000-0005-0000-0000-00001A900000}"/>
    <cellStyle name="Normal 3 2 2 2 2 4 2 4" xfId="7592" xr:uid="{00000000-0005-0000-0000-00001B900000}"/>
    <cellStyle name="Normal 3 2 2 2 2 4 2 4 2" xfId="13268" xr:uid="{00000000-0005-0000-0000-00001C900000}"/>
    <cellStyle name="Normal 3 2 2 2 2 4 2 4 3" xfId="21654" xr:uid="{00000000-0005-0000-0000-00001D900000}"/>
    <cellStyle name="Normal 3 2 2 2 2 4 2 4 4" xfId="30040" xr:uid="{00000000-0005-0000-0000-00001E900000}"/>
    <cellStyle name="Normal 3 2 2 2 2 4 2 4 5" xfId="38426" xr:uid="{00000000-0005-0000-0000-00001F900000}"/>
    <cellStyle name="Normal 3 2 2 2 2 4 2 4 6" xfId="46812" xr:uid="{00000000-0005-0000-0000-000020900000}"/>
    <cellStyle name="Normal 3 2 2 2 2 4 2 4 7" xfId="55198" xr:uid="{00000000-0005-0000-0000-000021900000}"/>
    <cellStyle name="Normal 3 2 2 2 2 4 2 5" xfId="10302" xr:uid="{00000000-0005-0000-0000-000022900000}"/>
    <cellStyle name="Normal 3 2 2 2 2 4 2 6" xfId="18688" xr:uid="{00000000-0005-0000-0000-000023900000}"/>
    <cellStyle name="Normal 3 2 2 2 2 4 2 7" xfId="27074" xr:uid="{00000000-0005-0000-0000-000024900000}"/>
    <cellStyle name="Normal 3 2 2 2 2 4 2 8" xfId="35460" xr:uid="{00000000-0005-0000-0000-000025900000}"/>
    <cellStyle name="Normal 3 2 2 2 2 4 2 9" xfId="43846" xr:uid="{00000000-0005-0000-0000-000026900000}"/>
    <cellStyle name="Normal 3 2 2 2 2 4 3" xfId="2274" xr:uid="{00000000-0005-0000-0000-000027900000}"/>
    <cellStyle name="Normal 3 2 2 2 2 4 3 2" xfId="4991" xr:uid="{00000000-0005-0000-0000-000028900000}"/>
    <cellStyle name="Normal 3 2 2 2 2 4 3 2 2" xfId="16345" xr:uid="{00000000-0005-0000-0000-000029900000}"/>
    <cellStyle name="Normal 3 2 2 2 2 4 3 2 3" xfId="24731" xr:uid="{00000000-0005-0000-0000-00002A900000}"/>
    <cellStyle name="Normal 3 2 2 2 2 4 3 2 4" xfId="33117" xr:uid="{00000000-0005-0000-0000-00002B900000}"/>
    <cellStyle name="Normal 3 2 2 2 2 4 3 2 5" xfId="41503" xr:uid="{00000000-0005-0000-0000-00002C900000}"/>
    <cellStyle name="Normal 3 2 2 2 2 4 3 2 6" xfId="49889" xr:uid="{00000000-0005-0000-0000-00002D900000}"/>
    <cellStyle name="Normal 3 2 2 2 2 4 3 2 7" xfId="58275" xr:uid="{00000000-0005-0000-0000-00002E900000}"/>
    <cellStyle name="Normal 3 2 2 2 2 4 3 3" xfId="7959" xr:uid="{00000000-0005-0000-0000-00002F900000}"/>
    <cellStyle name="Normal 3 2 2 2 2 4 3 3 2" xfId="13635" xr:uid="{00000000-0005-0000-0000-000030900000}"/>
    <cellStyle name="Normal 3 2 2 2 2 4 3 3 3" xfId="22021" xr:uid="{00000000-0005-0000-0000-000031900000}"/>
    <cellStyle name="Normal 3 2 2 2 2 4 3 3 4" xfId="30407" xr:uid="{00000000-0005-0000-0000-000032900000}"/>
    <cellStyle name="Normal 3 2 2 2 2 4 3 3 5" xfId="38793" xr:uid="{00000000-0005-0000-0000-000033900000}"/>
    <cellStyle name="Normal 3 2 2 2 2 4 3 3 6" xfId="47179" xr:uid="{00000000-0005-0000-0000-000034900000}"/>
    <cellStyle name="Normal 3 2 2 2 2 4 3 3 7" xfId="55565" xr:uid="{00000000-0005-0000-0000-000035900000}"/>
    <cellStyle name="Normal 3 2 2 2 2 4 3 4" xfId="10669" xr:uid="{00000000-0005-0000-0000-000036900000}"/>
    <cellStyle name="Normal 3 2 2 2 2 4 3 5" xfId="19055" xr:uid="{00000000-0005-0000-0000-000037900000}"/>
    <cellStyle name="Normal 3 2 2 2 2 4 3 6" xfId="27441" xr:uid="{00000000-0005-0000-0000-000038900000}"/>
    <cellStyle name="Normal 3 2 2 2 2 4 3 7" xfId="35827" xr:uid="{00000000-0005-0000-0000-000039900000}"/>
    <cellStyle name="Normal 3 2 2 2 2 4 3 8" xfId="44213" xr:uid="{00000000-0005-0000-0000-00003A900000}"/>
    <cellStyle name="Normal 3 2 2 2 2 4 3 9" xfId="52599" xr:uid="{00000000-0005-0000-0000-00003B900000}"/>
    <cellStyle name="Normal 3 2 2 2 2 4 4" xfId="3971" xr:uid="{00000000-0005-0000-0000-00003C900000}"/>
    <cellStyle name="Normal 3 2 2 2 2 4 4 2" xfId="15325" xr:uid="{00000000-0005-0000-0000-00003D900000}"/>
    <cellStyle name="Normal 3 2 2 2 2 4 4 3" xfId="23711" xr:uid="{00000000-0005-0000-0000-00003E900000}"/>
    <cellStyle name="Normal 3 2 2 2 2 4 4 4" xfId="32097" xr:uid="{00000000-0005-0000-0000-00003F900000}"/>
    <cellStyle name="Normal 3 2 2 2 2 4 4 5" xfId="40483" xr:uid="{00000000-0005-0000-0000-000040900000}"/>
    <cellStyle name="Normal 3 2 2 2 2 4 4 6" xfId="48869" xr:uid="{00000000-0005-0000-0000-000041900000}"/>
    <cellStyle name="Normal 3 2 2 2 2 4 4 7" xfId="57255" xr:uid="{00000000-0005-0000-0000-000042900000}"/>
    <cellStyle name="Normal 3 2 2 2 2 4 5" xfId="6939" xr:uid="{00000000-0005-0000-0000-000043900000}"/>
    <cellStyle name="Normal 3 2 2 2 2 4 5 2" xfId="12615" xr:uid="{00000000-0005-0000-0000-000044900000}"/>
    <cellStyle name="Normal 3 2 2 2 2 4 5 3" xfId="21001" xr:uid="{00000000-0005-0000-0000-000045900000}"/>
    <cellStyle name="Normal 3 2 2 2 2 4 5 4" xfId="29387" xr:uid="{00000000-0005-0000-0000-000046900000}"/>
    <cellStyle name="Normal 3 2 2 2 2 4 5 5" xfId="37773" xr:uid="{00000000-0005-0000-0000-000047900000}"/>
    <cellStyle name="Normal 3 2 2 2 2 4 5 6" xfId="46159" xr:uid="{00000000-0005-0000-0000-000048900000}"/>
    <cellStyle name="Normal 3 2 2 2 2 4 5 7" xfId="54545" xr:uid="{00000000-0005-0000-0000-000049900000}"/>
    <cellStyle name="Normal 3 2 2 2 2 4 6" xfId="9649" xr:uid="{00000000-0005-0000-0000-00004A900000}"/>
    <cellStyle name="Normal 3 2 2 2 2 4 7" xfId="18035" xr:uid="{00000000-0005-0000-0000-00004B900000}"/>
    <cellStyle name="Normal 3 2 2 2 2 4 8" xfId="26421" xr:uid="{00000000-0005-0000-0000-00004C900000}"/>
    <cellStyle name="Normal 3 2 2 2 2 4 9" xfId="34807" xr:uid="{00000000-0005-0000-0000-00004D900000}"/>
    <cellStyle name="Normal 3 2 2 2 2 5" xfId="1163" xr:uid="{00000000-0005-0000-0000-00004E900000}"/>
    <cellStyle name="Normal 3 2 2 2 2 5 10" xfId="51574" xr:uid="{00000000-0005-0000-0000-00004F900000}"/>
    <cellStyle name="Normal 3 2 2 2 2 5 11" xfId="59960" xr:uid="{00000000-0005-0000-0000-000050900000}"/>
    <cellStyle name="Normal 3 2 2 2 2 5 2" xfId="3114" xr:uid="{00000000-0005-0000-0000-000051900000}"/>
    <cellStyle name="Normal 3 2 2 2 2 5 2 2" xfId="5831" xr:uid="{00000000-0005-0000-0000-000052900000}"/>
    <cellStyle name="Normal 3 2 2 2 2 5 2 2 2" xfId="17185" xr:uid="{00000000-0005-0000-0000-000053900000}"/>
    <cellStyle name="Normal 3 2 2 2 2 5 2 2 3" xfId="25571" xr:uid="{00000000-0005-0000-0000-000054900000}"/>
    <cellStyle name="Normal 3 2 2 2 2 5 2 2 4" xfId="33957" xr:uid="{00000000-0005-0000-0000-000055900000}"/>
    <cellStyle name="Normal 3 2 2 2 2 5 2 2 5" xfId="42343" xr:uid="{00000000-0005-0000-0000-000056900000}"/>
    <cellStyle name="Normal 3 2 2 2 2 5 2 2 6" xfId="50729" xr:uid="{00000000-0005-0000-0000-000057900000}"/>
    <cellStyle name="Normal 3 2 2 2 2 5 2 2 7" xfId="59115" xr:uid="{00000000-0005-0000-0000-000058900000}"/>
    <cellStyle name="Normal 3 2 2 2 2 5 2 3" xfId="8799" xr:uid="{00000000-0005-0000-0000-000059900000}"/>
    <cellStyle name="Normal 3 2 2 2 2 5 2 3 2" xfId="14475" xr:uid="{00000000-0005-0000-0000-00005A900000}"/>
    <cellStyle name="Normal 3 2 2 2 2 5 2 3 3" xfId="22861" xr:uid="{00000000-0005-0000-0000-00005B900000}"/>
    <cellStyle name="Normal 3 2 2 2 2 5 2 3 4" xfId="31247" xr:uid="{00000000-0005-0000-0000-00005C900000}"/>
    <cellStyle name="Normal 3 2 2 2 2 5 2 3 5" xfId="39633" xr:uid="{00000000-0005-0000-0000-00005D900000}"/>
    <cellStyle name="Normal 3 2 2 2 2 5 2 3 6" xfId="48019" xr:uid="{00000000-0005-0000-0000-00005E900000}"/>
    <cellStyle name="Normal 3 2 2 2 2 5 2 3 7" xfId="56405" xr:uid="{00000000-0005-0000-0000-00005F900000}"/>
    <cellStyle name="Normal 3 2 2 2 2 5 2 4" xfId="11509" xr:uid="{00000000-0005-0000-0000-000060900000}"/>
    <cellStyle name="Normal 3 2 2 2 2 5 2 5" xfId="19895" xr:uid="{00000000-0005-0000-0000-000061900000}"/>
    <cellStyle name="Normal 3 2 2 2 2 5 2 6" xfId="28281" xr:uid="{00000000-0005-0000-0000-000062900000}"/>
    <cellStyle name="Normal 3 2 2 2 2 5 2 7" xfId="36667" xr:uid="{00000000-0005-0000-0000-000063900000}"/>
    <cellStyle name="Normal 3 2 2 2 2 5 2 8" xfId="45053" xr:uid="{00000000-0005-0000-0000-000064900000}"/>
    <cellStyle name="Normal 3 2 2 2 2 5 2 9" xfId="53439" xr:uid="{00000000-0005-0000-0000-000065900000}"/>
    <cellStyle name="Normal 3 2 2 2 2 5 3" xfId="3966" xr:uid="{00000000-0005-0000-0000-000066900000}"/>
    <cellStyle name="Normal 3 2 2 2 2 5 3 2" xfId="15320" xr:uid="{00000000-0005-0000-0000-000067900000}"/>
    <cellStyle name="Normal 3 2 2 2 2 5 3 3" xfId="23706" xr:uid="{00000000-0005-0000-0000-000068900000}"/>
    <cellStyle name="Normal 3 2 2 2 2 5 3 4" xfId="32092" xr:uid="{00000000-0005-0000-0000-000069900000}"/>
    <cellStyle name="Normal 3 2 2 2 2 5 3 5" xfId="40478" xr:uid="{00000000-0005-0000-0000-00006A900000}"/>
    <cellStyle name="Normal 3 2 2 2 2 5 3 6" xfId="48864" xr:uid="{00000000-0005-0000-0000-00006B900000}"/>
    <cellStyle name="Normal 3 2 2 2 2 5 3 7" xfId="57250" xr:uid="{00000000-0005-0000-0000-00006C900000}"/>
    <cellStyle name="Normal 3 2 2 2 2 5 4" xfId="6934" xr:uid="{00000000-0005-0000-0000-00006D900000}"/>
    <cellStyle name="Normal 3 2 2 2 2 5 4 2" xfId="12610" xr:uid="{00000000-0005-0000-0000-00006E900000}"/>
    <cellStyle name="Normal 3 2 2 2 2 5 4 3" xfId="20996" xr:uid="{00000000-0005-0000-0000-00006F900000}"/>
    <cellStyle name="Normal 3 2 2 2 2 5 4 4" xfId="29382" xr:uid="{00000000-0005-0000-0000-000070900000}"/>
    <cellStyle name="Normal 3 2 2 2 2 5 4 5" xfId="37768" xr:uid="{00000000-0005-0000-0000-000071900000}"/>
    <cellStyle name="Normal 3 2 2 2 2 5 4 6" xfId="46154" xr:uid="{00000000-0005-0000-0000-000072900000}"/>
    <cellStyle name="Normal 3 2 2 2 2 5 4 7" xfId="54540" xr:uid="{00000000-0005-0000-0000-000073900000}"/>
    <cellStyle name="Normal 3 2 2 2 2 5 5" xfId="9644" xr:uid="{00000000-0005-0000-0000-000074900000}"/>
    <cellStyle name="Normal 3 2 2 2 2 5 6" xfId="18030" xr:uid="{00000000-0005-0000-0000-000075900000}"/>
    <cellStyle name="Normal 3 2 2 2 2 5 7" xfId="26416" xr:uid="{00000000-0005-0000-0000-000076900000}"/>
    <cellStyle name="Normal 3 2 2 2 2 5 8" xfId="34802" xr:uid="{00000000-0005-0000-0000-000077900000}"/>
    <cellStyle name="Normal 3 2 2 2 2 5 9" xfId="43188" xr:uid="{00000000-0005-0000-0000-000078900000}"/>
    <cellStyle name="Normal 3 2 2 2 2 6" xfId="1670" xr:uid="{00000000-0005-0000-0000-000079900000}"/>
    <cellStyle name="Normal 3 2 2 2 2 6 10" xfId="51995" xr:uid="{00000000-0005-0000-0000-00007A900000}"/>
    <cellStyle name="Normal 3 2 2 2 2 6 11" xfId="60381" xr:uid="{00000000-0005-0000-0000-00007B900000}"/>
    <cellStyle name="Normal 3 2 2 2 2 6 2" xfId="2690" xr:uid="{00000000-0005-0000-0000-00007C900000}"/>
    <cellStyle name="Normal 3 2 2 2 2 6 2 2" xfId="5407" xr:uid="{00000000-0005-0000-0000-00007D900000}"/>
    <cellStyle name="Normal 3 2 2 2 2 6 2 2 2" xfId="16761" xr:uid="{00000000-0005-0000-0000-00007E900000}"/>
    <cellStyle name="Normal 3 2 2 2 2 6 2 2 3" xfId="25147" xr:uid="{00000000-0005-0000-0000-00007F900000}"/>
    <cellStyle name="Normal 3 2 2 2 2 6 2 2 4" xfId="33533" xr:uid="{00000000-0005-0000-0000-000080900000}"/>
    <cellStyle name="Normal 3 2 2 2 2 6 2 2 5" xfId="41919" xr:uid="{00000000-0005-0000-0000-000081900000}"/>
    <cellStyle name="Normal 3 2 2 2 2 6 2 2 6" xfId="50305" xr:uid="{00000000-0005-0000-0000-000082900000}"/>
    <cellStyle name="Normal 3 2 2 2 2 6 2 2 7" xfId="58691" xr:uid="{00000000-0005-0000-0000-000083900000}"/>
    <cellStyle name="Normal 3 2 2 2 2 6 2 3" xfId="8375" xr:uid="{00000000-0005-0000-0000-000084900000}"/>
    <cellStyle name="Normal 3 2 2 2 2 6 2 3 2" xfId="14051" xr:uid="{00000000-0005-0000-0000-000085900000}"/>
    <cellStyle name="Normal 3 2 2 2 2 6 2 3 3" xfId="22437" xr:uid="{00000000-0005-0000-0000-000086900000}"/>
    <cellStyle name="Normal 3 2 2 2 2 6 2 3 4" xfId="30823" xr:uid="{00000000-0005-0000-0000-000087900000}"/>
    <cellStyle name="Normal 3 2 2 2 2 6 2 3 5" xfId="39209" xr:uid="{00000000-0005-0000-0000-000088900000}"/>
    <cellStyle name="Normal 3 2 2 2 2 6 2 3 6" xfId="47595" xr:uid="{00000000-0005-0000-0000-000089900000}"/>
    <cellStyle name="Normal 3 2 2 2 2 6 2 3 7" xfId="55981" xr:uid="{00000000-0005-0000-0000-00008A900000}"/>
    <cellStyle name="Normal 3 2 2 2 2 6 2 4" xfId="11085" xr:uid="{00000000-0005-0000-0000-00008B900000}"/>
    <cellStyle name="Normal 3 2 2 2 2 6 2 5" xfId="19471" xr:uid="{00000000-0005-0000-0000-00008C900000}"/>
    <cellStyle name="Normal 3 2 2 2 2 6 2 6" xfId="27857" xr:uid="{00000000-0005-0000-0000-00008D900000}"/>
    <cellStyle name="Normal 3 2 2 2 2 6 2 7" xfId="36243" xr:uid="{00000000-0005-0000-0000-00008E900000}"/>
    <cellStyle name="Normal 3 2 2 2 2 6 2 8" xfId="44629" xr:uid="{00000000-0005-0000-0000-00008F900000}"/>
    <cellStyle name="Normal 3 2 2 2 2 6 2 9" xfId="53015" xr:uid="{00000000-0005-0000-0000-000090900000}"/>
    <cellStyle name="Normal 3 2 2 2 2 6 3" xfId="4387" xr:uid="{00000000-0005-0000-0000-000091900000}"/>
    <cellStyle name="Normal 3 2 2 2 2 6 3 2" xfId="15741" xr:uid="{00000000-0005-0000-0000-000092900000}"/>
    <cellStyle name="Normal 3 2 2 2 2 6 3 3" xfId="24127" xr:uid="{00000000-0005-0000-0000-000093900000}"/>
    <cellStyle name="Normal 3 2 2 2 2 6 3 4" xfId="32513" xr:uid="{00000000-0005-0000-0000-000094900000}"/>
    <cellStyle name="Normal 3 2 2 2 2 6 3 5" xfId="40899" xr:uid="{00000000-0005-0000-0000-000095900000}"/>
    <cellStyle name="Normal 3 2 2 2 2 6 3 6" xfId="49285" xr:uid="{00000000-0005-0000-0000-000096900000}"/>
    <cellStyle name="Normal 3 2 2 2 2 6 3 7" xfId="57671" xr:uid="{00000000-0005-0000-0000-000097900000}"/>
    <cellStyle name="Normal 3 2 2 2 2 6 4" xfId="7355" xr:uid="{00000000-0005-0000-0000-000098900000}"/>
    <cellStyle name="Normal 3 2 2 2 2 6 4 2" xfId="13031" xr:uid="{00000000-0005-0000-0000-000099900000}"/>
    <cellStyle name="Normal 3 2 2 2 2 6 4 3" xfId="21417" xr:uid="{00000000-0005-0000-0000-00009A900000}"/>
    <cellStyle name="Normal 3 2 2 2 2 6 4 4" xfId="29803" xr:uid="{00000000-0005-0000-0000-00009B900000}"/>
    <cellStyle name="Normal 3 2 2 2 2 6 4 5" xfId="38189" xr:uid="{00000000-0005-0000-0000-00009C900000}"/>
    <cellStyle name="Normal 3 2 2 2 2 6 4 6" xfId="46575" xr:uid="{00000000-0005-0000-0000-00009D900000}"/>
    <cellStyle name="Normal 3 2 2 2 2 6 4 7" xfId="54961" xr:uid="{00000000-0005-0000-0000-00009E900000}"/>
    <cellStyle name="Normal 3 2 2 2 2 6 5" xfId="10065" xr:uid="{00000000-0005-0000-0000-00009F900000}"/>
    <cellStyle name="Normal 3 2 2 2 2 6 6" xfId="18451" xr:uid="{00000000-0005-0000-0000-0000A0900000}"/>
    <cellStyle name="Normal 3 2 2 2 2 6 7" xfId="26837" xr:uid="{00000000-0005-0000-0000-0000A1900000}"/>
    <cellStyle name="Normal 3 2 2 2 2 6 8" xfId="35223" xr:uid="{00000000-0005-0000-0000-0000A2900000}"/>
    <cellStyle name="Normal 3 2 2 2 2 6 9" xfId="43609" xr:uid="{00000000-0005-0000-0000-0000A3900000}"/>
    <cellStyle name="Normal 3 2 2 2 2 7" xfId="2269" xr:uid="{00000000-0005-0000-0000-0000A4900000}"/>
    <cellStyle name="Normal 3 2 2 2 2 7 2" xfId="4986" xr:uid="{00000000-0005-0000-0000-0000A5900000}"/>
    <cellStyle name="Normal 3 2 2 2 2 7 2 2" xfId="16340" xr:uid="{00000000-0005-0000-0000-0000A6900000}"/>
    <cellStyle name="Normal 3 2 2 2 2 7 2 3" xfId="24726" xr:uid="{00000000-0005-0000-0000-0000A7900000}"/>
    <cellStyle name="Normal 3 2 2 2 2 7 2 4" xfId="33112" xr:uid="{00000000-0005-0000-0000-0000A8900000}"/>
    <cellStyle name="Normal 3 2 2 2 2 7 2 5" xfId="41498" xr:uid="{00000000-0005-0000-0000-0000A9900000}"/>
    <cellStyle name="Normal 3 2 2 2 2 7 2 6" xfId="49884" xr:uid="{00000000-0005-0000-0000-0000AA900000}"/>
    <cellStyle name="Normal 3 2 2 2 2 7 2 7" xfId="58270" xr:uid="{00000000-0005-0000-0000-0000AB900000}"/>
    <cellStyle name="Normal 3 2 2 2 2 7 3" xfId="7954" xr:uid="{00000000-0005-0000-0000-0000AC900000}"/>
    <cellStyle name="Normal 3 2 2 2 2 7 3 2" xfId="13630" xr:uid="{00000000-0005-0000-0000-0000AD900000}"/>
    <cellStyle name="Normal 3 2 2 2 2 7 3 3" xfId="22016" xr:uid="{00000000-0005-0000-0000-0000AE900000}"/>
    <cellStyle name="Normal 3 2 2 2 2 7 3 4" xfId="30402" xr:uid="{00000000-0005-0000-0000-0000AF900000}"/>
    <cellStyle name="Normal 3 2 2 2 2 7 3 5" xfId="38788" xr:uid="{00000000-0005-0000-0000-0000B0900000}"/>
    <cellStyle name="Normal 3 2 2 2 2 7 3 6" xfId="47174" xr:uid="{00000000-0005-0000-0000-0000B1900000}"/>
    <cellStyle name="Normal 3 2 2 2 2 7 3 7" xfId="55560" xr:uid="{00000000-0005-0000-0000-0000B2900000}"/>
    <cellStyle name="Normal 3 2 2 2 2 7 4" xfId="10664" xr:uid="{00000000-0005-0000-0000-0000B3900000}"/>
    <cellStyle name="Normal 3 2 2 2 2 7 5" xfId="19050" xr:uid="{00000000-0005-0000-0000-0000B4900000}"/>
    <cellStyle name="Normal 3 2 2 2 2 7 6" xfId="27436" xr:uid="{00000000-0005-0000-0000-0000B5900000}"/>
    <cellStyle name="Normal 3 2 2 2 2 7 7" xfId="35822" xr:uid="{00000000-0005-0000-0000-0000B6900000}"/>
    <cellStyle name="Normal 3 2 2 2 2 7 8" xfId="44208" xr:uid="{00000000-0005-0000-0000-0000B7900000}"/>
    <cellStyle name="Normal 3 2 2 2 2 7 9" xfId="52594" xr:uid="{00000000-0005-0000-0000-0000B8900000}"/>
    <cellStyle name="Normal 3 2 2 2 2 8" xfId="730" xr:uid="{00000000-0005-0000-0000-0000B9900000}"/>
    <cellStyle name="Normal 3 2 2 2 2 8 2" xfId="6510" xr:uid="{00000000-0005-0000-0000-0000BA900000}"/>
    <cellStyle name="Normal 3 2 2 2 2 8 3" xfId="12186" xr:uid="{00000000-0005-0000-0000-0000BB900000}"/>
    <cellStyle name="Normal 3 2 2 2 2 8 4" xfId="20572" xr:uid="{00000000-0005-0000-0000-0000BC900000}"/>
    <cellStyle name="Normal 3 2 2 2 2 8 5" xfId="28958" xr:uid="{00000000-0005-0000-0000-0000BD900000}"/>
    <cellStyle name="Normal 3 2 2 2 2 8 6" xfId="37344" xr:uid="{00000000-0005-0000-0000-0000BE900000}"/>
    <cellStyle name="Normal 3 2 2 2 2 8 7" xfId="45730" xr:uid="{00000000-0005-0000-0000-0000BF900000}"/>
    <cellStyle name="Normal 3 2 2 2 2 8 8" xfId="54116" xr:uid="{00000000-0005-0000-0000-0000C0900000}"/>
    <cellStyle name="Normal 3 2 2 2 2 9" xfId="3542" xr:uid="{00000000-0005-0000-0000-0000C1900000}"/>
    <cellStyle name="Normal 3 2 2 2 2 9 2" xfId="14896" xr:uid="{00000000-0005-0000-0000-0000C2900000}"/>
    <cellStyle name="Normal 3 2 2 2 2 9 3" xfId="23282" xr:uid="{00000000-0005-0000-0000-0000C3900000}"/>
    <cellStyle name="Normal 3 2 2 2 2 9 4" xfId="31668" xr:uid="{00000000-0005-0000-0000-0000C4900000}"/>
    <cellStyle name="Normal 3 2 2 2 2 9 5" xfId="40054" xr:uid="{00000000-0005-0000-0000-0000C5900000}"/>
    <cellStyle name="Normal 3 2 2 2 2 9 6" xfId="48440" xr:uid="{00000000-0005-0000-0000-0000C6900000}"/>
    <cellStyle name="Normal 3 2 2 2 2 9 7" xfId="56826" xr:uid="{00000000-0005-0000-0000-0000C7900000}"/>
    <cellStyle name="Normal 3 2 2 2 2_Sheet1" xfId="347" xr:uid="{00000000-0005-0000-0000-0000C8900000}"/>
    <cellStyle name="Normal 3 2 2 2 20" xfId="60902" xr:uid="{00000000-0005-0000-0000-0000C9900000}"/>
    <cellStyle name="Normal 3 2 2 2 3" xfId="348" xr:uid="{00000000-0005-0000-0000-0000CA900000}"/>
    <cellStyle name="Normal 3 2 2 2 3 10" xfId="9224" xr:uid="{00000000-0005-0000-0000-0000CB900000}"/>
    <cellStyle name="Normal 3 2 2 2 3 11" xfId="17610" xr:uid="{00000000-0005-0000-0000-0000CC900000}"/>
    <cellStyle name="Normal 3 2 2 2 3 12" xfId="25996" xr:uid="{00000000-0005-0000-0000-0000CD900000}"/>
    <cellStyle name="Normal 3 2 2 2 3 13" xfId="34382" xr:uid="{00000000-0005-0000-0000-0000CE900000}"/>
    <cellStyle name="Normal 3 2 2 2 3 14" xfId="42768" xr:uid="{00000000-0005-0000-0000-0000CF900000}"/>
    <cellStyle name="Normal 3 2 2 2 3 15" xfId="51154" xr:uid="{00000000-0005-0000-0000-0000D0900000}"/>
    <cellStyle name="Normal 3 2 2 2 3 16" xfId="59540" xr:uid="{00000000-0005-0000-0000-0000D1900000}"/>
    <cellStyle name="Normal 3 2 2 2 3 17" xfId="60907" xr:uid="{00000000-0005-0000-0000-0000D2900000}"/>
    <cellStyle name="Normal 3 2 2 2 3 2" xfId="349" xr:uid="{00000000-0005-0000-0000-0000D3900000}"/>
    <cellStyle name="Normal 3 2 2 2 3 2 10" xfId="34383" xr:uid="{00000000-0005-0000-0000-0000D4900000}"/>
    <cellStyle name="Normal 3 2 2 2 3 2 11" xfId="42769" xr:uid="{00000000-0005-0000-0000-0000D5900000}"/>
    <cellStyle name="Normal 3 2 2 2 3 2 12" xfId="51155" xr:uid="{00000000-0005-0000-0000-0000D6900000}"/>
    <cellStyle name="Normal 3 2 2 2 3 2 13" xfId="59541" xr:uid="{00000000-0005-0000-0000-0000D7900000}"/>
    <cellStyle name="Normal 3 2 2 2 3 2 14" xfId="60908" xr:uid="{00000000-0005-0000-0000-0000D8900000}"/>
    <cellStyle name="Normal 3 2 2 2 3 2 2" xfId="1170" xr:uid="{00000000-0005-0000-0000-0000D9900000}"/>
    <cellStyle name="Normal 3 2 2 2 3 2 2 10" xfId="51581" xr:uid="{00000000-0005-0000-0000-0000DA900000}"/>
    <cellStyle name="Normal 3 2 2 2 3 2 2 11" xfId="59967" xr:uid="{00000000-0005-0000-0000-0000DB900000}"/>
    <cellStyle name="Normal 3 2 2 2 3 2 2 12" xfId="61403" xr:uid="{00000000-0005-0000-0000-0000DC900000}"/>
    <cellStyle name="Normal 3 2 2 2 3 2 2 2" xfId="3121" xr:uid="{00000000-0005-0000-0000-0000DD900000}"/>
    <cellStyle name="Normal 3 2 2 2 3 2 2 2 2" xfId="5838" xr:uid="{00000000-0005-0000-0000-0000DE900000}"/>
    <cellStyle name="Normal 3 2 2 2 3 2 2 2 2 2" xfId="17192" xr:uid="{00000000-0005-0000-0000-0000DF900000}"/>
    <cellStyle name="Normal 3 2 2 2 3 2 2 2 2 3" xfId="25578" xr:uid="{00000000-0005-0000-0000-0000E0900000}"/>
    <cellStyle name="Normal 3 2 2 2 3 2 2 2 2 4" xfId="33964" xr:uid="{00000000-0005-0000-0000-0000E1900000}"/>
    <cellStyle name="Normal 3 2 2 2 3 2 2 2 2 5" xfId="42350" xr:uid="{00000000-0005-0000-0000-0000E2900000}"/>
    <cellStyle name="Normal 3 2 2 2 3 2 2 2 2 6" xfId="50736" xr:uid="{00000000-0005-0000-0000-0000E3900000}"/>
    <cellStyle name="Normal 3 2 2 2 3 2 2 2 2 7" xfId="59122" xr:uid="{00000000-0005-0000-0000-0000E4900000}"/>
    <cellStyle name="Normal 3 2 2 2 3 2 2 2 3" xfId="8806" xr:uid="{00000000-0005-0000-0000-0000E5900000}"/>
    <cellStyle name="Normal 3 2 2 2 3 2 2 2 3 2" xfId="14482" xr:uid="{00000000-0005-0000-0000-0000E6900000}"/>
    <cellStyle name="Normal 3 2 2 2 3 2 2 2 3 3" xfId="22868" xr:uid="{00000000-0005-0000-0000-0000E7900000}"/>
    <cellStyle name="Normal 3 2 2 2 3 2 2 2 3 4" xfId="31254" xr:uid="{00000000-0005-0000-0000-0000E8900000}"/>
    <cellStyle name="Normal 3 2 2 2 3 2 2 2 3 5" xfId="39640" xr:uid="{00000000-0005-0000-0000-0000E9900000}"/>
    <cellStyle name="Normal 3 2 2 2 3 2 2 2 3 6" xfId="48026" xr:uid="{00000000-0005-0000-0000-0000EA900000}"/>
    <cellStyle name="Normal 3 2 2 2 3 2 2 2 3 7" xfId="56412" xr:uid="{00000000-0005-0000-0000-0000EB900000}"/>
    <cellStyle name="Normal 3 2 2 2 3 2 2 2 4" xfId="11516" xr:uid="{00000000-0005-0000-0000-0000EC900000}"/>
    <cellStyle name="Normal 3 2 2 2 3 2 2 2 5" xfId="19902" xr:uid="{00000000-0005-0000-0000-0000ED900000}"/>
    <cellStyle name="Normal 3 2 2 2 3 2 2 2 6" xfId="28288" xr:uid="{00000000-0005-0000-0000-0000EE900000}"/>
    <cellStyle name="Normal 3 2 2 2 3 2 2 2 7" xfId="36674" xr:uid="{00000000-0005-0000-0000-0000EF900000}"/>
    <cellStyle name="Normal 3 2 2 2 3 2 2 2 8" xfId="45060" xr:uid="{00000000-0005-0000-0000-0000F0900000}"/>
    <cellStyle name="Normal 3 2 2 2 3 2 2 2 9" xfId="53446" xr:uid="{00000000-0005-0000-0000-0000F1900000}"/>
    <cellStyle name="Normal 3 2 2 2 3 2 2 3" xfId="3973" xr:uid="{00000000-0005-0000-0000-0000F2900000}"/>
    <cellStyle name="Normal 3 2 2 2 3 2 2 3 2" xfId="15327" xr:uid="{00000000-0005-0000-0000-0000F3900000}"/>
    <cellStyle name="Normal 3 2 2 2 3 2 2 3 3" xfId="23713" xr:uid="{00000000-0005-0000-0000-0000F4900000}"/>
    <cellStyle name="Normal 3 2 2 2 3 2 2 3 4" xfId="32099" xr:uid="{00000000-0005-0000-0000-0000F5900000}"/>
    <cellStyle name="Normal 3 2 2 2 3 2 2 3 5" xfId="40485" xr:uid="{00000000-0005-0000-0000-0000F6900000}"/>
    <cellStyle name="Normal 3 2 2 2 3 2 2 3 6" xfId="48871" xr:uid="{00000000-0005-0000-0000-0000F7900000}"/>
    <cellStyle name="Normal 3 2 2 2 3 2 2 3 7" xfId="57257" xr:uid="{00000000-0005-0000-0000-0000F8900000}"/>
    <cellStyle name="Normal 3 2 2 2 3 2 2 4" xfId="6941" xr:uid="{00000000-0005-0000-0000-0000F9900000}"/>
    <cellStyle name="Normal 3 2 2 2 3 2 2 4 2" xfId="12617" xr:uid="{00000000-0005-0000-0000-0000FA900000}"/>
    <cellStyle name="Normal 3 2 2 2 3 2 2 4 3" xfId="21003" xr:uid="{00000000-0005-0000-0000-0000FB900000}"/>
    <cellStyle name="Normal 3 2 2 2 3 2 2 4 4" xfId="29389" xr:uid="{00000000-0005-0000-0000-0000FC900000}"/>
    <cellStyle name="Normal 3 2 2 2 3 2 2 4 5" xfId="37775" xr:uid="{00000000-0005-0000-0000-0000FD900000}"/>
    <cellStyle name="Normal 3 2 2 2 3 2 2 4 6" xfId="46161" xr:uid="{00000000-0005-0000-0000-0000FE900000}"/>
    <cellStyle name="Normal 3 2 2 2 3 2 2 4 7" xfId="54547" xr:uid="{00000000-0005-0000-0000-0000FF900000}"/>
    <cellStyle name="Normal 3 2 2 2 3 2 2 5" xfId="9651" xr:uid="{00000000-0005-0000-0000-000000910000}"/>
    <cellStyle name="Normal 3 2 2 2 3 2 2 6" xfId="18037" xr:uid="{00000000-0005-0000-0000-000001910000}"/>
    <cellStyle name="Normal 3 2 2 2 3 2 2 7" xfId="26423" xr:uid="{00000000-0005-0000-0000-000002910000}"/>
    <cellStyle name="Normal 3 2 2 2 3 2 2 8" xfId="34809" xr:uid="{00000000-0005-0000-0000-000003910000}"/>
    <cellStyle name="Normal 3 2 2 2 3 2 2 9" xfId="43195" xr:uid="{00000000-0005-0000-0000-000004910000}"/>
    <cellStyle name="Normal 3 2 2 2 3 2 3" xfId="1675" xr:uid="{00000000-0005-0000-0000-000005910000}"/>
    <cellStyle name="Normal 3 2 2 2 3 2 3 10" xfId="52000" xr:uid="{00000000-0005-0000-0000-000006910000}"/>
    <cellStyle name="Normal 3 2 2 2 3 2 3 11" xfId="60386" xr:uid="{00000000-0005-0000-0000-000007910000}"/>
    <cellStyle name="Normal 3 2 2 2 3 2 3 2" xfId="2695" xr:uid="{00000000-0005-0000-0000-000008910000}"/>
    <cellStyle name="Normal 3 2 2 2 3 2 3 2 2" xfId="5412" xr:uid="{00000000-0005-0000-0000-000009910000}"/>
    <cellStyle name="Normal 3 2 2 2 3 2 3 2 2 2" xfId="16766" xr:uid="{00000000-0005-0000-0000-00000A910000}"/>
    <cellStyle name="Normal 3 2 2 2 3 2 3 2 2 3" xfId="25152" xr:uid="{00000000-0005-0000-0000-00000B910000}"/>
    <cellStyle name="Normal 3 2 2 2 3 2 3 2 2 4" xfId="33538" xr:uid="{00000000-0005-0000-0000-00000C910000}"/>
    <cellStyle name="Normal 3 2 2 2 3 2 3 2 2 5" xfId="41924" xr:uid="{00000000-0005-0000-0000-00000D910000}"/>
    <cellStyle name="Normal 3 2 2 2 3 2 3 2 2 6" xfId="50310" xr:uid="{00000000-0005-0000-0000-00000E910000}"/>
    <cellStyle name="Normal 3 2 2 2 3 2 3 2 2 7" xfId="58696" xr:uid="{00000000-0005-0000-0000-00000F910000}"/>
    <cellStyle name="Normal 3 2 2 2 3 2 3 2 3" xfId="8380" xr:uid="{00000000-0005-0000-0000-000010910000}"/>
    <cellStyle name="Normal 3 2 2 2 3 2 3 2 3 2" xfId="14056" xr:uid="{00000000-0005-0000-0000-000011910000}"/>
    <cellStyle name="Normal 3 2 2 2 3 2 3 2 3 3" xfId="22442" xr:uid="{00000000-0005-0000-0000-000012910000}"/>
    <cellStyle name="Normal 3 2 2 2 3 2 3 2 3 4" xfId="30828" xr:uid="{00000000-0005-0000-0000-000013910000}"/>
    <cellStyle name="Normal 3 2 2 2 3 2 3 2 3 5" xfId="39214" xr:uid="{00000000-0005-0000-0000-000014910000}"/>
    <cellStyle name="Normal 3 2 2 2 3 2 3 2 3 6" xfId="47600" xr:uid="{00000000-0005-0000-0000-000015910000}"/>
    <cellStyle name="Normal 3 2 2 2 3 2 3 2 3 7" xfId="55986" xr:uid="{00000000-0005-0000-0000-000016910000}"/>
    <cellStyle name="Normal 3 2 2 2 3 2 3 2 4" xfId="11090" xr:uid="{00000000-0005-0000-0000-000017910000}"/>
    <cellStyle name="Normal 3 2 2 2 3 2 3 2 5" xfId="19476" xr:uid="{00000000-0005-0000-0000-000018910000}"/>
    <cellStyle name="Normal 3 2 2 2 3 2 3 2 6" xfId="27862" xr:uid="{00000000-0005-0000-0000-000019910000}"/>
    <cellStyle name="Normal 3 2 2 2 3 2 3 2 7" xfId="36248" xr:uid="{00000000-0005-0000-0000-00001A910000}"/>
    <cellStyle name="Normal 3 2 2 2 3 2 3 2 8" xfId="44634" xr:uid="{00000000-0005-0000-0000-00001B910000}"/>
    <cellStyle name="Normal 3 2 2 2 3 2 3 2 9" xfId="53020" xr:uid="{00000000-0005-0000-0000-00001C910000}"/>
    <cellStyle name="Normal 3 2 2 2 3 2 3 3" xfId="4392" xr:uid="{00000000-0005-0000-0000-00001D910000}"/>
    <cellStyle name="Normal 3 2 2 2 3 2 3 3 2" xfId="15746" xr:uid="{00000000-0005-0000-0000-00001E910000}"/>
    <cellStyle name="Normal 3 2 2 2 3 2 3 3 3" xfId="24132" xr:uid="{00000000-0005-0000-0000-00001F910000}"/>
    <cellStyle name="Normal 3 2 2 2 3 2 3 3 4" xfId="32518" xr:uid="{00000000-0005-0000-0000-000020910000}"/>
    <cellStyle name="Normal 3 2 2 2 3 2 3 3 5" xfId="40904" xr:uid="{00000000-0005-0000-0000-000021910000}"/>
    <cellStyle name="Normal 3 2 2 2 3 2 3 3 6" xfId="49290" xr:uid="{00000000-0005-0000-0000-000022910000}"/>
    <cellStyle name="Normal 3 2 2 2 3 2 3 3 7" xfId="57676" xr:uid="{00000000-0005-0000-0000-000023910000}"/>
    <cellStyle name="Normal 3 2 2 2 3 2 3 4" xfId="7360" xr:uid="{00000000-0005-0000-0000-000024910000}"/>
    <cellStyle name="Normal 3 2 2 2 3 2 3 4 2" xfId="13036" xr:uid="{00000000-0005-0000-0000-000025910000}"/>
    <cellStyle name="Normal 3 2 2 2 3 2 3 4 3" xfId="21422" xr:uid="{00000000-0005-0000-0000-000026910000}"/>
    <cellStyle name="Normal 3 2 2 2 3 2 3 4 4" xfId="29808" xr:uid="{00000000-0005-0000-0000-000027910000}"/>
    <cellStyle name="Normal 3 2 2 2 3 2 3 4 5" xfId="38194" xr:uid="{00000000-0005-0000-0000-000028910000}"/>
    <cellStyle name="Normal 3 2 2 2 3 2 3 4 6" xfId="46580" xr:uid="{00000000-0005-0000-0000-000029910000}"/>
    <cellStyle name="Normal 3 2 2 2 3 2 3 4 7" xfId="54966" xr:uid="{00000000-0005-0000-0000-00002A910000}"/>
    <cellStyle name="Normal 3 2 2 2 3 2 3 5" xfId="10070" xr:uid="{00000000-0005-0000-0000-00002B910000}"/>
    <cellStyle name="Normal 3 2 2 2 3 2 3 6" xfId="18456" xr:uid="{00000000-0005-0000-0000-00002C910000}"/>
    <cellStyle name="Normal 3 2 2 2 3 2 3 7" xfId="26842" xr:uid="{00000000-0005-0000-0000-00002D910000}"/>
    <cellStyle name="Normal 3 2 2 2 3 2 3 8" xfId="35228" xr:uid="{00000000-0005-0000-0000-00002E910000}"/>
    <cellStyle name="Normal 3 2 2 2 3 2 3 9" xfId="43614" xr:uid="{00000000-0005-0000-0000-00002F910000}"/>
    <cellStyle name="Normal 3 2 2 2 3 2 4" xfId="2276" xr:uid="{00000000-0005-0000-0000-000030910000}"/>
    <cellStyle name="Normal 3 2 2 2 3 2 4 2" xfId="4993" xr:uid="{00000000-0005-0000-0000-000031910000}"/>
    <cellStyle name="Normal 3 2 2 2 3 2 4 2 2" xfId="16347" xr:uid="{00000000-0005-0000-0000-000032910000}"/>
    <cellStyle name="Normal 3 2 2 2 3 2 4 2 3" xfId="24733" xr:uid="{00000000-0005-0000-0000-000033910000}"/>
    <cellStyle name="Normal 3 2 2 2 3 2 4 2 4" xfId="33119" xr:uid="{00000000-0005-0000-0000-000034910000}"/>
    <cellStyle name="Normal 3 2 2 2 3 2 4 2 5" xfId="41505" xr:uid="{00000000-0005-0000-0000-000035910000}"/>
    <cellStyle name="Normal 3 2 2 2 3 2 4 2 6" xfId="49891" xr:uid="{00000000-0005-0000-0000-000036910000}"/>
    <cellStyle name="Normal 3 2 2 2 3 2 4 2 7" xfId="58277" xr:uid="{00000000-0005-0000-0000-000037910000}"/>
    <cellStyle name="Normal 3 2 2 2 3 2 4 3" xfId="7961" xr:uid="{00000000-0005-0000-0000-000038910000}"/>
    <cellStyle name="Normal 3 2 2 2 3 2 4 3 2" xfId="13637" xr:uid="{00000000-0005-0000-0000-000039910000}"/>
    <cellStyle name="Normal 3 2 2 2 3 2 4 3 3" xfId="22023" xr:uid="{00000000-0005-0000-0000-00003A910000}"/>
    <cellStyle name="Normal 3 2 2 2 3 2 4 3 4" xfId="30409" xr:uid="{00000000-0005-0000-0000-00003B910000}"/>
    <cellStyle name="Normal 3 2 2 2 3 2 4 3 5" xfId="38795" xr:uid="{00000000-0005-0000-0000-00003C910000}"/>
    <cellStyle name="Normal 3 2 2 2 3 2 4 3 6" xfId="47181" xr:uid="{00000000-0005-0000-0000-00003D910000}"/>
    <cellStyle name="Normal 3 2 2 2 3 2 4 3 7" xfId="55567" xr:uid="{00000000-0005-0000-0000-00003E910000}"/>
    <cellStyle name="Normal 3 2 2 2 3 2 4 4" xfId="10671" xr:uid="{00000000-0005-0000-0000-00003F910000}"/>
    <cellStyle name="Normal 3 2 2 2 3 2 4 5" xfId="19057" xr:uid="{00000000-0005-0000-0000-000040910000}"/>
    <cellStyle name="Normal 3 2 2 2 3 2 4 6" xfId="27443" xr:uid="{00000000-0005-0000-0000-000041910000}"/>
    <cellStyle name="Normal 3 2 2 2 3 2 4 7" xfId="35829" xr:uid="{00000000-0005-0000-0000-000042910000}"/>
    <cellStyle name="Normal 3 2 2 2 3 2 4 8" xfId="44215" xr:uid="{00000000-0005-0000-0000-000043910000}"/>
    <cellStyle name="Normal 3 2 2 2 3 2 4 9" xfId="52601" xr:uid="{00000000-0005-0000-0000-000044910000}"/>
    <cellStyle name="Normal 3 2 2 2 3 2 5" xfId="3547" xr:uid="{00000000-0005-0000-0000-000045910000}"/>
    <cellStyle name="Normal 3 2 2 2 3 2 5 2" xfId="14901" xr:uid="{00000000-0005-0000-0000-000046910000}"/>
    <cellStyle name="Normal 3 2 2 2 3 2 5 3" xfId="23287" xr:uid="{00000000-0005-0000-0000-000047910000}"/>
    <cellStyle name="Normal 3 2 2 2 3 2 5 4" xfId="31673" xr:uid="{00000000-0005-0000-0000-000048910000}"/>
    <cellStyle name="Normal 3 2 2 2 3 2 5 5" xfId="40059" xr:uid="{00000000-0005-0000-0000-000049910000}"/>
    <cellStyle name="Normal 3 2 2 2 3 2 5 6" xfId="48445" xr:uid="{00000000-0005-0000-0000-00004A910000}"/>
    <cellStyle name="Normal 3 2 2 2 3 2 5 7" xfId="56831" xr:uid="{00000000-0005-0000-0000-00004B910000}"/>
    <cellStyle name="Normal 3 2 2 2 3 2 6" xfId="6515" xr:uid="{00000000-0005-0000-0000-00004C910000}"/>
    <cellStyle name="Normal 3 2 2 2 3 2 6 2" xfId="12191" xr:uid="{00000000-0005-0000-0000-00004D910000}"/>
    <cellStyle name="Normal 3 2 2 2 3 2 6 3" xfId="20577" xr:uid="{00000000-0005-0000-0000-00004E910000}"/>
    <cellStyle name="Normal 3 2 2 2 3 2 6 4" xfId="28963" xr:uid="{00000000-0005-0000-0000-00004F910000}"/>
    <cellStyle name="Normal 3 2 2 2 3 2 6 5" xfId="37349" xr:uid="{00000000-0005-0000-0000-000050910000}"/>
    <cellStyle name="Normal 3 2 2 2 3 2 6 6" xfId="45735" xr:uid="{00000000-0005-0000-0000-000051910000}"/>
    <cellStyle name="Normal 3 2 2 2 3 2 6 7" xfId="54121" xr:uid="{00000000-0005-0000-0000-000052910000}"/>
    <cellStyle name="Normal 3 2 2 2 3 2 7" xfId="9225" xr:uid="{00000000-0005-0000-0000-000053910000}"/>
    <cellStyle name="Normal 3 2 2 2 3 2 8" xfId="17611" xr:uid="{00000000-0005-0000-0000-000054910000}"/>
    <cellStyle name="Normal 3 2 2 2 3 2 9" xfId="25997" xr:uid="{00000000-0005-0000-0000-000055910000}"/>
    <cellStyle name="Normal 3 2 2 2 3 3" xfId="1171" xr:uid="{00000000-0005-0000-0000-000056910000}"/>
    <cellStyle name="Normal 3 2 2 2 3 3 10" xfId="43196" xr:uid="{00000000-0005-0000-0000-000057910000}"/>
    <cellStyle name="Normal 3 2 2 2 3 3 11" xfId="51582" xr:uid="{00000000-0005-0000-0000-000058910000}"/>
    <cellStyle name="Normal 3 2 2 2 3 3 12" xfId="59968" xr:uid="{00000000-0005-0000-0000-000059910000}"/>
    <cellStyle name="Normal 3 2 2 2 3 3 13" xfId="61402" xr:uid="{00000000-0005-0000-0000-00005A910000}"/>
    <cellStyle name="Normal 3 2 2 2 3 3 2" xfId="1908" xr:uid="{00000000-0005-0000-0000-00005B910000}"/>
    <cellStyle name="Normal 3 2 2 2 3 3 2 10" xfId="52233" xr:uid="{00000000-0005-0000-0000-00005C910000}"/>
    <cellStyle name="Normal 3 2 2 2 3 3 2 11" xfId="60619" xr:uid="{00000000-0005-0000-0000-00005D910000}"/>
    <cellStyle name="Normal 3 2 2 2 3 3 2 2" xfId="3122" xr:uid="{00000000-0005-0000-0000-00005E910000}"/>
    <cellStyle name="Normal 3 2 2 2 3 3 2 2 2" xfId="5839" xr:uid="{00000000-0005-0000-0000-00005F910000}"/>
    <cellStyle name="Normal 3 2 2 2 3 3 2 2 2 2" xfId="17193" xr:uid="{00000000-0005-0000-0000-000060910000}"/>
    <cellStyle name="Normal 3 2 2 2 3 3 2 2 2 3" xfId="25579" xr:uid="{00000000-0005-0000-0000-000061910000}"/>
    <cellStyle name="Normal 3 2 2 2 3 3 2 2 2 4" xfId="33965" xr:uid="{00000000-0005-0000-0000-000062910000}"/>
    <cellStyle name="Normal 3 2 2 2 3 3 2 2 2 5" xfId="42351" xr:uid="{00000000-0005-0000-0000-000063910000}"/>
    <cellStyle name="Normal 3 2 2 2 3 3 2 2 2 6" xfId="50737" xr:uid="{00000000-0005-0000-0000-000064910000}"/>
    <cellStyle name="Normal 3 2 2 2 3 3 2 2 2 7" xfId="59123" xr:uid="{00000000-0005-0000-0000-000065910000}"/>
    <cellStyle name="Normal 3 2 2 2 3 3 2 2 3" xfId="8807" xr:uid="{00000000-0005-0000-0000-000066910000}"/>
    <cellStyle name="Normal 3 2 2 2 3 3 2 2 3 2" xfId="14483" xr:uid="{00000000-0005-0000-0000-000067910000}"/>
    <cellStyle name="Normal 3 2 2 2 3 3 2 2 3 3" xfId="22869" xr:uid="{00000000-0005-0000-0000-000068910000}"/>
    <cellStyle name="Normal 3 2 2 2 3 3 2 2 3 4" xfId="31255" xr:uid="{00000000-0005-0000-0000-000069910000}"/>
    <cellStyle name="Normal 3 2 2 2 3 3 2 2 3 5" xfId="39641" xr:uid="{00000000-0005-0000-0000-00006A910000}"/>
    <cellStyle name="Normal 3 2 2 2 3 3 2 2 3 6" xfId="48027" xr:uid="{00000000-0005-0000-0000-00006B910000}"/>
    <cellStyle name="Normal 3 2 2 2 3 3 2 2 3 7" xfId="56413" xr:uid="{00000000-0005-0000-0000-00006C910000}"/>
    <cellStyle name="Normal 3 2 2 2 3 3 2 2 4" xfId="11517" xr:uid="{00000000-0005-0000-0000-00006D910000}"/>
    <cellStyle name="Normal 3 2 2 2 3 3 2 2 5" xfId="19903" xr:uid="{00000000-0005-0000-0000-00006E910000}"/>
    <cellStyle name="Normal 3 2 2 2 3 3 2 2 6" xfId="28289" xr:uid="{00000000-0005-0000-0000-00006F910000}"/>
    <cellStyle name="Normal 3 2 2 2 3 3 2 2 7" xfId="36675" xr:uid="{00000000-0005-0000-0000-000070910000}"/>
    <cellStyle name="Normal 3 2 2 2 3 3 2 2 8" xfId="45061" xr:uid="{00000000-0005-0000-0000-000071910000}"/>
    <cellStyle name="Normal 3 2 2 2 3 3 2 2 9" xfId="53447" xr:uid="{00000000-0005-0000-0000-000072910000}"/>
    <cellStyle name="Normal 3 2 2 2 3 3 2 3" xfId="4625" xr:uid="{00000000-0005-0000-0000-000073910000}"/>
    <cellStyle name="Normal 3 2 2 2 3 3 2 3 2" xfId="15979" xr:uid="{00000000-0005-0000-0000-000074910000}"/>
    <cellStyle name="Normal 3 2 2 2 3 3 2 3 3" xfId="24365" xr:uid="{00000000-0005-0000-0000-000075910000}"/>
    <cellStyle name="Normal 3 2 2 2 3 3 2 3 4" xfId="32751" xr:uid="{00000000-0005-0000-0000-000076910000}"/>
    <cellStyle name="Normal 3 2 2 2 3 3 2 3 5" xfId="41137" xr:uid="{00000000-0005-0000-0000-000077910000}"/>
    <cellStyle name="Normal 3 2 2 2 3 3 2 3 6" xfId="49523" xr:uid="{00000000-0005-0000-0000-000078910000}"/>
    <cellStyle name="Normal 3 2 2 2 3 3 2 3 7" xfId="57909" xr:uid="{00000000-0005-0000-0000-000079910000}"/>
    <cellStyle name="Normal 3 2 2 2 3 3 2 4" xfId="7593" xr:uid="{00000000-0005-0000-0000-00007A910000}"/>
    <cellStyle name="Normal 3 2 2 2 3 3 2 4 2" xfId="13269" xr:uid="{00000000-0005-0000-0000-00007B910000}"/>
    <cellStyle name="Normal 3 2 2 2 3 3 2 4 3" xfId="21655" xr:uid="{00000000-0005-0000-0000-00007C910000}"/>
    <cellStyle name="Normal 3 2 2 2 3 3 2 4 4" xfId="30041" xr:uid="{00000000-0005-0000-0000-00007D910000}"/>
    <cellStyle name="Normal 3 2 2 2 3 3 2 4 5" xfId="38427" xr:uid="{00000000-0005-0000-0000-00007E910000}"/>
    <cellStyle name="Normal 3 2 2 2 3 3 2 4 6" xfId="46813" xr:uid="{00000000-0005-0000-0000-00007F910000}"/>
    <cellStyle name="Normal 3 2 2 2 3 3 2 4 7" xfId="55199" xr:uid="{00000000-0005-0000-0000-000080910000}"/>
    <cellStyle name="Normal 3 2 2 2 3 3 2 5" xfId="10303" xr:uid="{00000000-0005-0000-0000-000081910000}"/>
    <cellStyle name="Normal 3 2 2 2 3 3 2 6" xfId="18689" xr:uid="{00000000-0005-0000-0000-000082910000}"/>
    <cellStyle name="Normal 3 2 2 2 3 3 2 7" xfId="27075" xr:uid="{00000000-0005-0000-0000-000083910000}"/>
    <cellStyle name="Normal 3 2 2 2 3 3 2 8" xfId="35461" xr:uid="{00000000-0005-0000-0000-000084910000}"/>
    <cellStyle name="Normal 3 2 2 2 3 3 2 9" xfId="43847" xr:uid="{00000000-0005-0000-0000-000085910000}"/>
    <cellStyle name="Normal 3 2 2 2 3 3 3" xfId="2277" xr:uid="{00000000-0005-0000-0000-000086910000}"/>
    <cellStyle name="Normal 3 2 2 2 3 3 3 2" xfId="4994" xr:uid="{00000000-0005-0000-0000-000087910000}"/>
    <cellStyle name="Normal 3 2 2 2 3 3 3 2 2" xfId="16348" xr:uid="{00000000-0005-0000-0000-000088910000}"/>
    <cellStyle name="Normal 3 2 2 2 3 3 3 2 3" xfId="24734" xr:uid="{00000000-0005-0000-0000-000089910000}"/>
    <cellStyle name="Normal 3 2 2 2 3 3 3 2 4" xfId="33120" xr:uid="{00000000-0005-0000-0000-00008A910000}"/>
    <cellStyle name="Normal 3 2 2 2 3 3 3 2 5" xfId="41506" xr:uid="{00000000-0005-0000-0000-00008B910000}"/>
    <cellStyle name="Normal 3 2 2 2 3 3 3 2 6" xfId="49892" xr:uid="{00000000-0005-0000-0000-00008C910000}"/>
    <cellStyle name="Normal 3 2 2 2 3 3 3 2 7" xfId="58278" xr:uid="{00000000-0005-0000-0000-00008D910000}"/>
    <cellStyle name="Normal 3 2 2 2 3 3 3 3" xfId="7962" xr:uid="{00000000-0005-0000-0000-00008E910000}"/>
    <cellStyle name="Normal 3 2 2 2 3 3 3 3 2" xfId="13638" xr:uid="{00000000-0005-0000-0000-00008F910000}"/>
    <cellStyle name="Normal 3 2 2 2 3 3 3 3 3" xfId="22024" xr:uid="{00000000-0005-0000-0000-000090910000}"/>
    <cellStyle name="Normal 3 2 2 2 3 3 3 3 4" xfId="30410" xr:uid="{00000000-0005-0000-0000-000091910000}"/>
    <cellStyle name="Normal 3 2 2 2 3 3 3 3 5" xfId="38796" xr:uid="{00000000-0005-0000-0000-000092910000}"/>
    <cellStyle name="Normal 3 2 2 2 3 3 3 3 6" xfId="47182" xr:uid="{00000000-0005-0000-0000-000093910000}"/>
    <cellStyle name="Normal 3 2 2 2 3 3 3 3 7" xfId="55568" xr:uid="{00000000-0005-0000-0000-000094910000}"/>
    <cellStyle name="Normal 3 2 2 2 3 3 3 4" xfId="10672" xr:uid="{00000000-0005-0000-0000-000095910000}"/>
    <cellStyle name="Normal 3 2 2 2 3 3 3 5" xfId="19058" xr:uid="{00000000-0005-0000-0000-000096910000}"/>
    <cellStyle name="Normal 3 2 2 2 3 3 3 6" xfId="27444" xr:uid="{00000000-0005-0000-0000-000097910000}"/>
    <cellStyle name="Normal 3 2 2 2 3 3 3 7" xfId="35830" xr:uid="{00000000-0005-0000-0000-000098910000}"/>
    <cellStyle name="Normal 3 2 2 2 3 3 3 8" xfId="44216" xr:uid="{00000000-0005-0000-0000-000099910000}"/>
    <cellStyle name="Normal 3 2 2 2 3 3 3 9" xfId="52602" xr:uid="{00000000-0005-0000-0000-00009A910000}"/>
    <cellStyle name="Normal 3 2 2 2 3 3 4" xfId="3974" xr:uid="{00000000-0005-0000-0000-00009B910000}"/>
    <cellStyle name="Normal 3 2 2 2 3 3 4 2" xfId="15328" xr:uid="{00000000-0005-0000-0000-00009C910000}"/>
    <cellStyle name="Normal 3 2 2 2 3 3 4 3" xfId="23714" xr:uid="{00000000-0005-0000-0000-00009D910000}"/>
    <cellStyle name="Normal 3 2 2 2 3 3 4 4" xfId="32100" xr:uid="{00000000-0005-0000-0000-00009E910000}"/>
    <cellStyle name="Normal 3 2 2 2 3 3 4 5" xfId="40486" xr:uid="{00000000-0005-0000-0000-00009F910000}"/>
    <cellStyle name="Normal 3 2 2 2 3 3 4 6" xfId="48872" xr:uid="{00000000-0005-0000-0000-0000A0910000}"/>
    <cellStyle name="Normal 3 2 2 2 3 3 4 7" xfId="57258" xr:uid="{00000000-0005-0000-0000-0000A1910000}"/>
    <cellStyle name="Normal 3 2 2 2 3 3 5" xfId="6942" xr:uid="{00000000-0005-0000-0000-0000A2910000}"/>
    <cellStyle name="Normal 3 2 2 2 3 3 5 2" xfId="12618" xr:uid="{00000000-0005-0000-0000-0000A3910000}"/>
    <cellStyle name="Normal 3 2 2 2 3 3 5 3" xfId="21004" xr:uid="{00000000-0005-0000-0000-0000A4910000}"/>
    <cellStyle name="Normal 3 2 2 2 3 3 5 4" xfId="29390" xr:uid="{00000000-0005-0000-0000-0000A5910000}"/>
    <cellStyle name="Normal 3 2 2 2 3 3 5 5" xfId="37776" xr:uid="{00000000-0005-0000-0000-0000A6910000}"/>
    <cellStyle name="Normal 3 2 2 2 3 3 5 6" xfId="46162" xr:uid="{00000000-0005-0000-0000-0000A7910000}"/>
    <cellStyle name="Normal 3 2 2 2 3 3 5 7" xfId="54548" xr:uid="{00000000-0005-0000-0000-0000A8910000}"/>
    <cellStyle name="Normal 3 2 2 2 3 3 6" xfId="9652" xr:uid="{00000000-0005-0000-0000-0000A9910000}"/>
    <cellStyle name="Normal 3 2 2 2 3 3 7" xfId="18038" xr:uid="{00000000-0005-0000-0000-0000AA910000}"/>
    <cellStyle name="Normal 3 2 2 2 3 3 8" xfId="26424" xr:uid="{00000000-0005-0000-0000-0000AB910000}"/>
    <cellStyle name="Normal 3 2 2 2 3 3 9" xfId="34810" xr:uid="{00000000-0005-0000-0000-0000AC910000}"/>
    <cellStyle name="Normal 3 2 2 2 3 4" xfId="1169" xr:uid="{00000000-0005-0000-0000-0000AD910000}"/>
    <cellStyle name="Normal 3 2 2 2 3 4 10" xfId="51580" xr:uid="{00000000-0005-0000-0000-0000AE910000}"/>
    <cellStyle name="Normal 3 2 2 2 3 4 11" xfId="59966" xr:uid="{00000000-0005-0000-0000-0000AF910000}"/>
    <cellStyle name="Normal 3 2 2 2 3 4 2" xfId="3120" xr:uid="{00000000-0005-0000-0000-0000B0910000}"/>
    <cellStyle name="Normal 3 2 2 2 3 4 2 2" xfId="5837" xr:uid="{00000000-0005-0000-0000-0000B1910000}"/>
    <cellStyle name="Normal 3 2 2 2 3 4 2 2 2" xfId="17191" xr:uid="{00000000-0005-0000-0000-0000B2910000}"/>
    <cellStyle name="Normal 3 2 2 2 3 4 2 2 3" xfId="25577" xr:uid="{00000000-0005-0000-0000-0000B3910000}"/>
    <cellStyle name="Normal 3 2 2 2 3 4 2 2 4" xfId="33963" xr:uid="{00000000-0005-0000-0000-0000B4910000}"/>
    <cellStyle name="Normal 3 2 2 2 3 4 2 2 5" xfId="42349" xr:uid="{00000000-0005-0000-0000-0000B5910000}"/>
    <cellStyle name="Normal 3 2 2 2 3 4 2 2 6" xfId="50735" xr:uid="{00000000-0005-0000-0000-0000B6910000}"/>
    <cellStyle name="Normal 3 2 2 2 3 4 2 2 7" xfId="59121" xr:uid="{00000000-0005-0000-0000-0000B7910000}"/>
    <cellStyle name="Normal 3 2 2 2 3 4 2 3" xfId="8805" xr:uid="{00000000-0005-0000-0000-0000B8910000}"/>
    <cellStyle name="Normal 3 2 2 2 3 4 2 3 2" xfId="14481" xr:uid="{00000000-0005-0000-0000-0000B9910000}"/>
    <cellStyle name="Normal 3 2 2 2 3 4 2 3 3" xfId="22867" xr:uid="{00000000-0005-0000-0000-0000BA910000}"/>
    <cellStyle name="Normal 3 2 2 2 3 4 2 3 4" xfId="31253" xr:uid="{00000000-0005-0000-0000-0000BB910000}"/>
    <cellStyle name="Normal 3 2 2 2 3 4 2 3 5" xfId="39639" xr:uid="{00000000-0005-0000-0000-0000BC910000}"/>
    <cellStyle name="Normal 3 2 2 2 3 4 2 3 6" xfId="48025" xr:uid="{00000000-0005-0000-0000-0000BD910000}"/>
    <cellStyle name="Normal 3 2 2 2 3 4 2 3 7" xfId="56411" xr:uid="{00000000-0005-0000-0000-0000BE910000}"/>
    <cellStyle name="Normal 3 2 2 2 3 4 2 4" xfId="11515" xr:uid="{00000000-0005-0000-0000-0000BF910000}"/>
    <cellStyle name="Normal 3 2 2 2 3 4 2 5" xfId="19901" xr:uid="{00000000-0005-0000-0000-0000C0910000}"/>
    <cellStyle name="Normal 3 2 2 2 3 4 2 6" xfId="28287" xr:uid="{00000000-0005-0000-0000-0000C1910000}"/>
    <cellStyle name="Normal 3 2 2 2 3 4 2 7" xfId="36673" xr:uid="{00000000-0005-0000-0000-0000C2910000}"/>
    <cellStyle name="Normal 3 2 2 2 3 4 2 8" xfId="45059" xr:uid="{00000000-0005-0000-0000-0000C3910000}"/>
    <cellStyle name="Normal 3 2 2 2 3 4 2 9" xfId="53445" xr:uid="{00000000-0005-0000-0000-0000C4910000}"/>
    <cellStyle name="Normal 3 2 2 2 3 4 3" xfId="3972" xr:uid="{00000000-0005-0000-0000-0000C5910000}"/>
    <cellStyle name="Normal 3 2 2 2 3 4 3 2" xfId="15326" xr:uid="{00000000-0005-0000-0000-0000C6910000}"/>
    <cellStyle name="Normal 3 2 2 2 3 4 3 3" xfId="23712" xr:uid="{00000000-0005-0000-0000-0000C7910000}"/>
    <cellStyle name="Normal 3 2 2 2 3 4 3 4" xfId="32098" xr:uid="{00000000-0005-0000-0000-0000C8910000}"/>
    <cellStyle name="Normal 3 2 2 2 3 4 3 5" xfId="40484" xr:uid="{00000000-0005-0000-0000-0000C9910000}"/>
    <cellStyle name="Normal 3 2 2 2 3 4 3 6" xfId="48870" xr:uid="{00000000-0005-0000-0000-0000CA910000}"/>
    <cellStyle name="Normal 3 2 2 2 3 4 3 7" xfId="57256" xr:uid="{00000000-0005-0000-0000-0000CB910000}"/>
    <cellStyle name="Normal 3 2 2 2 3 4 4" xfId="6940" xr:uid="{00000000-0005-0000-0000-0000CC910000}"/>
    <cellStyle name="Normal 3 2 2 2 3 4 4 2" xfId="12616" xr:uid="{00000000-0005-0000-0000-0000CD910000}"/>
    <cellStyle name="Normal 3 2 2 2 3 4 4 3" xfId="21002" xr:uid="{00000000-0005-0000-0000-0000CE910000}"/>
    <cellStyle name="Normal 3 2 2 2 3 4 4 4" xfId="29388" xr:uid="{00000000-0005-0000-0000-0000CF910000}"/>
    <cellStyle name="Normal 3 2 2 2 3 4 4 5" xfId="37774" xr:uid="{00000000-0005-0000-0000-0000D0910000}"/>
    <cellStyle name="Normal 3 2 2 2 3 4 4 6" xfId="46160" xr:uid="{00000000-0005-0000-0000-0000D1910000}"/>
    <cellStyle name="Normal 3 2 2 2 3 4 4 7" xfId="54546" xr:uid="{00000000-0005-0000-0000-0000D2910000}"/>
    <cellStyle name="Normal 3 2 2 2 3 4 5" xfId="9650" xr:uid="{00000000-0005-0000-0000-0000D3910000}"/>
    <cellStyle name="Normal 3 2 2 2 3 4 6" xfId="18036" xr:uid="{00000000-0005-0000-0000-0000D4910000}"/>
    <cellStyle name="Normal 3 2 2 2 3 4 7" xfId="26422" xr:uid="{00000000-0005-0000-0000-0000D5910000}"/>
    <cellStyle name="Normal 3 2 2 2 3 4 8" xfId="34808" xr:uid="{00000000-0005-0000-0000-0000D6910000}"/>
    <cellStyle name="Normal 3 2 2 2 3 4 9" xfId="43194" xr:uid="{00000000-0005-0000-0000-0000D7910000}"/>
    <cellStyle name="Normal 3 2 2 2 3 5" xfId="1674" xr:uid="{00000000-0005-0000-0000-0000D8910000}"/>
    <cellStyle name="Normal 3 2 2 2 3 5 10" xfId="51999" xr:uid="{00000000-0005-0000-0000-0000D9910000}"/>
    <cellStyle name="Normal 3 2 2 2 3 5 11" xfId="60385" xr:uid="{00000000-0005-0000-0000-0000DA910000}"/>
    <cellStyle name="Normal 3 2 2 2 3 5 2" xfId="2694" xr:uid="{00000000-0005-0000-0000-0000DB910000}"/>
    <cellStyle name="Normal 3 2 2 2 3 5 2 2" xfId="5411" xr:uid="{00000000-0005-0000-0000-0000DC910000}"/>
    <cellStyle name="Normal 3 2 2 2 3 5 2 2 2" xfId="16765" xr:uid="{00000000-0005-0000-0000-0000DD910000}"/>
    <cellStyle name="Normal 3 2 2 2 3 5 2 2 3" xfId="25151" xr:uid="{00000000-0005-0000-0000-0000DE910000}"/>
    <cellStyle name="Normal 3 2 2 2 3 5 2 2 4" xfId="33537" xr:uid="{00000000-0005-0000-0000-0000DF910000}"/>
    <cellStyle name="Normal 3 2 2 2 3 5 2 2 5" xfId="41923" xr:uid="{00000000-0005-0000-0000-0000E0910000}"/>
    <cellStyle name="Normal 3 2 2 2 3 5 2 2 6" xfId="50309" xr:uid="{00000000-0005-0000-0000-0000E1910000}"/>
    <cellStyle name="Normal 3 2 2 2 3 5 2 2 7" xfId="58695" xr:uid="{00000000-0005-0000-0000-0000E2910000}"/>
    <cellStyle name="Normal 3 2 2 2 3 5 2 3" xfId="8379" xr:uid="{00000000-0005-0000-0000-0000E3910000}"/>
    <cellStyle name="Normal 3 2 2 2 3 5 2 3 2" xfId="14055" xr:uid="{00000000-0005-0000-0000-0000E4910000}"/>
    <cellStyle name="Normal 3 2 2 2 3 5 2 3 3" xfId="22441" xr:uid="{00000000-0005-0000-0000-0000E5910000}"/>
    <cellStyle name="Normal 3 2 2 2 3 5 2 3 4" xfId="30827" xr:uid="{00000000-0005-0000-0000-0000E6910000}"/>
    <cellStyle name="Normal 3 2 2 2 3 5 2 3 5" xfId="39213" xr:uid="{00000000-0005-0000-0000-0000E7910000}"/>
    <cellStyle name="Normal 3 2 2 2 3 5 2 3 6" xfId="47599" xr:uid="{00000000-0005-0000-0000-0000E8910000}"/>
    <cellStyle name="Normal 3 2 2 2 3 5 2 3 7" xfId="55985" xr:uid="{00000000-0005-0000-0000-0000E9910000}"/>
    <cellStyle name="Normal 3 2 2 2 3 5 2 4" xfId="11089" xr:uid="{00000000-0005-0000-0000-0000EA910000}"/>
    <cellStyle name="Normal 3 2 2 2 3 5 2 5" xfId="19475" xr:uid="{00000000-0005-0000-0000-0000EB910000}"/>
    <cellStyle name="Normal 3 2 2 2 3 5 2 6" xfId="27861" xr:uid="{00000000-0005-0000-0000-0000EC910000}"/>
    <cellStyle name="Normal 3 2 2 2 3 5 2 7" xfId="36247" xr:uid="{00000000-0005-0000-0000-0000ED910000}"/>
    <cellStyle name="Normal 3 2 2 2 3 5 2 8" xfId="44633" xr:uid="{00000000-0005-0000-0000-0000EE910000}"/>
    <cellStyle name="Normal 3 2 2 2 3 5 2 9" xfId="53019" xr:uid="{00000000-0005-0000-0000-0000EF910000}"/>
    <cellStyle name="Normal 3 2 2 2 3 5 3" xfId="4391" xr:uid="{00000000-0005-0000-0000-0000F0910000}"/>
    <cellStyle name="Normal 3 2 2 2 3 5 3 2" xfId="15745" xr:uid="{00000000-0005-0000-0000-0000F1910000}"/>
    <cellStyle name="Normal 3 2 2 2 3 5 3 3" xfId="24131" xr:uid="{00000000-0005-0000-0000-0000F2910000}"/>
    <cellStyle name="Normal 3 2 2 2 3 5 3 4" xfId="32517" xr:uid="{00000000-0005-0000-0000-0000F3910000}"/>
    <cellStyle name="Normal 3 2 2 2 3 5 3 5" xfId="40903" xr:uid="{00000000-0005-0000-0000-0000F4910000}"/>
    <cellStyle name="Normal 3 2 2 2 3 5 3 6" xfId="49289" xr:uid="{00000000-0005-0000-0000-0000F5910000}"/>
    <cellStyle name="Normal 3 2 2 2 3 5 3 7" xfId="57675" xr:uid="{00000000-0005-0000-0000-0000F6910000}"/>
    <cellStyle name="Normal 3 2 2 2 3 5 4" xfId="7359" xr:uid="{00000000-0005-0000-0000-0000F7910000}"/>
    <cellStyle name="Normal 3 2 2 2 3 5 4 2" xfId="13035" xr:uid="{00000000-0005-0000-0000-0000F8910000}"/>
    <cellStyle name="Normal 3 2 2 2 3 5 4 3" xfId="21421" xr:uid="{00000000-0005-0000-0000-0000F9910000}"/>
    <cellStyle name="Normal 3 2 2 2 3 5 4 4" xfId="29807" xr:uid="{00000000-0005-0000-0000-0000FA910000}"/>
    <cellStyle name="Normal 3 2 2 2 3 5 4 5" xfId="38193" xr:uid="{00000000-0005-0000-0000-0000FB910000}"/>
    <cellStyle name="Normal 3 2 2 2 3 5 4 6" xfId="46579" xr:uid="{00000000-0005-0000-0000-0000FC910000}"/>
    <cellStyle name="Normal 3 2 2 2 3 5 4 7" xfId="54965" xr:uid="{00000000-0005-0000-0000-0000FD910000}"/>
    <cellStyle name="Normal 3 2 2 2 3 5 5" xfId="10069" xr:uid="{00000000-0005-0000-0000-0000FE910000}"/>
    <cellStyle name="Normal 3 2 2 2 3 5 6" xfId="18455" xr:uid="{00000000-0005-0000-0000-0000FF910000}"/>
    <cellStyle name="Normal 3 2 2 2 3 5 7" xfId="26841" xr:uid="{00000000-0005-0000-0000-000000920000}"/>
    <cellStyle name="Normal 3 2 2 2 3 5 8" xfId="35227" xr:uid="{00000000-0005-0000-0000-000001920000}"/>
    <cellStyle name="Normal 3 2 2 2 3 5 9" xfId="43613" xr:uid="{00000000-0005-0000-0000-000002920000}"/>
    <cellStyle name="Normal 3 2 2 2 3 6" xfId="2275" xr:uid="{00000000-0005-0000-0000-000003920000}"/>
    <cellStyle name="Normal 3 2 2 2 3 6 2" xfId="4992" xr:uid="{00000000-0005-0000-0000-000004920000}"/>
    <cellStyle name="Normal 3 2 2 2 3 6 2 2" xfId="16346" xr:uid="{00000000-0005-0000-0000-000005920000}"/>
    <cellStyle name="Normal 3 2 2 2 3 6 2 3" xfId="24732" xr:uid="{00000000-0005-0000-0000-000006920000}"/>
    <cellStyle name="Normal 3 2 2 2 3 6 2 4" xfId="33118" xr:uid="{00000000-0005-0000-0000-000007920000}"/>
    <cellStyle name="Normal 3 2 2 2 3 6 2 5" xfId="41504" xr:uid="{00000000-0005-0000-0000-000008920000}"/>
    <cellStyle name="Normal 3 2 2 2 3 6 2 6" xfId="49890" xr:uid="{00000000-0005-0000-0000-000009920000}"/>
    <cellStyle name="Normal 3 2 2 2 3 6 2 7" xfId="58276" xr:uid="{00000000-0005-0000-0000-00000A920000}"/>
    <cellStyle name="Normal 3 2 2 2 3 6 3" xfId="7960" xr:uid="{00000000-0005-0000-0000-00000B920000}"/>
    <cellStyle name="Normal 3 2 2 2 3 6 3 2" xfId="13636" xr:uid="{00000000-0005-0000-0000-00000C920000}"/>
    <cellStyle name="Normal 3 2 2 2 3 6 3 3" xfId="22022" xr:uid="{00000000-0005-0000-0000-00000D920000}"/>
    <cellStyle name="Normal 3 2 2 2 3 6 3 4" xfId="30408" xr:uid="{00000000-0005-0000-0000-00000E920000}"/>
    <cellStyle name="Normal 3 2 2 2 3 6 3 5" xfId="38794" xr:uid="{00000000-0005-0000-0000-00000F920000}"/>
    <cellStyle name="Normal 3 2 2 2 3 6 3 6" xfId="47180" xr:uid="{00000000-0005-0000-0000-000010920000}"/>
    <cellStyle name="Normal 3 2 2 2 3 6 3 7" xfId="55566" xr:uid="{00000000-0005-0000-0000-000011920000}"/>
    <cellStyle name="Normal 3 2 2 2 3 6 4" xfId="10670" xr:uid="{00000000-0005-0000-0000-000012920000}"/>
    <cellStyle name="Normal 3 2 2 2 3 6 5" xfId="19056" xr:uid="{00000000-0005-0000-0000-000013920000}"/>
    <cellStyle name="Normal 3 2 2 2 3 6 6" xfId="27442" xr:uid="{00000000-0005-0000-0000-000014920000}"/>
    <cellStyle name="Normal 3 2 2 2 3 6 7" xfId="35828" xr:uid="{00000000-0005-0000-0000-000015920000}"/>
    <cellStyle name="Normal 3 2 2 2 3 6 8" xfId="44214" xr:uid="{00000000-0005-0000-0000-000016920000}"/>
    <cellStyle name="Normal 3 2 2 2 3 6 9" xfId="52600" xr:uid="{00000000-0005-0000-0000-000017920000}"/>
    <cellStyle name="Normal 3 2 2 2 3 7" xfId="733" xr:uid="{00000000-0005-0000-0000-000018920000}"/>
    <cellStyle name="Normal 3 2 2 2 3 7 2" xfId="6514" xr:uid="{00000000-0005-0000-0000-000019920000}"/>
    <cellStyle name="Normal 3 2 2 2 3 7 3" xfId="12190" xr:uid="{00000000-0005-0000-0000-00001A920000}"/>
    <cellStyle name="Normal 3 2 2 2 3 7 4" xfId="20576" xr:uid="{00000000-0005-0000-0000-00001B920000}"/>
    <cellStyle name="Normal 3 2 2 2 3 7 5" xfId="28962" xr:uid="{00000000-0005-0000-0000-00001C920000}"/>
    <cellStyle name="Normal 3 2 2 2 3 7 6" xfId="37348" xr:uid="{00000000-0005-0000-0000-00001D920000}"/>
    <cellStyle name="Normal 3 2 2 2 3 7 7" xfId="45734" xr:uid="{00000000-0005-0000-0000-00001E920000}"/>
    <cellStyle name="Normal 3 2 2 2 3 7 8" xfId="54120" xr:uid="{00000000-0005-0000-0000-00001F920000}"/>
    <cellStyle name="Normal 3 2 2 2 3 8" xfId="3546" xr:uid="{00000000-0005-0000-0000-000020920000}"/>
    <cellStyle name="Normal 3 2 2 2 3 8 2" xfId="14900" xr:uid="{00000000-0005-0000-0000-000021920000}"/>
    <cellStyle name="Normal 3 2 2 2 3 8 3" xfId="23286" xr:uid="{00000000-0005-0000-0000-000022920000}"/>
    <cellStyle name="Normal 3 2 2 2 3 8 4" xfId="31672" xr:uid="{00000000-0005-0000-0000-000023920000}"/>
    <cellStyle name="Normal 3 2 2 2 3 8 5" xfId="40058" xr:uid="{00000000-0005-0000-0000-000024920000}"/>
    <cellStyle name="Normal 3 2 2 2 3 8 6" xfId="48444" xr:uid="{00000000-0005-0000-0000-000025920000}"/>
    <cellStyle name="Normal 3 2 2 2 3 8 7" xfId="56830" xr:uid="{00000000-0005-0000-0000-000026920000}"/>
    <cellStyle name="Normal 3 2 2 2 3 9" xfId="6183" xr:uid="{00000000-0005-0000-0000-000027920000}"/>
    <cellStyle name="Normal 3 2 2 2 3 9 2" xfId="11859" xr:uid="{00000000-0005-0000-0000-000028920000}"/>
    <cellStyle name="Normal 3 2 2 2 3 9 3" xfId="20245" xr:uid="{00000000-0005-0000-0000-000029920000}"/>
    <cellStyle name="Normal 3 2 2 2 3 9 4" xfId="28631" xr:uid="{00000000-0005-0000-0000-00002A920000}"/>
    <cellStyle name="Normal 3 2 2 2 3 9 5" xfId="37017" xr:uid="{00000000-0005-0000-0000-00002B920000}"/>
    <cellStyle name="Normal 3 2 2 2 3 9 6" xfId="45403" xr:uid="{00000000-0005-0000-0000-00002C920000}"/>
    <cellStyle name="Normal 3 2 2 2 3 9 7" xfId="53789" xr:uid="{00000000-0005-0000-0000-00002D920000}"/>
    <cellStyle name="Normal 3 2 2 2 3_Sheet1" xfId="350" xr:uid="{00000000-0005-0000-0000-00002E920000}"/>
    <cellStyle name="Normal 3 2 2 2 4" xfId="351" xr:uid="{00000000-0005-0000-0000-00002F920000}"/>
    <cellStyle name="Normal 3 2 2 2 4 10" xfId="9226" xr:uid="{00000000-0005-0000-0000-000030920000}"/>
    <cellStyle name="Normal 3 2 2 2 4 11" xfId="17612" xr:uid="{00000000-0005-0000-0000-000031920000}"/>
    <cellStyle name="Normal 3 2 2 2 4 12" xfId="25998" xr:uid="{00000000-0005-0000-0000-000032920000}"/>
    <cellStyle name="Normal 3 2 2 2 4 13" xfId="34384" xr:uid="{00000000-0005-0000-0000-000033920000}"/>
    <cellStyle name="Normal 3 2 2 2 4 14" xfId="42770" xr:uid="{00000000-0005-0000-0000-000034920000}"/>
    <cellStyle name="Normal 3 2 2 2 4 15" xfId="51156" xr:uid="{00000000-0005-0000-0000-000035920000}"/>
    <cellStyle name="Normal 3 2 2 2 4 16" xfId="59542" xr:uid="{00000000-0005-0000-0000-000036920000}"/>
    <cellStyle name="Normal 3 2 2 2 4 17" xfId="60909" xr:uid="{00000000-0005-0000-0000-000037920000}"/>
    <cellStyle name="Normal 3 2 2 2 4 2" xfId="352" xr:uid="{00000000-0005-0000-0000-000038920000}"/>
    <cellStyle name="Normal 3 2 2 2 4 2 10" xfId="34385" xr:uid="{00000000-0005-0000-0000-000039920000}"/>
    <cellStyle name="Normal 3 2 2 2 4 2 11" xfId="42771" xr:uid="{00000000-0005-0000-0000-00003A920000}"/>
    <cellStyle name="Normal 3 2 2 2 4 2 12" xfId="51157" xr:uid="{00000000-0005-0000-0000-00003B920000}"/>
    <cellStyle name="Normal 3 2 2 2 4 2 13" xfId="59543" xr:uid="{00000000-0005-0000-0000-00003C920000}"/>
    <cellStyle name="Normal 3 2 2 2 4 2 14" xfId="60910" xr:uid="{00000000-0005-0000-0000-00003D920000}"/>
    <cellStyle name="Normal 3 2 2 2 4 2 2" xfId="1173" xr:uid="{00000000-0005-0000-0000-00003E920000}"/>
    <cellStyle name="Normal 3 2 2 2 4 2 2 10" xfId="51584" xr:uid="{00000000-0005-0000-0000-00003F920000}"/>
    <cellStyle name="Normal 3 2 2 2 4 2 2 11" xfId="59970" xr:uid="{00000000-0005-0000-0000-000040920000}"/>
    <cellStyle name="Normal 3 2 2 2 4 2 2 12" xfId="61405" xr:uid="{00000000-0005-0000-0000-000041920000}"/>
    <cellStyle name="Normal 3 2 2 2 4 2 2 2" xfId="3124" xr:uid="{00000000-0005-0000-0000-000042920000}"/>
    <cellStyle name="Normal 3 2 2 2 4 2 2 2 2" xfId="5841" xr:uid="{00000000-0005-0000-0000-000043920000}"/>
    <cellStyle name="Normal 3 2 2 2 4 2 2 2 2 2" xfId="17195" xr:uid="{00000000-0005-0000-0000-000044920000}"/>
    <cellStyle name="Normal 3 2 2 2 4 2 2 2 2 3" xfId="25581" xr:uid="{00000000-0005-0000-0000-000045920000}"/>
    <cellStyle name="Normal 3 2 2 2 4 2 2 2 2 4" xfId="33967" xr:uid="{00000000-0005-0000-0000-000046920000}"/>
    <cellStyle name="Normal 3 2 2 2 4 2 2 2 2 5" xfId="42353" xr:uid="{00000000-0005-0000-0000-000047920000}"/>
    <cellStyle name="Normal 3 2 2 2 4 2 2 2 2 6" xfId="50739" xr:uid="{00000000-0005-0000-0000-000048920000}"/>
    <cellStyle name="Normal 3 2 2 2 4 2 2 2 2 7" xfId="59125" xr:uid="{00000000-0005-0000-0000-000049920000}"/>
    <cellStyle name="Normal 3 2 2 2 4 2 2 2 3" xfId="8809" xr:uid="{00000000-0005-0000-0000-00004A920000}"/>
    <cellStyle name="Normal 3 2 2 2 4 2 2 2 3 2" xfId="14485" xr:uid="{00000000-0005-0000-0000-00004B920000}"/>
    <cellStyle name="Normal 3 2 2 2 4 2 2 2 3 3" xfId="22871" xr:uid="{00000000-0005-0000-0000-00004C920000}"/>
    <cellStyle name="Normal 3 2 2 2 4 2 2 2 3 4" xfId="31257" xr:uid="{00000000-0005-0000-0000-00004D920000}"/>
    <cellStyle name="Normal 3 2 2 2 4 2 2 2 3 5" xfId="39643" xr:uid="{00000000-0005-0000-0000-00004E920000}"/>
    <cellStyle name="Normal 3 2 2 2 4 2 2 2 3 6" xfId="48029" xr:uid="{00000000-0005-0000-0000-00004F920000}"/>
    <cellStyle name="Normal 3 2 2 2 4 2 2 2 3 7" xfId="56415" xr:uid="{00000000-0005-0000-0000-000050920000}"/>
    <cellStyle name="Normal 3 2 2 2 4 2 2 2 4" xfId="11519" xr:uid="{00000000-0005-0000-0000-000051920000}"/>
    <cellStyle name="Normal 3 2 2 2 4 2 2 2 5" xfId="19905" xr:uid="{00000000-0005-0000-0000-000052920000}"/>
    <cellStyle name="Normal 3 2 2 2 4 2 2 2 6" xfId="28291" xr:uid="{00000000-0005-0000-0000-000053920000}"/>
    <cellStyle name="Normal 3 2 2 2 4 2 2 2 7" xfId="36677" xr:uid="{00000000-0005-0000-0000-000054920000}"/>
    <cellStyle name="Normal 3 2 2 2 4 2 2 2 8" xfId="45063" xr:uid="{00000000-0005-0000-0000-000055920000}"/>
    <cellStyle name="Normal 3 2 2 2 4 2 2 2 9" xfId="53449" xr:uid="{00000000-0005-0000-0000-000056920000}"/>
    <cellStyle name="Normal 3 2 2 2 4 2 2 3" xfId="3976" xr:uid="{00000000-0005-0000-0000-000057920000}"/>
    <cellStyle name="Normal 3 2 2 2 4 2 2 3 2" xfId="15330" xr:uid="{00000000-0005-0000-0000-000058920000}"/>
    <cellStyle name="Normal 3 2 2 2 4 2 2 3 3" xfId="23716" xr:uid="{00000000-0005-0000-0000-000059920000}"/>
    <cellStyle name="Normal 3 2 2 2 4 2 2 3 4" xfId="32102" xr:uid="{00000000-0005-0000-0000-00005A920000}"/>
    <cellStyle name="Normal 3 2 2 2 4 2 2 3 5" xfId="40488" xr:uid="{00000000-0005-0000-0000-00005B920000}"/>
    <cellStyle name="Normal 3 2 2 2 4 2 2 3 6" xfId="48874" xr:uid="{00000000-0005-0000-0000-00005C920000}"/>
    <cellStyle name="Normal 3 2 2 2 4 2 2 3 7" xfId="57260" xr:uid="{00000000-0005-0000-0000-00005D920000}"/>
    <cellStyle name="Normal 3 2 2 2 4 2 2 4" xfId="6944" xr:uid="{00000000-0005-0000-0000-00005E920000}"/>
    <cellStyle name="Normal 3 2 2 2 4 2 2 4 2" xfId="12620" xr:uid="{00000000-0005-0000-0000-00005F920000}"/>
    <cellStyle name="Normal 3 2 2 2 4 2 2 4 3" xfId="21006" xr:uid="{00000000-0005-0000-0000-000060920000}"/>
    <cellStyle name="Normal 3 2 2 2 4 2 2 4 4" xfId="29392" xr:uid="{00000000-0005-0000-0000-000061920000}"/>
    <cellStyle name="Normal 3 2 2 2 4 2 2 4 5" xfId="37778" xr:uid="{00000000-0005-0000-0000-000062920000}"/>
    <cellStyle name="Normal 3 2 2 2 4 2 2 4 6" xfId="46164" xr:uid="{00000000-0005-0000-0000-000063920000}"/>
    <cellStyle name="Normal 3 2 2 2 4 2 2 4 7" xfId="54550" xr:uid="{00000000-0005-0000-0000-000064920000}"/>
    <cellStyle name="Normal 3 2 2 2 4 2 2 5" xfId="9654" xr:uid="{00000000-0005-0000-0000-000065920000}"/>
    <cellStyle name="Normal 3 2 2 2 4 2 2 6" xfId="18040" xr:uid="{00000000-0005-0000-0000-000066920000}"/>
    <cellStyle name="Normal 3 2 2 2 4 2 2 7" xfId="26426" xr:uid="{00000000-0005-0000-0000-000067920000}"/>
    <cellStyle name="Normal 3 2 2 2 4 2 2 8" xfId="34812" xr:uid="{00000000-0005-0000-0000-000068920000}"/>
    <cellStyle name="Normal 3 2 2 2 4 2 2 9" xfId="43198" xr:uid="{00000000-0005-0000-0000-000069920000}"/>
    <cellStyle name="Normal 3 2 2 2 4 2 3" xfId="1677" xr:uid="{00000000-0005-0000-0000-00006A920000}"/>
    <cellStyle name="Normal 3 2 2 2 4 2 3 10" xfId="52002" xr:uid="{00000000-0005-0000-0000-00006B920000}"/>
    <cellStyle name="Normal 3 2 2 2 4 2 3 11" xfId="60388" xr:uid="{00000000-0005-0000-0000-00006C920000}"/>
    <cellStyle name="Normal 3 2 2 2 4 2 3 2" xfId="2697" xr:uid="{00000000-0005-0000-0000-00006D920000}"/>
    <cellStyle name="Normal 3 2 2 2 4 2 3 2 2" xfId="5414" xr:uid="{00000000-0005-0000-0000-00006E920000}"/>
    <cellStyle name="Normal 3 2 2 2 4 2 3 2 2 2" xfId="16768" xr:uid="{00000000-0005-0000-0000-00006F920000}"/>
    <cellStyle name="Normal 3 2 2 2 4 2 3 2 2 3" xfId="25154" xr:uid="{00000000-0005-0000-0000-000070920000}"/>
    <cellStyle name="Normal 3 2 2 2 4 2 3 2 2 4" xfId="33540" xr:uid="{00000000-0005-0000-0000-000071920000}"/>
    <cellStyle name="Normal 3 2 2 2 4 2 3 2 2 5" xfId="41926" xr:uid="{00000000-0005-0000-0000-000072920000}"/>
    <cellStyle name="Normal 3 2 2 2 4 2 3 2 2 6" xfId="50312" xr:uid="{00000000-0005-0000-0000-000073920000}"/>
    <cellStyle name="Normal 3 2 2 2 4 2 3 2 2 7" xfId="58698" xr:uid="{00000000-0005-0000-0000-000074920000}"/>
    <cellStyle name="Normal 3 2 2 2 4 2 3 2 3" xfId="8382" xr:uid="{00000000-0005-0000-0000-000075920000}"/>
    <cellStyle name="Normal 3 2 2 2 4 2 3 2 3 2" xfId="14058" xr:uid="{00000000-0005-0000-0000-000076920000}"/>
    <cellStyle name="Normal 3 2 2 2 4 2 3 2 3 3" xfId="22444" xr:uid="{00000000-0005-0000-0000-000077920000}"/>
    <cellStyle name="Normal 3 2 2 2 4 2 3 2 3 4" xfId="30830" xr:uid="{00000000-0005-0000-0000-000078920000}"/>
    <cellStyle name="Normal 3 2 2 2 4 2 3 2 3 5" xfId="39216" xr:uid="{00000000-0005-0000-0000-000079920000}"/>
    <cellStyle name="Normal 3 2 2 2 4 2 3 2 3 6" xfId="47602" xr:uid="{00000000-0005-0000-0000-00007A920000}"/>
    <cellStyle name="Normal 3 2 2 2 4 2 3 2 3 7" xfId="55988" xr:uid="{00000000-0005-0000-0000-00007B920000}"/>
    <cellStyle name="Normal 3 2 2 2 4 2 3 2 4" xfId="11092" xr:uid="{00000000-0005-0000-0000-00007C920000}"/>
    <cellStyle name="Normal 3 2 2 2 4 2 3 2 5" xfId="19478" xr:uid="{00000000-0005-0000-0000-00007D920000}"/>
    <cellStyle name="Normal 3 2 2 2 4 2 3 2 6" xfId="27864" xr:uid="{00000000-0005-0000-0000-00007E920000}"/>
    <cellStyle name="Normal 3 2 2 2 4 2 3 2 7" xfId="36250" xr:uid="{00000000-0005-0000-0000-00007F920000}"/>
    <cellStyle name="Normal 3 2 2 2 4 2 3 2 8" xfId="44636" xr:uid="{00000000-0005-0000-0000-000080920000}"/>
    <cellStyle name="Normal 3 2 2 2 4 2 3 2 9" xfId="53022" xr:uid="{00000000-0005-0000-0000-000081920000}"/>
    <cellStyle name="Normal 3 2 2 2 4 2 3 3" xfId="4394" xr:uid="{00000000-0005-0000-0000-000082920000}"/>
    <cellStyle name="Normal 3 2 2 2 4 2 3 3 2" xfId="15748" xr:uid="{00000000-0005-0000-0000-000083920000}"/>
    <cellStyle name="Normal 3 2 2 2 4 2 3 3 3" xfId="24134" xr:uid="{00000000-0005-0000-0000-000084920000}"/>
    <cellStyle name="Normal 3 2 2 2 4 2 3 3 4" xfId="32520" xr:uid="{00000000-0005-0000-0000-000085920000}"/>
    <cellStyle name="Normal 3 2 2 2 4 2 3 3 5" xfId="40906" xr:uid="{00000000-0005-0000-0000-000086920000}"/>
    <cellStyle name="Normal 3 2 2 2 4 2 3 3 6" xfId="49292" xr:uid="{00000000-0005-0000-0000-000087920000}"/>
    <cellStyle name="Normal 3 2 2 2 4 2 3 3 7" xfId="57678" xr:uid="{00000000-0005-0000-0000-000088920000}"/>
    <cellStyle name="Normal 3 2 2 2 4 2 3 4" xfId="7362" xr:uid="{00000000-0005-0000-0000-000089920000}"/>
    <cellStyle name="Normal 3 2 2 2 4 2 3 4 2" xfId="13038" xr:uid="{00000000-0005-0000-0000-00008A920000}"/>
    <cellStyle name="Normal 3 2 2 2 4 2 3 4 3" xfId="21424" xr:uid="{00000000-0005-0000-0000-00008B920000}"/>
    <cellStyle name="Normal 3 2 2 2 4 2 3 4 4" xfId="29810" xr:uid="{00000000-0005-0000-0000-00008C920000}"/>
    <cellStyle name="Normal 3 2 2 2 4 2 3 4 5" xfId="38196" xr:uid="{00000000-0005-0000-0000-00008D920000}"/>
    <cellStyle name="Normal 3 2 2 2 4 2 3 4 6" xfId="46582" xr:uid="{00000000-0005-0000-0000-00008E920000}"/>
    <cellStyle name="Normal 3 2 2 2 4 2 3 4 7" xfId="54968" xr:uid="{00000000-0005-0000-0000-00008F920000}"/>
    <cellStyle name="Normal 3 2 2 2 4 2 3 5" xfId="10072" xr:uid="{00000000-0005-0000-0000-000090920000}"/>
    <cellStyle name="Normal 3 2 2 2 4 2 3 6" xfId="18458" xr:uid="{00000000-0005-0000-0000-000091920000}"/>
    <cellStyle name="Normal 3 2 2 2 4 2 3 7" xfId="26844" xr:uid="{00000000-0005-0000-0000-000092920000}"/>
    <cellStyle name="Normal 3 2 2 2 4 2 3 8" xfId="35230" xr:uid="{00000000-0005-0000-0000-000093920000}"/>
    <cellStyle name="Normal 3 2 2 2 4 2 3 9" xfId="43616" xr:uid="{00000000-0005-0000-0000-000094920000}"/>
    <cellStyle name="Normal 3 2 2 2 4 2 4" xfId="2279" xr:uid="{00000000-0005-0000-0000-000095920000}"/>
    <cellStyle name="Normal 3 2 2 2 4 2 4 2" xfId="4996" xr:uid="{00000000-0005-0000-0000-000096920000}"/>
    <cellStyle name="Normal 3 2 2 2 4 2 4 2 2" xfId="16350" xr:uid="{00000000-0005-0000-0000-000097920000}"/>
    <cellStyle name="Normal 3 2 2 2 4 2 4 2 3" xfId="24736" xr:uid="{00000000-0005-0000-0000-000098920000}"/>
    <cellStyle name="Normal 3 2 2 2 4 2 4 2 4" xfId="33122" xr:uid="{00000000-0005-0000-0000-000099920000}"/>
    <cellStyle name="Normal 3 2 2 2 4 2 4 2 5" xfId="41508" xr:uid="{00000000-0005-0000-0000-00009A920000}"/>
    <cellStyle name="Normal 3 2 2 2 4 2 4 2 6" xfId="49894" xr:uid="{00000000-0005-0000-0000-00009B920000}"/>
    <cellStyle name="Normal 3 2 2 2 4 2 4 2 7" xfId="58280" xr:uid="{00000000-0005-0000-0000-00009C920000}"/>
    <cellStyle name="Normal 3 2 2 2 4 2 4 3" xfId="7964" xr:uid="{00000000-0005-0000-0000-00009D920000}"/>
    <cellStyle name="Normal 3 2 2 2 4 2 4 3 2" xfId="13640" xr:uid="{00000000-0005-0000-0000-00009E920000}"/>
    <cellStyle name="Normal 3 2 2 2 4 2 4 3 3" xfId="22026" xr:uid="{00000000-0005-0000-0000-00009F920000}"/>
    <cellStyle name="Normal 3 2 2 2 4 2 4 3 4" xfId="30412" xr:uid="{00000000-0005-0000-0000-0000A0920000}"/>
    <cellStyle name="Normal 3 2 2 2 4 2 4 3 5" xfId="38798" xr:uid="{00000000-0005-0000-0000-0000A1920000}"/>
    <cellStyle name="Normal 3 2 2 2 4 2 4 3 6" xfId="47184" xr:uid="{00000000-0005-0000-0000-0000A2920000}"/>
    <cellStyle name="Normal 3 2 2 2 4 2 4 3 7" xfId="55570" xr:uid="{00000000-0005-0000-0000-0000A3920000}"/>
    <cellStyle name="Normal 3 2 2 2 4 2 4 4" xfId="10674" xr:uid="{00000000-0005-0000-0000-0000A4920000}"/>
    <cellStyle name="Normal 3 2 2 2 4 2 4 5" xfId="19060" xr:uid="{00000000-0005-0000-0000-0000A5920000}"/>
    <cellStyle name="Normal 3 2 2 2 4 2 4 6" xfId="27446" xr:uid="{00000000-0005-0000-0000-0000A6920000}"/>
    <cellStyle name="Normal 3 2 2 2 4 2 4 7" xfId="35832" xr:uid="{00000000-0005-0000-0000-0000A7920000}"/>
    <cellStyle name="Normal 3 2 2 2 4 2 4 8" xfId="44218" xr:uid="{00000000-0005-0000-0000-0000A8920000}"/>
    <cellStyle name="Normal 3 2 2 2 4 2 4 9" xfId="52604" xr:uid="{00000000-0005-0000-0000-0000A9920000}"/>
    <cellStyle name="Normal 3 2 2 2 4 2 5" xfId="3549" xr:uid="{00000000-0005-0000-0000-0000AA920000}"/>
    <cellStyle name="Normal 3 2 2 2 4 2 5 2" xfId="14903" xr:uid="{00000000-0005-0000-0000-0000AB920000}"/>
    <cellStyle name="Normal 3 2 2 2 4 2 5 3" xfId="23289" xr:uid="{00000000-0005-0000-0000-0000AC920000}"/>
    <cellStyle name="Normal 3 2 2 2 4 2 5 4" xfId="31675" xr:uid="{00000000-0005-0000-0000-0000AD920000}"/>
    <cellStyle name="Normal 3 2 2 2 4 2 5 5" xfId="40061" xr:uid="{00000000-0005-0000-0000-0000AE920000}"/>
    <cellStyle name="Normal 3 2 2 2 4 2 5 6" xfId="48447" xr:uid="{00000000-0005-0000-0000-0000AF920000}"/>
    <cellStyle name="Normal 3 2 2 2 4 2 5 7" xfId="56833" xr:uid="{00000000-0005-0000-0000-0000B0920000}"/>
    <cellStyle name="Normal 3 2 2 2 4 2 6" xfId="6517" xr:uid="{00000000-0005-0000-0000-0000B1920000}"/>
    <cellStyle name="Normal 3 2 2 2 4 2 6 2" xfId="12193" xr:uid="{00000000-0005-0000-0000-0000B2920000}"/>
    <cellStyle name="Normal 3 2 2 2 4 2 6 3" xfId="20579" xr:uid="{00000000-0005-0000-0000-0000B3920000}"/>
    <cellStyle name="Normal 3 2 2 2 4 2 6 4" xfId="28965" xr:uid="{00000000-0005-0000-0000-0000B4920000}"/>
    <cellStyle name="Normal 3 2 2 2 4 2 6 5" xfId="37351" xr:uid="{00000000-0005-0000-0000-0000B5920000}"/>
    <cellStyle name="Normal 3 2 2 2 4 2 6 6" xfId="45737" xr:uid="{00000000-0005-0000-0000-0000B6920000}"/>
    <cellStyle name="Normal 3 2 2 2 4 2 6 7" xfId="54123" xr:uid="{00000000-0005-0000-0000-0000B7920000}"/>
    <cellStyle name="Normal 3 2 2 2 4 2 7" xfId="9227" xr:uid="{00000000-0005-0000-0000-0000B8920000}"/>
    <cellStyle name="Normal 3 2 2 2 4 2 8" xfId="17613" xr:uid="{00000000-0005-0000-0000-0000B9920000}"/>
    <cellStyle name="Normal 3 2 2 2 4 2 9" xfId="25999" xr:uid="{00000000-0005-0000-0000-0000BA920000}"/>
    <cellStyle name="Normal 3 2 2 2 4 3" xfId="1174" xr:uid="{00000000-0005-0000-0000-0000BB920000}"/>
    <cellStyle name="Normal 3 2 2 2 4 3 10" xfId="43199" xr:uid="{00000000-0005-0000-0000-0000BC920000}"/>
    <cellStyle name="Normal 3 2 2 2 4 3 11" xfId="51585" xr:uid="{00000000-0005-0000-0000-0000BD920000}"/>
    <cellStyle name="Normal 3 2 2 2 4 3 12" xfId="59971" xr:uid="{00000000-0005-0000-0000-0000BE920000}"/>
    <cellStyle name="Normal 3 2 2 2 4 3 13" xfId="61404" xr:uid="{00000000-0005-0000-0000-0000BF920000}"/>
    <cellStyle name="Normal 3 2 2 2 4 3 2" xfId="1909" xr:uid="{00000000-0005-0000-0000-0000C0920000}"/>
    <cellStyle name="Normal 3 2 2 2 4 3 2 10" xfId="52234" xr:uid="{00000000-0005-0000-0000-0000C1920000}"/>
    <cellStyle name="Normal 3 2 2 2 4 3 2 11" xfId="60620" xr:uid="{00000000-0005-0000-0000-0000C2920000}"/>
    <cellStyle name="Normal 3 2 2 2 4 3 2 2" xfId="3125" xr:uid="{00000000-0005-0000-0000-0000C3920000}"/>
    <cellStyle name="Normal 3 2 2 2 4 3 2 2 2" xfId="5842" xr:uid="{00000000-0005-0000-0000-0000C4920000}"/>
    <cellStyle name="Normal 3 2 2 2 4 3 2 2 2 2" xfId="17196" xr:uid="{00000000-0005-0000-0000-0000C5920000}"/>
    <cellStyle name="Normal 3 2 2 2 4 3 2 2 2 3" xfId="25582" xr:uid="{00000000-0005-0000-0000-0000C6920000}"/>
    <cellStyle name="Normal 3 2 2 2 4 3 2 2 2 4" xfId="33968" xr:uid="{00000000-0005-0000-0000-0000C7920000}"/>
    <cellStyle name="Normal 3 2 2 2 4 3 2 2 2 5" xfId="42354" xr:uid="{00000000-0005-0000-0000-0000C8920000}"/>
    <cellStyle name="Normal 3 2 2 2 4 3 2 2 2 6" xfId="50740" xr:uid="{00000000-0005-0000-0000-0000C9920000}"/>
    <cellStyle name="Normal 3 2 2 2 4 3 2 2 2 7" xfId="59126" xr:uid="{00000000-0005-0000-0000-0000CA920000}"/>
    <cellStyle name="Normal 3 2 2 2 4 3 2 2 3" xfId="8810" xr:uid="{00000000-0005-0000-0000-0000CB920000}"/>
    <cellStyle name="Normal 3 2 2 2 4 3 2 2 3 2" xfId="14486" xr:uid="{00000000-0005-0000-0000-0000CC920000}"/>
    <cellStyle name="Normal 3 2 2 2 4 3 2 2 3 3" xfId="22872" xr:uid="{00000000-0005-0000-0000-0000CD920000}"/>
    <cellStyle name="Normal 3 2 2 2 4 3 2 2 3 4" xfId="31258" xr:uid="{00000000-0005-0000-0000-0000CE920000}"/>
    <cellStyle name="Normal 3 2 2 2 4 3 2 2 3 5" xfId="39644" xr:uid="{00000000-0005-0000-0000-0000CF920000}"/>
    <cellStyle name="Normal 3 2 2 2 4 3 2 2 3 6" xfId="48030" xr:uid="{00000000-0005-0000-0000-0000D0920000}"/>
    <cellStyle name="Normal 3 2 2 2 4 3 2 2 3 7" xfId="56416" xr:uid="{00000000-0005-0000-0000-0000D1920000}"/>
    <cellStyle name="Normal 3 2 2 2 4 3 2 2 4" xfId="11520" xr:uid="{00000000-0005-0000-0000-0000D2920000}"/>
    <cellStyle name="Normal 3 2 2 2 4 3 2 2 5" xfId="19906" xr:uid="{00000000-0005-0000-0000-0000D3920000}"/>
    <cellStyle name="Normal 3 2 2 2 4 3 2 2 6" xfId="28292" xr:uid="{00000000-0005-0000-0000-0000D4920000}"/>
    <cellStyle name="Normal 3 2 2 2 4 3 2 2 7" xfId="36678" xr:uid="{00000000-0005-0000-0000-0000D5920000}"/>
    <cellStyle name="Normal 3 2 2 2 4 3 2 2 8" xfId="45064" xr:uid="{00000000-0005-0000-0000-0000D6920000}"/>
    <cellStyle name="Normal 3 2 2 2 4 3 2 2 9" xfId="53450" xr:uid="{00000000-0005-0000-0000-0000D7920000}"/>
    <cellStyle name="Normal 3 2 2 2 4 3 2 3" xfId="4626" xr:uid="{00000000-0005-0000-0000-0000D8920000}"/>
    <cellStyle name="Normal 3 2 2 2 4 3 2 3 2" xfId="15980" xr:uid="{00000000-0005-0000-0000-0000D9920000}"/>
    <cellStyle name="Normal 3 2 2 2 4 3 2 3 3" xfId="24366" xr:uid="{00000000-0005-0000-0000-0000DA920000}"/>
    <cellStyle name="Normal 3 2 2 2 4 3 2 3 4" xfId="32752" xr:uid="{00000000-0005-0000-0000-0000DB920000}"/>
    <cellStyle name="Normal 3 2 2 2 4 3 2 3 5" xfId="41138" xr:uid="{00000000-0005-0000-0000-0000DC920000}"/>
    <cellStyle name="Normal 3 2 2 2 4 3 2 3 6" xfId="49524" xr:uid="{00000000-0005-0000-0000-0000DD920000}"/>
    <cellStyle name="Normal 3 2 2 2 4 3 2 3 7" xfId="57910" xr:uid="{00000000-0005-0000-0000-0000DE920000}"/>
    <cellStyle name="Normal 3 2 2 2 4 3 2 4" xfId="7594" xr:uid="{00000000-0005-0000-0000-0000DF920000}"/>
    <cellStyle name="Normal 3 2 2 2 4 3 2 4 2" xfId="13270" xr:uid="{00000000-0005-0000-0000-0000E0920000}"/>
    <cellStyle name="Normal 3 2 2 2 4 3 2 4 3" xfId="21656" xr:uid="{00000000-0005-0000-0000-0000E1920000}"/>
    <cellStyle name="Normal 3 2 2 2 4 3 2 4 4" xfId="30042" xr:uid="{00000000-0005-0000-0000-0000E2920000}"/>
    <cellStyle name="Normal 3 2 2 2 4 3 2 4 5" xfId="38428" xr:uid="{00000000-0005-0000-0000-0000E3920000}"/>
    <cellStyle name="Normal 3 2 2 2 4 3 2 4 6" xfId="46814" xr:uid="{00000000-0005-0000-0000-0000E4920000}"/>
    <cellStyle name="Normal 3 2 2 2 4 3 2 4 7" xfId="55200" xr:uid="{00000000-0005-0000-0000-0000E5920000}"/>
    <cellStyle name="Normal 3 2 2 2 4 3 2 5" xfId="10304" xr:uid="{00000000-0005-0000-0000-0000E6920000}"/>
    <cellStyle name="Normal 3 2 2 2 4 3 2 6" xfId="18690" xr:uid="{00000000-0005-0000-0000-0000E7920000}"/>
    <cellStyle name="Normal 3 2 2 2 4 3 2 7" xfId="27076" xr:uid="{00000000-0005-0000-0000-0000E8920000}"/>
    <cellStyle name="Normal 3 2 2 2 4 3 2 8" xfId="35462" xr:uid="{00000000-0005-0000-0000-0000E9920000}"/>
    <cellStyle name="Normal 3 2 2 2 4 3 2 9" xfId="43848" xr:uid="{00000000-0005-0000-0000-0000EA920000}"/>
    <cellStyle name="Normal 3 2 2 2 4 3 3" xfId="2280" xr:uid="{00000000-0005-0000-0000-0000EB920000}"/>
    <cellStyle name="Normal 3 2 2 2 4 3 3 2" xfId="4997" xr:uid="{00000000-0005-0000-0000-0000EC920000}"/>
    <cellStyle name="Normal 3 2 2 2 4 3 3 2 2" xfId="16351" xr:uid="{00000000-0005-0000-0000-0000ED920000}"/>
    <cellStyle name="Normal 3 2 2 2 4 3 3 2 3" xfId="24737" xr:uid="{00000000-0005-0000-0000-0000EE920000}"/>
    <cellStyle name="Normal 3 2 2 2 4 3 3 2 4" xfId="33123" xr:uid="{00000000-0005-0000-0000-0000EF920000}"/>
    <cellStyle name="Normal 3 2 2 2 4 3 3 2 5" xfId="41509" xr:uid="{00000000-0005-0000-0000-0000F0920000}"/>
    <cellStyle name="Normal 3 2 2 2 4 3 3 2 6" xfId="49895" xr:uid="{00000000-0005-0000-0000-0000F1920000}"/>
    <cellStyle name="Normal 3 2 2 2 4 3 3 2 7" xfId="58281" xr:uid="{00000000-0005-0000-0000-0000F2920000}"/>
    <cellStyle name="Normal 3 2 2 2 4 3 3 3" xfId="7965" xr:uid="{00000000-0005-0000-0000-0000F3920000}"/>
    <cellStyle name="Normal 3 2 2 2 4 3 3 3 2" xfId="13641" xr:uid="{00000000-0005-0000-0000-0000F4920000}"/>
    <cellStyle name="Normal 3 2 2 2 4 3 3 3 3" xfId="22027" xr:uid="{00000000-0005-0000-0000-0000F5920000}"/>
    <cellStyle name="Normal 3 2 2 2 4 3 3 3 4" xfId="30413" xr:uid="{00000000-0005-0000-0000-0000F6920000}"/>
    <cellStyle name="Normal 3 2 2 2 4 3 3 3 5" xfId="38799" xr:uid="{00000000-0005-0000-0000-0000F7920000}"/>
    <cellStyle name="Normal 3 2 2 2 4 3 3 3 6" xfId="47185" xr:uid="{00000000-0005-0000-0000-0000F8920000}"/>
    <cellStyle name="Normal 3 2 2 2 4 3 3 3 7" xfId="55571" xr:uid="{00000000-0005-0000-0000-0000F9920000}"/>
    <cellStyle name="Normal 3 2 2 2 4 3 3 4" xfId="10675" xr:uid="{00000000-0005-0000-0000-0000FA920000}"/>
    <cellStyle name="Normal 3 2 2 2 4 3 3 5" xfId="19061" xr:uid="{00000000-0005-0000-0000-0000FB920000}"/>
    <cellStyle name="Normal 3 2 2 2 4 3 3 6" xfId="27447" xr:uid="{00000000-0005-0000-0000-0000FC920000}"/>
    <cellStyle name="Normal 3 2 2 2 4 3 3 7" xfId="35833" xr:uid="{00000000-0005-0000-0000-0000FD920000}"/>
    <cellStyle name="Normal 3 2 2 2 4 3 3 8" xfId="44219" xr:uid="{00000000-0005-0000-0000-0000FE920000}"/>
    <cellStyle name="Normal 3 2 2 2 4 3 3 9" xfId="52605" xr:uid="{00000000-0005-0000-0000-0000FF920000}"/>
    <cellStyle name="Normal 3 2 2 2 4 3 4" xfId="3977" xr:uid="{00000000-0005-0000-0000-000000930000}"/>
    <cellStyle name="Normal 3 2 2 2 4 3 4 2" xfId="15331" xr:uid="{00000000-0005-0000-0000-000001930000}"/>
    <cellStyle name="Normal 3 2 2 2 4 3 4 3" xfId="23717" xr:uid="{00000000-0005-0000-0000-000002930000}"/>
    <cellStyle name="Normal 3 2 2 2 4 3 4 4" xfId="32103" xr:uid="{00000000-0005-0000-0000-000003930000}"/>
    <cellStyle name="Normal 3 2 2 2 4 3 4 5" xfId="40489" xr:uid="{00000000-0005-0000-0000-000004930000}"/>
    <cellStyle name="Normal 3 2 2 2 4 3 4 6" xfId="48875" xr:uid="{00000000-0005-0000-0000-000005930000}"/>
    <cellStyle name="Normal 3 2 2 2 4 3 4 7" xfId="57261" xr:uid="{00000000-0005-0000-0000-000006930000}"/>
    <cellStyle name="Normal 3 2 2 2 4 3 5" xfId="6945" xr:uid="{00000000-0005-0000-0000-000007930000}"/>
    <cellStyle name="Normal 3 2 2 2 4 3 5 2" xfId="12621" xr:uid="{00000000-0005-0000-0000-000008930000}"/>
    <cellStyle name="Normal 3 2 2 2 4 3 5 3" xfId="21007" xr:uid="{00000000-0005-0000-0000-000009930000}"/>
    <cellStyle name="Normal 3 2 2 2 4 3 5 4" xfId="29393" xr:uid="{00000000-0005-0000-0000-00000A930000}"/>
    <cellStyle name="Normal 3 2 2 2 4 3 5 5" xfId="37779" xr:uid="{00000000-0005-0000-0000-00000B930000}"/>
    <cellStyle name="Normal 3 2 2 2 4 3 5 6" xfId="46165" xr:uid="{00000000-0005-0000-0000-00000C930000}"/>
    <cellStyle name="Normal 3 2 2 2 4 3 5 7" xfId="54551" xr:uid="{00000000-0005-0000-0000-00000D930000}"/>
    <cellStyle name="Normal 3 2 2 2 4 3 6" xfId="9655" xr:uid="{00000000-0005-0000-0000-00000E930000}"/>
    <cellStyle name="Normal 3 2 2 2 4 3 7" xfId="18041" xr:uid="{00000000-0005-0000-0000-00000F930000}"/>
    <cellStyle name="Normal 3 2 2 2 4 3 8" xfId="26427" xr:uid="{00000000-0005-0000-0000-000010930000}"/>
    <cellStyle name="Normal 3 2 2 2 4 3 9" xfId="34813" xr:uid="{00000000-0005-0000-0000-000011930000}"/>
    <cellStyle name="Normal 3 2 2 2 4 4" xfId="1172" xr:uid="{00000000-0005-0000-0000-000012930000}"/>
    <cellStyle name="Normal 3 2 2 2 4 4 10" xfId="51583" xr:uid="{00000000-0005-0000-0000-000013930000}"/>
    <cellStyle name="Normal 3 2 2 2 4 4 11" xfId="59969" xr:uid="{00000000-0005-0000-0000-000014930000}"/>
    <cellStyle name="Normal 3 2 2 2 4 4 2" xfId="3123" xr:uid="{00000000-0005-0000-0000-000015930000}"/>
    <cellStyle name="Normal 3 2 2 2 4 4 2 2" xfId="5840" xr:uid="{00000000-0005-0000-0000-000016930000}"/>
    <cellStyle name="Normal 3 2 2 2 4 4 2 2 2" xfId="17194" xr:uid="{00000000-0005-0000-0000-000017930000}"/>
    <cellStyle name="Normal 3 2 2 2 4 4 2 2 3" xfId="25580" xr:uid="{00000000-0005-0000-0000-000018930000}"/>
    <cellStyle name="Normal 3 2 2 2 4 4 2 2 4" xfId="33966" xr:uid="{00000000-0005-0000-0000-000019930000}"/>
    <cellStyle name="Normal 3 2 2 2 4 4 2 2 5" xfId="42352" xr:uid="{00000000-0005-0000-0000-00001A930000}"/>
    <cellStyle name="Normal 3 2 2 2 4 4 2 2 6" xfId="50738" xr:uid="{00000000-0005-0000-0000-00001B930000}"/>
    <cellStyle name="Normal 3 2 2 2 4 4 2 2 7" xfId="59124" xr:uid="{00000000-0005-0000-0000-00001C930000}"/>
    <cellStyle name="Normal 3 2 2 2 4 4 2 3" xfId="8808" xr:uid="{00000000-0005-0000-0000-00001D930000}"/>
    <cellStyle name="Normal 3 2 2 2 4 4 2 3 2" xfId="14484" xr:uid="{00000000-0005-0000-0000-00001E930000}"/>
    <cellStyle name="Normal 3 2 2 2 4 4 2 3 3" xfId="22870" xr:uid="{00000000-0005-0000-0000-00001F930000}"/>
    <cellStyle name="Normal 3 2 2 2 4 4 2 3 4" xfId="31256" xr:uid="{00000000-0005-0000-0000-000020930000}"/>
    <cellStyle name="Normal 3 2 2 2 4 4 2 3 5" xfId="39642" xr:uid="{00000000-0005-0000-0000-000021930000}"/>
    <cellStyle name="Normal 3 2 2 2 4 4 2 3 6" xfId="48028" xr:uid="{00000000-0005-0000-0000-000022930000}"/>
    <cellStyle name="Normal 3 2 2 2 4 4 2 3 7" xfId="56414" xr:uid="{00000000-0005-0000-0000-000023930000}"/>
    <cellStyle name="Normal 3 2 2 2 4 4 2 4" xfId="11518" xr:uid="{00000000-0005-0000-0000-000024930000}"/>
    <cellStyle name="Normal 3 2 2 2 4 4 2 5" xfId="19904" xr:uid="{00000000-0005-0000-0000-000025930000}"/>
    <cellStyle name="Normal 3 2 2 2 4 4 2 6" xfId="28290" xr:uid="{00000000-0005-0000-0000-000026930000}"/>
    <cellStyle name="Normal 3 2 2 2 4 4 2 7" xfId="36676" xr:uid="{00000000-0005-0000-0000-000027930000}"/>
    <cellStyle name="Normal 3 2 2 2 4 4 2 8" xfId="45062" xr:uid="{00000000-0005-0000-0000-000028930000}"/>
    <cellStyle name="Normal 3 2 2 2 4 4 2 9" xfId="53448" xr:uid="{00000000-0005-0000-0000-000029930000}"/>
    <cellStyle name="Normal 3 2 2 2 4 4 3" xfId="3975" xr:uid="{00000000-0005-0000-0000-00002A930000}"/>
    <cellStyle name="Normal 3 2 2 2 4 4 3 2" xfId="15329" xr:uid="{00000000-0005-0000-0000-00002B930000}"/>
    <cellStyle name="Normal 3 2 2 2 4 4 3 3" xfId="23715" xr:uid="{00000000-0005-0000-0000-00002C930000}"/>
    <cellStyle name="Normal 3 2 2 2 4 4 3 4" xfId="32101" xr:uid="{00000000-0005-0000-0000-00002D930000}"/>
    <cellStyle name="Normal 3 2 2 2 4 4 3 5" xfId="40487" xr:uid="{00000000-0005-0000-0000-00002E930000}"/>
    <cellStyle name="Normal 3 2 2 2 4 4 3 6" xfId="48873" xr:uid="{00000000-0005-0000-0000-00002F930000}"/>
    <cellStyle name="Normal 3 2 2 2 4 4 3 7" xfId="57259" xr:uid="{00000000-0005-0000-0000-000030930000}"/>
    <cellStyle name="Normal 3 2 2 2 4 4 4" xfId="6943" xr:uid="{00000000-0005-0000-0000-000031930000}"/>
    <cellStyle name="Normal 3 2 2 2 4 4 4 2" xfId="12619" xr:uid="{00000000-0005-0000-0000-000032930000}"/>
    <cellStyle name="Normal 3 2 2 2 4 4 4 3" xfId="21005" xr:uid="{00000000-0005-0000-0000-000033930000}"/>
    <cellStyle name="Normal 3 2 2 2 4 4 4 4" xfId="29391" xr:uid="{00000000-0005-0000-0000-000034930000}"/>
    <cellStyle name="Normal 3 2 2 2 4 4 4 5" xfId="37777" xr:uid="{00000000-0005-0000-0000-000035930000}"/>
    <cellStyle name="Normal 3 2 2 2 4 4 4 6" xfId="46163" xr:uid="{00000000-0005-0000-0000-000036930000}"/>
    <cellStyle name="Normal 3 2 2 2 4 4 4 7" xfId="54549" xr:uid="{00000000-0005-0000-0000-000037930000}"/>
    <cellStyle name="Normal 3 2 2 2 4 4 5" xfId="9653" xr:uid="{00000000-0005-0000-0000-000038930000}"/>
    <cellStyle name="Normal 3 2 2 2 4 4 6" xfId="18039" xr:uid="{00000000-0005-0000-0000-000039930000}"/>
    <cellStyle name="Normal 3 2 2 2 4 4 7" xfId="26425" xr:uid="{00000000-0005-0000-0000-00003A930000}"/>
    <cellStyle name="Normal 3 2 2 2 4 4 8" xfId="34811" xr:uid="{00000000-0005-0000-0000-00003B930000}"/>
    <cellStyle name="Normal 3 2 2 2 4 4 9" xfId="43197" xr:uid="{00000000-0005-0000-0000-00003C930000}"/>
    <cellStyle name="Normal 3 2 2 2 4 5" xfId="1676" xr:uid="{00000000-0005-0000-0000-00003D930000}"/>
    <cellStyle name="Normal 3 2 2 2 4 5 10" xfId="52001" xr:uid="{00000000-0005-0000-0000-00003E930000}"/>
    <cellStyle name="Normal 3 2 2 2 4 5 11" xfId="60387" xr:uid="{00000000-0005-0000-0000-00003F930000}"/>
    <cellStyle name="Normal 3 2 2 2 4 5 2" xfId="2696" xr:uid="{00000000-0005-0000-0000-000040930000}"/>
    <cellStyle name="Normal 3 2 2 2 4 5 2 2" xfId="5413" xr:uid="{00000000-0005-0000-0000-000041930000}"/>
    <cellStyle name="Normal 3 2 2 2 4 5 2 2 2" xfId="16767" xr:uid="{00000000-0005-0000-0000-000042930000}"/>
    <cellStyle name="Normal 3 2 2 2 4 5 2 2 3" xfId="25153" xr:uid="{00000000-0005-0000-0000-000043930000}"/>
    <cellStyle name="Normal 3 2 2 2 4 5 2 2 4" xfId="33539" xr:uid="{00000000-0005-0000-0000-000044930000}"/>
    <cellStyle name="Normal 3 2 2 2 4 5 2 2 5" xfId="41925" xr:uid="{00000000-0005-0000-0000-000045930000}"/>
    <cellStyle name="Normal 3 2 2 2 4 5 2 2 6" xfId="50311" xr:uid="{00000000-0005-0000-0000-000046930000}"/>
    <cellStyle name="Normal 3 2 2 2 4 5 2 2 7" xfId="58697" xr:uid="{00000000-0005-0000-0000-000047930000}"/>
    <cellStyle name="Normal 3 2 2 2 4 5 2 3" xfId="8381" xr:uid="{00000000-0005-0000-0000-000048930000}"/>
    <cellStyle name="Normal 3 2 2 2 4 5 2 3 2" xfId="14057" xr:uid="{00000000-0005-0000-0000-000049930000}"/>
    <cellStyle name="Normal 3 2 2 2 4 5 2 3 3" xfId="22443" xr:uid="{00000000-0005-0000-0000-00004A930000}"/>
    <cellStyle name="Normal 3 2 2 2 4 5 2 3 4" xfId="30829" xr:uid="{00000000-0005-0000-0000-00004B930000}"/>
    <cellStyle name="Normal 3 2 2 2 4 5 2 3 5" xfId="39215" xr:uid="{00000000-0005-0000-0000-00004C930000}"/>
    <cellStyle name="Normal 3 2 2 2 4 5 2 3 6" xfId="47601" xr:uid="{00000000-0005-0000-0000-00004D930000}"/>
    <cellStyle name="Normal 3 2 2 2 4 5 2 3 7" xfId="55987" xr:uid="{00000000-0005-0000-0000-00004E930000}"/>
    <cellStyle name="Normal 3 2 2 2 4 5 2 4" xfId="11091" xr:uid="{00000000-0005-0000-0000-00004F930000}"/>
    <cellStyle name="Normal 3 2 2 2 4 5 2 5" xfId="19477" xr:uid="{00000000-0005-0000-0000-000050930000}"/>
    <cellStyle name="Normal 3 2 2 2 4 5 2 6" xfId="27863" xr:uid="{00000000-0005-0000-0000-000051930000}"/>
    <cellStyle name="Normal 3 2 2 2 4 5 2 7" xfId="36249" xr:uid="{00000000-0005-0000-0000-000052930000}"/>
    <cellStyle name="Normal 3 2 2 2 4 5 2 8" xfId="44635" xr:uid="{00000000-0005-0000-0000-000053930000}"/>
    <cellStyle name="Normal 3 2 2 2 4 5 2 9" xfId="53021" xr:uid="{00000000-0005-0000-0000-000054930000}"/>
    <cellStyle name="Normal 3 2 2 2 4 5 3" xfId="4393" xr:uid="{00000000-0005-0000-0000-000055930000}"/>
    <cellStyle name="Normal 3 2 2 2 4 5 3 2" xfId="15747" xr:uid="{00000000-0005-0000-0000-000056930000}"/>
    <cellStyle name="Normal 3 2 2 2 4 5 3 3" xfId="24133" xr:uid="{00000000-0005-0000-0000-000057930000}"/>
    <cellStyle name="Normal 3 2 2 2 4 5 3 4" xfId="32519" xr:uid="{00000000-0005-0000-0000-000058930000}"/>
    <cellStyle name="Normal 3 2 2 2 4 5 3 5" xfId="40905" xr:uid="{00000000-0005-0000-0000-000059930000}"/>
    <cellStyle name="Normal 3 2 2 2 4 5 3 6" xfId="49291" xr:uid="{00000000-0005-0000-0000-00005A930000}"/>
    <cellStyle name="Normal 3 2 2 2 4 5 3 7" xfId="57677" xr:uid="{00000000-0005-0000-0000-00005B930000}"/>
    <cellStyle name="Normal 3 2 2 2 4 5 4" xfId="7361" xr:uid="{00000000-0005-0000-0000-00005C930000}"/>
    <cellStyle name="Normal 3 2 2 2 4 5 4 2" xfId="13037" xr:uid="{00000000-0005-0000-0000-00005D930000}"/>
    <cellStyle name="Normal 3 2 2 2 4 5 4 3" xfId="21423" xr:uid="{00000000-0005-0000-0000-00005E930000}"/>
    <cellStyle name="Normal 3 2 2 2 4 5 4 4" xfId="29809" xr:uid="{00000000-0005-0000-0000-00005F930000}"/>
    <cellStyle name="Normal 3 2 2 2 4 5 4 5" xfId="38195" xr:uid="{00000000-0005-0000-0000-000060930000}"/>
    <cellStyle name="Normal 3 2 2 2 4 5 4 6" xfId="46581" xr:uid="{00000000-0005-0000-0000-000061930000}"/>
    <cellStyle name="Normal 3 2 2 2 4 5 4 7" xfId="54967" xr:uid="{00000000-0005-0000-0000-000062930000}"/>
    <cellStyle name="Normal 3 2 2 2 4 5 5" xfId="10071" xr:uid="{00000000-0005-0000-0000-000063930000}"/>
    <cellStyle name="Normal 3 2 2 2 4 5 6" xfId="18457" xr:uid="{00000000-0005-0000-0000-000064930000}"/>
    <cellStyle name="Normal 3 2 2 2 4 5 7" xfId="26843" xr:uid="{00000000-0005-0000-0000-000065930000}"/>
    <cellStyle name="Normal 3 2 2 2 4 5 8" xfId="35229" xr:uid="{00000000-0005-0000-0000-000066930000}"/>
    <cellStyle name="Normal 3 2 2 2 4 5 9" xfId="43615" xr:uid="{00000000-0005-0000-0000-000067930000}"/>
    <cellStyle name="Normal 3 2 2 2 4 6" xfId="2278" xr:uid="{00000000-0005-0000-0000-000068930000}"/>
    <cellStyle name="Normal 3 2 2 2 4 6 2" xfId="4995" xr:uid="{00000000-0005-0000-0000-000069930000}"/>
    <cellStyle name="Normal 3 2 2 2 4 6 2 2" xfId="16349" xr:uid="{00000000-0005-0000-0000-00006A930000}"/>
    <cellStyle name="Normal 3 2 2 2 4 6 2 3" xfId="24735" xr:uid="{00000000-0005-0000-0000-00006B930000}"/>
    <cellStyle name="Normal 3 2 2 2 4 6 2 4" xfId="33121" xr:uid="{00000000-0005-0000-0000-00006C930000}"/>
    <cellStyle name="Normal 3 2 2 2 4 6 2 5" xfId="41507" xr:uid="{00000000-0005-0000-0000-00006D930000}"/>
    <cellStyle name="Normal 3 2 2 2 4 6 2 6" xfId="49893" xr:uid="{00000000-0005-0000-0000-00006E930000}"/>
    <cellStyle name="Normal 3 2 2 2 4 6 2 7" xfId="58279" xr:uid="{00000000-0005-0000-0000-00006F930000}"/>
    <cellStyle name="Normal 3 2 2 2 4 6 3" xfId="7963" xr:uid="{00000000-0005-0000-0000-000070930000}"/>
    <cellStyle name="Normal 3 2 2 2 4 6 3 2" xfId="13639" xr:uid="{00000000-0005-0000-0000-000071930000}"/>
    <cellStyle name="Normal 3 2 2 2 4 6 3 3" xfId="22025" xr:uid="{00000000-0005-0000-0000-000072930000}"/>
    <cellStyle name="Normal 3 2 2 2 4 6 3 4" xfId="30411" xr:uid="{00000000-0005-0000-0000-000073930000}"/>
    <cellStyle name="Normal 3 2 2 2 4 6 3 5" xfId="38797" xr:uid="{00000000-0005-0000-0000-000074930000}"/>
    <cellStyle name="Normal 3 2 2 2 4 6 3 6" xfId="47183" xr:uid="{00000000-0005-0000-0000-000075930000}"/>
    <cellStyle name="Normal 3 2 2 2 4 6 3 7" xfId="55569" xr:uid="{00000000-0005-0000-0000-000076930000}"/>
    <cellStyle name="Normal 3 2 2 2 4 6 4" xfId="10673" xr:uid="{00000000-0005-0000-0000-000077930000}"/>
    <cellStyle name="Normal 3 2 2 2 4 6 5" xfId="19059" xr:uid="{00000000-0005-0000-0000-000078930000}"/>
    <cellStyle name="Normal 3 2 2 2 4 6 6" xfId="27445" xr:uid="{00000000-0005-0000-0000-000079930000}"/>
    <cellStyle name="Normal 3 2 2 2 4 6 7" xfId="35831" xr:uid="{00000000-0005-0000-0000-00007A930000}"/>
    <cellStyle name="Normal 3 2 2 2 4 6 8" xfId="44217" xr:uid="{00000000-0005-0000-0000-00007B930000}"/>
    <cellStyle name="Normal 3 2 2 2 4 6 9" xfId="52603" xr:uid="{00000000-0005-0000-0000-00007C930000}"/>
    <cellStyle name="Normal 3 2 2 2 4 7" xfId="734" xr:uid="{00000000-0005-0000-0000-00007D930000}"/>
    <cellStyle name="Normal 3 2 2 2 4 7 2" xfId="6516" xr:uid="{00000000-0005-0000-0000-00007E930000}"/>
    <cellStyle name="Normal 3 2 2 2 4 7 3" xfId="12192" xr:uid="{00000000-0005-0000-0000-00007F930000}"/>
    <cellStyle name="Normal 3 2 2 2 4 7 4" xfId="20578" xr:uid="{00000000-0005-0000-0000-000080930000}"/>
    <cellStyle name="Normal 3 2 2 2 4 7 5" xfId="28964" xr:uid="{00000000-0005-0000-0000-000081930000}"/>
    <cellStyle name="Normal 3 2 2 2 4 7 6" xfId="37350" xr:uid="{00000000-0005-0000-0000-000082930000}"/>
    <cellStyle name="Normal 3 2 2 2 4 7 7" xfId="45736" xr:uid="{00000000-0005-0000-0000-000083930000}"/>
    <cellStyle name="Normal 3 2 2 2 4 7 8" xfId="54122" xr:uid="{00000000-0005-0000-0000-000084930000}"/>
    <cellStyle name="Normal 3 2 2 2 4 8" xfId="3548" xr:uid="{00000000-0005-0000-0000-000085930000}"/>
    <cellStyle name="Normal 3 2 2 2 4 8 2" xfId="14902" xr:uid="{00000000-0005-0000-0000-000086930000}"/>
    <cellStyle name="Normal 3 2 2 2 4 8 3" xfId="23288" xr:uid="{00000000-0005-0000-0000-000087930000}"/>
    <cellStyle name="Normal 3 2 2 2 4 8 4" xfId="31674" xr:uid="{00000000-0005-0000-0000-000088930000}"/>
    <cellStyle name="Normal 3 2 2 2 4 8 5" xfId="40060" xr:uid="{00000000-0005-0000-0000-000089930000}"/>
    <cellStyle name="Normal 3 2 2 2 4 8 6" xfId="48446" xr:uid="{00000000-0005-0000-0000-00008A930000}"/>
    <cellStyle name="Normal 3 2 2 2 4 8 7" xfId="56832" xr:uid="{00000000-0005-0000-0000-00008B930000}"/>
    <cellStyle name="Normal 3 2 2 2 4 9" xfId="6255" xr:uid="{00000000-0005-0000-0000-00008C930000}"/>
    <cellStyle name="Normal 3 2 2 2 4 9 2" xfId="11931" xr:uid="{00000000-0005-0000-0000-00008D930000}"/>
    <cellStyle name="Normal 3 2 2 2 4 9 3" xfId="20317" xr:uid="{00000000-0005-0000-0000-00008E930000}"/>
    <cellStyle name="Normal 3 2 2 2 4 9 4" xfId="28703" xr:uid="{00000000-0005-0000-0000-00008F930000}"/>
    <cellStyle name="Normal 3 2 2 2 4 9 5" xfId="37089" xr:uid="{00000000-0005-0000-0000-000090930000}"/>
    <cellStyle name="Normal 3 2 2 2 4 9 6" xfId="45475" xr:uid="{00000000-0005-0000-0000-000091930000}"/>
    <cellStyle name="Normal 3 2 2 2 4 9 7" xfId="53861" xr:uid="{00000000-0005-0000-0000-000092930000}"/>
    <cellStyle name="Normal 3 2 2 2 4_Sheet1" xfId="353" xr:uid="{00000000-0005-0000-0000-000093930000}"/>
    <cellStyle name="Normal 3 2 2 2 5" xfId="354" xr:uid="{00000000-0005-0000-0000-000094930000}"/>
    <cellStyle name="Normal 3 2 2 2 5 10" xfId="26000" xr:uid="{00000000-0005-0000-0000-000095930000}"/>
    <cellStyle name="Normal 3 2 2 2 5 11" xfId="34386" xr:uid="{00000000-0005-0000-0000-000096930000}"/>
    <cellStyle name="Normal 3 2 2 2 5 12" xfId="42772" xr:uid="{00000000-0005-0000-0000-000097930000}"/>
    <cellStyle name="Normal 3 2 2 2 5 13" xfId="51158" xr:uid="{00000000-0005-0000-0000-000098930000}"/>
    <cellStyle name="Normal 3 2 2 2 5 14" xfId="59544" xr:uid="{00000000-0005-0000-0000-000099930000}"/>
    <cellStyle name="Normal 3 2 2 2 5 15" xfId="60911" xr:uid="{00000000-0005-0000-0000-00009A930000}"/>
    <cellStyle name="Normal 3 2 2 2 5 2" xfId="1175" xr:uid="{00000000-0005-0000-0000-00009B930000}"/>
    <cellStyle name="Normal 3 2 2 2 5 2 10" xfId="51586" xr:uid="{00000000-0005-0000-0000-00009C930000}"/>
    <cellStyle name="Normal 3 2 2 2 5 2 11" xfId="59972" xr:uid="{00000000-0005-0000-0000-00009D930000}"/>
    <cellStyle name="Normal 3 2 2 2 5 2 12" xfId="61406" xr:uid="{00000000-0005-0000-0000-00009E930000}"/>
    <cellStyle name="Normal 3 2 2 2 5 2 2" xfId="3126" xr:uid="{00000000-0005-0000-0000-00009F930000}"/>
    <cellStyle name="Normal 3 2 2 2 5 2 2 2" xfId="5843" xr:uid="{00000000-0005-0000-0000-0000A0930000}"/>
    <cellStyle name="Normal 3 2 2 2 5 2 2 2 2" xfId="17197" xr:uid="{00000000-0005-0000-0000-0000A1930000}"/>
    <cellStyle name="Normal 3 2 2 2 5 2 2 2 3" xfId="25583" xr:uid="{00000000-0005-0000-0000-0000A2930000}"/>
    <cellStyle name="Normal 3 2 2 2 5 2 2 2 4" xfId="33969" xr:uid="{00000000-0005-0000-0000-0000A3930000}"/>
    <cellStyle name="Normal 3 2 2 2 5 2 2 2 5" xfId="42355" xr:uid="{00000000-0005-0000-0000-0000A4930000}"/>
    <cellStyle name="Normal 3 2 2 2 5 2 2 2 6" xfId="50741" xr:uid="{00000000-0005-0000-0000-0000A5930000}"/>
    <cellStyle name="Normal 3 2 2 2 5 2 2 2 7" xfId="59127" xr:uid="{00000000-0005-0000-0000-0000A6930000}"/>
    <cellStyle name="Normal 3 2 2 2 5 2 2 3" xfId="8811" xr:uid="{00000000-0005-0000-0000-0000A7930000}"/>
    <cellStyle name="Normal 3 2 2 2 5 2 2 3 2" xfId="14487" xr:uid="{00000000-0005-0000-0000-0000A8930000}"/>
    <cellStyle name="Normal 3 2 2 2 5 2 2 3 3" xfId="22873" xr:uid="{00000000-0005-0000-0000-0000A9930000}"/>
    <cellStyle name="Normal 3 2 2 2 5 2 2 3 4" xfId="31259" xr:uid="{00000000-0005-0000-0000-0000AA930000}"/>
    <cellStyle name="Normal 3 2 2 2 5 2 2 3 5" xfId="39645" xr:uid="{00000000-0005-0000-0000-0000AB930000}"/>
    <cellStyle name="Normal 3 2 2 2 5 2 2 3 6" xfId="48031" xr:uid="{00000000-0005-0000-0000-0000AC930000}"/>
    <cellStyle name="Normal 3 2 2 2 5 2 2 3 7" xfId="56417" xr:uid="{00000000-0005-0000-0000-0000AD930000}"/>
    <cellStyle name="Normal 3 2 2 2 5 2 2 4" xfId="11521" xr:uid="{00000000-0005-0000-0000-0000AE930000}"/>
    <cellStyle name="Normal 3 2 2 2 5 2 2 5" xfId="19907" xr:uid="{00000000-0005-0000-0000-0000AF930000}"/>
    <cellStyle name="Normal 3 2 2 2 5 2 2 6" xfId="28293" xr:uid="{00000000-0005-0000-0000-0000B0930000}"/>
    <cellStyle name="Normal 3 2 2 2 5 2 2 7" xfId="36679" xr:uid="{00000000-0005-0000-0000-0000B1930000}"/>
    <cellStyle name="Normal 3 2 2 2 5 2 2 8" xfId="45065" xr:uid="{00000000-0005-0000-0000-0000B2930000}"/>
    <cellStyle name="Normal 3 2 2 2 5 2 2 9" xfId="53451" xr:uid="{00000000-0005-0000-0000-0000B3930000}"/>
    <cellStyle name="Normal 3 2 2 2 5 2 3" xfId="3978" xr:uid="{00000000-0005-0000-0000-0000B4930000}"/>
    <cellStyle name="Normal 3 2 2 2 5 2 3 2" xfId="15332" xr:uid="{00000000-0005-0000-0000-0000B5930000}"/>
    <cellStyle name="Normal 3 2 2 2 5 2 3 3" xfId="23718" xr:uid="{00000000-0005-0000-0000-0000B6930000}"/>
    <cellStyle name="Normal 3 2 2 2 5 2 3 4" xfId="32104" xr:uid="{00000000-0005-0000-0000-0000B7930000}"/>
    <cellStyle name="Normal 3 2 2 2 5 2 3 5" xfId="40490" xr:uid="{00000000-0005-0000-0000-0000B8930000}"/>
    <cellStyle name="Normal 3 2 2 2 5 2 3 6" xfId="48876" xr:uid="{00000000-0005-0000-0000-0000B9930000}"/>
    <cellStyle name="Normal 3 2 2 2 5 2 3 7" xfId="57262" xr:uid="{00000000-0005-0000-0000-0000BA930000}"/>
    <cellStyle name="Normal 3 2 2 2 5 2 4" xfId="6946" xr:uid="{00000000-0005-0000-0000-0000BB930000}"/>
    <cellStyle name="Normal 3 2 2 2 5 2 4 2" xfId="12622" xr:uid="{00000000-0005-0000-0000-0000BC930000}"/>
    <cellStyle name="Normal 3 2 2 2 5 2 4 3" xfId="21008" xr:uid="{00000000-0005-0000-0000-0000BD930000}"/>
    <cellStyle name="Normal 3 2 2 2 5 2 4 4" xfId="29394" xr:uid="{00000000-0005-0000-0000-0000BE930000}"/>
    <cellStyle name="Normal 3 2 2 2 5 2 4 5" xfId="37780" xr:uid="{00000000-0005-0000-0000-0000BF930000}"/>
    <cellStyle name="Normal 3 2 2 2 5 2 4 6" xfId="46166" xr:uid="{00000000-0005-0000-0000-0000C0930000}"/>
    <cellStyle name="Normal 3 2 2 2 5 2 4 7" xfId="54552" xr:uid="{00000000-0005-0000-0000-0000C1930000}"/>
    <cellStyle name="Normal 3 2 2 2 5 2 5" xfId="9656" xr:uid="{00000000-0005-0000-0000-0000C2930000}"/>
    <cellStyle name="Normal 3 2 2 2 5 2 6" xfId="18042" xr:uid="{00000000-0005-0000-0000-0000C3930000}"/>
    <cellStyle name="Normal 3 2 2 2 5 2 7" xfId="26428" xr:uid="{00000000-0005-0000-0000-0000C4930000}"/>
    <cellStyle name="Normal 3 2 2 2 5 2 8" xfId="34814" xr:uid="{00000000-0005-0000-0000-0000C5930000}"/>
    <cellStyle name="Normal 3 2 2 2 5 2 9" xfId="43200" xr:uid="{00000000-0005-0000-0000-0000C6930000}"/>
    <cellStyle name="Normal 3 2 2 2 5 3" xfId="1678" xr:uid="{00000000-0005-0000-0000-0000C7930000}"/>
    <cellStyle name="Normal 3 2 2 2 5 3 10" xfId="52003" xr:uid="{00000000-0005-0000-0000-0000C8930000}"/>
    <cellStyle name="Normal 3 2 2 2 5 3 11" xfId="60389" xr:uid="{00000000-0005-0000-0000-0000C9930000}"/>
    <cellStyle name="Normal 3 2 2 2 5 3 2" xfId="2698" xr:uid="{00000000-0005-0000-0000-0000CA930000}"/>
    <cellStyle name="Normal 3 2 2 2 5 3 2 2" xfId="5415" xr:uid="{00000000-0005-0000-0000-0000CB930000}"/>
    <cellStyle name="Normal 3 2 2 2 5 3 2 2 2" xfId="16769" xr:uid="{00000000-0005-0000-0000-0000CC930000}"/>
    <cellStyle name="Normal 3 2 2 2 5 3 2 2 3" xfId="25155" xr:uid="{00000000-0005-0000-0000-0000CD930000}"/>
    <cellStyle name="Normal 3 2 2 2 5 3 2 2 4" xfId="33541" xr:uid="{00000000-0005-0000-0000-0000CE930000}"/>
    <cellStyle name="Normal 3 2 2 2 5 3 2 2 5" xfId="41927" xr:uid="{00000000-0005-0000-0000-0000CF930000}"/>
    <cellStyle name="Normal 3 2 2 2 5 3 2 2 6" xfId="50313" xr:uid="{00000000-0005-0000-0000-0000D0930000}"/>
    <cellStyle name="Normal 3 2 2 2 5 3 2 2 7" xfId="58699" xr:uid="{00000000-0005-0000-0000-0000D1930000}"/>
    <cellStyle name="Normal 3 2 2 2 5 3 2 3" xfId="8383" xr:uid="{00000000-0005-0000-0000-0000D2930000}"/>
    <cellStyle name="Normal 3 2 2 2 5 3 2 3 2" xfId="14059" xr:uid="{00000000-0005-0000-0000-0000D3930000}"/>
    <cellStyle name="Normal 3 2 2 2 5 3 2 3 3" xfId="22445" xr:uid="{00000000-0005-0000-0000-0000D4930000}"/>
    <cellStyle name="Normal 3 2 2 2 5 3 2 3 4" xfId="30831" xr:uid="{00000000-0005-0000-0000-0000D5930000}"/>
    <cellStyle name="Normal 3 2 2 2 5 3 2 3 5" xfId="39217" xr:uid="{00000000-0005-0000-0000-0000D6930000}"/>
    <cellStyle name="Normal 3 2 2 2 5 3 2 3 6" xfId="47603" xr:uid="{00000000-0005-0000-0000-0000D7930000}"/>
    <cellStyle name="Normal 3 2 2 2 5 3 2 3 7" xfId="55989" xr:uid="{00000000-0005-0000-0000-0000D8930000}"/>
    <cellStyle name="Normal 3 2 2 2 5 3 2 4" xfId="11093" xr:uid="{00000000-0005-0000-0000-0000D9930000}"/>
    <cellStyle name="Normal 3 2 2 2 5 3 2 5" xfId="19479" xr:uid="{00000000-0005-0000-0000-0000DA930000}"/>
    <cellStyle name="Normal 3 2 2 2 5 3 2 6" xfId="27865" xr:uid="{00000000-0005-0000-0000-0000DB930000}"/>
    <cellStyle name="Normal 3 2 2 2 5 3 2 7" xfId="36251" xr:uid="{00000000-0005-0000-0000-0000DC930000}"/>
    <cellStyle name="Normal 3 2 2 2 5 3 2 8" xfId="44637" xr:uid="{00000000-0005-0000-0000-0000DD930000}"/>
    <cellStyle name="Normal 3 2 2 2 5 3 2 9" xfId="53023" xr:uid="{00000000-0005-0000-0000-0000DE930000}"/>
    <cellStyle name="Normal 3 2 2 2 5 3 3" xfId="4395" xr:uid="{00000000-0005-0000-0000-0000DF930000}"/>
    <cellStyle name="Normal 3 2 2 2 5 3 3 2" xfId="15749" xr:uid="{00000000-0005-0000-0000-0000E0930000}"/>
    <cellStyle name="Normal 3 2 2 2 5 3 3 3" xfId="24135" xr:uid="{00000000-0005-0000-0000-0000E1930000}"/>
    <cellStyle name="Normal 3 2 2 2 5 3 3 4" xfId="32521" xr:uid="{00000000-0005-0000-0000-0000E2930000}"/>
    <cellStyle name="Normal 3 2 2 2 5 3 3 5" xfId="40907" xr:uid="{00000000-0005-0000-0000-0000E3930000}"/>
    <cellStyle name="Normal 3 2 2 2 5 3 3 6" xfId="49293" xr:uid="{00000000-0005-0000-0000-0000E4930000}"/>
    <cellStyle name="Normal 3 2 2 2 5 3 3 7" xfId="57679" xr:uid="{00000000-0005-0000-0000-0000E5930000}"/>
    <cellStyle name="Normal 3 2 2 2 5 3 4" xfId="7363" xr:uid="{00000000-0005-0000-0000-0000E6930000}"/>
    <cellStyle name="Normal 3 2 2 2 5 3 4 2" xfId="13039" xr:uid="{00000000-0005-0000-0000-0000E7930000}"/>
    <cellStyle name="Normal 3 2 2 2 5 3 4 3" xfId="21425" xr:uid="{00000000-0005-0000-0000-0000E8930000}"/>
    <cellStyle name="Normal 3 2 2 2 5 3 4 4" xfId="29811" xr:uid="{00000000-0005-0000-0000-0000E9930000}"/>
    <cellStyle name="Normal 3 2 2 2 5 3 4 5" xfId="38197" xr:uid="{00000000-0005-0000-0000-0000EA930000}"/>
    <cellStyle name="Normal 3 2 2 2 5 3 4 6" xfId="46583" xr:uid="{00000000-0005-0000-0000-0000EB930000}"/>
    <cellStyle name="Normal 3 2 2 2 5 3 4 7" xfId="54969" xr:uid="{00000000-0005-0000-0000-0000EC930000}"/>
    <cellStyle name="Normal 3 2 2 2 5 3 5" xfId="10073" xr:uid="{00000000-0005-0000-0000-0000ED930000}"/>
    <cellStyle name="Normal 3 2 2 2 5 3 6" xfId="18459" xr:uid="{00000000-0005-0000-0000-0000EE930000}"/>
    <cellStyle name="Normal 3 2 2 2 5 3 7" xfId="26845" xr:uid="{00000000-0005-0000-0000-0000EF930000}"/>
    <cellStyle name="Normal 3 2 2 2 5 3 8" xfId="35231" xr:uid="{00000000-0005-0000-0000-0000F0930000}"/>
    <cellStyle name="Normal 3 2 2 2 5 3 9" xfId="43617" xr:uid="{00000000-0005-0000-0000-0000F1930000}"/>
    <cellStyle name="Normal 3 2 2 2 5 4" xfId="2281" xr:uid="{00000000-0005-0000-0000-0000F2930000}"/>
    <cellStyle name="Normal 3 2 2 2 5 4 2" xfId="4998" xr:uid="{00000000-0005-0000-0000-0000F3930000}"/>
    <cellStyle name="Normal 3 2 2 2 5 4 2 2" xfId="16352" xr:uid="{00000000-0005-0000-0000-0000F4930000}"/>
    <cellStyle name="Normal 3 2 2 2 5 4 2 3" xfId="24738" xr:uid="{00000000-0005-0000-0000-0000F5930000}"/>
    <cellStyle name="Normal 3 2 2 2 5 4 2 4" xfId="33124" xr:uid="{00000000-0005-0000-0000-0000F6930000}"/>
    <cellStyle name="Normal 3 2 2 2 5 4 2 5" xfId="41510" xr:uid="{00000000-0005-0000-0000-0000F7930000}"/>
    <cellStyle name="Normal 3 2 2 2 5 4 2 6" xfId="49896" xr:uid="{00000000-0005-0000-0000-0000F8930000}"/>
    <cellStyle name="Normal 3 2 2 2 5 4 2 7" xfId="58282" xr:uid="{00000000-0005-0000-0000-0000F9930000}"/>
    <cellStyle name="Normal 3 2 2 2 5 4 3" xfId="7966" xr:uid="{00000000-0005-0000-0000-0000FA930000}"/>
    <cellStyle name="Normal 3 2 2 2 5 4 3 2" xfId="13642" xr:uid="{00000000-0005-0000-0000-0000FB930000}"/>
    <cellStyle name="Normal 3 2 2 2 5 4 3 3" xfId="22028" xr:uid="{00000000-0005-0000-0000-0000FC930000}"/>
    <cellStyle name="Normal 3 2 2 2 5 4 3 4" xfId="30414" xr:uid="{00000000-0005-0000-0000-0000FD930000}"/>
    <cellStyle name="Normal 3 2 2 2 5 4 3 5" xfId="38800" xr:uid="{00000000-0005-0000-0000-0000FE930000}"/>
    <cellStyle name="Normal 3 2 2 2 5 4 3 6" xfId="47186" xr:uid="{00000000-0005-0000-0000-0000FF930000}"/>
    <cellStyle name="Normal 3 2 2 2 5 4 3 7" xfId="55572" xr:uid="{00000000-0005-0000-0000-000000940000}"/>
    <cellStyle name="Normal 3 2 2 2 5 4 4" xfId="10676" xr:uid="{00000000-0005-0000-0000-000001940000}"/>
    <cellStyle name="Normal 3 2 2 2 5 4 5" xfId="19062" xr:uid="{00000000-0005-0000-0000-000002940000}"/>
    <cellStyle name="Normal 3 2 2 2 5 4 6" xfId="27448" xr:uid="{00000000-0005-0000-0000-000003940000}"/>
    <cellStyle name="Normal 3 2 2 2 5 4 7" xfId="35834" xr:uid="{00000000-0005-0000-0000-000004940000}"/>
    <cellStyle name="Normal 3 2 2 2 5 4 8" xfId="44220" xr:uid="{00000000-0005-0000-0000-000005940000}"/>
    <cellStyle name="Normal 3 2 2 2 5 4 9" xfId="52606" xr:uid="{00000000-0005-0000-0000-000006940000}"/>
    <cellStyle name="Normal 3 2 2 2 5 5" xfId="735" xr:uid="{00000000-0005-0000-0000-000007940000}"/>
    <cellStyle name="Normal 3 2 2 2 5 5 2" xfId="6518" xr:uid="{00000000-0005-0000-0000-000008940000}"/>
    <cellStyle name="Normal 3 2 2 2 5 5 3" xfId="12194" xr:uid="{00000000-0005-0000-0000-000009940000}"/>
    <cellStyle name="Normal 3 2 2 2 5 5 4" xfId="20580" xr:uid="{00000000-0005-0000-0000-00000A940000}"/>
    <cellStyle name="Normal 3 2 2 2 5 5 5" xfId="28966" xr:uid="{00000000-0005-0000-0000-00000B940000}"/>
    <cellStyle name="Normal 3 2 2 2 5 5 6" xfId="37352" xr:uid="{00000000-0005-0000-0000-00000C940000}"/>
    <cellStyle name="Normal 3 2 2 2 5 5 7" xfId="45738" xr:uid="{00000000-0005-0000-0000-00000D940000}"/>
    <cellStyle name="Normal 3 2 2 2 5 5 8" xfId="54124" xr:uid="{00000000-0005-0000-0000-00000E940000}"/>
    <cellStyle name="Normal 3 2 2 2 5 6" xfId="3550" xr:uid="{00000000-0005-0000-0000-00000F940000}"/>
    <cellStyle name="Normal 3 2 2 2 5 6 2" xfId="14904" xr:uid="{00000000-0005-0000-0000-000010940000}"/>
    <cellStyle name="Normal 3 2 2 2 5 6 3" xfId="23290" xr:uid="{00000000-0005-0000-0000-000011940000}"/>
    <cellStyle name="Normal 3 2 2 2 5 6 4" xfId="31676" xr:uid="{00000000-0005-0000-0000-000012940000}"/>
    <cellStyle name="Normal 3 2 2 2 5 6 5" xfId="40062" xr:uid="{00000000-0005-0000-0000-000013940000}"/>
    <cellStyle name="Normal 3 2 2 2 5 6 6" xfId="48448" xr:uid="{00000000-0005-0000-0000-000014940000}"/>
    <cellStyle name="Normal 3 2 2 2 5 6 7" xfId="56834" xr:uid="{00000000-0005-0000-0000-000015940000}"/>
    <cellStyle name="Normal 3 2 2 2 5 7" xfId="6151" xr:uid="{00000000-0005-0000-0000-000016940000}"/>
    <cellStyle name="Normal 3 2 2 2 5 7 2" xfId="11827" xr:uid="{00000000-0005-0000-0000-000017940000}"/>
    <cellStyle name="Normal 3 2 2 2 5 7 3" xfId="20213" xr:uid="{00000000-0005-0000-0000-000018940000}"/>
    <cellStyle name="Normal 3 2 2 2 5 7 4" xfId="28599" xr:uid="{00000000-0005-0000-0000-000019940000}"/>
    <cellStyle name="Normal 3 2 2 2 5 7 5" xfId="36985" xr:uid="{00000000-0005-0000-0000-00001A940000}"/>
    <cellStyle name="Normal 3 2 2 2 5 7 6" xfId="45371" xr:uid="{00000000-0005-0000-0000-00001B940000}"/>
    <cellStyle name="Normal 3 2 2 2 5 7 7" xfId="53757" xr:uid="{00000000-0005-0000-0000-00001C940000}"/>
    <cellStyle name="Normal 3 2 2 2 5 8" xfId="9228" xr:uid="{00000000-0005-0000-0000-00001D940000}"/>
    <cellStyle name="Normal 3 2 2 2 5 9" xfId="17614" xr:uid="{00000000-0005-0000-0000-00001E940000}"/>
    <cellStyle name="Normal 3 2 2 2 6" xfId="1176" xr:uid="{00000000-0005-0000-0000-00001F940000}"/>
    <cellStyle name="Normal 3 2 2 2 6 10" xfId="43201" xr:uid="{00000000-0005-0000-0000-000020940000}"/>
    <cellStyle name="Normal 3 2 2 2 6 11" xfId="51587" xr:uid="{00000000-0005-0000-0000-000021940000}"/>
    <cellStyle name="Normal 3 2 2 2 6 12" xfId="59973" xr:uid="{00000000-0005-0000-0000-000022940000}"/>
    <cellStyle name="Normal 3 2 2 2 6 13" xfId="61076" xr:uid="{00000000-0005-0000-0000-000023940000}"/>
    <cellStyle name="Normal 3 2 2 2 6 2" xfId="1910" xr:uid="{00000000-0005-0000-0000-000024940000}"/>
    <cellStyle name="Normal 3 2 2 2 6 2 10" xfId="52235" xr:uid="{00000000-0005-0000-0000-000025940000}"/>
    <cellStyle name="Normal 3 2 2 2 6 2 11" xfId="60621" xr:uid="{00000000-0005-0000-0000-000026940000}"/>
    <cellStyle name="Normal 3 2 2 2 6 2 2" xfId="3127" xr:uid="{00000000-0005-0000-0000-000027940000}"/>
    <cellStyle name="Normal 3 2 2 2 6 2 2 2" xfId="5844" xr:uid="{00000000-0005-0000-0000-000028940000}"/>
    <cellStyle name="Normal 3 2 2 2 6 2 2 2 2" xfId="17198" xr:uid="{00000000-0005-0000-0000-000029940000}"/>
    <cellStyle name="Normal 3 2 2 2 6 2 2 2 3" xfId="25584" xr:uid="{00000000-0005-0000-0000-00002A940000}"/>
    <cellStyle name="Normal 3 2 2 2 6 2 2 2 4" xfId="33970" xr:uid="{00000000-0005-0000-0000-00002B940000}"/>
    <cellStyle name="Normal 3 2 2 2 6 2 2 2 5" xfId="42356" xr:uid="{00000000-0005-0000-0000-00002C940000}"/>
    <cellStyle name="Normal 3 2 2 2 6 2 2 2 6" xfId="50742" xr:uid="{00000000-0005-0000-0000-00002D940000}"/>
    <cellStyle name="Normal 3 2 2 2 6 2 2 2 7" xfId="59128" xr:uid="{00000000-0005-0000-0000-00002E940000}"/>
    <cellStyle name="Normal 3 2 2 2 6 2 2 3" xfId="8812" xr:uid="{00000000-0005-0000-0000-00002F940000}"/>
    <cellStyle name="Normal 3 2 2 2 6 2 2 3 2" xfId="14488" xr:uid="{00000000-0005-0000-0000-000030940000}"/>
    <cellStyle name="Normal 3 2 2 2 6 2 2 3 3" xfId="22874" xr:uid="{00000000-0005-0000-0000-000031940000}"/>
    <cellStyle name="Normal 3 2 2 2 6 2 2 3 4" xfId="31260" xr:uid="{00000000-0005-0000-0000-000032940000}"/>
    <cellStyle name="Normal 3 2 2 2 6 2 2 3 5" xfId="39646" xr:uid="{00000000-0005-0000-0000-000033940000}"/>
    <cellStyle name="Normal 3 2 2 2 6 2 2 3 6" xfId="48032" xr:uid="{00000000-0005-0000-0000-000034940000}"/>
    <cellStyle name="Normal 3 2 2 2 6 2 2 3 7" xfId="56418" xr:uid="{00000000-0005-0000-0000-000035940000}"/>
    <cellStyle name="Normal 3 2 2 2 6 2 2 4" xfId="11522" xr:uid="{00000000-0005-0000-0000-000036940000}"/>
    <cellStyle name="Normal 3 2 2 2 6 2 2 5" xfId="19908" xr:uid="{00000000-0005-0000-0000-000037940000}"/>
    <cellStyle name="Normal 3 2 2 2 6 2 2 6" xfId="28294" xr:uid="{00000000-0005-0000-0000-000038940000}"/>
    <cellStyle name="Normal 3 2 2 2 6 2 2 7" xfId="36680" xr:uid="{00000000-0005-0000-0000-000039940000}"/>
    <cellStyle name="Normal 3 2 2 2 6 2 2 8" xfId="45066" xr:uid="{00000000-0005-0000-0000-00003A940000}"/>
    <cellStyle name="Normal 3 2 2 2 6 2 2 9" xfId="53452" xr:uid="{00000000-0005-0000-0000-00003B940000}"/>
    <cellStyle name="Normal 3 2 2 2 6 2 3" xfId="4627" xr:uid="{00000000-0005-0000-0000-00003C940000}"/>
    <cellStyle name="Normal 3 2 2 2 6 2 3 2" xfId="15981" xr:uid="{00000000-0005-0000-0000-00003D940000}"/>
    <cellStyle name="Normal 3 2 2 2 6 2 3 3" xfId="24367" xr:uid="{00000000-0005-0000-0000-00003E940000}"/>
    <cellStyle name="Normal 3 2 2 2 6 2 3 4" xfId="32753" xr:uid="{00000000-0005-0000-0000-00003F940000}"/>
    <cellStyle name="Normal 3 2 2 2 6 2 3 5" xfId="41139" xr:uid="{00000000-0005-0000-0000-000040940000}"/>
    <cellStyle name="Normal 3 2 2 2 6 2 3 6" xfId="49525" xr:uid="{00000000-0005-0000-0000-000041940000}"/>
    <cellStyle name="Normal 3 2 2 2 6 2 3 7" xfId="57911" xr:uid="{00000000-0005-0000-0000-000042940000}"/>
    <cellStyle name="Normal 3 2 2 2 6 2 4" xfId="7595" xr:uid="{00000000-0005-0000-0000-000043940000}"/>
    <cellStyle name="Normal 3 2 2 2 6 2 4 2" xfId="13271" xr:uid="{00000000-0005-0000-0000-000044940000}"/>
    <cellStyle name="Normal 3 2 2 2 6 2 4 3" xfId="21657" xr:uid="{00000000-0005-0000-0000-000045940000}"/>
    <cellStyle name="Normal 3 2 2 2 6 2 4 4" xfId="30043" xr:uid="{00000000-0005-0000-0000-000046940000}"/>
    <cellStyle name="Normal 3 2 2 2 6 2 4 5" xfId="38429" xr:uid="{00000000-0005-0000-0000-000047940000}"/>
    <cellStyle name="Normal 3 2 2 2 6 2 4 6" xfId="46815" xr:uid="{00000000-0005-0000-0000-000048940000}"/>
    <cellStyle name="Normal 3 2 2 2 6 2 4 7" xfId="55201" xr:uid="{00000000-0005-0000-0000-000049940000}"/>
    <cellStyle name="Normal 3 2 2 2 6 2 5" xfId="10305" xr:uid="{00000000-0005-0000-0000-00004A940000}"/>
    <cellStyle name="Normal 3 2 2 2 6 2 6" xfId="18691" xr:uid="{00000000-0005-0000-0000-00004B940000}"/>
    <cellStyle name="Normal 3 2 2 2 6 2 7" xfId="27077" xr:uid="{00000000-0005-0000-0000-00004C940000}"/>
    <cellStyle name="Normal 3 2 2 2 6 2 8" xfId="35463" xr:uid="{00000000-0005-0000-0000-00004D940000}"/>
    <cellStyle name="Normal 3 2 2 2 6 2 9" xfId="43849" xr:uid="{00000000-0005-0000-0000-00004E940000}"/>
    <cellStyle name="Normal 3 2 2 2 6 3" xfId="2282" xr:uid="{00000000-0005-0000-0000-00004F940000}"/>
    <cellStyle name="Normal 3 2 2 2 6 3 2" xfId="4999" xr:uid="{00000000-0005-0000-0000-000050940000}"/>
    <cellStyle name="Normal 3 2 2 2 6 3 2 2" xfId="16353" xr:uid="{00000000-0005-0000-0000-000051940000}"/>
    <cellStyle name="Normal 3 2 2 2 6 3 2 3" xfId="24739" xr:uid="{00000000-0005-0000-0000-000052940000}"/>
    <cellStyle name="Normal 3 2 2 2 6 3 2 4" xfId="33125" xr:uid="{00000000-0005-0000-0000-000053940000}"/>
    <cellStyle name="Normal 3 2 2 2 6 3 2 5" xfId="41511" xr:uid="{00000000-0005-0000-0000-000054940000}"/>
    <cellStyle name="Normal 3 2 2 2 6 3 2 6" xfId="49897" xr:uid="{00000000-0005-0000-0000-000055940000}"/>
    <cellStyle name="Normal 3 2 2 2 6 3 2 7" xfId="58283" xr:uid="{00000000-0005-0000-0000-000056940000}"/>
    <cellStyle name="Normal 3 2 2 2 6 3 3" xfId="7967" xr:uid="{00000000-0005-0000-0000-000057940000}"/>
    <cellStyle name="Normal 3 2 2 2 6 3 3 2" xfId="13643" xr:uid="{00000000-0005-0000-0000-000058940000}"/>
    <cellStyle name="Normal 3 2 2 2 6 3 3 3" xfId="22029" xr:uid="{00000000-0005-0000-0000-000059940000}"/>
    <cellStyle name="Normal 3 2 2 2 6 3 3 4" xfId="30415" xr:uid="{00000000-0005-0000-0000-00005A940000}"/>
    <cellStyle name="Normal 3 2 2 2 6 3 3 5" xfId="38801" xr:uid="{00000000-0005-0000-0000-00005B940000}"/>
    <cellStyle name="Normal 3 2 2 2 6 3 3 6" xfId="47187" xr:uid="{00000000-0005-0000-0000-00005C940000}"/>
    <cellStyle name="Normal 3 2 2 2 6 3 3 7" xfId="55573" xr:uid="{00000000-0005-0000-0000-00005D940000}"/>
    <cellStyle name="Normal 3 2 2 2 6 3 4" xfId="10677" xr:uid="{00000000-0005-0000-0000-00005E940000}"/>
    <cellStyle name="Normal 3 2 2 2 6 3 5" xfId="19063" xr:uid="{00000000-0005-0000-0000-00005F940000}"/>
    <cellStyle name="Normal 3 2 2 2 6 3 6" xfId="27449" xr:uid="{00000000-0005-0000-0000-000060940000}"/>
    <cellStyle name="Normal 3 2 2 2 6 3 7" xfId="35835" xr:uid="{00000000-0005-0000-0000-000061940000}"/>
    <cellStyle name="Normal 3 2 2 2 6 3 8" xfId="44221" xr:uid="{00000000-0005-0000-0000-000062940000}"/>
    <cellStyle name="Normal 3 2 2 2 6 3 9" xfId="52607" xr:uid="{00000000-0005-0000-0000-000063940000}"/>
    <cellStyle name="Normal 3 2 2 2 6 4" xfId="3979" xr:uid="{00000000-0005-0000-0000-000064940000}"/>
    <cellStyle name="Normal 3 2 2 2 6 4 2" xfId="15333" xr:uid="{00000000-0005-0000-0000-000065940000}"/>
    <cellStyle name="Normal 3 2 2 2 6 4 3" xfId="23719" xr:uid="{00000000-0005-0000-0000-000066940000}"/>
    <cellStyle name="Normal 3 2 2 2 6 4 4" xfId="32105" xr:uid="{00000000-0005-0000-0000-000067940000}"/>
    <cellStyle name="Normal 3 2 2 2 6 4 5" xfId="40491" xr:uid="{00000000-0005-0000-0000-000068940000}"/>
    <cellStyle name="Normal 3 2 2 2 6 4 6" xfId="48877" xr:uid="{00000000-0005-0000-0000-000069940000}"/>
    <cellStyle name="Normal 3 2 2 2 6 4 7" xfId="57263" xr:uid="{00000000-0005-0000-0000-00006A940000}"/>
    <cellStyle name="Normal 3 2 2 2 6 5" xfId="6947" xr:uid="{00000000-0005-0000-0000-00006B940000}"/>
    <cellStyle name="Normal 3 2 2 2 6 5 2" xfId="12623" xr:uid="{00000000-0005-0000-0000-00006C940000}"/>
    <cellStyle name="Normal 3 2 2 2 6 5 3" xfId="21009" xr:uid="{00000000-0005-0000-0000-00006D940000}"/>
    <cellStyle name="Normal 3 2 2 2 6 5 4" xfId="29395" xr:uid="{00000000-0005-0000-0000-00006E940000}"/>
    <cellStyle name="Normal 3 2 2 2 6 5 5" xfId="37781" xr:uid="{00000000-0005-0000-0000-00006F940000}"/>
    <cellStyle name="Normal 3 2 2 2 6 5 6" xfId="46167" xr:uid="{00000000-0005-0000-0000-000070940000}"/>
    <cellStyle name="Normal 3 2 2 2 6 5 7" xfId="54553" xr:uid="{00000000-0005-0000-0000-000071940000}"/>
    <cellStyle name="Normal 3 2 2 2 6 6" xfId="9657" xr:uid="{00000000-0005-0000-0000-000072940000}"/>
    <cellStyle name="Normal 3 2 2 2 6 7" xfId="18043" xr:uid="{00000000-0005-0000-0000-000073940000}"/>
    <cellStyle name="Normal 3 2 2 2 6 8" xfId="26429" xr:uid="{00000000-0005-0000-0000-000074940000}"/>
    <cellStyle name="Normal 3 2 2 2 6 9" xfId="34815" xr:uid="{00000000-0005-0000-0000-000075940000}"/>
    <cellStyle name="Normal 3 2 2 2 7" xfId="1162" xr:uid="{00000000-0005-0000-0000-000076940000}"/>
    <cellStyle name="Normal 3 2 2 2 7 10" xfId="51573" xr:uid="{00000000-0005-0000-0000-000077940000}"/>
    <cellStyle name="Normal 3 2 2 2 7 11" xfId="59959" xr:uid="{00000000-0005-0000-0000-000078940000}"/>
    <cellStyle name="Normal 3 2 2 2 7 12" xfId="61397" xr:uid="{00000000-0005-0000-0000-000079940000}"/>
    <cellStyle name="Normal 3 2 2 2 7 2" xfId="3113" xr:uid="{00000000-0005-0000-0000-00007A940000}"/>
    <cellStyle name="Normal 3 2 2 2 7 2 2" xfId="5830" xr:uid="{00000000-0005-0000-0000-00007B940000}"/>
    <cellStyle name="Normal 3 2 2 2 7 2 2 2" xfId="17184" xr:uid="{00000000-0005-0000-0000-00007C940000}"/>
    <cellStyle name="Normal 3 2 2 2 7 2 2 3" xfId="25570" xr:uid="{00000000-0005-0000-0000-00007D940000}"/>
    <cellStyle name="Normal 3 2 2 2 7 2 2 4" xfId="33956" xr:uid="{00000000-0005-0000-0000-00007E940000}"/>
    <cellStyle name="Normal 3 2 2 2 7 2 2 5" xfId="42342" xr:uid="{00000000-0005-0000-0000-00007F940000}"/>
    <cellStyle name="Normal 3 2 2 2 7 2 2 6" xfId="50728" xr:uid="{00000000-0005-0000-0000-000080940000}"/>
    <cellStyle name="Normal 3 2 2 2 7 2 2 7" xfId="59114" xr:uid="{00000000-0005-0000-0000-000081940000}"/>
    <cellStyle name="Normal 3 2 2 2 7 2 3" xfId="8798" xr:uid="{00000000-0005-0000-0000-000082940000}"/>
    <cellStyle name="Normal 3 2 2 2 7 2 3 2" xfId="14474" xr:uid="{00000000-0005-0000-0000-000083940000}"/>
    <cellStyle name="Normal 3 2 2 2 7 2 3 3" xfId="22860" xr:uid="{00000000-0005-0000-0000-000084940000}"/>
    <cellStyle name="Normal 3 2 2 2 7 2 3 4" xfId="31246" xr:uid="{00000000-0005-0000-0000-000085940000}"/>
    <cellStyle name="Normal 3 2 2 2 7 2 3 5" xfId="39632" xr:uid="{00000000-0005-0000-0000-000086940000}"/>
    <cellStyle name="Normal 3 2 2 2 7 2 3 6" xfId="48018" xr:uid="{00000000-0005-0000-0000-000087940000}"/>
    <cellStyle name="Normal 3 2 2 2 7 2 3 7" xfId="56404" xr:uid="{00000000-0005-0000-0000-000088940000}"/>
    <cellStyle name="Normal 3 2 2 2 7 2 4" xfId="11508" xr:uid="{00000000-0005-0000-0000-000089940000}"/>
    <cellStyle name="Normal 3 2 2 2 7 2 5" xfId="19894" xr:uid="{00000000-0005-0000-0000-00008A940000}"/>
    <cellStyle name="Normal 3 2 2 2 7 2 6" xfId="28280" xr:uid="{00000000-0005-0000-0000-00008B940000}"/>
    <cellStyle name="Normal 3 2 2 2 7 2 7" xfId="36666" xr:uid="{00000000-0005-0000-0000-00008C940000}"/>
    <cellStyle name="Normal 3 2 2 2 7 2 8" xfId="45052" xr:uid="{00000000-0005-0000-0000-00008D940000}"/>
    <cellStyle name="Normal 3 2 2 2 7 2 9" xfId="53438" xr:uid="{00000000-0005-0000-0000-00008E940000}"/>
    <cellStyle name="Normal 3 2 2 2 7 3" xfId="3965" xr:uid="{00000000-0005-0000-0000-00008F940000}"/>
    <cellStyle name="Normal 3 2 2 2 7 3 2" xfId="15319" xr:uid="{00000000-0005-0000-0000-000090940000}"/>
    <cellStyle name="Normal 3 2 2 2 7 3 3" xfId="23705" xr:uid="{00000000-0005-0000-0000-000091940000}"/>
    <cellStyle name="Normal 3 2 2 2 7 3 4" xfId="32091" xr:uid="{00000000-0005-0000-0000-000092940000}"/>
    <cellStyle name="Normal 3 2 2 2 7 3 5" xfId="40477" xr:uid="{00000000-0005-0000-0000-000093940000}"/>
    <cellStyle name="Normal 3 2 2 2 7 3 6" xfId="48863" xr:uid="{00000000-0005-0000-0000-000094940000}"/>
    <cellStyle name="Normal 3 2 2 2 7 3 7" xfId="57249" xr:uid="{00000000-0005-0000-0000-000095940000}"/>
    <cellStyle name="Normal 3 2 2 2 7 4" xfId="6933" xr:uid="{00000000-0005-0000-0000-000096940000}"/>
    <cellStyle name="Normal 3 2 2 2 7 4 2" xfId="12609" xr:uid="{00000000-0005-0000-0000-000097940000}"/>
    <cellStyle name="Normal 3 2 2 2 7 4 3" xfId="20995" xr:uid="{00000000-0005-0000-0000-000098940000}"/>
    <cellStyle name="Normal 3 2 2 2 7 4 4" xfId="29381" xr:uid="{00000000-0005-0000-0000-000099940000}"/>
    <cellStyle name="Normal 3 2 2 2 7 4 5" xfId="37767" xr:uid="{00000000-0005-0000-0000-00009A940000}"/>
    <cellStyle name="Normal 3 2 2 2 7 4 6" xfId="46153" xr:uid="{00000000-0005-0000-0000-00009B940000}"/>
    <cellStyle name="Normal 3 2 2 2 7 4 7" xfId="54539" xr:uid="{00000000-0005-0000-0000-00009C940000}"/>
    <cellStyle name="Normal 3 2 2 2 7 5" xfId="9643" xr:uid="{00000000-0005-0000-0000-00009D940000}"/>
    <cellStyle name="Normal 3 2 2 2 7 6" xfId="18029" xr:uid="{00000000-0005-0000-0000-00009E940000}"/>
    <cellStyle name="Normal 3 2 2 2 7 7" xfId="26415" xr:uid="{00000000-0005-0000-0000-00009F940000}"/>
    <cellStyle name="Normal 3 2 2 2 7 8" xfId="34801" xr:uid="{00000000-0005-0000-0000-0000A0940000}"/>
    <cellStyle name="Normal 3 2 2 2 7 9" xfId="43187" xr:uid="{00000000-0005-0000-0000-0000A1940000}"/>
    <cellStyle name="Normal 3 2 2 2 8" xfId="1669" xr:uid="{00000000-0005-0000-0000-0000A2940000}"/>
    <cellStyle name="Normal 3 2 2 2 8 10" xfId="51994" xr:uid="{00000000-0005-0000-0000-0000A3940000}"/>
    <cellStyle name="Normal 3 2 2 2 8 11" xfId="60380" xr:uid="{00000000-0005-0000-0000-0000A4940000}"/>
    <cellStyle name="Normal 3 2 2 2 8 2" xfId="2689" xr:uid="{00000000-0005-0000-0000-0000A5940000}"/>
    <cellStyle name="Normal 3 2 2 2 8 2 2" xfId="5406" xr:uid="{00000000-0005-0000-0000-0000A6940000}"/>
    <cellStyle name="Normal 3 2 2 2 8 2 2 2" xfId="16760" xr:uid="{00000000-0005-0000-0000-0000A7940000}"/>
    <cellStyle name="Normal 3 2 2 2 8 2 2 3" xfId="25146" xr:uid="{00000000-0005-0000-0000-0000A8940000}"/>
    <cellStyle name="Normal 3 2 2 2 8 2 2 4" xfId="33532" xr:uid="{00000000-0005-0000-0000-0000A9940000}"/>
    <cellStyle name="Normal 3 2 2 2 8 2 2 5" xfId="41918" xr:uid="{00000000-0005-0000-0000-0000AA940000}"/>
    <cellStyle name="Normal 3 2 2 2 8 2 2 6" xfId="50304" xr:uid="{00000000-0005-0000-0000-0000AB940000}"/>
    <cellStyle name="Normal 3 2 2 2 8 2 2 7" xfId="58690" xr:uid="{00000000-0005-0000-0000-0000AC940000}"/>
    <cellStyle name="Normal 3 2 2 2 8 2 3" xfId="8374" xr:uid="{00000000-0005-0000-0000-0000AD940000}"/>
    <cellStyle name="Normal 3 2 2 2 8 2 3 2" xfId="14050" xr:uid="{00000000-0005-0000-0000-0000AE940000}"/>
    <cellStyle name="Normal 3 2 2 2 8 2 3 3" xfId="22436" xr:uid="{00000000-0005-0000-0000-0000AF940000}"/>
    <cellStyle name="Normal 3 2 2 2 8 2 3 4" xfId="30822" xr:uid="{00000000-0005-0000-0000-0000B0940000}"/>
    <cellStyle name="Normal 3 2 2 2 8 2 3 5" xfId="39208" xr:uid="{00000000-0005-0000-0000-0000B1940000}"/>
    <cellStyle name="Normal 3 2 2 2 8 2 3 6" xfId="47594" xr:uid="{00000000-0005-0000-0000-0000B2940000}"/>
    <cellStyle name="Normal 3 2 2 2 8 2 3 7" xfId="55980" xr:uid="{00000000-0005-0000-0000-0000B3940000}"/>
    <cellStyle name="Normal 3 2 2 2 8 2 4" xfId="11084" xr:uid="{00000000-0005-0000-0000-0000B4940000}"/>
    <cellStyle name="Normal 3 2 2 2 8 2 5" xfId="19470" xr:uid="{00000000-0005-0000-0000-0000B5940000}"/>
    <cellStyle name="Normal 3 2 2 2 8 2 6" xfId="27856" xr:uid="{00000000-0005-0000-0000-0000B6940000}"/>
    <cellStyle name="Normal 3 2 2 2 8 2 7" xfId="36242" xr:uid="{00000000-0005-0000-0000-0000B7940000}"/>
    <cellStyle name="Normal 3 2 2 2 8 2 8" xfId="44628" xr:uid="{00000000-0005-0000-0000-0000B8940000}"/>
    <cellStyle name="Normal 3 2 2 2 8 2 9" xfId="53014" xr:uid="{00000000-0005-0000-0000-0000B9940000}"/>
    <cellStyle name="Normal 3 2 2 2 8 3" xfId="4386" xr:uid="{00000000-0005-0000-0000-0000BA940000}"/>
    <cellStyle name="Normal 3 2 2 2 8 3 2" xfId="15740" xr:uid="{00000000-0005-0000-0000-0000BB940000}"/>
    <cellStyle name="Normal 3 2 2 2 8 3 3" xfId="24126" xr:uid="{00000000-0005-0000-0000-0000BC940000}"/>
    <cellStyle name="Normal 3 2 2 2 8 3 4" xfId="32512" xr:uid="{00000000-0005-0000-0000-0000BD940000}"/>
    <cellStyle name="Normal 3 2 2 2 8 3 5" xfId="40898" xr:uid="{00000000-0005-0000-0000-0000BE940000}"/>
    <cellStyle name="Normal 3 2 2 2 8 3 6" xfId="49284" xr:uid="{00000000-0005-0000-0000-0000BF940000}"/>
    <cellStyle name="Normal 3 2 2 2 8 3 7" xfId="57670" xr:uid="{00000000-0005-0000-0000-0000C0940000}"/>
    <cellStyle name="Normal 3 2 2 2 8 4" xfId="7354" xr:uid="{00000000-0005-0000-0000-0000C1940000}"/>
    <cellStyle name="Normal 3 2 2 2 8 4 2" xfId="13030" xr:uid="{00000000-0005-0000-0000-0000C2940000}"/>
    <cellStyle name="Normal 3 2 2 2 8 4 3" xfId="21416" xr:uid="{00000000-0005-0000-0000-0000C3940000}"/>
    <cellStyle name="Normal 3 2 2 2 8 4 4" xfId="29802" xr:uid="{00000000-0005-0000-0000-0000C4940000}"/>
    <cellStyle name="Normal 3 2 2 2 8 4 5" xfId="38188" xr:uid="{00000000-0005-0000-0000-0000C5940000}"/>
    <cellStyle name="Normal 3 2 2 2 8 4 6" xfId="46574" xr:uid="{00000000-0005-0000-0000-0000C6940000}"/>
    <cellStyle name="Normal 3 2 2 2 8 4 7" xfId="54960" xr:uid="{00000000-0005-0000-0000-0000C7940000}"/>
    <cellStyle name="Normal 3 2 2 2 8 5" xfId="10064" xr:uid="{00000000-0005-0000-0000-0000C8940000}"/>
    <cellStyle name="Normal 3 2 2 2 8 6" xfId="18450" xr:uid="{00000000-0005-0000-0000-0000C9940000}"/>
    <cellStyle name="Normal 3 2 2 2 8 7" xfId="26836" xr:uid="{00000000-0005-0000-0000-0000CA940000}"/>
    <cellStyle name="Normal 3 2 2 2 8 8" xfId="35222" xr:uid="{00000000-0005-0000-0000-0000CB940000}"/>
    <cellStyle name="Normal 3 2 2 2 8 9" xfId="43608" xr:uid="{00000000-0005-0000-0000-0000CC940000}"/>
    <cellStyle name="Normal 3 2 2 2 9" xfId="2268" xr:uid="{00000000-0005-0000-0000-0000CD940000}"/>
    <cellStyle name="Normal 3 2 2 2 9 2" xfId="4985" xr:uid="{00000000-0005-0000-0000-0000CE940000}"/>
    <cellStyle name="Normal 3 2 2 2 9 2 2" xfId="16339" xr:uid="{00000000-0005-0000-0000-0000CF940000}"/>
    <cellStyle name="Normal 3 2 2 2 9 2 3" xfId="24725" xr:uid="{00000000-0005-0000-0000-0000D0940000}"/>
    <cellStyle name="Normal 3 2 2 2 9 2 4" xfId="33111" xr:uid="{00000000-0005-0000-0000-0000D1940000}"/>
    <cellStyle name="Normal 3 2 2 2 9 2 5" xfId="41497" xr:uid="{00000000-0005-0000-0000-0000D2940000}"/>
    <cellStyle name="Normal 3 2 2 2 9 2 6" xfId="49883" xr:uid="{00000000-0005-0000-0000-0000D3940000}"/>
    <cellStyle name="Normal 3 2 2 2 9 2 7" xfId="58269" xr:uid="{00000000-0005-0000-0000-0000D4940000}"/>
    <cellStyle name="Normal 3 2 2 2 9 3" xfId="7953" xr:uid="{00000000-0005-0000-0000-0000D5940000}"/>
    <cellStyle name="Normal 3 2 2 2 9 3 2" xfId="13629" xr:uid="{00000000-0005-0000-0000-0000D6940000}"/>
    <cellStyle name="Normal 3 2 2 2 9 3 3" xfId="22015" xr:uid="{00000000-0005-0000-0000-0000D7940000}"/>
    <cellStyle name="Normal 3 2 2 2 9 3 4" xfId="30401" xr:uid="{00000000-0005-0000-0000-0000D8940000}"/>
    <cellStyle name="Normal 3 2 2 2 9 3 5" xfId="38787" xr:uid="{00000000-0005-0000-0000-0000D9940000}"/>
    <cellStyle name="Normal 3 2 2 2 9 3 6" xfId="47173" xr:uid="{00000000-0005-0000-0000-0000DA940000}"/>
    <cellStyle name="Normal 3 2 2 2 9 3 7" xfId="55559" xr:uid="{00000000-0005-0000-0000-0000DB940000}"/>
    <cellStyle name="Normal 3 2 2 2 9 4" xfId="10663" xr:uid="{00000000-0005-0000-0000-0000DC940000}"/>
    <cellStyle name="Normal 3 2 2 2 9 5" xfId="19049" xr:uid="{00000000-0005-0000-0000-0000DD940000}"/>
    <cellStyle name="Normal 3 2 2 2 9 6" xfId="27435" xr:uid="{00000000-0005-0000-0000-0000DE940000}"/>
    <cellStyle name="Normal 3 2 2 2 9 7" xfId="35821" xr:uid="{00000000-0005-0000-0000-0000DF940000}"/>
    <cellStyle name="Normal 3 2 2 2 9 8" xfId="44207" xr:uid="{00000000-0005-0000-0000-0000E0940000}"/>
    <cellStyle name="Normal 3 2 2 2 9 9" xfId="52593" xr:uid="{00000000-0005-0000-0000-0000E1940000}"/>
    <cellStyle name="Normal 3 2 2 2_Sheet1" xfId="355" xr:uid="{00000000-0005-0000-0000-0000E2940000}"/>
    <cellStyle name="Normal 3 2 2 20" xfId="51148" xr:uid="{00000000-0005-0000-0000-0000E3940000}"/>
    <cellStyle name="Normal 3 2 2 21" xfId="59534" xr:uid="{00000000-0005-0000-0000-0000E4940000}"/>
    <cellStyle name="Normal 3 2 2 22" xfId="60901" xr:uid="{00000000-0005-0000-0000-0000E5940000}"/>
    <cellStyle name="Normal 3 2 2 3" xfId="356" xr:uid="{00000000-0005-0000-0000-0000E6940000}"/>
    <cellStyle name="Normal 3 2 2 3 10" xfId="6095" xr:uid="{00000000-0005-0000-0000-0000E7940000}"/>
    <cellStyle name="Normal 3 2 2 3 10 2" xfId="11771" xr:uid="{00000000-0005-0000-0000-0000E8940000}"/>
    <cellStyle name="Normal 3 2 2 3 10 3" xfId="20157" xr:uid="{00000000-0005-0000-0000-0000E9940000}"/>
    <cellStyle name="Normal 3 2 2 3 10 4" xfId="28543" xr:uid="{00000000-0005-0000-0000-0000EA940000}"/>
    <cellStyle name="Normal 3 2 2 3 10 5" xfId="36929" xr:uid="{00000000-0005-0000-0000-0000EB940000}"/>
    <cellStyle name="Normal 3 2 2 3 10 6" xfId="45315" xr:uid="{00000000-0005-0000-0000-0000EC940000}"/>
    <cellStyle name="Normal 3 2 2 3 10 7" xfId="53701" xr:uid="{00000000-0005-0000-0000-0000ED940000}"/>
    <cellStyle name="Normal 3 2 2 3 11" xfId="9229" xr:uid="{00000000-0005-0000-0000-0000EE940000}"/>
    <cellStyle name="Normal 3 2 2 3 12" xfId="17615" xr:uid="{00000000-0005-0000-0000-0000EF940000}"/>
    <cellStyle name="Normal 3 2 2 3 13" xfId="26001" xr:uid="{00000000-0005-0000-0000-0000F0940000}"/>
    <cellStyle name="Normal 3 2 2 3 14" xfId="34387" xr:uid="{00000000-0005-0000-0000-0000F1940000}"/>
    <cellStyle name="Normal 3 2 2 3 15" xfId="42773" xr:uid="{00000000-0005-0000-0000-0000F2940000}"/>
    <cellStyle name="Normal 3 2 2 3 16" xfId="51159" xr:uid="{00000000-0005-0000-0000-0000F3940000}"/>
    <cellStyle name="Normal 3 2 2 3 17" xfId="59545" xr:uid="{00000000-0005-0000-0000-0000F4940000}"/>
    <cellStyle name="Normal 3 2 2 3 18" xfId="60912" xr:uid="{00000000-0005-0000-0000-0000F5940000}"/>
    <cellStyle name="Normal 3 2 2 3 2" xfId="357" xr:uid="{00000000-0005-0000-0000-0000F6940000}"/>
    <cellStyle name="Normal 3 2 2 3 2 10" xfId="9230" xr:uid="{00000000-0005-0000-0000-0000F7940000}"/>
    <cellStyle name="Normal 3 2 2 3 2 11" xfId="17616" xr:uid="{00000000-0005-0000-0000-0000F8940000}"/>
    <cellStyle name="Normal 3 2 2 3 2 12" xfId="26002" xr:uid="{00000000-0005-0000-0000-0000F9940000}"/>
    <cellStyle name="Normal 3 2 2 3 2 13" xfId="34388" xr:uid="{00000000-0005-0000-0000-0000FA940000}"/>
    <cellStyle name="Normal 3 2 2 3 2 14" xfId="42774" xr:uid="{00000000-0005-0000-0000-0000FB940000}"/>
    <cellStyle name="Normal 3 2 2 3 2 15" xfId="51160" xr:uid="{00000000-0005-0000-0000-0000FC940000}"/>
    <cellStyle name="Normal 3 2 2 3 2 16" xfId="59546" xr:uid="{00000000-0005-0000-0000-0000FD940000}"/>
    <cellStyle name="Normal 3 2 2 3 2 17" xfId="60913" xr:uid="{00000000-0005-0000-0000-0000FE940000}"/>
    <cellStyle name="Normal 3 2 2 3 2 2" xfId="358" xr:uid="{00000000-0005-0000-0000-0000FF940000}"/>
    <cellStyle name="Normal 3 2 2 3 2 2 10" xfId="34389" xr:uid="{00000000-0005-0000-0000-000000950000}"/>
    <cellStyle name="Normal 3 2 2 3 2 2 11" xfId="42775" xr:uid="{00000000-0005-0000-0000-000001950000}"/>
    <cellStyle name="Normal 3 2 2 3 2 2 12" xfId="51161" xr:uid="{00000000-0005-0000-0000-000002950000}"/>
    <cellStyle name="Normal 3 2 2 3 2 2 13" xfId="59547" xr:uid="{00000000-0005-0000-0000-000003950000}"/>
    <cellStyle name="Normal 3 2 2 3 2 2 14" xfId="60914" xr:uid="{00000000-0005-0000-0000-000004950000}"/>
    <cellStyle name="Normal 3 2 2 3 2 2 2" xfId="1179" xr:uid="{00000000-0005-0000-0000-000005950000}"/>
    <cellStyle name="Normal 3 2 2 3 2 2 2 10" xfId="51590" xr:uid="{00000000-0005-0000-0000-000006950000}"/>
    <cellStyle name="Normal 3 2 2 3 2 2 2 11" xfId="59976" xr:uid="{00000000-0005-0000-0000-000007950000}"/>
    <cellStyle name="Normal 3 2 2 3 2 2 2 12" xfId="61409" xr:uid="{00000000-0005-0000-0000-000008950000}"/>
    <cellStyle name="Normal 3 2 2 3 2 2 2 2" xfId="3130" xr:uid="{00000000-0005-0000-0000-000009950000}"/>
    <cellStyle name="Normal 3 2 2 3 2 2 2 2 2" xfId="5847" xr:uid="{00000000-0005-0000-0000-00000A950000}"/>
    <cellStyle name="Normal 3 2 2 3 2 2 2 2 2 2" xfId="17201" xr:uid="{00000000-0005-0000-0000-00000B950000}"/>
    <cellStyle name="Normal 3 2 2 3 2 2 2 2 2 3" xfId="25587" xr:uid="{00000000-0005-0000-0000-00000C950000}"/>
    <cellStyle name="Normal 3 2 2 3 2 2 2 2 2 4" xfId="33973" xr:uid="{00000000-0005-0000-0000-00000D950000}"/>
    <cellStyle name="Normal 3 2 2 3 2 2 2 2 2 5" xfId="42359" xr:uid="{00000000-0005-0000-0000-00000E950000}"/>
    <cellStyle name="Normal 3 2 2 3 2 2 2 2 2 6" xfId="50745" xr:uid="{00000000-0005-0000-0000-00000F950000}"/>
    <cellStyle name="Normal 3 2 2 3 2 2 2 2 2 7" xfId="59131" xr:uid="{00000000-0005-0000-0000-000010950000}"/>
    <cellStyle name="Normal 3 2 2 3 2 2 2 2 3" xfId="8815" xr:uid="{00000000-0005-0000-0000-000011950000}"/>
    <cellStyle name="Normal 3 2 2 3 2 2 2 2 3 2" xfId="14491" xr:uid="{00000000-0005-0000-0000-000012950000}"/>
    <cellStyle name="Normal 3 2 2 3 2 2 2 2 3 3" xfId="22877" xr:uid="{00000000-0005-0000-0000-000013950000}"/>
    <cellStyle name="Normal 3 2 2 3 2 2 2 2 3 4" xfId="31263" xr:uid="{00000000-0005-0000-0000-000014950000}"/>
    <cellStyle name="Normal 3 2 2 3 2 2 2 2 3 5" xfId="39649" xr:uid="{00000000-0005-0000-0000-000015950000}"/>
    <cellStyle name="Normal 3 2 2 3 2 2 2 2 3 6" xfId="48035" xr:uid="{00000000-0005-0000-0000-000016950000}"/>
    <cellStyle name="Normal 3 2 2 3 2 2 2 2 3 7" xfId="56421" xr:uid="{00000000-0005-0000-0000-000017950000}"/>
    <cellStyle name="Normal 3 2 2 3 2 2 2 2 4" xfId="11525" xr:uid="{00000000-0005-0000-0000-000018950000}"/>
    <cellStyle name="Normal 3 2 2 3 2 2 2 2 5" xfId="19911" xr:uid="{00000000-0005-0000-0000-000019950000}"/>
    <cellStyle name="Normal 3 2 2 3 2 2 2 2 6" xfId="28297" xr:uid="{00000000-0005-0000-0000-00001A950000}"/>
    <cellStyle name="Normal 3 2 2 3 2 2 2 2 7" xfId="36683" xr:uid="{00000000-0005-0000-0000-00001B950000}"/>
    <cellStyle name="Normal 3 2 2 3 2 2 2 2 8" xfId="45069" xr:uid="{00000000-0005-0000-0000-00001C950000}"/>
    <cellStyle name="Normal 3 2 2 3 2 2 2 2 9" xfId="53455" xr:uid="{00000000-0005-0000-0000-00001D950000}"/>
    <cellStyle name="Normal 3 2 2 3 2 2 2 3" xfId="3982" xr:uid="{00000000-0005-0000-0000-00001E950000}"/>
    <cellStyle name="Normal 3 2 2 3 2 2 2 3 2" xfId="15336" xr:uid="{00000000-0005-0000-0000-00001F950000}"/>
    <cellStyle name="Normal 3 2 2 3 2 2 2 3 3" xfId="23722" xr:uid="{00000000-0005-0000-0000-000020950000}"/>
    <cellStyle name="Normal 3 2 2 3 2 2 2 3 4" xfId="32108" xr:uid="{00000000-0005-0000-0000-000021950000}"/>
    <cellStyle name="Normal 3 2 2 3 2 2 2 3 5" xfId="40494" xr:uid="{00000000-0005-0000-0000-000022950000}"/>
    <cellStyle name="Normal 3 2 2 3 2 2 2 3 6" xfId="48880" xr:uid="{00000000-0005-0000-0000-000023950000}"/>
    <cellStyle name="Normal 3 2 2 3 2 2 2 3 7" xfId="57266" xr:uid="{00000000-0005-0000-0000-000024950000}"/>
    <cellStyle name="Normal 3 2 2 3 2 2 2 4" xfId="6950" xr:uid="{00000000-0005-0000-0000-000025950000}"/>
    <cellStyle name="Normal 3 2 2 3 2 2 2 4 2" xfId="12626" xr:uid="{00000000-0005-0000-0000-000026950000}"/>
    <cellStyle name="Normal 3 2 2 3 2 2 2 4 3" xfId="21012" xr:uid="{00000000-0005-0000-0000-000027950000}"/>
    <cellStyle name="Normal 3 2 2 3 2 2 2 4 4" xfId="29398" xr:uid="{00000000-0005-0000-0000-000028950000}"/>
    <cellStyle name="Normal 3 2 2 3 2 2 2 4 5" xfId="37784" xr:uid="{00000000-0005-0000-0000-000029950000}"/>
    <cellStyle name="Normal 3 2 2 3 2 2 2 4 6" xfId="46170" xr:uid="{00000000-0005-0000-0000-00002A950000}"/>
    <cellStyle name="Normal 3 2 2 3 2 2 2 4 7" xfId="54556" xr:uid="{00000000-0005-0000-0000-00002B950000}"/>
    <cellStyle name="Normal 3 2 2 3 2 2 2 5" xfId="9660" xr:uid="{00000000-0005-0000-0000-00002C950000}"/>
    <cellStyle name="Normal 3 2 2 3 2 2 2 6" xfId="18046" xr:uid="{00000000-0005-0000-0000-00002D950000}"/>
    <cellStyle name="Normal 3 2 2 3 2 2 2 7" xfId="26432" xr:uid="{00000000-0005-0000-0000-00002E950000}"/>
    <cellStyle name="Normal 3 2 2 3 2 2 2 8" xfId="34818" xr:uid="{00000000-0005-0000-0000-00002F950000}"/>
    <cellStyle name="Normal 3 2 2 3 2 2 2 9" xfId="43204" xr:uid="{00000000-0005-0000-0000-000030950000}"/>
    <cellStyle name="Normal 3 2 2 3 2 2 3" xfId="1681" xr:uid="{00000000-0005-0000-0000-000031950000}"/>
    <cellStyle name="Normal 3 2 2 3 2 2 3 10" xfId="52006" xr:uid="{00000000-0005-0000-0000-000032950000}"/>
    <cellStyle name="Normal 3 2 2 3 2 2 3 11" xfId="60392" xr:uid="{00000000-0005-0000-0000-000033950000}"/>
    <cellStyle name="Normal 3 2 2 3 2 2 3 2" xfId="2701" xr:uid="{00000000-0005-0000-0000-000034950000}"/>
    <cellStyle name="Normal 3 2 2 3 2 2 3 2 2" xfId="5418" xr:uid="{00000000-0005-0000-0000-000035950000}"/>
    <cellStyle name="Normal 3 2 2 3 2 2 3 2 2 2" xfId="16772" xr:uid="{00000000-0005-0000-0000-000036950000}"/>
    <cellStyle name="Normal 3 2 2 3 2 2 3 2 2 3" xfId="25158" xr:uid="{00000000-0005-0000-0000-000037950000}"/>
    <cellStyle name="Normal 3 2 2 3 2 2 3 2 2 4" xfId="33544" xr:uid="{00000000-0005-0000-0000-000038950000}"/>
    <cellStyle name="Normal 3 2 2 3 2 2 3 2 2 5" xfId="41930" xr:uid="{00000000-0005-0000-0000-000039950000}"/>
    <cellStyle name="Normal 3 2 2 3 2 2 3 2 2 6" xfId="50316" xr:uid="{00000000-0005-0000-0000-00003A950000}"/>
    <cellStyle name="Normal 3 2 2 3 2 2 3 2 2 7" xfId="58702" xr:uid="{00000000-0005-0000-0000-00003B950000}"/>
    <cellStyle name="Normal 3 2 2 3 2 2 3 2 3" xfId="8386" xr:uid="{00000000-0005-0000-0000-00003C950000}"/>
    <cellStyle name="Normal 3 2 2 3 2 2 3 2 3 2" xfId="14062" xr:uid="{00000000-0005-0000-0000-00003D950000}"/>
    <cellStyle name="Normal 3 2 2 3 2 2 3 2 3 3" xfId="22448" xr:uid="{00000000-0005-0000-0000-00003E950000}"/>
    <cellStyle name="Normal 3 2 2 3 2 2 3 2 3 4" xfId="30834" xr:uid="{00000000-0005-0000-0000-00003F950000}"/>
    <cellStyle name="Normal 3 2 2 3 2 2 3 2 3 5" xfId="39220" xr:uid="{00000000-0005-0000-0000-000040950000}"/>
    <cellStyle name="Normal 3 2 2 3 2 2 3 2 3 6" xfId="47606" xr:uid="{00000000-0005-0000-0000-000041950000}"/>
    <cellStyle name="Normal 3 2 2 3 2 2 3 2 3 7" xfId="55992" xr:uid="{00000000-0005-0000-0000-000042950000}"/>
    <cellStyle name="Normal 3 2 2 3 2 2 3 2 4" xfId="11096" xr:uid="{00000000-0005-0000-0000-000043950000}"/>
    <cellStyle name="Normal 3 2 2 3 2 2 3 2 5" xfId="19482" xr:uid="{00000000-0005-0000-0000-000044950000}"/>
    <cellStyle name="Normal 3 2 2 3 2 2 3 2 6" xfId="27868" xr:uid="{00000000-0005-0000-0000-000045950000}"/>
    <cellStyle name="Normal 3 2 2 3 2 2 3 2 7" xfId="36254" xr:uid="{00000000-0005-0000-0000-000046950000}"/>
    <cellStyle name="Normal 3 2 2 3 2 2 3 2 8" xfId="44640" xr:uid="{00000000-0005-0000-0000-000047950000}"/>
    <cellStyle name="Normal 3 2 2 3 2 2 3 2 9" xfId="53026" xr:uid="{00000000-0005-0000-0000-000048950000}"/>
    <cellStyle name="Normal 3 2 2 3 2 2 3 3" xfId="4398" xr:uid="{00000000-0005-0000-0000-000049950000}"/>
    <cellStyle name="Normal 3 2 2 3 2 2 3 3 2" xfId="15752" xr:uid="{00000000-0005-0000-0000-00004A950000}"/>
    <cellStyle name="Normal 3 2 2 3 2 2 3 3 3" xfId="24138" xr:uid="{00000000-0005-0000-0000-00004B950000}"/>
    <cellStyle name="Normal 3 2 2 3 2 2 3 3 4" xfId="32524" xr:uid="{00000000-0005-0000-0000-00004C950000}"/>
    <cellStyle name="Normal 3 2 2 3 2 2 3 3 5" xfId="40910" xr:uid="{00000000-0005-0000-0000-00004D950000}"/>
    <cellStyle name="Normal 3 2 2 3 2 2 3 3 6" xfId="49296" xr:uid="{00000000-0005-0000-0000-00004E950000}"/>
    <cellStyle name="Normal 3 2 2 3 2 2 3 3 7" xfId="57682" xr:uid="{00000000-0005-0000-0000-00004F950000}"/>
    <cellStyle name="Normal 3 2 2 3 2 2 3 4" xfId="7366" xr:uid="{00000000-0005-0000-0000-000050950000}"/>
    <cellStyle name="Normal 3 2 2 3 2 2 3 4 2" xfId="13042" xr:uid="{00000000-0005-0000-0000-000051950000}"/>
    <cellStyle name="Normal 3 2 2 3 2 2 3 4 3" xfId="21428" xr:uid="{00000000-0005-0000-0000-000052950000}"/>
    <cellStyle name="Normal 3 2 2 3 2 2 3 4 4" xfId="29814" xr:uid="{00000000-0005-0000-0000-000053950000}"/>
    <cellStyle name="Normal 3 2 2 3 2 2 3 4 5" xfId="38200" xr:uid="{00000000-0005-0000-0000-000054950000}"/>
    <cellStyle name="Normal 3 2 2 3 2 2 3 4 6" xfId="46586" xr:uid="{00000000-0005-0000-0000-000055950000}"/>
    <cellStyle name="Normal 3 2 2 3 2 2 3 4 7" xfId="54972" xr:uid="{00000000-0005-0000-0000-000056950000}"/>
    <cellStyle name="Normal 3 2 2 3 2 2 3 5" xfId="10076" xr:uid="{00000000-0005-0000-0000-000057950000}"/>
    <cellStyle name="Normal 3 2 2 3 2 2 3 6" xfId="18462" xr:uid="{00000000-0005-0000-0000-000058950000}"/>
    <cellStyle name="Normal 3 2 2 3 2 2 3 7" xfId="26848" xr:uid="{00000000-0005-0000-0000-000059950000}"/>
    <cellStyle name="Normal 3 2 2 3 2 2 3 8" xfId="35234" xr:uid="{00000000-0005-0000-0000-00005A950000}"/>
    <cellStyle name="Normal 3 2 2 3 2 2 3 9" xfId="43620" xr:uid="{00000000-0005-0000-0000-00005B950000}"/>
    <cellStyle name="Normal 3 2 2 3 2 2 4" xfId="2285" xr:uid="{00000000-0005-0000-0000-00005C950000}"/>
    <cellStyle name="Normal 3 2 2 3 2 2 4 2" xfId="5002" xr:uid="{00000000-0005-0000-0000-00005D950000}"/>
    <cellStyle name="Normal 3 2 2 3 2 2 4 2 2" xfId="16356" xr:uid="{00000000-0005-0000-0000-00005E950000}"/>
    <cellStyle name="Normal 3 2 2 3 2 2 4 2 3" xfId="24742" xr:uid="{00000000-0005-0000-0000-00005F950000}"/>
    <cellStyle name="Normal 3 2 2 3 2 2 4 2 4" xfId="33128" xr:uid="{00000000-0005-0000-0000-000060950000}"/>
    <cellStyle name="Normal 3 2 2 3 2 2 4 2 5" xfId="41514" xr:uid="{00000000-0005-0000-0000-000061950000}"/>
    <cellStyle name="Normal 3 2 2 3 2 2 4 2 6" xfId="49900" xr:uid="{00000000-0005-0000-0000-000062950000}"/>
    <cellStyle name="Normal 3 2 2 3 2 2 4 2 7" xfId="58286" xr:uid="{00000000-0005-0000-0000-000063950000}"/>
    <cellStyle name="Normal 3 2 2 3 2 2 4 3" xfId="7970" xr:uid="{00000000-0005-0000-0000-000064950000}"/>
    <cellStyle name="Normal 3 2 2 3 2 2 4 3 2" xfId="13646" xr:uid="{00000000-0005-0000-0000-000065950000}"/>
    <cellStyle name="Normal 3 2 2 3 2 2 4 3 3" xfId="22032" xr:uid="{00000000-0005-0000-0000-000066950000}"/>
    <cellStyle name="Normal 3 2 2 3 2 2 4 3 4" xfId="30418" xr:uid="{00000000-0005-0000-0000-000067950000}"/>
    <cellStyle name="Normal 3 2 2 3 2 2 4 3 5" xfId="38804" xr:uid="{00000000-0005-0000-0000-000068950000}"/>
    <cellStyle name="Normal 3 2 2 3 2 2 4 3 6" xfId="47190" xr:uid="{00000000-0005-0000-0000-000069950000}"/>
    <cellStyle name="Normal 3 2 2 3 2 2 4 3 7" xfId="55576" xr:uid="{00000000-0005-0000-0000-00006A950000}"/>
    <cellStyle name="Normal 3 2 2 3 2 2 4 4" xfId="10680" xr:uid="{00000000-0005-0000-0000-00006B950000}"/>
    <cellStyle name="Normal 3 2 2 3 2 2 4 5" xfId="19066" xr:uid="{00000000-0005-0000-0000-00006C950000}"/>
    <cellStyle name="Normal 3 2 2 3 2 2 4 6" xfId="27452" xr:uid="{00000000-0005-0000-0000-00006D950000}"/>
    <cellStyle name="Normal 3 2 2 3 2 2 4 7" xfId="35838" xr:uid="{00000000-0005-0000-0000-00006E950000}"/>
    <cellStyle name="Normal 3 2 2 3 2 2 4 8" xfId="44224" xr:uid="{00000000-0005-0000-0000-00006F950000}"/>
    <cellStyle name="Normal 3 2 2 3 2 2 4 9" xfId="52610" xr:uid="{00000000-0005-0000-0000-000070950000}"/>
    <cellStyle name="Normal 3 2 2 3 2 2 5" xfId="3553" xr:uid="{00000000-0005-0000-0000-000071950000}"/>
    <cellStyle name="Normal 3 2 2 3 2 2 5 2" xfId="14907" xr:uid="{00000000-0005-0000-0000-000072950000}"/>
    <cellStyle name="Normal 3 2 2 3 2 2 5 3" xfId="23293" xr:uid="{00000000-0005-0000-0000-000073950000}"/>
    <cellStyle name="Normal 3 2 2 3 2 2 5 4" xfId="31679" xr:uid="{00000000-0005-0000-0000-000074950000}"/>
    <cellStyle name="Normal 3 2 2 3 2 2 5 5" xfId="40065" xr:uid="{00000000-0005-0000-0000-000075950000}"/>
    <cellStyle name="Normal 3 2 2 3 2 2 5 6" xfId="48451" xr:uid="{00000000-0005-0000-0000-000076950000}"/>
    <cellStyle name="Normal 3 2 2 3 2 2 5 7" xfId="56837" xr:uid="{00000000-0005-0000-0000-000077950000}"/>
    <cellStyle name="Normal 3 2 2 3 2 2 6" xfId="6521" xr:uid="{00000000-0005-0000-0000-000078950000}"/>
    <cellStyle name="Normal 3 2 2 3 2 2 6 2" xfId="12197" xr:uid="{00000000-0005-0000-0000-000079950000}"/>
    <cellStyle name="Normal 3 2 2 3 2 2 6 3" xfId="20583" xr:uid="{00000000-0005-0000-0000-00007A950000}"/>
    <cellStyle name="Normal 3 2 2 3 2 2 6 4" xfId="28969" xr:uid="{00000000-0005-0000-0000-00007B950000}"/>
    <cellStyle name="Normal 3 2 2 3 2 2 6 5" xfId="37355" xr:uid="{00000000-0005-0000-0000-00007C950000}"/>
    <cellStyle name="Normal 3 2 2 3 2 2 6 6" xfId="45741" xr:uid="{00000000-0005-0000-0000-00007D950000}"/>
    <cellStyle name="Normal 3 2 2 3 2 2 6 7" xfId="54127" xr:uid="{00000000-0005-0000-0000-00007E950000}"/>
    <cellStyle name="Normal 3 2 2 3 2 2 7" xfId="9231" xr:uid="{00000000-0005-0000-0000-00007F950000}"/>
    <cellStyle name="Normal 3 2 2 3 2 2 8" xfId="17617" xr:uid="{00000000-0005-0000-0000-000080950000}"/>
    <cellStyle name="Normal 3 2 2 3 2 2 9" xfId="26003" xr:uid="{00000000-0005-0000-0000-000081950000}"/>
    <cellStyle name="Normal 3 2 2 3 2 3" xfId="1180" xr:uid="{00000000-0005-0000-0000-000082950000}"/>
    <cellStyle name="Normal 3 2 2 3 2 3 10" xfId="43205" xr:uid="{00000000-0005-0000-0000-000083950000}"/>
    <cellStyle name="Normal 3 2 2 3 2 3 11" xfId="51591" xr:uid="{00000000-0005-0000-0000-000084950000}"/>
    <cellStyle name="Normal 3 2 2 3 2 3 12" xfId="59977" xr:uid="{00000000-0005-0000-0000-000085950000}"/>
    <cellStyle name="Normal 3 2 2 3 2 3 13" xfId="61408" xr:uid="{00000000-0005-0000-0000-000086950000}"/>
    <cellStyle name="Normal 3 2 2 3 2 3 2" xfId="1911" xr:uid="{00000000-0005-0000-0000-000087950000}"/>
    <cellStyle name="Normal 3 2 2 3 2 3 2 10" xfId="52236" xr:uid="{00000000-0005-0000-0000-000088950000}"/>
    <cellStyle name="Normal 3 2 2 3 2 3 2 11" xfId="60622" xr:uid="{00000000-0005-0000-0000-000089950000}"/>
    <cellStyle name="Normal 3 2 2 3 2 3 2 2" xfId="3131" xr:uid="{00000000-0005-0000-0000-00008A950000}"/>
    <cellStyle name="Normal 3 2 2 3 2 3 2 2 2" xfId="5848" xr:uid="{00000000-0005-0000-0000-00008B950000}"/>
    <cellStyle name="Normal 3 2 2 3 2 3 2 2 2 2" xfId="17202" xr:uid="{00000000-0005-0000-0000-00008C950000}"/>
    <cellStyle name="Normal 3 2 2 3 2 3 2 2 2 3" xfId="25588" xr:uid="{00000000-0005-0000-0000-00008D950000}"/>
    <cellStyle name="Normal 3 2 2 3 2 3 2 2 2 4" xfId="33974" xr:uid="{00000000-0005-0000-0000-00008E950000}"/>
    <cellStyle name="Normal 3 2 2 3 2 3 2 2 2 5" xfId="42360" xr:uid="{00000000-0005-0000-0000-00008F950000}"/>
    <cellStyle name="Normal 3 2 2 3 2 3 2 2 2 6" xfId="50746" xr:uid="{00000000-0005-0000-0000-000090950000}"/>
    <cellStyle name="Normal 3 2 2 3 2 3 2 2 2 7" xfId="59132" xr:uid="{00000000-0005-0000-0000-000091950000}"/>
    <cellStyle name="Normal 3 2 2 3 2 3 2 2 3" xfId="8816" xr:uid="{00000000-0005-0000-0000-000092950000}"/>
    <cellStyle name="Normal 3 2 2 3 2 3 2 2 3 2" xfId="14492" xr:uid="{00000000-0005-0000-0000-000093950000}"/>
    <cellStyle name="Normal 3 2 2 3 2 3 2 2 3 3" xfId="22878" xr:uid="{00000000-0005-0000-0000-000094950000}"/>
    <cellStyle name="Normal 3 2 2 3 2 3 2 2 3 4" xfId="31264" xr:uid="{00000000-0005-0000-0000-000095950000}"/>
    <cellStyle name="Normal 3 2 2 3 2 3 2 2 3 5" xfId="39650" xr:uid="{00000000-0005-0000-0000-000096950000}"/>
    <cellStyle name="Normal 3 2 2 3 2 3 2 2 3 6" xfId="48036" xr:uid="{00000000-0005-0000-0000-000097950000}"/>
    <cellStyle name="Normal 3 2 2 3 2 3 2 2 3 7" xfId="56422" xr:uid="{00000000-0005-0000-0000-000098950000}"/>
    <cellStyle name="Normal 3 2 2 3 2 3 2 2 4" xfId="11526" xr:uid="{00000000-0005-0000-0000-000099950000}"/>
    <cellStyle name="Normal 3 2 2 3 2 3 2 2 5" xfId="19912" xr:uid="{00000000-0005-0000-0000-00009A950000}"/>
    <cellStyle name="Normal 3 2 2 3 2 3 2 2 6" xfId="28298" xr:uid="{00000000-0005-0000-0000-00009B950000}"/>
    <cellStyle name="Normal 3 2 2 3 2 3 2 2 7" xfId="36684" xr:uid="{00000000-0005-0000-0000-00009C950000}"/>
    <cellStyle name="Normal 3 2 2 3 2 3 2 2 8" xfId="45070" xr:uid="{00000000-0005-0000-0000-00009D950000}"/>
    <cellStyle name="Normal 3 2 2 3 2 3 2 2 9" xfId="53456" xr:uid="{00000000-0005-0000-0000-00009E950000}"/>
    <cellStyle name="Normal 3 2 2 3 2 3 2 3" xfId="4628" xr:uid="{00000000-0005-0000-0000-00009F950000}"/>
    <cellStyle name="Normal 3 2 2 3 2 3 2 3 2" xfId="15982" xr:uid="{00000000-0005-0000-0000-0000A0950000}"/>
    <cellStyle name="Normal 3 2 2 3 2 3 2 3 3" xfId="24368" xr:uid="{00000000-0005-0000-0000-0000A1950000}"/>
    <cellStyle name="Normal 3 2 2 3 2 3 2 3 4" xfId="32754" xr:uid="{00000000-0005-0000-0000-0000A2950000}"/>
    <cellStyle name="Normal 3 2 2 3 2 3 2 3 5" xfId="41140" xr:uid="{00000000-0005-0000-0000-0000A3950000}"/>
    <cellStyle name="Normal 3 2 2 3 2 3 2 3 6" xfId="49526" xr:uid="{00000000-0005-0000-0000-0000A4950000}"/>
    <cellStyle name="Normal 3 2 2 3 2 3 2 3 7" xfId="57912" xr:uid="{00000000-0005-0000-0000-0000A5950000}"/>
    <cellStyle name="Normal 3 2 2 3 2 3 2 4" xfId="7596" xr:uid="{00000000-0005-0000-0000-0000A6950000}"/>
    <cellStyle name="Normal 3 2 2 3 2 3 2 4 2" xfId="13272" xr:uid="{00000000-0005-0000-0000-0000A7950000}"/>
    <cellStyle name="Normal 3 2 2 3 2 3 2 4 3" xfId="21658" xr:uid="{00000000-0005-0000-0000-0000A8950000}"/>
    <cellStyle name="Normal 3 2 2 3 2 3 2 4 4" xfId="30044" xr:uid="{00000000-0005-0000-0000-0000A9950000}"/>
    <cellStyle name="Normal 3 2 2 3 2 3 2 4 5" xfId="38430" xr:uid="{00000000-0005-0000-0000-0000AA950000}"/>
    <cellStyle name="Normal 3 2 2 3 2 3 2 4 6" xfId="46816" xr:uid="{00000000-0005-0000-0000-0000AB950000}"/>
    <cellStyle name="Normal 3 2 2 3 2 3 2 4 7" xfId="55202" xr:uid="{00000000-0005-0000-0000-0000AC950000}"/>
    <cellStyle name="Normal 3 2 2 3 2 3 2 5" xfId="10306" xr:uid="{00000000-0005-0000-0000-0000AD950000}"/>
    <cellStyle name="Normal 3 2 2 3 2 3 2 6" xfId="18692" xr:uid="{00000000-0005-0000-0000-0000AE950000}"/>
    <cellStyle name="Normal 3 2 2 3 2 3 2 7" xfId="27078" xr:uid="{00000000-0005-0000-0000-0000AF950000}"/>
    <cellStyle name="Normal 3 2 2 3 2 3 2 8" xfId="35464" xr:uid="{00000000-0005-0000-0000-0000B0950000}"/>
    <cellStyle name="Normal 3 2 2 3 2 3 2 9" xfId="43850" xr:uid="{00000000-0005-0000-0000-0000B1950000}"/>
    <cellStyle name="Normal 3 2 2 3 2 3 3" xfId="2286" xr:uid="{00000000-0005-0000-0000-0000B2950000}"/>
    <cellStyle name="Normal 3 2 2 3 2 3 3 2" xfId="5003" xr:uid="{00000000-0005-0000-0000-0000B3950000}"/>
    <cellStyle name="Normal 3 2 2 3 2 3 3 2 2" xfId="16357" xr:uid="{00000000-0005-0000-0000-0000B4950000}"/>
    <cellStyle name="Normal 3 2 2 3 2 3 3 2 3" xfId="24743" xr:uid="{00000000-0005-0000-0000-0000B5950000}"/>
    <cellStyle name="Normal 3 2 2 3 2 3 3 2 4" xfId="33129" xr:uid="{00000000-0005-0000-0000-0000B6950000}"/>
    <cellStyle name="Normal 3 2 2 3 2 3 3 2 5" xfId="41515" xr:uid="{00000000-0005-0000-0000-0000B7950000}"/>
    <cellStyle name="Normal 3 2 2 3 2 3 3 2 6" xfId="49901" xr:uid="{00000000-0005-0000-0000-0000B8950000}"/>
    <cellStyle name="Normal 3 2 2 3 2 3 3 2 7" xfId="58287" xr:uid="{00000000-0005-0000-0000-0000B9950000}"/>
    <cellStyle name="Normal 3 2 2 3 2 3 3 3" xfId="7971" xr:uid="{00000000-0005-0000-0000-0000BA950000}"/>
    <cellStyle name="Normal 3 2 2 3 2 3 3 3 2" xfId="13647" xr:uid="{00000000-0005-0000-0000-0000BB950000}"/>
    <cellStyle name="Normal 3 2 2 3 2 3 3 3 3" xfId="22033" xr:uid="{00000000-0005-0000-0000-0000BC950000}"/>
    <cellStyle name="Normal 3 2 2 3 2 3 3 3 4" xfId="30419" xr:uid="{00000000-0005-0000-0000-0000BD950000}"/>
    <cellStyle name="Normal 3 2 2 3 2 3 3 3 5" xfId="38805" xr:uid="{00000000-0005-0000-0000-0000BE950000}"/>
    <cellStyle name="Normal 3 2 2 3 2 3 3 3 6" xfId="47191" xr:uid="{00000000-0005-0000-0000-0000BF950000}"/>
    <cellStyle name="Normal 3 2 2 3 2 3 3 3 7" xfId="55577" xr:uid="{00000000-0005-0000-0000-0000C0950000}"/>
    <cellStyle name="Normal 3 2 2 3 2 3 3 4" xfId="10681" xr:uid="{00000000-0005-0000-0000-0000C1950000}"/>
    <cellStyle name="Normal 3 2 2 3 2 3 3 5" xfId="19067" xr:uid="{00000000-0005-0000-0000-0000C2950000}"/>
    <cellStyle name="Normal 3 2 2 3 2 3 3 6" xfId="27453" xr:uid="{00000000-0005-0000-0000-0000C3950000}"/>
    <cellStyle name="Normal 3 2 2 3 2 3 3 7" xfId="35839" xr:uid="{00000000-0005-0000-0000-0000C4950000}"/>
    <cellStyle name="Normal 3 2 2 3 2 3 3 8" xfId="44225" xr:uid="{00000000-0005-0000-0000-0000C5950000}"/>
    <cellStyle name="Normal 3 2 2 3 2 3 3 9" xfId="52611" xr:uid="{00000000-0005-0000-0000-0000C6950000}"/>
    <cellStyle name="Normal 3 2 2 3 2 3 4" xfId="3983" xr:uid="{00000000-0005-0000-0000-0000C7950000}"/>
    <cellStyle name="Normal 3 2 2 3 2 3 4 2" xfId="15337" xr:uid="{00000000-0005-0000-0000-0000C8950000}"/>
    <cellStyle name="Normal 3 2 2 3 2 3 4 3" xfId="23723" xr:uid="{00000000-0005-0000-0000-0000C9950000}"/>
    <cellStyle name="Normal 3 2 2 3 2 3 4 4" xfId="32109" xr:uid="{00000000-0005-0000-0000-0000CA950000}"/>
    <cellStyle name="Normal 3 2 2 3 2 3 4 5" xfId="40495" xr:uid="{00000000-0005-0000-0000-0000CB950000}"/>
    <cellStyle name="Normal 3 2 2 3 2 3 4 6" xfId="48881" xr:uid="{00000000-0005-0000-0000-0000CC950000}"/>
    <cellStyle name="Normal 3 2 2 3 2 3 4 7" xfId="57267" xr:uid="{00000000-0005-0000-0000-0000CD950000}"/>
    <cellStyle name="Normal 3 2 2 3 2 3 5" xfId="6951" xr:uid="{00000000-0005-0000-0000-0000CE950000}"/>
    <cellStyle name="Normal 3 2 2 3 2 3 5 2" xfId="12627" xr:uid="{00000000-0005-0000-0000-0000CF950000}"/>
    <cellStyle name="Normal 3 2 2 3 2 3 5 3" xfId="21013" xr:uid="{00000000-0005-0000-0000-0000D0950000}"/>
    <cellStyle name="Normal 3 2 2 3 2 3 5 4" xfId="29399" xr:uid="{00000000-0005-0000-0000-0000D1950000}"/>
    <cellStyle name="Normal 3 2 2 3 2 3 5 5" xfId="37785" xr:uid="{00000000-0005-0000-0000-0000D2950000}"/>
    <cellStyle name="Normal 3 2 2 3 2 3 5 6" xfId="46171" xr:uid="{00000000-0005-0000-0000-0000D3950000}"/>
    <cellStyle name="Normal 3 2 2 3 2 3 5 7" xfId="54557" xr:uid="{00000000-0005-0000-0000-0000D4950000}"/>
    <cellStyle name="Normal 3 2 2 3 2 3 6" xfId="9661" xr:uid="{00000000-0005-0000-0000-0000D5950000}"/>
    <cellStyle name="Normal 3 2 2 3 2 3 7" xfId="18047" xr:uid="{00000000-0005-0000-0000-0000D6950000}"/>
    <cellStyle name="Normal 3 2 2 3 2 3 8" xfId="26433" xr:uid="{00000000-0005-0000-0000-0000D7950000}"/>
    <cellStyle name="Normal 3 2 2 3 2 3 9" xfId="34819" xr:uid="{00000000-0005-0000-0000-0000D8950000}"/>
    <cellStyle name="Normal 3 2 2 3 2 4" xfId="1178" xr:uid="{00000000-0005-0000-0000-0000D9950000}"/>
    <cellStyle name="Normal 3 2 2 3 2 4 10" xfId="51589" xr:uid="{00000000-0005-0000-0000-0000DA950000}"/>
    <cellStyle name="Normal 3 2 2 3 2 4 11" xfId="59975" xr:uid="{00000000-0005-0000-0000-0000DB950000}"/>
    <cellStyle name="Normal 3 2 2 3 2 4 2" xfId="3129" xr:uid="{00000000-0005-0000-0000-0000DC950000}"/>
    <cellStyle name="Normal 3 2 2 3 2 4 2 2" xfId="5846" xr:uid="{00000000-0005-0000-0000-0000DD950000}"/>
    <cellStyle name="Normal 3 2 2 3 2 4 2 2 2" xfId="17200" xr:uid="{00000000-0005-0000-0000-0000DE950000}"/>
    <cellStyle name="Normal 3 2 2 3 2 4 2 2 3" xfId="25586" xr:uid="{00000000-0005-0000-0000-0000DF950000}"/>
    <cellStyle name="Normal 3 2 2 3 2 4 2 2 4" xfId="33972" xr:uid="{00000000-0005-0000-0000-0000E0950000}"/>
    <cellStyle name="Normal 3 2 2 3 2 4 2 2 5" xfId="42358" xr:uid="{00000000-0005-0000-0000-0000E1950000}"/>
    <cellStyle name="Normal 3 2 2 3 2 4 2 2 6" xfId="50744" xr:uid="{00000000-0005-0000-0000-0000E2950000}"/>
    <cellStyle name="Normal 3 2 2 3 2 4 2 2 7" xfId="59130" xr:uid="{00000000-0005-0000-0000-0000E3950000}"/>
    <cellStyle name="Normal 3 2 2 3 2 4 2 3" xfId="8814" xr:uid="{00000000-0005-0000-0000-0000E4950000}"/>
    <cellStyle name="Normal 3 2 2 3 2 4 2 3 2" xfId="14490" xr:uid="{00000000-0005-0000-0000-0000E5950000}"/>
    <cellStyle name="Normal 3 2 2 3 2 4 2 3 3" xfId="22876" xr:uid="{00000000-0005-0000-0000-0000E6950000}"/>
    <cellStyle name="Normal 3 2 2 3 2 4 2 3 4" xfId="31262" xr:uid="{00000000-0005-0000-0000-0000E7950000}"/>
    <cellStyle name="Normal 3 2 2 3 2 4 2 3 5" xfId="39648" xr:uid="{00000000-0005-0000-0000-0000E8950000}"/>
    <cellStyle name="Normal 3 2 2 3 2 4 2 3 6" xfId="48034" xr:uid="{00000000-0005-0000-0000-0000E9950000}"/>
    <cellStyle name="Normal 3 2 2 3 2 4 2 3 7" xfId="56420" xr:uid="{00000000-0005-0000-0000-0000EA950000}"/>
    <cellStyle name="Normal 3 2 2 3 2 4 2 4" xfId="11524" xr:uid="{00000000-0005-0000-0000-0000EB950000}"/>
    <cellStyle name="Normal 3 2 2 3 2 4 2 5" xfId="19910" xr:uid="{00000000-0005-0000-0000-0000EC950000}"/>
    <cellStyle name="Normal 3 2 2 3 2 4 2 6" xfId="28296" xr:uid="{00000000-0005-0000-0000-0000ED950000}"/>
    <cellStyle name="Normal 3 2 2 3 2 4 2 7" xfId="36682" xr:uid="{00000000-0005-0000-0000-0000EE950000}"/>
    <cellStyle name="Normal 3 2 2 3 2 4 2 8" xfId="45068" xr:uid="{00000000-0005-0000-0000-0000EF950000}"/>
    <cellStyle name="Normal 3 2 2 3 2 4 2 9" xfId="53454" xr:uid="{00000000-0005-0000-0000-0000F0950000}"/>
    <cellStyle name="Normal 3 2 2 3 2 4 3" xfId="3981" xr:uid="{00000000-0005-0000-0000-0000F1950000}"/>
    <cellStyle name="Normal 3 2 2 3 2 4 3 2" xfId="15335" xr:uid="{00000000-0005-0000-0000-0000F2950000}"/>
    <cellStyle name="Normal 3 2 2 3 2 4 3 3" xfId="23721" xr:uid="{00000000-0005-0000-0000-0000F3950000}"/>
    <cellStyle name="Normal 3 2 2 3 2 4 3 4" xfId="32107" xr:uid="{00000000-0005-0000-0000-0000F4950000}"/>
    <cellStyle name="Normal 3 2 2 3 2 4 3 5" xfId="40493" xr:uid="{00000000-0005-0000-0000-0000F5950000}"/>
    <cellStyle name="Normal 3 2 2 3 2 4 3 6" xfId="48879" xr:uid="{00000000-0005-0000-0000-0000F6950000}"/>
    <cellStyle name="Normal 3 2 2 3 2 4 3 7" xfId="57265" xr:uid="{00000000-0005-0000-0000-0000F7950000}"/>
    <cellStyle name="Normal 3 2 2 3 2 4 4" xfId="6949" xr:uid="{00000000-0005-0000-0000-0000F8950000}"/>
    <cellStyle name="Normal 3 2 2 3 2 4 4 2" xfId="12625" xr:uid="{00000000-0005-0000-0000-0000F9950000}"/>
    <cellStyle name="Normal 3 2 2 3 2 4 4 3" xfId="21011" xr:uid="{00000000-0005-0000-0000-0000FA950000}"/>
    <cellStyle name="Normal 3 2 2 3 2 4 4 4" xfId="29397" xr:uid="{00000000-0005-0000-0000-0000FB950000}"/>
    <cellStyle name="Normal 3 2 2 3 2 4 4 5" xfId="37783" xr:uid="{00000000-0005-0000-0000-0000FC950000}"/>
    <cellStyle name="Normal 3 2 2 3 2 4 4 6" xfId="46169" xr:uid="{00000000-0005-0000-0000-0000FD950000}"/>
    <cellStyle name="Normal 3 2 2 3 2 4 4 7" xfId="54555" xr:uid="{00000000-0005-0000-0000-0000FE950000}"/>
    <cellStyle name="Normal 3 2 2 3 2 4 5" xfId="9659" xr:uid="{00000000-0005-0000-0000-0000FF950000}"/>
    <cellStyle name="Normal 3 2 2 3 2 4 6" xfId="18045" xr:uid="{00000000-0005-0000-0000-000000960000}"/>
    <cellStyle name="Normal 3 2 2 3 2 4 7" xfId="26431" xr:uid="{00000000-0005-0000-0000-000001960000}"/>
    <cellStyle name="Normal 3 2 2 3 2 4 8" xfId="34817" xr:uid="{00000000-0005-0000-0000-000002960000}"/>
    <cellStyle name="Normal 3 2 2 3 2 4 9" xfId="43203" xr:uid="{00000000-0005-0000-0000-000003960000}"/>
    <cellStyle name="Normal 3 2 2 3 2 5" xfId="1680" xr:uid="{00000000-0005-0000-0000-000004960000}"/>
    <cellStyle name="Normal 3 2 2 3 2 5 10" xfId="52005" xr:uid="{00000000-0005-0000-0000-000005960000}"/>
    <cellStyle name="Normal 3 2 2 3 2 5 11" xfId="60391" xr:uid="{00000000-0005-0000-0000-000006960000}"/>
    <cellStyle name="Normal 3 2 2 3 2 5 2" xfId="2700" xr:uid="{00000000-0005-0000-0000-000007960000}"/>
    <cellStyle name="Normal 3 2 2 3 2 5 2 2" xfId="5417" xr:uid="{00000000-0005-0000-0000-000008960000}"/>
    <cellStyle name="Normal 3 2 2 3 2 5 2 2 2" xfId="16771" xr:uid="{00000000-0005-0000-0000-000009960000}"/>
    <cellStyle name="Normal 3 2 2 3 2 5 2 2 3" xfId="25157" xr:uid="{00000000-0005-0000-0000-00000A960000}"/>
    <cellStyle name="Normal 3 2 2 3 2 5 2 2 4" xfId="33543" xr:uid="{00000000-0005-0000-0000-00000B960000}"/>
    <cellStyle name="Normal 3 2 2 3 2 5 2 2 5" xfId="41929" xr:uid="{00000000-0005-0000-0000-00000C960000}"/>
    <cellStyle name="Normal 3 2 2 3 2 5 2 2 6" xfId="50315" xr:uid="{00000000-0005-0000-0000-00000D960000}"/>
    <cellStyle name="Normal 3 2 2 3 2 5 2 2 7" xfId="58701" xr:uid="{00000000-0005-0000-0000-00000E960000}"/>
    <cellStyle name="Normal 3 2 2 3 2 5 2 3" xfId="8385" xr:uid="{00000000-0005-0000-0000-00000F960000}"/>
    <cellStyle name="Normal 3 2 2 3 2 5 2 3 2" xfId="14061" xr:uid="{00000000-0005-0000-0000-000010960000}"/>
    <cellStyle name="Normal 3 2 2 3 2 5 2 3 3" xfId="22447" xr:uid="{00000000-0005-0000-0000-000011960000}"/>
    <cellStyle name="Normal 3 2 2 3 2 5 2 3 4" xfId="30833" xr:uid="{00000000-0005-0000-0000-000012960000}"/>
    <cellStyle name="Normal 3 2 2 3 2 5 2 3 5" xfId="39219" xr:uid="{00000000-0005-0000-0000-000013960000}"/>
    <cellStyle name="Normal 3 2 2 3 2 5 2 3 6" xfId="47605" xr:uid="{00000000-0005-0000-0000-000014960000}"/>
    <cellStyle name="Normal 3 2 2 3 2 5 2 3 7" xfId="55991" xr:uid="{00000000-0005-0000-0000-000015960000}"/>
    <cellStyle name="Normal 3 2 2 3 2 5 2 4" xfId="11095" xr:uid="{00000000-0005-0000-0000-000016960000}"/>
    <cellStyle name="Normal 3 2 2 3 2 5 2 5" xfId="19481" xr:uid="{00000000-0005-0000-0000-000017960000}"/>
    <cellStyle name="Normal 3 2 2 3 2 5 2 6" xfId="27867" xr:uid="{00000000-0005-0000-0000-000018960000}"/>
    <cellStyle name="Normal 3 2 2 3 2 5 2 7" xfId="36253" xr:uid="{00000000-0005-0000-0000-000019960000}"/>
    <cellStyle name="Normal 3 2 2 3 2 5 2 8" xfId="44639" xr:uid="{00000000-0005-0000-0000-00001A960000}"/>
    <cellStyle name="Normal 3 2 2 3 2 5 2 9" xfId="53025" xr:uid="{00000000-0005-0000-0000-00001B960000}"/>
    <cellStyle name="Normal 3 2 2 3 2 5 3" xfId="4397" xr:uid="{00000000-0005-0000-0000-00001C960000}"/>
    <cellStyle name="Normal 3 2 2 3 2 5 3 2" xfId="15751" xr:uid="{00000000-0005-0000-0000-00001D960000}"/>
    <cellStyle name="Normal 3 2 2 3 2 5 3 3" xfId="24137" xr:uid="{00000000-0005-0000-0000-00001E960000}"/>
    <cellStyle name="Normal 3 2 2 3 2 5 3 4" xfId="32523" xr:uid="{00000000-0005-0000-0000-00001F960000}"/>
    <cellStyle name="Normal 3 2 2 3 2 5 3 5" xfId="40909" xr:uid="{00000000-0005-0000-0000-000020960000}"/>
    <cellStyle name="Normal 3 2 2 3 2 5 3 6" xfId="49295" xr:uid="{00000000-0005-0000-0000-000021960000}"/>
    <cellStyle name="Normal 3 2 2 3 2 5 3 7" xfId="57681" xr:uid="{00000000-0005-0000-0000-000022960000}"/>
    <cellStyle name="Normal 3 2 2 3 2 5 4" xfId="7365" xr:uid="{00000000-0005-0000-0000-000023960000}"/>
    <cellStyle name="Normal 3 2 2 3 2 5 4 2" xfId="13041" xr:uid="{00000000-0005-0000-0000-000024960000}"/>
    <cellStyle name="Normal 3 2 2 3 2 5 4 3" xfId="21427" xr:uid="{00000000-0005-0000-0000-000025960000}"/>
    <cellStyle name="Normal 3 2 2 3 2 5 4 4" xfId="29813" xr:uid="{00000000-0005-0000-0000-000026960000}"/>
    <cellStyle name="Normal 3 2 2 3 2 5 4 5" xfId="38199" xr:uid="{00000000-0005-0000-0000-000027960000}"/>
    <cellStyle name="Normal 3 2 2 3 2 5 4 6" xfId="46585" xr:uid="{00000000-0005-0000-0000-000028960000}"/>
    <cellStyle name="Normal 3 2 2 3 2 5 4 7" xfId="54971" xr:uid="{00000000-0005-0000-0000-000029960000}"/>
    <cellStyle name="Normal 3 2 2 3 2 5 5" xfId="10075" xr:uid="{00000000-0005-0000-0000-00002A960000}"/>
    <cellStyle name="Normal 3 2 2 3 2 5 6" xfId="18461" xr:uid="{00000000-0005-0000-0000-00002B960000}"/>
    <cellStyle name="Normal 3 2 2 3 2 5 7" xfId="26847" xr:uid="{00000000-0005-0000-0000-00002C960000}"/>
    <cellStyle name="Normal 3 2 2 3 2 5 8" xfId="35233" xr:uid="{00000000-0005-0000-0000-00002D960000}"/>
    <cellStyle name="Normal 3 2 2 3 2 5 9" xfId="43619" xr:uid="{00000000-0005-0000-0000-00002E960000}"/>
    <cellStyle name="Normal 3 2 2 3 2 6" xfId="2284" xr:uid="{00000000-0005-0000-0000-00002F960000}"/>
    <cellStyle name="Normal 3 2 2 3 2 6 2" xfId="5001" xr:uid="{00000000-0005-0000-0000-000030960000}"/>
    <cellStyle name="Normal 3 2 2 3 2 6 2 2" xfId="16355" xr:uid="{00000000-0005-0000-0000-000031960000}"/>
    <cellStyle name="Normal 3 2 2 3 2 6 2 3" xfId="24741" xr:uid="{00000000-0005-0000-0000-000032960000}"/>
    <cellStyle name="Normal 3 2 2 3 2 6 2 4" xfId="33127" xr:uid="{00000000-0005-0000-0000-000033960000}"/>
    <cellStyle name="Normal 3 2 2 3 2 6 2 5" xfId="41513" xr:uid="{00000000-0005-0000-0000-000034960000}"/>
    <cellStyle name="Normal 3 2 2 3 2 6 2 6" xfId="49899" xr:uid="{00000000-0005-0000-0000-000035960000}"/>
    <cellStyle name="Normal 3 2 2 3 2 6 2 7" xfId="58285" xr:uid="{00000000-0005-0000-0000-000036960000}"/>
    <cellStyle name="Normal 3 2 2 3 2 6 3" xfId="7969" xr:uid="{00000000-0005-0000-0000-000037960000}"/>
    <cellStyle name="Normal 3 2 2 3 2 6 3 2" xfId="13645" xr:uid="{00000000-0005-0000-0000-000038960000}"/>
    <cellStyle name="Normal 3 2 2 3 2 6 3 3" xfId="22031" xr:uid="{00000000-0005-0000-0000-000039960000}"/>
    <cellStyle name="Normal 3 2 2 3 2 6 3 4" xfId="30417" xr:uid="{00000000-0005-0000-0000-00003A960000}"/>
    <cellStyle name="Normal 3 2 2 3 2 6 3 5" xfId="38803" xr:uid="{00000000-0005-0000-0000-00003B960000}"/>
    <cellStyle name="Normal 3 2 2 3 2 6 3 6" xfId="47189" xr:uid="{00000000-0005-0000-0000-00003C960000}"/>
    <cellStyle name="Normal 3 2 2 3 2 6 3 7" xfId="55575" xr:uid="{00000000-0005-0000-0000-00003D960000}"/>
    <cellStyle name="Normal 3 2 2 3 2 6 4" xfId="10679" xr:uid="{00000000-0005-0000-0000-00003E960000}"/>
    <cellStyle name="Normal 3 2 2 3 2 6 5" xfId="19065" xr:uid="{00000000-0005-0000-0000-00003F960000}"/>
    <cellStyle name="Normal 3 2 2 3 2 6 6" xfId="27451" xr:uid="{00000000-0005-0000-0000-000040960000}"/>
    <cellStyle name="Normal 3 2 2 3 2 6 7" xfId="35837" xr:uid="{00000000-0005-0000-0000-000041960000}"/>
    <cellStyle name="Normal 3 2 2 3 2 6 8" xfId="44223" xr:uid="{00000000-0005-0000-0000-000042960000}"/>
    <cellStyle name="Normal 3 2 2 3 2 6 9" xfId="52609" xr:uid="{00000000-0005-0000-0000-000043960000}"/>
    <cellStyle name="Normal 3 2 2 3 2 7" xfId="737" xr:uid="{00000000-0005-0000-0000-000044960000}"/>
    <cellStyle name="Normal 3 2 2 3 2 7 2" xfId="6520" xr:uid="{00000000-0005-0000-0000-000045960000}"/>
    <cellStyle name="Normal 3 2 2 3 2 7 3" xfId="12196" xr:uid="{00000000-0005-0000-0000-000046960000}"/>
    <cellStyle name="Normal 3 2 2 3 2 7 4" xfId="20582" xr:uid="{00000000-0005-0000-0000-000047960000}"/>
    <cellStyle name="Normal 3 2 2 3 2 7 5" xfId="28968" xr:uid="{00000000-0005-0000-0000-000048960000}"/>
    <cellStyle name="Normal 3 2 2 3 2 7 6" xfId="37354" xr:uid="{00000000-0005-0000-0000-000049960000}"/>
    <cellStyle name="Normal 3 2 2 3 2 7 7" xfId="45740" xr:uid="{00000000-0005-0000-0000-00004A960000}"/>
    <cellStyle name="Normal 3 2 2 3 2 7 8" xfId="54126" xr:uid="{00000000-0005-0000-0000-00004B960000}"/>
    <cellStyle name="Normal 3 2 2 3 2 8" xfId="3552" xr:uid="{00000000-0005-0000-0000-00004C960000}"/>
    <cellStyle name="Normal 3 2 2 3 2 8 2" xfId="14906" xr:uid="{00000000-0005-0000-0000-00004D960000}"/>
    <cellStyle name="Normal 3 2 2 3 2 8 3" xfId="23292" xr:uid="{00000000-0005-0000-0000-00004E960000}"/>
    <cellStyle name="Normal 3 2 2 3 2 8 4" xfId="31678" xr:uid="{00000000-0005-0000-0000-00004F960000}"/>
    <cellStyle name="Normal 3 2 2 3 2 8 5" xfId="40064" xr:uid="{00000000-0005-0000-0000-000050960000}"/>
    <cellStyle name="Normal 3 2 2 3 2 8 6" xfId="48450" xr:uid="{00000000-0005-0000-0000-000051960000}"/>
    <cellStyle name="Normal 3 2 2 3 2 8 7" xfId="56836" xr:uid="{00000000-0005-0000-0000-000052960000}"/>
    <cellStyle name="Normal 3 2 2 3 2 9" xfId="6279" xr:uid="{00000000-0005-0000-0000-000053960000}"/>
    <cellStyle name="Normal 3 2 2 3 2 9 2" xfId="11955" xr:uid="{00000000-0005-0000-0000-000054960000}"/>
    <cellStyle name="Normal 3 2 2 3 2 9 3" xfId="20341" xr:uid="{00000000-0005-0000-0000-000055960000}"/>
    <cellStyle name="Normal 3 2 2 3 2 9 4" xfId="28727" xr:uid="{00000000-0005-0000-0000-000056960000}"/>
    <cellStyle name="Normal 3 2 2 3 2 9 5" xfId="37113" xr:uid="{00000000-0005-0000-0000-000057960000}"/>
    <cellStyle name="Normal 3 2 2 3 2 9 6" xfId="45499" xr:uid="{00000000-0005-0000-0000-000058960000}"/>
    <cellStyle name="Normal 3 2 2 3 2 9 7" xfId="53885" xr:uid="{00000000-0005-0000-0000-000059960000}"/>
    <cellStyle name="Normal 3 2 2 3 2_Sheet1" xfId="359" xr:uid="{00000000-0005-0000-0000-00005A960000}"/>
    <cellStyle name="Normal 3 2 2 3 3" xfId="360" xr:uid="{00000000-0005-0000-0000-00005B960000}"/>
    <cellStyle name="Normal 3 2 2 3 3 10" xfId="26004" xr:uid="{00000000-0005-0000-0000-00005C960000}"/>
    <cellStyle name="Normal 3 2 2 3 3 11" xfId="34390" xr:uid="{00000000-0005-0000-0000-00005D960000}"/>
    <cellStyle name="Normal 3 2 2 3 3 12" xfId="42776" xr:uid="{00000000-0005-0000-0000-00005E960000}"/>
    <cellStyle name="Normal 3 2 2 3 3 13" xfId="51162" xr:uid="{00000000-0005-0000-0000-00005F960000}"/>
    <cellStyle name="Normal 3 2 2 3 3 14" xfId="59548" xr:uid="{00000000-0005-0000-0000-000060960000}"/>
    <cellStyle name="Normal 3 2 2 3 3 15" xfId="60915" xr:uid="{00000000-0005-0000-0000-000061960000}"/>
    <cellStyle name="Normal 3 2 2 3 3 2" xfId="1181" xr:uid="{00000000-0005-0000-0000-000062960000}"/>
    <cellStyle name="Normal 3 2 2 3 3 2 10" xfId="51592" xr:uid="{00000000-0005-0000-0000-000063960000}"/>
    <cellStyle name="Normal 3 2 2 3 3 2 11" xfId="59978" xr:uid="{00000000-0005-0000-0000-000064960000}"/>
    <cellStyle name="Normal 3 2 2 3 3 2 12" xfId="61410" xr:uid="{00000000-0005-0000-0000-000065960000}"/>
    <cellStyle name="Normal 3 2 2 3 3 2 2" xfId="3132" xr:uid="{00000000-0005-0000-0000-000066960000}"/>
    <cellStyle name="Normal 3 2 2 3 3 2 2 2" xfId="5849" xr:uid="{00000000-0005-0000-0000-000067960000}"/>
    <cellStyle name="Normal 3 2 2 3 3 2 2 2 2" xfId="17203" xr:uid="{00000000-0005-0000-0000-000068960000}"/>
    <cellStyle name="Normal 3 2 2 3 3 2 2 2 3" xfId="25589" xr:uid="{00000000-0005-0000-0000-000069960000}"/>
    <cellStyle name="Normal 3 2 2 3 3 2 2 2 4" xfId="33975" xr:uid="{00000000-0005-0000-0000-00006A960000}"/>
    <cellStyle name="Normal 3 2 2 3 3 2 2 2 5" xfId="42361" xr:uid="{00000000-0005-0000-0000-00006B960000}"/>
    <cellStyle name="Normal 3 2 2 3 3 2 2 2 6" xfId="50747" xr:uid="{00000000-0005-0000-0000-00006C960000}"/>
    <cellStyle name="Normal 3 2 2 3 3 2 2 2 7" xfId="59133" xr:uid="{00000000-0005-0000-0000-00006D960000}"/>
    <cellStyle name="Normal 3 2 2 3 3 2 2 3" xfId="8817" xr:uid="{00000000-0005-0000-0000-00006E960000}"/>
    <cellStyle name="Normal 3 2 2 3 3 2 2 3 2" xfId="14493" xr:uid="{00000000-0005-0000-0000-00006F960000}"/>
    <cellStyle name="Normal 3 2 2 3 3 2 2 3 3" xfId="22879" xr:uid="{00000000-0005-0000-0000-000070960000}"/>
    <cellStyle name="Normal 3 2 2 3 3 2 2 3 4" xfId="31265" xr:uid="{00000000-0005-0000-0000-000071960000}"/>
    <cellStyle name="Normal 3 2 2 3 3 2 2 3 5" xfId="39651" xr:uid="{00000000-0005-0000-0000-000072960000}"/>
    <cellStyle name="Normal 3 2 2 3 3 2 2 3 6" xfId="48037" xr:uid="{00000000-0005-0000-0000-000073960000}"/>
    <cellStyle name="Normal 3 2 2 3 3 2 2 3 7" xfId="56423" xr:uid="{00000000-0005-0000-0000-000074960000}"/>
    <cellStyle name="Normal 3 2 2 3 3 2 2 4" xfId="11527" xr:uid="{00000000-0005-0000-0000-000075960000}"/>
    <cellStyle name="Normal 3 2 2 3 3 2 2 5" xfId="19913" xr:uid="{00000000-0005-0000-0000-000076960000}"/>
    <cellStyle name="Normal 3 2 2 3 3 2 2 6" xfId="28299" xr:uid="{00000000-0005-0000-0000-000077960000}"/>
    <cellStyle name="Normal 3 2 2 3 3 2 2 7" xfId="36685" xr:uid="{00000000-0005-0000-0000-000078960000}"/>
    <cellStyle name="Normal 3 2 2 3 3 2 2 8" xfId="45071" xr:uid="{00000000-0005-0000-0000-000079960000}"/>
    <cellStyle name="Normal 3 2 2 3 3 2 2 9" xfId="53457" xr:uid="{00000000-0005-0000-0000-00007A960000}"/>
    <cellStyle name="Normal 3 2 2 3 3 2 3" xfId="3984" xr:uid="{00000000-0005-0000-0000-00007B960000}"/>
    <cellStyle name="Normal 3 2 2 3 3 2 3 2" xfId="15338" xr:uid="{00000000-0005-0000-0000-00007C960000}"/>
    <cellStyle name="Normal 3 2 2 3 3 2 3 3" xfId="23724" xr:uid="{00000000-0005-0000-0000-00007D960000}"/>
    <cellStyle name="Normal 3 2 2 3 3 2 3 4" xfId="32110" xr:uid="{00000000-0005-0000-0000-00007E960000}"/>
    <cellStyle name="Normal 3 2 2 3 3 2 3 5" xfId="40496" xr:uid="{00000000-0005-0000-0000-00007F960000}"/>
    <cellStyle name="Normal 3 2 2 3 3 2 3 6" xfId="48882" xr:uid="{00000000-0005-0000-0000-000080960000}"/>
    <cellStyle name="Normal 3 2 2 3 3 2 3 7" xfId="57268" xr:uid="{00000000-0005-0000-0000-000081960000}"/>
    <cellStyle name="Normal 3 2 2 3 3 2 4" xfId="6952" xr:uid="{00000000-0005-0000-0000-000082960000}"/>
    <cellStyle name="Normal 3 2 2 3 3 2 4 2" xfId="12628" xr:uid="{00000000-0005-0000-0000-000083960000}"/>
    <cellStyle name="Normal 3 2 2 3 3 2 4 3" xfId="21014" xr:uid="{00000000-0005-0000-0000-000084960000}"/>
    <cellStyle name="Normal 3 2 2 3 3 2 4 4" xfId="29400" xr:uid="{00000000-0005-0000-0000-000085960000}"/>
    <cellStyle name="Normal 3 2 2 3 3 2 4 5" xfId="37786" xr:uid="{00000000-0005-0000-0000-000086960000}"/>
    <cellStyle name="Normal 3 2 2 3 3 2 4 6" xfId="46172" xr:uid="{00000000-0005-0000-0000-000087960000}"/>
    <cellStyle name="Normal 3 2 2 3 3 2 4 7" xfId="54558" xr:uid="{00000000-0005-0000-0000-000088960000}"/>
    <cellStyle name="Normal 3 2 2 3 3 2 5" xfId="9662" xr:uid="{00000000-0005-0000-0000-000089960000}"/>
    <cellStyle name="Normal 3 2 2 3 3 2 6" xfId="18048" xr:uid="{00000000-0005-0000-0000-00008A960000}"/>
    <cellStyle name="Normal 3 2 2 3 3 2 7" xfId="26434" xr:uid="{00000000-0005-0000-0000-00008B960000}"/>
    <cellStyle name="Normal 3 2 2 3 3 2 8" xfId="34820" xr:uid="{00000000-0005-0000-0000-00008C960000}"/>
    <cellStyle name="Normal 3 2 2 3 3 2 9" xfId="43206" xr:uid="{00000000-0005-0000-0000-00008D960000}"/>
    <cellStyle name="Normal 3 2 2 3 3 3" xfId="1682" xr:uid="{00000000-0005-0000-0000-00008E960000}"/>
    <cellStyle name="Normal 3 2 2 3 3 3 10" xfId="52007" xr:uid="{00000000-0005-0000-0000-00008F960000}"/>
    <cellStyle name="Normal 3 2 2 3 3 3 11" xfId="60393" xr:uid="{00000000-0005-0000-0000-000090960000}"/>
    <cellStyle name="Normal 3 2 2 3 3 3 2" xfId="2702" xr:uid="{00000000-0005-0000-0000-000091960000}"/>
    <cellStyle name="Normal 3 2 2 3 3 3 2 2" xfId="5419" xr:uid="{00000000-0005-0000-0000-000092960000}"/>
    <cellStyle name="Normal 3 2 2 3 3 3 2 2 2" xfId="16773" xr:uid="{00000000-0005-0000-0000-000093960000}"/>
    <cellStyle name="Normal 3 2 2 3 3 3 2 2 3" xfId="25159" xr:uid="{00000000-0005-0000-0000-000094960000}"/>
    <cellStyle name="Normal 3 2 2 3 3 3 2 2 4" xfId="33545" xr:uid="{00000000-0005-0000-0000-000095960000}"/>
    <cellStyle name="Normal 3 2 2 3 3 3 2 2 5" xfId="41931" xr:uid="{00000000-0005-0000-0000-000096960000}"/>
    <cellStyle name="Normal 3 2 2 3 3 3 2 2 6" xfId="50317" xr:uid="{00000000-0005-0000-0000-000097960000}"/>
    <cellStyle name="Normal 3 2 2 3 3 3 2 2 7" xfId="58703" xr:uid="{00000000-0005-0000-0000-000098960000}"/>
    <cellStyle name="Normal 3 2 2 3 3 3 2 3" xfId="8387" xr:uid="{00000000-0005-0000-0000-000099960000}"/>
    <cellStyle name="Normal 3 2 2 3 3 3 2 3 2" xfId="14063" xr:uid="{00000000-0005-0000-0000-00009A960000}"/>
    <cellStyle name="Normal 3 2 2 3 3 3 2 3 3" xfId="22449" xr:uid="{00000000-0005-0000-0000-00009B960000}"/>
    <cellStyle name="Normal 3 2 2 3 3 3 2 3 4" xfId="30835" xr:uid="{00000000-0005-0000-0000-00009C960000}"/>
    <cellStyle name="Normal 3 2 2 3 3 3 2 3 5" xfId="39221" xr:uid="{00000000-0005-0000-0000-00009D960000}"/>
    <cellStyle name="Normal 3 2 2 3 3 3 2 3 6" xfId="47607" xr:uid="{00000000-0005-0000-0000-00009E960000}"/>
    <cellStyle name="Normal 3 2 2 3 3 3 2 3 7" xfId="55993" xr:uid="{00000000-0005-0000-0000-00009F960000}"/>
    <cellStyle name="Normal 3 2 2 3 3 3 2 4" xfId="11097" xr:uid="{00000000-0005-0000-0000-0000A0960000}"/>
    <cellStyle name="Normal 3 2 2 3 3 3 2 5" xfId="19483" xr:uid="{00000000-0005-0000-0000-0000A1960000}"/>
    <cellStyle name="Normal 3 2 2 3 3 3 2 6" xfId="27869" xr:uid="{00000000-0005-0000-0000-0000A2960000}"/>
    <cellStyle name="Normal 3 2 2 3 3 3 2 7" xfId="36255" xr:uid="{00000000-0005-0000-0000-0000A3960000}"/>
    <cellStyle name="Normal 3 2 2 3 3 3 2 8" xfId="44641" xr:uid="{00000000-0005-0000-0000-0000A4960000}"/>
    <cellStyle name="Normal 3 2 2 3 3 3 2 9" xfId="53027" xr:uid="{00000000-0005-0000-0000-0000A5960000}"/>
    <cellStyle name="Normal 3 2 2 3 3 3 3" xfId="4399" xr:uid="{00000000-0005-0000-0000-0000A6960000}"/>
    <cellStyle name="Normal 3 2 2 3 3 3 3 2" xfId="15753" xr:uid="{00000000-0005-0000-0000-0000A7960000}"/>
    <cellStyle name="Normal 3 2 2 3 3 3 3 3" xfId="24139" xr:uid="{00000000-0005-0000-0000-0000A8960000}"/>
    <cellStyle name="Normal 3 2 2 3 3 3 3 4" xfId="32525" xr:uid="{00000000-0005-0000-0000-0000A9960000}"/>
    <cellStyle name="Normal 3 2 2 3 3 3 3 5" xfId="40911" xr:uid="{00000000-0005-0000-0000-0000AA960000}"/>
    <cellStyle name="Normal 3 2 2 3 3 3 3 6" xfId="49297" xr:uid="{00000000-0005-0000-0000-0000AB960000}"/>
    <cellStyle name="Normal 3 2 2 3 3 3 3 7" xfId="57683" xr:uid="{00000000-0005-0000-0000-0000AC960000}"/>
    <cellStyle name="Normal 3 2 2 3 3 3 4" xfId="7367" xr:uid="{00000000-0005-0000-0000-0000AD960000}"/>
    <cellStyle name="Normal 3 2 2 3 3 3 4 2" xfId="13043" xr:uid="{00000000-0005-0000-0000-0000AE960000}"/>
    <cellStyle name="Normal 3 2 2 3 3 3 4 3" xfId="21429" xr:uid="{00000000-0005-0000-0000-0000AF960000}"/>
    <cellStyle name="Normal 3 2 2 3 3 3 4 4" xfId="29815" xr:uid="{00000000-0005-0000-0000-0000B0960000}"/>
    <cellStyle name="Normal 3 2 2 3 3 3 4 5" xfId="38201" xr:uid="{00000000-0005-0000-0000-0000B1960000}"/>
    <cellStyle name="Normal 3 2 2 3 3 3 4 6" xfId="46587" xr:uid="{00000000-0005-0000-0000-0000B2960000}"/>
    <cellStyle name="Normal 3 2 2 3 3 3 4 7" xfId="54973" xr:uid="{00000000-0005-0000-0000-0000B3960000}"/>
    <cellStyle name="Normal 3 2 2 3 3 3 5" xfId="10077" xr:uid="{00000000-0005-0000-0000-0000B4960000}"/>
    <cellStyle name="Normal 3 2 2 3 3 3 6" xfId="18463" xr:uid="{00000000-0005-0000-0000-0000B5960000}"/>
    <cellStyle name="Normal 3 2 2 3 3 3 7" xfId="26849" xr:uid="{00000000-0005-0000-0000-0000B6960000}"/>
    <cellStyle name="Normal 3 2 2 3 3 3 8" xfId="35235" xr:uid="{00000000-0005-0000-0000-0000B7960000}"/>
    <cellStyle name="Normal 3 2 2 3 3 3 9" xfId="43621" xr:uid="{00000000-0005-0000-0000-0000B8960000}"/>
    <cellStyle name="Normal 3 2 2 3 3 4" xfId="2287" xr:uid="{00000000-0005-0000-0000-0000B9960000}"/>
    <cellStyle name="Normal 3 2 2 3 3 4 2" xfId="5004" xr:uid="{00000000-0005-0000-0000-0000BA960000}"/>
    <cellStyle name="Normal 3 2 2 3 3 4 2 2" xfId="16358" xr:uid="{00000000-0005-0000-0000-0000BB960000}"/>
    <cellStyle name="Normal 3 2 2 3 3 4 2 3" xfId="24744" xr:uid="{00000000-0005-0000-0000-0000BC960000}"/>
    <cellStyle name="Normal 3 2 2 3 3 4 2 4" xfId="33130" xr:uid="{00000000-0005-0000-0000-0000BD960000}"/>
    <cellStyle name="Normal 3 2 2 3 3 4 2 5" xfId="41516" xr:uid="{00000000-0005-0000-0000-0000BE960000}"/>
    <cellStyle name="Normal 3 2 2 3 3 4 2 6" xfId="49902" xr:uid="{00000000-0005-0000-0000-0000BF960000}"/>
    <cellStyle name="Normal 3 2 2 3 3 4 2 7" xfId="58288" xr:uid="{00000000-0005-0000-0000-0000C0960000}"/>
    <cellStyle name="Normal 3 2 2 3 3 4 3" xfId="7972" xr:uid="{00000000-0005-0000-0000-0000C1960000}"/>
    <cellStyle name="Normal 3 2 2 3 3 4 3 2" xfId="13648" xr:uid="{00000000-0005-0000-0000-0000C2960000}"/>
    <cellStyle name="Normal 3 2 2 3 3 4 3 3" xfId="22034" xr:uid="{00000000-0005-0000-0000-0000C3960000}"/>
    <cellStyle name="Normal 3 2 2 3 3 4 3 4" xfId="30420" xr:uid="{00000000-0005-0000-0000-0000C4960000}"/>
    <cellStyle name="Normal 3 2 2 3 3 4 3 5" xfId="38806" xr:uid="{00000000-0005-0000-0000-0000C5960000}"/>
    <cellStyle name="Normal 3 2 2 3 3 4 3 6" xfId="47192" xr:uid="{00000000-0005-0000-0000-0000C6960000}"/>
    <cellStyle name="Normal 3 2 2 3 3 4 3 7" xfId="55578" xr:uid="{00000000-0005-0000-0000-0000C7960000}"/>
    <cellStyle name="Normal 3 2 2 3 3 4 4" xfId="10682" xr:uid="{00000000-0005-0000-0000-0000C8960000}"/>
    <cellStyle name="Normal 3 2 2 3 3 4 5" xfId="19068" xr:uid="{00000000-0005-0000-0000-0000C9960000}"/>
    <cellStyle name="Normal 3 2 2 3 3 4 6" xfId="27454" xr:uid="{00000000-0005-0000-0000-0000CA960000}"/>
    <cellStyle name="Normal 3 2 2 3 3 4 7" xfId="35840" xr:uid="{00000000-0005-0000-0000-0000CB960000}"/>
    <cellStyle name="Normal 3 2 2 3 3 4 8" xfId="44226" xr:uid="{00000000-0005-0000-0000-0000CC960000}"/>
    <cellStyle name="Normal 3 2 2 3 3 4 9" xfId="52612" xr:uid="{00000000-0005-0000-0000-0000CD960000}"/>
    <cellStyle name="Normal 3 2 2 3 3 5" xfId="738" xr:uid="{00000000-0005-0000-0000-0000CE960000}"/>
    <cellStyle name="Normal 3 2 2 3 3 5 2" xfId="6522" xr:uid="{00000000-0005-0000-0000-0000CF960000}"/>
    <cellStyle name="Normal 3 2 2 3 3 5 3" xfId="12198" xr:uid="{00000000-0005-0000-0000-0000D0960000}"/>
    <cellStyle name="Normal 3 2 2 3 3 5 4" xfId="20584" xr:uid="{00000000-0005-0000-0000-0000D1960000}"/>
    <cellStyle name="Normal 3 2 2 3 3 5 5" xfId="28970" xr:uid="{00000000-0005-0000-0000-0000D2960000}"/>
    <cellStyle name="Normal 3 2 2 3 3 5 6" xfId="37356" xr:uid="{00000000-0005-0000-0000-0000D3960000}"/>
    <cellStyle name="Normal 3 2 2 3 3 5 7" xfId="45742" xr:uid="{00000000-0005-0000-0000-0000D4960000}"/>
    <cellStyle name="Normal 3 2 2 3 3 5 8" xfId="54128" xr:uid="{00000000-0005-0000-0000-0000D5960000}"/>
    <cellStyle name="Normal 3 2 2 3 3 6" xfId="3554" xr:uid="{00000000-0005-0000-0000-0000D6960000}"/>
    <cellStyle name="Normal 3 2 2 3 3 6 2" xfId="14908" xr:uid="{00000000-0005-0000-0000-0000D7960000}"/>
    <cellStyle name="Normal 3 2 2 3 3 6 3" xfId="23294" xr:uid="{00000000-0005-0000-0000-0000D8960000}"/>
    <cellStyle name="Normal 3 2 2 3 3 6 4" xfId="31680" xr:uid="{00000000-0005-0000-0000-0000D9960000}"/>
    <cellStyle name="Normal 3 2 2 3 3 6 5" xfId="40066" xr:uid="{00000000-0005-0000-0000-0000DA960000}"/>
    <cellStyle name="Normal 3 2 2 3 3 6 6" xfId="48452" xr:uid="{00000000-0005-0000-0000-0000DB960000}"/>
    <cellStyle name="Normal 3 2 2 3 3 6 7" xfId="56838" xr:uid="{00000000-0005-0000-0000-0000DC960000}"/>
    <cellStyle name="Normal 3 2 2 3 3 7" xfId="6207" xr:uid="{00000000-0005-0000-0000-0000DD960000}"/>
    <cellStyle name="Normal 3 2 2 3 3 7 2" xfId="11883" xr:uid="{00000000-0005-0000-0000-0000DE960000}"/>
    <cellStyle name="Normal 3 2 2 3 3 7 3" xfId="20269" xr:uid="{00000000-0005-0000-0000-0000DF960000}"/>
    <cellStyle name="Normal 3 2 2 3 3 7 4" xfId="28655" xr:uid="{00000000-0005-0000-0000-0000E0960000}"/>
    <cellStyle name="Normal 3 2 2 3 3 7 5" xfId="37041" xr:uid="{00000000-0005-0000-0000-0000E1960000}"/>
    <cellStyle name="Normal 3 2 2 3 3 7 6" xfId="45427" xr:uid="{00000000-0005-0000-0000-0000E2960000}"/>
    <cellStyle name="Normal 3 2 2 3 3 7 7" xfId="53813" xr:uid="{00000000-0005-0000-0000-0000E3960000}"/>
    <cellStyle name="Normal 3 2 2 3 3 8" xfId="9232" xr:uid="{00000000-0005-0000-0000-0000E4960000}"/>
    <cellStyle name="Normal 3 2 2 3 3 9" xfId="17618" xr:uid="{00000000-0005-0000-0000-0000E5960000}"/>
    <cellStyle name="Normal 3 2 2 3 4" xfId="1182" xr:uid="{00000000-0005-0000-0000-0000E6960000}"/>
    <cellStyle name="Normal 3 2 2 3 4 10" xfId="43207" xr:uid="{00000000-0005-0000-0000-0000E7960000}"/>
    <cellStyle name="Normal 3 2 2 3 4 11" xfId="51593" xr:uid="{00000000-0005-0000-0000-0000E8960000}"/>
    <cellStyle name="Normal 3 2 2 3 4 12" xfId="59979" xr:uid="{00000000-0005-0000-0000-0000E9960000}"/>
    <cellStyle name="Normal 3 2 2 3 4 13" xfId="61407" xr:uid="{00000000-0005-0000-0000-0000EA960000}"/>
    <cellStyle name="Normal 3 2 2 3 4 2" xfId="1912" xr:uid="{00000000-0005-0000-0000-0000EB960000}"/>
    <cellStyle name="Normal 3 2 2 3 4 2 10" xfId="52237" xr:uid="{00000000-0005-0000-0000-0000EC960000}"/>
    <cellStyle name="Normal 3 2 2 3 4 2 11" xfId="60623" xr:uid="{00000000-0005-0000-0000-0000ED960000}"/>
    <cellStyle name="Normal 3 2 2 3 4 2 2" xfId="3133" xr:uid="{00000000-0005-0000-0000-0000EE960000}"/>
    <cellStyle name="Normal 3 2 2 3 4 2 2 2" xfId="5850" xr:uid="{00000000-0005-0000-0000-0000EF960000}"/>
    <cellStyle name="Normal 3 2 2 3 4 2 2 2 2" xfId="17204" xr:uid="{00000000-0005-0000-0000-0000F0960000}"/>
    <cellStyle name="Normal 3 2 2 3 4 2 2 2 3" xfId="25590" xr:uid="{00000000-0005-0000-0000-0000F1960000}"/>
    <cellStyle name="Normal 3 2 2 3 4 2 2 2 4" xfId="33976" xr:uid="{00000000-0005-0000-0000-0000F2960000}"/>
    <cellStyle name="Normal 3 2 2 3 4 2 2 2 5" xfId="42362" xr:uid="{00000000-0005-0000-0000-0000F3960000}"/>
    <cellStyle name="Normal 3 2 2 3 4 2 2 2 6" xfId="50748" xr:uid="{00000000-0005-0000-0000-0000F4960000}"/>
    <cellStyle name="Normal 3 2 2 3 4 2 2 2 7" xfId="59134" xr:uid="{00000000-0005-0000-0000-0000F5960000}"/>
    <cellStyle name="Normal 3 2 2 3 4 2 2 3" xfId="8818" xr:uid="{00000000-0005-0000-0000-0000F6960000}"/>
    <cellStyle name="Normal 3 2 2 3 4 2 2 3 2" xfId="14494" xr:uid="{00000000-0005-0000-0000-0000F7960000}"/>
    <cellStyle name="Normal 3 2 2 3 4 2 2 3 3" xfId="22880" xr:uid="{00000000-0005-0000-0000-0000F8960000}"/>
    <cellStyle name="Normal 3 2 2 3 4 2 2 3 4" xfId="31266" xr:uid="{00000000-0005-0000-0000-0000F9960000}"/>
    <cellStyle name="Normal 3 2 2 3 4 2 2 3 5" xfId="39652" xr:uid="{00000000-0005-0000-0000-0000FA960000}"/>
    <cellStyle name="Normal 3 2 2 3 4 2 2 3 6" xfId="48038" xr:uid="{00000000-0005-0000-0000-0000FB960000}"/>
    <cellStyle name="Normal 3 2 2 3 4 2 2 3 7" xfId="56424" xr:uid="{00000000-0005-0000-0000-0000FC960000}"/>
    <cellStyle name="Normal 3 2 2 3 4 2 2 4" xfId="11528" xr:uid="{00000000-0005-0000-0000-0000FD960000}"/>
    <cellStyle name="Normal 3 2 2 3 4 2 2 5" xfId="19914" xr:uid="{00000000-0005-0000-0000-0000FE960000}"/>
    <cellStyle name="Normal 3 2 2 3 4 2 2 6" xfId="28300" xr:uid="{00000000-0005-0000-0000-0000FF960000}"/>
    <cellStyle name="Normal 3 2 2 3 4 2 2 7" xfId="36686" xr:uid="{00000000-0005-0000-0000-000000970000}"/>
    <cellStyle name="Normal 3 2 2 3 4 2 2 8" xfId="45072" xr:uid="{00000000-0005-0000-0000-000001970000}"/>
    <cellStyle name="Normal 3 2 2 3 4 2 2 9" xfId="53458" xr:uid="{00000000-0005-0000-0000-000002970000}"/>
    <cellStyle name="Normal 3 2 2 3 4 2 3" xfId="4629" xr:uid="{00000000-0005-0000-0000-000003970000}"/>
    <cellStyle name="Normal 3 2 2 3 4 2 3 2" xfId="15983" xr:uid="{00000000-0005-0000-0000-000004970000}"/>
    <cellStyle name="Normal 3 2 2 3 4 2 3 3" xfId="24369" xr:uid="{00000000-0005-0000-0000-000005970000}"/>
    <cellStyle name="Normal 3 2 2 3 4 2 3 4" xfId="32755" xr:uid="{00000000-0005-0000-0000-000006970000}"/>
    <cellStyle name="Normal 3 2 2 3 4 2 3 5" xfId="41141" xr:uid="{00000000-0005-0000-0000-000007970000}"/>
    <cellStyle name="Normal 3 2 2 3 4 2 3 6" xfId="49527" xr:uid="{00000000-0005-0000-0000-000008970000}"/>
    <cellStyle name="Normal 3 2 2 3 4 2 3 7" xfId="57913" xr:uid="{00000000-0005-0000-0000-000009970000}"/>
    <cellStyle name="Normal 3 2 2 3 4 2 4" xfId="7597" xr:uid="{00000000-0005-0000-0000-00000A970000}"/>
    <cellStyle name="Normal 3 2 2 3 4 2 4 2" xfId="13273" xr:uid="{00000000-0005-0000-0000-00000B970000}"/>
    <cellStyle name="Normal 3 2 2 3 4 2 4 3" xfId="21659" xr:uid="{00000000-0005-0000-0000-00000C970000}"/>
    <cellStyle name="Normal 3 2 2 3 4 2 4 4" xfId="30045" xr:uid="{00000000-0005-0000-0000-00000D970000}"/>
    <cellStyle name="Normal 3 2 2 3 4 2 4 5" xfId="38431" xr:uid="{00000000-0005-0000-0000-00000E970000}"/>
    <cellStyle name="Normal 3 2 2 3 4 2 4 6" xfId="46817" xr:uid="{00000000-0005-0000-0000-00000F970000}"/>
    <cellStyle name="Normal 3 2 2 3 4 2 4 7" xfId="55203" xr:uid="{00000000-0005-0000-0000-000010970000}"/>
    <cellStyle name="Normal 3 2 2 3 4 2 5" xfId="10307" xr:uid="{00000000-0005-0000-0000-000011970000}"/>
    <cellStyle name="Normal 3 2 2 3 4 2 6" xfId="18693" xr:uid="{00000000-0005-0000-0000-000012970000}"/>
    <cellStyle name="Normal 3 2 2 3 4 2 7" xfId="27079" xr:uid="{00000000-0005-0000-0000-000013970000}"/>
    <cellStyle name="Normal 3 2 2 3 4 2 8" xfId="35465" xr:uid="{00000000-0005-0000-0000-000014970000}"/>
    <cellStyle name="Normal 3 2 2 3 4 2 9" xfId="43851" xr:uid="{00000000-0005-0000-0000-000015970000}"/>
    <cellStyle name="Normal 3 2 2 3 4 3" xfId="2288" xr:uid="{00000000-0005-0000-0000-000016970000}"/>
    <cellStyle name="Normal 3 2 2 3 4 3 2" xfId="5005" xr:uid="{00000000-0005-0000-0000-000017970000}"/>
    <cellStyle name="Normal 3 2 2 3 4 3 2 2" xfId="16359" xr:uid="{00000000-0005-0000-0000-000018970000}"/>
    <cellStyle name="Normal 3 2 2 3 4 3 2 3" xfId="24745" xr:uid="{00000000-0005-0000-0000-000019970000}"/>
    <cellStyle name="Normal 3 2 2 3 4 3 2 4" xfId="33131" xr:uid="{00000000-0005-0000-0000-00001A970000}"/>
    <cellStyle name="Normal 3 2 2 3 4 3 2 5" xfId="41517" xr:uid="{00000000-0005-0000-0000-00001B970000}"/>
    <cellStyle name="Normal 3 2 2 3 4 3 2 6" xfId="49903" xr:uid="{00000000-0005-0000-0000-00001C970000}"/>
    <cellStyle name="Normal 3 2 2 3 4 3 2 7" xfId="58289" xr:uid="{00000000-0005-0000-0000-00001D970000}"/>
    <cellStyle name="Normal 3 2 2 3 4 3 3" xfId="7973" xr:uid="{00000000-0005-0000-0000-00001E970000}"/>
    <cellStyle name="Normal 3 2 2 3 4 3 3 2" xfId="13649" xr:uid="{00000000-0005-0000-0000-00001F970000}"/>
    <cellStyle name="Normal 3 2 2 3 4 3 3 3" xfId="22035" xr:uid="{00000000-0005-0000-0000-000020970000}"/>
    <cellStyle name="Normal 3 2 2 3 4 3 3 4" xfId="30421" xr:uid="{00000000-0005-0000-0000-000021970000}"/>
    <cellStyle name="Normal 3 2 2 3 4 3 3 5" xfId="38807" xr:uid="{00000000-0005-0000-0000-000022970000}"/>
    <cellStyle name="Normal 3 2 2 3 4 3 3 6" xfId="47193" xr:uid="{00000000-0005-0000-0000-000023970000}"/>
    <cellStyle name="Normal 3 2 2 3 4 3 3 7" xfId="55579" xr:uid="{00000000-0005-0000-0000-000024970000}"/>
    <cellStyle name="Normal 3 2 2 3 4 3 4" xfId="10683" xr:uid="{00000000-0005-0000-0000-000025970000}"/>
    <cellStyle name="Normal 3 2 2 3 4 3 5" xfId="19069" xr:uid="{00000000-0005-0000-0000-000026970000}"/>
    <cellStyle name="Normal 3 2 2 3 4 3 6" xfId="27455" xr:uid="{00000000-0005-0000-0000-000027970000}"/>
    <cellStyle name="Normal 3 2 2 3 4 3 7" xfId="35841" xr:uid="{00000000-0005-0000-0000-000028970000}"/>
    <cellStyle name="Normal 3 2 2 3 4 3 8" xfId="44227" xr:uid="{00000000-0005-0000-0000-000029970000}"/>
    <cellStyle name="Normal 3 2 2 3 4 3 9" xfId="52613" xr:uid="{00000000-0005-0000-0000-00002A970000}"/>
    <cellStyle name="Normal 3 2 2 3 4 4" xfId="3985" xr:uid="{00000000-0005-0000-0000-00002B970000}"/>
    <cellStyle name="Normal 3 2 2 3 4 4 2" xfId="15339" xr:uid="{00000000-0005-0000-0000-00002C970000}"/>
    <cellStyle name="Normal 3 2 2 3 4 4 3" xfId="23725" xr:uid="{00000000-0005-0000-0000-00002D970000}"/>
    <cellStyle name="Normal 3 2 2 3 4 4 4" xfId="32111" xr:uid="{00000000-0005-0000-0000-00002E970000}"/>
    <cellStyle name="Normal 3 2 2 3 4 4 5" xfId="40497" xr:uid="{00000000-0005-0000-0000-00002F970000}"/>
    <cellStyle name="Normal 3 2 2 3 4 4 6" xfId="48883" xr:uid="{00000000-0005-0000-0000-000030970000}"/>
    <cellStyle name="Normal 3 2 2 3 4 4 7" xfId="57269" xr:uid="{00000000-0005-0000-0000-000031970000}"/>
    <cellStyle name="Normal 3 2 2 3 4 5" xfId="6953" xr:uid="{00000000-0005-0000-0000-000032970000}"/>
    <cellStyle name="Normal 3 2 2 3 4 5 2" xfId="12629" xr:uid="{00000000-0005-0000-0000-000033970000}"/>
    <cellStyle name="Normal 3 2 2 3 4 5 3" xfId="21015" xr:uid="{00000000-0005-0000-0000-000034970000}"/>
    <cellStyle name="Normal 3 2 2 3 4 5 4" xfId="29401" xr:uid="{00000000-0005-0000-0000-000035970000}"/>
    <cellStyle name="Normal 3 2 2 3 4 5 5" xfId="37787" xr:uid="{00000000-0005-0000-0000-000036970000}"/>
    <cellStyle name="Normal 3 2 2 3 4 5 6" xfId="46173" xr:uid="{00000000-0005-0000-0000-000037970000}"/>
    <cellStyle name="Normal 3 2 2 3 4 5 7" xfId="54559" xr:uid="{00000000-0005-0000-0000-000038970000}"/>
    <cellStyle name="Normal 3 2 2 3 4 6" xfId="9663" xr:uid="{00000000-0005-0000-0000-000039970000}"/>
    <cellStyle name="Normal 3 2 2 3 4 7" xfId="18049" xr:uid="{00000000-0005-0000-0000-00003A970000}"/>
    <cellStyle name="Normal 3 2 2 3 4 8" xfId="26435" xr:uid="{00000000-0005-0000-0000-00003B970000}"/>
    <cellStyle name="Normal 3 2 2 3 4 9" xfId="34821" xr:uid="{00000000-0005-0000-0000-00003C970000}"/>
    <cellStyle name="Normal 3 2 2 3 5" xfId="1177" xr:uid="{00000000-0005-0000-0000-00003D970000}"/>
    <cellStyle name="Normal 3 2 2 3 5 10" xfId="51588" xr:uid="{00000000-0005-0000-0000-00003E970000}"/>
    <cellStyle name="Normal 3 2 2 3 5 11" xfId="59974" xr:uid="{00000000-0005-0000-0000-00003F970000}"/>
    <cellStyle name="Normal 3 2 2 3 5 2" xfId="3128" xr:uid="{00000000-0005-0000-0000-000040970000}"/>
    <cellStyle name="Normal 3 2 2 3 5 2 2" xfId="5845" xr:uid="{00000000-0005-0000-0000-000041970000}"/>
    <cellStyle name="Normal 3 2 2 3 5 2 2 2" xfId="17199" xr:uid="{00000000-0005-0000-0000-000042970000}"/>
    <cellStyle name="Normal 3 2 2 3 5 2 2 3" xfId="25585" xr:uid="{00000000-0005-0000-0000-000043970000}"/>
    <cellStyle name="Normal 3 2 2 3 5 2 2 4" xfId="33971" xr:uid="{00000000-0005-0000-0000-000044970000}"/>
    <cellStyle name="Normal 3 2 2 3 5 2 2 5" xfId="42357" xr:uid="{00000000-0005-0000-0000-000045970000}"/>
    <cellStyle name="Normal 3 2 2 3 5 2 2 6" xfId="50743" xr:uid="{00000000-0005-0000-0000-000046970000}"/>
    <cellStyle name="Normal 3 2 2 3 5 2 2 7" xfId="59129" xr:uid="{00000000-0005-0000-0000-000047970000}"/>
    <cellStyle name="Normal 3 2 2 3 5 2 3" xfId="8813" xr:uid="{00000000-0005-0000-0000-000048970000}"/>
    <cellStyle name="Normal 3 2 2 3 5 2 3 2" xfId="14489" xr:uid="{00000000-0005-0000-0000-000049970000}"/>
    <cellStyle name="Normal 3 2 2 3 5 2 3 3" xfId="22875" xr:uid="{00000000-0005-0000-0000-00004A970000}"/>
    <cellStyle name="Normal 3 2 2 3 5 2 3 4" xfId="31261" xr:uid="{00000000-0005-0000-0000-00004B970000}"/>
    <cellStyle name="Normal 3 2 2 3 5 2 3 5" xfId="39647" xr:uid="{00000000-0005-0000-0000-00004C970000}"/>
    <cellStyle name="Normal 3 2 2 3 5 2 3 6" xfId="48033" xr:uid="{00000000-0005-0000-0000-00004D970000}"/>
    <cellStyle name="Normal 3 2 2 3 5 2 3 7" xfId="56419" xr:uid="{00000000-0005-0000-0000-00004E970000}"/>
    <cellStyle name="Normal 3 2 2 3 5 2 4" xfId="11523" xr:uid="{00000000-0005-0000-0000-00004F970000}"/>
    <cellStyle name="Normal 3 2 2 3 5 2 5" xfId="19909" xr:uid="{00000000-0005-0000-0000-000050970000}"/>
    <cellStyle name="Normal 3 2 2 3 5 2 6" xfId="28295" xr:uid="{00000000-0005-0000-0000-000051970000}"/>
    <cellStyle name="Normal 3 2 2 3 5 2 7" xfId="36681" xr:uid="{00000000-0005-0000-0000-000052970000}"/>
    <cellStyle name="Normal 3 2 2 3 5 2 8" xfId="45067" xr:uid="{00000000-0005-0000-0000-000053970000}"/>
    <cellStyle name="Normal 3 2 2 3 5 2 9" xfId="53453" xr:uid="{00000000-0005-0000-0000-000054970000}"/>
    <cellStyle name="Normal 3 2 2 3 5 3" xfId="3980" xr:uid="{00000000-0005-0000-0000-000055970000}"/>
    <cellStyle name="Normal 3 2 2 3 5 3 2" xfId="15334" xr:uid="{00000000-0005-0000-0000-000056970000}"/>
    <cellStyle name="Normal 3 2 2 3 5 3 3" xfId="23720" xr:uid="{00000000-0005-0000-0000-000057970000}"/>
    <cellStyle name="Normal 3 2 2 3 5 3 4" xfId="32106" xr:uid="{00000000-0005-0000-0000-000058970000}"/>
    <cellStyle name="Normal 3 2 2 3 5 3 5" xfId="40492" xr:uid="{00000000-0005-0000-0000-000059970000}"/>
    <cellStyle name="Normal 3 2 2 3 5 3 6" xfId="48878" xr:uid="{00000000-0005-0000-0000-00005A970000}"/>
    <cellStyle name="Normal 3 2 2 3 5 3 7" xfId="57264" xr:uid="{00000000-0005-0000-0000-00005B970000}"/>
    <cellStyle name="Normal 3 2 2 3 5 4" xfId="6948" xr:uid="{00000000-0005-0000-0000-00005C970000}"/>
    <cellStyle name="Normal 3 2 2 3 5 4 2" xfId="12624" xr:uid="{00000000-0005-0000-0000-00005D970000}"/>
    <cellStyle name="Normal 3 2 2 3 5 4 3" xfId="21010" xr:uid="{00000000-0005-0000-0000-00005E970000}"/>
    <cellStyle name="Normal 3 2 2 3 5 4 4" xfId="29396" xr:uid="{00000000-0005-0000-0000-00005F970000}"/>
    <cellStyle name="Normal 3 2 2 3 5 4 5" xfId="37782" xr:uid="{00000000-0005-0000-0000-000060970000}"/>
    <cellStyle name="Normal 3 2 2 3 5 4 6" xfId="46168" xr:uid="{00000000-0005-0000-0000-000061970000}"/>
    <cellStyle name="Normal 3 2 2 3 5 4 7" xfId="54554" xr:uid="{00000000-0005-0000-0000-000062970000}"/>
    <cellStyle name="Normal 3 2 2 3 5 5" xfId="9658" xr:uid="{00000000-0005-0000-0000-000063970000}"/>
    <cellStyle name="Normal 3 2 2 3 5 6" xfId="18044" xr:uid="{00000000-0005-0000-0000-000064970000}"/>
    <cellStyle name="Normal 3 2 2 3 5 7" xfId="26430" xr:uid="{00000000-0005-0000-0000-000065970000}"/>
    <cellStyle name="Normal 3 2 2 3 5 8" xfId="34816" xr:uid="{00000000-0005-0000-0000-000066970000}"/>
    <cellStyle name="Normal 3 2 2 3 5 9" xfId="43202" xr:uid="{00000000-0005-0000-0000-000067970000}"/>
    <cellStyle name="Normal 3 2 2 3 6" xfId="1679" xr:uid="{00000000-0005-0000-0000-000068970000}"/>
    <cellStyle name="Normal 3 2 2 3 6 10" xfId="52004" xr:uid="{00000000-0005-0000-0000-000069970000}"/>
    <cellStyle name="Normal 3 2 2 3 6 11" xfId="60390" xr:uid="{00000000-0005-0000-0000-00006A970000}"/>
    <cellStyle name="Normal 3 2 2 3 6 2" xfId="2699" xr:uid="{00000000-0005-0000-0000-00006B970000}"/>
    <cellStyle name="Normal 3 2 2 3 6 2 2" xfId="5416" xr:uid="{00000000-0005-0000-0000-00006C970000}"/>
    <cellStyle name="Normal 3 2 2 3 6 2 2 2" xfId="16770" xr:uid="{00000000-0005-0000-0000-00006D970000}"/>
    <cellStyle name="Normal 3 2 2 3 6 2 2 3" xfId="25156" xr:uid="{00000000-0005-0000-0000-00006E970000}"/>
    <cellStyle name="Normal 3 2 2 3 6 2 2 4" xfId="33542" xr:uid="{00000000-0005-0000-0000-00006F970000}"/>
    <cellStyle name="Normal 3 2 2 3 6 2 2 5" xfId="41928" xr:uid="{00000000-0005-0000-0000-000070970000}"/>
    <cellStyle name="Normal 3 2 2 3 6 2 2 6" xfId="50314" xr:uid="{00000000-0005-0000-0000-000071970000}"/>
    <cellStyle name="Normal 3 2 2 3 6 2 2 7" xfId="58700" xr:uid="{00000000-0005-0000-0000-000072970000}"/>
    <cellStyle name="Normal 3 2 2 3 6 2 3" xfId="8384" xr:uid="{00000000-0005-0000-0000-000073970000}"/>
    <cellStyle name="Normal 3 2 2 3 6 2 3 2" xfId="14060" xr:uid="{00000000-0005-0000-0000-000074970000}"/>
    <cellStyle name="Normal 3 2 2 3 6 2 3 3" xfId="22446" xr:uid="{00000000-0005-0000-0000-000075970000}"/>
    <cellStyle name="Normal 3 2 2 3 6 2 3 4" xfId="30832" xr:uid="{00000000-0005-0000-0000-000076970000}"/>
    <cellStyle name="Normal 3 2 2 3 6 2 3 5" xfId="39218" xr:uid="{00000000-0005-0000-0000-000077970000}"/>
    <cellStyle name="Normal 3 2 2 3 6 2 3 6" xfId="47604" xr:uid="{00000000-0005-0000-0000-000078970000}"/>
    <cellStyle name="Normal 3 2 2 3 6 2 3 7" xfId="55990" xr:uid="{00000000-0005-0000-0000-000079970000}"/>
    <cellStyle name="Normal 3 2 2 3 6 2 4" xfId="11094" xr:uid="{00000000-0005-0000-0000-00007A970000}"/>
    <cellStyle name="Normal 3 2 2 3 6 2 5" xfId="19480" xr:uid="{00000000-0005-0000-0000-00007B970000}"/>
    <cellStyle name="Normal 3 2 2 3 6 2 6" xfId="27866" xr:uid="{00000000-0005-0000-0000-00007C970000}"/>
    <cellStyle name="Normal 3 2 2 3 6 2 7" xfId="36252" xr:uid="{00000000-0005-0000-0000-00007D970000}"/>
    <cellStyle name="Normal 3 2 2 3 6 2 8" xfId="44638" xr:uid="{00000000-0005-0000-0000-00007E970000}"/>
    <cellStyle name="Normal 3 2 2 3 6 2 9" xfId="53024" xr:uid="{00000000-0005-0000-0000-00007F970000}"/>
    <cellStyle name="Normal 3 2 2 3 6 3" xfId="4396" xr:uid="{00000000-0005-0000-0000-000080970000}"/>
    <cellStyle name="Normal 3 2 2 3 6 3 2" xfId="15750" xr:uid="{00000000-0005-0000-0000-000081970000}"/>
    <cellStyle name="Normal 3 2 2 3 6 3 3" xfId="24136" xr:uid="{00000000-0005-0000-0000-000082970000}"/>
    <cellStyle name="Normal 3 2 2 3 6 3 4" xfId="32522" xr:uid="{00000000-0005-0000-0000-000083970000}"/>
    <cellStyle name="Normal 3 2 2 3 6 3 5" xfId="40908" xr:uid="{00000000-0005-0000-0000-000084970000}"/>
    <cellStyle name="Normal 3 2 2 3 6 3 6" xfId="49294" xr:uid="{00000000-0005-0000-0000-000085970000}"/>
    <cellStyle name="Normal 3 2 2 3 6 3 7" xfId="57680" xr:uid="{00000000-0005-0000-0000-000086970000}"/>
    <cellStyle name="Normal 3 2 2 3 6 4" xfId="7364" xr:uid="{00000000-0005-0000-0000-000087970000}"/>
    <cellStyle name="Normal 3 2 2 3 6 4 2" xfId="13040" xr:uid="{00000000-0005-0000-0000-000088970000}"/>
    <cellStyle name="Normal 3 2 2 3 6 4 3" xfId="21426" xr:uid="{00000000-0005-0000-0000-000089970000}"/>
    <cellStyle name="Normal 3 2 2 3 6 4 4" xfId="29812" xr:uid="{00000000-0005-0000-0000-00008A970000}"/>
    <cellStyle name="Normal 3 2 2 3 6 4 5" xfId="38198" xr:uid="{00000000-0005-0000-0000-00008B970000}"/>
    <cellStyle name="Normal 3 2 2 3 6 4 6" xfId="46584" xr:uid="{00000000-0005-0000-0000-00008C970000}"/>
    <cellStyle name="Normal 3 2 2 3 6 4 7" xfId="54970" xr:uid="{00000000-0005-0000-0000-00008D970000}"/>
    <cellStyle name="Normal 3 2 2 3 6 5" xfId="10074" xr:uid="{00000000-0005-0000-0000-00008E970000}"/>
    <cellStyle name="Normal 3 2 2 3 6 6" xfId="18460" xr:uid="{00000000-0005-0000-0000-00008F970000}"/>
    <cellStyle name="Normal 3 2 2 3 6 7" xfId="26846" xr:uid="{00000000-0005-0000-0000-000090970000}"/>
    <cellStyle name="Normal 3 2 2 3 6 8" xfId="35232" xr:uid="{00000000-0005-0000-0000-000091970000}"/>
    <cellStyle name="Normal 3 2 2 3 6 9" xfId="43618" xr:uid="{00000000-0005-0000-0000-000092970000}"/>
    <cellStyle name="Normal 3 2 2 3 7" xfId="2283" xr:uid="{00000000-0005-0000-0000-000093970000}"/>
    <cellStyle name="Normal 3 2 2 3 7 2" xfId="5000" xr:uid="{00000000-0005-0000-0000-000094970000}"/>
    <cellStyle name="Normal 3 2 2 3 7 2 2" xfId="16354" xr:uid="{00000000-0005-0000-0000-000095970000}"/>
    <cellStyle name="Normal 3 2 2 3 7 2 3" xfId="24740" xr:uid="{00000000-0005-0000-0000-000096970000}"/>
    <cellStyle name="Normal 3 2 2 3 7 2 4" xfId="33126" xr:uid="{00000000-0005-0000-0000-000097970000}"/>
    <cellStyle name="Normal 3 2 2 3 7 2 5" xfId="41512" xr:uid="{00000000-0005-0000-0000-000098970000}"/>
    <cellStyle name="Normal 3 2 2 3 7 2 6" xfId="49898" xr:uid="{00000000-0005-0000-0000-000099970000}"/>
    <cellStyle name="Normal 3 2 2 3 7 2 7" xfId="58284" xr:uid="{00000000-0005-0000-0000-00009A970000}"/>
    <cellStyle name="Normal 3 2 2 3 7 3" xfId="7968" xr:uid="{00000000-0005-0000-0000-00009B970000}"/>
    <cellStyle name="Normal 3 2 2 3 7 3 2" xfId="13644" xr:uid="{00000000-0005-0000-0000-00009C970000}"/>
    <cellStyle name="Normal 3 2 2 3 7 3 3" xfId="22030" xr:uid="{00000000-0005-0000-0000-00009D970000}"/>
    <cellStyle name="Normal 3 2 2 3 7 3 4" xfId="30416" xr:uid="{00000000-0005-0000-0000-00009E970000}"/>
    <cellStyle name="Normal 3 2 2 3 7 3 5" xfId="38802" xr:uid="{00000000-0005-0000-0000-00009F970000}"/>
    <cellStyle name="Normal 3 2 2 3 7 3 6" xfId="47188" xr:uid="{00000000-0005-0000-0000-0000A0970000}"/>
    <cellStyle name="Normal 3 2 2 3 7 3 7" xfId="55574" xr:uid="{00000000-0005-0000-0000-0000A1970000}"/>
    <cellStyle name="Normal 3 2 2 3 7 4" xfId="10678" xr:uid="{00000000-0005-0000-0000-0000A2970000}"/>
    <cellStyle name="Normal 3 2 2 3 7 5" xfId="19064" xr:uid="{00000000-0005-0000-0000-0000A3970000}"/>
    <cellStyle name="Normal 3 2 2 3 7 6" xfId="27450" xr:uid="{00000000-0005-0000-0000-0000A4970000}"/>
    <cellStyle name="Normal 3 2 2 3 7 7" xfId="35836" xr:uid="{00000000-0005-0000-0000-0000A5970000}"/>
    <cellStyle name="Normal 3 2 2 3 7 8" xfId="44222" xr:uid="{00000000-0005-0000-0000-0000A6970000}"/>
    <cellStyle name="Normal 3 2 2 3 7 9" xfId="52608" xr:uid="{00000000-0005-0000-0000-0000A7970000}"/>
    <cellStyle name="Normal 3 2 2 3 8" xfId="736" xr:uid="{00000000-0005-0000-0000-0000A8970000}"/>
    <cellStyle name="Normal 3 2 2 3 8 2" xfId="6519" xr:uid="{00000000-0005-0000-0000-0000A9970000}"/>
    <cellStyle name="Normal 3 2 2 3 8 3" xfId="12195" xr:uid="{00000000-0005-0000-0000-0000AA970000}"/>
    <cellStyle name="Normal 3 2 2 3 8 4" xfId="20581" xr:uid="{00000000-0005-0000-0000-0000AB970000}"/>
    <cellStyle name="Normal 3 2 2 3 8 5" xfId="28967" xr:uid="{00000000-0005-0000-0000-0000AC970000}"/>
    <cellStyle name="Normal 3 2 2 3 8 6" xfId="37353" xr:uid="{00000000-0005-0000-0000-0000AD970000}"/>
    <cellStyle name="Normal 3 2 2 3 8 7" xfId="45739" xr:uid="{00000000-0005-0000-0000-0000AE970000}"/>
    <cellStyle name="Normal 3 2 2 3 8 8" xfId="54125" xr:uid="{00000000-0005-0000-0000-0000AF970000}"/>
    <cellStyle name="Normal 3 2 2 3 9" xfId="3551" xr:uid="{00000000-0005-0000-0000-0000B0970000}"/>
    <cellStyle name="Normal 3 2 2 3 9 2" xfId="14905" xr:uid="{00000000-0005-0000-0000-0000B1970000}"/>
    <cellStyle name="Normal 3 2 2 3 9 3" xfId="23291" xr:uid="{00000000-0005-0000-0000-0000B2970000}"/>
    <cellStyle name="Normal 3 2 2 3 9 4" xfId="31677" xr:uid="{00000000-0005-0000-0000-0000B3970000}"/>
    <cellStyle name="Normal 3 2 2 3 9 5" xfId="40063" xr:uid="{00000000-0005-0000-0000-0000B4970000}"/>
    <cellStyle name="Normal 3 2 2 3 9 6" xfId="48449" xr:uid="{00000000-0005-0000-0000-0000B5970000}"/>
    <cellStyle name="Normal 3 2 2 3 9 7" xfId="56835" xr:uid="{00000000-0005-0000-0000-0000B6970000}"/>
    <cellStyle name="Normal 3 2 2 3_Sheet1" xfId="361" xr:uid="{00000000-0005-0000-0000-0000B7970000}"/>
    <cellStyle name="Normal 3 2 2 4" xfId="362" xr:uid="{00000000-0005-0000-0000-0000B8970000}"/>
    <cellStyle name="Normal 3 2 2 4 10" xfId="9233" xr:uid="{00000000-0005-0000-0000-0000B9970000}"/>
    <cellStyle name="Normal 3 2 2 4 11" xfId="17619" xr:uid="{00000000-0005-0000-0000-0000BA970000}"/>
    <cellStyle name="Normal 3 2 2 4 12" xfId="26005" xr:uid="{00000000-0005-0000-0000-0000BB970000}"/>
    <cellStyle name="Normal 3 2 2 4 13" xfId="34391" xr:uid="{00000000-0005-0000-0000-0000BC970000}"/>
    <cellStyle name="Normal 3 2 2 4 14" xfId="42777" xr:uid="{00000000-0005-0000-0000-0000BD970000}"/>
    <cellStyle name="Normal 3 2 2 4 15" xfId="51163" xr:uid="{00000000-0005-0000-0000-0000BE970000}"/>
    <cellStyle name="Normal 3 2 2 4 16" xfId="59549" xr:uid="{00000000-0005-0000-0000-0000BF970000}"/>
    <cellStyle name="Normal 3 2 2 4 17" xfId="60916" xr:uid="{00000000-0005-0000-0000-0000C0970000}"/>
    <cellStyle name="Normal 3 2 2 4 2" xfId="363" xr:uid="{00000000-0005-0000-0000-0000C1970000}"/>
    <cellStyle name="Normal 3 2 2 4 2 10" xfId="34392" xr:uid="{00000000-0005-0000-0000-0000C2970000}"/>
    <cellStyle name="Normal 3 2 2 4 2 11" xfId="42778" xr:uid="{00000000-0005-0000-0000-0000C3970000}"/>
    <cellStyle name="Normal 3 2 2 4 2 12" xfId="51164" xr:uid="{00000000-0005-0000-0000-0000C4970000}"/>
    <cellStyle name="Normal 3 2 2 4 2 13" xfId="59550" xr:uid="{00000000-0005-0000-0000-0000C5970000}"/>
    <cellStyle name="Normal 3 2 2 4 2 14" xfId="60917" xr:uid="{00000000-0005-0000-0000-0000C6970000}"/>
    <cellStyle name="Normal 3 2 2 4 2 2" xfId="1184" xr:uid="{00000000-0005-0000-0000-0000C7970000}"/>
    <cellStyle name="Normal 3 2 2 4 2 2 10" xfId="51595" xr:uid="{00000000-0005-0000-0000-0000C8970000}"/>
    <cellStyle name="Normal 3 2 2 4 2 2 11" xfId="59981" xr:uid="{00000000-0005-0000-0000-0000C9970000}"/>
    <cellStyle name="Normal 3 2 2 4 2 2 12" xfId="61412" xr:uid="{00000000-0005-0000-0000-0000CA970000}"/>
    <cellStyle name="Normal 3 2 2 4 2 2 2" xfId="3135" xr:uid="{00000000-0005-0000-0000-0000CB970000}"/>
    <cellStyle name="Normal 3 2 2 4 2 2 2 2" xfId="5852" xr:uid="{00000000-0005-0000-0000-0000CC970000}"/>
    <cellStyle name="Normal 3 2 2 4 2 2 2 2 2" xfId="17206" xr:uid="{00000000-0005-0000-0000-0000CD970000}"/>
    <cellStyle name="Normal 3 2 2 4 2 2 2 2 3" xfId="25592" xr:uid="{00000000-0005-0000-0000-0000CE970000}"/>
    <cellStyle name="Normal 3 2 2 4 2 2 2 2 4" xfId="33978" xr:uid="{00000000-0005-0000-0000-0000CF970000}"/>
    <cellStyle name="Normal 3 2 2 4 2 2 2 2 5" xfId="42364" xr:uid="{00000000-0005-0000-0000-0000D0970000}"/>
    <cellStyle name="Normal 3 2 2 4 2 2 2 2 6" xfId="50750" xr:uid="{00000000-0005-0000-0000-0000D1970000}"/>
    <cellStyle name="Normal 3 2 2 4 2 2 2 2 7" xfId="59136" xr:uid="{00000000-0005-0000-0000-0000D2970000}"/>
    <cellStyle name="Normal 3 2 2 4 2 2 2 3" xfId="8820" xr:uid="{00000000-0005-0000-0000-0000D3970000}"/>
    <cellStyle name="Normal 3 2 2 4 2 2 2 3 2" xfId="14496" xr:uid="{00000000-0005-0000-0000-0000D4970000}"/>
    <cellStyle name="Normal 3 2 2 4 2 2 2 3 3" xfId="22882" xr:uid="{00000000-0005-0000-0000-0000D5970000}"/>
    <cellStyle name="Normal 3 2 2 4 2 2 2 3 4" xfId="31268" xr:uid="{00000000-0005-0000-0000-0000D6970000}"/>
    <cellStyle name="Normal 3 2 2 4 2 2 2 3 5" xfId="39654" xr:uid="{00000000-0005-0000-0000-0000D7970000}"/>
    <cellStyle name="Normal 3 2 2 4 2 2 2 3 6" xfId="48040" xr:uid="{00000000-0005-0000-0000-0000D8970000}"/>
    <cellStyle name="Normal 3 2 2 4 2 2 2 3 7" xfId="56426" xr:uid="{00000000-0005-0000-0000-0000D9970000}"/>
    <cellStyle name="Normal 3 2 2 4 2 2 2 4" xfId="11530" xr:uid="{00000000-0005-0000-0000-0000DA970000}"/>
    <cellStyle name="Normal 3 2 2 4 2 2 2 5" xfId="19916" xr:uid="{00000000-0005-0000-0000-0000DB970000}"/>
    <cellStyle name="Normal 3 2 2 4 2 2 2 6" xfId="28302" xr:uid="{00000000-0005-0000-0000-0000DC970000}"/>
    <cellStyle name="Normal 3 2 2 4 2 2 2 7" xfId="36688" xr:uid="{00000000-0005-0000-0000-0000DD970000}"/>
    <cellStyle name="Normal 3 2 2 4 2 2 2 8" xfId="45074" xr:uid="{00000000-0005-0000-0000-0000DE970000}"/>
    <cellStyle name="Normal 3 2 2 4 2 2 2 9" xfId="53460" xr:uid="{00000000-0005-0000-0000-0000DF970000}"/>
    <cellStyle name="Normal 3 2 2 4 2 2 3" xfId="3987" xr:uid="{00000000-0005-0000-0000-0000E0970000}"/>
    <cellStyle name="Normal 3 2 2 4 2 2 3 2" xfId="15341" xr:uid="{00000000-0005-0000-0000-0000E1970000}"/>
    <cellStyle name="Normal 3 2 2 4 2 2 3 3" xfId="23727" xr:uid="{00000000-0005-0000-0000-0000E2970000}"/>
    <cellStyle name="Normal 3 2 2 4 2 2 3 4" xfId="32113" xr:uid="{00000000-0005-0000-0000-0000E3970000}"/>
    <cellStyle name="Normal 3 2 2 4 2 2 3 5" xfId="40499" xr:uid="{00000000-0005-0000-0000-0000E4970000}"/>
    <cellStyle name="Normal 3 2 2 4 2 2 3 6" xfId="48885" xr:uid="{00000000-0005-0000-0000-0000E5970000}"/>
    <cellStyle name="Normal 3 2 2 4 2 2 3 7" xfId="57271" xr:uid="{00000000-0005-0000-0000-0000E6970000}"/>
    <cellStyle name="Normal 3 2 2 4 2 2 4" xfId="6955" xr:uid="{00000000-0005-0000-0000-0000E7970000}"/>
    <cellStyle name="Normal 3 2 2 4 2 2 4 2" xfId="12631" xr:uid="{00000000-0005-0000-0000-0000E8970000}"/>
    <cellStyle name="Normal 3 2 2 4 2 2 4 3" xfId="21017" xr:uid="{00000000-0005-0000-0000-0000E9970000}"/>
    <cellStyle name="Normal 3 2 2 4 2 2 4 4" xfId="29403" xr:uid="{00000000-0005-0000-0000-0000EA970000}"/>
    <cellStyle name="Normal 3 2 2 4 2 2 4 5" xfId="37789" xr:uid="{00000000-0005-0000-0000-0000EB970000}"/>
    <cellStyle name="Normal 3 2 2 4 2 2 4 6" xfId="46175" xr:uid="{00000000-0005-0000-0000-0000EC970000}"/>
    <cellStyle name="Normal 3 2 2 4 2 2 4 7" xfId="54561" xr:uid="{00000000-0005-0000-0000-0000ED970000}"/>
    <cellStyle name="Normal 3 2 2 4 2 2 5" xfId="9665" xr:uid="{00000000-0005-0000-0000-0000EE970000}"/>
    <cellStyle name="Normal 3 2 2 4 2 2 6" xfId="18051" xr:uid="{00000000-0005-0000-0000-0000EF970000}"/>
    <cellStyle name="Normal 3 2 2 4 2 2 7" xfId="26437" xr:uid="{00000000-0005-0000-0000-0000F0970000}"/>
    <cellStyle name="Normal 3 2 2 4 2 2 8" xfId="34823" xr:uid="{00000000-0005-0000-0000-0000F1970000}"/>
    <cellStyle name="Normal 3 2 2 4 2 2 9" xfId="43209" xr:uid="{00000000-0005-0000-0000-0000F2970000}"/>
    <cellStyle name="Normal 3 2 2 4 2 3" xfId="1684" xr:uid="{00000000-0005-0000-0000-0000F3970000}"/>
    <cellStyle name="Normal 3 2 2 4 2 3 10" xfId="52009" xr:uid="{00000000-0005-0000-0000-0000F4970000}"/>
    <cellStyle name="Normal 3 2 2 4 2 3 11" xfId="60395" xr:uid="{00000000-0005-0000-0000-0000F5970000}"/>
    <cellStyle name="Normal 3 2 2 4 2 3 2" xfId="2704" xr:uid="{00000000-0005-0000-0000-0000F6970000}"/>
    <cellStyle name="Normal 3 2 2 4 2 3 2 2" xfId="5421" xr:uid="{00000000-0005-0000-0000-0000F7970000}"/>
    <cellStyle name="Normal 3 2 2 4 2 3 2 2 2" xfId="16775" xr:uid="{00000000-0005-0000-0000-0000F8970000}"/>
    <cellStyle name="Normal 3 2 2 4 2 3 2 2 3" xfId="25161" xr:uid="{00000000-0005-0000-0000-0000F9970000}"/>
    <cellStyle name="Normal 3 2 2 4 2 3 2 2 4" xfId="33547" xr:uid="{00000000-0005-0000-0000-0000FA970000}"/>
    <cellStyle name="Normal 3 2 2 4 2 3 2 2 5" xfId="41933" xr:uid="{00000000-0005-0000-0000-0000FB970000}"/>
    <cellStyle name="Normal 3 2 2 4 2 3 2 2 6" xfId="50319" xr:uid="{00000000-0005-0000-0000-0000FC970000}"/>
    <cellStyle name="Normal 3 2 2 4 2 3 2 2 7" xfId="58705" xr:uid="{00000000-0005-0000-0000-0000FD970000}"/>
    <cellStyle name="Normal 3 2 2 4 2 3 2 3" xfId="8389" xr:uid="{00000000-0005-0000-0000-0000FE970000}"/>
    <cellStyle name="Normal 3 2 2 4 2 3 2 3 2" xfId="14065" xr:uid="{00000000-0005-0000-0000-0000FF970000}"/>
    <cellStyle name="Normal 3 2 2 4 2 3 2 3 3" xfId="22451" xr:uid="{00000000-0005-0000-0000-000000980000}"/>
    <cellStyle name="Normal 3 2 2 4 2 3 2 3 4" xfId="30837" xr:uid="{00000000-0005-0000-0000-000001980000}"/>
    <cellStyle name="Normal 3 2 2 4 2 3 2 3 5" xfId="39223" xr:uid="{00000000-0005-0000-0000-000002980000}"/>
    <cellStyle name="Normal 3 2 2 4 2 3 2 3 6" xfId="47609" xr:uid="{00000000-0005-0000-0000-000003980000}"/>
    <cellStyle name="Normal 3 2 2 4 2 3 2 3 7" xfId="55995" xr:uid="{00000000-0005-0000-0000-000004980000}"/>
    <cellStyle name="Normal 3 2 2 4 2 3 2 4" xfId="11099" xr:uid="{00000000-0005-0000-0000-000005980000}"/>
    <cellStyle name="Normal 3 2 2 4 2 3 2 5" xfId="19485" xr:uid="{00000000-0005-0000-0000-000006980000}"/>
    <cellStyle name="Normal 3 2 2 4 2 3 2 6" xfId="27871" xr:uid="{00000000-0005-0000-0000-000007980000}"/>
    <cellStyle name="Normal 3 2 2 4 2 3 2 7" xfId="36257" xr:uid="{00000000-0005-0000-0000-000008980000}"/>
    <cellStyle name="Normal 3 2 2 4 2 3 2 8" xfId="44643" xr:uid="{00000000-0005-0000-0000-000009980000}"/>
    <cellStyle name="Normal 3 2 2 4 2 3 2 9" xfId="53029" xr:uid="{00000000-0005-0000-0000-00000A980000}"/>
    <cellStyle name="Normal 3 2 2 4 2 3 3" xfId="4401" xr:uid="{00000000-0005-0000-0000-00000B980000}"/>
    <cellStyle name="Normal 3 2 2 4 2 3 3 2" xfId="15755" xr:uid="{00000000-0005-0000-0000-00000C980000}"/>
    <cellStyle name="Normal 3 2 2 4 2 3 3 3" xfId="24141" xr:uid="{00000000-0005-0000-0000-00000D980000}"/>
    <cellStyle name="Normal 3 2 2 4 2 3 3 4" xfId="32527" xr:uid="{00000000-0005-0000-0000-00000E980000}"/>
    <cellStyle name="Normal 3 2 2 4 2 3 3 5" xfId="40913" xr:uid="{00000000-0005-0000-0000-00000F980000}"/>
    <cellStyle name="Normal 3 2 2 4 2 3 3 6" xfId="49299" xr:uid="{00000000-0005-0000-0000-000010980000}"/>
    <cellStyle name="Normal 3 2 2 4 2 3 3 7" xfId="57685" xr:uid="{00000000-0005-0000-0000-000011980000}"/>
    <cellStyle name="Normal 3 2 2 4 2 3 4" xfId="7369" xr:uid="{00000000-0005-0000-0000-000012980000}"/>
    <cellStyle name="Normal 3 2 2 4 2 3 4 2" xfId="13045" xr:uid="{00000000-0005-0000-0000-000013980000}"/>
    <cellStyle name="Normal 3 2 2 4 2 3 4 3" xfId="21431" xr:uid="{00000000-0005-0000-0000-000014980000}"/>
    <cellStyle name="Normal 3 2 2 4 2 3 4 4" xfId="29817" xr:uid="{00000000-0005-0000-0000-000015980000}"/>
    <cellStyle name="Normal 3 2 2 4 2 3 4 5" xfId="38203" xr:uid="{00000000-0005-0000-0000-000016980000}"/>
    <cellStyle name="Normal 3 2 2 4 2 3 4 6" xfId="46589" xr:uid="{00000000-0005-0000-0000-000017980000}"/>
    <cellStyle name="Normal 3 2 2 4 2 3 4 7" xfId="54975" xr:uid="{00000000-0005-0000-0000-000018980000}"/>
    <cellStyle name="Normal 3 2 2 4 2 3 5" xfId="10079" xr:uid="{00000000-0005-0000-0000-000019980000}"/>
    <cellStyle name="Normal 3 2 2 4 2 3 6" xfId="18465" xr:uid="{00000000-0005-0000-0000-00001A980000}"/>
    <cellStyle name="Normal 3 2 2 4 2 3 7" xfId="26851" xr:uid="{00000000-0005-0000-0000-00001B980000}"/>
    <cellStyle name="Normal 3 2 2 4 2 3 8" xfId="35237" xr:uid="{00000000-0005-0000-0000-00001C980000}"/>
    <cellStyle name="Normal 3 2 2 4 2 3 9" xfId="43623" xr:uid="{00000000-0005-0000-0000-00001D980000}"/>
    <cellStyle name="Normal 3 2 2 4 2 4" xfId="2290" xr:uid="{00000000-0005-0000-0000-00001E980000}"/>
    <cellStyle name="Normal 3 2 2 4 2 4 2" xfId="5007" xr:uid="{00000000-0005-0000-0000-00001F980000}"/>
    <cellStyle name="Normal 3 2 2 4 2 4 2 2" xfId="16361" xr:uid="{00000000-0005-0000-0000-000020980000}"/>
    <cellStyle name="Normal 3 2 2 4 2 4 2 3" xfId="24747" xr:uid="{00000000-0005-0000-0000-000021980000}"/>
    <cellStyle name="Normal 3 2 2 4 2 4 2 4" xfId="33133" xr:uid="{00000000-0005-0000-0000-000022980000}"/>
    <cellStyle name="Normal 3 2 2 4 2 4 2 5" xfId="41519" xr:uid="{00000000-0005-0000-0000-000023980000}"/>
    <cellStyle name="Normal 3 2 2 4 2 4 2 6" xfId="49905" xr:uid="{00000000-0005-0000-0000-000024980000}"/>
    <cellStyle name="Normal 3 2 2 4 2 4 2 7" xfId="58291" xr:uid="{00000000-0005-0000-0000-000025980000}"/>
    <cellStyle name="Normal 3 2 2 4 2 4 3" xfId="7975" xr:uid="{00000000-0005-0000-0000-000026980000}"/>
    <cellStyle name="Normal 3 2 2 4 2 4 3 2" xfId="13651" xr:uid="{00000000-0005-0000-0000-000027980000}"/>
    <cellStyle name="Normal 3 2 2 4 2 4 3 3" xfId="22037" xr:uid="{00000000-0005-0000-0000-000028980000}"/>
    <cellStyle name="Normal 3 2 2 4 2 4 3 4" xfId="30423" xr:uid="{00000000-0005-0000-0000-000029980000}"/>
    <cellStyle name="Normal 3 2 2 4 2 4 3 5" xfId="38809" xr:uid="{00000000-0005-0000-0000-00002A980000}"/>
    <cellStyle name="Normal 3 2 2 4 2 4 3 6" xfId="47195" xr:uid="{00000000-0005-0000-0000-00002B980000}"/>
    <cellStyle name="Normal 3 2 2 4 2 4 3 7" xfId="55581" xr:uid="{00000000-0005-0000-0000-00002C980000}"/>
    <cellStyle name="Normal 3 2 2 4 2 4 4" xfId="10685" xr:uid="{00000000-0005-0000-0000-00002D980000}"/>
    <cellStyle name="Normal 3 2 2 4 2 4 5" xfId="19071" xr:uid="{00000000-0005-0000-0000-00002E980000}"/>
    <cellStyle name="Normal 3 2 2 4 2 4 6" xfId="27457" xr:uid="{00000000-0005-0000-0000-00002F980000}"/>
    <cellStyle name="Normal 3 2 2 4 2 4 7" xfId="35843" xr:uid="{00000000-0005-0000-0000-000030980000}"/>
    <cellStyle name="Normal 3 2 2 4 2 4 8" xfId="44229" xr:uid="{00000000-0005-0000-0000-000031980000}"/>
    <cellStyle name="Normal 3 2 2 4 2 4 9" xfId="52615" xr:uid="{00000000-0005-0000-0000-000032980000}"/>
    <cellStyle name="Normal 3 2 2 4 2 5" xfId="3556" xr:uid="{00000000-0005-0000-0000-000033980000}"/>
    <cellStyle name="Normal 3 2 2 4 2 5 2" xfId="14910" xr:uid="{00000000-0005-0000-0000-000034980000}"/>
    <cellStyle name="Normal 3 2 2 4 2 5 3" xfId="23296" xr:uid="{00000000-0005-0000-0000-000035980000}"/>
    <cellStyle name="Normal 3 2 2 4 2 5 4" xfId="31682" xr:uid="{00000000-0005-0000-0000-000036980000}"/>
    <cellStyle name="Normal 3 2 2 4 2 5 5" xfId="40068" xr:uid="{00000000-0005-0000-0000-000037980000}"/>
    <cellStyle name="Normal 3 2 2 4 2 5 6" xfId="48454" xr:uid="{00000000-0005-0000-0000-000038980000}"/>
    <cellStyle name="Normal 3 2 2 4 2 5 7" xfId="56840" xr:uid="{00000000-0005-0000-0000-000039980000}"/>
    <cellStyle name="Normal 3 2 2 4 2 6" xfId="6524" xr:uid="{00000000-0005-0000-0000-00003A980000}"/>
    <cellStyle name="Normal 3 2 2 4 2 6 2" xfId="12200" xr:uid="{00000000-0005-0000-0000-00003B980000}"/>
    <cellStyle name="Normal 3 2 2 4 2 6 3" xfId="20586" xr:uid="{00000000-0005-0000-0000-00003C980000}"/>
    <cellStyle name="Normal 3 2 2 4 2 6 4" xfId="28972" xr:uid="{00000000-0005-0000-0000-00003D980000}"/>
    <cellStyle name="Normal 3 2 2 4 2 6 5" xfId="37358" xr:uid="{00000000-0005-0000-0000-00003E980000}"/>
    <cellStyle name="Normal 3 2 2 4 2 6 6" xfId="45744" xr:uid="{00000000-0005-0000-0000-00003F980000}"/>
    <cellStyle name="Normal 3 2 2 4 2 6 7" xfId="54130" xr:uid="{00000000-0005-0000-0000-000040980000}"/>
    <cellStyle name="Normal 3 2 2 4 2 7" xfId="9234" xr:uid="{00000000-0005-0000-0000-000041980000}"/>
    <cellStyle name="Normal 3 2 2 4 2 8" xfId="17620" xr:uid="{00000000-0005-0000-0000-000042980000}"/>
    <cellStyle name="Normal 3 2 2 4 2 9" xfId="26006" xr:uid="{00000000-0005-0000-0000-000043980000}"/>
    <cellStyle name="Normal 3 2 2 4 3" xfId="1185" xr:uid="{00000000-0005-0000-0000-000044980000}"/>
    <cellStyle name="Normal 3 2 2 4 3 10" xfId="43210" xr:uid="{00000000-0005-0000-0000-000045980000}"/>
    <cellStyle name="Normal 3 2 2 4 3 11" xfId="51596" xr:uid="{00000000-0005-0000-0000-000046980000}"/>
    <cellStyle name="Normal 3 2 2 4 3 12" xfId="59982" xr:uid="{00000000-0005-0000-0000-000047980000}"/>
    <cellStyle name="Normal 3 2 2 4 3 13" xfId="61411" xr:uid="{00000000-0005-0000-0000-000048980000}"/>
    <cellStyle name="Normal 3 2 2 4 3 2" xfId="1913" xr:uid="{00000000-0005-0000-0000-000049980000}"/>
    <cellStyle name="Normal 3 2 2 4 3 2 10" xfId="52238" xr:uid="{00000000-0005-0000-0000-00004A980000}"/>
    <cellStyle name="Normal 3 2 2 4 3 2 11" xfId="60624" xr:uid="{00000000-0005-0000-0000-00004B980000}"/>
    <cellStyle name="Normal 3 2 2 4 3 2 2" xfId="3136" xr:uid="{00000000-0005-0000-0000-00004C980000}"/>
    <cellStyle name="Normal 3 2 2 4 3 2 2 2" xfId="5853" xr:uid="{00000000-0005-0000-0000-00004D980000}"/>
    <cellStyle name="Normal 3 2 2 4 3 2 2 2 2" xfId="17207" xr:uid="{00000000-0005-0000-0000-00004E980000}"/>
    <cellStyle name="Normal 3 2 2 4 3 2 2 2 3" xfId="25593" xr:uid="{00000000-0005-0000-0000-00004F980000}"/>
    <cellStyle name="Normal 3 2 2 4 3 2 2 2 4" xfId="33979" xr:uid="{00000000-0005-0000-0000-000050980000}"/>
    <cellStyle name="Normal 3 2 2 4 3 2 2 2 5" xfId="42365" xr:uid="{00000000-0005-0000-0000-000051980000}"/>
    <cellStyle name="Normal 3 2 2 4 3 2 2 2 6" xfId="50751" xr:uid="{00000000-0005-0000-0000-000052980000}"/>
    <cellStyle name="Normal 3 2 2 4 3 2 2 2 7" xfId="59137" xr:uid="{00000000-0005-0000-0000-000053980000}"/>
    <cellStyle name="Normal 3 2 2 4 3 2 2 3" xfId="8821" xr:uid="{00000000-0005-0000-0000-000054980000}"/>
    <cellStyle name="Normal 3 2 2 4 3 2 2 3 2" xfId="14497" xr:uid="{00000000-0005-0000-0000-000055980000}"/>
    <cellStyle name="Normal 3 2 2 4 3 2 2 3 3" xfId="22883" xr:uid="{00000000-0005-0000-0000-000056980000}"/>
    <cellStyle name="Normal 3 2 2 4 3 2 2 3 4" xfId="31269" xr:uid="{00000000-0005-0000-0000-000057980000}"/>
    <cellStyle name="Normal 3 2 2 4 3 2 2 3 5" xfId="39655" xr:uid="{00000000-0005-0000-0000-000058980000}"/>
    <cellStyle name="Normal 3 2 2 4 3 2 2 3 6" xfId="48041" xr:uid="{00000000-0005-0000-0000-000059980000}"/>
    <cellStyle name="Normal 3 2 2 4 3 2 2 3 7" xfId="56427" xr:uid="{00000000-0005-0000-0000-00005A980000}"/>
    <cellStyle name="Normal 3 2 2 4 3 2 2 4" xfId="11531" xr:uid="{00000000-0005-0000-0000-00005B980000}"/>
    <cellStyle name="Normal 3 2 2 4 3 2 2 5" xfId="19917" xr:uid="{00000000-0005-0000-0000-00005C980000}"/>
    <cellStyle name="Normal 3 2 2 4 3 2 2 6" xfId="28303" xr:uid="{00000000-0005-0000-0000-00005D980000}"/>
    <cellStyle name="Normal 3 2 2 4 3 2 2 7" xfId="36689" xr:uid="{00000000-0005-0000-0000-00005E980000}"/>
    <cellStyle name="Normal 3 2 2 4 3 2 2 8" xfId="45075" xr:uid="{00000000-0005-0000-0000-00005F980000}"/>
    <cellStyle name="Normal 3 2 2 4 3 2 2 9" xfId="53461" xr:uid="{00000000-0005-0000-0000-000060980000}"/>
    <cellStyle name="Normal 3 2 2 4 3 2 3" xfId="4630" xr:uid="{00000000-0005-0000-0000-000061980000}"/>
    <cellStyle name="Normal 3 2 2 4 3 2 3 2" xfId="15984" xr:uid="{00000000-0005-0000-0000-000062980000}"/>
    <cellStyle name="Normal 3 2 2 4 3 2 3 3" xfId="24370" xr:uid="{00000000-0005-0000-0000-000063980000}"/>
    <cellStyle name="Normal 3 2 2 4 3 2 3 4" xfId="32756" xr:uid="{00000000-0005-0000-0000-000064980000}"/>
    <cellStyle name="Normal 3 2 2 4 3 2 3 5" xfId="41142" xr:uid="{00000000-0005-0000-0000-000065980000}"/>
    <cellStyle name="Normal 3 2 2 4 3 2 3 6" xfId="49528" xr:uid="{00000000-0005-0000-0000-000066980000}"/>
    <cellStyle name="Normal 3 2 2 4 3 2 3 7" xfId="57914" xr:uid="{00000000-0005-0000-0000-000067980000}"/>
    <cellStyle name="Normal 3 2 2 4 3 2 4" xfId="7598" xr:uid="{00000000-0005-0000-0000-000068980000}"/>
    <cellStyle name="Normal 3 2 2 4 3 2 4 2" xfId="13274" xr:uid="{00000000-0005-0000-0000-000069980000}"/>
    <cellStyle name="Normal 3 2 2 4 3 2 4 3" xfId="21660" xr:uid="{00000000-0005-0000-0000-00006A980000}"/>
    <cellStyle name="Normal 3 2 2 4 3 2 4 4" xfId="30046" xr:uid="{00000000-0005-0000-0000-00006B980000}"/>
    <cellStyle name="Normal 3 2 2 4 3 2 4 5" xfId="38432" xr:uid="{00000000-0005-0000-0000-00006C980000}"/>
    <cellStyle name="Normal 3 2 2 4 3 2 4 6" xfId="46818" xr:uid="{00000000-0005-0000-0000-00006D980000}"/>
    <cellStyle name="Normal 3 2 2 4 3 2 4 7" xfId="55204" xr:uid="{00000000-0005-0000-0000-00006E980000}"/>
    <cellStyle name="Normal 3 2 2 4 3 2 5" xfId="10308" xr:uid="{00000000-0005-0000-0000-00006F980000}"/>
    <cellStyle name="Normal 3 2 2 4 3 2 6" xfId="18694" xr:uid="{00000000-0005-0000-0000-000070980000}"/>
    <cellStyle name="Normal 3 2 2 4 3 2 7" xfId="27080" xr:uid="{00000000-0005-0000-0000-000071980000}"/>
    <cellStyle name="Normal 3 2 2 4 3 2 8" xfId="35466" xr:uid="{00000000-0005-0000-0000-000072980000}"/>
    <cellStyle name="Normal 3 2 2 4 3 2 9" xfId="43852" xr:uid="{00000000-0005-0000-0000-000073980000}"/>
    <cellStyle name="Normal 3 2 2 4 3 3" xfId="2291" xr:uid="{00000000-0005-0000-0000-000074980000}"/>
    <cellStyle name="Normal 3 2 2 4 3 3 2" xfId="5008" xr:uid="{00000000-0005-0000-0000-000075980000}"/>
    <cellStyle name="Normal 3 2 2 4 3 3 2 2" xfId="16362" xr:uid="{00000000-0005-0000-0000-000076980000}"/>
    <cellStyle name="Normal 3 2 2 4 3 3 2 3" xfId="24748" xr:uid="{00000000-0005-0000-0000-000077980000}"/>
    <cellStyle name="Normal 3 2 2 4 3 3 2 4" xfId="33134" xr:uid="{00000000-0005-0000-0000-000078980000}"/>
    <cellStyle name="Normal 3 2 2 4 3 3 2 5" xfId="41520" xr:uid="{00000000-0005-0000-0000-000079980000}"/>
    <cellStyle name="Normal 3 2 2 4 3 3 2 6" xfId="49906" xr:uid="{00000000-0005-0000-0000-00007A980000}"/>
    <cellStyle name="Normal 3 2 2 4 3 3 2 7" xfId="58292" xr:uid="{00000000-0005-0000-0000-00007B980000}"/>
    <cellStyle name="Normal 3 2 2 4 3 3 3" xfId="7976" xr:uid="{00000000-0005-0000-0000-00007C980000}"/>
    <cellStyle name="Normal 3 2 2 4 3 3 3 2" xfId="13652" xr:uid="{00000000-0005-0000-0000-00007D980000}"/>
    <cellStyle name="Normal 3 2 2 4 3 3 3 3" xfId="22038" xr:uid="{00000000-0005-0000-0000-00007E980000}"/>
    <cellStyle name="Normal 3 2 2 4 3 3 3 4" xfId="30424" xr:uid="{00000000-0005-0000-0000-00007F980000}"/>
    <cellStyle name="Normal 3 2 2 4 3 3 3 5" xfId="38810" xr:uid="{00000000-0005-0000-0000-000080980000}"/>
    <cellStyle name="Normal 3 2 2 4 3 3 3 6" xfId="47196" xr:uid="{00000000-0005-0000-0000-000081980000}"/>
    <cellStyle name="Normal 3 2 2 4 3 3 3 7" xfId="55582" xr:uid="{00000000-0005-0000-0000-000082980000}"/>
    <cellStyle name="Normal 3 2 2 4 3 3 4" xfId="10686" xr:uid="{00000000-0005-0000-0000-000083980000}"/>
    <cellStyle name="Normal 3 2 2 4 3 3 5" xfId="19072" xr:uid="{00000000-0005-0000-0000-000084980000}"/>
    <cellStyle name="Normal 3 2 2 4 3 3 6" xfId="27458" xr:uid="{00000000-0005-0000-0000-000085980000}"/>
    <cellStyle name="Normal 3 2 2 4 3 3 7" xfId="35844" xr:uid="{00000000-0005-0000-0000-000086980000}"/>
    <cellStyle name="Normal 3 2 2 4 3 3 8" xfId="44230" xr:uid="{00000000-0005-0000-0000-000087980000}"/>
    <cellStyle name="Normal 3 2 2 4 3 3 9" xfId="52616" xr:uid="{00000000-0005-0000-0000-000088980000}"/>
    <cellStyle name="Normal 3 2 2 4 3 4" xfId="3988" xr:uid="{00000000-0005-0000-0000-000089980000}"/>
    <cellStyle name="Normal 3 2 2 4 3 4 2" xfId="15342" xr:uid="{00000000-0005-0000-0000-00008A980000}"/>
    <cellStyle name="Normal 3 2 2 4 3 4 3" xfId="23728" xr:uid="{00000000-0005-0000-0000-00008B980000}"/>
    <cellStyle name="Normal 3 2 2 4 3 4 4" xfId="32114" xr:uid="{00000000-0005-0000-0000-00008C980000}"/>
    <cellStyle name="Normal 3 2 2 4 3 4 5" xfId="40500" xr:uid="{00000000-0005-0000-0000-00008D980000}"/>
    <cellStyle name="Normal 3 2 2 4 3 4 6" xfId="48886" xr:uid="{00000000-0005-0000-0000-00008E980000}"/>
    <cellStyle name="Normal 3 2 2 4 3 4 7" xfId="57272" xr:uid="{00000000-0005-0000-0000-00008F980000}"/>
    <cellStyle name="Normal 3 2 2 4 3 5" xfId="6956" xr:uid="{00000000-0005-0000-0000-000090980000}"/>
    <cellStyle name="Normal 3 2 2 4 3 5 2" xfId="12632" xr:uid="{00000000-0005-0000-0000-000091980000}"/>
    <cellStyle name="Normal 3 2 2 4 3 5 3" xfId="21018" xr:uid="{00000000-0005-0000-0000-000092980000}"/>
    <cellStyle name="Normal 3 2 2 4 3 5 4" xfId="29404" xr:uid="{00000000-0005-0000-0000-000093980000}"/>
    <cellStyle name="Normal 3 2 2 4 3 5 5" xfId="37790" xr:uid="{00000000-0005-0000-0000-000094980000}"/>
    <cellStyle name="Normal 3 2 2 4 3 5 6" xfId="46176" xr:uid="{00000000-0005-0000-0000-000095980000}"/>
    <cellStyle name="Normal 3 2 2 4 3 5 7" xfId="54562" xr:uid="{00000000-0005-0000-0000-000096980000}"/>
    <cellStyle name="Normal 3 2 2 4 3 6" xfId="9666" xr:uid="{00000000-0005-0000-0000-000097980000}"/>
    <cellStyle name="Normal 3 2 2 4 3 7" xfId="18052" xr:uid="{00000000-0005-0000-0000-000098980000}"/>
    <cellStyle name="Normal 3 2 2 4 3 8" xfId="26438" xr:uid="{00000000-0005-0000-0000-000099980000}"/>
    <cellStyle name="Normal 3 2 2 4 3 9" xfId="34824" xr:uid="{00000000-0005-0000-0000-00009A980000}"/>
    <cellStyle name="Normal 3 2 2 4 4" xfId="1183" xr:uid="{00000000-0005-0000-0000-00009B980000}"/>
    <cellStyle name="Normal 3 2 2 4 4 10" xfId="51594" xr:uid="{00000000-0005-0000-0000-00009C980000}"/>
    <cellStyle name="Normal 3 2 2 4 4 11" xfId="59980" xr:uid="{00000000-0005-0000-0000-00009D980000}"/>
    <cellStyle name="Normal 3 2 2 4 4 2" xfId="3134" xr:uid="{00000000-0005-0000-0000-00009E980000}"/>
    <cellStyle name="Normal 3 2 2 4 4 2 2" xfId="5851" xr:uid="{00000000-0005-0000-0000-00009F980000}"/>
    <cellStyle name="Normal 3 2 2 4 4 2 2 2" xfId="17205" xr:uid="{00000000-0005-0000-0000-0000A0980000}"/>
    <cellStyle name="Normal 3 2 2 4 4 2 2 3" xfId="25591" xr:uid="{00000000-0005-0000-0000-0000A1980000}"/>
    <cellStyle name="Normal 3 2 2 4 4 2 2 4" xfId="33977" xr:uid="{00000000-0005-0000-0000-0000A2980000}"/>
    <cellStyle name="Normal 3 2 2 4 4 2 2 5" xfId="42363" xr:uid="{00000000-0005-0000-0000-0000A3980000}"/>
    <cellStyle name="Normal 3 2 2 4 4 2 2 6" xfId="50749" xr:uid="{00000000-0005-0000-0000-0000A4980000}"/>
    <cellStyle name="Normal 3 2 2 4 4 2 2 7" xfId="59135" xr:uid="{00000000-0005-0000-0000-0000A5980000}"/>
    <cellStyle name="Normal 3 2 2 4 4 2 3" xfId="8819" xr:uid="{00000000-0005-0000-0000-0000A6980000}"/>
    <cellStyle name="Normal 3 2 2 4 4 2 3 2" xfId="14495" xr:uid="{00000000-0005-0000-0000-0000A7980000}"/>
    <cellStyle name="Normal 3 2 2 4 4 2 3 3" xfId="22881" xr:uid="{00000000-0005-0000-0000-0000A8980000}"/>
    <cellStyle name="Normal 3 2 2 4 4 2 3 4" xfId="31267" xr:uid="{00000000-0005-0000-0000-0000A9980000}"/>
    <cellStyle name="Normal 3 2 2 4 4 2 3 5" xfId="39653" xr:uid="{00000000-0005-0000-0000-0000AA980000}"/>
    <cellStyle name="Normal 3 2 2 4 4 2 3 6" xfId="48039" xr:uid="{00000000-0005-0000-0000-0000AB980000}"/>
    <cellStyle name="Normal 3 2 2 4 4 2 3 7" xfId="56425" xr:uid="{00000000-0005-0000-0000-0000AC980000}"/>
    <cellStyle name="Normal 3 2 2 4 4 2 4" xfId="11529" xr:uid="{00000000-0005-0000-0000-0000AD980000}"/>
    <cellStyle name="Normal 3 2 2 4 4 2 5" xfId="19915" xr:uid="{00000000-0005-0000-0000-0000AE980000}"/>
    <cellStyle name="Normal 3 2 2 4 4 2 6" xfId="28301" xr:uid="{00000000-0005-0000-0000-0000AF980000}"/>
    <cellStyle name="Normal 3 2 2 4 4 2 7" xfId="36687" xr:uid="{00000000-0005-0000-0000-0000B0980000}"/>
    <cellStyle name="Normal 3 2 2 4 4 2 8" xfId="45073" xr:uid="{00000000-0005-0000-0000-0000B1980000}"/>
    <cellStyle name="Normal 3 2 2 4 4 2 9" xfId="53459" xr:uid="{00000000-0005-0000-0000-0000B2980000}"/>
    <cellStyle name="Normal 3 2 2 4 4 3" xfId="3986" xr:uid="{00000000-0005-0000-0000-0000B3980000}"/>
    <cellStyle name="Normal 3 2 2 4 4 3 2" xfId="15340" xr:uid="{00000000-0005-0000-0000-0000B4980000}"/>
    <cellStyle name="Normal 3 2 2 4 4 3 3" xfId="23726" xr:uid="{00000000-0005-0000-0000-0000B5980000}"/>
    <cellStyle name="Normal 3 2 2 4 4 3 4" xfId="32112" xr:uid="{00000000-0005-0000-0000-0000B6980000}"/>
    <cellStyle name="Normal 3 2 2 4 4 3 5" xfId="40498" xr:uid="{00000000-0005-0000-0000-0000B7980000}"/>
    <cellStyle name="Normal 3 2 2 4 4 3 6" xfId="48884" xr:uid="{00000000-0005-0000-0000-0000B8980000}"/>
    <cellStyle name="Normal 3 2 2 4 4 3 7" xfId="57270" xr:uid="{00000000-0005-0000-0000-0000B9980000}"/>
    <cellStyle name="Normal 3 2 2 4 4 4" xfId="6954" xr:uid="{00000000-0005-0000-0000-0000BA980000}"/>
    <cellStyle name="Normal 3 2 2 4 4 4 2" xfId="12630" xr:uid="{00000000-0005-0000-0000-0000BB980000}"/>
    <cellStyle name="Normal 3 2 2 4 4 4 3" xfId="21016" xr:uid="{00000000-0005-0000-0000-0000BC980000}"/>
    <cellStyle name="Normal 3 2 2 4 4 4 4" xfId="29402" xr:uid="{00000000-0005-0000-0000-0000BD980000}"/>
    <cellStyle name="Normal 3 2 2 4 4 4 5" xfId="37788" xr:uid="{00000000-0005-0000-0000-0000BE980000}"/>
    <cellStyle name="Normal 3 2 2 4 4 4 6" xfId="46174" xr:uid="{00000000-0005-0000-0000-0000BF980000}"/>
    <cellStyle name="Normal 3 2 2 4 4 4 7" xfId="54560" xr:uid="{00000000-0005-0000-0000-0000C0980000}"/>
    <cellStyle name="Normal 3 2 2 4 4 5" xfId="9664" xr:uid="{00000000-0005-0000-0000-0000C1980000}"/>
    <cellStyle name="Normal 3 2 2 4 4 6" xfId="18050" xr:uid="{00000000-0005-0000-0000-0000C2980000}"/>
    <cellStyle name="Normal 3 2 2 4 4 7" xfId="26436" xr:uid="{00000000-0005-0000-0000-0000C3980000}"/>
    <cellStyle name="Normal 3 2 2 4 4 8" xfId="34822" xr:uid="{00000000-0005-0000-0000-0000C4980000}"/>
    <cellStyle name="Normal 3 2 2 4 4 9" xfId="43208" xr:uid="{00000000-0005-0000-0000-0000C5980000}"/>
    <cellStyle name="Normal 3 2 2 4 5" xfId="1683" xr:uid="{00000000-0005-0000-0000-0000C6980000}"/>
    <cellStyle name="Normal 3 2 2 4 5 10" xfId="52008" xr:uid="{00000000-0005-0000-0000-0000C7980000}"/>
    <cellStyle name="Normal 3 2 2 4 5 11" xfId="60394" xr:uid="{00000000-0005-0000-0000-0000C8980000}"/>
    <cellStyle name="Normal 3 2 2 4 5 2" xfId="2703" xr:uid="{00000000-0005-0000-0000-0000C9980000}"/>
    <cellStyle name="Normal 3 2 2 4 5 2 2" xfId="5420" xr:uid="{00000000-0005-0000-0000-0000CA980000}"/>
    <cellStyle name="Normal 3 2 2 4 5 2 2 2" xfId="16774" xr:uid="{00000000-0005-0000-0000-0000CB980000}"/>
    <cellStyle name="Normal 3 2 2 4 5 2 2 3" xfId="25160" xr:uid="{00000000-0005-0000-0000-0000CC980000}"/>
    <cellStyle name="Normal 3 2 2 4 5 2 2 4" xfId="33546" xr:uid="{00000000-0005-0000-0000-0000CD980000}"/>
    <cellStyle name="Normal 3 2 2 4 5 2 2 5" xfId="41932" xr:uid="{00000000-0005-0000-0000-0000CE980000}"/>
    <cellStyle name="Normal 3 2 2 4 5 2 2 6" xfId="50318" xr:uid="{00000000-0005-0000-0000-0000CF980000}"/>
    <cellStyle name="Normal 3 2 2 4 5 2 2 7" xfId="58704" xr:uid="{00000000-0005-0000-0000-0000D0980000}"/>
    <cellStyle name="Normal 3 2 2 4 5 2 3" xfId="8388" xr:uid="{00000000-0005-0000-0000-0000D1980000}"/>
    <cellStyle name="Normal 3 2 2 4 5 2 3 2" xfId="14064" xr:uid="{00000000-0005-0000-0000-0000D2980000}"/>
    <cellStyle name="Normal 3 2 2 4 5 2 3 3" xfId="22450" xr:uid="{00000000-0005-0000-0000-0000D3980000}"/>
    <cellStyle name="Normal 3 2 2 4 5 2 3 4" xfId="30836" xr:uid="{00000000-0005-0000-0000-0000D4980000}"/>
    <cellStyle name="Normal 3 2 2 4 5 2 3 5" xfId="39222" xr:uid="{00000000-0005-0000-0000-0000D5980000}"/>
    <cellStyle name="Normal 3 2 2 4 5 2 3 6" xfId="47608" xr:uid="{00000000-0005-0000-0000-0000D6980000}"/>
    <cellStyle name="Normal 3 2 2 4 5 2 3 7" xfId="55994" xr:uid="{00000000-0005-0000-0000-0000D7980000}"/>
    <cellStyle name="Normal 3 2 2 4 5 2 4" xfId="11098" xr:uid="{00000000-0005-0000-0000-0000D8980000}"/>
    <cellStyle name="Normal 3 2 2 4 5 2 5" xfId="19484" xr:uid="{00000000-0005-0000-0000-0000D9980000}"/>
    <cellStyle name="Normal 3 2 2 4 5 2 6" xfId="27870" xr:uid="{00000000-0005-0000-0000-0000DA980000}"/>
    <cellStyle name="Normal 3 2 2 4 5 2 7" xfId="36256" xr:uid="{00000000-0005-0000-0000-0000DB980000}"/>
    <cellStyle name="Normal 3 2 2 4 5 2 8" xfId="44642" xr:uid="{00000000-0005-0000-0000-0000DC980000}"/>
    <cellStyle name="Normal 3 2 2 4 5 2 9" xfId="53028" xr:uid="{00000000-0005-0000-0000-0000DD980000}"/>
    <cellStyle name="Normal 3 2 2 4 5 3" xfId="4400" xr:uid="{00000000-0005-0000-0000-0000DE980000}"/>
    <cellStyle name="Normal 3 2 2 4 5 3 2" xfId="15754" xr:uid="{00000000-0005-0000-0000-0000DF980000}"/>
    <cellStyle name="Normal 3 2 2 4 5 3 3" xfId="24140" xr:uid="{00000000-0005-0000-0000-0000E0980000}"/>
    <cellStyle name="Normal 3 2 2 4 5 3 4" xfId="32526" xr:uid="{00000000-0005-0000-0000-0000E1980000}"/>
    <cellStyle name="Normal 3 2 2 4 5 3 5" xfId="40912" xr:uid="{00000000-0005-0000-0000-0000E2980000}"/>
    <cellStyle name="Normal 3 2 2 4 5 3 6" xfId="49298" xr:uid="{00000000-0005-0000-0000-0000E3980000}"/>
    <cellStyle name="Normal 3 2 2 4 5 3 7" xfId="57684" xr:uid="{00000000-0005-0000-0000-0000E4980000}"/>
    <cellStyle name="Normal 3 2 2 4 5 4" xfId="7368" xr:uid="{00000000-0005-0000-0000-0000E5980000}"/>
    <cellStyle name="Normal 3 2 2 4 5 4 2" xfId="13044" xr:uid="{00000000-0005-0000-0000-0000E6980000}"/>
    <cellStyle name="Normal 3 2 2 4 5 4 3" xfId="21430" xr:uid="{00000000-0005-0000-0000-0000E7980000}"/>
    <cellStyle name="Normal 3 2 2 4 5 4 4" xfId="29816" xr:uid="{00000000-0005-0000-0000-0000E8980000}"/>
    <cellStyle name="Normal 3 2 2 4 5 4 5" xfId="38202" xr:uid="{00000000-0005-0000-0000-0000E9980000}"/>
    <cellStyle name="Normal 3 2 2 4 5 4 6" xfId="46588" xr:uid="{00000000-0005-0000-0000-0000EA980000}"/>
    <cellStyle name="Normal 3 2 2 4 5 4 7" xfId="54974" xr:uid="{00000000-0005-0000-0000-0000EB980000}"/>
    <cellStyle name="Normal 3 2 2 4 5 5" xfId="10078" xr:uid="{00000000-0005-0000-0000-0000EC980000}"/>
    <cellStyle name="Normal 3 2 2 4 5 6" xfId="18464" xr:uid="{00000000-0005-0000-0000-0000ED980000}"/>
    <cellStyle name="Normal 3 2 2 4 5 7" xfId="26850" xr:uid="{00000000-0005-0000-0000-0000EE980000}"/>
    <cellStyle name="Normal 3 2 2 4 5 8" xfId="35236" xr:uid="{00000000-0005-0000-0000-0000EF980000}"/>
    <cellStyle name="Normal 3 2 2 4 5 9" xfId="43622" xr:uid="{00000000-0005-0000-0000-0000F0980000}"/>
    <cellStyle name="Normal 3 2 2 4 6" xfId="2289" xr:uid="{00000000-0005-0000-0000-0000F1980000}"/>
    <cellStyle name="Normal 3 2 2 4 6 2" xfId="5006" xr:uid="{00000000-0005-0000-0000-0000F2980000}"/>
    <cellStyle name="Normal 3 2 2 4 6 2 2" xfId="16360" xr:uid="{00000000-0005-0000-0000-0000F3980000}"/>
    <cellStyle name="Normal 3 2 2 4 6 2 3" xfId="24746" xr:uid="{00000000-0005-0000-0000-0000F4980000}"/>
    <cellStyle name="Normal 3 2 2 4 6 2 4" xfId="33132" xr:uid="{00000000-0005-0000-0000-0000F5980000}"/>
    <cellStyle name="Normal 3 2 2 4 6 2 5" xfId="41518" xr:uid="{00000000-0005-0000-0000-0000F6980000}"/>
    <cellStyle name="Normal 3 2 2 4 6 2 6" xfId="49904" xr:uid="{00000000-0005-0000-0000-0000F7980000}"/>
    <cellStyle name="Normal 3 2 2 4 6 2 7" xfId="58290" xr:uid="{00000000-0005-0000-0000-0000F8980000}"/>
    <cellStyle name="Normal 3 2 2 4 6 3" xfId="7974" xr:uid="{00000000-0005-0000-0000-0000F9980000}"/>
    <cellStyle name="Normal 3 2 2 4 6 3 2" xfId="13650" xr:uid="{00000000-0005-0000-0000-0000FA980000}"/>
    <cellStyle name="Normal 3 2 2 4 6 3 3" xfId="22036" xr:uid="{00000000-0005-0000-0000-0000FB980000}"/>
    <cellStyle name="Normal 3 2 2 4 6 3 4" xfId="30422" xr:uid="{00000000-0005-0000-0000-0000FC980000}"/>
    <cellStyle name="Normal 3 2 2 4 6 3 5" xfId="38808" xr:uid="{00000000-0005-0000-0000-0000FD980000}"/>
    <cellStyle name="Normal 3 2 2 4 6 3 6" xfId="47194" xr:uid="{00000000-0005-0000-0000-0000FE980000}"/>
    <cellStyle name="Normal 3 2 2 4 6 3 7" xfId="55580" xr:uid="{00000000-0005-0000-0000-0000FF980000}"/>
    <cellStyle name="Normal 3 2 2 4 6 4" xfId="10684" xr:uid="{00000000-0005-0000-0000-000000990000}"/>
    <cellStyle name="Normal 3 2 2 4 6 5" xfId="19070" xr:uid="{00000000-0005-0000-0000-000001990000}"/>
    <cellStyle name="Normal 3 2 2 4 6 6" xfId="27456" xr:uid="{00000000-0005-0000-0000-000002990000}"/>
    <cellStyle name="Normal 3 2 2 4 6 7" xfId="35842" xr:uid="{00000000-0005-0000-0000-000003990000}"/>
    <cellStyle name="Normal 3 2 2 4 6 8" xfId="44228" xr:uid="{00000000-0005-0000-0000-000004990000}"/>
    <cellStyle name="Normal 3 2 2 4 6 9" xfId="52614" xr:uid="{00000000-0005-0000-0000-000005990000}"/>
    <cellStyle name="Normal 3 2 2 4 7" xfId="739" xr:uid="{00000000-0005-0000-0000-000006990000}"/>
    <cellStyle name="Normal 3 2 2 4 7 2" xfId="6523" xr:uid="{00000000-0005-0000-0000-000007990000}"/>
    <cellStyle name="Normal 3 2 2 4 7 3" xfId="12199" xr:uid="{00000000-0005-0000-0000-000008990000}"/>
    <cellStyle name="Normal 3 2 2 4 7 4" xfId="20585" xr:uid="{00000000-0005-0000-0000-000009990000}"/>
    <cellStyle name="Normal 3 2 2 4 7 5" xfId="28971" xr:uid="{00000000-0005-0000-0000-00000A990000}"/>
    <cellStyle name="Normal 3 2 2 4 7 6" xfId="37357" xr:uid="{00000000-0005-0000-0000-00000B990000}"/>
    <cellStyle name="Normal 3 2 2 4 7 7" xfId="45743" xr:uid="{00000000-0005-0000-0000-00000C990000}"/>
    <cellStyle name="Normal 3 2 2 4 7 8" xfId="54129" xr:uid="{00000000-0005-0000-0000-00000D990000}"/>
    <cellStyle name="Normal 3 2 2 4 8" xfId="3555" xr:uid="{00000000-0005-0000-0000-00000E990000}"/>
    <cellStyle name="Normal 3 2 2 4 8 2" xfId="14909" xr:uid="{00000000-0005-0000-0000-00000F990000}"/>
    <cellStyle name="Normal 3 2 2 4 8 3" xfId="23295" xr:uid="{00000000-0005-0000-0000-000010990000}"/>
    <cellStyle name="Normal 3 2 2 4 8 4" xfId="31681" xr:uid="{00000000-0005-0000-0000-000011990000}"/>
    <cellStyle name="Normal 3 2 2 4 8 5" xfId="40067" xr:uid="{00000000-0005-0000-0000-000012990000}"/>
    <cellStyle name="Normal 3 2 2 4 8 6" xfId="48453" xr:uid="{00000000-0005-0000-0000-000013990000}"/>
    <cellStyle name="Normal 3 2 2 4 8 7" xfId="56839" xr:uid="{00000000-0005-0000-0000-000014990000}"/>
    <cellStyle name="Normal 3 2 2 4 9" xfId="6167" xr:uid="{00000000-0005-0000-0000-000015990000}"/>
    <cellStyle name="Normal 3 2 2 4 9 2" xfId="11843" xr:uid="{00000000-0005-0000-0000-000016990000}"/>
    <cellStyle name="Normal 3 2 2 4 9 3" xfId="20229" xr:uid="{00000000-0005-0000-0000-000017990000}"/>
    <cellStyle name="Normal 3 2 2 4 9 4" xfId="28615" xr:uid="{00000000-0005-0000-0000-000018990000}"/>
    <cellStyle name="Normal 3 2 2 4 9 5" xfId="37001" xr:uid="{00000000-0005-0000-0000-000019990000}"/>
    <cellStyle name="Normal 3 2 2 4 9 6" xfId="45387" xr:uid="{00000000-0005-0000-0000-00001A990000}"/>
    <cellStyle name="Normal 3 2 2 4 9 7" xfId="53773" xr:uid="{00000000-0005-0000-0000-00001B990000}"/>
    <cellStyle name="Normal 3 2 2 4_Sheet1" xfId="364" xr:uid="{00000000-0005-0000-0000-00001C990000}"/>
    <cellStyle name="Normal 3 2 2 5" xfId="365" xr:uid="{00000000-0005-0000-0000-00001D990000}"/>
    <cellStyle name="Normal 3 2 2 5 10" xfId="9235" xr:uid="{00000000-0005-0000-0000-00001E990000}"/>
    <cellStyle name="Normal 3 2 2 5 11" xfId="17621" xr:uid="{00000000-0005-0000-0000-00001F990000}"/>
    <cellStyle name="Normal 3 2 2 5 12" xfId="26007" xr:uid="{00000000-0005-0000-0000-000020990000}"/>
    <cellStyle name="Normal 3 2 2 5 13" xfId="34393" xr:uid="{00000000-0005-0000-0000-000021990000}"/>
    <cellStyle name="Normal 3 2 2 5 14" xfId="42779" xr:uid="{00000000-0005-0000-0000-000022990000}"/>
    <cellStyle name="Normal 3 2 2 5 15" xfId="51165" xr:uid="{00000000-0005-0000-0000-000023990000}"/>
    <cellStyle name="Normal 3 2 2 5 16" xfId="59551" xr:uid="{00000000-0005-0000-0000-000024990000}"/>
    <cellStyle name="Normal 3 2 2 5 17" xfId="60918" xr:uid="{00000000-0005-0000-0000-000025990000}"/>
    <cellStyle name="Normal 3 2 2 5 2" xfId="366" xr:uid="{00000000-0005-0000-0000-000026990000}"/>
    <cellStyle name="Normal 3 2 2 5 2 10" xfId="34394" xr:uid="{00000000-0005-0000-0000-000027990000}"/>
    <cellStyle name="Normal 3 2 2 5 2 11" xfId="42780" xr:uid="{00000000-0005-0000-0000-000028990000}"/>
    <cellStyle name="Normal 3 2 2 5 2 12" xfId="51166" xr:uid="{00000000-0005-0000-0000-000029990000}"/>
    <cellStyle name="Normal 3 2 2 5 2 13" xfId="59552" xr:uid="{00000000-0005-0000-0000-00002A990000}"/>
    <cellStyle name="Normal 3 2 2 5 2 14" xfId="60919" xr:uid="{00000000-0005-0000-0000-00002B990000}"/>
    <cellStyle name="Normal 3 2 2 5 2 2" xfId="1187" xr:uid="{00000000-0005-0000-0000-00002C990000}"/>
    <cellStyle name="Normal 3 2 2 5 2 2 10" xfId="51598" xr:uid="{00000000-0005-0000-0000-00002D990000}"/>
    <cellStyle name="Normal 3 2 2 5 2 2 11" xfId="59984" xr:uid="{00000000-0005-0000-0000-00002E990000}"/>
    <cellStyle name="Normal 3 2 2 5 2 2 12" xfId="61414" xr:uid="{00000000-0005-0000-0000-00002F990000}"/>
    <cellStyle name="Normal 3 2 2 5 2 2 2" xfId="3138" xr:uid="{00000000-0005-0000-0000-000030990000}"/>
    <cellStyle name="Normal 3 2 2 5 2 2 2 2" xfId="5855" xr:uid="{00000000-0005-0000-0000-000031990000}"/>
    <cellStyle name="Normal 3 2 2 5 2 2 2 2 2" xfId="17209" xr:uid="{00000000-0005-0000-0000-000032990000}"/>
    <cellStyle name="Normal 3 2 2 5 2 2 2 2 3" xfId="25595" xr:uid="{00000000-0005-0000-0000-000033990000}"/>
    <cellStyle name="Normal 3 2 2 5 2 2 2 2 4" xfId="33981" xr:uid="{00000000-0005-0000-0000-000034990000}"/>
    <cellStyle name="Normal 3 2 2 5 2 2 2 2 5" xfId="42367" xr:uid="{00000000-0005-0000-0000-000035990000}"/>
    <cellStyle name="Normal 3 2 2 5 2 2 2 2 6" xfId="50753" xr:uid="{00000000-0005-0000-0000-000036990000}"/>
    <cellStyle name="Normal 3 2 2 5 2 2 2 2 7" xfId="59139" xr:uid="{00000000-0005-0000-0000-000037990000}"/>
    <cellStyle name="Normal 3 2 2 5 2 2 2 3" xfId="8823" xr:uid="{00000000-0005-0000-0000-000038990000}"/>
    <cellStyle name="Normal 3 2 2 5 2 2 2 3 2" xfId="14499" xr:uid="{00000000-0005-0000-0000-000039990000}"/>
    <cellStyle name="Normal 3 2 2 5 2 2 2 3 3" xfId="22885" xr:uid="{00000000-0005-0000-0000-00003A990000}"/>
    <cellStyle name="Normal 3 2 2 5 2 2 2 3 4" xfId="31271" xr:uid="{00000000-0005-0000-0000-00003B990000}"/>
    <cellStyle name="Normal 3 2 2 5 2 2 2 3 5" xfId="39657" xr:uid="{00000000-0005-0000-0000-00003C990000}"/>
    <cellStyle name="Normal 3 2 2 5 2 2 2 3 6" xfId="48043" xr:uid="{00000000-0005-0000-0000-00003D990000}"/>
    <cellStyle name="Normal 3 2 2 5 2 2 2 3 7" xfId="56429" xr:uid="{00000000-0005-0000-0000-00003E990000}"/>
    <cellStyle name="Normal 3 2 2 5 2 2 2 4" xfId="11533" xr:uid="{00000000-0005-0000-0000-00003F990000}"/>
    <cellStyle name="Normal 3 2 2 5 2 2 2 5" xfId="19919" xr:uid="{00000000-0005-0000-0000-000040990000}"/>
    <cellStyle name="Normal 3 2 2 5 2 2 2 6" xfId="28305" xr:uid="{00000000-0005-0000-0000-000041990000}"/>
    <cellStyle name="Normal 3 2 2 5 2 2 2 7" xfId="36691" xr:uid="{00000000-0005-0000-0000-000042990000}"/>
    <cellStyle name="Normal 3 2 2 5 2 2 2 8" xfId="45077" xr:uid="{00000000-0005-0000-0000-000043990000}"/>
    <cellStyle name="Normal 3 2 2 5 2 2 2 9" xfId="53463" xr:uid="{00000000-0005-0000-0000-000044990000}"/>
    <cellStyle name="Normal 3 2 2 5 2 2 3" xfId="3990" xr:uid="{00000000-0005-0000-0000-000045990000}"/>
    <cellStyle name="Normal 3 2 2 5 2 2 3 2" xfId="15344" xr:uid="{00000000-0005-0000-0000-000046990000}"/>
    <cellStyle name="Normal 3 2 2 5 2 2 3 3" xfId="23730" xr:uid="{00000000-0005-0000-0000-000047990000}"/>
    <cellStyle name="Normal 3 2 2 5 2 2 3 4" xfId="32116" xr:uid="{00000000-0005-0000-0000-000048990000}"/>
    <cellStyle name="Normal 3 2 2 5 2 2 3 5" xfId="40502" xr:uid="{00000000-0005-0000-0000-000049990000}"/>
    <cellStyle name="Normal 3 2 2 5 2 2 3 6" xfId="48888" xr:uid="{00000000-0005-0000-0000-00004A990000}"/>
    <cellStyle name="Normal 3 2 2 5 2 2 3 7" xfId="57274" xr:uid="{00000000-0005-0000-0000-00004B990000}"/>
    <cellStyle name="Normal 3 2 2 5 2 2 4" xfId="6958" xr:uid="{00000000-0005-0000-0000-00004C990000}"/>
    <cellStyle name="Normal 3 2 2 5 2 2 4 2" xfId="12634" xr:uid="{00000000-0005-0000-0000-00004D990000}"/>
    <cellStyle name="Normal 3 2 2 5 2 2 4 3" xfId="21020" xr:uid="{00000000-0005-0000-0000-00004E990000}"/>
    <cellStyle name="Normal 3 2 2 5 2 2 4 4" xfId="29406" xr:uid="{00000000-0005-0000-0000-00004F990000}"/>
    <cellStyle name="Normal 3 2 2 5 2 2 4 5" xfId="37792" xr:uid="{00000000-0005-0000-0000-000050990000}"/>
    <cellStyle name="Normal 3 2 2 5 2 2 4 6" xfId="46178" xr:uid="{00000000-0005-0000-0000-000051990000}"/>
    <cellStyle name="Normal 3 2 2 5 2 2 4 7" xfId="54564" xr:uid="{00000000-0005-0000-0000-000052990000}"/>
    <cellStyle name="Normal 3 2 2 5 2 2 5" xfId="9668" xr:uid="{00000000-0005-0000-0000-000053990000}"/>
    <cellStyle name="Normal 3 2 2 5 2 2 6" xfId="18054" xr:uid="{00000000-0005-0000-0000-000054990000}"/>
    <cellStyle name="Normal 3 2 2 5 2 2 7" xfId="26440" xr:uid="{00000000-0005-0000-0000-000055990000}"/>
    <cellStyle name="Normal 3 2 2 5 2 2 8" xfId="34826" xr:uid="{00000000-0005-0000-0000-000056990000}"/>
    <cellStyle name="Normal 3 2 2 5 2 2 9" xfId="43212" xr:uid="{00000000-0005-0000-0000-000057990000}"/>
    <cellStyle name="Normal 3 2 2 5 2 3" xfId="1686" xr:uid="{00000000-0005-0000-0000-000058990000}"/>
    <cellStyle name="Normal 3 2 2 5 2 3 10" xfId="52011" xr:uid="{00000000-0005-0000-0000-000059990000}"/>
    <cellStyle name="Normal 3 2 2 5 2 3 11" xfId="60397" xr:uid="{00000000-0005-0000-0000-00005A990000}"/>
    <cellStyle name="Normal 3 2 2 5 2 3 2" xfId="2706" xr:uid="{00000000-0005-0000-0000-00005B990000}"/>
    <cellStyle name="Normal 3 2 2 5 2 3 2 2" xfId="5423" xr:uid="{00000000-0005-0000-0000-00005C990000}"/>
    <cellStyle name="Normal 3 2 2 5 2 3 2 2 2" xfId="16777" xr:uid="{00000000-0005-0000-0000-00005D990000}"/>
    <cellStyle name="Normal 3 2 2 5 2 3 2 2 3" xfId="25163" xr:uid="{00000000-0005-0000-0000-00005E990000}"/>
    <cellStyle name="Normal 3 2 2 5 2 3 2 2 4" xfId="33549" xr:uid="{00000000-0005-0000-0000-00005F990000}"/>
    <cellStyle name="Normal 3 2 2 5 2 3 2 2 5" xfId="41935" xr:uid="{00000000-0005-0000-0000-000060990000}"/>
    <cellStyle name="Normal 3 2 2 5 2 3 2 2 6" xfId="50321" xr:uid="{00000000-0005-0000-0000-000061990000}"/>
    <cellStyle name="Normal 3 2 2 5 2 3 2 2 7" xfId="58707" xr:uid="{00000000-0005-0000-0000-000062990000}"/>
    <cellStyle name="Normal 3 2 2 5 2 3 2 3" xfId="8391" xr:uid="{00000000-0005-0000-0000-000063990000}"/>
    <cellStyle name="Normal 3 2 2 5 2 3 2 3 2" xfId="14067" xr:uid="{00000000-0005-0000-0000-000064990000}"/>
    <cellStyle name="Normal 3 2 2 5 2 3 2 3 3" xfId="22453" xr:uid="{00000000-0005-0000-0000-000065990000}"/>
    <cellStyle name="Normal 3 2 2 5 2 3 2 3 4" xfId="30839" xr:uid="{00000000-0005-0000-0000-000066990000}"/>
    <cellStyle name="Normal 3 2 2 5 2 3 2 3 5" xfId="39225" xr:uid="{00000000-0005-0000-0000-000067990000}"/>
    <cellStyle name="Normal 3 2 2 5 2 3 2 3 6" xfId="47611" xr:uid="{00000000-0005-0000-0000-000068990000}"/>
    <cellStyle name="Normal 3 2 2 5 2 3 2 3 7" xfId="55997" xr:uid="{00000000-0005-0000-0000-000069990000}"/>
    <cellStyle name="Normal 3 2 2 5 2 3 2 4" xfId="11101" xr:uid="{00000000-0005-0000-0000-00006A990000}"/>
    <cellStyle name="Normal 3 2 2 5 2 3 2 5" xfId="19487" xr:uid="{00000000-0005-0000-0000-00006B990000}"/>
    <cellStyle name="Normal 3 2 2 5 2 3 2 6" xfId="27873" xr:uid="{00000000-0005-0000-0000-00006C990000}"/>
    <cellStyle name="Normal 3 2 2 5 2 3 2 7" xfId="36259" xr:uid="{00000000-0005-0000-0000-00006D990000}"/>
    <cellStyle name="Normal 3 2 2 5 2 3 2 8" xfId="44645" xr:uid="{00000000-0005-0000-0000-00006E990000}"/>
    <cellStyle name="Normal 3 2 2 5 2 3 2 9" xfId="53031" xr:uid="{00000000-0005-0000-0000-00006F990000}"/>
    <cellStyle name="Normal 3 2 2 5 2 3 3" xfId="4403" xr:uid="{00000000-0005-0000-0000-000070990000}"/>
    <cellStyle name="Normal 3 2 2 5 2 3 3 2" xfId="15757" xr:uid="{00000000-0005-0000-0000-000071990000}"/>
    <cellStyle name="Normal 3 2 2 5 2 3 3 3" xfId="24143" xr:uid="{00000000-0005-0000-0000-000072990000}"/>
    <cellStyle name="Normal 3 2 2 5 2 3 3 4" xfId="32529" xr:uid="{00000000-0005-0000-0000-000073990000}"/>
    <cellStyle name="Normal 3 2 2 5 2 3 3 5" xfId="40915" xr:uid="{00000000-0005-0000-0000-000074990000}"/>
    <cellStyle name="Normal 3 2 2 5 2 3 3 6" xfId="49301" xr:uid="{00000000-0005-0000-0000-000075990000}"/>
    <cellStyle name="Normal 3 2 2 5 2 3 3 7" xfId="57687" xr:uid="{00000000-0005-0000-0000-000076990000}"/>
    <cellStyle name="Normal 3 2 2 5 2 3 4" xfId="7371" xr:uid="{00000000-0005-0000-0000-000077990000}"/>
    <cellStyle name="Normal 3 2 2 5 2 3 4 2" xfId="13047" xr:uid="{00000000-0005-0000-0000-000078990000}"/>
    <cellStyle name="Normal 3 2 2 5 2 3 4 3" xfId="21433" xr:uid="{00000000-0005-0000-0000-000079990000}"/>
    <cellStyle name="Normal 3 2 2 5 2 3 4 4" xfId="29819" xr:uid="{00000000-0005-0000-0000-00007A990000}"/>
    <cellStyle name="Normal 3 2 2 5 2 3 4 5" xfId="38205" xr:uid="{00000000-0005-0000-0000-00007B990000}"/>
    <cellStyle name="Normal 3 2 2 5 2 3 4 6" xfId="46591" xr:uid="{00000000-0005-0000-0000-00007C990000}"/>
    <cellStyle name="Normal 3 2 2 5 2 3 4 7" xfId="54977" xr:uid="{00000000-0005-0000-0000-00007D990000}"/>
    <cellStyle name="Normal 3 2 2 5 2 3 5" xfId="10081" xr:uid="{00000000-0005-0000-0000-00007E990000}"/>
    <cellStyle name="Normal 3 2 2 5 2 3 6" xfId="18467" xr:uid="{00000000-0005-0000-0000-00007F990000}"/>
    <cellStyle name="Normal 3 2 2 5 2 3 7" xfId="26853" xr:uid="{00000000-0005-0000-0000-000080990000}"/>
    <cellStyle name="Normal 3 2 2 5 2 3 8" xfId="35239" xr:uid="{00000000-0005-0000-0000-000081990000}"/>
    <cellStyle name="Normal 3 2 2 5 2 3 9" xfId="43625" xr:uid="{00000000-0005-0000-0000-000082990000}"/>
    <cellStyle name="Normal 3 2 2 5 2 4" xfId="2293" xr:uid="{00000000-0005-0000-0000-000083990000}"/>
    <cellStyle name="Normal 3 2 2 5 2 4 2" xfId="5010" xr:uid="{00000000-0005-0000-0000-000084990000}"/>
    <cellStyle name="Normal 3 2 2 5 2 4 2 2" xfId="16364" xr:uid="{00000000-0005-0000-0000-000085990000}"/>
    <cellStyle name="Normal 3 2 2 5 2 4 2 3" xfId="24750" xr:uid="{00000000-0005-0000-0000-000086990000}"/>
    <cellStyle name="Normal 3 2 2 5 2 4 2 4" xfId="33136" xr:uid="{00000000-0005-0000-0000-000087990000}"/>
    <cellStyle name="Normal 3 2 2 5 2 4 2 5" xfId="41522" xr:uid="{00000000-0005-0000-0000-000088990000}"/>
    <cellStyle name="Normal 3 2 2 5 2 4 2 6" xfId="49908" xr:uid="{00000000-0005-0000-0000-000089990000}"/>
    <cellStyle name="Normal 3 2 2 5 2 4 2 7" xfId="58294" xr:uid="{00000000-0005-0000-0000-00008A990000}"/>
    <cellStyle name="Normal 3 2 2 5 2 4 3" xfId="7978" xr:uid="{00000000-0005-0000-0000-00008B990000}"/>
    <cellStyle name="Normal 3 2 2 5 2 4 3 2" xfId="13654" xr:uid="{00000000-0005-0000-0000-00008C990000}"/>
    <cellStyle name="Normal 3 2 2 5 2 4 3 3" xfId="22040" xr:uid="{00000000-0005-0000-0000-00008D990000}"/>
    <cellStyle name="Normal 3 2 2 5 2 4 3 4" xfId="30426" xr:uid="{00000000-0005-0000-0000-00008E990000}"/>
    <cellStyle name="Normal 3 2 2 5 2 4 3 5" xfId="38812" xr:uid="{00000000-0005-0000-0000-00008F990000}"/>
    <cellStyle name="Normal 3 2 2 5 2 4 3 6" xfId="47198" xr:uid="{00000000-0005-0000-0000-000090990000}"/>
    <cellStyle name="Normal 3 2 2 5 2 4 3 7" xfId="55584" xr:uid="{00000000-0005-0000-0000-000091990000}"/>
    <cellStyle name="Normal 3 2 2 5 2 4 4" xfId="10688" xr:uid="{00000000-0005-0000-0000-000092990000}"/>
    <cellStyle name="Normal 3 2 2 5 2 4 5" xfId="19074" xr:uid="{00000000-0005-0000-0000-000093990000}"/>
    <cellStyle name="Normal 3 2 2 5 2 4 6" xfId="27460" xr:uid="{00000000-0005-0000-0000-000094990000}"/>
    <cellStyle name="Normal 3 2 2 5 2 4 7" xfId="35846" xr:uid="{00000000-0005-0000-0000-000095990000}"/>
    <cellStyle name="Normal 3 2 2 5 2 4 8" xfId="44232" xr:uid="{00000000-0005-0000-0000-000096990000}"/>
    <cellStyle name="Normal 3 2 2 5 2 4 9" xfId="52618" xr:uid="{00000000-0005-0000-0000-000097990000}"/>
    <cellStyle name="Normal 3 2 2 5 2 5" xfId="3558" xr:uid="{00000000-0005-0000-0000-000098990000}"/>
    <cellStyle name="Normal 3 2 2 5 2 5 2" xfId="14912" xr:uid="{00000000-0005-0000-0000-000099990000}"/>
    <cellStyle name="Normal 3 2 2 5 2 5 3" xfId="23298" xr:uid="{00000000-0005-0000-0000-00009A990000}"/>
    <cellStyle name="Normal 3 2 2 5 2 5 4" xfId="31684" xr:uid="{00000000-0005-0000-0000-00009B990000}"/>
    <cellStyle name="Normal 3 2 2 5 2 5 5" xfId="40070" xr:uid="{00000000-0005-0000-0000-00009C990000}"/>
    <cellStyle name="Normal 3 2 2 5 2 5 6" xfId="48456" xr:uid="{00000000-0005-0000-0000-00009D990000}"/>
    <cellStyle name="Normal 3 2 2 5 2 5 7" xfId="56842" xr:uid="{00000000-0005-0000-0000-00009E990000}"/>
    <cellStyle name="Normal 3 2 2 5 2 6" xfId="6526" xr:uid="{00000000-0005-0000-0000-00009F990000}"/>
    <cellStyle name="Normal 3 2 2 5 2 6 2" xfId="12202" xr:uid="{00000000-0005-0000-0000-0000A0990000}"/>
    <cellStyle name="Normal 3 2 2 5 2 6 3" xfId="20588" xr:uid="{00000000-0005-0000-0000-0000A1990000}"/>
    <cellStyle name="Normal 3 2 2 5 2 6 4" xfId="28974" xr:uid="{00000000-0005-0000-0000-0000A2990000}"/>
    <cellStyle name="Normal 3 2 2 5 2 6 5" xfId="37360" xr:uid="{00000000-0005-0000-0000-0000A3990000}"/>
    <cellStyle name="Normal 3 2 2 5 2 6 6" xfId="45746" xr:uid="{00000000-0005-0000-0000-0000A4990000}"/>
    <cellStyle name="Normal 3 2 2 5 2 6 7" xfId="54132" xr:uid="{00000000-0005-0000-0000-0000A5990000}"/>
    <cellStyle name="Normal 3 2 2 5 2 7" xfId="9236" xr:uid="{00000000-0005-0000-0000-0000A6990000}"/>
    <cellStyle name="Normal 3 2 2 5 2 8" xfId="17622" xr:uid="{00000000-0005-0000-0000-0000A7990000}"/>
    <cellStyle name="Normal 3 2 2 5 2 9" xfId="26008" xr:uid="{00000000-0005-0000-0000-0000A8990000}"/>
    <cellStyle name="Normal 3 2 2 5 3" xfId="1188" xr:uid="{00000000-0005-0000-0000-0000A9990000}"/>
    <cellStyle name="Normal 3 2 2 5 3 10" xfId="43213" xr:uid="{00000000-0005-0000-0000-0000AA990000}"/>
    <cellStyle name="Normal 3 2 2 5 3 11" xfId="51599" xr:uid="{00000000-0005-0000-0000-0000AB990000}"/>
    <cellStyle name="Normal 3 2 2 5 3 12" xfId="59985" xr:uid="{00000000-0005-0000-0000-0000AC990000}"/>
    <cellStyle name="Normal 3 2 2 5 3 13" xfId="61413" xr:uid="{00000000-0005-0000-0000-0000AD990000}"/>
    <cellStyle name="Normal 3 2 2 5 3 2" xfId="1914" xr:uid="{00000000-0005-0000-0000-0000AE990000}"/>
    <cellStyle name="Normal 3 2 2 5 3 2 10" xfId="52239" xr:uid="{00000000-0005-0000-0000-0000AF990000}"/>
    <cellStyle name="Normal 3 2 2 5 3 2 11" xfId="60625" xr:uid="{00000000-0005-0000-0000-0000B0990000}"/>
    <cellStyle name="Normal 3 2 2 5 3 2 2" xfId="3139" xr:uid="{00000000-0005-0000-0000-0000B1990000}"/>
    <cellStyle name="Normal 3 2 2 5 3 2 2 2" xfId="5856" xr:uid="{00000000-0005-0000-0000-0000B2990000}"/>
    <cellStyle name="Normal 3 2 2 5 3 2 2 2 2" xfId="17210" xr:uid="{00000000-0005-0000-0000-0000B3990000}"/>
    <cellStyle name="Normal 3 2 2 5 3 2 2 2 3" xfId="25596" xr:uid="{00000000-0005-0000-0000-0000B4990000}"/>
    <cellStyle name="Normal 3 2 2 5 3 2 2 2 4" xfId="33982" xr:uid="{00000000-0005-0000-0000-0000B5990000}"/>
    <cellStyle name="Normal 3 2 2 5 3 2 2 2 5" xfId="42368" xr:uid="{00000000-0005-0000-0000-0000B6990000}"/>
    <cellStyle name="Normal 3 2 2 5 3 2 2 2 6" xfId="50754" xr:uid="{00000000-0005-0000-0000-0000B7990000}"/>
    <cellStyle name="Normal 3 2 2 5 3 2 2 2 7" xfId="59140" xr:uid="{00000000-0005-0000-0000-0000B8990000}"/>
    <cellStyle name="Normal 3 2 2 5 3 2 2 3" xfId="8824" xr:uid="{00000000-0005-0000-0000-0000B9990000}"/>
    <cellStyle name="Normal 3 2 2 5 3 2 2 3 2" xfId="14500" xr:uid="{00000000-0005-0000-0000-0000BA990000}"/>
    <cellStyle name="Normal 3 2 2 5 3 2 2 3 3" xfId="22886" xr:uid="{00000000-0005-0000-0000-0000BB990000}"/>
    <cellStyle name="Normal 3 2 2 5 3 2 2 3 4" xfId="31272" xr:uid="{00000000-0005-0000-0000-0000BC990000}"/>
    <cellStyle name="Normal 3 2 2 5 3 2 2 3 5" xfId="39658" xr:uid="{00000000-0005-0000-0000-0000BD990000}"/>
    <cellStyle name="Normal 3 2 2 5 3 2 2 3 6" xfId="48044" xr:uid="{00000000-0005-0000-0000-0000BE990000}"/>
    <cellStyle name="Normal 3 2 2 5 3 2 2 3 7" xfId="56430" xr:uid="{00000000-0005-0000-0000-0000BF990000}"/>
    <cellStyle name="Normal 3 2 2 5 3 2 2 4" xfId="11534" xr:uid="{00000000-0005-0000-0000-0000C0990000}"/>
    <cellStyle name="Normal 3 2 2 5 3 2 2 5" xfId="19920" xr:uid="{00000000-0005-0000-0000-0000C1990000}"/>
    <cellStyle name="Normal 3 2 2 5 3 2 2 6" xfId="28306" xr:uid="{00000000-0005-0000-0000-0000C2990000}"/>
    <cellStyle name="Normal 3 2 2 5 3 2 2 7" xfId="36692" xr:uid="{00000000-0005-0000-0000-0000C3990000}"/>
    <cellStyle name="Normal 3 2 2 5 3 2 2 8" xfId="45078" xr:uid="{00000000-0005-0000-0000-0000C4990000}"/>
    <cellStyle name="Normal 3 2 2 5 3 2 2 9" xfId="53464" xr:uid="{00000000-0005-0000-0000-0000C5990000}"/>
    <cellStyle name="Normal 3 2 2 5 3 2 3" xfId="4631" xr:uid="{00000000-0005-0000-0000-0000C6990000}"/>
    <cellStyle name="Normal 3 2 2 5 3 2 3 2" xfId="15985" xr:uid="{00000000-0005-0000-0000-0000C7990000}"/>
    <cellStyle name="Normal 3 2 2 5 3 2 3 3" xfId="24371" xr:uid="{00000000-0005-0000-0000-0000C8990000}"/>
    <cellStyle name="Normal 3 2 2 5 3 2 3 4" xfId="32757" xr:uid="{00000000-0005-0000-0000-0000C9990000}"/>
    <cellStyle name="Normal 3 2 2 5 3 2 3 5" xfId="41143" xr:uid="{00000000-0005-0000-0000-0000CA990000}"/>
    <cellStyle name="Normal 3 2 2 5 3 2 3 6" xfId="49529" xr:uid="{00000000-0005-0000-0000-0000CB990000}"/>
    <cellStyle name="Normal 3 2 2 5 3 2 3 7" xfId="57915" xr:uid="{00000000-0005-0000-0000-0000CC990000}"/>
    <cellStyle name="Normal 3 2 2 5 3 2 4" xfId="7599" xr:uid="{00000000-0005-0000-0000-0000CD990000}"/>
    <cellStyle name="Normal 3 2 2 5 3 2 4 2" xfId="13275" xr:uid="{00000000-0005-0000-0000-0000CE990000}"/>
    <cellStyle name="Normal 3 2 2 5 3 2 4 3" xfId="21661" xr:uid="{00000000-0005-0000-0000-0000CF990000}"/>
    <cellStyle name="Normal 3 2 2 5 3 2 4 4" xfId="30047" xr:uid="{00000000-0005-0000-0000-0000D0990000}"/>
    <cellStyle name="Normal 3 2 2 5 3 2 4 5" xfId="38433" xr:uid="{00000000-0005-0000-0000-0000D1990000}"/>
    <cellStyle name="Normal 3 2 2 5 3 2 4 6" xfId="46819" xr:uid="{00000000-0005-0000-0000-0000D2990000}"/>
    <cellStyle name="Normal 3 2 2 5 3 2 4 7" xfId="55205" xr:uid="{00000000-0005-0000-0000-0000D3990000}"/>
    <cellStyle name="Normal 3 2 2 5 3 2 5" xfId="10309" xr:uid="{00000000-0005-0000-0000-0000D4990000}"/>
    <cellStyle name="Normal 3 2 2 5 3 2 6" xfId="18695" xr:uid="{00000000-0005-0000-0000-0000D5990000}"/>
    <cellStyle name="Normal 3 2 2 5 3 2 7" xfId="27081" xr:uid="{00000000-0005-0000-0000-0000D6990000}"/>
    <cellStyle name="Normal 3 2 2 5 3 2 8" xfId="35467" xr:uid="{00000000-0005-0000-0000-0000D7990000}"/>
    <cellStyle name="Normal 3 2 2 5 3 2 9" xfId="43853" xr:uid="{00000000-0005-0000-0000-0000D8990000}"/>
    <cellStyle name="Normal 3 2 2 5 3 3" xfId="2294" xr:uid="{00000000-0005-0000-0000-0000D9990000}"/>
    <cellStyle name="Normal 3 2 2 5 3 3 2" xfId="5011" xr:uid="{00000000-0005-0000-0000-0000DA990000}"/>
    <cellStyle name="Normal 3 2 2 5 3 3 2 2" xfId="16365" xr:uid="{00000000-0005-0000-0000-0000DB990000}"/>
    <cellStyle name="Normal 3 2 2 5 3 3 2 3" xfId="24751" xr:uid="{00000000-0005-0000-0000-0000DC990000}"/>
    <cellStyle name="Normal 3 2 2 5 3 3 2 4" xfId="33137" xr:uid="{00000000-0005-0000-0000-0000DD990000}"/>
    <cellStyle name="Normal 3 2 2 5 3 3 2 5" xfId="41523" xr:uid="{00000000-0005-0000-0000-0000DE990000}"/>
    <cellStyle name="Normal 3 2 2 5 3 3 2 6" xfId="49909" xr:uid="{00000000-0005-0000-0000-0000DF990000}"/>
    <cellStyle name="Normal 3 2 2 5 3 3 2 7" xfId="58295" xr:uid="{00000000-0005-0000-0000-0000E0990000}"/>
    <cellStyle name="Normal 3 2 2 5 3 3 3" xfId="7979" xr:uid="{00000000-0005-0000-0000-0000E1990000}"/>
    <cellStyle name="Normal 3 2 2 5 3 3 3 2" xfId="13655" xr:uid="{00000000-0005-0000-0000-0000E2990000}"/>
    <cellStyle name="Normal 3 2 2 5 3 3 3 3" xfId="22041" xr:uid="{00000000-0005-0000-0000-0000E3990000}"/>
    <cellStyle name="Normal 3 2 2 5 3 3 3 4" xfId="30427" xr:uid="{00000000-0005-0000-0000-0000E4990000}"/>
    <cellStyle name="Normal 3 2 2 5 3 3 3 5" xfId="38813" xr:uid="{00000000-0005-0000-0000-0000E5990000}"/>
    <cellStyle name="Normal 3 2 2 5 3 3 3 6" xfId="47199" xr:uid="{00000000-0005-0000-0000-0000E6990000}"/>
    <cellStyle name="Normal 3 2 2 5 3 3 3 7" xfId="55585" xr:uid="{00000000-0005-0000-0000-0000E7990000}"/>
    <cellStyle name="Normal 3 2 2 5 3 3 4" xfId="10689" xr:uid="{00000000-0005-0000-0000-0000E8990000}"/>
    <cellStyle name="Normal 3 2 2 5 3 3 5" xfId="19075" xr:uid="{00000000-0005-0000-0000-0000E9990000}"/>
    <cellStyle name="Normal 3 2 2 5 3 3 6" xfId="27461" xr:uid="{00000000-0005-0000-0000-0000EA990000}"/>
    <cellStyle name="Normal 3 2 2 5 3 3 7" xfId="35847" xr:uid="{00000000-0005-0000-0000-0000EB990000}"/>
    <cellStyle name="Normal 3 2 2 5 3 3 8" xfId="44233" xr:uid="{00000000-0005-0000-0000-0000EC990000}"/>
    <cellStyle name="Normal 3 2 2 5 3 3 9" xfId="52619" xr:uid="{00000000-0005-0000-0000-0000ED990000}"/>
    <cellStyle name="Normal 3 2 2 5 3 4" xfId="3991" xr:uid="{00000000-0005-0000-0000-0000EE990000}"/>
    <cellStyle name="Normal 3 2 2 5 3 4 2" xfId="15345" xr:uid="{00000000-0005-0000-0000-0000EF990000}"/>
    <cellStyle name="Normal 3 2 2 5 3 4 3" xfId="23731" xr:uid="{00000000-0005-0000-0000-0000F0990000}"/>
    <cellStyle name="Normal 3 2 2 5 3 4 4" xfId="32117" xr:uid="{00000000-0005-0000-0000-0000F1990000}"/>
    <cellStyle name="Normal 3 2 2 5 3 4 5" xfId="40503" xr:uid="{00000000-0005-0000-0000-0000F2990000}"/>
    <cellStyle name="Normal 3 2 2 5 3 4 6" xfId="48889" xr:uid="{00000000-0005-0000-0000-0000F3990000}"/>
    <cellStyle name="Normal 3 2 2 5 3 4 7" xfId="57275" xr:uid="{00000000-0005-0000-0000-0000F4990000}"/>
    <cellStyle name="Normal 3 2 2 5 3 5" xfId="6959" xr:uid="{00000000-0005-0000-0000-0000F5990000}"/>
    <cellStyle name="Normal 3 2 2 5 3 5 2" xfId="12635" xr:uid="{00000000-0005-0000-0000-0000F6990000}"/>
    <cellStyle name="Normal 3 2 2 5 3 5 3" xfId="21021" xr:uid="{00000000-0005-0000-0000-0000F7990000}"/>
    <cellStyle name="Normal 3 2 2 5 3 5 4" xfId="29407" xr:uid="{00000000-0005-0000-0000-0000F8990000}"/>
    <cellStyle name="Normal 3 2 2 5 3 5 5" xfId="37793" xr:uid="{00000000-0005-0000-0000-0000F9990000}"/>
    <cellStyle name="Normal 3 2 2 5 3 5 6" xfId="46179" xr:uid="{00000000-0005-0000-0000-0000FA990000}"/>
    <cellStyle name="Normal 3 2 2 5 3 5 7" xfId="54565" xr:uid="{00000000-0005-0000-0000-0000FB990000}"/>
    <cellStyle name="Normal 3 2 2 5 3 6" xfId="9669" xr:uid="{00000000-0005-0000-0000-0000FC990000}"/>
    <cellStyle name="Normal 3 2 2 5 3 7" xfId="18055" xr:uid="{00000000-0005-0000-0000-0000FD990000}"/>
    <cellStyle name="Normal 3 2 2 5 3 8" xfId="26441" xr:uid="{00000000-0005-0000-0000-0000FE990000}"/>
    <cellStyle name="Normal 3 2 2 5 3 9" xfId="34827" xr:uid="{00000000-0005-0000-0000-0000FF990000}"/>
    <cellStyle name="Normal 3 2 2 5 4" xfId="1186" xr:uid="{00000000-0005-0000-0000-0000009A0000}"/>
    <cellStyle name="Normal 3 2 2 5 4 10" xfId="51597" xr:uid="{00000000-0005-0000-0000-0000019A0000}"/>
    <cellStyle name="Normal 3 2 2 5 4 11" xfId="59983" xr:uid="{00000000-0005-0000-0000-0000029A0000}"/>
    <cellStyle name="Normal 3 2 2 5 4 2" xfId="3137" xr:uid="{00000000-0005-0000-0000-0000039A0000}"/>
    <cellStyle name="Normal 3 2 2 5 4 2 2" xfId="5854" xr:uid="{00000000-0005-0000-0000-0000049A0000}"/>
    <cellStyle name="Normal 3 2 2 5 4 2 2 2" xfId="17208" xr:uid="{00000000-0005-0000-0000-0000059A0000}"/>
    <cellStyle name="Normal 3 2 2 5 4 2 2 3" xfId="25594" xr:uid="{00000000-0005-0000-0000-0000069A0000}"/>
    <cellStyle name="Normal 3 2 2 5 4 2 2 4" xfId="33980" xr:uid="{00000000-0005-0000-0000-0000079A0000}"/>
    <cellStyle name="Normal 3 2 2 5 4 2 2 5" xfId="42366" xr:uid="{00000000-0005-0000-0000-0000089A0000}"/>
    <cellStyle name="Normal 3 2 2 5 4 2 2 6" xfId="50752" xr:uid="{00000000-0005-0000-0000-0000099A0000}"/>
    <cellStyle name="Normal 3 2 2 5 4 2 2 7" xfId="59138" xr:uid="{00000000-0005-0000-0000-00000A9A0000}"/>
    <cellStyle name="Normal 3 2 2 5 4 2 3" xfId="8822" xr:uid="{00000000-0005-0000-0000-00000B9A0000}"/>
    <cellStyle name="Normal 3 2 2 5 4 2 3 2" xfId="14498" xr:uid="{00000000-0005-0000-0000-00000C9A0000}"/>
    <cellStyle name="Normal 3 2 2 5 4 2 3 3" xfId="22884" xr:uid="{00000000-0005-0000-0000-00000D9A0000}"/>
    <cellStyle name="Normal 3 2 2 5 4 2 3 4" xfId="31270" xr:uid="{00000000-0005-0000-0000-00000E9A0000}"/>
    <cellStyle name="Normal 3 2 2 5 4 2 3 5" xfId="39656" xr:uid="{00000000-0005-0000-0000-00000F9A0000}"/>
    <cellStyle name="Normal 3 2 2 5 4 2 3 6" xfId="48042" xr:uid="{00000000-0005-0000-0000-0000109A0000}"/>
    <cellStyle name="Normal 3 2 2 5 4 2 3 7" xfId="56428" xr:uid="{00000000-0005-0000-0000-0000119A0000}"/>
    <cellStyle name="Normal 3 2 2 5 4 2 4" xfId="11532" xr:uid="{00000000-0005-0000-0000-0000129A0000}"/>
    <cellStyle name="Normal 3 2 2 5 4 2 5" xfId="19918" xr:uid="{00000000-0005-0000-0000-0000139A0000}"/>
    <cellStyle name="Normal 3 2 2 5 4 2 6" xfId="28304" xr:uid="{00000000-0005-0000-0000-0000149A0000}"/>
    <cellStyle name="Normal 3 2 2 5 4 2 7" xfId="36690" xr:uid="{00000000-0005-0000-0000-0000159A0000}"/>
    <cellStyle name="Normal 3 2 2 5 4 2 8" xfId="45076" xr:uid="{00000000-0005-0000-0000-0000169A0000}"/>
    <cellStyle name="Normal 3 2 2 5 4 2 9" xfId="53462" xr:uid="{00000000-0005-0000-0000-0000179A0000}"/>
    <cellStyle name="Normal 3 2 2 5 4 3" xfId="3989" xr:uid="{00000000-0005-0000-0000-0000189A0000}"/>
    <cellStyle name="Normal 3 2 2 5 4 3 2" xfId="15343" xr:uid="{00000000-0005-0000-0000-0000199A0000}"/>
    <cellStyle name="Normal 3 2 2 5 4 3 3" xfId="23729" xr:uid="{00000000-0005-0000-0000-00001A9A0000}"/>
    <cellStyle name="Normal 3 2 2 5 4 3 4" xfId="32115" xr:uid="{00000000-0005-0000-0000-00001B9A0000}"/>
    <cellStyle name="Normal 3 2 2 5 4 3 5" xfId="40501" xr:uid="{00000000-0005-0000-0000-00001C9A0000}"/>
    <cellStyle name="Normal 3 2 2 5 4 3 6" xfId="48887" xr:uid="{00000000-0005-0000-0000-00001D9A0000}"/>
    <cellStyle name="Normal 3 2 2 5 4 3 7" xfId="57273" xr:uid="{00000000-0005-0000-0000-00001E9A0000}"/>
    <cellStyle name="Normal 3 2 2 5 4 4" xfId="6957" xr:uid="{00000000-0005-0000-0000-00001F9A0000}"/>
    <cellStyle name="Normal 3 2 2 5 4 4 2" xfId="12633" xr:uid="{00000000-0005-0000-0000-0000209A0000}"/>
    <cellStyle name="Normal 3 2 2 5 4 4 3" xfId="21019" xr:uid="{00000000-0005-0000-0000-0000219A0000}"/>
    <cellStyle name="Normal 3 2 2 5 4 4 4" xfId="29405" xr:uid="{00000000-0005-0000-0000-0000229A0000}"/>
    <cellStyle name="Normal 3 2 2 5 4 4 5" xfId="37791" xr:uid="{00000000-0005-0000-0000-0000239A0000}"/>
    <cellStyle name="Normal 3 2 2 5 4 4 6" xfId="46177" xr:uid="{00000000-0005-0000-0000-0000249A0000}"/>
    <cellStyle name="Normal 3 2 2 5 4 4 7" xfId="54563" xr:uid="{00000000-0005-0000-0000-0000259A0000}"/>
    <cellStyle name="Normal 3 2 2 5 4 5" xfId="9667" xr:uid="{00000000-0005-0000-0000-0000269A0000}"/>
    <cellStyle name="Normal 3 2 2 5 4 6" xfId="18053" xr:uid="{00000000-0005-0000-0000-0000279A0000}"/>
    <cellStyle name="Normal 3 2 2 5 4 7" xfId="26439" xr:uid="{00000000-0005-0000-0000-0000289A0000}"/>
    <cellStyle name="Normal 3 2 2 5 4 8" xfId="34825" xr:uid="{00000000-0005-0000-0000-0000299A0000}"/>
    <cellStyle name="Normal 3 2 2 5 4 9" xfId="43211" xr:uid="{00000000-0005-0000-0000-00002A9A0000}"/>
    <cellStyle name="Normal 3 2 2 5 5" xfId="1685" xr:uid="{00000000-0005-0000-0000-00002B9A0000}"/>
    <cellStyle name="Normal 3 2 2 5 5 10" xfId="52010" xr:uid="{00000000-0005-0000-0000-00002C9A0000}"/>
    <cellStyle name="Normal 3 2 2 5 5 11" xfId="60396" xr:uid="{00000000-0005-0000-0000-00002D9A0000}"/>
    <cellStyle name="Normal 3 2 2 5 5 2" xfId="2705" xr:uid="{00000000-0005-0000-0000-00002E9A0000}"/>
    <cellStyle name="Normal 3 2 2 5 5 2 2" xfId="5422" xr:uid="{00000000-0005-0000-0000-00002F9A0000}"/>
    <cellStyle name="Normal 3 2 2 5 5 2 2 2" xfId="16776" xr:uid="{00000000-0005-0000-0000-0000309A0000}"/>
    <cellStyle name="Normal 3 2 2 5 5 2 2 3" xfId="25162" xr:uid="{00000000-0005-0000-0000-0000319A0000}"/>
    <cellStyle name="Normal 3 2 2 5 5 2 2 4" xfId="33548" xr:uid="{00000000-0005-0000-0000-0000329A0000}"/>
    <cellStyle name="Normal 3 2 2 5 5 2 2 5" xfId="41934" xr:uid="{00000000-0005-0000-0000-0000339A0000}"/>
    <cellStyle name="Normal 3 2 2 5 5 2 2 6" xfId="50320" xr:uid="{00000000-0005-0000-0000-0000349A0000}"/>
    <cellStyle name="Normal 3 2 2 5 5 2 2 7" xfId="58706" xr:uid="{00000000-0005-0000-0000-0000359A0000}"/>
    <cellStyle name="Normal 3 2 2 5 5 2 3" xfId="8390" xr:uid="{00000000-0005-0000-0000-0000369A0000}"/>
    <cellStyle name="Normal 3 2 2 5 5 2 3 2" xfId="14066" xr:uid="{00000000-0005-0000-0000-0000379A0000}"/>
    <cellStyle name="Normal 3 2 2 5 5 2 3 3" xfId="22452" xr:uid="{00000000-0005-0000-0000-0000389A0000}"/>
    <cellStyle name="Normal 3 2 2 5 5 2 3 4" xfId="30838" xr:uid="{00000000-0005-0000-0000-0000399A0000}"/>
    <cellStyle name="Normal 3 2 2 5 5 2 3 5" xfId="39224" xr:uid="{00000000-0005-0000-0000-00003A9A0000}"/>
    <cellStyle name="Normal 3 2 2 5 5 2 3 6" xfId="47610" xr:uid="{00000000-0005-0000-0000-00003B9A0000}"/>
    <cellStyle name="Normal 3 2 2 5 5 2 3 7" xfId="55996" xr:uid="{00000000-0005-0000-0000-00003C9A0000}"/>
    <cellStyle name="Normal 3 2 2 5 5 2 4" xfId="11100" xr:uid="{00000000-0005-0000-0000-00003D9A0000}"/>
    <cellStyle name="Normal 3 2 2 5 5 2 5" xfId="19486" xr:uid="{00000000-0005-0000-0000-00003E9A0000}"/>
    <cellStyle name="Normal 3 2 2 5 5 2 6" xfId="27872" xr:uid="{00000000-0005-0000-0000-00003F9A0000}"/>
    <cellStyle name="Normal 3 2 2 5 5 2 7" xfId="36258" xr:uid="{00000000-0005-0000-0000-0000409A0000}"/>
    <cellStyle name="Normal 3 2 2 5 5 2 8" xfId="44644" xr:uid="{00000000-0005-0000-0000-0000419A0000}"/>
    <cellStyle name="Normal 3 2 2 5 5 2 9" xfId="53030" xr:uid="{00000000-0005-0000-0000-0000429A0000}"/>
    <cellStyle name="Normal 3 2 2 5 5 3" xfId="4402" xr:uid="{00000000-0005-0000-0000-0000439A0000}"/>
    <cellStyle name="Normal 3 2 2 5 5 3 2" xfId="15756" xr:uid="{00000000-0005-0000-0000-0000449A0000}"/>
    <cellStyle name="Normal 3 2 2 5 5 3 3" xfId="24142" xr:uid="{00000000-0005-0000-0000-0000459A0000}"/>
    <cellStyle name="Normal 3 2 2 5 5 3 4" xfId="32528" xr:uid="{00000000-0005-0000-0000-0000469A0000}"/>
    <cellStyle name="Normal 3 2 2 5 5 3 5" xfId="40914" xr:uid="{00000000-0005-0000-0000-0000479A0000}"/>
    <cellStyle name="Normal 3 2 2 5 5 3 6" xfId="49300" xr:uid="{00000000-0005-0000-0000-0000489A0000}"/>
    <cellStyle name="Normal 3 2 2 5 5 3 7" xfId="57686" xr:uid="{00000000-0005-0000-0000-0000499A0000}"/>
    <cellStyle name="Normal 3 2 2 5 5 4" xfId="7370" xr:uid="{00000000-0005-0000-0000-00004A9A0000}"/>
    <cellStyle name="Normal 3 2 2 5 5 4 2" xfId="13046" xr:uid="{00000000-0005-0000-0000-00004B9A0000}"/>
    <cellStyle name="Normal 3 2 2 5 5 4 3" xfId="21432" xr:uid="{00000000-0005-0000-0000-00004C9A0000}"/>
    <cellStyle name="Normal 3 2 2 5 5 4 4" xfId="29818" xr:uid="{00000000-0005-0000-0000-00004D9A0000}"/>
    <cellStyle name="Normal 3 2 2 5 5 4 5" xfId="38204" xr:uid="{00000000-0005-0000-0000-00004E9A0000}"/>
    <cellStyle name="Normal 3 2 2 5 5 4 6" xfId="46590" xr:uid="{00000000-0005-0000-0000-00004F9A0000}"/>
    <cellStyle name="Normal 3 2 2 5 5 4 7" xfId="54976" xr:uid="{00000000-0005-0000-0000-0000509A0000}"/>
    <cellStyle name="Normal 3 2 2 5 5 5" xfId="10080" xr:uid="{00000000-0005-0000-0000-0000519A0000}"/>
    <cellStyle name="Normal 3 2 2 5 5 6" xfId="18466" xr:uid="{00000000-0005-0000-0000-0000529A0000}"/>
    <cellStyle name="Normal 3 2 2 5 5 7" xfId="26852" xr:uid="{00000000-0005-0000-0000-0000539A0000}"/>
    <cellStyle name="Normal 3 2 2 5 5 8" xfId="35238" xr:uid="{00000000-0005-0000-0000-0000549A0000}"/>
    <cellStyle name="Normal 3 2 2 5 5 9" xfId="43624" xr:uid="{00000000-0005-0000-0000-0000559A0000}"/>
    <cellStyle name="Normal 3 2 2 5 6" xfId="2292" xr:uid="{00000000-0005-0000-0000-0000569A0000}"/>
    <cellStyle name="Normal 3 2 2 5 6 2" xfId="5009" xr:uid="{00000000-0005-0000-0000-0000579A0000}"/>
    <cellStyle name="Normal 3 2 2 5 6 2 2" xfId="16363" xr:uid="{00000000-0005-0000-0000-0000589A0000}"/>
    <cellStyle name="Normal 3 2 2 5 6 2 3" xfId="24749" xr:uid="{00000000-0005-0000-0000-0000599A0000}"/>
    <cellStyle name="Normal 3 2 2 5 6 2 4" xfId="33135" xr:uid="{00000000-0005-0000-0000-00005A9A0000}"/>
    <cellStyle name="Normal 3 2 2 5 6 2 5" xfId="41521" xr:uid="{00000000-0005-0000-0000-00005B9A0000}"/>
    <cellStyle name="Normal 3 2 2 5 6 2 6" xfId="49907" xr:uid="{00000000-0005-0000-0000-00005C9A0000}"/>
    <cellStyle name="Normal 3 2 2 5 6 2 7" xfId="58293" xr:uid="{00000000-0005-0000-0000-00005D9A0000}"/>
    <cellStyle name="Normal 3 2 2 5 6 3" xfId="7977" xr:uid="{00000000-0005-0000-0000-00005E9A0000}"/>
    <cellStyle name="Normal 3 2 2 5 6 3 2" xfId="13653" xr:uid="{00000000-0005-0000-0000-00005F9A0000}"/>
    <cellStyle name="Normal 3 2 2 5 6 3 3" xfId="22039" xr:uid="{00000000-0005-0000-0000-0000609A0000}"/>
    <cellStyle name="Normal 3 2 2 5 6 3 4" xfId="30425" xr:uid="{00000000-0005-0000-0000-0000619A0000}"/>
    <cellStyle name="Normal 3 2 2 5 6 3 5" xfId="38811" xr:uid="{00000000-0005-0000-0000-0000629A0000}"/>
    <cellStyle name="Normal 3 2 2 5 6 3 6" xfId="47197" xr:uid="{00000000-0005-0000-0000-0000639A0000}"/>
    <cellStyle name="Normal 3 2 2 5 6 3 7" xfId="55583" xr:uid="{00000000-0005-0000-0000-0000649A0000}"/>
    <cellStyle name="Normal 3 2 2 5 6 4" xfId="10687" xr:uid="{00000000-0005-0000-0000-0000659A0000}"/>
    <cellStyle name="Normal 3 2 2 5 6 5" xfId="19073" xr:uid="{00000000-0005-0000-0000-0000669A0000}"/>
    <cellStyle name="Normal 3 2 2 5 6 6" xfId="27459" xr:uid="{00000000-0005-0000-0000-0000679A0000}"/>
    <cellStyle name="Normal 3 2 2 5 6 7" xfId="35845" xr:uid="{00000000-0005-0000-0000-0000689A0000}"/>
    <cellStyle name="Normal 3 2 2 5 6 8" xfId="44231" xr:uid="{00000000-0005-0000-0000-0000699A0000}"/>
    <cellStyle name="Normal 3 2 2 5 6 9" xfId="52617" xr:uid="{00000000-0005-0000-0000-00006A9A0000}"/>
    <cellStyle name="Normal 3 2 2 5 7" xfId="740" xr:uid="{00000000-0005-0000-0000-00006B9A0000}"/>
    <cellStyle name="Normal 3 2 2 5 7 2" xfId="6525" xr:uid="{00000000-0005-0000-0000-00006C9A0000}"/>
    <cellStyle name="Normal 3 2 2 5 7 3" xfId="12201" xr:uid="{00000000-0005-0000-0000-00006D9A0000}"/>
    <cellStyle name="Normal 3 2 2 5 7 4" xfId="20587" xr:uid="{00000000-0005-0000-0000-00006E9A0000}"/>
    <cellStyle name="Normal 3 2 2 5 7 5" xfId="28973" xr:uid="{00000000-0005-0000-0000-00006F9A0000}"/>
    <cellStyle name="Normal 3 2 2 5 7 6" xfId="37359" xr:uid="{00000000-0005-0000-0000-0000709A0000}"/>
    <cellStyle name="Normal 3 2 2 5 7 7" xfId="45745" xr:uid="{00000000-0005-0000-0000-0000719A0000}"/>
    <cellStyle name="Normal 3 2 2 5 7 8" xfId="54131" xr:uid="{00000000-0005-0000-0000-0000729A0000}"/>
    <cellStyle name="Normal 3 2 2 5 8" xfId="3557" xr:uid="{00000000-0005-0000-0000-0000739A0000}"/>
    <cellStyle name="Normal 3 2 2 5 8 2" xfId="14911" xr:uid="{00000000-0005-0000-0000-0000749A0000}"/>
    <cellStyle name="Normal 3 2 2 5 8 3" xfId="23297" xr:uid="{00000000-0005-0000-0000-0000759A0000}"/>
    <cellStyle name="Normal 3 2 2 5 8 4" xfId="31683" xr:uid="{00000000-0005-0000-0000-0000769A0000}"/>
    <cellStyle name="Normal 3 2 2 5 8 5" xfId="40069" xr:uid="{00000000-0005-0000-0000-0000779A0000}"/>
    <cellStyle name="Normal 3 2 2 5 8 6" xfId="48455" xr:uid="{00000000-0005-0000-0000-0000789A0000}"/>
    <cellStyle name="Normal 3 2 2 5 8 7" xfId="56841" xr:uid="{00000000-0005-0000-0000-0000799A0000}"/>
    <cellStyle name="Normal 3 2 2 5 9" xfId="6239" xr:uid="{00000000-0005-0000-0000-00007A9A0000}"/>
    <cellStyle name="Normal 3 2 2 5 9 2" xfId="11915" xr:uid="{00000000-0005-0000-0000-00007B9A0000}"/>
    <cellStyle name="Normal 3 2 2 5 9 3" xfId="20301" xr:uid="{00000000-0005-0000-0000-00007C9A0000}"/>
    <cellStyle name="Normal 3 2 2 5 9 4" xfId="28687" xr:uid="{00000000-0005-0000-0000-00007D9A0000}"/>
    <cellStyle name="Normal 3 2 2 5 9 5" xfId="37073" xr:uid="{00000000-0005-0000-0000-00007E9A0000}"/>
    <cellStyle name="Normal 3 2 2 5 9 6" xfId="45459" xr:uid="{00000000-0005-0000-0000-00007F9A0000}"/>
    <cellStyle name="Normal 3 2 2 5 9 7" xfId="53845" xr:uid="{00000000-0005-0000-0000-0000809A0000}"/>
    <cellStyle name="Normal 3 2 2 5_Sheet1" xfId="367" xr:uid="{00000000-0005-0000-0000-0000819A0000}"/>
    <cellStyle name="Normal 3 2 2 6" xfId="368" xr:uid="{00000000-0005-0000-0000-0000829A0000}"/>
    <cellStyle name="Normal 3 2 2 6 10" xfId="26009" xr:uid="{00000000-0005-0000-0000-0000839A0000}"/>
    <cellStyle name="Normal 3 2 2 6 11" xfId="34395" xr:uid="{00000000-0005-0000-0000-0000849A0000}"/>
    <cellStyle name="Normal 3 2 2 6 12" xfId="42781" xr:uid="{00000000-0005-0000-0000-0000859A0000}"/>
    <cellStyle name="Normal 3 2 2 6 13" xfId="51167" xr:uid="{00000000-0005-0000-0000-0000869A0000}"/>
    <cellStyle name="Normal 3 2 2 6 14" xfId="59553" xr:uid="{00000000-0005-0000-0000-0000879A0000}"/>
    <cellStyle name="Normal 3 2 2 6 15" xfId="60920" xr:uid="{00000000-0005-0000-0000-0000889A0000}"/>
    <cellStyle name="Normal 3 2 2 6 2" xfId="1189" xr:uid="{00000000-0005-0000-0000-0000899A0000}"/>
    <cellStyle name="Normal 3 2 2 6 2 10" xfId="51600" xr:uid="{00000000-0005-0000-0000-00008A9A0000}"/>
    <cellStyle name="Normal 3 2 2 6 2 11" xfId="59986" xr:uid="{00000000-0005-0000-0000-00008B9A0000}"/>
    <cellStyle name="Normal 3 2 2 6 2 12" xfId="61415" xr:uid="{00000000-0005-0000-0000-00008C9A0000}"/>
    <cellStyle name="Normal 3 2 2 6 2 2" xfId="3140" xr:uid="{00000000-0005-0000-0000-00008D9A0000}"/>
    <cellStyle name="Normal 3 2 2 6 2 2 2" xfId="5857" xr:uid="{00000000-0005-0000-0000-00008E9A0000}"/>
    <cellStyle name="Normal 3 2 2 6 2 2 2 2" xfId="17211" xr:uid="{00000000-0005-0000-0000-00008F9A0000}"/>
    <cellStyle name="Normal 3 2 2 6 2 2 2 3" xfId="25597" xr:uid="{00000000-0005-0000-0000-0000909A0000}"/>
    <cellStyle name="Normal 3 2 2 6 2 2 2 4" xfId="33983" xr:uid="{00000000-0005-0000-0000-0000919A0000}"/>
    <cellStyle name="Normal 3 2 2 6 2 2 2 5" xfId="42369" xr:uid="{00000000-0005-0000-0000-0000929A0000}"/>
    <cellStyle name="Normal 3 2 2 6 2 2 2 6" xfId="50755" xr:uid="{00000000-0005-0000-0000-0000939A0000}"/>
    <cellStyle name="Normal 3 2 2 6 2 2 2 7" xfId="59141" xr:uid="{00000000-0005-0000-0000-0000949A0000}"/>
    <cellStyle name="Normal 3 2 2 6 2 2 3" xfId="8825" xr:uid="{00000000-0005-0000-0000-0000959A0000}"/>
    <cellStyle name="Normal 3 2 2 6 2 2 3 2" xfId="14501" xr:uid="{00000000-0005-0000-0000-0000969A0000}"/>
    <cellStyle name="Normal 3 2 2 6 2 2 3 3" xfId="22887" xr:uid="{00000000-0005-0000-0000-0000979A0000}"/>
    <cellStyle name="Normal 3 2 2 6 2 2 3 4" xfId="31273" xr:uid="{00000000-0005-0000-0000-0000989A0000}"/>
    <cellStyle name="Normal 3 2 2 6 2 2 3 5" xfId="39659" xr:uid="{00000000-0005-0000-0000-0000999A0000}"/>
    <cellStyle name="Normal 3 2 2 6 2 2 3 6" xfId="48045" xr:uid="{00000000-0005-0000-0000-00009A9A0000}"/>
    <cellStyle name="Normal 3 2 2 6 2 2 3 7" xfId="56431" xr:uid="{00000000-0005-0000-0000-00009B9A0000}"/>
    <cellStyle name="Normal 3 2 2 6 2 2 4" xfId="11535" xr:uid="{00000000-0005-0000-0000-00009C9A0000}"/>
    <cellStyle name="Normal 3 2 2 6 2 2 5" xfId="19921" xr:uid="{00000000-0005-0000-0000-00009D9A0000}"/>
    <cellStyle name="Normal 3 2 2 6 2 2 6" xfId="28307" xr:uid="{00000000-0005-0000-0000-00009E9A0000}"/>
    <cellStyle name="Normal 3 2 2 6 2 2 7" xfId="36693" xr:uid="{00000000-0005-0000-0000-00009F9A0000}"/>
    <cellStyle name="Normal 3 2 2 6 2 2 8" xfId="45079" xr:uid="{00000000-0005-0000-0000-0000A09A0000}"/>
    <cellStyle name="Normal 3 2 2 6 2 2 9" xfId="53465" xr:uid="{00000000-0005-0000-0000-0000A19A0000}"/>
    <cellStyle name="Normal 3 2 2 6 2 3" xfId="3992" xr:uid="{00000000-0005-0000-0000-0000A29A0000}"/>
    <cellStyle name="Normal 3 2 2 6 2 3 2" xfId="15346" xr:uid="{00000000-0005-0000-0000-0000A39A0000}"/>
    <cellStyle name="Normal 3 2 2 6 2 3 3" xfId="23732" xr:uid="{00000000-0005-0000-0000-0000A49A0000}"/>
    <cellStyle name="Normal 3 2 2 6 2 3 4" xfId="32118" xr:uid="{00000000-0005-0000-0000-0000A59A0000}"/>
    <cellStyle name="Normal 3 2 2 6 2 3 5" xfId="40504" xr:uid="{00000000-0005-0000-0000-0000A69A0000}"/>
    <cellStyle name="Normal 3 2 2 6 2 3 6" xfId="48890" xr:uid="{00000000-0005-0000-0000-0000A79A0000}"/>
    <cellStyle name="Normal 3 2 2 6 2 3 7" xfId="57276" xr:uid="{00000000-0005-0000-0000-0000A89A0000}"/>
    <cellStyle name="Normal 3 2 2 6 2 4" xfId="6960" xr:uid="{00000000-0005-0000-0000-0000A99A0000}"/>
    <cellStyle name="Normal 3 2 2 6 2 4 2" xfId="12636" xr:uid="{00000000-0005-0000-0000-0000AA9A0000}"/>
    <cellStyle name="Normal 3 2 2 6 2 4 3" xfId="21022" xr:uid="{00000000-0005-0000-0000-0000AB9A0000}"/>
    <cellStyle name="Normal 3 2 2 6 2 4 4" xfId="29408" xr:uid="{00000000-0005-0000-0000-0000AC9A0000}"/>
    <cellStyle name="Normal 3 2 2 6 2 4 5" xfId="37794" xr:uid="{00000000-0005-0000-0000-0000AD9A0000}"/>
    <cellStyle name="Normal 3 2 2 6 2 4 6" xfId="46180" xr:uid="{00000000-0005-0000-0000-0000AE9A0000}"/>
    <cellStyle name="Normal 3 2 2 6 2 4 7" xfId="54566" xr:uid="{00000000-0005-0000-0000-0000AF9A0000}"/>
    <cellStyle name="Normal 3 2 2 6 2 5" xfId="9670" xr:uid="{00000000-0005-0000-0000-0000B09A0000}"/>
    <cellStyle name="Normal 3 2 2 6 2 6" xfId="18056" xr:uid="{00000000-0005-0000-0000-0000B19A0000}"/>
    <cellStyle name="Normal 3 2 2 6 2 7" xfId="26442" xr:uid="{00000000-0005-0000-0000-0000B29A0000}"/>
    <cellStyle name="Normal 3 2 2 6 2 8" xfId="34828" xr:uid="{00000000-0005-0000-0000-0000B39A0000}"/>
    <cellStyle name="Normal 3 2 2 6 2 9" xfId="43214" xr:uid="{00000000-0005-0000-0000-0000B49A0000}"/>
    <cellStyle name="Normal 3 2 2 6 3" xfId="1687" xr:uid="{00000000-0005-0000-0000-0000B59A0000}"/>
    <cellStyle name="Normal 3 2 2 6 3 10" xfId="52012" xr:uid="{00000000-0005-0000-0000-0000B69A0000}"/>
    <cellStyle name="Normal 3 2 2 6 3 11" xfId="60398" xr:uid="{00000000-0005-0000-0000-0000B79A0000}"/>
    <cellStyle name="Normal 3 2 2 6 3 2" xfId="2707" xr:uid="{00000000-0005-0000-0000-0000B89A0000}"/>
    <cellStyle name="Normal 3 2 2 6 3 2 2" xfId="5424" xr:uid="{00000000-0005-0000-0000-0000B99A0000}"/>
    <cellStyle name="Normal 3 2 2 6 3 2 2 2" xfId="16778" xr:uid="{00000000-0005-0000-0000-0000BA9A0000}"/>
    <cellStyle name="Normal 3 2 2 6 3 2 2 3" xfId="25164" xr:uid="{00000000-0005-0000-0000-0000BB9A0000}"/>
    <cellStyle name="Normal 3 2 2 6 3 2 2 4" xfId="33550" xr:uid="{00000000-0005-0000-0000-0000BC9A0000}"/>
    <cellStyle name="Normal 3 2 2 6 3 2 2 5" xfId="41936" xr:uid="{00000000-0005-0000-0000-0000BD9A0000}"/>
    <cellStyle name="Normal 3 2 2 6 3 2 2 6" xfId="50322" xr:uid="{00000000-0005-0000-0000-0000BE9A0000}"/>
    <cellStyle name="Normal 3 2 2 6 3 2 2 7" xfId="58708" xr:uid="{00000000-0005-0000-0000-0000BF9A0000}"/>
    <cellStyle name="Normal 3 2 2 6 3 2 3" xfId="8392" xr:uid="{00000000-0005-0000-0000-0000C09A0000}"/>
    <cellStyle name="Normal 3 2 2 6 3 2 3 2" xfId="14068" xr:uid="{00000000-0005-0000-0000-0000C19A0000}"/>
    <cellStyle name="Normal 3 2 2 6 3 2 3 3" xfId="22454" xr:uid="{00000000-0005-0000-0000-0000C29A0000}"/>
    <cellStyle name="Normal 3 2 2 6 3 2 3 4" xfId="30840" xr:uid="{00000000-0005-0000-0000-0000C39A0000}"/>
    <cellStyle name="Normal 3 2 2 6 3 2 3 5" xfId="39226" xr:uid="{00000000-0005-0000-0000-0000C49A0000}"/>
    <cellStyle name="Normal 3 2 2 6 3 2 3 6" xfId="47612" xr:uid="{00000000-0005-0000-0000-0000C59A0000}"/>
    <cellStyle name="Normal 3 2 2 6 3 2 3 7" xfId="55998" xr:uid="{00000000-0005-0000-0000-0000C69A0000}"/>
    <cellStyle name="Normal 3 2 2 6 3 2 4" xfId="11102" xr:uid="{00000000-0005-0000-0000-0000C79A0000}"/>
    <cellStyle name="Normal 3 2 2 6 3 2 5" xfId="19488" xr:uid="{00000000-0005-0000-0000-0000C89A0000}"/>
    <cellStyle name="Normal 3 2 2 6 3 2 6" xfId="27874" xr:uid="{00000000-0005-0000-0000-0000C99A0000}"/>
    <cellStyle name="Normal 3 2 2 6 3 2 7" xfId="36260" xr:uid="{00000000-0005-0000-0000-0000CA9A0000}"/>
    <cellStyle name="Normal 3 2 2 6 3 2 8" xfId="44646" xr:uid="{00000000-0005-0000-0000-0000CB9A0000}"/>
    <cellStyle name="Normal 3 2 2 6 3 2 9" xfId="53032" xr:uid="{00000000-0005-0000-0000-0000CC9A0000}"/>
    <cellStyle name="Normal 3 2 2 6 3 3" xfId="4404" xr:uid="{00000000-0005-0000-0000-0000CD9A0000}"/>
    <cellStyle name="Normal 3 2 2 6 3 3 2" xfId="15758" xr:uid="{00000000-0005-0000-0000-0000CE9A0000}"/>
    <cellStyle name="Normal 3 2 2 6 3 3 3" xfId="24144" xr:uid="{00000000-0005-0000-0000-0000CF9A0000}"/>
    <cellStyle name="Normal 3 2 2 6 3 3 4" xfId="32530" xr:uid="{00000000-0005-0000-0000-0000D09A0000}"/>
    <cellStyle name="Normal 3 2 2 6 3 3 5" xfId="40916" xr:uid="{00000000-0005-0000-0000-0000D19A0000}"/>
    <cellStyle name="Normal 3 2 2 6 3 3 6" xfId="49302" xr:uid="{00000000-0005-0000-0000-0000D29A0000}"/>
    <cellStyle name="Normal 3 2 2 6 3 3 7" xfId="57688" xr:uid="{00000000-0005-0000-0000-0000D39A0000}"/>
    <cellStyle name="Normal 3 2 2 6 3 4" xfId="7372" xr:uid="{00000000-0005-0000-0000-0000D49A0000}"/>
    <cellStyle name="Normal 3 2 2 6 3 4 2" xfId="13048" xr:uid="{00000000-0005-0000-0000-0000D59A0000}"/>
    <cellStyle name="Normal 3 2 2 6 3 4 3" xfId="21434" xr:uid="{00000000-0005-0000-0000-0000D69A0000}"/>
    <cellStyle name="Normal 3 2 2 6 3 4 4" xfId="29820" xr:uid="{00000000-0005-0000-0000-0000D79A0000}"/>
    <cellStyle name="Normal 3 2 2 6 3 4 5" xfId="38206" xr:uid="{00000000-0005-0000-0000-0000D89A0000}"/>
    <cellStyle name="Normal 3 2 2 6 3 4 6" xfId="46592" xr:uid="{00000000-0005-0000-0000-0000D99A0000}"/>
    <cellStyle name="Normal 3 2 2 6 3 4 7" xfId="54978" xr:uid="{00000000-0005-0000-0000-0000DA9A0000}"/>
    <cellStyle name="Normal 3 2 2 6 3 5" xfId="10082" xr:uid="{00000000-0005-0000-0000-0000DB9A0000}"/>
    <cellStyle name="Normal 3 2 2 6 3 6" xfId="18468" xr:uid="{00000000-0005-0000-0000-0000DC9A0000}"/>
    <cellStyle name="Normal 3 2 2 6 3 7" xfId="26854" xr:uid="{00000000-0005-0000-0000-0000DD9A0000}"/>
    <cellStyle name="Normal 3 2 2 6 3 8" xfId="35240" xr:uid="{00000000-0005-0000-0000-0000DE9A0000}"/>
    <cellStyle name="Normal 3 2 2 6 3 9" xfId="43626" xr:uid="{00000000-0005-0000-0000-0000DF9A0000}"/>
    <cellStyle name="Normal 3 2 2 6 4" xfId="2295" xr:uid="{00000000-0005-0000-0000-0000E09A0000}"/>
    <cellStyle name="Normal 3 2 2 6 4 2" xfId="5012" xr:uid="{00000000-0005-0000-0000-0000E19A0000}"/>
    <cellStyle name="Normal 3 2 2 6 4 2 2" xfId="16366" xr:uid="{00000000-0005-0000-0000-0000E29A0000}"/>
    <cellStyle name="Normal 3 2 2 6 4 2 3" xfId="24752" xr:uid="{00000000-0005-0000-0000-0000E39A0000}"/>
    <cellStyle name="Normal 3 2 2 6 4 2 4" xfId="33138" xr:uid="{00000000-0005-0000-0000-0000E49A0000}"/>
    <cellStyle name="Normal 3 2 2 6 4 2 5" xfId="41524" xr:uid="{00000000-0005-0000-0000-0000E59A0000}"/>
    <cellStyle name="Normal 3 2 2 6 4 2 6" xfId="49910" xr:uid="{00000000-0005-0000-0000-0000E69A0000}"/>
    <cellStyle name="Normal 3 2 2 6 4 2 7" xfId="58296" xr:uid="{00000000-0005-0000-0000-0000E79A0000}"/>
    <cellStyle name="Normal 3 2 2 6 4 3" xfId="7980" xr:uid="{00000000-0005-0000-0000-0000E89A0000}"/>
    <cellStyle name="Normal 3 2 2 6 4 3 2" xfId="13656" xr:uid="{00000000-0005-0000-0000-0000E99A0000}"/>
    <cellStyle name="Normal 3 2 2 6 4 3 3" xfId="22042" xr:uid="{00000000-0005-0000-0000-0000EA9A0000}"/>
    <cellStyle name="Normal 3 2 2 6 4 3 4" xfId="30428" xr:uid="{00000000-0005-0000-0000-0000EB9A0000}"/>
    <cellStyle name="Normal 3 2 2 6 4 3 5" xfId="38814" xr:uid="{00000000-0005-0000-0000-0000EC9A0000}"/>
    <cellStyle name="Normal 3 2 2 6 4 3 6" xfId="47200" xr:uid="{00000000-0005-0000-0000-0000ED9A0000}"/>
    <cellStyle name="Normal 3 2 2 6 4 3 7" xfId="55586" xr:uid="{00000000-0005-0000-0000-0000EE9A0000}"/>
    <cellStyle name="Normal 3 2 2 6 4 4" xfId="10690" xr:uid="{00000000-0005-0000-0000-0000EF9A0000}"/>
    <cellStyle name="Normal 3 2 2 6 4 5" xfId="19076" xr:uid="{00000000-0005-0000-0000-0000F09A0000}"/>
    <cellStyle name="Normal 3 2 2 6 4 6" xfId="27462" xr:uid="{00000000-0005-0000-0000-0000F19A0000}"/>
    <cellStyle name="Normal 3 2 2 6 4 7" xfId="35848" xr:uid="{00000000-0005-0000-0000-0000F29A0000}"/>
    <cellStyle name="Normal 3 2 2 6 4 8" xfId="44234" xr:uid="{00000000-0005-0000-0000-0000F39A0000}"/>
    <cellStyle name="Normal 3 2 2 6 4 9" xfId="52620" xr:uid="{00000000-0005-0000-0000-0000F49A0000}"/>
    <cellStyle name="Normal 3 2 2 6 5" xfId="741" xr:uid="{00000000-0005-0000-0000-0000F59A0000}"/>
    <cellStyle name="Normal 3 2 2 6 5 2" xfId="6527" xr:uid="{00000000-0005-0000-0000-0000F69A0000}"/>
    <cellStyle name="Normal 3 2 2 6 5 3" xfId="12203" xr:uid="{00000000-0005-0000-0000-0000F79A0000}"/>
    <cellStyle name="Normal 3 2 2 6 5 4" xfId="20589" xr:uid="{00000000-0005-0000-0000-0000F89A0000}"/>
    <cellStyle name="Normal 3 2 2 6 5 5" xfId="28975" xr:uid="{00000000-0005-0000-0000-0000F99A0000}"/>
    <cellStyle name="Normal 3 2 2 6 5 6" xfId="37361" xr:uid="{00000000-0005-0000-0000-0000FA9A0000}"/>
    <cellStyle name="Normal 3 2 2 6 5 7" xfId="45747" xr:uid="{00000000-0005-0000-0000-0000FB9A0000}"/>
    <cellStyle name="Normal 3 2 2 6 5 8" xfId="54133" xr:uid="{00000000-0005-0000-0000-0000FC9A0000}"/>
    <cellStyle name="Normal 3 2 2 6 6" xfId="3559" xr:uid="{00000000-0005-0000-0000-0000FD9A0000}"/>
    <cellStyle name="Normal 3 2 2 6 6 2" xfId="14913" xr:uid="{00000000-0005-0000-0000-0000FE9A0000}"/>
    <cellStyle name="Normal 3 2 2 6 6 3" xfId="23299" xr:uid="{00000000-0005-0000-0000-0000FF9A0000}"/>
    <cellStyle name="Normal 3 2 2 6 6 4" xfId="31685" xr:uid="{00000000-0005-0000-0000-0000009B0000}"/>
    <cellStyle name="Normal 3 2 2 6 6 5" xfId="40071" xr:uid="{00000000-0005-0000-0000-0000019B0000}"/>
    <cellStyle name="Normal 3 2 2 6 6 6" xfId="48457" xr:uid="{00000000-0005-0000-0000-0000029B0000}"/>
    <cellStyle name="Normal 3 2 2 6 6 7" xfId="56843" xr:uid="{00000000-0005-0000-0000-0000039B0000}"/>
    <cellStyle name="Normal 3 2 2 6 7" xfId="6135" xr:uid="{00000000-0005-0000-0000-0000049B0000}"/>
    <cellStyle name="Normal 3 2 2 6 7 2" xfId="11811" xr:uid="{00000000-0005-0000-0000-0000059B0000}"/>
    <cellStyle name="Normal 3 2 2 6 7 3" xfId="20197" xr:uid="{00000000-0005-0000-0000-0000069B0000}"/>
    <cellStyle name="Normal 3 2 2 6 7 4" xfId="28583" xr:uid="{00000000-0005-0000-0000-0000079B0000}"/>
    <cellStyle name="Normal 3 2 2 6 7 5" xfId="36969" xr:uid="{00000000-0005-0000-0000-0000089B0000}"/>
    <cellStyle name="Normal 3 2 2 6 7 6" xfId="45355" xr:uid="{00000000-0005-0000-0000-0000099B0000}"/>
    <cellStyle name="Normal 3 2 2 6 7 7" xfId="53741" xr:uid="{00000000-0005-0000-0000-00000A9B0000}"/>
    <cellStyle name="Normal 3 2 2 6 8" xfId="9237" xr:uid="{00000000-0005-0000-0000-00000B9B0000}"/>
    <cellStyle name="Normal 3 2 2 6 9" xfId="17623" xr:uid="{00000000-0005-0000-0000-00000C9B0000}"/>
    <cellStyle name="Normal 3 2 2 7" xfId="1190" xr:uid="{00000000-0005-0000-0000-00000D9B0000}"/>
    <cellStyle name="Normal 3 2 2 7 10" xfId="43215" xr:uid="{00000000-0005-0000-0000-00000E9B0000}"/>
    <cellStyle name="Normal 3 2 2 7 11" xfId="51601" xr:uid="{00000000-0005-0000-0000-00000F9B0000}"/>
    <cellStyle name="Normal 3 2 2 7 12" xfId="59987" xr:uid="{00000000-0005-0000-0000-0000109B0000}"/>
    <cellStyle name="Normal 3 2 2 7 13" xfId="61060" xr:uid="{00000000-0005-0000-0000-0000119B0000}"/>
    <cellStyle name="Normal 3 2 2 7 2" xfId="1915" xr:uid="{00000000-0005-0000-0000-0000129B0000}"/>
    <cellStyle name="Normal 3 2 2 7 2 10" xfId="52240" xr:uid="{00000000-0005-0000-0000-0000139B0000}"/>
    <cellStyle name="Normal 3 2 2 7 2 11" xfId="60626" xr:uid="{00000000-0005-0000-0000-0000149B0000}"/>
    <cellStyle name="Normal 3 2 2 7 2 2" xfId="3141" xr:uid="{00000000-0005-0000-0000-0000159B0000}"/>
    <cellStyle name="Normal 3 2 2 7 2 2 2" xfId="5858" xr:uid="{00000000-0005-0000-0000-0000169B0000}"/>
    <cellStyle name="Normal 3 2 2 7 2 2 2 2" xfId="17212" xr:uid="{00000000-0005-0000-0000-0000179B0000}"/>
    <cellStyle name="Normal 3 2 2 7 2 2 2 3" xfId="25598" xr:uid="{00000000-0005-0000-0000-0000189B0000}"/>
    <cellStyle name="Normal 3 2 2 7 2 2 2 4" xfId="33984" xr:uid="{00000000-0005-0000-0000-0000199B0000}"/>
    <cellStyle name="Normal 3 2 2 7 2 2 2 5" xfId="42370" xr:uid="{00000000-0005-0000-0000-00001A9B0000}"/>
    <cellStyle name="Normal 3 2 2 7 2 2 2 6" xfId="50756" xr:uid="{00000000-0005-0000-0000-00001B9B0000}"/>
    <cellStyle name="Normal 3 2 2 7 2 2 2 7" xfId="59142" xr:uid="{00000000-0005-0000-0000-00001C9B0000}"/>
    <cellStyle name="Normal 3 2 2 7 2 2 3" xfId="8826" xr:uid="{00000000-0005-0000-0000-00001D9B0000}"/>
    <cellStyle name="Normal 3 2 2 7 2 2 3 2" xfId="14502" xr:uid="{00000000-0005-0000-0000-00001E9B0000}"/>
    <cellStyle name="Normal 3 2 2 7 2 2 3 3" xfId="22888" xr:uid="{00000000-0005-0000-0000-00001F9B0000}"/>
    <cellStyle name="Normal 3 2 2 7 2 2 3 4" xfId="31274" xr:uid="{00000000-0005-0000-0000-0000209B0000}"/>
    <cellStyle name="Normal 3 2 2 7 2 2 3 5" xfId="39660" xr:uid="{00000000-0005-0000-0000-0000219B0000}"/>
    <cellStyle name="Normal 3 2 2 7 2 2 3 6" xfId="48046" xr:uid="{00000000-0005-0000-0000-0000229B0000}"/>
    <cellStyle name="Normal 3 2 2 7 2 2 3 7" xfId="56432" xr:uid="{00000000-0005-0000-0000-0000239B0000}"/>
    <cellStyle name="Normal 3 2 2 7 2 2 4" xfId="11536" xr:uid="{00000000-0005-0000-0000-0000249B0000}"/>
    <cellStyle name="Normal 3 2 2 7 2 2 5" xfId="19922" xr:uid="{00000000-0005-0000-0000-0000259B0000}"/>
    <cellStyle name="Normal 3 2 2 7 2 2 6" xfId="28308" xr:uid="{00000000-0005-0000-0000-0000269B0000}"/>
    <cellStyle name="Normal 3 2 2 7 2 2 7" xfId="36694" xr:uid="{00000000-0005-0000-0000-0000279B0000}"/>
    <cellStyle name="Normal 3 2 2 7 2 2 8" xfId="45080" xr:uid="{00000000-0005-0000-0000-0000289B0000}"/>
    <cellStyle name="Normal 3 2 2 7 2 2 9" xfId="53466" xr:uid="{00000000-0005-0000-0000-0000299B0000}"/>
    <cellStyle name="Normal 3 2 2 7 2 3" xfId="4632" xr:uid="{00000000-0005-0000-0000-00002A9B0000}"/>
    <cellStyle name="Normal 3 2 2 7 2 3 2" xfId="15986" xr:uid="{00000000-0005-0000-0000-00002B9B0000}"/>
    <cellStyle name="Normal 3 2 2 7 2 3 3" xfId="24372" xr:uid="{00000000-0005-0000-0000-00002C9B0000}"/>
    <cellStyle name="Normal 3 2 2 7 2 3 4" xfId="32758" xr:uid="{00000000-0005-0000-0000-00002D9B0000}"/>
    <cellStyle name="Normal 3 2 2 7 2 3 5" xfId="41144" xr:uid="{00000000-0005-0000-0000-00002E9B0000}"/>
    <cellStyle name="Normal 3 2 2 7 2 3 6" xfId="49530" xr:uid="{00000000-0005-0000-0000-00002F9B0000}"/>
    <cellStyle name="Normal 3 2 2 7 2 3 7" xfId="57916" xr:uid="{00000000-0005-0000-0000-0000309B0000}"/>
    <cellStyle name="Normal 3 2 2 7 2 4" xfId="7600" xr:uid="{00000000-0005-0000-0000-0000319B0000}"/>
    <cellStyle name="Normal 3 2 2 7 2 4 2" xfId="13276" xr:uid="{00000000-0005-0000-0000-0000329B0000}"/>
    <cellStyle name="Normal 3 2 2 7 2 4 3" xfId="21662" xr:uid="{00000000-0005-0000-0000-0000339B0000}"/>
    <cellStyle name="Normal 3 2 2 7 2 4 4" xfId="30048" xr:uid="{00000000-0005-0000-0000-0000349B0000}"/>
    <cellStyle name="Normal 3 2 2 7 2 4 5" xfId="38434" xr:uid="{00000000-0005-0000-0000-0000359B0000}"/>
    <cellStyle name="Normal 3 2 2 7 2 4 6" xfId="46820" xr:uid="{00000000-0005-0000-0000-0000369B0000}"/>
    <cellStyle name="Normal 3 2 2 7 2 4 7" xfId="55206" xr:uid="{00000000-0005-0000-0000-0000379B0000}"/>
    <cellStyle name="Normal 3 2 2 7 2 5" xfId="10310" xr:uid="{00000000-0005-0000-0000-0000389B0000}"/>
    <cellStyle name="Normal 3 2 2 7 2 6" xfId="18696" xr:uid="{00000000-0005-0000-0000-0000399B0000}"/>
    <cellStyle name="Normal 3 2 2 7 2 7" xfId="27082" xr:uid="{00000000-0005-0000-0000-00003A9B0000}"/>
    <cellStyle name="Normal 3 2 2 7 2 8" xfId="35468" xr:uid="{00000000-0005-0000-0000-00003B9B0000}"/>
    <cellStyle name="Normal 3 2 2 7 2 9" xfId="43854" xr:uid="{00000000-0005-0000-0000-00003C9B0000}"/>
    <cellStyle name="Normal 3 2 2 7 3" xfId="2296" xr:uid="{00000000-0005-0000-0000-00003D9B0000}"/>
    <cellStyle name="Normal 3 2 2 7 3 2" xfId="5013" xr:uid="{00000000-0005-0000-0000-00003E9B0000}"/>
    <cellStyle name="Normal 3 2 2 7 3 2 2" xfId="16367" xr:uid="{00000000-0005-0000-0000-00003F9B0000}"/>
    <cellStyle name="Normal 3 2 2 7 3 2 3" xfId="24753" xr:uid="{00000000-0005-0000-0000-0000409B0000}"/>
    <cellStyle name="Normal 3 2 2 7 3 2 4" xfId="33139" xr:uid="{00000000-0005-0000-0000-0000419B0000}"/>
    <cellStyle name="Normal 3 2 2 7 3 2 5" xfId="41525" xr:uid="{00000000-0005-0000-0000-0000429B0000}"/>
    <cellStyle name="Normal 3 2 2 7 3 2 6" xfId="49911" xr:uid="{00000000-0005-0000-0000-0000439B0000}"/>
    <cellStyle name="Normal 3 2 2 7 3 2 7" xfId="58297" xr:uid="{00000000-0005-0000-0000-0000449B0000}"/>
    <cellStyle name="Normal 3 2 2 7 3 3" xfId="7981" xr:uid="{00000000-0005-0000-0000-0000459B0000}"/>
    <cellStyle name="Normal 3 2 2 7 3 3 2" xfId="13657" xr:uid="{00000000-0005-0000-0000-0000469B0000}"/>
    <cellStyle name="Normal 3 2 2 7 3 3 3" xfId="22043" xr:uid="{00000000-0005-0000-0000-0000479B0000}"/>
    <cellStyle name="Normal 3 2 2 7 3 3 4" xfId="30429" xr:uid="{00000000-0005-0000-0000-0000489B0000}"/>
    <cellStyle name="Normal 3 2 2 7 3 3 5" xfId="38815" xr:uid="{00000000-0005-0000-0000-0000499B0000}"/>
    <cellStyle name="Normal 3 2 2 7 3 3 6" xfId="47201" xr:uid="{00000000-0005-0000-0000-00004A9B0000}"/>
    <cellStyle name="Normal 3 2 2 7 3 3 7" xfId="55587" xr:uid="{00000000-0005-0000-0000-00004B9B0000}"/>
    <cellStyle name="Normal 3 2 2 7 3 4" xfId="10691" xr:uid="{00000000-0005-0000-0000-00004C9B0000}"/>
    <cellStyle name="Normal 3 2 2 7 3 5" xfId="19077" xr:uid="{00000000-0005-0000-0000-00004D9B0000}"/>
    <cellStyle name="Normal 3 2 2 7 3 6" xfId="27463" xr:uid="{00000000-0005-0000-0000-00004E9B0000}"/>
    <cellStyle name="Normal 3 2 2 7 3 7" xfId="35849" xr:uid="{00000000-0005-0000-0000-00004F9B0000}"/>
    <cellStyle name="Normal 3 2 2 7 3 8" xfId="44235" xr:uid="{00000000-0005-0000-0000-0000509B0000}"/>
    <cellStyle name="Normal 3 2 2 7 3 9" xfId="52621" xr:uid="{00000000-0005-0000-0000-0000519B0000}"/>
    <cellStyle name="Normal 3 2 2 7 4" xfId="3993" xr:uid="{00000000-0005-0000-0000-0000529B0000}"/>
    <cellStyle name="Normal 3 2 2 7 4 2" xfId="15347" xr:uid="{00000000-0005-0000-0000-0000539B0000}"/>
    <cellStyle name="Normal 3 2 2 7 4 3" xfId="23733" xr:uid="{00000000-0005-0000-0000-0000549B0000}"/>
    <cellStyle name="Normal 3 2 2 7 4 4" xfId="32119" xr:uid="{00000000-0005-0000-0000-0000559B0000}"/>
    <cellStyle name="Normal 3 2 2 7 4 5" xfId="40505" xr:uid="{00000000-0005-0000-0000-0000569B0000}"/>
    <cellStyle name="Normal 3 2 2 7 4 6" xfId="48891" xr:uid="{00000000-0005-0000-0000-0000579B0000}"/>
    <cellStyle name="Normal 3 2 2 7 4 7" xfId="57277" xr:uid="{00000000-0005-0000-0000-0000589B0000}"/>
    <cellStyle name="Normal 3 2 2 7 5" xfId="6961" xr:uid="{00000000-0005-0000-0000-0000599B0000}"/>
    <cellStyle name="Normal 3 2 2 7 5 2" xfId="12637" xr:uid="{00000000-0005-0000-0000-00005A9B0000}"/>
    <cellStyle name="Normal 3 2 2 7 5 3" xfId="21023" xr:uid="{00000000-0005-0000-0000-00005B9B0000}"/>
    <cellStyle name="Normal 3 2 2 7 5 4" xfId="29409" xr:uid="{00000000-0005-0000-0000-00005C9B0000}"/>
    <cellStyle name="Normal 3 2 2 7 5 5" xfId="37795" xr:uid="{00000000-0005-0000-0000-00005D9B0000}"/>
    <cellStyle name="Normal 3 2 2 7 5 6" xfId="46181" xr:uid="{00000000-0005-0000-0000-00005E9B0000}"/>
    <cellStyle name="Normal 3 2 2 7 5 7" xfId="54567" xr:uid="{00000000-0005-0000-0000-00005F9B0000}"/>
    <cellStyle name="Normal 3 2 2 7 6" xfId="9671" xr:uid="{00000000-0005-0000-0000-0000609B0000}"/>
    <cellStyle name="Normal 3 2 2 7 7" xfId="18057" xr:uid="{00000000-0005-0000-0000-0000619B0000}"/>
    <cellStyle name="Normal 3 2 2 7 8" xfId="26443" xr:uid="{00000000-0005-0000-0000-0000629B0000}"/>
    <cellStyle name="Normal 3 2 2 7 9" xfId="34829" xr:uid="{00000000-0005-0000-0000-0000639B0000}"/>
    <cellStyle name="Normal 3 2 2 8" xfId="1191" xr:uid="{00000000-0005-0000-0000-0000649B0000}"/>
    <cellStyle name="Normal 3 2 2 8 10" xfId="43216" xr:uid="{00000000-0005-0000-0000-0000659B0000}"/>
    <cellStyle name="Normal 3 2 2 8 11" xfId="51602" xr:uid="{00000000-0005-0000-0000-0000669B0000}"/>
    <cellStyle name="Normal 3 2 2 8 12" xfId="59988" xr:uid="{00000000-0005-0000-0000-0000679B0000}"/>
    <cellStyle name="Normal 3 2 2 8 13" xfId="61396" xr:uid="{00000000-0005-0000-0000-0000689B0000}"/>
    <cellStyle name="Normal 3 2 2 8 2" xfId="1916" xr:uid="{00000000-0005-0000-0000-0000699B0000}"/>
    <cellStyle name="Normal 3 2 2 8 2 10" xfId="52241" xr:uid="{00000000-0005-0000-0000-00006A9B0000}"/>
    <cellStyle name="Normal 3 2 2 8 2 11" xfId="60627" xr:uid="{00000000-0005-0000-0000-00006B9B0000}"/>
    <cellStyle name="Normal 3 2 2 8 2 2" xfId="3142" xr:uid="{00000000-0005-0000-0000-00006C9B0000}"/>
    <cellStyle name="Normal 3 2 2 8 2 2 2" xfId="5859" xr:uid="{00000000-0005-0000-0000-00006D9B0000}"/>
    <cellStyle name="Normal 3 2 2 8 2 2 2 2" xfId="17213" xr:uid="{00000000-0005-0000-0000-00006E9B0000}"/>
    <cellStyle name="Normal 3 2 2 8 2 2 2 3" xfId="25599" xr:uid="{00000000-0005-0000-0000-00006F9B0000}"/>
    <cellStyle name="Normal 3 2 2 8 2 2 2 4" xfId="33985" xr:uid="{00000000-0005-0000-0000-0000709B0000}"/>
    <cellStyle name="Normal 3 2 2 8 2 2 2 5" xfId="42371" xr:uid="{00000000-0005-0000-0000-0000719B0000}"/>
    <cellStyle name="Normal 3 2 2 8 2 2 2 6" xfId="50757" xr:uid="{00000000-0005-0000-0000-0000729B0000}"/>
    <cellStyle name="Normal 3 2 2 8 2 2 2 7" xfId="59143" xr:uid="{00000000-0005-0000-0000-0000739B0000}"/>
    <cellStyle name="Normal 3 2 2 8 2 2 3" xfId="8827" xr:uid="{00000000-0005-0000-0000-0000749B0000}"/>
    <cellStyle name="Normal 3 2 2 8 2 2 3 2" xfId="14503" xr:uid="{00000000-0005-0000-0000-0000759B0000}"/>
    <cellStyle name="Normal 3 2 2 8 2 2 3 3" xfId="22889" xr:uid="{00000000-0005-0000-0000-0000769B0000}"/>
    <cellStyle name="Normal 3 2 2 8 2 2 3 4" xfId="31275" xr:uid="{00000000-0005-0000-0000-0000779B0000}"/>
    <cellStyle name="Normal 3 2 2 8 2 2 3 5" xfId="39661" xr:uid="{00000000-0005-0000-0000-0000789B0000}"/>
    <cellStyle name="Normal 3 2 2 8 2 2 3 6" xfId="48047" xr:uid="{00000000-0005-0000-0000-0000799B0000}"/>
    <cellStyle name="Normal 3 2 2 8 2 2 3 7" xfId="56433" xr:uid="{00000000-0005-0000-0000-00007A9B0000}"/>
    <cellStyle name="Normal 3 2 2 8 2 2 4" xfId="11537" xr:uid="{00000000-0005-0000-0000-00007B9B0000}"/>
    <cellStyle name="Normal 3 2 2 8 2 2 5" xfId="19923" xr:uid="{00000000-0005-0000-0000-00007C9B0000}"/>
    <cellStyle name="Normal 3 2 2 8 2 2 6" xfId="28309" xr:uid="{00000000-0005-0000-0000-00007D9B0000}"/>
    <cellStyle name="Normal 3 2 2 8 2 2 7" xfId="36695" xr:uid="{00000000-0005-0000-0000-00007E9B0000}"/>
    <cellStyle name="Normal 3 2 2 8 2 2 8" xfId="45081" xr:uid="{00000000-0005-0000-0000-00007F9B0000}"/>
    <cellStyle name="Normal 3 2 2 8 2 2 9" xfId="53467" xr:uid="{00000000-0005-0000-0000-0000809B0000}"/>
    <cellStyle name="Normal 3 2 2 8 2 3" xfId="4633" xr:uid="{00000000-0005-0000-0000-0000819B0000}"/>
    <cellStyle name="Normal 3 2 2 8 2 3 2" xfId="15987" xr:uid="{00000000-0005-0000-0000-0000829B0000}"/>
    <cellStyle name="Normal 3 2 2 8 2 3 3" xfId="24373" xr:uid="{00000000-0005-0000-0000-0000839B0000}"/>
    <cellStyle name="Normal 3 2 2 8 2 3 4" xfId="32759" xr:uid="{00000000-0005-0000-0000-0000849B0000}"/>
    <cellStyle name="Normal 3 2 2 8 2 3 5" xfId="41145" xr:uid="{00000000-0005-0000-0000-0000859B0000}"/>
    <cellStyle name="Normal 3 2 2 8 2 3 6" xfId="49531" xr:uid="{00000000-0005-0000-0000-0000869B0000}"/>
    <cellStyle name="Normal 3 2 2 8 2 3 7" xfId="57917" xr:uid="{00000000-0005-0000-0000-0000879B0000}"/>
    <cellStyle name="Normal 3 2 2 8 2 4" xfId="7601" xr:uid="{00000000-0005-0000-0000-0000889B0000}"/>
    <cellStyle name="Normal 3 2 2 8 2 4 2" xfId="13277" xr:uid="{00000000-0005-0000-0000-0000899B0000}"/>
    <cellStyle name="Normal 3 2 2 8 2 4 3" xfId="21663" xr:uid="{00000000-0005-0000-0000-00008A9B0000}"/>
    <cellStyle name="Normal 3 2 2 8 2 4 4" xfId="30049" xr:uid="{00000000-0005-0000-0000-00008B9B0000}"/>
    <cellStyle name="Normal 3 2 2 8 2 4 5" xfId="38435" xr:uid="{00000000-0005-0000-0000-00008C9B0000}"/>
    <cellStyle name="Normal 3 2 2 8 2 4 6" xfId="46821" xr:uid="{00000000-0005-0000-0000-00008D9B0000}"/>
    <cellStyle name="Normal 3 2 2 8 2 4 7" xfId="55207" xr:uid="{00000000-0005-0000-0000-00008E9B0000}"/>
    <cellStyle name="Normal 3 2 2 8 2 5" xfId="10311" xr:uid="{00000000-0005-0000-0000-00008F9B0000}"/>
    <cellStyle name="Normal 3 2 2 8 2 6" xfId="18697" xr:uid="{00000000-0005-0000-0000-0000909B0000}"/>
    <cellStyle name="Normal 3 2 2 8 2 7" xfId="27083" xr:uid="{00000000-0005-0000-0000-0000919B0000}"/>
    <cellStyle name="Normal 3 2 2 8 2 8" xfId="35469" xr:uid="{00000000-0005-0000-0000-0000929B0000}"/>
    <cellStyle name="Normal 3 2 2 8 2 9" xfId="43855" xr:uid="{00000000-0005-0000-0000-0000939B0000}"/>
    <cellStyle name="Normal 3 2 2 8 3" xfId="2297" xr:uid="{00000000-0005-0000-0000-0000949B0000}"/>
    <cellStyle name="Normal 3 2 2 8 3 2" xfId="5014" xr:uid="{00000000-0005-0000-0000-0000959B0000}"/>
    <cellStyle name="Normal 3 2 2 8 3 2 2" xfId="16368" xr:uid="{00000000-0005-0000-0000-0000969B0000}"/>
    <cellStyle name="Normal 3 2 2 8 3 2 3" xfId="24754" xr:uid="{00000000-0005-0000-0000-0000979B0000}"/>
    <cellStyle name="Normal 3 2 2 8 3 2 4" xfId="33140" xr:uid="{00000000-0005-0000-0000-0000989B0000}"/>
    <cellStyle name="Normal 3 2 2 8 3 2 5" xfId="41526" xr:uid="{00000000-0005-0000-0000-0000999B0000}"/>
    <cellStyle name="Normal 3 2 2 8 3 2 6" xfId="49912" xr:uid="{00000000-0005-0000-0000-00009A9B0000}"/>
    <cellStyle name="Normal 3 2 2 8 3 2 7" xfId="58298" xr:uid="{00000000-0005-0000-0000-00009B9B0000}"/>
    <cellStyle name="Normal 3 2 2 8 3 3" xfId="7982" xr:uid="{00000000-0005-0000-0000-00009C9B0000}"/>
    <cellStyle name="Normal 3 2 2 8 3 3 2" xfId="13658" xr:uid="{00000000-0005-0000-0000-00009D9B0000}"/>
    <cellStyle name="Normal 3 2 2 8 3 3 3" xfId="22044" xr:uid="{00000000-0005-0000-0000-00009E9B0000}"/>
    <cellStyle name="Normal 3 2 2 8 3 3 4" xfId="30430" xr:uid="{00000000-0005-0000-0000-00009F9B0000}"/>
    <cellStyle name="Normal 3 2 2 8 3 3 5" xfId="38816" xr:uid="{00000000-0005-0000-0000-0000A09B0000}"/>
    <cellStyle name="Normal 3 2 2 8 3 3 6" xfId="47202" xr:uid="{00000000-0005-0000-0000-0000A19B0000}"/>
    <cellStyle name="Normal 3 2 2 8 3 3 7" xfId="55588" xr:uid="{00000000-0005-0000-0000-0000A29B0000}"/>
    <cellStyle name="Normal 3 2 2 8 3 4" xfId="10692" xr:uid="{00000000-0005-0000-0000-0000A39B0000}"/>
    <cellStyle name="Normal 3 2 2 8 3 5" xfId="19078" xr:uid="{00000000-0005-0000-0000-0000A49B0000}"/>
    <cellStyle name="Normal 3 2 2 8 3 6" xfId="27464" xr:uid="{00000000-0005-0000-0000-0000A59B0000}"/>
    <cellStyle name="Normal 3 2 2 8 3 7" xfId="35850" xr:uid="{00000000-0005-0000-0000-0000A69B0000}"/>
    <cellStyle name="Normal 3 2 2 8 3 8" xfId="44236" xr:uid="{00000000-0005-0000-0000-0000A79B0000}"/>
    <cellStyle name="Normal 3 2 2 8 3 9" xfId="52622" xr:uid="{00000000-0005-0000-0000-0000A89B0000}"/>
    <cellStyle name="Normal 3 2 2 8 4" xfId="3994" xr:uid="{00000000-0005-0000-0000-0000A99B0000}"/>
    <cellStyle name="Normal 3 2 2 8 4 2" xfId="15348" xr:uid="{00000000-0005-0000-0000-0000AA9B0000}"/>
    <cellStyle name="Normal 3 2 2 8 4 3" xfId="23734" xr:uid="{00000000-0005-0000-0000-0000AB9B0000}"/>
    <cellStyle name="Normal 3 2 2 8 4 4" xfId="32120" xr:uid="{00000000-0005-0000-0000-0000AC9B0000}"/>
    <cellStyle name="Normal 3 2 2 8 4 5" xfId="40506" xr:uid="{00000000-0005-0000-0000-0000AD9B0000}"/>
    <cellStyle name="Normal 3 2 2 8 4 6" xfId="48892" xr:uid="{00000000-0005-0000-0000-0000AE9B0000}"/>
    <cellStyle name="Normal 3 2 2 8 4 7" xfId="57278" xr:uid="{00000000-0005-0000-0000-0000AF9B0000}"/>
    <cellStyle name="Normal 3 2 2 8 5" xfId="6962" xr:uid="{00000000-0005-0000-0000-0000B09B0000}"/>
    <cellStyle name="Normal 3 2 2 8 5 2" xfId="12638" xr:uid="{00000000-0005-0000-0000-0000B19B0000}"/>
    <cellStyle name="Normal 3 2 2 8 5 3" xfId="21024" xr:uid="{00000000-0005-0000-0000-0000B29B0000}"/>
    <cellStyle name="Normal 3 2 2 8 5 4" xfId="29410" xr:uid="{00000000-0005-0000-0000-0000B39B0000}"/>
    <cellStyle name="Normal 3 2 2 8 5 5" xfId="37796" xr:uid="{00000000-0005-0000-0000-0000B49B0000}"/>
    <cellStyle name="Normal 3 2 2 8 5 6" xfId="46182" xr:uid="{00000000-0005-0000-0000-0000B59B0000}"/>
    <cellStyle name="Normal 3 2 2 8 5 7" xfId="54568" xr:uid="{00000000-0005-0000-0000-0000B69B0000}"/>
    <cellStyle name="Normal 3 2 2 8 6" xfId="9672" xr:uid="{00000000-0005-0000-0000-0000B79B0000}"/>
    <cellStyle name="Normal 3 2 2 8 7" xfId="18058" xr:uid="{00000000-0005-0000-0000-0000B89B0000}"/>
    <cellStyle name="Normal 3 2 2 8 8" xfId="26444" xr:uid="{00000000-0005-0000-0000-0000B99B0000}"/>
    <cellStyle name="Normal 3 2 2 8 9" xfId="34830" xr:uid="{00000000-0005-0000-0000-0000BA9B0000}"/>
    <cellStyle name="Normal 3 2 2 9" xfId="1161" xr:uid="{00000000-0005-0000-0000-0000BB9B0000}"/>
    <cellStyle name="Normal 3 2 2 9 10" xfId="51572" xr:uid="{00000000-0005-0000-0000-0000BC9B0000}"/>
    <cellStyle name="Normal 3 2 2 9 11" xfId="59958" xr:uid="{00000000-0005-0000-0000-0000BD9B0000}"/>
    <cellStyle name="Normal 3 2 2 9 2" xfId="3112" xr:uid="{00000000-0005-0000-0000-0000BE9B0000}"/>
    <cellStyle name="Normal 3 2 2 9 2 2" xfId="5829" xr:uid="{00000000-0005-0000-0000-0000BF9B0000}"/>
    <cellStyle name="Normal 3 2 2 9 2 2 2" xfId="17183" xr:uid="{00000000-0005-0000-0000-0000C09B0000}"/>
    <cellStyle name="Normal 3 2 2 9 2 2 3" xfId="25569" xr:uid="{00000000-0005-0000-0000-0000C19B0000}"/>
    <cellStyle name="Normal 3 2 2 9 2 2 4" xfId="33955" xr:uid="{00000000-0005-0000-0000-0000C29B0000}"/>
    <cellStyle name="Normal 3 2 2 9 2 2 5" xfId="42341" xr:uid="{00000000-0005-0000-0000-0000C39B0000}"/>
    <cellStyle name="Normal 3 2 2 9 2 2 6" xfId="50727" xr:uid="{00000000-0005-0000-0000-0000C49B0000}"/>
    <cellStyle name="Normal 3 2 2 9 2 2 7" xfId="59113" xr:uid="{00000000-0005-0000-0000-0000C59B0000}"/>
    <cellStyle name="Normal 3 2 2 9 2 3" xfId="8797" xr:uid="{00000000-0005-0000-0000-0000C69B0000}"/>
    <cellStyle name="Normal 3 2 2 9 2 3 2" xfId="14473" xr:uid="{00000000-0005-0000-0000-0000C79B0000}"/>
    <cellStyle name="Normal 3 2 2 9 2 3 3" xfId="22859" xr:uid="{00000000-0005-0000-0000-0000C89B0000}"/>
    <cellStyle name="Normal 3 2 2 9 2 3 4" xfId="31245" xr:uid="{00000000-0005-0000-0000-0000C99B0000}"/>
    <cellStyle name="Normal 3 2 2 9 2 3 5" xfId="39631" xr:uid="{00000000-0005-0000-0000-0000CA9B0000}"/>
    <cellStyle name="Normal 3 2 2 9 2 3 6" xfId="48017" xr:uid="{00000000-0005-0000-0000-0000CB9B0000}"/>
    <cellStyle name="Normal 3 2 2 9 2 3 7" xfId="56403" xr:uid="{00000000-0005-0000-0000-0000CC9B0000}"/>
    <cellStyle name="Normal 3 2 2 9 2 4" xfId="11507" xr:uid="{00000000-0005-0000-0000-0000CD9B0000}"/>
    <cellStyle name="Normal 3 2 2 9 2 5" xfId="19893" xr:uid="{00000000-0005-0000-0000-0000CE9B0000}"/>
    <cellStyle name="Normal 3 2 2 9 2 6" xfId="28279" xr:uid="{00000000-0005-0000-0000-0000CF9B0000}"/>
    <cellStyle name="Normal 3 2 2 9 2 7" xfId="36665" xr:uid="{00000000-0005-0000-0000-0000D09B0000}"/>
    <cellStyle name="Normal 3 2 2 9 2 8" xfId="45051" xr:uid="{00000000-0005-0000-0000-0000D19B0000}"/>
    <cellStyle name="Normal 3 2 2 9 2 9" xfId="53437" xr:uid="{00000000-0005-0000-0000-0000D29B0000}"/>
    <cellStyle name="Normal 3 2 2 9 3" xfId="3964" xr:uid="{00000000-0005-0000-0000-0000D39B0000}"/>
    <cellStyle name="Normal 3 2 2 9 3 2" xfId="15318" xr:uid="{00000000-0005-0000-0000-0000D49B0000}"/>
    <cellStyle name="Normal 3 2 2 9 3 3" xfId="23704" xr:uid="{00000000-0005-0000-0000-0000D59B0000}"/>
    <cellStyle name="Normal 3 2 2 9 3 4" xfId="32090" xr:uid="{00000000-0005-0000-0000-0000D69B0000}"/>
    <cellStyle name="Normal 3 2 2 9 3 5" xfId="40476" xr:uid="{00000000-0005-0000-0000-0000D79B0000}"/>
    <cellStyle name="Normal 3 2 2 9 3 6" xfId="48862" xr:uid="{00000000-0005-0000-0000-0000D89B0000}"/>
    <cellStyle name="Normal 3 2 2 9 3 7" xfId="57248" xr:uid="{00000000-0005-0000-0000-0000D99B0000}"/>
    <cellStyle name="Normal 3 2 2 9 4" xfId="6932" xr:uid="{00000000-0005-0000-0000-0000DA9B0000}"/>
    <cellStyle name="Normal 3 2 2 9 4 2" xfId="12608" xr:uid="{00000000-0005-0000-0000-0000DB9B0000}"/>
    <cellStyle name="Normal 3 2 2 9 4 3" xfId="20994" xr:uid="{00000000-0005-0000-0000-0000DC9B0000}"/>
    <cellStyle name="Normal 3 2 2 9 4 4" xfId="29380" xr:uid="{00000000-0005-0000-0000-0000DD9B0000}"/>
    <cellStyle name="Normal 3 2 2 9 4 5" xfId="37766" xr:uid="{00000000-0005-0000-0000-0000DE9B0000}"/>
    <cellStyle name="Normal 3 2 2 9 4 6" xfId="46152" xr:uid="{00000000-0005-0000-0000-0000DF9B0000}"/>
    <cellStyle name="Normal 3 2 2 9 4 7" xfId="54538" xr:uid="{00000000-0005-0000-0000-0000E09B0000}"/>
    <cellStyle name="Normal 3 2 2 9 5" xfId="9642" xr:uid="{00000000-0005-0000-0000-0000E19B0000}"/>
    <cellStyle name="Normal 3 2 2 9 6" xfId="18028" xr:uid="{00000000-0005-0000-0000-0000E29B0000}"/>
    <cellStyle name="Normal 3 2 2 9 7" xfId="26414" xr:uid="{00000000-0005-0000-0000-0000E39B0000}"/>
    <cellStyle name="Normal 3 2 2 9 8" xfId="34800" xr:uid="{00000000-0005-0000-0000-0000E49B0000}"/>
    <cellStyle name="Normal 3 2 2 9 9" xfId="43186" xr:uid="{00000000-0005-0000-0000-0000E59B0000}"/>
    <cellStyle name="Normal 3 2 2_Sheet1" xfId="369" xr:uid="{00000000-0005-0000-0000-0000E69B0000}"/>
    <cellStyle name="Normal 3 2 20" xfId="34375" xr:uid="{00000000-0005-0000-0000-0000E79B0000}"/>
    <cellStyle name="Normal 3 2 21" xfId="42761" xr:uid="{00000000-0005-0000-0000-0000E89B0000}"/>
    <cellStyle name="Normal 3 2 22" xfId="51147" xr:uid="{00000000-0005-0000-0000-0000E99B0000}"/>
    <cellStyle name="Normal 3 2 23" xfId="59533" xr:uid="{00000000-0005-0000-0000-0000EA9B0000}"/>
    <cellStyle name="Normal 3 2 24" xfId="60900" xr:uid="{00000000-0005-0000-0000-0000EB9B0000}"/>
    <cellStyle name="Normal 3 2 3" xfId="370" xr:uid="{00000000-0005-0000-0000-0000EC9B0000}"/>
    <cellStyle name="Normal 3 2 3 10" xfId="742" xr:uid="{00000000-0005-0000-0000-0000ED9B0000}"/>
    <cellStyle name="Normal 3 2 3 10 2" xfId="6528" xr:uid="{00000000-0005-0000-0000-0000EE9B0000}"/>
    <cellStyle name="Normal 3 2 3 10 3" xfId="12204" xr:uid="{00000000-0005-0000-0000-0000EF9B0000}"/>
    <cellStyle name="Normal 3 2 3 10 4" xfId="20590" xr:uid="{00000000-0005-0000-0000-0000F09B0000}"/>
    <cellStyle name="Normal 3 2 3 10 5" xfId="28976" xr:uid="{00000000-0005-0000-0000-0000F19B0000}"/>
    <cellStyle name="Normal 3 2 3 10 6" xfId="37362" xr:uid="{00000000-0005-0000-0000-0000F29B0000}"/>
    <cellStyle name="Normal 3 2 3 10 7" xfId="45748" xr:uid="{00000000-0005-0000-0000-0000F39B0000}"/>
    <cellStyle name="Normal 3 2 3 10 8" xfId="54134" xr:uid="{00000000-0005-0000-0000-0000F49B0000}"/>
    <cellStyle name="Normal 3 2 3 11" xfId="3560" xr:uid="{00000000-0005-0000-0000-0000F59B0000}"/>
    <cellStyle name="Normal 3 2 3 11 2" xfId="14914" xr:uid="{00000000-0005-0000-0000-0000F69B0000}"/>
    <cellStyle name="Normal 3 2 3 11 3" xfId="23300" xr:uid="{00000000-0005-0000-0000-0000F79B0000}"/>
    <cellStyle name="Normal 3 2 3 11 4" xfId="31686" xr:uid="{00000000-0005-0000-0000-0000F89B0000}"/>
    <cellStyle name="Normal 3 2 3 11 5" xfId="40072" xr:uid="{00000000-0005-0000-0000-0000F99B0000}"/>
    <cellStyle name="Normal 3 2 3 11 6" xfId="48458" xr:uid="{00000000-0005-0000-0000-0000FA9B0000}"/>
    <cellStyle name="Normal 3 2 3 11 7" xfId="56844" xr:uid="{00000000-0005-0000-0000-0000FB9B0000}"/>
    <cellStyle name="Normal 3 2 3 12" xfId="6063" xr:uid="{00000000-0005-0000-0000-0000FC9B0000}"/>
    <cellStyle name="Normal 3 2 3 12 2" xfId="11739" xr:uid="{00000000-0005-0000-0000-0000FD9B0000}"/>
    <cellStyle name="Normal 3 2 3 12 3" xfId="20125" xr:uid="{00000000-0005-0000-0000-0000FE9B0000}"/>
    <cellStyle name="Normal 3 2 3 12 4" xfId="28511" xr:uid="{00000000-0005-0000-0000-0000FF9B0000}"/>
    <cellStyle name="Normal 3 2 3 12 5" xfId="36897" xr:uid="{00000000-0005-0000-0000-0000009C0000}"/>
    <cellStyle name="Normal 3 2 3 12 6" xfId="45283" xr:uid="{00000000-0005-0000-0000-0000019C0000}"/>
    <cellStyle name="Normal 3 2 3 12 7" xfId="53669" xr:uid="{00000000-0005-0000-0000-0000029C0000}"/>
    <cellStyle name="Normal 3 2 3 13" xfId="9238" xr:uid="{00000000-0005-0000-0000-0000039C0000}"/>
    <cellStyle name="Normal 3 2 3 14" xfId="17624" xr:uid="{00000000-0005-0000-0000-0000049C0000}"/>
    <cellStyle name="Normal 3 2 3 15" xfId="26010" xr:uid="{00000000-0005-0000-0000-0000059C0000}"/>
    <cellStyle name="Normal 3 2 3 16" xfId="34396" xr:uid="{00000000-0005-0000-0000-0000069C0000}"/>
    <cellStyle name="Normal 3 2 3 17" xfId="42782" xr:uid="{00000000-0005-0000-0000-0000079C0000}"/>
    <cellStyle name="Normal 3 2 3 18" xfId="51168" xr:uid="{00000000-0005-0000-0000-0000089C0000}"/>
    <cellStyle name="Normal 3 2 3 19" xfId="59554" xr:uid="{00000000-0005-0000-0000-0000099C0000}"/>
    <cellStyle name="Normal 3 2 3 2" xfId="371" xr:uid="{00000000-0005-0000-0000-00000A9C0000}"/>
    <cellStyle name="Normal 3 2 3 2 10" xfId="6087" xr:uid="{00000000-0005-0000-0000-00000B9C0000}"/>
    <cellStyle name="Normal 3 2 3 2 10 2" xfId="11763" xr:uid="{00000000-0005-0000-0000-00000C9C0000}"/>
    <cellStyle name="Normal 3 2 3 2 10 3" xfId="20149" xr:uid="{00000000-0005-0000-0000-00000D9C0000}"/>
    <cellStyle name="Normal 3 2 3 2 10 4" xfId="28535" xr:uid="{00000000-0005-0000-0000-00000E9C0000}"/>
    <cellStyle name="Normal 3 2 3 2 10 5" xfId="36921" xr:uid="{00000000-0005-0000-0000-00000F9C0000}"/>
    <cellStyle name="Normal 3 2 3 2 10 6" xfId="45307" xr:uid="{00000000-0005-0000-0000-0000109C0000}"/>
    <cellStyle name="Normal 3 2 3 2 10 7" xfId="53693" xr:uid="{00000000-0005-0000-0000-0000119C0000}"/>
    <cellStyle name="Normal 3 2 3 2 11" xfId="9239" xr:uid="{00000000-0005-0000-0000-0000129C0000}"/>
    <cellStyle name="Normal 3 2 3 2 12" xfId="17625" xr:uid="{00000000-0005-0000-0000-0000139C0000}"/>
    <cellStyle name="Normal 3 2 3 2 13" xfId="26011" xr:uid="{00000000-0005-0000-0000-0000149C0000}"/>
    <cellStyle name="Normal 3 2 3 2 14" xfId="34397" xr:uid="{00000000-0005-0000-0000-0000159C0000}"/>
    <cellStyle name="Normal 3 2 3 2 15" xfId="42783" xr:uid="{00000000-0005-0000-0000-0000169C0000}"/>
    <cellStyle name="Normal 3 2 3 2 16" xfId="51169" xr:uid="{00000000-0005-0000-0000-0000179C0000}"/>
    <cellStyle name="Normal 3 2 3 2 17" xfId="59555" xr:uid="{00000000-0005-0000-0000-0000189C0000}"/>
    <cellStyle name="Normal 3 2 3 2 18" xfId="60922" xr:uid="{00000000-0005-0000-0000-0000199C0000}"/>
    <cellStyle name="Normal 3 2 3 2 2" xfId="372" xr:uid="{00000000-0005-0000-0000-00001A9C0000}"/>
    <cellStyle name="Normal 3 2 3 2 2 10" xfId="9240" xr:uid="{00000000-0005-0000-0000-00001B9C0000}"/>
    <cellStyle name="Normal 3 2 3 2 2 11" xfId="17626" xr:uid="{00000000-0005-0000-0000-00001C9C0000}"/>
    <cellStyle name="Normal 3 2 3 2 2 12" xfId="26012" xr:uid="{00000000-0005-0000-0000-00001D9C0000}"/>
    <cellStyle name="Normal 3 2 3 2 2 13" xfId="34398" xr:uid="{00000000-0005-0000-0000-00001E9C0000}"/>
    <cellStyle name="Normal 3 2 3 2 2 14" xfId="42784" xr:uid="{00000000-0005-0000-0000-00001F9C0000}"/>
    <cellStyle name="Normal 3 2 3 2 2 15" xfId="51170" xr:uid="{00000000-0005-0000-0000-0000209C0000}"/>
    <cellStyle name="Normal 3 2 3 2 2 16" xfId="59556" xr:uid="{00000000-0005-0000-0000-0000219C0000}"/>
    <cellStyle name="Normal 3 2 3 2 2 17" xfId="60923" xr:uid="{00000000-0005-0000-0000-0000229C0000}"/>
    <cellStyle name="Normal 3 2 3 2 2 2" xfId="373" xr:uid="{00000000-0005-0000-0000-0000239C0000}"/>
    <cellStyle name="Normal 3 2 3 2 2 2 10" xfId="34399" xr:uid="{00000000-0005-0000-0000-0000249C0000}"/>
    <cellStyle name="Normal 3 2 3 2 2 2 11" xfId="42785" xr:uid="{00000000-0005-0000-0000-0000259C0000}"/>
    <cellStyle name="Normal 3 2 3 2 2 2 12" xfId="51171" xr:uid="{00000000-0005-0000-0000-0000269C0000}"/>
    <cellStyle name="Normal 3 2 3 2 2 2 13" xfId="59557" xr:uid="{00000000-0005-0000-0000-0000279C0000}"/>
    <cellStyle name="Normal 3 2 3 2 2 2 14" xfId="60924" xr:uid="{00000000-0005-0000-0000-0000289C0000}"/>
    <cellStyle name="Normal 3 2 3 2 2 2 2" xfId="1195" xr:uid="{00000000-0005-0000-0000-0000299C0000}"/>
    <cellStyle name="Normal 3 2 3 2 2 2 2 10" xfId="51606" xr:uid="{00000000-0005-0000-0000-00002A9C0000}"/>
    <cellStyle name="Normal 3 2 3 2 2 2 2 11" xfId="59992" xr:uid="{00000000-0005-0000-0000-00002B9C0000}"/>
    <cellStyle name="Normal 3 2 3 2 2 2 2 12" xfId="61419" xr:uid="{00000000-0005-0000-0000-00002C9C0000}"/>
    <cellStyle name="Normal 3 2 3 2 2 2 2 2" xfId="3146" xr:uid="{00000000-0005-0000-0000-00002D9C0000}"/>
    <cellStyle name="Normal 3 2 3 2 2 2 2 2 2" xfId="5863" xr:uid="{00000000-0005-0000-0000-00002E9C0000}"/>
    <cellStyle name="Normal 3 2 3 2 2 2 2 2 2 2" xfId="17217" xr:uid="{00000000-0005-0000-0000-00002F9C0000}"/>
    <cellStyle name="Normal 3 2 3 2 2 2 2 2 2 3" xfId="25603" xr:uid="{00000000-0005-0000-0000-0000309C0000}"/>
    <cellStyle name="Normal 3 2 3 2 2 2 2 2 2 4" xfId="33989" xr:uid="{00000000-0005-0000-0000-0000319C0000}"/>
    <cellStyle name="Normal 3 2 3 2 2 2 2 2 2 5" xfId="42375" xr:uid="{00000000-0005-0000-0000-0000329C0000}"/>
    <cellStyle name="Normal 3 2 3 2 2 2 2 2 2 6" xfId="50761" xr:uid="{00000000-0005-0000-0000-0000339C0000}"/>
    <cellStyle name="Normal 3 2 3 2 2 2 2 2 2 7" xfId="59147" xr:uid="{00000000-0005-0000-0000-0000349C0000}"/>
    <cellStyle name="Normal 3 2 3 2 2 2 2 2 3" xfId="8831" xr:uid="{00000000-0005-0000-0000-0000359C0000}"/>
    <cellStyle name="Normal 3 2 3 2 2 2 2 2 3 2" xfId="14507" xr:uid="{00000000-0005-0000-0000-0000369C0000}"/>
    <cellStyle name="Normal 3 2 3 2 2 2 2 2 3 3" xfId="22893" xr:uid="{00000000-0005-0000-0000-0000379C0000}"/>
    <cellStyle name="Normal 3 2 3 2 2 2 2 2 3 4" xfId="31279" xr:uid="{00000000-0005-0000-0000-0000389C0000}"/>
    <cellStyle name="Normal 3 2 3 2 2 2 2 2 3 5" xfId="39665" xr:uid="{00000000-0005-0000-0000-0000399C0000}"/>
    <cellStyle name="Normal 3 2 3 2 2 2 2 2 3 6" xfId="48051" xr:uid="{00000000-0005-0000-0000-00003A9C0000}"/>
    <cellStyle name="Normal 3 2 3 2 2 2 2 2 3 7" xfId="56437" xr:uid="{00000000-0005-0000-0000-00003B9C0000}"/>
    <cellStyle name="Normal 3 2 3 2 2 2 2 2 4" xfId="11541" xr:uid="{00000000-0005-0000-0000-00003C9C0000}"/>
    <cellStyle name="Normal 3 2 3 2 2 2 2 2 5" xfId="19927" xr:uid="{00000000-0005-0000-0000-00003D9C0000}"/>
    <cellStyle name="Normal 3 2 3 2 2 2 2 2 6" xfId="28313" xr:uid="{00000000-0005-0000-0000-00003E9C0000}"/>
    <cellStyle name="Normal 3 2 3 2 2 2 2 2 7" xfId="36699" xr:uid="{00000000-0005-0000-0000-00003F9C0000}"/>
    <cellStyle name="Normal 3 2 3 2 2 2 2 2 8" xfId="45085" xr:uid="{00000000-0005-0000-0000-0000409C0000}"/>
    <cellStyle name="Normal 3 2 3 2 2 2 2 2 9" xfId="53471" xr:uid="{00000000-0005-0000-0000-0000419C0000}"/>
    <cellStyle name="Normal 3 2 3 2 2 2 2 3" xfId="3998" xr:uid="{00000000-0005-0000-0000-0000429C0000}"/>
    <cellStyle name="Normal 3 2 3 2 2 2 2 3 2" xfId="15352" xr:uid="{00000000-0005-0000-0000-0000439C0000}"/>
    <cellStyle name="Normal 3 2 3 2 2 2 2 3 3" xfId="23738" xr:uid="{00000000-0005-0000-0000-0000449C0000}"/>
    <cellStyle name="Normal 3 2 3 2 2 2 2 3 4" xfId="32124" xr:uid="{00000000-0005-0000-0000-0000459C0000}"/>
    <cellStyle name="Normal 3 2 3 2 2 2 2 3 5" xfId="40510" xr:uid="{00000000-0005-0000-0000-0000469C0000}"/>
    <cellStyle name="Normal 3 2 3 2 2 2 2 3 6" xfId="48896" xr:uid="{00000000-0005-0000-0000-0000479C0000}"/>
    <cellStyle name="Normal 3 2 3 2 2 2 2 3 7" xfId="57282" xr:uid="{00000000-0005-0000-0000-0000489C0000}"/>
    <cellStyle name="Normal 3 2 3 2 2 2 2 4" xfId="6966" xr:uid="{00000000-0005-0000-0000-0000499C0000}"/>
    <cellStyle name="Normal 3 2 3 2 2 2 2 4 2" xfId="12642" xr:uid="{00000000-0005-0000-0000-00004A9C0000}"/>
    <cellStyle name="Normal 3 2 3 2 2 2 2 4 3" xfId="21028" xr:uid="{00000000-0005-0000-0000-00004B9C0000}"/>
    <cellStyle name="Normal 3 2 3 2 2 2 2 4 4" xfId="29414" xr:uid="{00000000-0005-0000-0000-00004C9C0000}"/>
    <cellStyle name="Normal 3 2 3 2 2 2 2 4 5" xfId="37800" xr:uid="{00000000-0005-0000-0000-00004D9C0000}"/>
    <cellStyle name="Normal 3 2 3 2 2 2 2 4 6" xfId="46186" xr:uid="{00000000-0005-0000-0000-00004E9C0000}"/>
    <cellStyle name="Normal 3 2 3 2 2 2 2 4 7" xfId="54572" xr:uid="{00000000-0005-0000-0000-00004F9C0000}"/>
    <cellStyle name="Normal 3 2 3 2 2 2 2 5" xfId="9676" xr:uid="{00000000-0005-0000-0000-0000509C0000}"/>
    <cellStyle name="Normal 3 2 3 2 2 2 2 6" xfId="18062" xr:uid="{00000000-0005-0000-0000-0000519C0000}"/>
    <cellStyle name="Normal 3 2 3 2 2 2 2 7" xfId="26448" xr:uid="{00000000-0005-0000-0000-0000529C0000}"/>
    <cellStyle name="Normal 3 2 3 2 2 2 2 8" xfId="34834" xr:uid="{00000000-0005-0000-0000-0000539C0000}"/>
    <cellStyle name="Normal 3 2 3 2 2 2 2 9" xfId="43220" xr:uid="{00000000-0005-0000-0000-0000549C0000}"/>
    <cellStyle name="Normal 3 2 3 2 2 2 3" xfId="1691" xr:uid="{00000000-0005-0000-0000-0000559C0000}"/>
    <cellStyle name="Normal 3 2 3 2 2 2 3 10" xfId="52016" xr:uid="{00000000-0005-0000-0000-0000569C0000}"/>
    <cellStyle name="Normal 3 2 3 2 2 2 3 11" xfId="60402" xr:uid="{00000000-0005-0000-0000-0000579C0000}"/>
    <cellStyle name="Normal 3 2 3 2 2 2 3 2" xfId="2711" xr:uid="{00000000-0005-0000-0000-0000589C0000}"/>
    <cellStyle name="Normal 3 2 3 2 2 2 3 2 2" xfId="5428" xr:uid="{00000000-0005-0000-0000-0000599C0000}"/>
    <cellStyle name="Normal 3 2 3 2 2 2 3 2 2 2" xfId="16782" xr:uid="{00000000-0005-0000-0000-00005A9C0000}"/>
    <cellStyle name="Normal 3 2 3 2 2 2 3 2 2 3" xfId="25168" xr:uid="{00000000-0005-0000-0000-00005B9C0000}"/>
    <cellStyle name="Normal 3 2 3 2 2 2 3 2 2 4" xfId="33554" xr:uid="{00000000-0005-0000-0000-00005C9C0000}"/>
    <cellStyle name="Normal 3 2 3 2 2 2 3 2 2 5" xfId="41940" xr:uid="{00000000-0005-0000-0000-00005D9C0000}"/>
    <cellStyle name="Normal 3 2 3 2 2 2 3 2 2 6" xfId="50326" xr:uid="{00000000-0005-0000-0000-00005E9C0000}"/>
    <cellStyle name="Normal 3 2 3 2 2 2 3 2 2 7" xfId="58712" xr:uid="{00000000-0005-0000-0000-00005F9C0000}"/>
    <cellStyle name="Normal 3 2 3 2 2 2 3 2 3" xfId="8396" xr:uid="{00000000-0005-0000-0000-0000609C0000}"/>
    <cellStyle name="Normal 3 2 3 2 2 2 3 2 3 2" xfId="14072" xr:uid="{00000000-0005-0000-0000-0000619C0000}"/>
    <cellStyle name="Normal 3 2 3 2 2 2 3 2 3 3" xfId="22458" xr:uid="{00000000-0005-0000-0000-0000629C0000}"/>
    <cellStyle name="Normal 3 2 3 2 2 2 3 2 3 4" xfId="30844" xr:uid="{00000000-0005-0000-0000-0000639C0000}"/>
    <cellStyle name="Normal 3 2 3 2 2 2 3 2 3 5" xfId="39230" xr:uid="{00000000-0005-0000-0000-0000649C0000}"/>
    <cellStyle name="Normal 3 2 3 2 2 2 3 2 3 6" xfId="47616" xr:uid="{00000000-0005-0000-0000-0000659C0000}"/>
    <cellStyle name="Normal 3 2 3 2 2 2 3 2 3 7" xfId="56002" xr:uid="{00000000-0005-0000-0000-0000669C0000}"/>
    <cellStyle name="Normal 3 2 3 2 2 2 3 2 4" xfId="11106" xr:uid="{00000000-0005-0000-0000-0000679C0000}"/>
    <cellStyle name="Normal 3 2 3 2 2 2 3 2 5" xfId="19492" xr:uid="{00000000-0005-0000-0000-0000689C0000}"/>
    <cellStyle name="Normal 3 2 3 2 2 2 3 2 6" xfId="27878" xr:uid="{00000000-0005-0000-0000-0000699C0000}"/>
    <cellStyle name="Normal 3 2 3 2 2 2 3 2 7" xfId="36264" xr:uid="{00000000-0005-0000-0000-00006A9C0000}"/>
    <cellStyle name="Normal 3 2 3 2 2 2 3 2 8" xfId="44650" xr:uid="{00000000-0005-0000-0000-00006B9C0000}"/>
    <cellStyle name="Normal 3 2 3 2 2 2 3 2 9" xfId="53036" xr:uid="{00000000-0005-0000-0000-00006C9C0000}"/>
    <cellStyle name="Normal 3 2 3 2 2 2 3 3" xfId="4408" xr:uid="{00000000-0005-0000-0000-00006D9C0000}"/>
    <cellStyle name="Normal 3 2 3 2 2 2 3 3 2" xfId="15762" xr:uid="{00000000-0005-0000-0000-00006E9C0000}"/>
    <cellStyle name="Normal 3 2 3 2 2 2 3 3 3" xfId="24148" xr:uid="{00000000-0005-0000-0000-00006F9C0000}"/>
    <cellStyle name="Normal 3 2 3 2 2 2 3 3 4" xfId="32534" xr:uid="{00000000-0005-0000-0000-0000709C0000}"/>
    <cellStyle name="Normal 3 2 3 2 2 2 3 3 5" xfId="40920" xr:uid="{00000000-0005-0000-0000-0000719C0000}"/>
    <cellStyle name="Normal 3 2 3 2 2 2 3 3 6" xfId="49306" xr:uid="{00000000-0005-0000-0000-0000729C0000}"/>
    <cellStyle name="Normal 3 2 3 2 2 2 3 3 7" xfId="57692" xr:uid="{00000000-0005-0000-0000-0000739C0000}"/>
    <cellStyle name="Normal 3 2 3 2 2 2 3 4" xfId="7376" xr:uid="{00000000-0005-0000-0000-0000749C0000}"/>
    <cellStyle name="Normal 3 2 3 2 2 2 3 4 2" xfId="13052" xr:uid="{00000000-0005-0000-0000-0000759C0000}"/>
    <cellStyle name="Normal 3 2 3 2 2 2 3 4 3" xfId="21438" xr:uid="{00000000-0005-0000-0000-0000769C0000}"/>
    <cellStyle name="Normal 3 2 3 2 2 2 3 4 4" xfId="29824" xr:uid="{00000000-0005-0000-0000-0000779C0000}"/>
    <cellStyle name="Normal 3 2 3 2 2 2 3 4 5" xfId="38210" xr:uid="{00000000-0005-0000-0000-0000789C0000}"/>
    <cellStyle name="Normal 3 2 3 2 2 2 3 4 6" xfId="46596" xr:uid="{00000000-0005-0000-0000-0000799C0000}"/>
    <cellStyle name="Normal 3 2 3 2 2 2 3 4 7" xfId="54982" xr:uid="{00000000-0005-0000-0000-00007A9C0000}"/>
    <cellStyle name="Normal 3 2 3 2 2 2 3 5" xfId="10086" xr:uid="{00000000-0005-0000-0000-00007B9C0000}"/>
    <cellStyle name="Normal 3 2 3 2 2 2 3 6" xfId="18472" xr:uid="{00000000-0005-0000-0000-00007C9C0000}"/>
    <cellStyle name="Normal 3 2 3 2 2 2 3 7" xfId="26858" xr:uid="{00000000-0005-0000-0000-00007D9C0000}"/>
    <cellStyle name="Normal 3 2 3 2 2 2 3 8" xfId="35244" xr:uid="{00000000-0005-0000-0000-00007E9C0000}"/>
    <cellStyle name="Normal 3 2 3 2 2 2 3 9" xfId="43630" xr:uid="{00000000-0005-0000-0000-00007F9C0000}"/>
    <cellStyle name="Normal 3 2 3 2 2 2 4" xfId="2301" xr:uid="{00000000-0005-0000-0000-0000809C0000}"/>
    <cellStyle name="Normal 3 2 3 2 2 2 4 2" xfId="5018" xr:uid="{00000000-0005-0000-0000-0000819C0000}"/>
    <cellStyle name="Normal 3 2 3 2 2 2 4 2 2" xfId="16372" xr:uid="{00000000-0005-0000-0000-0000829C0000}"/>
    <cellStyle name="Normal 3 2 3 2 2 2 4 2 3" xfId="24758" xr:uid="{00000000-0005-0000-0000-0000839C0000}"/>
    <cellStyle name="Normal 3 2 3 2 2 2 4 2 4" xfId="33144" xr:uid="{00000000-0005-0000-0000-0000849C0000}"/>
    <cellStyle name="Normal 3 2 3 2 2 2 4 2 5" xfId="41530" xr:uid="{00000000-0005-0000-0000-0000859C0000}"/>
    <cellStyle name="Normal 3 2 3 2 2 2 4 2 6" xfId="49916" xr:uid="{00000000-0005-0000-0000-0000869C0000}"/>
    <cellStyle name="Normal 3 2 3 2 2 2 4 2 7" xfId="58302" xr:uid="{00000000-0005-0000-0000-0000879C0000}"/>
    <cellStyle name="Normal 3 2 3 2 2 2 4 3" xfId="7986" xr:uid="{00000000-0005-0000-0000-0000889C0000}"/>
    <cellStyle name="Normal 3 2 3 2 2 2 4 3 2" xfId="13662" xr:uid="{00000000-0005-0000-0000-0000899C0000}"/>
    <cellStyle name="Normal 3 2 3 2 2 2 4 3 3" xfId="22048" xr:uid="{00000000-0005-0000-0000-00008A9C0000}"/>
    <cellStyle name="Normal 3 2 3 2 2 2 4 3 4" xfId="30434" xr:uid="{00000000-0005-0000-0000-00008B9C0000}"/>
    <cellStyle name="Normal 3 2 3 2 2 2 4 3 5" xfId="38820" xr:uid="{00000000-0005-0000-0000-00008C9C0000}"/>
    <cellStyle name="Normal 3 2 3 2 2 2 4 3 6" xfId="47206" xr:uid="{00000000-0005-0000-0000-00008D9C0000}"/>
    <cellStyle name="Normal 3 2 3 2 2 2 4 3 7" xfId="55592" xr:uid="{00000000-0005-0000-0000-00008E9C0000}"/>
    <cellStyle name="Normal 3 2 3 2 2 2 4 4" xfId="10696" xr:uid="{00000000-0005-0000-0000-00008F9C0000}"/>
    <cellStyle name="Normal 3 2 3 2 2 2 4 5" xfId="19082" xr:uid="{00000000-0005-0000-0000-0000909C0000}"/>
    <cellStyle name="Normal 3 2 3 2 2 2 4 6" xfId="27468" xr:uid="{00000000-0005-0000-0000-0000919C0000}"/>
    <cellStyle name="Normal 3 2 3 2 2 2 4 7" xfId="35854" xr:uid="{00000000-0005-0000-0000-0000929C0000}"/>
    <cellStyle name="Normal 3 2 3 2 2 2 4 8" xfId="44240" xr:uid="{00000000-0005-0000-0000-0000939C0000}"/>
    <cellStyle name="Normal 3 2 3 2 2 2 4 9" xfId="52626" xr:uid="{00000000-0005-0000-0000-0000949C0000}"/>
    <cellStyle name="Normal 3 2 3 2 2 2 5" xfId="3563" xr:uid="{00000000-0005-0000-0000-0000959C0000}"/>
    <cellStyle name="Normal 3 2 3 2 2 2 5 2" xfId="14917" xr:uid="{00000000-0005-0000-0000-0000969C0000}"/>
    <cellStyle name="Normal 3 2 3 2 2 2 5 3" xfId="23303" xr:uid="{00000000-0005-0000-0000-0000979C0000}"/>
    <cellStyle name="Normal 3 2 3 2 2 2 5 4" xfId="31689" xr:uid="{00000000-0005-0000-0000-0000989C0000}"/>
    <cellStyle name="Normal 3 2 3 2 2 2 5 5" xfId="40075" xr:uid="{00000000-0005-0000-0000-0000999C0000}"/>
    <cellStyle name="Normal 3 2 3 2 2 2 5 6" xfId="48461" xr:uid="{00000000-0005-0000-0000-00009A9C0000}"/>
    <cellStyle name="Normal 3 2 3 2 2 2 5 7" xfId="56847" xr:uid="{00000000-0005-0000-0000-00009B9C0000}"/>
    <cellStyle name="Normal 3 2 3 2 2 2 6" xfId="6531" xr:uid="{00000000-0005-0000-0000-00009C9C0000}"/>
    <cellStyle name="Normal 3 2 3 2 2 2 6 2" xfId="12207" xr:uid="{00000000-0005-0000-0000-00009D9C0000}"/>
    <cellStyle name="Normal 3 2 3 2 2 2 6 3" xfId="20593" xr:uid="{00000000-0005-0000-0000-00009E9C0000}"/>
    <cellStyle name="Normal 3 2 3 2 2 2 6 4" xfId="28979" xr:uid="{00000000-0005-0000-0000-00009F9C0000}"/>
    <cellStyle name="Normal 3 2 3 2 2 2 6 5" xfId="37365" xr:uid="{00000000-0005-0000-0000-0000A09C0000}"/>
    <cellStyle name="Normal 3 2 3 2 2 2 6 6" xfId="45751" xr:uid="{00000000-0005-0000-0000-0000A19C0000}"/>
    <cellStyle name="Normal 3 2 3 2 2 2 6 7" xfId="54137" xr:uid="{00000000-0005-0000-0000-0000A29C0000}"/>
    <cellStyle name="Normal 3 2 3 2 2 2 7" xfId="9241" xr:uid="{00000000-0005-0000-0000-0000A39C0000}"/>
    <cellStyle name="Normal 3 2 3 2 2 2 8" xfId="17627" xr:uid="{00000000-0005-0000-0000-0000A49C0000}"/>
    <cellStyle name="Normal 3 2 3 2 2 2 9" xfId="26013" xr:uid="{00000000-0005-0000-0000-0000A59C0000}"/>
    <cellStyle name="Normal 3 2 3 2 2 3" xfId="1196" xr:uid="{00000000-0005-0000-0000-0000A69C0000}"/>
    <cellStyle name="Normal 3 2 3 2 2 3 10" xfId="43221" xr:uid="{00000000-0005-0000-0000-0000A79C0000}"/>
    <cellStyle name="Normal 3 2 3 2 2 3 11" xfId="51607" xr:uid="{00000000-0005-0000-0000-0000A89C0000}"/>
    <cellStyle name="Normal 3 2 3 2 2 3 12" xfId="59993" xr:uid="{00000000-0005-0000-0000-0000A99C0000}"/>
    <cellStyle name="Normal 3 2 3 2 2 3 13" xfId="61418" xr:uid="{00000000-0005-0000-0000-0000AA9C0000}"/>
    <cellStyle name="Normal 3 2 3 2 2 3 2" xfId="1917" xr:uid="{00000000-0005-0000-0000-0000AB9C0000}"/>
    <cellStyle name="Normal 3 2 3 2 2 3 2 10" xfId="52242" xr:uid="{00000000-0005-0000-0000-0000AC9C0000}"/>
    <cellStyle name="Normal 3 2 3 2 2 3 2 11" xfId="60628" xr:uid="{00000000-0005-0000-0000-0000AD9C0000}"/>
    <cellStyle name="Normal 3 2 3 2 2 3 2 2" xfId="3147" xr:uid="{00000000-0005-0000-0000-0000AE9C0000}"/>
    <cellStyle name="Normal 3 2 3 2 2 3 2 2 2" xfId="5864" xr:uid="{00000000-0005-0000-0000-0000AF9C0000}"/>
    <cellStyle name="Normal 3 2 3 2 2 3 2 2 2 2" xfId="17218" xr:uid="{00000000-0005-0000-0000-0000B09C0000}"/>
    <cellStyle name="Normal 3 2 3 2 2 3 2 2 2 3" xfId="25604" xr:uid="{00000000-0005-0000-0000-0000B19C0000}"/>
    <cellStyle name="Normal 3 2 3 2 2 3 2 2 2 4" xfId="33990" xr:uid="{00000000-0005-0000-0000-0000B29C0000}"/>
    <cellStyle name="Normal 3 2 3 2 2 3 2 2 2 5" xfId="42376" xr:uid="{00000000-0005-0000-0000-0000B39C0000}"/>
    <cellStyle name="Normal 3 2 3 2 2 3 2 2 2 6" xfId="50762" xr:uid="{00000000-0005-0000-0000-0000B49C0000}"/>
    <cellStyle name="Normal 3 2 3 2 2 3 2 2 2 7" xfId="59148" xr:uid="{00000000-0005-0000-0000-0000B59C0000}"/>
    <cellStyle name="Normal 3 2 3 2 2 3 2 2 3" xfId="8832" xr:uid="{00000000-0005-0000-0000-0000B69C0000}"/>
    <cellStyle name="Normal 3 2 3 2 2 3 2 2 3 2" xfId="14508" xr:uid="{00000000-0005-0000-0000-0000B79C0000}"/>
    <cellStyle name="Normal 3 2 3 2 2 3 2 2 3 3" xfId="22894" xr:uid="{00000000-0005-0000-0000-0000B89C0000}"/>
    <cellStyle name="Normal 3 2 3 2 2 3 2 2 3 4" xfId="31280" xr:uid="{00000000-0005-0000-0000-0000B99C0000}"/>
    <cellStyle name="Normal 3 2 3 2 2 3 2 2 3 5" xfId="39666" xr:uid="{00000000-0005-0000-0000-0000BA9C0000}"/>
    <cellStyle name="Normal 3 2 3 2 2 3 2 2 3 6" xfId="48052" xr:uid="{00000000-0005-0000-0000-0000BB9C0000}"/>
    <cellStyle name="Normal 3 2 3 2 2 3 2 2 3 7" xfId="56438" xr:uid="{00000000-0005-0000-0000-0000BC9C0000}"/>
    <cellStyle name="Normal 3 2 3 2 2 3 2 2 4" xfId="11542" xr:uid="{00000000-0005-0000-0000-0000BD9C0000}"/>
    <cellStyle name="Normal 3 2 3 2 2 3 2 2 5" xfId="19928" xr:uid="{00000000-0005-0000-0000-0000BE9C0000}"/>
    <cellStyle name="Normal 3 2 3 2 2 3 2 2 6" xfId="28314" xr:uid="{00000000-0005-0000-0000-0000BF9C0000}"/>
    <cellStyle name="Normal 3 2 3 2 2 3 2 2 7" xfId="36700" xr:uid="{00000000-0005-0000-0000-0000C09C0000}"/>
    <cellStyle name="Normal 3 2 3 2 2 3 2 2 8" xfId="45086" xr:uid="{00000000-0005-0000-0000-0000C19C0000}"/>
    <cellStyle name="Normal 3 2 3 2 2 3 2 2 9" xfId="53472" xr:uid="{00000000-0005-0000-0000-0000C29C0000}"/>
    <cellStyle name="Normal 3 2 3 2 2 3 2 3" xfId="4634" xr:uid="{00000000-0005-0000-0000-0000C39C0000}"/>
    <cellStyle name="Normal 3 2 3 2 2 3 2 3 2" xfId="15988" xr:uid="{00000000-0005-0000-0000-0000C49C0000}"/>
    <cellStyle name="Normal 3 2 3 2 2 3 2 3 3" xfId="24374" xr:uid="{00000000-0005-0000-0000-0000C59C0000}"/>
    <cellStyle name="Normal 3 2 3 2 2 3 2 3 4" xfId="32760" xr:uid="{00000000-0005-0000-0000-0000C69C0000}"/>
    <cellStyle name="Normal 3 2 3 2 2 3 2 3 5" xfId="41146" xr:uid="{00000000-0005-0000-0000-0000C79C0000}"/>
    <cellStyle name="Normal 3 2 3 2 2 3 2 3 6" xfId="49532" xr:uid="{00000000-0005-0000-0000-0000C89C0000}"/>
    <cellStyle name="Normal 3 2 3 2 2 3 2 3 7" xfId="57918" xr:uid="{00000000-0005-0000-0000-0000C99C0000}"/>
    <cellStyle name="Normal 3 2 3 2 2 3 2 4" xfId="7602" xr:uid="{00000000-0005-0000-0000-0000CA9C0000}"/>
    <cellStyle name="Normal 3 2 3 2 2 3 2 4 2" xfId="13278" xr:uid="{00000000-0005-0000-0000-0000CB9C0000}"/>
    <cellStyle name="Normal 3 2 3 2 2 3 2 4 3" xfId="21664" xr:uid="{00000000-0005-0000-0000-0000CC9C0000}"/>
    <cellStyle name="Normal 3 2 3 2 2 3 2 4 4" xfId="30050" xr:uid="{00000000-0005-0000-0000-0000CD9C0000}"/>
    <cellStyle name="Normal 3 2 3 2 2 3 2 4 5" xfId="38436" xr:uid="{00000000-0005-0000-0000-0000CE9C0000}"/>
    <cellStyle name="Normal 3 2 3 2 2 3 2 4 6" xfId="46822" xr:uid="{00000000-0005-0000-0000-0000CF9C0000}"/>
    <cellStyle name="Normal 3 2 3 2 2 3 2 4 7" xfId="55208" xr:uid="{00000000-0005-0000-0000-0000D09C0000}"/>
    <cellStyle name="Normal 3 2 3 2 2 3 2 5" xfId="10312" xr:uid="{00000000-0005-0000-0000-0000D19C0000}"/>
    <cellStyle name="Normal 3 2 3 2 2 3 2 6" xfId="18698" xr:uid="{00000000-0005-0000-0000-0000D29C0000}"/>
    <cellStyle name="Normal 3 2 3 2 2 3 2 7" xfId="27084" xr:uid="{00000000-0005-0000-0000-0000D39C0000}"/>
    <cellStyle name="Normal 3 2 3 2 2 3 2 8" xfId="35470" xr:uid="{00000000-0005-0000-0000-0000D49C0000}"/>
    <cellStyle name="Normal 3 2 3 2 2 3 2 9" xfId="43856" xr:uid="{00000000-0005-0000-0000-0000D59C0000}"/>
    <cellStyle name="Normal 3 2 3 2 2 3 3" xfId="2302" xr:uid="{00000000-0005-0000-0000-0000D69C0000}"/>
    <cellStyle name="Normal 3 2 3 2 2 3 3 2" xfId="5019" xr:uid="{00000000-0005-0000-0000-0000D79C0000}"/>
    <cellStyle name="Normal 3 2 3 2 2 3 3 2 2" xfId="16373" xr:uid="{00000000-0005-0000-0000-0000D89C0000}"/>
    <cellStyle name="Normal 3 2 3 2 2 3 3 2 3" xfId="24759" xr:uid="{00000000-0005-0000-0000-0000D99C0000}"/>
    <cellStyle name="Normal 3 2 3 2 2 3 3 2 4" xfId="33145" xr:uid="{00000000-0005-0000-0000-0000DA9C0000}"/>
    <cellStyle name="Normal 3 2 3 2 2 3 3 2 5" xfId="41531" xr:uid="{00000000-0005-0000-0000-0000DB9C0000}"/>
    <cellStyle name="Normal 3 2 3 2 2 3 3 2 6" xfId="49917" xr:uid="{00000000-0005-0000-0000-0000DC9C0000}"/>
    <cellStyle name="Normal 3 2 3 2 2 3 3 2 7" xfId="58303" xr:uid="{00000000-0005-0000-0000-0000DD9C0000}"/>
    <cellStyle name="Normal 3 2 3 2 2 3 3 3" xfId="7987" xr:uid="{00000000-0005-0000-0000-0000DE9C0000}"/>
    <cellStyle name="Normal 3 2 3 2 2 3 3 3 2" xfId="13663" xr:uid="{00000000-0005-0000-0000-0000DF9C0000}"/>
    <cellStyle name="Normal 3 2 3 2 2 3 3 3 3" xfId="22049" xr:uid="{00000000-0005-0000-0000-0000E09C0000}"/>
    <cellStyle name="Normal 3 2 3 2 2 3 3 3 4" xfId="30435" xr:uid="{00000000-0005-0000-0000-0000E19C0000}"/>
    <cellStyle name="Normal 3 2 3 2 2 3 3 3 5" xfId="38821" xr:uid="{00000000-0005-0000-0000-0000E29C0000}"/>
    <cellStyle name="Normal 3 2 3 2 2 3 3 3 6" xfId="47207" xr:uid="{00000000-0005-0000-0000-0000E39C0000}"/>
    <cellStyle name="Normal 3 2 3 2 2 3 3 3 7" xfId="55593" xr:uid="{00000000-0005-0000-0000-0000E49C0000}"/>
    <cellStyle name="Normal 3 2 3 2 2 3 3 4" xfId="10697" xr:uid="{00000000-0005-0000-0000-0000E59C0000}"/>
    <cellStyle name="Normal 3 2 3 2 2 3 3 5" xfId="19083" xr:uid="{00000000-0005-0000-0000-0000E69C0000}"/>
    <cellStyle name="Normal 3 2 3 2 2 3 3 6" xfId="27469" xr:uid="{00000000-0005-0000-0000-0000E79C0000}"/>
    <cellStyle name="Normal 3 2 3 2 2 3 3 7" xfId="35855" xr:uid="{00000000-0005-0000-0000-0000E89C0000}"/>
    <cellStyle name="Normal 3 2 3 2 2 3 3 8" xfId="44241" xr:uid="{00000000-0005-0000-0000-0000E99C0000}"/>
    <cellStyle name="Normal 3 2 3 2 2 3 3 9" xfId="52627" xr:uid="{00000000-0005-0000-0000-0000EA9C0000}"/>
    <cellStyle name="Normal 3 2 3 2 2 3 4" xfId="3999" xr:uid="{00000000-0005-0000-0000-0000EB9C0000}"/>
    <cellStyle name="Normal 3 2 3 2 2 3 4 2" xfId="15353" xr:uid="{00000000-0005-0000-0000-0000EC9C0000}"/>
    <cellStyle name="Normal 3 2 3 2 2 3 4 3" xfId="23739" xr:uid="{00000000-0005-0000-0000-0000ED9C0000}"/>
    <cellStyle name="Normal 3 2 3 2 2 3 4 4" xfId="32125" xr:uid="{00000000-0005-0000-0000-0000EE9C0000}"/>
    <cellStyle name="Normal 3 2 3 2 2 3 4 5" xfId="40511" xr:uid="{00000000-0005-0000-0000-0000EF9C0000}"/>
    <cellStyle name="Normal 3 2 3 2 2 3 4 6" xfId="48897" xr:uid="{00000000-0005-0000-0000-0000F09C0000}"/>
    <cellStyle name="Normal 3 2 3 2 2 3 4 7" xfId="57283" xr:uid="{00000000-0005-0000-0000-0000F19C0000}"/>
    <cellStyle name="Normal 3 2 3 2 2 3 5" xfId="6967" xr:uid="{00000000-0005-0000-0000-0000F29C0000}"/>
    <cellStyle name="Normal 3 2 3 2 2 3 5 2" xfId="12643" xr:uid="{00000000-0005-0000-0000-0000F39C0000}"/>
    <cellStyle name="Normal 3 2 3 2 2 3 5 3" xfId="21029" xr:uid="{00000000-0005-0000-0000-0000F49C0000}"/>
    <cellStyle name="Normal 3 2 3 2 2 3 5 4" xfId="29415" xr:uid="{00000000-0005-0000-0000-0000F59C0000}"/>
    <cellStyle name="Normal 3 2 3 2 2 3 5 5" xfId="37801" xr:uid="{00000000-0005-0000-0000-0000F69C0000}"/>
    <cellStyle name="Normal 3 2 3 2 2 3 5 6" xfId="46187" xr:uid="{00000000-0005-0000-0000-0000F79C0000}"/>
    <cellStyle name="Normal 3 2 3 2 2 3 5 7" xfId="54573" xr:uid="{00000000-0005-0000-0000-0000F89C0000}"/>
    <cellStyle name="Normal 3 2 3 2 2 3 6" xfId="9677" xr:uid="{00000000-0005-0000-0000-0000F99C0000}"/>
    <cellStyle name="Normal 3 2 3 2 2 3 7" xfId="18063" xr:uid="{00000000-0005-0000-0000-0000FA9C0000}"/>
    <cellStyle name="Normal 3 2 3 2 2 3 8" xfId="26449" xr:uid="{00000000-0005-0000-0000-0000FB9C0000}"/>
    <cellStyle name="Normal 3 2 3 2 2 3 9" xfId="34835" xr:uid="{00000000-0005-0000-0000-0000FC9C0000}"/>
    <cellStyle name="Normal 3 2 3 2 2 4" xfId="1194" xr:uid="{00000000-0005-0000-0000-0000FD9C0000}"/>
    <cellStyle name="Normal 3 2 3 2 2 4 10" xfId="51605" xr:uid="{00000000-0005-0000-0000-0000FE9C0000}"/>
    <cellStyle name="Normal 3 2 3 2 2 4 11" xfId="59991" xr:uid="{00000000-0005-0000-0000-0000FF9C0000}"/>
    <cellStyle name="Normal 3 2 3 2 2 4 2" xfId="3145" xr:uid="{00000000-0005-0000-0000-0000009D0000}"/>
    <cellStyle name="Normal 3 2 3 2 2 4 2 2" xfId="5862" xr:uid="{00000000-0005-0000-0000-0000019D0000}"/>
    <cellStyle name="Normal 3 2 3 2 2 4 2 2 2" xfId="17216" xr:uid="{00000000-0005-0000-0000-0000029D0000}"/>
    <cellStyle name="Normal 3 2 3 2 2 4 2 2 3" xfId="25602" xr:uid="{00000000-0005-0000-0000-0000039D0000}"/>
    <cellStyle name="Normal 3 2 3 2 2 4 2 2 4" xfId="33988" xr:uid="{00000000-0005-0000-0000-0000049D0000}"/>
    <cellStyle name="Normal 3 2 3 2 2 4 2 2 5" xfId="42374" xr:uid="{00000000-0005-0000-0000-0000059D0000}"/>
    <cellStyle name="Normal 3 2 3 2 2 4 2 2 6" xfId="50760" xr:uid="{00000000-0005-0000-0000-0000069D0000}"/>
    <cellStyle name="Normal 3 2 3 2 2 4 2 2 7" xfId="59146" xr:uid="{00000000-0005-0000-0000-0000079D0000}"/>
    <cellStyle name="Normal 3 2 3 2 2 4 2 3" xfId="8830" xr:uid="{00000000-0005-0000-0000-0000089D0000}"/>
    <cellStyle name="Normal 3 2 3 2 2 4 2 3 2" xfId="14506" xr:uid="{00000000-0005-0000-0000-0000099D0000}"/>
    <cellStyle name="Normal 3 2 3 2 2 4 2 3 3" xfId="22892" xr:uid="{00000000-0005-0000-0000-00000A9D0000}"/>
    <cellStyle name="Normal 3 2 3 2 2 4 2 3 4" xfId="31278" xr:uid="{00000000-0005-0000-0000-00000B9D0000}"/>
    <cellStyle name="Normal 3 2 3 2 2 4 2 3 5" xfId="39664" xr:uid="{00000000-0005-0000-0000-00000C9D0000}"/>
    <cellStyle name="Normal 3 2 3 2 2 4 2 3 6" xfId="48050" xr:uid="{00000000-0005-0000-0000-00000D9D0000}"/>
    <cellStyle name="Normal 3 2 3 2 2 4 2 3 7" xfId="56436" xr:uid="{00000000-0005-0000-0000-00000E9D0000}"/>
    <cellStyle name="Normal 3 2 3 2 2 4 2 4" xfId="11540" xr:uid="{00000000-0005-0000-0000-00000F9D0000}"/>
    <cellStyle name="Normal 3 2 3 2 2 4 2 5" xfId="19926" xr:uid="{00000000-0005-0000-0000-0000109D0000}"/>
    <cellStyle name="Normal 3 2 3 2 2 4 2 6" xfId="28312" xr:uid="{00000000-0005-0000-0000-0000119D0000}"/>
    <cellStyle name="Normal 3 2 3 2 2 4 2 7" xfId="36698" xr:uid="{00000000-0005-0000-0000-0000129D0000}"/>
    <cellStyle name="Normal 3 2 3 2 2 4 2 8" xfId="45084" xr:uid="{00000000-0005-0000-0000-0000139D0000}"/>
    <cellStyle name="Normal 3 2 3 2 2 4 2 9" xfId="53470" xr:uid="{00000000-0005-0000-0000-0000149D0000}"/>
    <cellStyle name="Normal 3 2 3 2 2 4 3" xfId="3997" xr:uid="{00000000-0005-0000-0000-0000159D0000}"/>
    <cellStyle name="Normal 3 2 3 2 2 4 3 2" xfId="15351" xr:uid="{00000000-0005-0000-0000-0000169D0000}"/>
    <cellStyle name="Normal 3 2 3 2 2 4 3 3" xfId="23737" xr:uid="{00000000-0005-0000-0000-0000179D0000}"/>
    <cellStyle name="Normal 3 2 3 2 2 4 3 4" xfId="32123" xr:uid="{00000000-0005-0000-0000-0000189D0000}"/>
    <cellStyle name="Normal 3 2 3 2 2 4 3 5" xfId="40509" xr:uid="{00000000-0005-0000-0000-0000199D0000}"/>
    <cellStyle name="Normal 3 2 3 2 2 4 3 6" xfId="48895" xr:uid="{00000000-0005-0000-0000-00001A9D0000}"/>
    <cellStyle name="Normal 3 2 3 2 2 4 3 7" xfId="57281" xr:uid="{00000000-0005-0000-0000-00001B9D0000}"/>
    <cellStyle name="Normal 3 2 3 2 2 4 4" xfId="6965" xr:uid="{00000000-0005-0000-0000-00001C9D0000}"/>
    <cellStyle name="Normal 3 2 3 2 2 4 4 2" xfId="12641" xr:uid="{00000000-0005-0000-0000-00001D9D0000}"/>
    <cellStyle name="Normal 3 2 3 2 2 4 4 3" xfId="21027" xr:uid="{00000000-0005-0000-0000-00001E9D0000}"/>
    <cellStyle name="Normal 3 2 3 2 2 4 4 4" xfId="29413" xr:uid="{00000000-0005-0000-0000-00001F9D0000}"/>
    <cellStyle name="Normal 3 2 3 2 2 4 4 5" xfId="37799" xr:uid="{00000000-0005-0000-0000-0000209D0000}"/>
    <cellStyle name="Normal 3 2 3 2 2 4 4 6" xfId="46185" xr:uid="{00000000-0005-0000-0000-0000219D0000}"/>
    <cellStyle name="Normal 3 2 3 2 2 4 4 7" xfId="54571" xr:uid="{00000000-0005-0000-0000-0000229D0000}"/>
    <cellStyle name="Normal 3 2 3 2 2 4 5" xfId="9675" xr:uid="{00000000-0005-0000-0000-0000239D0000}"/>
    <cellStyle name="Normal 3 2 3 2 2 4 6" xfId="18061" xr:uid="{00000000-0005-0000-0000-0000249D0000}"/>
    <cellStyle name="Normal 3 2 3 2 2 4 7" xfId="26447" xr:uid="{00000000-0005-0000-0000-0000259D0000}"/>
    <cellStyle name="Normal 3 2 3 2 2 4 8" xfId="34833" xr:uid="{00000000-0005-0000-0000-0000269D0000}"/>
    <cellStyle name="Normal 3 2 3 2 2 4 9" xfId="43219" xr:uid="{00000000-0005-0000-0000-0000279D0000}"/>
    <cellStyle name="Normal 3 2 3 2 2 5" xfId="1690" xr:uid="{00000000-0005-0000-0000-0000289D0000}"/>
    <cellStyle name="Normal 3 2 3 2 2 5 10" xfId="52015" xr:uid="{00000000-0005-0000-0000-0000299D0000}"/>
    <cellStyle name="Normal 3 2 3 2 2 5 11" xfId="60401" xr:uid="{00000000-0005-0000-0000-00002A9D0000}"/>
    <cellStyle name="Normal 3 2 3 2 2 5 2" xfId="2710" xr:uid="{00000000-0005-0000-0000-00002B9D0000}"/>
    <cellStyle name="Normal 3 2 3 2 2 5 2 2" xfId="5427" xr:uid="{00000000-0005-0000-0000-00002C9D0000}"/>
    <cellStyle name="Normal 3 2 3 2 2 5 2 2 2" xfId="16781" xr:uid="{00000000-0005-0000-0000-00002D9D0000}"/>
    <cellStyle name="Normal 3 2 3 2 2 5 2 2 3" xfId="25167" xr:uid="{00000000-0005-0000-0000-00002E9D0000}"/>
    <cellStyle name="Normal 3 2 3 2 2 5 2 2 4" xfId="33553" xr:uid="{00000000-0005-0000-0000-00002F9D0000}"/>
    <cellStyle name="Normal 3 2 3 2 2 5 2 2 5" xfId="41939" xr:uid="{00000000-0005-0000-0000-0000309D0000}"/>
    <cellStyle name="Normal 3 2 3 2 2 5 2 2 6" xfId="50325" xr:uid="{00000000-0005-0000-0000-0000319D0000}"/>
    <cellStyle name="Normal 3 2 3 2 2 5 2 2 7" xfId="58711" xr:uid="{00000000-0005-0000-0000-0000329D0000}"/>
    <cellStyle name="Normal 3 2 3 2 2 5 2 3" xfId="8395" xr:uid="{00000000-0005-0000-0000-0000339D0000}"/>
    <cellStyle name="Normal 3 2 3 2 2 5 2 3 2" xfId="14071" xr:uid="{00000000-0005-0000-0000-0000349D0000}"/>
    <cellStyle name="Normal 3 2 3 2 2 5 2 3 3" xfId="22457" xr:uid="{00000000-0005-0000-0000-0000359D0000}"/>
    <cellStyle name="Normal 3 2 3 2 2 5 2 3 4" xfId="30843" xr:uid="{00000000-0005-0000-0000-0000369D0000}"/>
    <cellStyle name="Normal 3 2 3 2 2 5 2 3 5" xfId="39229" xr:uid="{00000000-0005-0000-0000-0000379D0000}"/>
    <cellStyle name="Normal 3 2 3 2 2 5 2 3 6" xfId="47615" xr:uid="{00000000-0005-0000-0000-0000389D0000}"/>
    <cellStyle name="Normal 3 2 3 2 2 5 2 3 7" xfId="56001" xr:uid="{00000000-0005-0000-0000-0000399D0000}"/>
    <cellStyle name="Normal 3 2 3 2 2 5 2 4" xfId="11105" xr:uid="{00000000-0005-0000-0000-00003A9D0000}"/>
    <cellStyle name="Normal 3 2 3 2 2 5 2 5" xfId="19491" xr:uid="{00000000-0005-0000-0000-00003B9D0000}"/>
    <cellStyle name="Normal 3 2 3 2 2 5 2 6" xfId="27877" xr:uid="{00000000-0005-0000-0000-00003C9D0000}"/>
    <cellStyle name="Normal 3 2 3 2 2 5 2 7" xfId="36263" xr:uid="{00000000-0005-0000-0000-00003D9D0000}"/>
    <cellStyle name="Normal 3 2 3 2 2 5 2 8" xfId="44649" xr:uid="{00000000-0005-0000-0000-00003E9D0000}"/>
    <cellStyle name="Normal 3 2 3 2 2 5 2 9" xfId="53035" xr:uid="{00000000-0005-0000-0000-00003F9D0000}"/>
    <cellStyle name="Normal 3 2 3 2 2 5 3" xfId="4407" xr:uid="{00000000-0005-0000-0000-0000409D0000}"/>
    <cellStyle name="Normal 3 2 3 2 2 5 3 2" xfId="15761" xr:uid="{00000000-0005-0000-0000-0000419D0000}"/>
    <cellStyle name="Normal 3 2 3 2 2 5 3 3" xfId="24147" xr:uid="{00000000-0005-0000-0000-0000429D0000}"/>
    <cellStyle name="Normal 3 2 3 2 2 5 3 4" xfId="32533" xr:uid="{00000000-0005-0000-0000-0000439D0000}"/>
    <cellStyle name="Normal 3 2 3 2 2 5 3 5" xfId="40919" xr:uid="{00000000-0005-0000-0000-0000449D0000}"/>
    <cellStyle name="Normal 3 2 3 2 2 5 3 6" xfId="49305" xr:uid="{00000000-0005-0000-0000-0000459D0000}"/>
    <cellStyle name="Normal 3 2 3 2 2 5 3 7" xfId="57691" xr:uid="{00000000-0005-0000-0000-0000469D0000}"/>
    <cellStyle name="Normal 3 2 3 2 2 5 4" xfId="7375" xr:uid="{00000000-0005-0000-0000-0000479D0000}"/>
    <cellStyle name="Normal 3 2 3 2 2 5 4 2" xfId="13051" xr:uid="{00000000-0005-0000-0000-0000489D0000}"/>
    <cellStyle name="Normal 3 2 3 2 2 5 4 3" xfId="21437" xr:uid="{00000000-0005-0000-0000-0000499D0000}"/>
    <cellStyle name="Normal 3 2 3 2 2 5 4 4" xfId="29823" xr:uid="{00000000-0005-0000-0000-00004A9D0000}"/>
    <cellStyle name="Normal 3 2 3 2 2 5 4 5" xfId="38209" xr:uid="{00000000-0005-0000-0000-00004B9D0000}"/>
    <cellStyle name="Normal 3 2 3 2 2 5 4 6" xfId="46595" xr:uid="{00000000-0005-0000-0000-00004C9D0000}"/>
    <cellStyle name="Normal 3 2 3 2 2 5 4 7" xfId="54981" xr:uid="{00000000-0005-0000-0000-00004D9D0000}"/>
    <cellStyle name="Normal 3 2 3 2 2 5 5" xfId="10085" xr:uid="{00000000-0005-0000-0000-00004E9D0000}"/>
    <cellStyle name="Normal 3 2 3 2 2 5 6" xfId="18471" xr:uid="{00000000-0005-0000-0000-00004F9D0000}"/>
    <cellStyle name="Normal 3 2 3 2 2 5 7" xfId="26857" xr:uid="{00000000-0005-0000-0000-0000509D0000}"/>
    <cellStyle name="Normal 3 2 3 2 2 5 8" xfId="35243" xr:uid="{00000000-0005-0000-0000-0000519D0000}"/>
    <cellStyle name="Normal 3 2 3 2 2 5 9" xfId="43629" xr:uid="{00000000-0005-0000-0000-0000529D0000}"/>
    <cellStyle name="Normal 3 2 3 2 2 6" xfId="2300" xr:uid="{00000000-0005-0000-0000-0000539D0000}"/>
    <cellStyle name="Normal 3 2 3 2 2 6 2" xfId="5017" xr:uid="{00000000-0005-0000-0000-0000549D0000}"/>
    <cellStyle name="Normal 3 2 3 2 2 6 2 2" xfId="16371" xr:uid="{00000000-0005-0000-0000-0000559D0000}"/>
    <cellStyle name="Normal 3 2 3 2 2 6 2 3" xfId="24757" xr:uid="{00000000-0005-0000-0000-0000569D0000}"/>
    <cellStyle name="Normal 3 2 3 2 2 6 2 4" xfId="33143" xr:uid="{00000000-0005-0000-0000-0000579D0000}"/>
    <cellStyle name="Normal 3 2 3 2 2 6 2 5" xfId="41529" xr:uid="{00000000-0005-0000-0000-0000589D0000}"/>
    <cellStyle name="Normal 3 2 3 2 2 6 2 6" xfId="49915" xr:uid="{00000000-0005-0000-0000-0000599D0000}"/>
    <cellStyle name="Normal 3 2 3 2 2 6 2 7" xfId="58301" xr:uid="{00000000-0005-0000-0000-00005A9D0000}"/>
    <cellStyle name="Normal 3 2 3 2 2 6 3" xfId="7985" xr:uid="{00000000-0005-0000-0000-00005B9D0000}"/>
    <cellStyle name="Normal 3 2 3 2 2 6 3 2" xfId="13661" xr:uid="{00000000-0005-0000-0000-00005C9D0000}"/>
    <cellStyle name="Normal 3 2 3 2 2 6 3 3" xfId="22047" xr:uid="{00000000-0005-0000-0000-00005D9D0000}"/>
    <cellStyle name="Normal 3 2 3 2 2 6 3 4" xfId="30433" xr:uid="{00000000-0005-0000-0000-00005E9D0000}"/>
    <cellStyle name="Normal 3 2 3 2 2 6 3 5" xfId="38819" xr:uid="{00000000-0005-0000-0000-00005F9D0000}"/>
    <cellStyle name="Normal 3 2 3 2 2 6 3 6" xfId="47205" xr:uid="{00000000-0005-0000-0000-0000609D0000}"/>
    <cellStyle name="Normal 3 2 3 2 2 6 3 7" xfId="55591" xr:uid="{00000000-0005-0000-0000-0000619D0000}"/>
    <cellStyle name="Normal 3 2 3 2 2 6 4" xfId="10695" xr:uid="{00000000-0005-0000-0000-0000629D0000}"/>
    <cellStyle name="Normal 3 2 3 2 2 6 5" xfId="19081" xr:uid="{00000000-0005-0000-0000-0000639D0000}"/>
    <cellStyle name="Normal 3 2 3 2 2 6 6" xfId="27467" xr:uid="{00000000-0005-0000-0000-0000649D0000}"/>
    <cellStyle name="Normal 3 2 3 2 2 6 7" xfId="35853" xr:uid="{00000000-0005-0000-0000-0000659D0000}"/>
    <cellStyle name="Normal 3 2 3 2 2 6 8" xfId="44239" xr:uid="{00000000-0005-0000-0000-0000669D0000}"/>
    <cellStyle name="Normal 3 2 3 2 2 6 9" xfId="52625" xr:uid="{00000000-0005-0000-0000-0000679D0000}"/>
    <cellStyle name="Normal 3 2 3 2 2 7" xfId="744" xr:uid="{00000000-0005-0000-0000-0000689D0000}"/>
    <cellStyle name="Normal 3 2 3 2 2 7 2" xfId="6530" xr:uid="{00000000-0005-0000-0000-0000699D0000}"/>
    <cellStyle name="Normal 3 2 3 2 2 7 3" xfId="12206" xr:uid="{00000000-0005-0000-0000-00006A9D0000}"/>
    <cellStyle name="Normal 3 2 3 2 2 7 4" xfId="20592" xr:uid="{00000000-0005-0000-0000-00006B9D0000}"/>
    <cellStyle name="Normal 3 2 3 2 2 7 5" xfId="28978" xr:uid="{00000000-0005-0000-0000-00006C9D0000}"/>
    <cellStyle name="Normal 3 2 3 2 2 7 6" xfId="37364" xr:uid="{00000000-0005-0000-0000-00006D9D0000}"/>
    <cellStyle name="Normal 3 2 3 2 2 7 7" xfId="45750" xr:uid="{00000000-0005-0000-0000-00006E9D0000}"/>
    <cellStyle name="Normal 3 2 3 2 2 7 8" xfId="54136" xr:uid="{00000000-0005-0000-0000-00006F9D0000}"/>
    <cellStyle name="Normal 3 2 3 2 2 8" xfId="3562" xr:uid="{00000000-0005-0000-0000-0000709D0000}"/>
    <cellStyle name="Normal 3 2 3 2 2 8 2" xfId="14916" xr:uid="{00000000-0005-0000-0000-0000719D0000}"/>
    <cellStyle name="Normal 3 2 3 2 2 8 3" xfId="23302" xr:uid="{00000000-0005-0000-0000-0000729D0000}"/>
    <cellStyle name="Normal 3 2 3 2 2 8 4" xfId="31688" xr:uid="{00000000-0005-0000-0000-0000739D0000}"/>
    <cellStyle name="Normal 3 2 3 2 2 8 5" xfId="40074" xr:uid="{00000000-0005-0000-0000-0000749D0000}"/>
    <cellStyle name="Normal 3 2 3 2 2 8 6" xfId="48460" xr:uid="{00000000-0005-0000-0000-0000759D0000}"/>
    <cellStyle name="Normal 3 2 3 2 2 8 7" xfId="56846" xr:uid="{00000000-0005-0000-0000-0000769D0000}"/>
    <cellStyle name="Normal 3 2 3 2 2 9" xfId="6271" xr:uid="{00000000-0005-0000-0000-0000779D0000}"/>
    <cellStyle name="Normal 3 2 3 2 2 9 2" xfId="11947" xr:uid="{00000000-0005-0000-0000-0000789D0000}"/>
    <cellStyle name="Normal 3 2 3 2 2 9 3" xfId="20333" xr:uid="{00000000-0005-0000-0000-0000799D0000}"/>
    <cellStyle name="Normal 3 2 3 2 2 9 4" xfId="28719" xr:uid="{00000000-0005-0000-0000-00007A9D0000}"/>
    <cellStyle name="Normal 3 2 3 2 2 9 5" xfId="37105" xr:uid="{00000000-0005-0000-0000-00007B9D0000}"/>
    <cellStyle name="Normal 3 2 3 2 2 9 6" xfId="45491" xr:uid="{00000000-0005-0000-0000-00007C9D0000}"/>
    <cellStyle name="Normal 3 2 3 2 2 9 7" xfId="53877" xr:uid="{00000000-0005-0000-0000-00007D9D0000}"/>
    <cellStyle name="Normal 3 2 3 2 2_Sheet1" xfId="374" xr:uid="{00000000-0005-0000-0000-00007E9D0000}"/>
    <cellStyle name="Normal 3 2 3 2 3" xfId="375" xr:uid="{00000000-0005-0000-0000-00007F9D0000}"/>
    <cellStyle name="Normal 3 2 3 2 3 10" xfId="26014" xr:uid="{00000000-0005-0000-0000-0000809D0000}"/>
    <cellStyle name="Normal 3 2 3 2 3 11" xfId="34400" xr:uid="{00000000-0005-0000-0000-0000819D0000}"/>
    <cellStyle name="Normal 3 2 3 2 3 12" xfId="42786" xr:uid="{00000000-0005-0000-0000-0000829D0000}"/>
    <cellStyle name="Normal 3 2 3 2 3 13" xfId="51172" xr:uid="{00000000-0005-0000-0000-0000839D0000}"/>
    <cellStyle name="Normal 3 2 3 2 3 14" xfId="59558" xr:uid="{00000000-0005-0000-0000-0000849D0000}"/>
    <cellStyle name="Normal 3 2 3 2 3 15" xfId="60925" xr:uid="{00000000-0005-0000-0000-0000859D0000}"/>
    <cellStyle name="Normal 3 2 3 2 3 2" xfId="1197" xr:uid="{00000000-0005-0000-0000-0000869D0000}"/>
    <cellStyle name="Normal 3 2 3 2 3 2 10" xfId="51608" xr:uid="{00000000-0005-0000-0000-0000879D0000}"/>
    <cellStyle name="Normal 3 2 3 2 3 2 11" xfId="59994" xr:uid="{00000000-0005-0000-0000-0000889D0000}"/>
    <cellStyle name="Normal 3 2 3 2 3 2 12" xfId="61420" xr:uid="{00000000-0005-0000-0000-0000899D0000}"/>
    <cellStyle name="Normal 3 2 3 2 3 2 2" xfId="3148" xr:uid="{00000000-0005-0000-0000-00008A9D0000}"/>
    <cellStyle name="Normal 3 2 3 2 3 2 2 2" xfId="5865" xr:uid="{00000000-0005-0000-0000-00008B9D0000}"/>
    <cellStyle name="Normal 3 2 3 2 3 2 2 2 2" xfId="17219" xr:uid="{00000000-0005-0000-0000-00008C9D0000}"/>
    <cellStyle name="Normal 3 2 3 2 3 2 2 2 3" xfId="25605" xr:uid="{00000000-0005-0000-0000-00008D9D0000}"/>
    <cellStyle name="Normal 3 2 3 2 3 2 2 2 4" xfId="33991" xr:uid="{00000000-0005-0000-0000-00008E9D0000}"/>
    <cellStyle name="Normal 3 2 3 2 3 2 2 2 5" xfId="42377" xr:uid="{00000000-0005-0000-0000-00008F9D0000}"/>
    <cellStyle name="Normal 3 2 3 2 3 2 2 2 6" xfId="50763" xr:uid="{00000000-0005-0000-0000-0000909D0000}"/>
    <cellStyle name="Normal 3 2 3 2 3 2 2 2 7" xfId="59149" xr:uid="{00000000-0005-0000-0000-0000919D0000}"/>
    <cellStyle name="Normal 3 2 3 2 3 2 2 3" xfId="8833" xr:uid="{00000000-0005-0000-0000-0000929D0000}"/>
    <cellStyle name="Normal 3 2 3 2 3 2 2 3 2" xfId="14509" xr:uid="{00000000-0005-0000-0000-0000939D0000}"/>
    <cellStyle name="Normal 3 2 3 2 3 2 2 3 3" xfId="22895" xr:uid="{00000000-0005-0000-0000-0000949D0000}"/>
    <cellStyle name="Normal 3 2 3 2 3 2 2 3 4" xfId="31281" xr:uid="{00000000-0005-0000-0000-0000959D0000}"/>
    <cellStyle name="Normal 3 2 3 2 3 2 2 3 5" xfId="39667" xr:uid="{00000000-0005-0000-0000-0000969D0000}"/>
    <cellStyle name="Normal 3 2 3 2 3 2 2 3 6" xfId="48053" xr:uid="{00000000-0005-0000-0000-0000979D0000}"/>
    <cellStyle name="Normal 3 2 3 2 3 2 2 3 7" xfId="56439" xr:uid="{00000000-0005-0000-0000-0000989D0000}"/>
    <cellStyle name="Normal 3 2 3 2 3 2 2 4" xfId="11543" xr:uid="{00000000-0005-0000-0000-0000999D0000}"/>
    <cellStyle name="Normal 3 2 3 2 3 2 2 5" xfId="19929" xr:uid="{00000000-0005-0000-0000-00009A9D0000}"/>
    <cellStyle name="Normal 3 2 3 2 3 2 2 6" xfId="28315" xr:uid="{00000000-0005-0000-0000-00009B9D0000}"/>
    <cellStyle name="Normal 3 2 3 2 3 2 2 7" xfId="36701" xr:uid="{00000000-0005-0000-0000-00009C9D0000}"/>
    <cellStyle name="Normal 3 2 3 2 3 2 2 8" xfId="45087" xr:uid="{00000000-0005-0000-0000-00009D9D0000}"/>
    <cellStyle name="Normal 3 2 3 2 3 2 2 9" xfId="53473" xr:uid="{00000000-0005-0000-0000-00009E9D0000}"/>
    <cellStyle name="Normal 3 2 3 2 3 2 3" xfId="4000" xr:uid="{00000000-0005-0000-0000-00009F9D0000}"/>
    <cellStyle name="Normal 3 2 3 2 3 2 3 2" xfId="15354" xr:uid="{00000000-0005-0000-0000-0000A09D0000}"/>
    <cellStyle name="Normal 3 2 3 2 3 2 3 3" xfId="23740" xr:uid="{00000000-0005-0000-0000-0000A19D0000}"/>
    <cellStyle name="Normal 3 2 3 2 3 2 3 4" xfId="32126" xr:uid="{00000000-0005-0000-0000-0000A29D0000}"/>
    <cellStyle name="Normal 3 2 3 2 3 2 3 5" xfId="40512" xr:uid="{00000000-0005-0000-0000-0000A39D0000}"/>
    <cellStyle name="Normal 3 2 3 2 3 2 3 6" xfId="48898" xr:uid="{00000000-0005-0000-0000-0000A49D0000}"/>
    <cellStyle name="Normal 3 2 3 2 3 2 3 7" xfId="57284" xr:uid="{00000000-0005-0000-0000-0000A59D0000}"/>
    <cellStyle name="Normal 3 2 3 2 3 2 4" xfId="6968" xr:uid="{00000000-0005-0000-0000-0000A69D0000}"/>
    <cellStyle name="Normal 3 2 3 2 3 2 4 2" xfId="12644" xr:uid="{00000000-0005-0000-0000-0000A79D0000}"/>
    <cellStyle name="Normal 3 2 3 2 3 2 4 3" xfId="21030" xr:uid="{00000000-0005-0000-0000-0000A89D0000}"/>
    <cellStyle name="Normal 3 2 3 2 3 2 4 4" xfId="29416" xr:uid="{00000000-0005-0000-0000-0000A99D0000}"/>
    <cellStyle name="Normal 3 2 3 2 3 2 4 5" xfId="37802" xr:uid="{00000000-0005-0000-0000-0000AA9D0000}"/>
    <cellStyle name="Normal 3 2 3 2 3 2 4 6" xfId="46188" xr:uid="{00000000-0005-0000-0000-0000AB9D0000}"/>
    <cellStyle name="Normal 3 2 3 2 3 2 4 7" xfId="54574" xr:uid="{00000000-0005-0000-0000-0000AC9D0000}"/>
    <cellStyle name="Normal 3 2 3 2 3 2 5" xfId="9678" xr:uid="{00000000-0005-0000-0000-0000AD9D0000}"/>
    <cellStyle name="Normal 3 2 3 2 3 2 6" xfId="18064" xr:uid="{00000000-0005-0000-0000-0000AE9D0000}"/>
    <cellStyle name="Normal 3 2 3 2 3 2 7" xfId="26450" xr:uid="{00000000-0005-0000-0000-0000AF9D0000}"/>
    <cellStyle name="Normal 3 2 3 2 3 2 8" xfId="34836" xr:uid="{00000000-0005-0000-0000-0000B09D0000}"/>
    <cellStyle name="Normal 3 2 3 2 3 2 9" xfId="43222" xr:uid="{00000000-0005-0000-0000-0000B19D0000}"/>
    <cellStyle name="Normal 3 2 3 2 3 3" xfId="1692" xr:uid="{00000000-0005-0000-0000-0000B29D0000}"/>
    <cellStyle name="Normal 3 2 3 2 3 3 10" xfId="52017" xr:uid="{00000000-0005-0000-0000-0000B39D0000}"/>
    <cellStyle name="Normal 3 2 3 2 3 3 11" xfId="60403" xr:uid="{00000000-0005-0000-0000-0000B49D0000}"/>
    <cellStyle name="Normal 3 2 3 2 3 3 2" xfId="2712" xr:uid="{00000000-0005-0000-0000-0000B59D0000}"/>
    <cellStyle name="Normal 3 2 3 2 3 3 2 2" xfId="5429" xr:uid="{00000000-0005-0000-0000-0000B69D0000}"/>
    <cellStyle name="Normal 3 2 3 2 3 3 2 2 2" xfId="16783" xr:uid="{00000000-0005-0000-0000-0000B79D0000}"/>
    <cellStyle name="Normal 3 2 3 2 3 3 2 2 3" xfId="25169" xr:uid="{00000000-0005-0000-0000-0000B89D0000}"/>
    <cellStyle name="Normal 3 2 3 2 3 3 2 2 4" xfId="33555" xr:uid="{00000000-0005-0000-0000-0000B99D0000}"/>
    <cellStyle name="Normal 3 2 3 2 3 3 2 2 5" xfId="41941" xr:uid="{00000000-0005-0000-0000-0000BA9D0000}"/>
    <cellStyle name="Normal 3 2 3 2 3 3 2 2 6" xfId="50327" xr:uid="{00000000-0005-0000-0000-0000BB9D0000}"/>
    <cellStyle name="Normal 3 2 3 2 3 3 2 2 7" xfId="58713" xr:uid="{00000000-0005-0000-0000-0000BC9D0000}"/>
    <cellStyle name="Normal 3 2 3 2 3 3 2 3" xfId="8397" xr:uid="{00000000-0005-0000-0000-0000BD9D0000}"/>
    <cellStyle name="Normal 3 2 3 2 3 3 2 3 2" xfId="14073" xr:uid="{00000000-0005-0000-0000-0000BE9D0000}"/>
    <cellStyle name="Normal 3 2 3 2 3 3 2 3 3" xfId="22459" xr:uid="{00000000-0005-0000-0000-0000BF9D0000}"/>
    <cellStyle name="Normal 3 2 3 2 3 3 2 3 4" xfId="30845" xr:uid="{00000000-0005-0000-0000-0000C09D0000}"/>
    <cellStyle name="Normal 3 2 3 2 3 3 2 3 5" xfId="39231" xr:uid="{00000000-0005-0000-0000-0000C19D0000}"/>
    <cellStyle name="Normal 3 2 3 2 3 3 2 3 6" xfId="47617" xr:uid="{00000000-0005-0000-0000-0000C29D0000}"/>
    <cellStyle name="Normal 3 2 3 2 3 3 2 3 7" xfId="56003" xr:uid="{00000000-0005-0000-0000-0000C39D0000}"/>
    <cellStyle name="Normal 3 2 3 2 3 3 2 4" xfId="11107" xr:uid="{00000000-0005-0000-0000-0000C49D0000}"/>
    <cellStyle name="Normal 3 2 3 2 3 3 2 5" xfId="19493" xr:uid="{00000000-0005-0000-0000-0000C59D0000}"/>
    <cellStyle name="Normal 3 2 3 2 3 3 2 6" xfId="27879" xr:uid="{00000000-0005-0000-0000-0000C69D0000}"/>
    <cellStyle name="Normal 3 2 3 2 3 3 2 7" xfId="36265" xr:uid="{00000000-0005-0000-0000-0000C79D0000}"/>
    <cellStyle name="Normal 3 2 3 2 3 3 2 8" xfId="44651" xr:uid="{00000000-0005-0000-0000-0000C89D0000}"/>
    <cellStyle name="Normal 3 2 3 2 3 3 2 9" xfId="53037" xr:uid="{00000000-0005-0000-0000-0000C99D0000}"/>
    <cellStyle name="Normal 3 2 3 2 3 3 3" xfId="4409" xr:uid="{00000000-0005-0000-0000-0000CA9D0000}"/>
    <cellStyle name="Normal 3 2 3 2 3 3 3 2" xfId="15763" xr:uid="{00000000-0005-0000-0000-0000CB9D0000}"/>
    <cellStyle name="Normal 3 2 3 2 3 3 3 3" xfId="24149" xr:uid="{00000000-0005-0000-0000-0000CC9D0000}"/>
    <cellStyle name="Normal 3 2 3 2 3 3 3 4" xfId="32535" xr:uid="{00000000-0005-0000-0000-0000CD9D0000}"/>
    <cellStyle name="Normal 3 2 3 2 3 3 3 5" xfId="40921" xr:uid="{00000000-0005-0000-0000-0000CE9D0000}"/>
    <cellStyle name="Normal 3 2 3 2 3 3 3 6" xfId="49307" xr:uid="{00000000-0005-0000-0000-0000CF9D0000}"/>
    <cellStyle name="Normal 3 2 3 2 3 3 3 7" xfId="57693" xr:uid="{00000000-0005-0000-0000-0000D09D0000}"/>
    <cellStyle name="Normal 3 2 3 2 3 3 4" xfId="7377" xr:uid="{00000000-0005-0000-0000-0000D19D0000}"/>
    <cellStyle name="Normal 3 2 3 2 3 3 4 2" xfId="13053" xr:uid="{00000000-0005-0000-0000-0000D29D0000}"/>
    <cellStyle name="Normal 3 2 3 2 3 3 4 3" xfId="21439" xr:uid="{00000000-0005-0000-0000-0000D39D0000}"/>
    <cellStyle name="Normal 3 2 3 2 3 3 4 4" xfId="29825" xr:uid="{00000000-0005-0000-0000-0000D49D0000}"/>
    <cellStyle name="Normal 3 2 3 2 3 3 4 5" xfId="38211" xr:uid="{00000000-0005-0000-0000-0000D59D0000}"/>
    <cellStyle name="Normal 3 2 3 2 3 3 4 6" xfId="46597" xr:uid="{00000000-0005-0000-0000-0000D69D0000}"/>
    <cellStyle name="Normal 3 2 3 2 3 3 4 7" xfId="54983" xr:uid="{00000000-0005-0000-0000-0000D79D0000}"/>
    <cellStyle name="Normal 3 2 3 2 3 3 5" xfId="10087" xr:uid="{00000000-0005-0000-0000-0000D89D0000}"/>
    <cellStyle name="Normal 3 2 3 2 3 3 6" xfId="18473" xr:uid="{00000000-0005-0000-0000-0000D99D0000}"/>
    <cellStyle name="Normal 3 2 3 2 3 3 7" xfId="26859" xr:uid="{00000000-0005-0000-0000-0000DA9D0000}"/>
    <cellStyle name="Normal 3 2 3 2 3 3 8" xfId="35245" xr:uid="{00000000-0005-0000-0000-0000DB9D0000}"/>
    <cellStyle name="Normal 3 2 3 2 3 3 9" xfId="43631" xr:uid="{00000000-0005-0000-0000-0000DC9D0000}"/>
    <cellStyle name="Normal 3 2 3 2 3 4" xfId="2303" xr:uid="{00000000-0005-0000-0000-0000DD9D0000}"/>
    <cellStyle name="Normal 3 2 3 2 3 4 2" xfId="5020" xr:uid="{00000000-0005-0000-0000-0000DE9D0000}"/>
    <cellStyle name="Normal 3 2 3 2 3 4 2 2" xfId="16374" xr:uid="{00000000-0005-0000-0000-0000DF9D0000}"/>
    <cellStyle name="Normal 3 2 3 2 3 4 2 3" xfId="24760" xr:uid="{00000000-0005-0000-0000-0000E09D0000}"/>
    <cellStyle name="Normal 3 2 3 2 3 4 2 4" xfId="33146" xr:uid="{00000000-0005-0000-0000-0000E19D0000}"/>
    <cellStyle name="Normal 3 2 3 2 3 4 2 5" xfId="41532" xr:uid="{00000000-0005-0000-0000-0000E29D0000}"/>
    <cellStyle name="Normal 3 2 3 2 3 4 2 6" xfId="49918" xr:uid="{00000000-0005-0000-0000-0000E39D0000}"/>
    <cellStyle name="Normal 3 2 3 2 3 4 2 7" xfId="58304" xr:uid="{00000000-0005-0000-0000-0000E49D0000}"/>
    <cellStyle name="Normal 3 2 3 2 3 4 3" xfId="7988" xr:uid="{00000000-0005-0000-0000-0000E59D0000}"/>
    <cellStyle name="Normal 3 2 3 2 3 4 3 2" xfId="13664" xr:uid="{00000000-0005-0000-0000-0000E69D0000}"/>
    <cellStyle name="Normal 3 2 3 2 3 4 3 3" xfId="22050" xr:uid="{00000000-0005-0000-0000-0000E79D0000}"/>
    <cellStyle name="Normal 3 2 3 2 3 4 3 4" xfId="30436" xr:uid="{00000000-0005-0000-0000-0000E89D0000}"/>
    <cellStyle name="Normal 3 2 3 2 3 4 3 5" xfId="38822" xr:uid="{00000000-0005-0000-0000-0000E99D0000}"/>
    <cellStyle name="Normal 3 2 3 2 3 4 3 6" xfId="47208" xr:uid="{00000000-0005-0000-0000-0000EA9D0000}"/>
    <cellStyle name="Normal 3 2 3 2 3 4 3 7" xfId="55594" xr:uid="{00000000-0005-0000-0000-0000EB9D0000}"/>
    <cellStyle name="Normal 3 2 3 2 3 4 4" xfId="10698" xr:uid="{00000000-0005-0000-0000-0000EC9D0000}"/>
    <cellStyle name="Normal 3 2 3 2 3 4 5" xfId="19084" xr:uid="{00000000-0005-0000-0000-0000ED9D0000}"/>
    <cellStyle name="Normal 3 2 3 2 3 4 6" xfId="27470" xr:uid="{00000000-0005-0000-0000-0000EE9D0000}"/>
    <cellStyle name="Normal 3 2 3 2 3 4 7" xfId="35856" xr:uid="{00000000-0005-0000-0000-0000EF9D0000}"/>
    <cellStyle name="Normal 3 2 3 2 3 4 8" xfId="44242" xr:uid="{00000000-0005-0000-0000-0000F09D0000}"/>
    <cellStyle name="Normal 3 2 3 2 3 4 9" xfId="52628" xr:uid="{00000000-0005-0000-0000-0000F19D0000}"/>
    <cellStyle name="Normal 3 2 3 2 3 5" xfId="745" xr:uid="{00000000-0005-0000-0000-0000F29D0000}"/>
    <cellStyle name="Normal 3 2 3 2 3 5 2" xfId="6532" xr:uid="{00000000-0005-0000-0000-0000F39D0000}"/>
    <cellStyle name="Normal 3 2 3 2 3 5 3" xfId="12208" xr:uid="{00000000-0005-0000-0000-0000F49D0000}"/>
    <cellStyle name="Normal 3 2 3 2 3 5 4" xfId="20594" xr:uid="{00000000-0005-0000-0000-0000F59D0000}"/>
    <cellStyle name="Normal 3 2 3 2 3 5 5" xfId="28980" xr:uid="{00000000-0005-0000-0000-0000F69D0000}"/>
    <cellStyle name="Normal 3 2 3 2 3 5 6" xfId="37366" xr:uid="{00000000-0005-0000-0000-0000F79D0000}"/>
    <cellStyle name="Normal 3 2 3 2 3 5 7" xfId="45752" xr:uid="{00000000-0005-0000-0000-0000F89D0000}"/>
    <cellStyle name="Normal 3 2 3 2 3 5 8" xfId="54138" xr:uid="{00000000-0005-0000-0000-0000F99D0000}"/>
    <cellStyle name="Normal 3 2 3 2 3 6" xfId="3564" xr:uid="{00000000-0005-0000-0000-0000FA9D0000}"/>
    <cellStyle name="Normal 3 2 3 2 3 6 2" xfId="14918" xr:uid="{00000000-0005-0000-0000-0000FB9D0000}"/>
    <cellStyle name="Normal 3 2 3 2 3 6 3" xfId="23304" xr:uid="{00000000-0005-0000-0000-0000FC9D0000}"/>
    <cellStyle name="Normal 3 2 3 2 3 6 4" xfId="31690" xr:uid="{00000000-0005-0000-0000-0000FD9D0000}"/>
    <cellStyle name="Normal 3 2 3 2 3 6 5" xfId="40076" xr:uid="{00000000-0005-0000-0000-0000FE9D0000}"/>
    <cellStyle name="Normal 3 2 3 2 3 6 6" xfId="48462" xr:uid="{00000000-0005-0000-0000-0000FF9D0000}"/>
    <cellStyle name="Normal 3 2 3 2 3 6 7" xfId="56848" xr:uid="{00000000-0005-0000-0000-0000009E0000}"/>
    <cellStyle name="Normal 3 2 3 2 3 7" xfId="6199" xr:uid="{00000000-0005-0000-0000-0000019E0000}"/>
    <cellStyle name="Normal 3 2 3 2 3 7 2" xfId="11875" xr:uid="{00000000-0005-0000-0000-0000029E0000}"/>
    <cellStyle name="Normal 3 2 3 2 3 7 3" xfId="20261" xr:uid="{00000000-0005-0000-0000-0000039E0000}"/>
    <cellStyle name="Normal 3 2 3 2 3 7 4" xfId="28647" xr:uid="{00000000-0005-0000-0000-0000049E0000}"/>
    <cellStyle name="Normal 3 2 3 2 3 7 5" xfId="37033" xr:uid="{00000000-0005-0000-0000-0000059E0000}"/>
    <cellStyle name="Normal 3 2 3 2 3 7 6" xfId="45419" xr:uid="{00000000-0005-0000-0000-0000069E0000}"/>
    <cellStyle name="Normal 3 2 3 2 3 7 7" xfId="53805" xr:uid="{00000000-0005-0000-0000-0000079E0000}"/>
    <cellStyle name="Normal 3 2 3 2 3 8" xfId="9242" xr:uid="{00000000-0005-0000-0000-0000089E0000}"/>
    <cellStyle name="Normal 3 2 3 2 3 9" xfId="17628" xr:uid="{00000000-0005-0000-0000-0000099E0000}"/>
    <cellStyle name="Normal 3 2 3 2 4" xfId="1198" xr:uid="{00000000-0005-0000-0000-00000A9E0000}"/>
    <cellStyle name="Normal 3 2 3 2 4 10" xfId="43223" xr:uid="{00000000-0005-0000-0000-00000B9E0000}"/>
    <cellStyle name="Normal 3 2 3 2 4 11" xfId="51609" xr:uid="{00000000-0005-0000-0000-00000C9E0000}"/>
    <cellStyle name="Normal 3 2 3 2 4 12" xfId="59995" xr:uid="{00000000-0005-0000-0000-00000D9E0000}"/>
    <cellStyle name="Normal 3 2 3 2 4 13" xfId="61417" xr:uid="{00000000-0005-0000-0000-00000E9E0000}"/>
    <cellStyle name="Normal 3 2 3 2 4 2" xfId="1918" xr:uid="{00000000-0005-0000-0000-00000F9E0000}"/>
    <cellStyle name="Normal 3 2 3 2 4 2 10" xfId="52243" xr:uid="{00000000-0005-0000-0000-0000109E0000}"/>
    <cellStyle name="Normal 3 2 3 2 4 2 11" xfId="60629" xr:uid="{00000000-0005-0000-0000-0000119E0000}"/>
    <cellStyle name="Normal 3 2 3 2 4 2 2" xfId="3149" xr:uid="{00000000-0005-0000-0000-0000129E0000}"/>
    <cellStyle name="Normal 3 2 3 2 4 2 2 2" xfId="5866" xr:uid="{00000000-0005-0000-0000-0000139E0000}"/>
    <cellStyle name="Normal 3 2 3 2 4 2 2 2 2" xfId="17220" xr:uid="{00000000-0005-0000-0000-0000149E0000}"/>
    <cellStyle name="Normal 3 2 3 2 4 2 2 2 3" xfId="25606" xr:uid="{00000000-0005-0000-0000-0000159E0000}"/>
    <cellStyle name="Normal 3 2 3 2 4 2 2 2 4" xfId="33992" xr:uid="{00000000-0005-0000-0000-0000169E0000}"/>
    <cellStyle name="Normal 3 2 3 2 4 2 2 2 5" xfId="42378" xr:uid="{00000000-0005-0000-0000-0000179E0000}"/>
    <cellStyle name="Normal 3 2 3 2 4 2 2 2 6" xfId="50764" xr:uid="{00000000-0005-0000-0000-0000189E0000}"/>
    <cellStyle name="Normal 3 2 3 2 4 2 2 2 7" xfId="59150" xr:uid="{00000000-0005-0000-0000-0000199E0000}"/>
    <cellStyle name="Normal 3 2 3 2 4 2 2 3" xfId="8834" xr:uid="{00000000-0005-0000-0000-00001A9E0000}"/>
    <cellStyle name="Normal 3 2 3 2 4 2 2 3 2" xfId="14510" xr:uid="{00000000-0005-0000-0000-00001B9E0000}"/>
    <cellStyle name="Normal 3 2 3 2 4 2 2 3 3" xfId="22896" xr:uid="{00000000-0005-0000-0000-00001C9E0000}"/>
    <cellStyle name="Normal 3 2 3 2 4 2 2 3 4" xfId="31282" xr:uid="{00000000-0005-0000-0000-00001D9E0000}"/>
    <cellStyle name="Normal 3 2 3 2 4 2 2 3 5" xfId="39668" xr:uid="{00000000-0005-0000-0000-00001E9E0000}"/>
    <cellStyle name="Normal 3 2 3 2 4 2 2 3 6" xfId="48054" xr:uid="{00000000-0005-0000-0000-00001F9E0000}"/>
    <cellStyle name="Normal 3 2 3 2 4 2 2 3 7" xfId="56440" xr:uid="{00000000-0005-0000-0000-0000209E0000}"/>
    <cellStyle name="Normal 3 2 3 2 4 2 2 4" xfId="11544" xr:uid="{00000000-0005-0000-0000-0000219E0000}"/>
    <cellStyle name="Normal 3 2 3 2 4 2 2 5" xfId="19930" xr:uid="{00000000-0005-0000-0000-0000229E0000}"/>
    <cellStyle name="Normal 3 2 3 2 4 2 2 6" xfId="28316" xr:uid="{00000000-0005-0000-0000-0000239E0000}"/>
    <cellStyle name="Normal 3 2 3 2 4 2 2 7" xfId="36702" xr:uid="{00000000-0005-0000-0000-0000249E0000}"/>
    <cellStyle name="Normal 3 2 3 2 4 2 2 8" xfId="45088" xr:uid="{00000000-0005-0000-0000-0000259E0000}"/>
    <cellStyle name="Normal 3 2 3 2 4 2 2 9" xfId="53474" xr:uid="{00000000-0005-0000-0000-0000269E0000}"/>
    <cellStyle name="Normal 3 2 3 2 4 2 3" xfId="4635" xr:uid="{00000000-0005-0000-0000-0000279E0000}"/>
    <cellStyle name="Normal 3 2 3 2 4 2 3 2" xfId="15989" xr:uid="{00000000-0005-0000-0000-0000289E0000}"/>
    <cellStyle name="Normal 3 2 3 2 4 2 3 3" xfId="24375" xr:uid="{00000000-0005-0000-0000-0000299E0000}"/>
    <cellStyle name="Normal 3 2 3 2 4 2 3 4" xfId="32761" xr:uid="{00000000-0005-0000-0000-00002A9E0000}"/>
    <cellStyle name="Normal 3 2 3 2 4 2 3 5" xfId="41147" xr:uid="{00000000-0005-0000-0000-00002B9E0000}"/>
    <cellStyle name="Normal 3 2 3 2 4 2 3 6" xfId="49533" xr:uid="{00000000-0005-0000-0000-00002C9E0000}"/>
    <cellStyle name="Normal 3 2 3 2 4 2 3 7" xfId="57919" xr:uid="{00000000-0005-0000-0000-00002D9E0000}"/>
    <cellStyle name="Normal 3 2 3 2 4 2 4" xfId="7603" xr:uid="{00000000-0005-0000-0000-00002E9E0000}"/>
    <cellStyle name="Normal 3 2 3 2 4 2 4 2" xfId="13279" xr:uid="{00000000-0005-0000-0000-00002F9E0000}"/>
    <cellStyle name="Normal 3 2 3 2 4 2 4 3" xfId="21665" xr:uid="{00000000-0005-0000-0000-0000309E0000}"/>
    <cellStyle name="Normal 3 2 3 2 4 2 4 4" xfId="30051" xr:uid="{00000000-0005-0000-0000-0000319E0000}"/>
    <cellStyle name="Normal 3 2 3 2 4 2 4 5" xfId="38437" xr:uid="{00000000-0005-0000-0000-0000329E0000}"/>
    <cellStyle name="Normal 3 2 3 2 4 2 4 6" xfId="46823" xr:uid="{00000000-0005-0000-0000-0000339E0000}"/>
    <cellStyle name="Normal 3 2 3 2 4 2 4 7" xfId="55209" xr:uid="{00000000-0005-0000-0000-0000349E0000}"/>
    <cellStyle name="Normal 3 2 3 2 4 2 5" xfId="10313" xr:uid="{00000000-0005-0000-0000-0000359E0000}"/>
    <cellStyle name="Normal 3 2 3 2 4 2 6" xfId="18699" xr:uid="{00000000-0005-0000-0000-0000369E0000}"/>
    <cellStyle name="Normal 3 2 3 2 4 2 7" xfId="27085" xr:uid="{00000000-0005-0000-0000-0000379E0000}"/>
    <cellStyle name="Normal 3 2 3 2 4 2 8" xfId="35471" xr:uid="{00000000-0005-0000-0000-0000389E0000}"/>
    <cellStyle name="Normal 3 2 3 2 4 2 9" xfId="43857" xr:uid="{00000000-0005-0000-0000-0000399E0000}"/>
    <cellStyle name="Normal 3 2 3 2 4 3" xfId="2304" xr:uid="{00000000-0005-0000-0000-00003A9E0000}"/>
    <cellStyle name="Normal 3 2 3 2 4 3 2" xfId="5021" xr:uid="{00000000-0005-0000-0000-00003B9E0000}"/>
    <cellStyle name="Normal 3 2 3 2 4 3 2 2" xfId="16375" xr:uid="{00000000-0005-0000-0000-00003C9E0000}"/>
    <cellStyle name="Normal 3 2 3 2 4 3 2 3" xfId="24761" xr:uid="{00000000-0005-0000-0000-00003D9E0000}"/>
    <cellStyle name="Normal 3 2 3 2 4 3 2 4" xfId="33147" xr:uid="{00000000-0005-0000-0000-00003E9E0000}"/>
    <cellStyle name="Normal 3 2 3 2 4 3 2 5" xfId="41533" xr:uid="{00000000-0005-0000-0000-00003F9E0000}"/>
    <cellStyle name="Normal 3 2 3 2 4 3 2 6" xfId="49919" xr:uid="{00000000-0005-0000-0000-0000409E0000}"/>
    <cellStyle name="Normal 3 2 3 2 4 3 2 7" xfId="58305" xr:uid="{00000000-0005-0000-0000-0000419E0000}"/>
    <cellStyle name="Normal 3 2 3 2 4 3 3" xfId="7989" xr:uid="{00000000-0005-0000-0000-0000429E0000}"/>
    <cellStyle name="Normal 3 2 3 2 4 3 3 2" xfId="13665" xr:uid="{00000000-0005-0000-0000-0000439E0000}"/>
    <cellStyle name="Normal 3 2 3 2 4 3 3 3" xfId="22051" xr:uid="{00000000-0005-0000-0000-0000449E0000}"/>
    <cellStyle name="Normal 3 2 3 2 4 3 3 4" xfId="30437" xr:uid="{00000000-0005-0000-0000-0000459E0000}"/>
    <cellStyle name="Normal 3 2 3 2 4 3 3 5" xfId="38823" xr:uid="{00000000-0005-0000-0000-0000469E0000}"/>
    <cellStyle name="Normal 3 2 3 2 4 3 3 6" xfId="47209" xr:uid="{00000000-0005-0000-0000-0000479E0000}"/>
    <cellStyle name="Normal 3 2 3 2 4 3 3 7" xfId="55595" xr:uid="{00000000-0005-0000-0000-0000489E0000}"/>
    <cellStyle name="Normal 3 2 3 2 4 3 4" xfId="10699" xr:uid="{00000000-0005-0000-0000-0000499E0000}"/>
    <cellStyle name="Normal 3 2 3 2 4 3 5" xfId="19085" xr:uid="{00000000-0005-0000-0000-00004A9E0000}"/>
    <cellStyle name="Normal 3 2 3 2 4 3 6" xfId="27471" xr:uid="{00000000-0005-0000-0000-00004B9E0000}"/>
    <cellStyle name="Normal 3 2 3 2 4 3 7" xfId="35857" xr:uid="{00000000-0005-0000-0000-00004C9E0000}"/>
    <cellStyle name="Normal 3 2 3 2 4 3 8" xfId="44243" xr:uid="{00000000-0005-0000-0000-00004D9E0000}"/>
    <cellStyle name="Normal 3 2 3 2 4 3 9" xfId="52629" xr:uid="{00000000-0005-0000-0000-00004E9E0000}"/>
    <cellStyle name="Normal 3 2 3 2 4 4" xfId="4001" xr:uid="{00000000-0005-0000-0000-00004F9E0000}"/>
    <cellStyle name="Normal 3 2 3 2 4 4 2" xfId="15355" xr:uid="{00000000-0005-0000-0000-0000509E0000}"/>
    <cellStyle name="Normal 3 2 3 2 4 4 3" xfId="23741" xr:uid="{00000000-0005-0000-0000-0000519E0000}"/>
    <cellStyle name="Normal 3 2 3 2 4 4 4" xfId="32127" xr:uid="{00000000-0005-0000-0000-0000529E0000}"/>
    <cellStyle name="Normal 3 2 3 2 4 4 5" xfId="40513" xr:uid="{00000000-0005-0000-0000-0000539E0000}"/>
    <cellStyle name="Normal 3 2 3 2 4 4 6" xfId="48899" xr:uid="{00000000-0005-0000-0000-0000549E0000}"/>
    <cellStyle name="Normal 3 2 3 2 4 4 7" xfId="57285" xr:uid="{00000000-0005-0000-0000-0000559E0000}"/>
    <cellStyle name="Normal 3 2 3 2 4 5" xfId="6969" xr:uid="{00000000-0005-0000-0000-0000569E0000}"/>
    <cellStyle name="Normal 3 2 3 2 4 5 2" xfId="12645" xr:uid="{00000000-0005-0000-0000-0000579E0000}"/>
    <cellStyle name="Normal 3 2 3 2 4 5 3" xfId="21031" xr:uid="{00000000-0005-0000-0000-0000589E0000}"/>
    <cellStyle name="Normal 3 2 3 2 4 5 4" xfId="29417" xr:uid="{00000000-0005-0000-0000-0000599E0000}"/>
    <cellStyle name="Normal 3 2 3 2 4 5 5" xfId="37803" xr:uid="{00000000-0005-0000-0000-00005A9E0000}"/>
    <cellStyle name="Normal 3 2 3 2 4 5 6" xfId="46189" xr:uid="{00000000-0005-0000-0000-00005B9E0000}"/>
    <cellStyle name="Normal 3 2 3 2 4 5 7" xfId="54575" xr:uid="{00000000-0005-0000-0000-00005C9E0000}"/>
    <cellStyle name="Normal 3 2 3 2 4 6" xfId="9679" xr:uid="{00000000-0005-0000-0000-00005D9E0000}"/>
    <cellStyle name="Normal 3 2 3 2 4 7" xfId="18065" xr:uid="{00000000-0005-0000-0000-00005E9E0000}"/>
    <cellStyle name="Normal 3 2 3 2 4 8" xfId="26451" xr:uid="{00000000-0005-0000-0000-00005F9E0000}"/>
    <cellStyle name="Normal 3 2 3 2 4 9" xfId="34837" xr:uid="{00000000-0005-0000-0000-0000609E0000}"/>
    <cellStyle name="Normal 3 2 3 2 5" xfId="1193" xr:uid="{00000000-0005-0000-0000-0000619E0000}"/>
    <cellStyle name="Normal 3 2 3 2 5 10" xfId="51604" xr:uid="{00000000-0005-0000-0000-0000629E0000}"/>
    <cellStyle name="Normal 3 2 3 2 5 11" xfId="59990" xr:uid="{00000000-0005-0000-0000-0000639E0000}"/>
    <cellStyle name="Normal 3 2 3 2 5 2" xfId="3144" xr:uid="{00000000-0005-0000-0000-0000649E0000}"/>
    <cellStyle name="Normal 3 2 3 2 5 2 2" xfId="5861" xr:uid="{00000000-0005-0000-0000-0000659E0000}"/>
    <cellStyle name="Normal 3 2 3 2 5 2 2 2" xfId="17215" xr:uid="{00000000-0005-0000-0000-0000669E0000}"/>
    <cellStyle name="Normal 3 2 3 2 5 2 2 3" xfId="25601" xr:uid="{00000000-0005-0000-0000-0000679E0000}"/>
    <cellStyle name="Normal 3 2 3 2 5 2 2 4" xfId="33987" xr:uid="{00000000-0005-0000-0000-0000689E0000}"/>
    <cellStyle name="Normal 3 2 3 2 5 2 2 5" xfId="42373" xr:uid="{00000000-0005-0000-0000-0000699E0000}"/>
    <cellStyle name="Normal 3 2 3 2 5 2 2 6" xfId="50759" xr:uid="{00000000-0005-0000-0000-00006A9E0000}"/>
    <cellStyle name="Normal 3 2 3 2 5 2 2 7" xfId="59145" xr:uid="{00000000-0005-0000-0000-00006B9E0000}"/>
    <cellStyle name="Normal 3 2 3 2 5 2 3" xfId="8829" xr:uid="{00000000-0005-0000-0000-00006C9E0000}"/>
    <cellStyle name="Normal 3 2 3 2 5 2 3 2" xfId="14505" xr:uid="{00000000-0005-0000-0000-00006D9E0000}"/>
    <cellStyle name="Normal 3 2 3 2 5 2 3 3" xfId="22891" xr:uid="{00000000-0005-0000-0000-00006E9E0000}"/>
    <cellStyle name="Normal 3 2 3 2 5 2 3 4" xfId="31277" xr:uid="{00000000-0005-0000-0000-00006F9E0000}"/>
    <cellStyle name="Normal 3 2 3 2 5 2 3 5" xfId="39663" xr:uid="{00000000-0005-0000-0000-0000709E0000}"/>
    <cellStyle name="Normal 3 2 3 2 5 2 3 6" xfId="48049" xr:uid="{00000000-0005-0000-0000-0000719E0000}"/>
    <cellStyle name="Normal 3 2 3 2 5 2 3 7" xfId="56435" xr:uid="{00000000-0005-0000-0000-0000729E0000}"/>
    <cellStyle name="Normal 3 2 3 2 5 2 4" xfId="11539" xr:uid="{00000000-0005-0000-0000-0000739E0000}"/>
    <cellStyle name="Normal 3 2 3 2 5 2 5" xfId="19925" xr:uid="{00000000-0005-0000-0000-0000749E0000}"/>
    <cellStyle name="Normal 3 2 3 2 5 2 6" xfId="28311" xr:uid="{00000000-0005-0000-0000-0000759E0000}"/>
    <cellStyle name="Normal 3 2 3 2 5 2 7" xfId="36697" xr:uid="{00000000-0005-0000-0000-0000769E0000}"/>
    <cellStyle name="Normal 3 2 3 2 5 2 8" xfId="45083" xr:uid="{00000000-0005-0000-0000-0000779E0000}"/>
    <cellStyle name="Normal 3 2 3 2 5 2 9" xfId="53469" xr:uid="{00000000-0005-0000-0000-0000789E0000}"/>
    <cellStyle name="Normal 3 2 3 2 5 3" xfId="3996" xr:uid="{00000000-0005-0000-0000-0000799E0000}"/>
    <cellStyle name="Normal 3 2 3 2 5 3 2" xfId="15350" xr:uid="{00000000-0005-0000-0000-00007A9E0000}"/>
    <cellStyle name="Normal 3 2 3 2 5 3 3" xfId="23736" xr:uid="{00000000-0005-0000-0000-00007B9E0000}"/>
    <cellStyle name="Normal 3 2 3 2 5 3 4" xfId="32122" xr:uid="{00000000-0005-0000-0000-00007C9E0000}"/>
    <cellStyle name="Normal 3 2 3 2 5 3 5" xfId="40508" xr:uid="{00000000-0005-0000-0000-00007D9E0000}"/>
    <cellStyle name="Normal 3 2 3 2 5 3 6" xfId="48894" xr:uid="{00000000-0005-0000-0000-00007E9E0000}"/>
    <cellStyle name="Normal 3 2 3 2 5 3 7" xfId="57280" xr:uid="{00000000-0005-0000-0000-00007F9E0000}"/>
    <cellStyle name="Normal 3 2 3 2 5 4" xfId="6964" xr:uid="{00000000-0005-0000-0000-0000809E0000}"/>
    <cellStyle name="Normal 3 2 3 2 5 4 2" xfId="12640" xr:uid="{00000000-0005-0000-0000-0000819E0000}"/>
    <cellStyle name="Normal 3 2 3 2 5 4 3" xfId="21026" xr:uid="{00000000-0005-0000-0000-0000829E0000}"/>
    <cellStyle name="Normal 3 2 3 2 5 4 4" xfId="29412" xr:uid="{00000000-0005-0000-0000-0000839E0000}"/>
    <cellStyle name="Normal 3 2 3 2 5 4 5" xfId="37798" xr:uid="{00000000-0005-0000-0000-0000849E0000}"/>
    <cellStyle name="Normal 3 2 3 2 5 4 6" xfId="46184" xr:uid="{00000000-0005-0000-0000-0000859E0000}"/>
    <cellStyle name="Normal 3 2 3 2 5 4 7" xfId="54570" xr:uid="{00000000-0005-0000-0000-0000869E0000}"/>
    <cellStyle name="Normal 3 2 3 2 5 5" xfId="9674" xr:uid="{00000000-0005-0000-0000-0000879E0000}"/>
    <cellStyle name="Normal 3 2 3 2 5 6" xfId="18060" xr:uid="{00000000-0005-0000-0000-0000889E0000}"/>
    <cellStyle name="Normal 3 2 3 2 5 7" xfId="26446" xr:uid="{00000000-0005-0000-0000-0000899E0000}"/>
    <cellStyle name="Normal 3 2 3 2 5 8" xfId="34832" xr:uid="{00000000-0005-0000-0000-00008A9E0000}"/>
    <cellStyle name="Normal 3 2 3 2 5 9" xfId="43218" xr:uid="{00000000-0005-0000-0000-00008B9E0000}"/>
    <cellStyle name="Normal 3 2 3 2 6" xfId="1689" xr:uid="{00000000-0005-0000-0000-00008C9E0000}"/>
    <cellStyle name="Normal 3 2 3 2 6 10" xfId="52014" xr:uid="{00000000-0005-0000-0000-00008D9E0000}"/>
    <cellStyle name="Normal 3 2 3 2 6 11" xfId="60400" xr:uid="{00000000-0005-0000-0000-00008E9E0000}"/>
    <cellStyle name="Normal 3 2 3 2 6 2" xfId="2709" xr:uid="{00000000-0005-0000-0000-00008F9E0000}"/>
    <cellStyle name="Normal 3 2 3 2 6 2 2" xfId="5426" xr:uid="{00000000-0005-0000-0000-0000909E0000}"/>
    <cellStyle name="Normal 3 2 3 2 6 2 2 2" xfId="16780" xr:uid="{00000000-0005-0000-0000-0000919E0000}"/>
    <cellStyle name="Normal 3 2 3 2 6 2 2 3" xfId="25166" xr:uid="{00000000-0005-0000-0000-0000929E0000}"/>
    <cellStyle name="Normal 3 2 3 2 6 2 2 4" xfId="33552" xr:uid="{00000000-0005-0000-0000-0000939E0000}"/>
    <cellStyle name="Normal 3 2 3 2 6 2 2 5" xfId="41938" xr:uid="{00000000-0005-0000-0000-0000949E0000}"/>
    <cellStyle name="Normal 3 2 3 2 6 2 2 6" xfId="50324" xr:uid="{00000000-0005-0000-0000-0000959E0000}"/>
    <cellStyle name="Normal 3 2 3 2 6 2 2 7" xfId="58710" xr:uid="{00000000-0005-0000-0000-0000969E0000}"/>
    <cellStyle name="Normal 3 2 3 2 6 2 3" xfId="8394" xr:uid="{00000000-0005-0000-0000-0000979E0000}"/>
    <cellStyle name="Normal 3 2 3 2 6 2 3 2" xfId="14070" xr:uid="{00000000-0005-0000-0000-0000989E0000}"/>
    <cellStyle name="Normal 3 2 3 2 6 2 3 3" xfId="22456" xr:uid="{00000000-0005-0000-0000-0000999E0000}"/>
    <cellStyle name="Normal 3 2 3 2 6 2 3 4" xfId="30842" xr:uid="{00000000-0005-0000-0000-00009A9E0000}"/>
    <cellStyle name="Normal 3 2 3 2 6 2 3 5" xfId="39228" xr:uid="{00000000-0005-0000-0000-00009B9E0000}"/>
    <cellStyle name="Normal 3 2 3 2 6 2 3 6" xfId="47614" xr:uid="{00000000-0005-0000-0000-00009C9E0000}"/>
    <cellStyle name="Normal 3 2 3 2 6 2 3 7" xfId="56000" xr:uid="{00000000-0005-0000-0000-00009D9E0000}"/>
    <cellStyle name="Normal 3 2 3 2 6 2 4" xfId="11104" xr:uid="{00000000-0005-0000-0000-00009E9E0000}"/>
    <cellStyle name="Normal 3 2 3 2 6 2 5" xfId="19490" xr:uid="{00000000-0005-0000-0000-00009F9E0000}"/>
    <cellStyle name="Normal 3 2 3 2 6 2 6" xfId="27876" xr:uid="{00000000-0005-0000-0000-0000A09E0000}"/>
    <cellStyle name="Normal 3 2 3 2 6 2 7" xfId="36262" xr:uid="{00000000-0005-0000-0000-0000A19E0000}"/>
    <cellStyle name="Normal 3 2 3 2 6 2 8" xfId="44648" xr:uid="{00000000-0005-0000-0000-0000A29E0000}"/>
    <cellStyle name="Normal 3 2 3 2 6 2 9" xfId="53034" xr:uid="{00000000-0005-0000-0000-0000A39E0000}"/>
    <cellStyle name="Normal 3 2 3 2 6 3" xfId="4406" xr:uid="{00000000-0005-0000-0000-0000A49E0000}"/>
    <cellStyle name="Normal 3 2 3 2 6 3 2" xfId="15760" xr:uid="{00000000-0005-0000-0000-0000A59E0000}"/>
    <cellStyle name="Normal 3 2 3 2 6 3 3" xfId="24146" xr:uid="{00000000-0005-0000-0000-0000A69E0000}"/>
    <cellStyle name="Normal 3 2 3 2 6 3 4" xfId="32532" xr:uid="{00000000-0005-0000-0000-0000A79E0000}"/>
    <cellStyle name="Normal 3 2 3 2 6 3 5" xfId="40918" xr:uid="{00000000-0005-0000-0000-0000A89E0000}"/>
    <cellStyle name="Normal 3 2 3 2 6 3 6" xfId="49304" xr:uid="{00000000-0005-0000-0000-0000A99E0000}"/>
    <cellStyle name="Normal 3 2 3 2 6 3 7" xfId="57690" xr:uid="{00000000-0005-0000-0000-0000AA9E0000}"/>
    <cellStyle name="Normal 3 2 3 2 6 4" xfId="7374" xr:uid="{00000000-0005-0000-0000-0000AB9E0000}"/>
    <cellStyle name="Normal 3 2 3 2 6 4 2" xfId="13050" xr:uid="{00000000-0005-0000-0000-0000AC9E0000}"/>
    <cellStyle name="Normal 3 2 3 2 6 4 3" xfId="21436" xr:uid="{00000000-0005-0000-0000-0000AD9E0000}"/>
    <cellStyle name="Normal 3 2 3 2 6 4 4" xfId="29822" xr:uid="{00000000-0005-0000-0000-0000AE9E0000}"/>
    <cellStyle name="Normal 3 2 3 2 6 4 5" xfId="38208" xr:uid="{00000000-0005-0000-0000-0000AF9E0000}"/>
    <cellStyle name="Normal 3 2 3 2 6 4 6" xfId="46594" xr:uid="{00000000-0005-0000-0000-0000B09E0000}"/>
    <cellStyle name="Normal 3 2 3 2 6 4 7" xfId="54980" xr:uid="{00000000-0005-0000-0000-0000B19E0000}"/>
    <cellStyle name="Normal 3 2 3 2 6 5" xfId="10084" xr:uid="{00000000-0005-0000-0000-0000B29E0000}"/>
    <cellStyle name="Normal 3 2 3 2 6 6" xfId="18470" xr:uid="{00000000-0005-0000-0000-0000B39E0000}"/>
    <cellStyle name="Normal 3 2 3 2 6 7" xfId="26856" xr:uid="{00000000-0005-0000-0000-0000B49E0000}"/>
    <cellStyle name="Normal 3 2 3 2 6 8" xfId="35242" xr:uid="{00000000-0005-0000-0000-0000B59E0000}"/>
    <cellStyle name="Normal 3 2 3 2 6 9" xfId="43628" xr:uid="{00000000-0005-0000-0000-0000B69E0000}"/>
    <cellStyle name="Normal 3 2 3 2 7" xfId="2299" xr:uid="{00000000-0005-0000-0000-0000B79E0000}"/>
    <cellStyle name="Normal 3 2 3 2 7 2" xfId="5016" xr:uid="{00000000-0005-0000-0000-0000B89E0000}"/>
    <cellStyle name="Normal 3 2 3 2 7 2 2" xfId="16370" xr:uid="{00000000-0005-0000-0000-0000B99E0000}"/>
    <cellStyle name="Normal 3 2 3 2 7 2 3" xfId="24756" xr:uid="{00000000-0005-0000-0000-0000BA9E0000}"/>
    <cellStyle name="Normal 3 2 3 2 7 2 4" xfId="33142" xr:uid="{00000000-0005-0000-0000-0000BB9E0000}"/>
    <cellStyle name="Normal 3 2 3 2 7 2 5" xfId="41528" xr:uid="{00000000-0005-0000-0000-0000BC9E0000}"/>
    <cellStyle name="Normal 3 2 3 2 7 2 6" xfId="49914" xr:uid="{00000000-0005-0000-0000-0000BD9E0000}"/>
    <cellStyle name="Normal 3 2 3 2 7 2 7" xfId="58300" xr:uid="{00000000-0005-0000-0000-0000BE9E0000}"/>
    <cellStyle name="Normal 3 2 3 2 7 3" xfId="7984" xr:uid="{00000000-0005-0000-0000-0000BF9E0000}"/>
    <cellStyle name="Normal 3 2 3 2 7 3 2" xfId="13660" xr:uid="{00000000-0005-0000-0000-0000C09E0000}"/>
    <cellStyle name="Normal 3 2 3 2 7 3 3" xfId="22046" xr:uid="{00000000-0005-0000-0000-0000C19E0000}"/>
    <cellStyle name="Normal 3 2 3 2 7 3 4" xfId="30432" xr:uid="{00000000-0005-0000-0000-0000C29E0000}"/>
    <cellStyle name="Normal 3 2 3 2 7 3 5" xfId="38818" xr:uid="{00000000-0005-0000-0000-0000C39E0000}"/>
    <cellStyle name="Normal 3 2 3 2 7 3 6" xfId="47204" xr:uid="{00000000-0005-0000-0000-0000C49E0000}"/>
    <cellStyle name="Normal 3 2 3 2 7 3 7" xfId="55590" xr:uid="{00000000-0005-0000-0000-0000C59E0000}"/>
    <cellStyle name="Normal 3 2 3 2 7 4" xfId="10694" xr:uid="{00000000-0005-0000-0000-0000C69E0000}"/>
    <cellStyle name="Normal 3 2 3 2 7 5" xfId="19080" xr:uid="{00000000-0005-0000-0000-0000C79E0000}"/>
    <cellStyle name="Normal 3 2 3 2 7 6" xfId="27466" xr:uid="{00000000-0005-0000-0000-0000C89E0000}"/>
    <cellStyle name="Normal 3 2 3 2 7 7" xfId="35852" xr:uid="{00000000-0005-0000-0000-0000C99E0000}"/>
    <cellStyle name="Normal 3 2 3 2 7 8" xfId="44238" xr:uid="{00000000-0005-0000-0000-0000CA9E0000}"/>
    <cellStyle name="Normal 3 2 3 2 7 9" xfId="52624" xr:uid="{00000000-0005-0000-0000-0000CB9E0000}"/>
    <cellStyle name="Normal 3 2 3 2 8" xfId="743" xr:uid="{00000000-0005-0000-0000-0000CC9E0000}"/>
    <cellStyle name="Normal 3 2 3 2 8 2" xfId="6529" xr:uid="{00000000-0005-0000-0000-0000CD9E0000}"/>
    <cellStyle name="Normal 3 2 3 2 8 3" xfId="12205" xr:uid="{00000000-0005-0000-0000-0000CE9E0000}"/>
    <cellStyle name="Normal 3 2 3 2 8 4" xfId="20591" xr:uid="{00000000-0005-0000-0000-0000CF9E0000}"/>
    <cellStyle name="Normal 3 2 3 2 8 5" xfId="28977" xr:uid="{00000000-0005-0000-0000-0000D09E0000}"/>
    <cellStyle name="Normal 3 2 3 2 8 6" xfId="37363" xr:uid="{00000000-0005-0000-0000-0000D19E0000}"/>
    <cellStyle name="Normal 3 2 3 2 8 7" xfId="45749" xr:uid="{00000000-0005-0000-0000-0000D29E0000}"/>
    <cellStyle name="Normal 3 2 3 2 8 8" xfId="54135" xr:uid="{00000000-0005-0000-0000-0000D39E0000}"/>
    <cellStyle name="Normal 3 2 3 2 9" xfId="3561" xr:uid="{00000000-0005-0000-0000-0000D49E0000}"/>
    <cellStyle name="Normal 3 2 3 2 9 2" xfId="14915" xr:uid="{00000000-0005-0000-0000-0000D59E0000}"/>
    <cellStyle name="Normal 3 2 3 2 9 3" xfId="23301" xr:uid="{00000000-0005-0000-0000-0000D69E0000}"/>
    <cellStyle name="Normal 3 2 3 2 9 4" xfId="31687" xr:uid="{00000000-0005-0000-0000-0000D79E0000}"/>
    <cellStyle name="Normal 3 2 3 2 9 5" xfId="40073" xr:uid="{00000000-0005-0000-0000-0000D89E0000}"/>
    <cellStyle name="Normal 3 2 3 2 9 6" xfId="48459" xr:uid="{00000000-0005-0000-0000-0000D99E0000}"/>
    <cellStyle name="Normal 3 2 3 2 9 7" xfId="56845" xr:uid="{00000000-0005-0000-0000-0000DA9E0000}"/>
    <cellStyle name="Normal 3 2 3 2_Sheet1" xfId="376" xr:uid="{00000000-0005-0000-0000-0000DB9E0000}"/>
    <cellStyle name="Normal 3 2 3 20" xfId="60921" xr:uid="{00000000-0005-0000-0000-0000DC9E0000}"/>
    <cellStyle name="Normal 3 2 3 3" xfId="377" xr:uid="{00000000-0005-0000-0000-0000DD9E0000}"/>
    <cellStyle name="Normal 3 2 3 3 10" xfId="9243" xr:uid="{00000000-0005-0000-0000-0000DE9E0000}"/>
    <cellStyle name="Normal 3 2 3 3 11" xfId="17629" xr:uid="{00000000-0005-0000-0000-0000DF9E0000}"/>
    <cellStyle name="Normal 3 2 3 3 12" xfId="26015" xr:uid="{00000000-0005-0000-0000-0000E09E0000}"/>
    <cellStyle name="Normal 3 2 3 3 13" xfId="34401" xr:uid="{00000000-0005-0000-0000-0000E19E0000}"/>
    <cellStyle name="Normal 3 2 3 3 14" xfId="42787" xr:uid="{00000000-0005-0000-0000-0000E29E0000}"/>
    <cellStyle name="Normal 3 2 3 3 15" xfId="51173" xr:uid="{00000000-0005-0000-0000-0000E39E0000}"/>
    <cellStyle name="Normal 3 2 3 3 16" xfId="59559" xr:uid="{00000000-0005-0000-0000-0000E49E0000}"/>
    <cellStyle name="Normal 3 2 3 3 17" xfId="60926" xr:uid="{00000000-0005-0000-0000-0000E59E0000}"/>
    <cellStyle name="Normal 3 2 3 3 2" xfId="378" xr:uid="{00000000-0005-0000-0000-0000E69E0000}"/>
    <cellStyle name="Normal 3 2 3 3 2 10" xfId="34402" xr:uid="{00000000-0005-0000-0000-0000E79E0000}"/>
    <cellStyle name="Normal 3 2 3 3 2 11" xfId="42788" xr:uid="{00000000-0005-0000-0000-0000E89E0000}"/>
    <cellStyle name="Normal 3 2 3 3 2 12" xfId="51174" xr:uid="{00000000-0005-0000-0000-0000E99E0000}"/>
    <cellStyle name="Normal 3 2 3 3 2 13" xfId="59560" xr:uid="{00000000-0005-0000-0000-0000EA9E0000}"/>
    <cellStyle name="Normal 3 2 3 3 2 14" xfId="60927" xr:uid="{00000000-0005-0000-0000-0000EB9E0000}"/>
    <cellStyle name="Normal 3 2 3 3 2 2" xfId="1200" xr:uid="{00000000-0005-0000-0000-0000EC9E0000}"/>
    <cellStyle name="Normal 3 2 3 3 2 2 10" xfId="51611" xr:uid="{00000000-0005-0000-0000-0000ED9E0000}"/>
    <cellStyle name="Normal 3 2 3 3 2 2 11" xfId="59997" xr:uid="{00000000-0005-0000-0000-0000EE9E0000}"/>
    <cellStyle name="Normal 3 2 3 3 2 2 12" xfId="61422" xr:uid="{00000000-0005-0000-0000-0000EF9E0000}"/>
    <cellStyle name="Normal 3 2 3 3 2 2 2" xfId="3151" xr:uid="{00000000-0005-0000-0000-0000F09E0000}"/>
    <cellStyle name="Normal 3 2 3 3 2 2 2 2" xfId="5868" xr:uid="{00000000-0005-0000-0000-0000F19E0000}"/>
    <cellStyle name="Normal 3 2 3 3 2 2 2 2 2" xfId="17222" xr:uid="{00000000-0005-0000-0000-0000F29E0000}"/>
    <cellStyle name="Normal 3 2 3 3 2 2 2 2 3" xfId="25608" xr:uid="{00000000-0005-0000-0000-0000F39E0000}"/>
    <cellStyle name="Normal 3 2 3 3 2 2 2 2 4" xfId="33994" xr:uid="{00000000-0005-0000-0000-0000F49E0000}"/>
    <cellStyle name="Normal 3 2 3 3 2 2 2 2 5" xfId="42380" xr:uid="{00000000-0005-0000-0000-0000F59E0000}"/>
    <cellStyle name="Normal 3 2 3 3 2 2 2 2 6" xfId="50766" xr:uid="{00000000-0005-0000-0000-0000F69E0000}"/>
    <cellStyle name="Normal 3 2 3 3 2 2 2 2 7" xfId="59152" xr:uid="{00000000-0005-0000-0000-0000F79E0000}"/>
    <cellStyle name="Normal 3 2 3 3 2 2 2 3" xfId="8836" xr:uid="{00000000-0005-0000-0000-0000F89E0000}"/>
    <cellStyle name="Normal 3 2 3 3 2 2 2 3 2" xfId="14512" xr:uid="{00000000-0005-0000-0000-0000F99E0000}"/>
    <cellStyle name="Normal 3 2 3 3 2 2 2 3 3" xfId="22898" xr:uid="{00000000-0005-0000-0000-0000FA9E0000}"/>
    <cellStyle name="Normal 3 2 3 3 2 2 2 3 4" xfId="31284" xr:uid="{00000000-0005-0000-0000-0000FB9E0000}"/>
    <cellStyle name="Normal 3 2 3 3 2 2 2 3 5" xfId="39670" xr:uid="{00000000-0005-0000-0000-0000FC9E0000}"/>
    <cellStyle name="Normal 3 2 3 3 2 2 2 3 6" xfId="48056" xr:uid="{00000000-0005-0000-0000-0000FD9E0000}"/>
    <cellStyle name="Normal 3 2 3 3 2 2 2 3 7" xfId="56442" xr:uid="{00000000-0005-0000-0000-0000FE9E0000}"/>
    <cellStyle name="Normal 3 2 3 3 2 2 2 4" xfId="11546" xr:uid="{00000000-0005-0000-0000-0000FF9E0000}"/>
    <cellStyle name="Normal 3 2 3 3 2 2 2 5" xfId="19932" xr:uid="{00000000-0005-0000-0000-0000009F0000}"/>
    <cellStyle name="Normal 3 2 3 3 2 2 2 6" xfId="28318" xr:uid="{00000000-0005-0000-0000-0000019F0000}"/>
    <cellStyle name="Normal 3 2 3 3 2 2 2 7" xfId="36704" xr:uid="{00000000-0005-0000-0000-0000029F0000}"/>
    <cellStyle name="Normal 3 2 3 3 2 2 2 8" xfId="45090" xr:uid="{00000000-0005-0000-0000-0000039F0000}"/>
    <cellStyle name="Normal 3 2 3 3 2 2 2 9" xfId="53476" xr:uid="{00000000-0005-0000-0000-0000049F0000}"/>
    <cellStyle name="Normal 3 2 3 3 2 2 3" xfId="4003" xr:uid="{00000000-0005-0000-0000-0000059F0000}"/>
    <cellStyle name="Normal 3 2 3 3 2 2 3 2" xfId="15357" xr:uid="{00000000-0005-0000-0000-0000069F0000}"/>
    <cellStyle name="Normal 3 2 3 3 2 2 3 3" xfId="23743" xr:uid="{00000000-0005-0000-0000-0000079F0000}"/>
    <cellStyle name="Normal 3 2 3 3 2 2 3 4" xfId="32129" xr:uid="{00000000-0005-0000-0000-0000089F0000}"/>
    <cellStyle name="Normal 3 2 3 3 2 2 3 5" xfId="40515" xr:uid="{00000000-0005-0000-0000-0000099F0000}"/>
    <cellStyle name="Normal 3 2 3 3 2 2 3 6" xfId="48901" xr:uid="{00000000-0005-0000-0000-00000A9F0000}"/>
    <cellStyle name="Normal 3 2 3 3 2 2 3 7" xfId="57287" xr:uid="{00000000-0005-0000-0000-00000B9F0000}"/>
    <cellStyle name="Normal 3 2 3 3 2 2 4" xfId="6971" xr:uid="{00000000-0005-0000-0000-00000C9F0000}"/>
    <cellStyle name="Normal 3 2 3 3 2 2 4 2" xfId="12647" xr:uid="{00000000-0005-0000-0000-00000D9F0000}"/>
    <cellStyle name="Normal 3 2 3 3 2 2 4 3" xfId="21033" xr:uid="{00000000-0005-0000-0000-00000E9F0000}"/>
    <cellStyle name="Normal 3 2 3 3 2 2 4 4" xfId="29419" xr:uid="{00000000-0005-0000-0000-00000F9F0000}"/>
    <cellStyle name="Normal 3 2 3 3 2 2 4 5" xfId="37805" xr:uid="{00000000-0005-0000-0000-0000109F0000}"/>
    <cellStyle name="Normal 3 2 3 3 2 2 4 6" xfId="46191" xr:uid="{00000000-0005-0000-0000-0000119F0000}"/>
    <cellStyle name="Normal 3 2 3 3 2 2 4 7" xfId="54577" xr:uid="{00000000-0005-0000-0000-0000129F0000}"/>
    <cellStyle name="Normal 3 2 3 3 2 2 5" xfId="9681" xr:uid="{00000000-0005-0000-0000-0000139F0000}"/>
    <cellStyle name="Normal 3 2 3 3 2 2 6" xfId="18067" xr:uid="{00000000-0005-0000-0000-0000149F0000}"/>
    <cellStyle name="Normal 3 2 3 3 2 2 7" xfId="26453" xr:uid="{00000000-0005-0000-0000-0000159F0000}"/>
    <cellStyle name="Normal 3 2 3 3 2 2 8" xfId="34839" xr:uid="{00000000-0005-0000-0000-0000169F0000}"/>
    <cellStyle name="Normal 3 2 3 3 2 2 9" xfId="43225" xr:uid="{00000000-0005-0000-0000-0000179F0000}"/>
    <cellStyle name="Normal 3 2 3 3 2 3" xfId="1694" xr:uid="{00000000-0005-0000-0000-0000189F0000}"/>
    <cellStyle name="Normal 3 2 3 3 2 3 10" xfId="52019" xr:uid="{00000000-0005-0000-0000-0000199F0000}"/>
    <cellStyle name="Normal 3 2 3 3 2 3 11" xfId="60405" xr:uid="{00000000-0005-0000-0000-00001A9F0000}"/>
    <cellStyle name="Normal 3 2 3 3 2 3 2" xfId="2714" xr:uid="{00000000-0005-0000-0000-00001B9F0000}"/>
    <cellStyle name="Normal 3 2 3 3 2 3 2 2" xfId="5431" xr:uid="{00000000-0005-0000-0000-00001C9F0000}"/>
    <cellStyle name="Normal 3 2 3 3 2 3 2 2 2" xfId="16785" xr:uid="{00000000-0005-0000-0000-00001D9F0000}"/>
    <cellStyle name="Normal 3 2 3 3 2 3 2 2 3" xfId="25171" xr:uid="{00000000-0005-0000-0000-00001E9F0000}"/>
    <cellStyle name="Normal 3 2 3 3 2 3 2 2 4" xfId="33557" xr:uid="{00000000-0005-0000-0000-00001F9F0000}"/>
    <cellStyle name="Normal 3 2 3 3 2 3 2 2 5" xfId="41943" xr:uid="{00000000-0005-0000-0000-0000209F0000}"/>
    <cellStyle name="Normal 3 2 3 3 2 3 2 2 6" xfId="50329" xr:uid="{00000000-0005-0000-0000-0000219F0000}"/>
    <cellStyle name="Normal 3 2 3 3 2 3 2 2 7" xfId="58715" xr:uid="{00000000-0005-0000-0000-0000229F0000}"/>
    <cellStyle name="Normal 3 2 3 3 2 3 2 3" xfId="8399" xr:uid="{00000000-0005-0000-0000-0000239F0000}"/>
    <cellStyle name="Normal 3 2 3 3 2 3 2 3 2" xfId="14075" xr:uid="{00000000-0005-0000-0000-0000249F0000}"/>
    <cellStyle name="Normal 3 2 3 3 2 3 2 3 3" xfId="22461" xr:uid="{00000000-0005-0000-0000-0000259F0000}"/>
    <cellStyle name="Normal 3 2 3 3 2 3 2 3 4" xfId="30847" xr:uid="{00000000-0005-0000-0000-0000269F0000}"/>
    <cellStyle name="Normal 3 2 3 3 2 3 2 3 5" xfId="39233" xr:uid="{00000000-0005-0000-0000-0000279F0000}"/>
    <cellStyle name="Normal 3 2 3 3 2 3 2 3 6" xfId="47619" xr:uid="{00000000-0005-0000-0000-0000289F0000}"/>
    <cellStyle name="Normal 3 2 3 3 2 3 2 3 7" xfId="56005" xr:uid="{00000000-0005-0000-0000-0000299F0000}"/>
    <cellStyle name="Normal 3 2 3 3 2 3 2 4" xfId="11109" xr:uid="{00000000-0005-0000-0000-00002A9F0000}"/>
    <cellStyle name="Normal 3 2 3 3 2 3 2 5" xfId="19495" xr:uid="{00000000-0005-0000-0000-00002B9F0000}"/>
    <cellStyle name="Normal 3 2 3 3 2 3 2 6" xfId="27881" xr:uid="{00000000-0005-0000-0000-00002C9F0000}"/>
    <cellStyle name="Normal 3 2 3 3 2 3 2 7" xfId="36267" xr:uid="{00000000-0005-0000-0000-00002D9F0000}"/>
    <cellStyle name="Normal 3 2 3 3 2 3 2 8" xfId="44653" xr:uid="{00000000-0005-0000-0000-00002E9F0000}"/>
    <cellStyle name="Normal 3 2 3 3 2 3 2 9" xfId="53039" xr:uid="{00000000-0005-0000-0000-00002F9F0000}"/>
    <cellStyle name="Normal 3 2 3 3 2 3 3" xfId="4411" xr:uid="{00000000-0005-0000-0000-0000309F0000}"/>
    <cellStyle name="Normal 3 2 3 3 2 3 3 2" xfId="15765" xr:uid="{00000000-0005-0000-0000-0000319F0000}"/>
    <cellStyle name="Normal 3 2 3 3 2 3 3 3" xfId="24151" xr:uid="{00000000-0005-0000-0000-0000329F0000}"/>
    <cellStyle name="Normal 3 2 3 3 2 3 3 4" xfId="32537" xr:uid="{00000000-0005-0000-0000-0000339F0000}"/>
    <cellStyle name="Normal 3 2 3 3 2 3 3 5" xfId="40923" xr:uid="{00000000-0005-0000-0000-0000349F0000}"/>
    <cellStyle name="Normal 3 2 3 3 2 3 3 6" xfId="49309" xr:uid="{00000000-0005-0000-0000-0000359F0000}"/>
    <cellStyle name="Normal 3 2 3 3 2 3 3 7" xfId="57695" xr:uid="{00000000-0005-0000-0000-0000369F0000}"/>
    <cellStyle name="Normal 3 2 3 3 2 3 4" xfId="7379" xr:uid="{00000000-0005-0000-0000-0000379F0000}"/>
    <cellStyle name="Normal 3 2 3 3 2 3 4 2" xfId="13055" xr:uid="{00000000-0005-0000-0000-0000389F0000}"/>
    <cellStyle name="Normal 3 2 3 3 2 3 4 3" xfId="21441" xr:uid="{00000000-0005-0000-0000-0000399F0000}"/>
    <cellStyle name="Normal 3 2 3 3 2 3 4 4" xfId="29827" xr:uid="{00000000-0005-0000-0000-00003A9F0000}"/>
    <cellStyle name="Normal 3 2 3 3 2 3 4 5" xfId="38213" xr:uid="{00000000-0005-0000-0000-00003B9F0000}"/>
    <cellStyle name="Normal 3 2 3 3 2 3 4 6" xfId="46599" xr:uid="{00000000-0005-0000-0000-00003C9F0000}"/>
    <cellStyle name="Normal 3 2 3 3 2 3 4 7" xfId="54985" xr:uid="{00000000-0005-0000-0000-00003D9F0000}"/>
    <cellStyle name="Normal 3 2 3 3 2 3 5" xfId="10089" xr:uid="{00000000-0005-0000-0000-00003E9F0000}"/>
    <cellStyle name="Normal 3 2 3 3 2 3 6" xfId="18475" xr:uid="{00000000-0005-0000-0000-00003F9F0000}"/>
    <cellStyle name="Normal 3 2 3 3 2 3 7" xfId="26861" xr:uid="{00000000-0005-0000-0000-0000409F0000}"/>
    <cellStyle name="Normal 3 2 3 3 2 3 8" xfId="35247" xr:uid="{00000000-0005-0000-0000-0000419F0000}"/>
    <cellStyle name="Normal 3 2 3 3 2 3 9" xfId="43633" xr:uid="{00000000-0005-0000-0000-0000429F0000}"/>
    <cellStyle name="Normal 3 2 3 3 2 4" xfId="2306" xr:uid="{00000000-0005-0000-0000-0000439F0000}"/>
    <cellStyle name="Normal 3 2 3 3 2 4 2" xfId="5023" xr:uid="{00000000-0005-0000-0000-0000449F0000}"/>
    <cellStyle name="Normal 3 2 3 3 2 4 2 2" xfId="16377" xr:uid="{00000000-0005-0000-0000-0000459F0000}"/>
    <cellStyle name="Normal 3 2 3 3 2 4 2 3" xfId="24763" xr:uid="{00000000-0005-0000-0000-0000469F0000}"/>
    <cellStyle name="Normal 3 2 3 3 2 4 2 4" xfId="33149" xr:uid="{00000000-0005-0000-0000-0000479F0000}"/>
    <cellStyle name="Normal 3 2 3 3 2 4 2 5" xfId="41535" xr:uid="{00000000-0005-0000-0000-0000489F0000}"/>
    <cellStyle name="Normal 3 2 3 3 2 4 2 6" xfId="49921" xr:uid="{00000000-0005-0000-0000-0000499F0000}"/>
    <cellStyle name="Normal 3 2 3 3 2 4 2 7" xfId="58307" xr:uid="{00000000-0005-0000-0000-00004A9F0000}"/>
    <cellStyle name="Normal 3 2 3 3 2 4 3" xfId="7991" xr:uid="{00000000-0005-0000-0000-00004B9F0000}"/>
    <cellStyle name="Normal 3 2 3 3 2 4 3 2" xfId="13667" xr:uid="{00000000-0005-0000-0000-00004C9F0000}"/>
    <cellStyle name="Normal 3 2 3 3 2 4 3 3" xfId="22053" xr:uid="{00000000-0005-0000-0000-00004D9F0000}"/>
    <cellStyle name="Normal 3 2 3 3 2 4 3 4" xfId="30439" xr:uid="{00000000-0005-0000-0000-00004E9F0000}"/>
    <cellStyle name="Normal 3 2 3 3 2 4 3 5" xfId="38825" xr:uid="{00000000-0005-0000-0000-00004F9F0000}"/>
    <cellStyle name="Normal 3 2 3 3 2 4 3 6" xfId="47211" xr:uid="{00000000-0005-0000-0000-0000509F0000}"/>
    <cellStyle name="Normal 3 2 3 3 2 4 3 7" xfId="55597" xr:uid="{00000000-0005-0000-0000-0000519F0000}"/>
    <cellStyle name="Normal 3 2 3 3 2 4 4" xfId="10701" xr:uid="{00000000-0005-0000-0000-0000529F0000}"/>
    <cellStyle name="Normal 3 2 3 3 2 4 5" xfId="19087" xr:uid="{00000000-0005-0000-0000-0000539F0000}"/>
    <cellStyle name="Normal 3 2 3 3 2 4 6" xfId="27473" xr:uid="{00000000-0005-0000-0000-0000549F0000}"/>
    <cellStyle name="Normal 3 2 3 3 2 4 7" xfId="35859" xr:uid="{00000000-0005-0000-0000-0000559F0000}"/>
    <cellStyle name="Normal 3 2 3 3 2 4 8" xfId="44245" xr:uid="{00000000-0005-0000-0000-0000569F0000}"/>
    <cellStyle name="Normal 3 2 3 3 2 4 9" xfId="52631" xr:uid="{00000000-0005-0000-0000-0000579F0000}"/>
    <cellStyle name="Normal 3 2 3 3 2 5" xfId="3566" xr:uid="{00000000-0005-0000-0000-0000589F0000}"/>
    <cellStyle name="Normal 3 2 3 3 2 5 2" xfId="14920" xr:uid="{00000000-0005-0000-0000-0000599F0000}"/>
    <cellStyle name="Normal 3 2 3 3 2 5 3" xfId="23306" xr:uid="{00000000-0005-0000-0000-00005A9F0000}"/>
    <cellStyle name="Normal 3 2 3 3 2 5 4" xfId="31692" xr:uid="{00000000-0005-0000-0000-00005B9F0000}"/>
    <cellStyle name="Normal 3 2 3 3 2 5 5" xfId="40078" xr:uid="{00000000-0005-0000-0000-00005C9F0000}"/>
    <cellStyle name="Normal 3 2 3 3 2 5 6" xfId="48464" xr:uid="{00000000-0005-0000-0000-00005D9F0000}"/>
    <cellStyle name="Normal 3 2 3 3 2 5 7" xfId="56850" xr:uid="{00000000-0005-0000-0000-00005E9F0000}"/>
    <cellStyle name="Normal 3 2 3 3 2 6" xfId="6534" xr:uid="{00000000-0005-0000-0000-00005F9F0000}"/>
    <cellStyle name="Normal 3 2 3 3 2 6 2" xfId="12210" xr:uid="{00000000-0005-0000-0000-0000609F0000}"/>
    <cellStyle name="Normal 3 2 3 3 2 6 3" xfId="20596" xr:uid="{00000000-0005-0000-0000-0000619F0000}"/>
    <cellStyle name="Normal 3 2 3 3 2 6 4" xfId="28982" xr:uid="{00000000-0005-0000-0000-0000629F0000}"/>
    <cellStyle name="Normal 3 2 3 3 2 6 5" xfId="37368" xr:uid="{00000000-0005-0000-0000-0000639F0000}"/>
    <cellStyle name="Normal 3 2 3 3 2 6 6" xfId="45754" xr:uid="{00000000-0005-0000-0000-0000649F0000}"/>
    <cellStyle name="Normal 3 2 3 3 2 6 7" xfId="54140" xr:uid="{00000000-0005-0000-0000-0000659F0000}"/>
    <cellStyle name="Normal 3 2 3 3 2 7" xfId="9244" xr:uid="{00000000-0005-0000-0000-0000669F0000}"/>
    <cellStyle name="Normal 3 2 3 3 2 8" xfId="17630" xr:uid="{00000000-0005-0000-0000-0000679F0000}"/>
    <cellStyle name="Normal 3 2 3 3 2 9" xfId="26016" xr:uid="{00000000-0005-0000-0000-0000689F0000}"/>
    <cellStyle name="Normal 3 2 3 3 3" xfId="1201" xr:uid="{00000000-0005-0000-0000-0000699F0000}"/>
    <cellStyle name="Normal 3 2 3 3 3 10" xfId="43226" xr:uid="{00000000-0005-0000-0000-00006A9F0000}"/>
    <cellStyle name="Normal 3 2 3 3 3 11" xfId="51612" xr:uid="{00000000-0005-0000-0000-00006B9F0000}"/>
    <cellStyle name="Normal 3 2 3 3 3 12" xfId="59998" xr:uid="{00000000-0005-0000-0000-00006C9F0000}"/>
    <cellStyle name="Normal 3 2 3 3 3 13" xfId="61421" xr:uid="{00000000-0005-0000-0000-00006D9F0000}"/>
    <cellStyle name="Normal 3 2 3 3 3 2" xfId="1919" xr:uid="{00000000-0005-0000-0000-00006E9F0000}"/>
    <cellStyle name="Normal 3 2 3 3 3 2 10" xfId="52244" xr:uid="{00000000-0005-0000-0000-00006F9F0000}"/>
    <cellStyle name="Normal 3 2 3 3 3 2 11" xfId="60630" xr:uid="{00000000-0005-0000-0000-0000709F0000}"/>
    <cellStyle name="Normal 3 2 3 3 3 2 2" xfId="3152" xr:uid="{00000000-0005-0000-0000-0000719F0000}"/>
    <cellStyle name="Normal 3 2 3 3 3 2 2 2" xfId="5869" xr:uid="{00000000-0005-0000-0000-0000729F0000}"/>
    <cellStyle name="Normal 3 2 3 3 3 2 2 2 2" xfId="17223" xr:uid="{00000000-0005-0000-0000-0000739F0000}"/>
    <cellStyle name="Normal 3 2 3 3 3 2 2 2 3" xfId="25609" xr:uid="{00000000-0005-0000-0000-0000749F0000}"/>
    <cellStyle name="Normal 3 2 3 3 3 2 2 2 4" xfId="33995" xr:uid="{00000000-0005-0000-0000-0000759F0000}"/>
    <cellStyle name="Normal 3 2 3 3 3 2 2 2 5" xfId="42381" xr:uid="{00000000-0005-0000-0000-0000769F0000}"/>
    <cellStyle name="Normal 3 2 3 3 3 2 2 2 6" xfId="50767" xr:uid="{00000000-0005-0000-0000-0000779F0000}"/>
    <cellStyle name="Normal 3 2 3 3 3 2 2 2 7" xfId="59153" xr:uid="{00000000-0005-0000-0000-0000789F0000}"/>
    <cellStyle name="Normal 3 2 3 3 3 2 2 3" xfId="8837" xr:uid="{00000000-0005-0000-0000-0000799F0000}"/>
    <cellStyle name="Normal 3 2 3 3 3 2 2 3 2" xfId="14513" xr:uid="{00000000-0005-0000-0000-00007A9F0000}"/>
    <cellStyle name="Normal 3 2 3 3 3 2 2 3 3" xfId="22899" xr:uid="{00000000-0005-0000-0000-00007B9F0000}"/>
    <cellStyle name="Normal 3 2 3 3 3 2 2 3 4" xfId="31285" xr:uid="{00000000-0005-0000-0000-00007C9F0000}"/>
    <cellStyle name="Normal 3 2 3 3 3 2 2 3 5" xfId="39671" xr:uid="{00000000-0005-0000-0000-00007D9F0000}"/>
    <cellStyle name="Normal 3 2 3 3 3 2 2 3 6" xfId="48057" xr:uid="{00000000-0005-0000-0000-00007E9F0000}"/>
    <cellStyle name="Normal 3 2 3 3 3 2 2 3 7" xfId="56443" xr:uid="{00000000-0005-0000-0000-00007F9F0000}"/>
    <cellStyle name="Normal 3 2 3 3 3 2 2 4" xfId="11547" xr:uid="{00000000-0005-0000-0000-0000809F0000}"/>
    <cellStyle name="Normal 3 2 3 3 3 2 2 5" xfId="19933" xr:uid="{00000000-0005-0000-0000-0000819F0000}"/>
    <cellStyle name="Normal 3 2 3 3 3 2 2 6" xfId="28319" xr:uid="{00000000-0005-0000-0000-0000829F0000}"/>
    <cellStyle name="Normal 3 2 3 3 3 2 2 7" xfId="36705" xr:uid="{00000000-0005-0000-0000-0000839F0000}"/>
    <cellStyle name="Normal 3 2 3 3 3 2 2 8" xfId="45091" xr:uid="{00000000-0005-0000-0000-0000849F0000}"/>
    <cellStyle name="Normal 3 2 3 3 3 2 2 9" xfId="53477" xr:uid="{00000000-0005-0000-0000-0000859F0000}"/>
    <cellStyle name="Normal 3 2 3 3 3 2 3" xfId="4636" xr:uid="{00000000-0005-0000-0000-0000869F0000}"/>
    <cellStyle name="Normal 3 2 3 3 3 2 3 2" xfId="15990" xr:uid="{00000000-0005-0000-0000-0000879F0000}"/>
    <cellStyle name="Normal 3 2 3 3 3 2 3 3" xfId="24376" xr:uid="{00000000-0005-0000-0000-0000889F0000}"/>
    <cellStyle name="Normal 3 2 3 3 3 2 3 4" xfId="32762" xr:uid="{00000000-0005-0000-0000-0000899F0000}"/>
    <cellStyle name="Normal 3 2 3 3 3 2 3 5" xfId="41148" xr:uid="{00000000-0005-0000-0000-00008A9F0000}"/>
    <cellStyle name="Normal 3 2 3 3 3 2 3 6" xfId="49534" xr:uid="{00000000-0005-0000-0000-00008B9F0000}"/>
    <cellStyle name="Normal 3 2 3 3 3 2 3 7" xfId="57920" xr:uid="{00000000-0005-0000-0000-00008C9F0000}"/>
    <cellStyle name="Normal 3 2 3 3 3 2 4" xfId="7604" xr:uid="{00000000-0005-0000-0000-00008D9F0000}"/>
    <cellStyle name="Normal 3 2 3 3 3 2 4 2" xfId="13280" xr:uid="{00000000-0005-0000-0000-00008E9F0000}"/>
    <cellStyle name="Normal 3 2 3 3 3 2 4 3" xfId="21666" xr:uid="{00000000-0005-0000-0000-00008F9F0000}"/>
    <cellStyle name="Normal 3 2 3 3 3 2 4 4" xfId="30052" xr:uid="{00000000-0005-0000-0000-0000909F0000}"/>
    <cellStyle name="Normal 3 2 3 3 3 2 4 5" xfId="38438" xr:uid="{00000000-0005-0000-0000-0000919F0000}"/>
    <cellStyle name="Normal 3 2 3 3 3 2 4 6" xfId="46824" xr:uid="{00000000-0005-0000-0000-0000929F0000}"/>
    <cellStyle name="Normal 3 2 3 3 3 2 4 7" xfId="55210" xr:uid="{00000000-0005-0000-0000-0000939F0000}"/>
    <cellStyle name="Normal 3 2 3 3 3 2 5" xfId="10314" xr:uid="{00000000-0005-0000-0000-0000949F0000}"/>
    <cellStyle name="Normal 3 2 3 3 3 2 6" xfId="18700" xr:uid="{00000000-0005-0000-0000-0000959F0000}"/>
    <cellStyle name="Normal 3 2 3 3 3 2 7" xfId="27086" xr:uid="{00000000-0005-0000-0000-0000969F0000}"/>
    <cellStyle name="Normal 3 2 3 3 3 2 8" xfId="35472" xr:uid="{00000000-0005-0000-0000-0000979F0000}"/>
    <cellStyle name="Normal 3 2 3 3 3 2 9" xfId="43858" xr:uid="{00000000-0005-0000-0000-0000989F0000}"/>
    <cellStyle name="Normal 3 2 3 3 3 3" xfId="2307" xr:uid="{00000000-0005-0000-0000-0000999F0000}"/>
    <cellStyle name="Normal 3 2 3 3 3 3 2" xfId="5024" xr:uid="{00000000-0005-0000-0000-00009A9F0000}"/>
    <cellStyle name="Normal 3 2 3 3 3 3 2 2" xfId="16378" xr:uid="{00000000-0005-0000-0000-00009B9F0000}"/>
    <cellStyle name="Normal 3 2 3 3 3 3 2 3" xfId="24764" xr:uid="{00000000-0005-0000-0000-00009C9F0000}"/>
    <cellStyle name="Normal 3 2 3 3 3 3 2 4" xfId="33150" xr:uid="{00000000-0005-0000-0000-00009D9F0000}"/>
    <cellStyle name="Normal 3 2 3 3 3 3 2 5" xfId="41536" xr:uid="{00000000-0005-0000-0000-00009E9F0000}"/>
    <cellStyle name="Normal 3 2 3 3 3 3 2 6" xfId="49922" xr:uid="{00000000-0005-0000-0000-00009F9F0000}"/>
    <cellStyle name="Normal 3 2 3 3 3 3 2 7" xfId="58308" xr:uid="{00000000-0005-0000-0000-0000A09F0000}"/>
    <cellStyle name="Normal 3 2 3 3 3 3 3" xfId="7992" xr:uid="{00000000-0005-0000-0000-0000A19F0000}"/>
    <cellStyle name="Normal 3 2 3 3 3 3 3 2" xfId="13668" xr:uid="{00000000-0005-0000-0000-0000A29F0000}"/>
    <cellStyle name="Normal 3 2 3 3 3 3 3 3" xfId="22054" xr:uid="{00000000-0005-0000-0000-0000A39F0000}"/>
    <cellStyle name="Normal 3 2 3 3 3 3 3 4" xfId="30440" xr:uid="{00000000-0005-0000-0000-0000A49F0000}"/>
    <cellStyle name="Normal 3 2 3 3 3 3 3 5" xfId="38826" xr:uid="{00000000-0005-0000-0000-0000A59F0000}"/>
    <cellStyle name="Normal 3 2 3 3 3 3 3 6" xfId="47212" xr:uid="{00000000-0005-0000-0000-0000A69F0000}"/>
    <cellStyle name="Normal 3 2 3 3 3 3 3 7" xfId="55598" xr:uid="{00000000-0005-0000-0000-0000A79F0000}"/>
    <cellStyle name="Normal 3 2 3 3 3 3 4" xfId="10702" xr:uid="{00000000-0005-0000-0000-0000A89F0000}"/>
    <cellStyle name="Normal 3 2 3 3 3 3 5" xfId="19088" xr:uid="{00000000-0005-0000-0000-0000A99F0000}"/>
    <cellStyle name="Normal 3 2 3 3 3 3 6" xfId="27474" xr:uid="{00000000-0005-0000-0000-0000AA9F0000}"/>
    <cellStyle name="Normal 3 2 3 3 3 3 7" xfId="35860" xr:uid="{00000000-0005-0000-0000-0000AB9F0000}"/>
    <cellStyle name="Normal 3 2 3 3 3 3 8" xfId="44246" xr:uid="{00000000-0005-0000-0000-0000AC9F0000}"/>
    <cellStyle name="Normal 3 2 3 3 3 3 9" xfId="52632" xr:uid="{00000000-0005-0000-0000-0000AD9F0000}"/>
    <cellStyle name="Normal 3 2 3 3 3 4" xfId="4004" xr:uid="{00000000-0005-0000-0000-0000AE9F0000}"/>
    <cellStyle name="Normal 3 2 3 3 3 4 2" xfId="15358" xr:uid="{00000000-0005-0000-0000-0000AF9F0000}"/>
    <cellStyle name="Normal 3 2 3 3 3 4 3" xfId="23744" xr:uid="{00000000-0005-0000-0000-0000B09F0000}"/>
    <cellStyle name="Normal 3 2 3 3 3 4 4" xfId="32130" xr:uid="{00000000-0005-0000-0000-0000B19F0000}"/>
    <cellStyle name="Normal 3 2 3 3 3 4 5" xfId="40516" xr:uid="{00000000-0005-0000-0000-0000B29F0000}"/>
    <cellStyle name="Normal 3 2 3 3 3 4 6" xfId="48902" xr:uid="{00000000-0005-0000-0000-0000B39F0000}"/>
    <cellStyle name="Normal 3 2 3 3 3 4 7" xfId="57288" xr:uid="{00000000-0005-0000-0000-0000B49F0000}"/>
    <cellStyle name="Normal 3 2 3 3 3 5" xfId="6972" xr:uid="{00000000-0005-0000-0000-0000B59F0000}"/>
    <cellStyle name="Normal 3 2 3 3 3 5 2" xfId="12648" xr:uid="{00000000-0005-0000-0000-0000B69F0000}"/>
    <cellStyle name="Normal 3 2 3 3 3 5 3" xfId="21034" xr:uid="{00000000-0005-0000-0000-0000B79F0000}"/>
    <cellStyle name="Normal 3 2 3 3 3 5 4" xfId="29420" xr:uid="{00000000-0005-0000-0000-0000B89F0000}"/>
    <cellStyle name="Normal 3 2 3 3 3 5 5" xfId="37806" xr:uid="{00000000-0005-0000-0000-0000B99F0000}"/>
    <cellStyle name="Normal 3 2 3 3 3 5 6" xfId="46192" xr:uid="{00000000-0005-0000-0000-0000BA9F0000}"/>
    <cellStyle name="Normal 3 2 3 3 3 5 7" xfId="54578" xr:uid="{00000000-0005-0000-0000-0000BB9F0000}"/>
    <cellStyle name="Normal 3 2 3 3 3 6" xfId="9682" xr:uid="{00000000-0005-0000-0000-0000BC9F0000}"/>
    <cellStyle name="Normal 3 2 3 3 3 7" xfId="18068" xr:uid="{00000000-0005-0000-0000-0000BD9F0000}"/>
    <cellStyle name="Normal 3 2 3 3 3 8" xfId="26454" xr:uid="{00000000-0005-0000-0000-0000BE9F0000}"/>
    <cellStyle name="Normal 3 2 3 3 3 9" xfId="34840" xr:uid="{00000000-0005-0000-0000-0000BF9F0000}"/>
    <cellStyle name="Normal 3 2 3 3 4" xfId="1199" xr:uid="{00000000-0005-0000-0000-0000C09F0000}"/>
    <cellStyle name="Normal 3 2 3 3 4 10" xfId="51610" xr:uid="{00000000-0005-0000-0000-0000C19F0000}"/>
    <cellStyle name="Normal 3 2 3 3 4 11" xfId="59996" xr:uid="{00000000-0005-0000-0000-0000C29F0000}"/>
    <cellStyle name="Normal 3 2 3 3 4 2" xfId="3150" xr:uid="{00000000-0005-0000-0000-0000C39F0000}"/>
    <cellStyle name="Normal 3 2 3 3 4 2 2" xfId="5867" xr:uid="{00000000-0005-0000-0000-0000C49F0000}"/>
    <cellStyle name="Normal 3 2 3 3 4 2 2 2" xfId="17221" xr:uid="{00000000-0005-0000-0000-0000C59F0000}"/>
    <cellStyle name="Normal 3 2 3 3 4 2 2 3" xfId="25607" xr:uid="{00000000-0005-0000-0000-0000C69F0000}"/>
    <cellStyle name="Normal 3 2 3 3 4 2 2 4" xfId="33993" xr:uid="{00000000-0005-0000-0000-0000C79F0000}"/>
    <cellStyle name="Normal 3 2 3 3 4 2 2 5" xfId="42379" xr:uid="{00000000-0005-0000-0000-0000C89F0000}"/>
    <cellStyle name="Normal 3 2 3 3 4 2 2 6" xfId="50765" xr:uid="{00000000-0005-0000-0000-0000C99F0000}"/>
    <cellStyle name="Normal 3 2 3 3 4 2 2 7" xfId="59151" xr:uid="{00000000-0005-0000-0000-0000CA9F0000}"/>
    <cellStyle name="Normal 3 2 3 3 4 2 3" xfId="8835" xr:uid="{00000000-0005-0000-0000-0000CB9F0000}"/>
    <cellStyle name="Normal 3 2 3 3 4 2 3 2" xfId="14511" xr:uid="{00000000-0005-0000-0000-0000CC9F0000}"/>
    <cellStyle name="Normal 3 2 3 3 4 2 3 3" xfId="22897" xr:uid="{00000000-0005-0000-0000-0000CD9F0000}"/>
    <cellStyle name="Normal 3 2 3 3 4 2 3 4" xfId="31283" xr:uid="{00000000-0005-0000-0000-0000CE9F0000}"/>
    <cellStyle name="Normal 3 2 3 3 4 2 3 5" xfId="39669" xr:uid="{00000000-0005-0000-0000-0000CF9F0000}"/>
    <cellStyle name="Normal 3 2 3 3 4 2 3 6" xfId="48055" xr:uid="{00000000-0005-0000-0000-0000D09F0000}"/>
    <cellStyle name="Normal 3 2 3 3 4 2 3 7" xfId="56441" xr:uid="{00000000-0005-0000-0000-0000D19F0000}"/>
    <cellStyle name="Normal 3 2 3 3 4 2 4" xfId="11545" xr:uid="{00000000-0005-0000-0000-0000D29F0000}"/>
    <cellStyle name="Normal 3 2 3 3 4 2 5" xfId="19931" xr:uid="{00000000-0005-0000-0000-0000D39F0000}"/>
    <cellStyle name="Normal 3 2 3 3 4 2 6" xfId="28317" xr:uid="{00000000-0005-0000-0000-0000D49F0000}"/>
    <cellStyle name="Normal 3 2 3 3 4 2 7" xfId="36703" xr:uid="{00000000-0005-0000-0000-0000D59F0000}"/>
    <cellStyle name="Normal 3 2 3 3 4 2 8" xfId="45089" xr:uid="{00000000-0005-0000-0000-0000D69F0000}"/>
    <cellStyle name="Normal 3 2 3 3 4 2 9" xfId="53475" xr:uid="{00000000-0005-0000-0000-0000D79F0000}"/>
    <cellStyle name="Normal 3 2 3 3 4 3" xfId="4002" xr:uid="{00000000-0005-0000-0000-0000D89F0000}"/>
    <cellStyle name="Normal 3 2 3 3 4 3 2" xfId="15356" xr:uid="{00000000-0005-0000-0000-0000D99F0000}"/>
    <cellStyle name="Normal 3 2 3 3 4 3 3" xfId="23742" xr:uid="{00000000-0005-0000-0000-0000DA9F0000}"/>
    <cellStyle name="Normal 3 2 3 3 4 3 4" xfId="32128" xr:uid="{00000000-0005-0000-0000-0000DB9F0000}"/>
    <cellStyle name="Normal 3 2 3 3 4 3 5" xfId="40514" xr:uid="{00000000-0005-0000-0000-0000DC9F0000}"/>
    <cellStyle name="Normal 3 2 3 3 4 3 6" xfId="48900" xr:uid="{00000000-0005-0000-0000-0000DD9F0000}"/>
    <cellStyle name="Normal 3 2 3 3 4 3 7" xfId="57286" xr:uid="{00000000-0005-0000-0000-0000DE9F0000}"/>
    <cellStyle name="Normal 3 2 3 3 4 4" xfId="6970" xr:uid="{00000000-0005-0000-0000-0000DF9F0000}"/>
    <cellStyle name="Normal 3 2 3 3 4 4 2" xfId="12646" xr:uid="{00000000-0005-0000-0000-0000E09F0000}"/>
    <cellStyle name="Normal 3 2 3 3 4 4 3" xfId="21032" xr:uid="{00000000-0005-0000-0000-0000E19F0000}"/>
    <cellStyle name="Normal 3 2 3 3 4 4 4" xfId="29418" xr:uid="{00000000-0005-0000-0000-0000E29F0000}"/>
    <cellStyle name="Normal 3 2 3 3 4 4 5" xfId="37804" xr:uid="{00000000-0005-0000-0000-0000E39F0000}"/>
    <cellStyle name="Normal 3 2 3 3 4 4 6" xfId="46190" xr:uid="{00000000-0005-0000-0000-0000E49F0000}"/>
    <cellStyle name="Normal 3 2 3 3 4 4 7" xfId="54576" xr:uid="{00000000-0005-0000-0000-0000E59F0000}"/>
    <cellStyle name="Normal 3 2 3 3 4 5" xfId="9680" xr:uid="{00000000-0005-0000-0000-0000E69F0000}"/>
    <cellStyle name="Normal 3 2 3 3 4 6" xfId="18066" xr:uid="{00000000-0005-0000-0000-0000E79F0000}"/>
    <cellStyle name="Normal 3 2 3 3 4 7" xfId="26452" xr:uid="{00000000-0005-0000-0000-0000E89F0000}"/>
    <cellStyle name="Normal 3 2 3 3 4 8" xfId="34838" xr:uid="{00000000-0005-0000-0000-0000E99F0000}"/>
    <cellStyle name="Normal 3 2 3 3 4 9" xfId="43224" xr:uid="{00000000-0005-0000-0000-0000EA9F0000}"/>
    <cellStyle name="Normal 3 2 3 3 5" xfId="1693" xr:uid="{00000000-0005-0000-0000-0000EB9F0000}"/>
    <cellStyle name="Normal 3 2 3 3 5 10" xfId="52018" xr:uid="{00000000-0005-0000-0000-0000EC9F0000}"/>
    <cellStyle name="Normal 3 2 3 3 5 11" xfId="60404" xr:uid="{00000000-0005-0000-0000-0000ED9F0000}"/>
    <cellStyle name="Normal 3 2 3 3 5 2" xfId="2713" xr:uid="{00000000-0005-0000-0000-0000EE9F0000}"/>
    <cellStyle name="Normal 3 2 3 3 5 2 2" xfId="5430" xr:uid="{00000000-0005-0000-0000-0000EF9F0000}"/>
    <cellStyle name="Normal 3 2 3 3 5 2 2 2" xfId="16784" xr:uid="{00000000-0005-0000-0000-0000F09F0000}"/>
    <cellStyle name="Normal 3 2 3 3 5 2 2 3" xfId="25170" xr:uid="{00000000-0005-0000-0000-0000F19F0000}"/>
    <cellStyle name="Normal 3 2 3 3 5 2 2 4" xfId="33556" xr:uid="{00000000-0005-0000-0000-0000F29F0000}"/>
    <cellStyle name="Normal 3 2 3 3 5 2 2 5" xfId="41942" xr:uid="{00000000-0005-0000-0000-0000F39F0000}"/>
    <cellStyle name="Normal 3 2 3 3 5 2 2 6" xfId="50328" xr:uid="{00000000-0005-0000-0000-0000F49F0000}"/>
    <cellStyle name="Normal 3 2 3 3 5 2 2 7" xfId="58714" xr:uid="{00000000-0005-0000-0000-0000F59F0000}"/>
    <cellStyle name="Normal 3 2 3 3 5 2 3" xfId="8398" xr:uid="{00000000-0005-0000-0000-0000F69F0000}"/>
    <cellStyle name="Normal 3 2 3 3 5 2 3 2" xfId="14074" xr:uid="{00000000-0005-0000-0000-0000F79F0000}"/>
    <cellStyle name="Normal 3 2 3 3 5 2 3 3" xfId="22460" xr:uid="{00000000-0005-0000-0000-0000F89F0000}"/>
    <cellStyle name="Normal 3 2 3 3 5 2 3 4" xfId="30846" xr:uid="{00000000-0005-0000-0000-0000F99F0000}"/>
    <cellStyle name="Normal 3 2 3 3 5 2 3 5" xfId="39232" xr:uid="{00000000-0005-0000-0000-0000FA9F0000}"/>
    <cellStyle name="Normal 3 2 3 3 5 2 3 6" xfId="47618" xr:uid="{00000000-0005-0000-0000-0000FB9F0000}"/>
    <cellStyle name="Normal 3 2 3 3 5 2 3 7" xfId="56004" xr:uid="{00000000-0005-0000-0000-0000FC9F0000}"/>
    <cellStyle name="Normal 3 2 3 3 5 2 4" xfId="11108" xr:uid="{00000000-0005-0000-0000-0000FD9F0000}"/>
    <cellStyle name="Normal 3 2 3 3 5 2 5" xfId="19494" xr:uid="{00000000-0005-0000-0000-0000FE9F0000}"/>
    <cellStyle name="Normal 3 2 3 3 5 2 6" xfId="27880" xr:uid="{00000000-0005-0000-0000-0000FF9F0000}"/>
    <cellStyle name="Normal 3 2 3 3 5 2 7" xfId="36266" xr:uid="{00000000-0005-0000-0000-000000A00000}"/>
    <cellStyle name="Normal 3 2 3 3 5 2 8" xfId="44652" xr:uid="{00000000-0005-0000-0000-000001A00000}"/>
    <cellStyle name="Normal 3 2 3 3 5 2 9" xfId="53038" xr:uid="{00000000-0005-0000-0000-000002A00000}"/>
    <cellStyle name="Normal 3 2 3 3 5 3" xfId="4410" xr:uid="{00000000-0005-0000-0000-000003A00000}"/>
    <cellStyle name="Normal 3 2 3 3 5 3 2" xfId="15764" xr:uid="{00000000-0005-0000-0000-000004A00000}"/>
    <cellStyle name="Normal 3 2 3 3 5 3 3" xfId="24150" xr:uid="{00000000-0005-0000-0000-000005A00000}"/>
    <cellStyle name="Normal 3 2 3 3 5 3 4" xfId="32536" xr:uid="{00000000-0005-0000-0000-000006A00000}"/>
    <cellStyle name="Normal 3 2 3 3 5 3 5" xfId="40922" xr:uid="{00000000-0005-0000-0000-000007A00000}"/>
    <cellStyle name="Normal 3 2 3 3 5 3 6" xfId="49308" xr:uid="{00000000-0005-0000-0000-000008A00000}"/>
    <cellStyle name="Normal 3 2 3 3 5 3 7" xfId="57694" xr:uid="{00000000-0005-0000-0000-000009A00000}"/>
    <cellStyle name="Normal 3 2 3 3 5 4" xfId="7378" xr:uid="{00000000-0005-0000-0000-00000AA00000}"/>
    <cellStyle name="Normal 3 2 3 3 5 4 2" xfId="13054" xr:uid="{00000000-0005-0000-0000-00000BA00000}"/>
    <cellStyle name="Normal 3 2 3 3 5 4 3" xfId="21440" xr:uid="{00000000-0005-0000-0000-00000CA00000}"/>
    <cellStyle name="Normal 3 2 3 3 5 4 4" xfId="29826" xr:uid="{00000000-0005-0000-0000-00000DA00000}"/>
    <cellStyle name="Normal 3 2 3 3 5 4 5" xfId="38212" xr:uid="{00000000-0005-0000-0000-00000EA00000}"/>
    <cellStyle name="Normal 3 2 3 3 5 4 6" xfId="46598" xr:uid="{00000000-0005-0000-0000-00000FA00000}"/>
    <cellStyle name="Normal 3 2 3 3 5 4 7" xfId="54984" xr:uid="{00000000-0005-0000-0000-000010A00000}"/>
    <cellStyle name="Normal 3 2 3 3 5 5" xfId="10088" xr:uid="{00000000-0005-0000-0000-000011A00000}"/>
    <cellStyle name="Normal 3 2 3 3 5 6" xfId="18474" xr:uid="{00000000-0005-0000-0000-000012A00000}"/>
    <cellStyle name="Normal 3 2 3 3 5 7" xfId="26860" xr:uid="{00000000-0005-0000-0000-000013A00000}"/>
    <cellStyle name="Normal 3 2 3 3 5 8" xfId="35246" xr:uid="{00000000-0005-0000-0000-000014A00000}"/>
    <cellStyle name="Normal 3 2 3 3 5 9" xfId="43632" xr:uid="{00000000-0005-0000-0000-000015A00000}"/>
    <cellStyle name="Normal 3 2 3 3 6" xfId="2305" xr:uid="{00000000-0005-0000-0000-000016A00000}"/>
    <cellStyle name="Normal 3 2 3 3 6 2" xfId="5022" xr:uid="{00000000-0005-0000-0000-000017A00000}"/>
    <cellStyle name="Normal 3 2 3 3 6 2 2" xfId="16376" xr:uid="{00000000-0005-0000-0000-000018A00000}"/>
    <cellStyle name="Normal 3 2 3 3 6 2 3" xfId="24762" xr:uid="{00000000-0005-0000-0000-000019A00000}"/>
    <cellStyle name="Normal 3 2 3 3 6 2 4" xfId="33148" xr:uid="{00000000-0005-0000-0000-00001AA00000}"/>
    <cellStyle name="Normal 3 2 3 3 6 2 5" xfId="41534" xr:uid="{00000000-0005-0000-0000-00001BA00000}"/>
    <cellStyle name="Normal 3 2 3 3 6 2 6" xfId="49920" xr:uid="{00000000-0005-0000-0000-00001CA00000}"/>
    <cellStyle name="Normal 3 2 3 3 6 2 7" xfId="58306" xr:uid="{00000000-0005-0000-0000-00001DA00000}"/>
    <cellStyle name="Normal 3 2 3 3 6 3" xfId="7990" xr:uid="{00000000-0005-0000-0000-00001EA00000}"/>
    <cellStyle name="Normal 3 2 3 3 6 3 2" xfId="13666" xr:uid="{00000000-0005-0000-0000-00001FA00000}"/>
    <cellStyle name="Normal 3 2 3 3 6 3 3" xfId="22052" xr:uid="{00000000-0005-0000-0000-000020A00000}"/>
    <cellStyle name="Normal 3 2 3 3 6 3 4" xfId="30438" xr:uid="{00000000-0005-0000-0000-000021A00000}"/>
    <cellStyle name="Normal 3 2 3 3 6 3 5" xfId="38824" xr:uid="{00000000-0005-0000-0000-000022A00000}"/>
    <cellStyle name="Normal 3 2 3 3 6 3 6" xfId="47210" xr:uid="{00000000-0005-0000-0000-000023A00000}"/>
    <cellStyle name="Normal 3 2 3 3 6 3 7" xfId="55596" xr:uid="{00000000-0005-0000-0000-000024A00000}"/>
    <cellStyle name="Normal 3 2 3 3 6 4" xfId="10700" xr:uid="{00000000-0005-0000-0000-000025A00000}"/>
    <cellStyle name="Normal 3 2 3 3 6 5" xfId="19086" xr:uid="{00000000-0005-0000-0000-000026A00000}"/>
    <cellStyle name="Normal 3 2 3 3 6 6" xfId="27472" xr:uid="{00000000-0005-0000-0000-000027A00000}"/>
    <cellStyle name="Normal 3 2 3 3 6 7" xfId="35858" xr:uid="{00000000-0005-0000-0000-000028A00000}"/>
    <cellStyle name="Normal 3 2 3 3 6 8" xfId="44244" xr:uid="{00000000-0005-0000-0000-000029A00000}"/>
    <cellStyle name="Normal 3 2 3 3 6 9" xfId="52630" xr:uid="{00000000-0005-0000-0000-00002AA00000}"/>
    <cellStyle name="Normal 3 2 3 3 7" xfId="746" xr:uid="{00000000-0005-0000-0000-00002BA00000}"/>
    <cellStyle name="Normal 3 2 3 3 7 2" xfId="6533" xr:uid="{00000000-0005-0000-0000-00002CA00000}"/>
    <cellStyle name="Normal 3 2 3 3 7 3" xfId="12209" xr:uid="{00000000-0005-0000-0000-00002DA00000}"/>
    <cellStyle name="Normal 3 2 3 3 7 4" xfId="20595" xr:uid="{00000000-0005-0000-0000-00002EA00000}"/>
    <cellStyle name="Normal 3 2 3 3 7 5" xfId="28981" xr:uid="{00000000-0005-0000-0000-00002FA00000}"/>
    <cellStyle name="Normal 3 2 3 3 7 6" xfId="37367" xr:uid="{00000000-0005-0000-0000-000030A00000}"/>
    <cellStyle name="Normal 3 2 3 3 7 7" xfId="45753" xr:uid="{00000000-0005-0000-0000-000031A00000}"/>
    <cellStyle name="Normal 3 2 3 3 7 8" xfId="54139" xr:uid="{00000000-0005-0000-0000-000032A00000}"/>
    <cellStyle name="Normal 3 2 3 3 8" xfId="3565" xr:uid="{00000000-0005-0000-0000-000033A00000}"/>
    <cellStyle name="Normal 3 2 3 3 8 2" xfId="14919" xr:uid="{00000000-0005-0000-0000-000034A00000}"/>
    <cellStyle name="Normal 3 2 3 3 8 3" xfId="23305" xr:uid="{00000000-0005-0000-0000-000035A00000}"/>
    <cellStyle name="Normal 3 2 3 3 8 4" xfId="31691" xr:uid="{00000000-0005-0000-0000-000036A00000}"/>
    <cellStyle name="Normal 3 2 3 3 8 5" xfId="40077" xr:uid="{00000000-0005-0000-0000-000037A00000}"/>
    <cellStyle name="Normal 3 2 3 3 8 6" xfId="48463" xr:uid="{00000000-0005-0000-0000-000038A00000}"/>
    <cellStyle name="Normal 3 2 3 3 8 7" xfId="56849" xr:uid="{00000000-0005-0000-0000-000039A00000}"/>
    <cellStyle name="Normal 3 2 3 3 9" xfId="6175" xr:uid="{00000000-0005-0000-0000-00003AA00000}"/>
    <cellStyle name="Normal 3 2 3 3 9 2" xfId="11851" xr:uid="{00000000-0005-0000-0000-00003BA00000}"/>
    <cellStyle name="Normal 3 2 3 3 9 3" xfId="20237" xr:uid="{00000000-0005-0000-0000-00003CA00000}"/>
    <cellStyle name="Normal 3 2 3 3 9 4" xfId="28623" xr:uid="{00000000-0005-0000-0000-00003DA00000}"/>
    <cellStyle name="Normal 3 2 3 3 9 5" xfId="37009" xr:uid="{00000000-0005-0000-0000-00003EA00000}"/>
    <cellStyle name="Normal 3 2 3 3 9 6" xfId="45395" xr:uid="{00000000-0005-0000-0000-00003FA00000}"/>
    <cellStyle name="Normal 3 2 3 3 9 7" xfId="53781" xr:uid="{00000000-0005-0000-0000-000040A00000}"/>
    <cellStyle name="Normal 3 2 3 3_Sheet1" xfId="379" xr:uid="{00000000-0005-0000-0000-000041A00000}"/>
    <cellStyle name="Normal 3 2 3 4" xfId="380" xr:uid="{00000000-0005-0000-0000-000042A00000}"/>
    <cellStyle name="Normal 3 2 3 4 10" xfId="9245" xr:uid="{00000000-0005-0000-0000-000043A00000}"/>
    <cellStyle name="Normal 3 2 3 4 11" xfId="17631" xr:uid="{00000000-0005-0000-0000-000044A00000}"/>
    <cellStyle name="Normal 3 2 3 4 12" xfId="26017" xr:uid="{00000000-0005-0000-0000-000045A00000}"/>
    <cellStyle name="Normal 3 2 3 4 13" xfId="34403" xr:uid="{00000000-0005-0000-0000-000046A00000}"/>
    <cellStyle name="Normal 3 2 3 4 14" xfId="42789" xr:uid="{00000000-0005-0000-0000-000047A00000}"/>
    <cellStyle name="Normal 3 2 3 4 15" xfId="51175" xr:uid="{00000000-0005-0000-0000-000048A00000}"/>
    <cellStyle name="Normal 3 2 3 4 16" xfId="59561" xr:uid="{00000000-0005-0000-0000-000049A00000}"/>
    <cellStyle name="Normal 3 2 3 4 17" xfId="60928" xr:uid="{00000000-0005-0000-0000-00004AA00000}"/>
    <cellStyle name="Normal 3 2 3 4 2" xfId="381" xr:uid="{00000000-0005-0000-0000-00004BA00000}"/>
    <cellStyle name="Normal 3 2 3 4 2 10" xfId="34404" xr:uid="{00000000-0005-0000-0000-00004CA00000}"/>
    <cellStyle name="Normal 3 2 3 4 2 11" xfId="42790" xr:uid="{00000000-0005-0000-0000-00004DA00000}"/>
    <cellStyle name="Normal 3 2 3 4 2 12" xfId="51176" xr:uid="{00000000-0005-0000-0000-00004EA00000}"/>
    <cellStyle name="Normal 3 2 3 4 2 13" xfId="59562" xr:uid="{00000000-0005-0000-0000-00004FA00000}"/>
    <cellStyle name="Normal 3 2 3 4 2 14" xfId="60929" xr:uid="{00000000-0005-0000-0000-000050A00000}"/>
    <cellStyle name="Normal 3 2 3 4 2 2" xfId="1203" xr:uid="{00000000-0005-0000-0000-000051A00000}"/>
    <cellStyle name="Normal 3 2 3 4 2 2 10" xfId="51614" xr:uid="{00000000-0005-0000-0000-000052A00000}"/>
    <cellStyle name="Normal 3 2 3 4 2 2 11" xfId="60000" xr:uid="{00000000-0005-0000-0000-000053A00000}"/>
    <cellStyle name="Normal 3 2 3 4 2 2 12" xfId="61424" xr:uid="{00000000-0005-0000-0000-000054A00000}"/>
    <cellStyle name="Normal 3 2 3 4 2 2 2" xfId="3154" xr:uid="{00000000-0005-0000-0000-000055A00000}"/>
    <cellStyle name="Normal 3 2 3 4 2 2 2 2" xfId="5871" xr:uid="{00000000-0005-0000-0000-000056A00000}"/>
    <cellStyle name="Normal 3 2 3 4 2 2 2 2 2" xfId="17225" xr:uid="{00000000-0005-0000-0000-000057A00000}"/>
    <cellStyle name="Normal 3 2 3 4 2 2 2 2 3" xfId="25611" xr:uid="{00000000-0005-0000-0000-000058A00000}"/>
    <cellStyle name="Normal 3 2 3 4 2 2 2 2 4" xfId="33997" xr:uid="{00000000-0005-0000-0000-000059A00000}"/>
    <cellStyle name="Normal 3 2 3 4 2 2 2 2 5" xfId="42383" xr:uid="{00000000-0005-0000-0000-00005AA00000}"/>
    <cellStyle name="Normal 3 2 3 4 2 2 2 2 6" xfId="50769" xr:uid="{00000000-0005-0000-0000-00005BA00000}"/>
    <cellStyle name="Normal 3 2 3 4 2 2 2 2 7" xfId="59155" xr:uid="{00000000-0005-0000-0000-00005CA00000}"/>
    <cellStyle name="Normal 3 2 3 4 2 2 2 3" xfId="8839" xr:uid="{00000000-0005-0000-0000-00005DA00000}"/>
    <cellStyle name="Normal 3 2 3 4 2 2 2 3 2" xfId="14515" xr:uid="{00000000-0005-0000-0000-00005EA00000}"/>
    <cellStyle name="Normal 3 2 3 4 2 2 2 3 3" xfId="22901" xr:uid="{00000000-0005-0000-0000-00005FA00000}"/>
    <cellStyle name="Normal 3 2 3 4 2 2 2 3 4" xfId="31287" xr:uid="{00000000-0005-0000-0000-000060A00000}"/>
    <cellStyle name="Normal 3 2 3 4 2 2 2 3 5" xfId="39673" xr:uid="{00000000-0005-0000-0000-000061A00000}"/>
    <cellStyle name="Normal 3 2 3 4 2 2 2 3 6" xfId="48059" xr:uid="{00000000-0005-0000-0000-000062A00000}"/>
    <cellStyle name="Normal 3 2 3 4 2 2 2 3 7" xfId="56445" xr:uid="{00000000-0005-0000-0000-000063A00000}"/>
    <cellStyle name="Normal 3 2 3 4 2 2 2 4" xfId="11549" xr:uid="{00000000-0005-0000-0000-000064A00000}"/>
    <cellStyle name="Normal 3 2 3 4 2 2 2 5" xfId="19935" xr:uid="{00000000-0005-0000-0000-000065A00000}"/>
    <cellStyle name="Normal 3 2 3 4 2 2 2 6" xfId="28321" xr:uid="{00000000-0005-0000-0000-000066A00000}"/>
    <cellStyle name="Normal 3 2 3 4 2 2 2 7" xfId="36707" xr:uid="{00000000-0005-0000-0000-000067A00000}"/>
    <cellStyle name="Normal 3 2 3 4 2 2 2 8" xfId="45093" xr:uid="{00000000-0005-0000-0000-000068A00000}"/>
    <cellStyle name="Normal 3 2 3 4 2 2 2 9" xfId="53479" xr:uid="{00000000-0005-0000-0000-000069A00000}"/>
    <cellStyle name="Normal 3 2 3 4 2 2 3" xfId="4006" xr:uid="{00000000-0005-0000-0000-00006AA00000}"/>
    <cellStyle name="Normal 3 2 3 4 2 2 3 2" xfId="15360" xr:uid="{00000000-0005-0000-0000-00006BA00000}"/>
    <cellStyle name="Normal 3 2 3 4 2 2 3 3" xfId="23746" xr:uid="{00000000-0005-0000-0000-00006CA00000}"/>
    <cellStyle name="Normal 3 2 3 4 2 2 3 4" xfId="32132" xr:uid="{00000000-0005-0000-0000-00006DA00000}"/>
    <cellStyle name="Normal 3 2 3 4 2 2 3 5" xfId="40518" xr:uid="{00000000-0005-0000-0000-00006EA00000}"/>
    <cellStyle name="Normal 3 2 3 4 2 2 3 6" xfId="48904" xr:uid="{00000000-0005-0000-0000-00006FA00000}"/>
    <cellStyle name="Normal 3 2 3 4 2 2 3 7" xfId="57290" xr:uid="{00000000-0005-0000-0000-000070A00000}"/>
    <cellStyle name="Normal 3 2 3 4 2 2 4" xfId="6974" xr:uid="{00000000-0005-0000-0000-000071A00000}"/>
    <cellStyle name="Normal 3 2 3 4 2 2 4 2" xfId="12650" xr:uid="{00000000-0005-0000-0000-000072A00000}"/>
    <cellStyle name="Normal 3 2 3 4 2 2 4 3" xfId="21036" xr:uid="{00000000-0005-0000-0000-000073A00000}"/>
    <cellStyle name="Normal 3 2 3 4 2 2 4 4" xfId="29422" xr:uid="{00000000-0005-0000-0000-000074A00000}"/>
    <cellStyle name="Normal 3 2 3 4 2 2 4 5" xfId="37808" xr:uid="{00000000-0005-0000-0000-000075A00000}"/>
    <cellStyle name="Normal 3 2 3 4 2 2 4 6" xfId="46194" xr:uid="{00000000-0005-0000-0000-000076A00000}"/>
    <cellStyle name="Normal 3 2 3 4 2 2 4 7" xfId="54580" xr:uid="{00000000-0005-0000-0000-000077A00000}"/>
    <cellStyle name="Normal 3 2 3 4 2 2 5" xfId="9684" xr:uid="{00000000-0005-0000-0000-000078A00000}"/>
    <cellStyle name="Normal 3 2 3 4 2 2 6" xfId="18070" xr:uid="{00000000-0005-0000-0000-000079A00000}"/>
    <cellStyle name="Normal 3 2 3 4 2 2 7" xfId="26456" xr:uid="{00000000-0005-0000-0000-00007AA00000}"/>
    <cellStyle name="Normal 3 2 3 4 2 2 8" xfId="34842" xr:uid="{00000000-0005-0000-0000-00007BA00000}"/>
    <cellStyle name="Normal 3 2 3 4 2 2 9" xfId="43228" xr:uid="{00000000-0005-0000-0000-00007CA00000}"/>
    <cellStyle name="Normal 3 2 3 4 2 3" xfId="1696" xr:uid="{00000000-0005-0000-0000-00007DA00000}"/>
    <cellStyle name="Normal 3 2 3 4 2 3 10" xfId="52021" xr:uid="{00000000-0005-0000-0000-00007EA00000}"/>
    <cellStyle name="Normal 3 2 3 4 2 3 11" xfId="60407" xr:uid="{00000000-0005-0000-0000-00007FA00000}"/>
    <cellStyle name="Normal 3 2 3 4 2 3 2" xfId="2716" xr:uid="{00000000-0005-0000-0000-000080A00000}"/>
    <cellStyle name="Normal 3 2 3 4 2 3 2 2" xfId="5433" xr:uid="{00000000-0005-0000-0000-000081A00000}"/>
    <cellStyle name="Normal 3 2 3 4 2 3 2 2 2" xfId="16787" xr:uid="{00000000-0005-0000-0000-000082A00000}"/>
    <cellStyle name="Normal 3 2 3 4 2 3 2 2 3" xfId="25173" xr:uid="{00000000-0005-0000-0000-000083A00000}"/>
    <cellStyle name="Normal 3 2 3 4 2 3 2 2 4" xfId="33559" xr:uid="{00000000-0005-0000-0000-000084A00000}"/>
    <cellStyle name="Normal 3 2 3 4 2 3 2 2 5" xfId="41945" xr:uid="{00000000-0005-0000-0000-000085A00000}"/>
    <cellStyle name="Normal 3 2 3 4 2 3 2 2 6" xfId="50331" xr:uid="{00000000-0005-0000-0000-000086A00000}"/>
    <cellStyle name="Normal 3 2 3 4 2 3 2 2 7" xfId="58717" xr:uid="{00000000-0005-0000-0000-000087A00000}"/>
    <cellStyle name="Normal 3 2 3 4 2 3 2 3" xfId="8401" xr:uid="{00000000-0005-0000-0000-000088A00000}"/>
    <cellStyle name="Normal 3 2 3 4 2 3 2 3 2" xfId="14077" xr:uid="{00000000-0005-0000-0000-000089A00000}"/>
    <cellStyle name="Normal 3 2 3 4 2 3 2 3 3" xfId="22463" xr:uid="{00000000-0005-0000-0000-00008AA00000}"/>
    <cellStyle name="Normal 3 2 3 4 2 3 2 3 4" xfId="30849" xr:uid="{00000000-0005-0000-0000-00008BA00000}"/>
    <cellStyle name="Normal 3 2 3 4 2 3 2 3 5" xfId="39235" xr:uid="{00000000-0005-0000-0000-00008CA00000}"/>
    <cellStyle name="Normal 3 2 3 4 2 3 2 3 6" xfId="47621" xr:uid="{00000000-0005-0000-0000-00008DA00000}"/>
    <cellStyle name="Normal 3 2 3 4 2 3 2 3 7" xfId="56007" xr:uid="{00000000-0005-0000-0000-00008EA00000}"/>
    <cellStyle name="Normal 3 2 3 4 2 3 2 4" xfId="11111" xr:uid="{00000000-0005-0000-0000-00008FA00000}"/>
    <cellStyle name="Normal 3 2 3 4 2 3 2 5" xfId="19497" xr:uid="{00000000-0005-0000-0000-000090A00000}"/>
    <cellStyle name="Normal 3 2 3 4 2 3 2 6" xfId="27883" xr:uid="{00000000-0005-0000-0000-000091A00000}"/>
    <cellStyle name="Normal 3 2 3 4 2 3 2 7" xfId="36269" xr:uid="{00000000-0005-0000-0000-000092A00000}"/>
    <cellStyle name="Normal 3 2 3 4 2 3 2 8" xfId="44655" xr:uid="{00000000-0005-0000-0000-000093A00000}"/>
    <cellStyle name="Normal 3 2 3 4 2 3 2 9" xfId="53041" xr:uid="{00000000-0005-0000-0000-000094A00000}"/>
    <cellStyle name="Normal 3 2 3 4 2 3 3" xfId="4413" xr:uid="{00000000-0005-0000-0000-000095A00000}"/>
    <cellStyle name="Normal 3 2 3 4 2 3 3 2" xfId="15767" xr:uid="{00000000-0005-0000-0000-000096A00000}"/>
    <cellStyle name="Normal 3 2 3 4 2 3 3 3" xfId="24153" xr:uid="{00000000-0005-0000-0000-000097A00000}"/>
    <cellStyle name="Normal 3 2 3 4 2 3 3 4" xfId="32539" xr:uid="{00000000-0005-0000-0000-000098A00000}"/>
    <cellStyle name="Normal 3 2 3 4 2 3 3 5" xfId="40925" xr:uid="{00000000-0005-0000-0000-000099A00000}"/>
    <cellStyle name="Normal 3 2 3 4 2 3 3 6" xfId="49311" xr:uid="{00000000-0005-0000-0000-00009AA00000}"/>
    <cellStyle name="Normal 3 2 3 4 2 3 3 7" xfId="57697" xr:uid="{00000000-0005-0000-0000-00009BA00000}"/>
    <cellStyle name="Normal 3 2 3 4 2 3 4" xfId="7381" xr:uid="{00000000-0005-0000-0000-00009CA00000}"/>
    <cellStyle name="Normal 3 2 3 4 2 3 4 2" xfId="13057" xr:uid="{00000000-0005-0000-0000-00009DA00000}"/>
    <cellStyle name="Normal 3 2 3 4 2 3 4 3" xfId="21443" xr:uid="{00000000-0005-0000-0000-00009EA00000}"/>
    <cellStyle name="Normal 3 2 3 4 2 3 4 4" xfId="29829" xr:uid="{00000000-0005-0000-0000-00009FA00000}"/>
    <cellStyle name="Normal 3 2 3 4 2 3 4 5" xfId="38215" xr:uid="{00000000-0005-0000-0000-0000A0A00000}"/>
    <cellStyle name="Normal 3 2 3 4 2 3 4 6" xfId="46601" xr:uid="{00000000-0005-0000-0000-0000A1A00000}"/>
    <cellStyle name="Normal 3 2 3 4 2 3 4 7" xfId="54987" xr:uid="{00000000-0005-0000-0000-0000A2A00000}"/>
    <cellStyle name="Normal 3 2 3 4 2 3 5" xfId="10091" xr:uid="{00000000-0005-0000-0000-0000A3A00000}"/>
    <cellStyle name="Normal 3 2 3 4 2 3 6" xfId="18477" xr:uid="{00000000-0005-0000-0000-0000A4A00000}"/>
    <cellStyle name="Normal 3 2 3 4 2 3 7" xfId="26863" xr:uid="{00000000-0005-0000-0000-0000A5A00000}"/>
    <cellStyle name="Normal 3 2 3 4 2 3 8" xfId="35249" xr:uid="{00000000-0005-0000-0000-0000A6A00000}"/>
    <cellStyle name="Normal 3 2 3 4 2 3 9" xfId="43635" xr:uid="{00000000-0005-0000-0000-0000A7A00000}"/>
    <cellStyle name="Normal 3 2 3 4 2 4" xfId="2309" xr:uid="{00000000-0005-0000-0000-0000A8A00000}"/>
    <cellStyle name="Normal 3 2 3 4 2 4 2" xfId="5026" xr:uid="{00000000-0005-0000-0000-0000A9A00000}"/>
    <cellStyle name="Normal 3 2 3 4 2 4 2 2" xfId="16380" xr:uid="{00000000-0005-0000-0000-0000AAA00000}"/>
    <cellStyle name="Normal 3 2 3 4 2 4 2 3" xfId="24766" xr:uid="{00000000-0005-0000-0000-0000ABA00000}"/>
    <cellStyle name="Normal 3 2 3 4 2 4 2 4" xfId="33152" xr:uid="{00000000-0005-0000-0000-0000ACA00000}"/>
    <cellStyle name="Normal 3 2 3 4 2 4 2 5" xfId="41538" xr:uid="{00000000-0005-0000-0000-0000ADA00000}"/>
    <cellStyle name="Normal 3 2 3 4 2 4 2 6" xfId="49924" xr:uid="{00000000-0005-0000-0000-0000AEA00000}"/>
    <cellStyle name="Normal 3 2 3 4 2 4 2 7" xfId="58310" xr:uid="{00000000-0005-0000-0000-0000AFA00000}"/>
    <cellStyle name="Normal 3 2 3 4 2 4 3" xfId="7994" xr:uid="{00000000-0005-0000-0000-0000B0A00000}"/>
    <cellStyle name="Normal 3 2 3 4 2 4 3 2" xfId="13670" xr:uid="{00000000-0005-0000-0000-0000B1A00000}"/>
    <cellStyle name="Normal 3 2 3 4 2 4 3 3" xfId="22056" xr:uid="{00000000-0005-0000-0000-0000B2A00000}"/>
    <cellStyle name="Normal 3 2 3 4 2 4 3 4" xfId="30442" xr:uid="{00000000-0005-0000-0000-0000B3A00000}"/>
    <cellStyle name="Normal 3 2 3 4 2 4 3 5" xfId="38828" xr:uid="{00000000-0005-0000-0000-0000B4A00000}"/>
    <cellStyle name="Normal 3 2 3 4 2 4 3 6" xfId="47214" xr:uid="{00000000-0005-0000-0000-0000B5A00000}"/>
    <cellStyle name="Normal 3 2 3 4 2 4 3 7" xfId="55600" xr:uid="{00000000-0005-0000-0000-0000B6A00000}"/>
    <cellStyle name="Normal 3 2 3 4 2 4 4" xfId="10704" xr:uid="{00000000-0005-0000-0000-0000B7A00000}"/>
    <cellStyle name="Normal 3 2 3 4 2 4 5" xfId="19090" xr:uid="{00000000-0005-0000-0000-0000B8A00000}"/>
    <cellStyle name="Normal 3 2 3 4 2 4 6" xfId="27476" xr:uid="{00000000-0005-0000-0000-0000B9A00000}"/>
    <cellStyle name="Normal 3 2 3 4 2 4 7" xfId="35862" xr:uid="{00000000-0005-0000-0000-0000BAA00000}"/>
    <cellStyle name="Normal 3 2 3 4 2 4 8" xfId="44248" xr:uid="{00000000-0005-0000-0000-0000BBA00000}"/>
    <cellStyle name="Normal 3 2 3 4 2 4 9" xfId="52634" xr:uid="{00000000-0005-0000-0000-0000BCA00000}"/>
    <cellStyle name="Normal 3 2 3 4 2 5" xfId="3568" xr:uid="{00000000-0005-0000-0000-0000BDA00000}"/>
    <cellStyle name="Normal 3 2 3 4 2 5 2" xfId="14922" xr:uid="{00000000-0005-0000-0000-0000BEA00000}"/>
    <cellStyle name="Normal 3 2 3 4 2 5 3" xfId="23308" xr:uid="{00000000-0005-0000-0000-0000BFA00000}"/>
    <cellStyle name="Normal 3 2 3 4 2 5 4" xfId="31694" xr:uid="{00000000-0005-0000-0000-0000C0A00000}"/>
    <cellStyle name="Normal 3 2 3 4 2 5 5" xfId="40080" xr:uid="{00000000-0005-0000-0000-0000C1A00000}"/>
    <cellStyle name="Normal 3 2 3 4 2 5 6" xfId="48466" xr:uid="{00000000-0005-0000-0000-0000C2A00000}"/>
    <cellStyle name="Normal 3 2 3 4 2 5 7" xfId="56852" xr:uid="{00000000-0005-0000-0000-0000C3A00000}"/>
    <cellStyle name="Normal 3 2 3 4 2 6" xfId="6536" xr:uid="{00000000-0005-0000-0000-0000C4A00000}"/>
    <cellStyle name="Normal 3 2 3 4 2 6 2" xfId="12212" xr:uid="{00000000-0005-0000-0000-0000C5A00000}"/>
    <cellStyle name="Normal 3 2 3 4 2 6 3" xfId="20598" xr:uid="{00000000-0005-0000-0000-0000C6A00000}"/>
    <cellStyle name="Normal 3 2 3 4 2 6 4" xfId="28984" xr:uid="{00000000-0005-0000-0000-0000C7A00000}"/>
    <cellStyle name="Normal 3 2 3 4 2 6 5" xfId="37370" xr:uid="{00000000-0005-0000-0000-0000C8A00000}"/>
    <cellStyle name="Normal 3 2 3 4 2 6 6" xfId="45756" xr:uid="{00000000-0005-0000-0000-0000C9A00000}"/>
    <cellStyle name="Normal 3 2 3 4 2 6 7" xfId="54142" xr:uid="{00000000-0005-0000-0000-0000CAA00000}"/>
    <cellStyle name="Normal 3 2 3 4 2 7" xfId="9246" xr:uid="{00000000-0005-0000-0000-0000CBA00000}"/>
    <cellStyle name="Normal 3 2 3 4 2 8" xfId="17632" xr:uid="{00000000-0005-0000-0000-0000CCA00000}"/>
    <cellStyle name="Normal 3 2 3 4 2 9" xfId="26018" xr:uid="{00000000-0005-0000-0000-0000CDA00000}"/>
    <cellStyle name="Normal 3 2 3 4 3" xfId="1204" xr:uid="{00000000-0005-0000-0000-0000CEA00000}"/>
    <cellStyle name="Normal 3 2 3 4 3 10" xfId="43229" xr:uid="{00000000-0005-0000-0000-0000CFA00000}"/>
    <cellStyle name="Normal 3 2 3 4 3 11" xfId="51615" xr:uid="{00000000-0005-0000-0000-0000D0A00000}"/>
    <cellStyle name="Normal 3 2 3 4 3 12" xfId="60001" xr:uid="{00000000-0005-0000-0000-0000D1A00000}"/>
    <cellStyle name="Normal 3 2 3 4 3 13" xfId="61423" xr:uid="{00000000-0005-0000-0000-0000D2A00000}"/>
    <cellStyle name="Normal 3 2 3 4 3 2" xfId="1920" xr:uid="{00000000-0005-0000-0000-0000D3A00000}"/>
    <cellStyle name="Normal 3 2 3 4 3 2 10" xfId="52245" xr:uid="{00000000-0005-0000-0000-0000D4A00000}"/>
    <cellStyle name="Normal 3 2 3 4 3 2 11" xfId="60631" xr:uid="{00000000-0005-0000-0000-0000D5A00000}"/>
    <cellStyle name="Normal 3 2 3 4 3 2 2" xfId="3155" xr:uid="{00000000-0005-0000-0000-0000D6A00000}"/>
    <cellStyle name="Normal 3 2 3 4 3 2 2 2" xfId="5872" xr:uid="{00000000-0005-0000-0000-0000D7A00000}"/>
    <cellStyle name="Normal 3 2 3 4 3 2 2 2 2" xfId="17226" xr:uid="{00000000-0005-0000-0000-0000D8A00000}"/>
    <cellStyle name="Normal 3 2 3 4 3 2 2 2 3" xfId="25612" xr:uid="{00000000-0005-0000-0000-0000D9A00000}"/>
    <cellStyle name="Normal 3 2 3 4 3 2 2 2 4" xfId="33998" xr:uid="{00000000-0005-0000-0000-0000DAA00000}"/>
    <cellStyle name="Normal 3 2 3 4 3 2 2 2 5" xfId="42384" xr:uid="{00000000-0005-0000-0000-0000DBA00000}"/>
    <cellStyle name="Normal 3 2 3 4 3 2 2 2 6" xfId="50770" xr:uid="{00000000-0005-0000-0000-0000DCA00000}"/>
    <cellStyle name="Normal 3 2 3 4 3 2 2 2 7" xfId="59156" xr:uid="{00000000-0005-0000-0000-0000DDA00000}"/>
    <cellStyle name="Normal 3 2 3 4 3 2 2 3" xfId="8840" xr:uid="{00000000-0005-0000-0000-0000DEA00000}"/>
    <cellStyle name="Normal 3 2 3 4 3 2 2 3 2" xfId="14516" xr:uid="{00000000-0005-0000-0000-0000DFA00000}"/>
    <cellStyle name="Normal 3 2 3 4 3 2 2 3 3" xfId="22902" xr:uid="{00000000-0005-0000-0000-0000E0A00000}"/>
    <cellStyle name="Normal 3 2 3 4 3 2 2 3 4" xfId="31288" xr:uid="{00000000-0005-0000-0000-0000E1A00000}"/>
    <cellStyle name="Normal 3 2 3 4 3 2 2 3 5" xfId="39674" xr:uid="{00000000-0005-0000-0000-0000E2A00000}"/>
    <cellStyle name="Normal 3 2 3 4 3 2 2 3 6" xfId="48060" xr:uid="{00000000-0005-0000-0000-0000E3A00000}"/>
    <cellStyle name="Normal 3 2 3 4 3 2 2 3 7" xfId="56446" xr:uid="{00000000-0005-0000-0000-0000E4A00000}"/>
    <cellStyle name="Normal 3 2 3 4 3 2 2 4" xfId="11550" xr:uid="{00000000-0005-0000-0000-0000E5A00000}"/>
    <cellStyle name="Normal 3 2 3 4 3 2 2 5" xfId="19936" xr:uid="{00000000-0005-0000-0000-0000E6A00000}"/>
    <cellStyle name="Normal 3 2 3 4 3 2 2 6" xfId="28322" xr:uid="{00000000-0005-0000-0000-0000E7A00000}"/>
    <cellStyle name="Normal 3 2 3 4 3 2 2 7" xfId="36708" xr:uid="{00000000-0005-0000-0000-0000E8A00000}"/>
    <cellStyle name="Normal 3 2 3 4 3 2 2 8" xfId="45094" xr:uid="{00000000-0005-0000-0000-0000E9A00000}"/>
    <cellStyle name="Normal 3 2 3 4 3 2 2 9" xfId="53480" xr:uid="{00000000-0005-0000-0000-0000EAA00000}"/>
    <cellStyle name="Normal 3 2 3 4 3 2 3" xfId="4637" xr:uid="{00000000-0005-0000-0000-0000EBA00000}"/>
    <cellStyle name="Normal 3 2 3 4 3 2 3 2" xfId="15991" xr:uid="{00000000-0005-0000-0000-0000ECA00000}"/>
    <cellStyle name="Normal 3 2 3 4 3 2 3 3" xfId="24377" xr:uid="{00000000-0005-0000-0000-0000EDA00000}"/>
    <cellStyle name="Normal 3 2 3 4 3 2 3 4" xfId="32763" xr:uid="{00000000-0005-0000-0000-0000EEA00000}"/>
    <cellStyle name="Normal 3 2 3 4 3 2 3 5" xfId="41149" xr:uid="{00000000-0005-0000-0000-0000EFA00000}"/>
    <cellStyle name="Normal 3 2 3 4 3 2 3 6" xfId="49535" xr:uid="{00000000-0005-0000-0000-0000F0A00000}"/>
    <cellStyle name="Normal 3 2 3 4 3 2 3 7" xfId="57921" xr:uid="{00000000-0005-0000-0000-0000F1A00000}"/>
    <cellStyle name="Normal 3 2 3 4 3 2 4" xfId="7605" xr:uid="{00000000-0005-0000-0000-0000F2A00000}"/>
    <cellStyle name="Normal 3 2 3 4 3 2 4 2" xfId="13281" xr:uid="{00000000-0005-0000-0000-0000F3A00000}"/>
    <cellStyle name="Normal 3 2 3 4 3 2 4 3" xfId="21667" xr:uid="{00000000-0005-0000-0000-0000F4A00000}"/>
    <cellStyle name="Normal 3 2 3 4 3 2 4 4" xfId="30053" xr:uid="{00000000-0005-0000-0000-0000F5A00000}"/>
    <cellStyle name="Normal 3 2 3 4 3 2 4 5" xfId="38439" xr:uid="{00000000-0005-0000-0000-0000F6A00000}"/>
    <cellStyle name="Normal 3 2 3 4 3 2 4 6" xfId="46825" xr:uid="{00000000-0005-0000-0000-0000F7A00000}"/>
    <cellStyle name="Normal 3 2 3 4 3 2 4 7" xfId="55211" xr:uid="{00000000-0005-0000-0000-0000F8A00000}"/>
    <cellStyle name="Normal 3 2 3 4 3 2 5" xfId="10315" xr:uid="{00000000-0005-0000-0000-0000F9A00000}"/>
    <cellStyle name="Normal 3 2 3 4 3 2 6" xfId="18701" xr:uid="{00000000-0005-0000-0000-0000FAA00000}"/>
    <cellStyle name="Normal 3 2 3 4 3 2 7" xfId="27087" xr:uid="{00000000-0005-0000-0000-0000FBA00000}"/>
    <cellStyle name="Normal 3 2 3 4 3 2 8" xfId="35473" xr:uid="{00000000-0005-0000-0000-0000FCA00000}"/>
    <cellStyle name="Normal 3 2 3 4 3 2 9" xfId="43859" xr:uid="{00000000-0005-0000-0000-0000FDA00000}"/>
    <cellStyle name="Normal 3 2 3 4 3 3" xfId="2310" xr:uid="{00000000-0005-0000-0000-0000FEA00000}"/>
    <cellStyle name="Normal 3 2 3 4 3 3 2" xfId="5027" xr:uid="{00000000-0005-0000-0000-0000FFA00000}"/>
    <cellStyle name="Normal 3 2 3 4 3 3 2 2" xfId="16381" xr:uid="{00000000-0005-0000-0000-000000A10000}"/>
    <cellStyle name="Normal 3 2 3 4 3 3 2 3" xfId="24767" xr:uid="{00000000-0005-0000-0000-000001A10000}"/>
    <cellStyle name="Normal 3 2 3 4 3 3 2 4" xfId="33153" xr:uid="{00000000-0005-0000-0000-000002A10000}"/>
    <cellStyle name="Normal 3 2 3 4 3 3 2 5" xfId="41539" xr:uid="{00000000-0005-0000-0000-000003A10000}"/>
    <cellStyle name="Normal 3 2 3 4 3 3 2 6" xfId="49925" xr:uid="{00000000-0005-0000-0000-000004A10000}"/>
    <cellStyle name="Normal 3 2 3 4 3 3 2 7" xfId="58311" xr:uid="{00000000-0005-0000-0000-000005A10000}"/>
    <cellStyle name="Normal 3 2 3 4 3 3 3" xfId="7995" xr:uid="{00000000-0005-0000-0000-000006A10000}"/>
    <cellStyle name="Normal 3 2 3 4 3 3 3 2" xfId="13671" xr:uid="{00000000-0005-0000-0000-000007A10000}"/>
    <cellStyle name="Normal 3 2 3 4 3 3 3 3" xfId="22057" xr:uid="{00000000-0005-0000-0000-000008A10000}"/>
    <cellStyle name="Normal 3 2 3 4 3 3 3 4" xfId="30443" xr:uid="{00000000-0005-0000-0000-000009A10000}"/>
    <cellStyle name="Normal 3 2 3 4 3 3 3 5" xfId="38829" xr:uid="{00000000-0005-0000-0000-00000AA10000}"/>
    <cellStyle name="Normal 3 2 3 4 3 3 3 6" xfId="47215" xr:uid="{00000000-0005-0000-0000-00000BA10000}"/>
    <cellStyle name="Normal 3 2 3 4 3 3 3 7" xfId="55601" xr:uid="{00000000-0005-0000-0000-00000CA10000}"/>
    <cellStyle name="Normal 3 2 3 4 3 3 4" xfId="10705" xr:uid="{00000000-0005-0000-0000-00000DA10000}"/>
    <cellStyle name="Normal 3 2 3 4 3 3 5" xfId="19091" xr:uid="{00000000-0005-0000-0000-00000EA10000}"/>
    <cellStyle name="Normal 3 2 3 4 3 3 6" xfId="27477" xr:uid="{00000000-0005-0000-0000-00000FA10000}"/>
    <cellStyle name="Normal 3 2 3 4 3 3 7" xfId="35863" xr:uid="{00000000-0005-0000-0000-000010A10000}"/>
    <cellStyle name="Normal 3 2 3 4 3 3 8" xfId="44249" xr:uid="{00000000-0005-0000-0000-000011A10000}"/>
    <cellStyle name="Normal 3 2 3 4 3 3 9" xfId="52635" xr:uid="{00000000-0005-0000-0000-000012A10000}"/>
    <cellStyle name="Normal 3 2 3 4 3 4" xfId="4007" xr:uid="{00000000-0005-0000-0000-000013A10000}"/>
    <cellStyle name="Normal 3 2 3 4 3 4 2" xfId="15361" xr:uid="{00000000-0005-0000-0000-000014A10000}"/>
    <cellStyle name="Normal 3 2 3 4 3 4 3" xfId="23747" xr:uid="{00000000-0005-0000-0000-000015A10000}"/>
    <cellStyle name="Normal 3 2 3 4 3 4 4" xfId="32133" xr:uid="{00000000-0005-0000-0000-000016A10000}"/>
    <cellStyle name="Normal 3 2 3 4 3 4 5" xfId="40519" xr:uid="{00000000-0005-0000-0000-000017A10000}"/>
    <cellStyle name="Normal 3 2 3 4 3 4 6" xfId="48905" xr:uid="{00000000-0005-0000-0000-000018A10000}"/>
    <cellStyle name="Normal 3 2 3 4 3 4 7" xfId="57291" xr:uid="{00000000-0005-0000-0000-000019A10000}"/>
    <cellStyle name="Normal 3 2 3 4 3 5" xfId="6975" xr:uid="{00000000-0005-0000-0000-00001AA10000}"/>
    <cellStyle name="Normal 3 2 3 4 3 5 2" xfId="12651" xr:uid="{00000000-0005-0000-0000-00001BA10000}"/>
    <cellStyle name="Normal 3 2 3 4 3 5 3" xfId="21037" xr:uid="{00000000-0005-0000-0000-00001CA10000}"/>
    <cellStyle name="Normal 3 2 3 4 3 5 4" xfId="29423" xr:uid="{00000000-0005-0000-0000-00001DA10000}"/>
    <cellStyle name="Normal 3 2 3 4 3 5 5" xfId="37809" xr:uid="{00000000-0005-0000-0000-00001EA10000}"/>
    <cellStyle name="Normal 3 2 3 4 3 5 6" xfId="46195" xr:uid="{00000000-0005-0000-0000-00001FA10000}"/>
    <cellStyle name="Normal 3 2 3 4 3 5 7" xfId="54581" xr:uid="{00000000-0005-0000-0000-000020A10000}"/>
    <cellStyle name="Normal 3 2 3 4 3 6" xfId="9685" xr:uid="{00000000-0005-0000-0000-000021A10000}"/>
    <cellStyle name="Normal 3 2 3 4 3 7" xfId="18071" xr:uid="{00000000-0005-0000-0000-000022A10000}"/>
    <cellStyle name="Normal 3 2 3 4 3 8" xfId="26457" xr:uid="{00000000-0005-0000-0000-000023A10000}"/>
    <cellStyle name="Normal 3 2 3 4 3 9" xfId="34843" xr:uid="{00000000-0005-0000-0000-000024A10000}"/>
    <cellStyle name="Normal 3 2 3 4 4" xfId="1202" xr:uid="{00000000-0005-0000-0000-000025A10000}"/>
    <cellStyle name="Normal 3 2 3 4 4 10" xfId="51613" xr:uid="{00000000-0005-0000-0000-000026A10000}"/>
    <cellStyle name="Normal 3 2 3 4 4 11" xfId="59999" xr:uid="{00000000-0005-0000-0000-000027A10000}"/>
    <cellStyle name="Normal 3 2 3 4 4 2" xfId="3153" xr:uid="{00000000-0005-0000-0000-000028A10000}"/>
    <cellStyle name="Normal 3 2 3 4 4 2 2" xfId="5870" xr:uid="{00000000-0005-0000-0000-000029A10000}"/>
    <cellStyle name="Normal 3 2 3 4 4 2 2 2" xfId="17224" xr:uid="{00000000-0005-0000-0000-00002AA10000}"/>
    <cellStyle name="Normal 3 2 3 4 4 2 2 3" xfId="25610" xr:uid="{00000000-0005-0000-0000-00002BA10000}"/>
    <cellStyle name="Normal 3 2 3 4 4 2 2 4" xfId="33996" xr:uid="{00000000-0005-0000-0000-00002CA10000}"/>
    <cellStyle name="Normal 3 2 3 4 4 2 2 5" xfId="42382" xr:uid="{00000000-0005-0000-0000-00002DA10000}"/>
    <cellStyle name="Normal 3 2 3 4 4 2 2 6" xfId="50768" xr:uid="{00000000-0005-0000-0000-00002EA10000}"/>
    <cellStyle name="Normal 3 2 3 4 4 2 2 7" xfId="59154" xr:uid="{00000000-0005-0000-0000-00002FA10000}"/>
    <cellStyle name="Normal 3 2 3 4 4 2 3" xfId="8838" xr:uid="{00000000-0005-0000-0000-000030A10000}"/>
    <cellStyle name="Normal 3 2 3 4 4 2 3 2" xfId="14514" xr:uid="{00000000-0005-0000-0000-000031A10000}"/>
    <cellStyle name="Normal 3 2 3 4 4 2 3 3" xfId="22900" xr:uid="{00000000-0005-0000-0000-000032A10000}"/>
    <cellStyle name="Normal 3 2 3 4 4 2 3 4" xfId="31286" xr:uid="{00000000-0005-0000-0000-000033A10000}"/>
    <cellStyle name="Normal 3 2 3 4 4 2 3 5" xfId="39672" xr:uid="{00000000-0005-0000-0000-000034A10000}"/>
    <cellStyle name="Normal 3 2 3 4 4 2 3 6" xfId="48058" xr:uid="{00000000-0005-0000-0000-000035A10000}"/>
    <cellStyle name="Normal 3 2 3 4 4 2 3 7" xfId="56444" xr:uid="{00000000-0005-0000-0000-000036A10000}"/>
    <cellStyle name="Normal 3 2 3 4 4 2 4" xfId="11548" xr:uid="{00000000-0005-0000-0000-000037A10000}"/>
    <cellStyle name="Normal 3 2 3 4 4 2 5" xfId="19934" xr:uid="{00000000-0005-0000-0000-000038A10000}"/>
    <cellStyle name="Normal 3 2 3 4 4 2 6" xfId="28320" xr:uid="{00000000-0005-0000-0000-000039A10000}"/>
    <cellStyle name="Normal 3 2 3 4 4 2 7" xfId="36706" xr:uid="{00000000-0005-0000-0000-00003AA10000}"/>
    <cellStyle name="Normal 3 2 3 4 4 2 8" xfId="45092" xr:uid="{00000000-0005-0000-0000-00003BA10000}"/>
    <cellStyle name="Normal 3 2 3 4 4 2 9" xfId="53478" xr:uid="{00000000-0005-0000-0000-00003CA10000}"/>
    <cellStyle name="Normal 3 2 3 4 4 3" xfId="4005" xr:uid="{00000000-0005-0000-0000-00003DA10000}"/>
    <cellStyle name="Normal 3 2 3 4 4 3 2" xfId="15359" xr:uid="{00000000-0005-0000-0000-00003EA10000}"/>
    <cellStyle name="Normal 3 2 3 4 4 3 3" xfId="23745" xr:uid="{00000000-0005-0000-0000-00003FA10000}"/>
    <cellStyle name="Normal 3 2 3 4 4 3 4" xfId="32131" xr:uid="{00000000-0005-0000-0000-000040A10000}"/>
    <cellStyle name="Normal 3 2 3 4 4 3 5" xfId="40517" xr:uid="{00000000-0005-0000-0000-000041A10000}"/>
    <cellStyle name="Normal 3 2 3 4 4 3 6" xfId="48903" xr:uid="{00000000-0005-0000-0000-000042A10000}"/>
    <cellStyle name="Normal 3 2 3 4 4 3 7" xfId="57289" xr:uid="{00000000-0005-0000-0000-000043A10000}"/>
    <cellStyle name="Normal 3 2 3 4 4 4" xfId="6973" xr:uid="{00000000-0005-0000-0000-000044A10000}"/>
    <cellStyle name="Normal 3 2 3 4 4 4 2" xfId="12649" xr:uid="{00000000-0005-0000-0000-000045A10000}"/>
    <cellStyle name="Normal 3 2 3 4 4 4 3" xfId="21035" xr:uid="{00000000-0005-0000-0000-000046A10000}"/>
    <cellStyle name="Normal 3 2 3 4 4 4 4" xfId="29421" xr:uid="{00000000-0005-0000-0000-000047A10000}"/>
    <cellStyle name="Normal 3 2 3 4 4 4 5" xfId="37807" xr:uid="{00000000-0005-0000-0000-000048A10000}"/>
    <cellStyle name="Normal 3 2 3 4 4 4 6" xfId="46193" xr:uid="{00000000-0005-0000-0000-000049A10000}"/>
    <cellStyle name="Normal 3 2 3 4 4 4 7" xfId="54579" xr:uid="{00000000-0005-0000-0000-00004AA10000}"/>
    <cellStyle name="Normal 3 2 3 4 4 5" xfId="9683" xr:uid="{00000000-0005-0000-0000-00004BA10000}"/>
    <cellStyle name="Normal 3 2 3 4 4 6" xfId="18069" xr:uid="{00000000-0005-0000-0000-00004CA10000}"/>
    <cellStyle name="Normal 3 2 3 4 4 7" xfId="26455" xr:uid="{00000000-0005-0000-0000-00004DA10000}"/>
    <cellStyle name="Normal 3 2 3 4 4 8" xfId="34841" xr:uid="{00000000-0005-0000-0000-00004EA10000}"/>
    <cellStyle name="Normal 3 2 3 4 4 9" xfId="43227" xr:uid="{00000000-0005-0000-0000-00004FA10000}"/>
    <cellStyle name="Normal 3 2 3 4 5" xfId="1695" xr:uid="{00000000-0005-0000-0000-000050A10000}"/>
    <cellStyle name="Normal 3 2 3 4 5 10" xfId="52020" xr:uid="{00000000-0005-0000-0000-000051A10000}"/>
    <cellStyle name="Normal 3 2 3 4 5 11" xfId="60406" xr:uid="{00000000-0005-0000-0000-000052A10000}"/>
    <cellStyle name="Normal 3 2 3 4 5 2" xfId="2715" xr:uid="{00000000-0005-0000-0000-000053A10000}"/>
    <cellStyle name="Normal 3 2 3 4 5 2 2" xfId="5432" xr:uid="{00000000-0005-0000-0000-000054A10000}"/>
    <cellStyle name="Normal 3 2 3 4 5 2 2 2" xfId="16786" xr:uid="{00000000-0005-0000-0000-000055A10000}"/>
    <cellStyle name="Normal 3 2 3 4 5 2 2 3" xfId="25172" xr:uid="{00000000-0005-0000-0000-000056A10000}"/>
    <cellStyle name="Normal 3 2 3 4 5 2 2 4" xfId="33558" xr:uid="{00000000-0005-0000-0000-000057A10000}"/>
    <cellStyle name="Normal 3 2 3 4 5 2 2 5" xfId="41944" xr:uid="{00000000-0005-0000-0000-000058A10000}"/>
    <cellStyle name="Normal 3 2 3 4 5 2 2 6" xfId="50330" xr:uid="{00000000-0005-0000-0000-000059A10000}"/>
    <cellStyle name="Normal 3 2 3 4 5 2 2 7" xfId="58716" xr:uid="{00000000-0005-0000-0000-00005AA10000}"/>
    <cellStyle name="Normal 3 2 3 4 5 2 3" xfId="8400" xr:uid="{00000000-0005-0000-0000-00005BA10000}"/>
    <cellStyle name="Normal 3 2 3 4 5 2 3 2" xfId="14076" xr:uid="{00000000-0005-0000-0000-00005CA10000}"/>
    <cellStyle name="Normal 3 2 3 4 5 2 3 3" xfId="22462" xr:uid="{00000000-0005-0000-0000-00005DA10000}"/>
    <cellStyle name="Normal 3 2 3 4 5 2 3 4" xfId="30848" xr:uid="{00000000-0005-0000-0000-00005EA10000}"/>
    <cellStyle name="Normal 3 2 3 4 5 2 3 5" xfId="39234" xr:uid="{00000000-0005-0000-0000-00005FA10000}"/>
    <cellStyle name="Normal 3 2 3 4 5 2 3 6" xfId="47620" xr:uid="{00000000-0005-0000-0000-000060A10000}"/>
    <cellStyle name="Normal 3 2 3 4 5 2 3 7" xfId="56006" xr:uid="{00000000-0005-0000-0000-000061A10000}"/>
    <cellStyle name="Normal 3 2 3 4 5 2 4" xfId="11110" xr:uid="{00000000-0005-0000-0000-000062A10000}"/>
    <cellStyle name="Normal 3 2 3 4 5 2 5" xfId="19496" xr:uid="{00000000-0005-0000-0000-000063A10000}"/>
    <cellStyle name="Normal 3 2 3 4 5 2 6" xfId="27882" xr:uid="{00000000-0005-0000-0000-000064A10000}"/>
    <cellStyle name="Normal 3 2 3 4 5 2 7" xfId="36268" xr:uid="{00000000-0005-0000-0000-000065A10000}"/>
    <cellStyle name="Normal 3 2 3 4 5 2 8" xfId="44654" xr:uid="{00000000-0005-0000-0000-000066A10000}"/>
    <cellStyle name="Normal 3 2 3 4 5 2 9" xfId="53040" xr:uid="{00000000-0005-0000-0000-000067A10000}"/>
    <cellStyle name="Normal 3 2 3 4 5 3" xfId="4412" xr:uid="{00000000-0005-0000-0000-000068A10000}"/>
    <cellStyle name="Normal 3 2 3 4 5 3 2" xfId="15766" xr:uid="{00000000-0005-0000-0000-000069A10000}"/>
    <cellStyle name="Normal 3 2 3 4 5 3 3" xfId="24152" xr:uid="{00000000-0005-0000-0000-00006AA10000}"/>
    <cellStyle name="Normal 3 2 3 4 5 3 4" xfId="32538" xr:uid="{00000000-0005-0000-0000-00006BA10000}"/>
    <cellStyle name="Normal 3 2 3 4 5 3 5" xfId="40924" xr:uid="{00000000-0005-0000-0000-00006CA10000}"/>
    <cellStyle name="Normal 3 2 3 4 5 3 6" xfId="49310" xr:uid="{00000000-0005-0000-0000-00006DA10000}"/>
    <cellStyle name="Normal 3 2 3 4 5 3 7" xfId="57696" xr:uid="{00000000-0005-0000-0000-00006EA10000}"/>
    <cellStyle name="Normal 3 2 3 4 5 4" xfId="7380" xr:uid="{00000000-0005-0000-0000-00006FA10000}"/>
    <cellStyle name="Normal 3 2 3 4 5 4 2" xfId="13056" xr:uid="{00000000-0005-0000-0000-000070A10000}"/>
    <cellStyle name="Normal 3 2 3 4 5 4 3" xfId="21442" xr:uid="{00000000-0005-0000-0000-000071A10000}"/>
    <cellStyle name="Normal 3 2 3 4 5 4 4" xfId="29828" xr:uid="{00000000-0005-0000-0000-000072A10000}"/>
    <cellStyle name="Normal 3 2 3 4 5 4 5" xfId="38214" xr:uid="{00000000-0005-0000-0000-000073A10000}"/>
    <cellStyle name="Normal 3 2 3 4 5 4 6" xfId="46600" xr:uid="{00000000-0005-0000-0000-000074A10000}"/>
    <cellStyle name="Normal 3 2 3 4 5 4 7" xfId="54986" xr:uid="{00000000-0005-0000-0000-000075A10000}"/>
    <cellStyle name="Normal 3 2 3 4 5 5" xfId="10090" xr:uid="{00000000-0005-0000-0000-000076A10000}"/>
    <cellStyle name="Normal 3 2 3 4 5 6" xfId="18476" xr:uid="{00000000-0005-0000-0000-000077A10000}"/>
    <cellStyle name="Normal 3 2 3 4 5 7" xfId="26862" xr:uid="{00000000-0005-0000-0000-000078A10000}"/>
    <cellStyle name="Normal 3 2 3 4 5 8" xfId="35248" xr:uid="{00000000-0005-0000-0000-000079A10000}"/>
    <cellStyle name="Normal 3 2 3 4 5 9" xfId="43634" xr:uid="{00000000-0005-0000-0000-00007AA10000}"/>
    <cellStyle name="Normal 3 2 3 4 6" xfId="2308" xr:uid="{00000000-0005-0000-0000-00007BA10000}"/>
    <cellStyle name="Normal 3 2 3 4 6 2" xfId="5025" xr:uid="{00000000-0005-0000-0000-00007CA10000}"/>
    <cellStyle name="Normal 3 2 3 4 6 2 2" xfId="16379" xr:uid="{00000000-0005-0000-0000-00007DA10000}"/>
    <cellStyle name="Normal 3 2 3 4 6 2 3" xfId="24765" xr:uid="{00000000-0005-0000-0000-00007EA10000}"/>
    <cellStyle name="Normal 3 2 3 4 6 2 4" xfId="33151" xr:uid="{00000000-0005-0000-0000-00007FA10000}"/>
    <cellStyle name="Normal 3 2 3 4 6 2 5" xfId="41537" xr:uid="{00000000-0005-0000-0000-000080A10000}"/>
    <cellStyle name="Normal 3 2 3 4 6 2 6" xfId="49923" xr:uid="{00000000-0005-0000-0000-000081A10000}"/>
    <cellStyle name="Normal 3 2 3 4 6 2 7" xfId="58309" xr:uid="{00000000-0005-0000-0000-000082A10000}"/>
    <cellStyle name="Normal 3 2 3 4 6 3" xfId="7993" xr:uid="{00000000-0005-0000-0000-000083A10000}"/>
    <cellStyle name="Normal 3 2 3 4 6 3 2" xfId="13669" xr:uid="{00000000-0005-0000-0000-000084A10000}"/>
    <cellStyle name="Normal 3 2 3 4 6 3 3" xfId="22055" xr:uid="{00000000-0005-0000-0000-000085A10000}"/>
    <cellStyle name="Normal 3 2 3 4 6 3 4" xfId="30441" xr:uid="{00000000-0005-0000-0000-000086A10000}"/>
    <cellStyle name="Normal 3 2 3 4 6 3 5" xfId="38827" xr:uid="{00000000-0005-0000-0000-000087A10000}"/>
    <cellStyle name="Normal 3 2 3 4 6 3 6" xfId="47213" xr:uid="{00000000-0005-0000-0000-000088A10000}"/>
    <cellStyle name="Normal 3 2 3 4 6 3 7" xfId="55599" xr:uid="{00000000-0005-0000-0000-000089A10000}"/>
    <cellStyle name="Normal 3 2 3 4 6 4" xfId="10703" xr:uid="{00000000-0005-0000-0000-00008AA10000}"/>
    <cellStyle name="Normal 3 2 3 4 6 5" xfId="19089" xr:uid="{00000000-0005-0000-0000-00008BA10000}"/>
    <cellStyle name="Normal 3 2 3 4 6 6" xfId="27475" xr:uid="{00000000-0005-0000-0000-00008CA10000}"/>
    <cellStyle name="Normal 3 2 3 4 6 7" xfId="35861" xr:uid="{00000000-0005-0000-0000-00008DA10000}"/>
    <cellStyle name="Normal 3 2 3 4 6 8" xfId="44247" xr:uid="{00000000-0005-0000-0000-00008EA10000}"/>
    <cellStyle name="Normal 3 2 3 4 6 9" xfId="52633" xr:uid="{00000000-0005-0000-0000-00008FA10000}"/>
    <cellStyle name="Normal 3 2 3 4 7" xfId="747" xr:uid="{00000000-0005-0000-0000-000090A10000}"/>
    <cellStyle name="Normal 3 2 3 4 7 2" xfId="6535" xr:uid="{00000000-0005-0000-0000-000091A10000}"/>
    <cellStyle name="Normal 3 2 3 4 7 3" xfId="12211" xr:uid="{00000000-0005-0000-0000-000092A10000}"/>
    <cellStyle name="Normal 3 2 3 4 7 4" xfId="20597" xr:uid="{00000000-0005-0000-0000-000093A10000}"/>
    <cellStyle name="Normal 3 2 3 4 7 5" xfId="28983" xr:uid="{00000000-0005-0000-0000-000094A10000}"/>
    <cellStyle name="Normal 3 2 3 4 7 6" xfId="37369" xr:uid="{00000000-0005-0000-0000-000095A10000}"/>
    <cellStyle name="Normal 3 2 3 4 7 7" xfId="45755" xr:uid="{00000000-0005-0000-0000-000096A10000}"/>
    <cellStyle name="Normal 3 2 3 4 7 8" xfId="54141" xr:uid="{00000000-0005-0000-0000-000097A10000}"/>
    <cellStyle name="Normal 3 2 3 4 8" xfId="3567" xr:uid="{00000000-0005-0000-0000-000098A10000}"/>
    <cellStyle name="Normal 3 2 3 4 8 2" xfId="14921" xr:uid="{00000000-0005-0000-0000-000099A10000}"/>
    <cellStyle name="Normal 3 2 3 4 8 3" xfId="23307" xr:uid="{00000000-0005-0000-0000-00009AA10000}"/>
    <cellStyle name="Normal 3 2 3 4 8 4" xfId="31693" xr:uid="{00000000-0005-0000-0000-00009BA10000}"/>
    <cellStyle name="Normal 3 2 3 4 8 5" xfId="40079" xr:uid="{00000000-0005-0000-0000-00009CA10000}"/>
    <cellStyle name="Normal 3 2 3 4 8 6" xfId="48465" xr:uid="{00000000-0005-0000-0000-00009DA10000}"/>
    <cellStyle name="Normal 3 2 3 4 8 7" xfId="56851" xr:uid="{00000000-0005-0000-0000-00009EA10000}"/>
    <cellStyle name="Normal 3 2 3 4 9" xfId="6247" xr:uid="{00000000-0005-0000-0000-00009FA10000}"/>
    <cellStyle name="Normal 3 2 3 4 9 2" xfId="11923" xr:uid="{00000000-0005-0000-0000-0000A0A10000}"/>
    <cellStyle name="Normal 3 2 3 4 9 3" xfId="20309" xr:uid="{00000000-0005-0000-0000-0000A1A10000}"/>
    <cellStyle name="Normal 3 2 3 4 9 4" xfId="28695" xr:uid="{00000000-0005-0000-0000-0000A2A10000}"/>
    <cellStyle name="Normal 3 2 3 4 9 5" xfId="37081" xr:uid="{00000000-0005-0000-0000-0000A3A10000}"/>
    <cellStyle name="Normal 3 2 3 4 9 6" xfId="45467" xr:uid="{00000000-0005-0000-0000-0000A4A10000}"/>
    <cellStyle name="Normal 3 2 3 4 9 7" xfId="53853" xr:uid="{00000000-0005-0000-0000-0000A5A10000}"/>
    <cellStyle name="Normal 3 2 3 4_Sheet1" xfId="382" xr:uid="{00000000-0005-0000-0000-0000A6A10000}"/>
    <cellStyle name="Normal 3 2 3 5" xfId="383" xr:uid="{00000000-0005-0000-0000-0000A7A10000}"/>
    <cellStyle name="Normal 3 2 3 5 10" xfId="26019" xr:uid="{00000000-0005-0000-0000-0000A8A10000}"/>
    <cellStyle name="Normal 3 2 3 5 11" xfId="34405" xr:uid="{00000000-0005-0000-0000-0000A9A10000}"/>
    <cellStyle name="Normal 3 2 3 5 12" xfId="42791" xr:uid="{00000000-0005-0000-0000-0000AAA10000}"/>
    <cellStyle name="Normal 3 2 3 5 13" xfId="51177" xr:uid="{00000000-0005-0000-0000-0000ABA10000}"/>
    <cellStyle name="Normal 3 2 3 5 14" xfId="59563" xr:uid="{00000000-0005-0000-0000-0000ACA10000}"/>
    <cellStyle name="Normal 3 2 3 5 15" xfId="60930" xr:uid="{00000000-0005-0000-0000-0000ADA10000}"/>
    <cellStyle name="Normal 3 2 3 5 2" xfId="1205" xr:uid="{00000000-0005-0000-0000-0000AEA10000}"/>
    <cellStyle name="Normal 3 2 3 5 2 10" xfId="51616" xr:uid="{00000000-0005-0000-0000-0000AFA10000}"/>
    <cellStyle name="Normal 3 2 3 5 2 11" xfId="60002" xr:uid="{00000000-0005-0000-0000-0000B0A10000}"/>
    <cellStyle name="Normal 3 2 3 5 2 12" xfId="61425" xr:uid="{00000000-0005-0000-0000-0000B1A10000}"/>
    <cellStyle name="Normal 3 2 3 5 2 2" xfId="3156" xr:uid="{00000000-0005-0000-0000-0000B2A10000}"/>
    <cellStyle name="Normal 3 2 3 5 2 2 2" xfId="5873" xr:uid="{00000000-0005-0000-0000-0000B3A10000}"/>
    <cellStyle name="Normal 3 2 3 5 2 2 2 2" xfId="17227" xr:uid="{00000000-0005-0000-0000-0000B4A10000}"/>
    <cellStyle name="Normal 3 2 3 5 2 2 2 3" xfId="25613" xr:uid="{00000000-0005-0000-0000-0000B5A10000}"/>
    <cellStyle name="Normal 3 2 3 5 2 2 2 4" xfId="33999" xr:uid="{00000000-0005-0000-0000-0000B6A10000}"/>
    <cellStyle name="Normal 3 2 3 5 2 2 2 5" xfId="42385" xr:uid="{00000000-0005-0000-0000-0000B7A10000}"/>
    <cellStyle name="Normal 3 2 3 5 2 2 2 6" xfId="50771" xr:uid="{00000000-0005-0000-0000-0000B8A10000}"/>
    <cellStyle name="Normal 3 2 3 5 2 2 2 7" xfId="59157" xr:uid="{00000000-0005-0000-0000-0000B9A10000}"/>
    <cellStyle name="Normal 3 2 3 5 2 2 3" xfId="8841" xr:uid="{00000000-0005-0000-0000-0000BAA10000}"/>
    <cellStyle name="Normal 3 2 3 5 2 2 3 2" xfId="14517" xr:uid="{00000000-0005-0000-0000-0000BBA10000}"/>
    <cellStyle name="Normal 3 2 3 5 2 2 3 3" xfId="22903" xr:uid="{00000000-0005-0000-0000-0000BCA10000}"/>
    <cellStyle name="Normal 3 2 3 5 2 2 3 4" xfId="31289" xr:uid="{00000000-0005-0000-0000-0000BDA10000}"/>
    <cellStyle name="Normal 3 2 3 5 2 2 3 5" xfId="39675" xr:uid="{00000000-0005-0000-0000-0000BEA10000}"/>
    <cellStyle name="Normal 3 2 3 5 2 2 3 6" xfId="48061" xr:uid="{00000000-0005-0000-0000-0000BFA10000}"/>
    <cellStyle name="Normal 3 2 3 5 2 2 3 7" xfId="56447" xr:uid="{00000000-0005-0000-0000-0000C0A10000}"/>
    <cellStyle name="Normal 3 2 3 5 2 2 4" xfId="11551" xr:uid="{00000000-0005-0000-0000-0000C1A10000}"/>
    <cellStyle name="Normal 3 2 3 5 2 2 5" xfId="19937" xr:uid="{00000000-0005-0000-0000-0000C2A10000}"/>
    <cellStyle name="Normal 3 2 3 5 2 2 6" xfId="28323" xr:uid="{00000000-0005-0000-0000-0000C3A10000}"/>
    <cellStyle name="Normal 3 2 3 5 2 2 7" xfId="36709" xr:uid="{00000000-0005-0000-0000-0000C4A10000}"/>
    <cellStyle name="Normal 3 2 3 5 2 2 8" xfId="45095" xr:uid="{00000000-0005-0000-0000-0000C5A10000}"/>
    <cellStyle name="Normal 3 2 3 5 2 2 9" xfId="53481" xr:uid="{00000000-0005-0000-0000-0000C6A10000}"/>
    <cellStyle name="Normal 3 2 3 5 2 3" xfId="4008" xr:uid="{00000000-0005-0000-0000-0000C7A10000}"/>
    <cellStyle name="Normal 3 2 3 5 2 3 2" xfId="15362" xr:uid="{00000000-0005-0000-0000-0000C8A10000}"/>
    <cellStyle name="Normal 3 2 3 5 2 3 3" xfId="23748" xr:uid="{00000000-0005-0000-0000-0000C9A10000}"/>
    <cellStyle name="Normal 3 2 3 5 2 3 4" xfId="32134" xr:uid="{00000000-0005-0000-0000-0000CAA10000}"/>
    <cellStyle name="Normal 3 2 3 5 2 3 5" xfId="40520" xr:uid="{00000000-0005-0000-0000-0000CBA10000}"/>
    <cellStyle name="Normal 3 2 3 5 2 3 6" xfId="48906" xr:uid="{00000000-0005-0000-0000-0000CCA10000}"/>
    <cellStyle name="Normal 3 2 3 5 2 3 7" xfId="57292" xr:uid="{00000000-0005-0000-0000-0000CDA10000}"/>
    <cellStyle name="Normal 3 2 3 5 2 4" xfId="6976" xr:uid="{00000000-0005-0000-0000-0000CEA10000}"/>
    <cellStyle name="Normal 3 2 3 5 2 4 2" xfId="12652" xr:uid="{00000000-0005-0000-0000-0000CFA10000}"/>
    <cellStyle name="Normal 3 2 3 5 2 4 3" xfId="21038" xr:uid="{00000000-0005-0000-0000-0000D0A10000}"/>
    <cellStyle name="Normal 3 2 3 5 2 4 4" xfId="29424" xr:uid="{00000000-0005-0000-0000-0000D1A10000}"/>
    <cellStyle name="Normal 3 2 3 5 2 4 5" xfId="37810" xr:uid="{00000000-0005-0000-0000-0000D2A10000}"/>
    <cellStyle name="Normal 3 2 3 5 2 4 6" xfId="46196" xr:uid="{00000000-0005-0000-0000-0000D3A10000}"/>
    <cellStyle name="Normal 3 2 3 5 2 4 7" xfId="54582" xr:uid="{00000000-0005-0000-0000-0000D4A10000}"/>
    <cellStyle name="Normal 3 2 3 5 2 5" xfId="9686" xr:uid="{00000000-0005-0000-0000-0000D5A10000}"/>
    <cellStyle name="Normal 3 2 3 5 2 6" xfId="18072" xr:uid="{00000000-0005-0000-0000-0000D6A10000}"/>
    <cellStyle name="Normal 3 2 3 5 2 7" xfId="26458" xr:uid="{00000000-0005-0000-0000-0000D7A10000}"/>
    <cellStyle name="Normal 3 2 3 5 2 8" xfId="34844" xr:uid="{00000000-0005-0000-0000-0000D8A10000}"/>
    <cellStyle name="Normal 3 2 3 5 2 9" xfId="43230" xr:uid="{00000000-0005-0000-0000-0000D9A10000}"/>
    <cellStyle name="Normal 3 2 3 5 3" xfId="1697" xr:uid="{00000000-0005-0000-0000-0000DAA10000}"/>
    <cellStyle name="Normal 3 2 3 5 3 10" xfId="52022" xr:uid="{00000000-0005-0000-0000-0000DBA10000}"/>
    <cellStyle name="Normal 3 2 3 5 3 11" xfId="60408" xr:uid="{00000000-0005-0000-0000-0000DCA10000}"/>
    <cellStyle name="Normal 3 2 3 5 3 2" xfId="2717" xr:uid="{00000000-0005-0000-0000-0000DDA10000}"/>
    <cellStyle name="Normal 3 2 3 5 3 2 2" xfId="5434" xr:uid="{00000000-0005-0000-0000-0000DEA10000}"/>
    <cellStyle name="Normal 3 2 3 5 3 2 2 2" xfId="16788" xr:uid="{00000000-0005-0000-0000-0000DFA10000}"/>
    <cellStyle name="Normal 3 2 3 5 3 2 2 3" xfId="25174" xr:uid="{00000000-0005-0000-0000-0000E0A10000}"/>
    <cellStyle name="Normal 3 2 3 5 3 2 2 4" xfId="33560" xr:uid="{00000000-0005-0000-0000-0000E1A10000}"/>
    <cellStyle name="Normal 3 2 3 5 3 2 2 5" xfId="41946" xr:uid="{00000000-0005-0000-0000-0000E2A10000}"/>
    <cellStyle name="Normal 3 2 3 5 3 2 2 6" xfId="50332" xr:uid="{00000000-0005-0000-0000-0000E3A10000}"/>
    <cellStyle name="Normal 3 2 3 5 3 2 2 7" xfId="58718" xr:uid="{00000000-0005-0000-0000-0000E4A10000}"/>
    <cellStyle name="Normal 3 2 3 5 3 2 3" xfId="8402" xr:uid="{00000000-0005-0000-0000-0000E5A10000}"/>
    <cellStyle name="Normal 3 2 3 5 3 2 3 2" xfId="14078" xr:uid="{00000000-0005-0000-0000-0000E6A10000}"/>
    <cellStyle name="Normal 3 2 3 5 3 2 3 3" xfId="22464" xr:uid="{00000000-0005-0000-0000-0000E7A10000}"/>
    <cellStyle name="Normal 3 2 3 5 3 2 3 4" xfId="30850" xr:uid="{00000000-0005-0000-0000-0000E8A10000}"/>
    <cellStyle name="Normal 3 2 3 5 3 2 3 5" xfId="39236" xr:uid="{00000000-0005-0000-0000-0000E9A10000}"/>
    <cellStyle name="Normal 3 2 3 5 3 2 3 6" xfId="47622" xr:uid="{00000000-0005-0000-0000-0000EAA10000}"/>
    <cellStyle name="Normal 3 2 3 5 3 2 3 7" xfId="56008" xr:uid="{00000000-0005-0000-0000-0000EBA10000}"/>
    <cellStyle name="Normal 3 2 3 5 3 2 4" xfId="11112" xr:uid="{00000000-0005-0000-0000-0000ECA10000}"/>
    <cellStyle name="Normal 3 2 3 5 3 2 5" xfId="19498" xr:uid="{00000000-0005-0000-0000-0000EDA10000}"/>
    <cellStyle name="Normal 3 2 3 5 3 2 6" xfId="27884" xr:uid="{00000000-0005-0000-0000-0000EEA10000}"/>
    <cellStyle name="Normal 3 2 3 5 3 2 7" xfId="36270" xr:uid="{00000000-0005-0000-0000-0000EFA10000}"/>
    <cellStyle name="Normal 3 2 3 5 3 2 8" xfId="44656" xr:uid="{00000000-0005-0000-0000-0000F0A10000}"/>
    <cellStyle name="Normal 3 2 3 5 3 2 9" xfId="53042" xr:uid="{00000000-0005-0000-0000-0000F1A10000}"/>
    <cellStyle name="Normal 3 2 3 5 3 3" xfId="4414" xr:uid="{00000000-0005-0000-0000-0000F2A10000}"/>
    <cellStyle name="Normal 3 2 3 5 3 3 2" xfId="15768" xr:uid="{00000000-0005-0000-0000-0000F3A10000}"/>
    <cellStyle name="Normal 3 2 3 5 3 3 3" xfId="24154" xr:uid="{00000000-0005-0000-0000-0000F4A10000}"/>
    <cellStyle name="Normal 3 2 3 5 3 3 4" xfId="32540" xr:uid="{00000000-0005-0000-0000-0000F5A10000}"/>
    <cellStyle name="Normal 3 2 3 5 3 3 5" xfId="40926" xr:uid="{00000000-0005-0000-0000-0000F6A10000}"/>
    <cellStyle name="Normal 3 2 3 5 3 3 6" xfId="49312" xr:uid="{00000000-0005-0000-0000-0000F7A10000}"/>
    <cellStyle name="Normal 3 2 3 5 3 3 7" xfId="57698" xr:uid="{00000000-0005-0000-0000-0000F8A10000}"/>
    <cellStyle name="Normal 3 2 3 5 3 4" xfId="7382" xr:uid="{00000000-0005-0000-0000-0000F9A10000}"/>
    <cellStyle name="Normal 3 2 3 5 3 4 2" xfId="13058" xr:uid="{00000000-0005-0000-0000-0000FAA10000}"/>
    <cellStyle name="Normal 3 2 3 5 3 4 3" xfId="21444" xr:uid="{00000000-0005-0000-0000-0000FBA10000}"/>
    <cellStyle name="Normal 3 2 3 5 3 4 4" xfId="29830" xr:uid="{00000000-0005-0000-0000-0000FCA10000}"/>
    <cellStyle name="Normal 3 2 3 5 3 4 5" xfId="38216" xr:uid="{00000000-0005-0000-0000-0000FDA10000}"/>
    <cellStyle name="Normal 3 2 3 5 3 4 6" xfId="46602" xr:uid="{00000000-0005-0000-0000-0000FEA10000}"/>
    <cellStyle name="Normal 3 2 3 5 3 4 7" xfId="54988" xr:uid="{00000000-0005-0000-0000-0000FFA10000}"/>
    <cellStyle name="Normal 3 2 3 5 3 5" xfId="10092" xr:uid="{00000000-0005-0000-0000-000000A20000}"/>
    <cellStyle name="Normal 3 2 3 5 3 6" xfId="18478" xr:uid="{00000000-0005-0000-0000-000001A20000}"/>
    <cellStyle name="Normal 3 2 3 5 3 7" xfId="26864" xr:uid="{00000000-0005-0000-0000-000002A20000}"/>
    <cellStyle name="Normal 3 2 3 5 3 8" xfId="35250" xr:uid="{00000000-0005-0000-0000-000003A20000}"/>
    <cellStyle name="Normal 3 2 3 5 3 9" xfId="43636" xr:uid="{00000000-0005-0000-0000-000004A20000}"/>
    <cellStyle name="Normal 3 2 3 5 4" xfId="2311" xr:uid="{00000000-0005-0000-0000-000005A20000}"/>
    <cellStyle name="Normal 3 2 3 5 4 2" xfId="5028" xr:uid="{00000000-0005-0000-0000-000006A20000}"/>
    <cellStyle name="Normal 3 2 3 5 4 2 2" xfId="16382" xr:uid="{00000000-0005-0000-0000-000007A20000}"/>
    <cellStyle name="Normal 3 2 3 5 4 2 3" xfId="24768" xr:uid="{00000000-0005-0000-0000-000008A20000}"/>
    <cellStyle name="Normal 3 2 3 5 4 2 4" xfId="33154" xr:uid="{00000000-0005-0000-0000-000009A20000}"/>
    <cellStyle name="Normal 3 2 3 5 4 2 5" xfId="41540" xr:uid="{00000000-0005-0000-0000-00000AA20000}"/>
    <cellStyle name="Normal 3 2 3 5 4 2 6" xfId="49926" xr:uid="{00000000-0005-0000-0000-00000BA20000}"/>
    <cellStyle name="Normal 3 2 3 5 4 2 7" xfId="58312" xr:uid="{00000000-0005-0000-0000-00000CA20000}"/>
    <cellStyle name="Normal 3 2 3 5 4 3" xfId="7996" xr:uid="{00000000-0005-0000-0000-00000DA20000}"/>
    <cellStyle name="Normal 3 2 3 5 4 3 2" xfId="13672" xr:uid="{00000000-0005-0000-0000-00000EA20000}"/>
    <cellStyle name="Normal 3 2 3 5 4 3 3" xfId="22058" xr:uid="{00000000-0005-0000-0000-00000FA20000}"/>
    <cellStyle name="Normal 3 2 3 5 4 3 4" xfId="30444" xr:uid="{00000000-0005-0000-0000-000010A20000}"/>
    <cellStyle name="Normal 3 2 3 5 4 3 5" xfId="38830" xr:uid="{00000000-0005-0000-0000-000011A20000}"/>
    <cellStyle name="Normal 3 2 3 5 4 3 6" xfId="47216" xr:uid="{00000000-0005-0000-0000-000012A20000}"/>
    <cellStyle name="Normal 3 2 3 5 4 3 7" xfId="55602" xr:uid="{00000000-0005-0000-0000-000013A20000}"/>
    <cellStyle name="Normal 3 2 3 5 4 4" xfId="10706" xr:uid="{00000000-0005-0000-0000-000014A20000}"/>
    <cellStyle name="Normal 3 2 3 5 4 5" xfId="19092" xr:uid="{00000000-0005-0000-0000-000015A20000}"/>
    <cellStyle name="Normal 3 2 3 5 4 6" xfId="27478" xr:uid="{00000000-0005-0000-0000-000016A20000}"/>
    <cellStyle name="Normal 3 2 3 5 4 7" xfId="35864" xr:uid="{00000000-0005-0000-0000-000017A20000}"/>
    <cellStyle name="Normal 3 2 3 5 4 8" xfId="44250" xr:uid="{00000000-0005-0000-0000-000018A20000}"/>
    <cellStyle name="Normal 3 2 3 5 4 9" xfId="52636" xr:uid="{00000000-0005-0000-0000-000019A20000}"/>
    <cellStyle name="Normal 3 2 3 5 5" xfId="748" xr:uid="{00000000-0005-0000-0000-00001AA20000}"/>
    <cellStyle name="Normal 3 2 3 5 5 2" xfId="6537" xr:uid="{00000000-0005-0000-0000-00001BA20000}"/>
    <cellStyle name="Normal 3 2 3 5 5 3" xfId="12213" xr:uid="{00000000-0005-0000-0000-00001CA20000}"/>
    <cellStyle name="Normal 3 2 3 5 5 4" xfId="20599" xr:uid="{00000000-0005-0000-0000-00001DA20000}"/>
    <cellStyle name="Normal 3 2 3 5 5 5" xfId="28985" xr:uid="{00000000-0005-0000-0000-00001EA20000}"/>
    <cellStyle name="Normal 3 2 3 5 5 6" xfId="37371" xr:uid="{00000000-0005-0000-0000-00001FA20000}"/>
    <cellStyle name="Normal 3 2 3 5 5 7" xfId="45757" xr:uid="{00000000-0005-0000-0000-000020A20000}"/>
    <cellStyle name="Normal 3 2 3 5 5 8" xfId="54143" xr:uid="{00000000-0005-0000-0000-000021A20000}"/>
    <cellStyle name="Normal 3 2 3 5 6" xfId="3569" xr:uid="{00000000-0005-0000-0000-000022A20000}"/>
    <cellStyle name="Normal 3 2 3 5 6 2" xfId="14923" xr:uid="{00000000-0005-0000-0000-000023A20000}"/>
    <cellStyle name="Normal 3 2 3 5 6 3" xfId="23309" xr:uid="{00000000-0005-0000-0000-000024A20000}"/>
    <cellStyle name="Normal 3 2 3 5 6 4" xfId="31695" xr:uid="{00000000-0005-0000-0000-000025A20000}"/>
    <cellStyle name="Normal 3 2 3 5 6 5" xfId="40081" xr:uid="{00000000-0005-0000-0000-000026A20000}"/>
    <cellStyle name="Normal 3 2 3 5 6 6" xfId="48467" xr:uid="{00000000-0005-0000-0000-000027A20000}"/>
    <cellStyle name="Normal 3 2 3 5 6 7" xfId="56853" xr:uid="{00000000-0005-0000-0000-000028A20000}"/>
    <cellStyle name="Normal 3 2 3 5 7" xfId="6127" xr:uid="{00000000-0005-0000-0000-000029A20000}"/>
    <cellStyle name="Normal 3 2 3 5 7 2" xfId="11803" xr:uid="{00000000-0005-0000-0000-00002AA20000}"/>
    <cellStyle name="Normal 3 2 3 5 7 3" xfId="20189" xr:uid="{00000000-0005-0000-0000-00002BA20000}"/>
    <cellStyle name="Normal 3 2 3 5 7 4" xfId="28575" xr:uid="{00000000-0005-0000-0000-00002CA20000}"/>
    <cellStyle name="Normal 3 2 3 5 7 5" xfId="36961" xr:uid="{00000000-0005-0000-0000-00002DA20000}"/>
    <cellStyle name="Normal 3 2 3 5 7 6" xfId="45347" xr:uid="{00000000-0005-0000-0000-00002EA20000}"/>
    <cellStyle name="Normal 3 2 3 5 7 7" xfId="53733" xr:uid="{00000000-0005-0000-0000-00002FA20000}"/>
    <cellStyle name="Normal 3 2 3 5 8" xfId="9247" xr:uid="{00000000-0005-0000-0000-000030A20000}"/>
    <cellStyle name="Normal 3 2 3 5 9" xfId="17633" xr:uid="{00000000-0005-0000-0000-000031A20000}"/>
    <cellStyle name="Normal 3 2 3 6" xfId="1206" xr:uid="{00000000-0005-0000-0000-000032A20000}"/>
    <cellStyle name="Normal 3 2 3 6 10" xfId="43231" xr:uid="{00000000-0005-0000-0000-000033A20000}"/>
    <cellStyle name="Normal 3 2 3 6 11" xfId="51617" xr:uid="{00000000-0005-0000-0000-000034A20000}"/>
    <cellStyle name="Normal 3 2 3 6 12" xfId="60003" xr:uid="{00000000-0005-0000-0000-000035A20000}"/>
    <cellStyle name="Normal 3 2 3 6 13" xfId="61052" xr:uid="{00000000-0005-0000-0000-000036A20000}"/>
    <cellStyle name="Normal 3 2 3 6 2" xfId="1921" xr:uid="{00000000-0005-0000-0000-000037A20000}"/>
    <cellStyle name="Normal 3 2 3 6 2 10" xfId="52246" xr:uid="{00000000-0005-0000-0000-000038A20000}"/>
    <cellStyle name="Normal 3 2 3 6 2 11" xfId="60632" xr:uid="{00000000-0005-0000-0000-000039A20000}"/>
    <cellStyle name="Normal 3 2 3 6 2 2" xfId="3157" xr:uid="{00000000-0005-0000-0000-00003AA20000}"/>
    <cellStyle name="Normal 3 2 3 6 2 2 2" xfId="5874" xr:uid="{00000000-0005-0000-0000-00003BA20000}"/>
    <cellStyle name="Normal 3 2 3 6 2 2 2 2" xfId="17228" xr:uid="{00000000-0005-0000-0000-00003CA20000}"/>
    <cellStyle name="Normal 3 2 3 6 2 2 2 3" xfId="25614" xr:uid="{00000000-0005-0000-0000-00003DA20000}"/>
    <cellStyle name="Normal 3 2 3 6 2 2 2 4" xfId="34000" xr:uid="{00000000-0005-0000-0000-00003EA20000}"/>
    <cellStyle name="Normal 3 2 3 6 2 2 2 5" xfId="42386" xr:uid="{00000000-0005-0000-0000-00003FA20000}"/>
    <cellStyle name="Normal 3 2 3 6 2 2 2 6" xfId="50772" xr:uid="{00000000-0005-0000-0000-000040A20000}"/>
    <cellStyle name="Normal 3 2 3 6 2 2 2 7" xfId="59158" xr:uid="{00000000-0005-0000-0000-000041A20000}"/>
    <cellStyle name="Normal 3 2 3 6 2 2 3" xfId="8842" xr:uid="{00000000-0005-0000-0000-000042A20000}"/>
    <cellStyle name="Normal 3 2 3 6 2 2 3 2" xfId="14518" xr:uid="{00000000-0005-0000-0000-000043A20000}"/>
    <cellStyle name="Normal 3 2 3 6 2 2 3 3" xfId="22904" xr:uid="{00000000-0005-0000-0000-000044A20000}"/>
    <cellStyle name="Normal 3 2 3 6 2 2 3 4" xfId="31290" xr:uid="{00000000-0005-0000-0000-000045A20000}"/>
    <cellStyle name="Normal 3 2 3 6 2 2 3 5" xfId="39676" xr:uid="{00000000-0005-0000-0000-000046A20000}"/>
    <cellStyle name="Normal 3 2 3 6 2 2 3 6" xfId="48062" xr:uid="{00000000-0005-0000-0000-000047A20000}"/>
    <cellStyle name="Normal 3 2 3 6 2 2 3 7" xfId="56448" xr:uid="{00000000-0005-0000-0000-000048A20000}"/>
    <cellStyle name="Normal 3 2 3 6 2 2 4" xfId="11552" xr:uid="{00000000-0005-0000-0000-000049A20000}"/>
    <cellStyle name="Normal 3 2 3 6 2 2 5" xfId="19938" xr:uid="{00000000-0005-0000-0000-00004AA20000}"/>
    <cellStyle name="Normal 3 2 3 6 2 2 6" xfId="28324" xr:uid="{00000000-0005-0000-0000-00004BA20000}"/>
    <cellStyle name="Normal 3 2 3 6 2 2 7" xfId="36710" xr:uid="{00000000-0005-0000-0000-00004CA20000}"/>
    <cellStyle name="Normal 3 2 3 6 2 2 8" xfId="45096" xr:uid="{00000000-0005-0000-0000-00004DA20000}"/>
    <cellStyle name="Normal 3 2 3 6 2 2 9" xfId="53482" xr:uid="{00000000-0005-0000-0000-00004EA20000}"/>
    <cellStyle name="Normal 3 2 3 6 2 3" xfId="4638" xr:uid="{00000000-0005-0000-0000-00004FA20000}"/>
    <cellStyle name="Normal 3 2 3 6 2 3 2" xfId="15992" xr:uid="{00000000-0005-0000-0000-000050A20000}"/>
    <cellStyle name="Normal 3 2 3 6 2 3 3" xfId="24378" xr:uid="{00000000-0005-0000-0000-000051A20000}"/>
    <cellStyle name="Normal 3 2 3 6 2 3 4" xfId="32764" xr:uid="{00000000-0005-0000-0000-000052A20000}"/>
    <cellStyle name="Normal 3 2 3 6 2 3 5" xfId="41150" xr:uid="{00000000-0005-0000-0000-000053A20000}"/>
    <cellStyle name="Normal 3 2 3 6 2 3 6" xfId="49536" xr:uid="{00000000-0005-0000-0000-000054A20000}"/>
    <cellStyle name="Normal 3 2 3 6 2 3 7" xfId="57922" xr:uid="{00000000-0005-0000-0000-000055A20000}"/>
    <cellStyle name="Normal 3 2 3 6 2 4" xfId="7606" xr:uid="{00000000-0005-0000-0000-000056A20000}"/>
    <cellStyle name="Normal 3 2 3 6 2 4 2" xfId="13282" xr:uid="{00000000-0005-0000-0000-000057A20000}"/>
    <cellStyle name="Normal 3 2 3 6 2 4 3" xfId="21668" xr:uid="{00000000-0005-0000-0000-000058A20000}"/>
    <cellStyle name="Normal 3 2 3 6 2 4 4" xfId="30054" xr:uid="{00000000-0005-0000-0000-000059A20000}"/>
    <cellStyle name="Normal 3 2 3 6 2 4 5" xfId="38440" xr:uid="{00000000-0005-0000-0000-00005AA20000}"/>
    <cellStyle name="Normal 3 2 3 6 2 4 6" xfId="46826" xr:uid="{00000000-0005-0000-0000-00005BA20000}"/>
    <cellStyle name="Normal 3 2 3 6 2 4 7" xfId="55212" xr:uid="{00000000-0005-0000-0000-00005CA20000}"/>
    <cellStyle name="Normal 3 2 3 6 2 5" xfId="10316" xr:uid="{00000000-0005-0000-0000-00005DA20000}"/>
    <cellStyle name="Normal 3 2 3 6 2 6" xfId="18702" xr:uid="{00000000-0005-0000-0000-00005EA20000}"/>
    <cellStyle name="Normal 3 2 3 6 2 7" xfId="27088" xr:uid="{00000000-0005-0000-0000-00005FA20000}"/>
    <cellStyle name="Normal 3 2 3 6 2 8" xfId="35474" xr:uid="{00000000-0005-0000-0000-000060A20000}"/>
    <cellStyle name="Normal 3 2 3 6 2 9" xfId="43860" xr:uid="{00000000-0005-0000-0000-000061A20000}"/>
    <cellStyle name="Normal 3 2 3 6 3" xfId="2312" xr:uid="{00000000-0005-0000-0000-000062A20000}"/>
    <cellStyle name="Normal 3 2 3 6 3 2" xfId="5029" xr:uid="{00000000-0005-0000-0000-000063A20000}"/>
    <cellStyle name="Normal 3 2 3 6 3 2 2" xfId="16383" xr:uid="{00000000-0005-0000-0000-000064A20000}"/>
    <cellStyle name="Normal 3 2 3 6 3 2 3" xfId="24769" xr:uid="{00000000-0005-0000-0000-000065A20000}"/>
    <cellStyle name="Normal 3 2 3 6 3 2 4" xfId="33155" xr:uid="{00000000-0005-0000-0000-000066A20000}"/>
    <cellStyle name="Normal 3 2 3 6 3 2 5" xfId="41541" xr:uid="{00000000-0005-0000-0000-000067A20000}"/>
    <cellStyle name="Normal 3 2 3 6 3 2 6" xfId="49927" xr:uid="{00000000-0005-0000-0000-000068A20000}"/>
    <cellStyle name="Normal 3 2 3 6 3 2 7" xfId="58313" xr:uid="{00000000-0005-0000-0000-000069A20000}"/>
    <cellStyle name="Normal 3 2 3 6 3 3" xfId="7997" xr:uid="{00000000-0005-0000-0000-00006AA20000}"/>
    <cellStyle name="Normal 3 2 3 6 3 3 2" xfId="13673" xr:uid="{00000000-0005-0000-0000-00006BA20000}"/>
    <cellStyle name="Normal 3 2 3 6 3 3 3" xfId="22059" xr:uid="{00000000-0005-0000-0000-00006CA20000}"/>
    <cellStyle name="Normal 3 2 3 6 3 3 4" xfId="30445" xr:uid="{00000000-0005-0000-0000-00006DA20000}"/>
    <cellStyle name="Normal 3 2 3 6 3 3 5" xfId="38831" xr:uid="{00000000-0005-0000-0000-00006EA20000}"/>
    <cellStyle name="Normal 3 2 3 6 3 3 6" xfId="47217" xr:uid="{00000000-0005-0000-0000-00006FA20000}"/>
    <cellStyle name="Normal 3 2 3 6 3 3 7" xfId="55603" xr:uid="{00000000-0005-0000-0000-000070A20000}"/>
    <cellStyle name="Normal 3 2 3 6 3 4" xfId="10707" xr:uid="{00000000-0005-0000-0000-000071A20000}"/>
    <cellStyle name="Normal 3 2 3 6 3 5" xfId="19093" xr:uid="{00000000-0005-0000-0000-000072A20000}"/>
    <cellStyle name="Normal 3 2 3 6 3 6" xfId="27479" xr:uid="{00000000-0005-0000-0000-000073A20000}"/>
    <cellStyle name="Normal 3 2 3 6 3 7" xfId="35865" xr:uid="{00000000-0005-0000-0000-000074A20000}"/>
    <cellStyle name="Normal 3 2 3 6 3 8" xfId="44251" xr:uid="{00000000-0005-0000-0000-000075A20000}"/>
    <cellStyle name="Normal 3 2 3 6 3 9" xfId="52637" xr:uid="{00000000-0005-0000-0000-000076A20000}"/>
    <cellStyle name="Normal 3 2 3 6 4" xfId="4009" xr:uid="{00000000-0005-0000-0000-000077A20000}"/>
    <cellStyle name="Normal 3 2 3 6 4 2" xfId="15363" xr:uid="{00000000-0005-0000-0000-000078A20000}"/>
    <cellStyle name="Normal 3 2 3 6 4 3" xfId="23749" xr:uid="{00000000-0005-0000-0000-000079A20000}"/>
    <cellStyle name="Normal 3 2 3 6 4 4" xfId="32135" xr:uid="{00000000-0005-0000-0000-00007AA20000}"/>
    <cellStyle name="Normal 3 2 3 6 4 5" xfId="40521" xr:uid="{00000000-0005-0000-0000-00007BA20000}"/>
    <cellStyle name="Normal 3 2 3 6 4 6" xfId="48907" xr:uid="{00000000-0005-0000-0000-00007CA20000}"/>
    <cellStyle name="Normal 3 2 3 6 4 7" xfId="57293" xr:uid="{00000000-0005-0000-0000-00007DA20000}"/>
    <cellStyle name="Normal 3 2 3 6 5" xfId="6977" xr:uid="{00000000-0005-0000-0000-00007EA20000}"/>
    <cellStyle name="Normal 3 2 3 6 5 2" xfId="12653" xr:uid="{00000000-0005-0000-0000-00007FA20000}"/>
    <cellStyle name="Normal 3 2 3 6 5 3" xfId="21039" xr:uid="{00000000-0005-0000-0000-000080A20000}"/>
    <cellStyle name="Normal 3 2 3 6 5 4" xfId="29425" xr:uid="{00000000-0005-0000-0000-000081A20000}"/>
    <cellStyle name="Normal 3 2 3 6 5 5" xfId="37811" xr:uid="{00000000-0005-0000-0000-000082A20000}"/>
    <cellStyle name="Normal 3 2 3 6 5 6" xfId="46197" xr:uid="{00000000-0005-0000-0000-000083A20000}"/>
    <cellStyle name="Normal 3 2 3 6 5 7" xfId="54583" xr:uid="{00000000-0005-0000-0000-000084A20000}"/>
    <cellStyle name="Normal 3 2 3 6 6" xfId="9687" xr:uid="{00000000-0005-0000-0000-000085A20000}"/>
    <cellStyle name="Normal 3 2 3 6 7" xfId="18073" xr:uid="{00000000-0005-0000-0000-000086A20000}"/>
    <cellStyle name="Normal 3 2 3 6 8" xfId="26459" xr:uid="{00000000-0005-0000-0000-000087A20000}"/>
    <cellStyle name="Normal 3 2 3 6 9" xfId="34845" xr:uid="{00000000-0005-0000-0000-000088A20000}"/>
    <cellStyle name="Normal 3 2 3 7" xfId="1192" xr:uid="{00000000-0005-0000-0000-000089A20000}"/>
    <cellStyle name="Normal 3 2 3 7 10" xfId="51603" xr:uid="{00000000-0005-0000-0000-00008AA20000}"/>
    <cellStyle name="Normal 3 2 3 7 11" xfId="59989" xr:uid="{00000000-0005-0000-0000-00008BA20000}"/>
    <cellStyle name="Normal 3 2 3 7 12" xfId="61416" xr:uid="{00000000-0005-0000-0000-00008CA20000}"/>
    <cellStyle name="Normal 3 2 3 7 2" xfId="3143" xr:uid="{00000000-0005-0000-0000-00008DA20000}"/>
    <cellStyle name="Normal 3 2 3 7 2 2" xfId="5860" xr:uid="{00000000-0005-0000-0000-00008EA20000}"/>
    <cellStyle name="Normal 3 2 3 7 2 2 2" xfId="17214" xr:uid="{00000000-0005-0000-0000-00008FA20000}"/>
    <cellStyle name="Normal 3 2 3 7 2 2 3" xfId="25600" xr:uid="{00000000-0005-0000-0000-000090A20000}"/>
    <cellStyle name="Normal 3 2 3 7 2 2 4" xfId="33986" xr:uid="{00000000-0005-0000-0000-000091A20000}"/>
    <cellStyle name="Normal 3 2 3 7 2 2 5" xfId="42372" xr:uid="{00000000-0005-0000-0000-000092A20000}"/>
    <cellStyle name="Normal 3 2 3 7 2 2 6" xfId="50758" xr:uid="{00000000-0005-0000-0000-000093A20000}"/>
    <cellStyle name="Normal 3 2 3 7 2 2 7" xfId="59144" xr:uid="{00000000-0005-0000-0000-000094A20000}"/>
    <cellStyle name="Normal 3 2 3 7 2 3" xfId="8828" xr:uid="{00000000-0005-0000-0000-000095A20000}"/>
    <cellStyle name="Normal 3 2 3 7 2 3 2" xfId="14504" xr:uid="{00000000-0005-0000-0000-000096A20000}"/>
    <cellStyle name="Normal 3 2 3 7 2 3 3" xfId="22890" xr:uid="{00000000-0005-0000-0000-000097A20000}"/>
    <cellStyle name="Normal 3 2 3 7 2 3 4" xfId="31276" xr:uid="{00000000-0005-0000-0000-000098A20000}"/>
    <cellStyle name="Normal 3 2 3 7 2 3 5" xfId="39662" xr:uid="{00000000-0005-0000-0000-000099A20000}"/>
    <cellStyle name="Normal 3 2 3 7 2 3 6" xfId="48048" xr:uid="{00000000-0005-0000-0000-00009AA20000}"/>
    <cellStyle name="Normal 3 2 3 7 2 3 7" xfId="56434" xr:uid="{00000000-0005-0000-0000-00009BA20000}"/>
    <cellStyle name="Normal 3 2 3 7 2 4" xfId="11538" xr:uid="{00000000-0005-0000-0000-00009CA20000}"/>
    <cellStyle name="Normal 3 2 3 7 2 5" xfId="19924" xr:uid="{00000000-0005-0000-0000-00009DA20000}"/>
    <cellStyle name="Normal 3 2 3 7 2 6" xfId="28310" xr:uid="{00000000-0005-0000-0000-00009EA20000}"/>
    <cellStyle name="Normal 3 2 3 7 2 7" xfId="36696" xr:uid="{00000000-0005-0000-0000-00009FA20000}"/>
    <cellStyle name="Normal 3 2 3 7 2 8" xfId="45082" xr:uid="{00000000-0005-0000-0000-0000A0A20000}"/>
    <cellStyle name="Normal 3 2 3 7 2 9" xfId="53468" xr:uid="{00000000-0005-0000-0000-0000A1A20000}"/>
    <cellStyle name="Normal 3 2 3 7 3" xfId="3995" xr:uid="{00000000-0005-0000-0000-0000A2A20000}"/>
    <cellStyle name="Normal 3 2 3 7 3 2" xfId="15349" xr:uid="{00000000-0005-0000-0000-0000A3A20000}"/>
    <cellStyle name="Normal 3 2 3 7 3 3" xfId="23735" xr:uid="{00000000-0005-0000-0000-0000A4A20000}"/>
    <cellStyle name="Normal 3 2 3 7 3 4" xfId="32121" xr:uid="{00000000-0005-0000-0000-0000A5A20000}"/>
    <cellStyle name="Normal 3 2 3 7 3 5" xfId="40507" xr:uid="{00000000-0005-0000-0000-0000A6A20000}"/>
    <cellStyle name="Normal 3 2 3 7 3 6" xfId="48893" xr:uid="{00000000-0005-0000-0000-0000A7A20000}"/>
    <cellStyle name="Normal 3 2 3 7 3 7" xfId="57279" xr:uid="{00000000-0005-0000-0000-0000A8A20000}"/>
    <cellStyle name="Normal 3 2 3 7 4" xfId="6963" xr:uid="{00000000-0005-0000-0000-0000A9A20000}"/>
    <cellStyle name="Normal 3 2 3 7 4 2" xfId="12639" xr:uid="{00000000-0005-0000-0000-0000AAA20000}"/>
    <cellStyle name="Normal 3 2 3 7 4 3" xfId="21025" xr:uid="{00000000-0005-0000-0000-0000ABA20000}"/>
    <cellStyle name="Normal 3 2 3 7 4 4" xfId="29411" xr:uid="{00000000-0005-0000-0000-0000ACA20000}"/>
    <cellStyle name="Normal 3 2 3 7 4 5" xfId="37797" xr:uid="{00000000-0005-0000-0000-0000ADA20000}"/>
    <cellStyle name="Normal 3 2 3 7 4 6" xfId="46183" xr:uid="{00000000-0005-0000-0000-0000AEA20000}"/>
    <cellStyle name="Normal 3 2 3 7 4 7" xfId="54569" xr:uid="{00000000-0005-0000-0000-0000AFA20000}"/>
    <cellStyle name="Normal 3 2 3 7 5" xfId="9673" xr:uid="{00000000-0005-0000-0000-0000B0A20000}"/>
    <cellStyle name="Normal 3 2 3 7 6" xfId="18059" xr:uid="{00000000-0005-0000-0000-0000B1A20000}"/>
    <cellStyle name="Normal 3 2 3 7 7" xfId="26445" xr:uid="{00000000-0005-0000-0000-0000B2A20000}"/>
    <cellStyle name="Normal 3 2 3 7 8" xfId="34831" xr:uid="{00000000-0005-0000-0000-0000B3A20000}"/>
    <cellStyle name="Normal 3 2 3 7 9" xfId="43217" xr:uid="{00000000-0005-0000-0000-0000B4A20000}"/>
    <cellStyle name="Normal 3 2 3 8" xfId="1688" xr:uid="{00000000-0005-0000-0000-0000B5A20000}"/>
    <cellStyle name="Normal 3 2 3 8 10" xfId="52013" xr:uid="{00000000-0005-0000-0000-0000B6A20000}"/>
    <cellStyle name="Normal 3 2 3 8 11" xfId="60399" xr:uid="{00000000-0005-0000-0000-0000B7A20000}"/>
    <cellStyle name="Normal 3 2 3 8 2" xfId="2708" xr:uid="{00000000-0005-0000-0000-0000B8A20000}"/>
    <cellStyle name="Normal 3 2 3 8 2 2" xfId="5425" xr:uid="{00000000-0005-0000-0000-0000B9A20000}"/>
    <cellStyle name="Normal 3 2 3 8 2 2 2" xfId="16779" xr:uid="{00000000-0005-0000-0000-0000BAA20000}"/>
    <cellStyle name="Normal 3 2 3 8 2 2 3" xfId="25165" xr:uid="{00000000-0005-0000-0000-0000BBA20000}"/>
    <cellStyle name="Normal 3 2 3 8 2 2 4" xfId="33551" xr:uid="{00000000-0005-0000-0000-0000BCA20000}"/>
    <cellStyle name="Normal 3 2 3 8 2 2 5" xfId="41937" xr:uid="{00000000-0005-0000-0000-0000BDA20000}"/>
    <cellStyle name="Normal 3 2 3 8 2 2 6" xfId="50323" xr:uid="{00000000-0005-0000-0000-0000BEA20000}"/>
    <cellStyle name="Normal 3 2 3 8 2 2 7" xfId="58709" xr:uid="{00000000-0005-0000-0000-0000BFA20000}"/>
    <cellStyle name="Normal 3 2 3 8 2 3" xfId="8393" xr:uid="{00000000-0005-0000-0000-0000C0A20000}"/>
    <cellStyle name="Normal 3 2 3 8 2 3 2" xfId="14069" xr:uid="{00000000-0005-0000-0000-0000C1A20000}"/>
    <cellStyle name="Normal 3 2 3 8 2 3 3" xfId="22455" xr:uid="{00000000-0005-0000-0000-0000C2A20000}"/>
    <cellStyle name="Normal 3 2 3 8 2 3 4" xfId="30841" xr:uid="{00000000-0005-0000-0000-0000C3A20000}"/>
    <cellStyle name="Normal 3 2 3 8 2 3 5" xfId="39227" xr:uid="{00000000-0005-0000-0000-0000C4A20000}"/>
    <cellStyle name="Normal 3 2 3 8 2 3 6" xfId="47613" xr:uid="{00000000-0005-0000-0000-0000C5A20000}"/>
    <cellStyle name="Normal 3 2 3 8 2 3 7" xfId="55999" xr:uid="{00000000-0005-0000-0000-0000C6A20000}"/>
    <cellStyle name="Normal 3 2 3 8 2 4" xfId="11103" xr:uid="{00000000-0005-0000-0000-0000C7A20000}"/>
    <cellStyle name="Normal 3 2 3 8 2 5" xfId="19489" xr:uid="{00000000-0005-0000-0000-0000C8A20000}"/>
    <cellStyle name="Normal 3 2 3 8 2 6" xfId="27875" xr:uid="{00000000-0005-0000-0000-0000C9A20000}"/>
    <cellStyle name="Normal 3 2 3 8 2 7" xfId="36261" xr:uid="{00000000-0005-0000-0000-0000CAA20000}"/>
    <cellStyle name="Normal 3 2 3 8 2 8" xfId="44647" xr:uid="{00000000-0005-0000-0000-0000CBA20000}"/>
    <cellStyle name="Normal 3 2 3 8 2 9" xfId="53033" xr:uid="{00000000-0005-0000-0000-0000CCA20000}"/>
    <cellStyle name="Normal 3 2 3 8 3" xfId="4405" xr:uid="{00000000-0005-0000-0000-0000CDA20000}"/>
    <cellStyle name="Normal 3 2 3 8 3 2" xfId="15759" xr:uid="{00000000-0005-0000-0000-0000CEA20000}"/>
    <cellStyle name="Normal 3 2 3 8 3 3" xfId="24145" xr:uid="{00000000-0005-0000-0000-0000CFA20000}"/>
    <cellStyle name="Normal 3 2 3 8 3 4" xfId="32531" xr:uid="{00000000-0005-0000-0000-0000D0A20000}"/>
    <cellStyle name="Normal 3 2 3 8 3 5" xfId="40917" xr:uid="{00000000-0005-0000-0000-0000D1A20000}"/>
    <cellStyle name="Normal 3 2 3 8 3 6" xfId="49303" xr:uid="{00000000-0005-0000-0000-0000D2A20000}"/>
    <cellStyle name="Normal 3 2 3 8 3 7" xfId="57689" xr:uid="{00000000-0005-0000-0000-0000D3A20000}"/>
    <cellStyle name="Normal 3 2 3 8 4" xfId="7373" xr:uid="{00000000-0005-0000-0000-0000D4A20000}"/>
    <cellStyle name="Normal 3 2 3 8 4 2" xfId="13049" xr:uid="{00000000-0005-0000-0000-0000D5A20000}"/>
    <cellStyle name="Normal 3 2 3 8 4 3" xfId="21435" xr:uid="{00000000-0005-0000-0000-0000D6A20000}"/>
    <cellStyle name="Normal 3 2 3 8 4 4" xfId="29821" xr:uid="{00000000-0005-0000-0000-0000D7A20000}"/>
    <cellStyle name="Normal 3 2 3 8 4 5" xfId="38207" xr:uid="{00000000-0005-0000-0000-0000D8A20000}"/>
    <cellStyle name="Normal 3 2 3 8 4 6" xfId="46593" xr:uid="{00000000-0005-0000-0000-0000D9A20000}"/>
    <cellStyle name="Normal 3 2 3 8 4 7" xfId="54979" xr:uid="{00000000-0005-0000-0000-0000DAA20000}"/>
    <cellStyle name="Normal 3 2 3 8 5" xfId="10083" xr:uid="{00000000-0005-0000-0000-0000DBA20000}"/>
    <cellStyle name="Normal 3 2 3 8 6" xfId="18469" xr:uid="{00000000-0005-0000-0000-0000DCA20000}"/>
    <cellStyle name="Normal 3 2 3 8 7" xfId="26855" xr:uid="{00000000-0005-0000-0000-0000DDA20000}"/>
    <cellStyle name="Normal 3 2 3 8 8" xfId="35241" xr:uid="{00000000-0005-0000-0000-0000DEA20000}"/>
    <cellStyle name="Normal 3 2 3 8 9" xfId="43627" xr:uid="{00000000-0005-0000-0000-0000DFA20000}"/>
    <cellStyle name="Normal 3 2 3 9" xfId="2298" xr:uid="{00000000-0005-0000-0000-0000E0A20000}"/>
    <cellStyle name="Normal 3 2 3 9 2" xfId="5015" xr:uid="{00000000-0005-0000-0000-0000E1A20000}"/>
    <cellStyle name="Normal 3 2 3 9 2 2" xfId="16369" xr:uid="{00000000-0005-0000-0000-0000E2A20000}"/>
    <cellStyle name="Normal 3 2 3 9 2 3" xfId="24755" xr:uid="{00000000-0005-0000-0000-0000E3A20000}"/>
    <cellStyle name="Normal 3 2 3 9 2 4" xfId="33141" xr:uid="{00000000-0005-0000-0000-0000E4A20000}"/>
    <cellStyle name="Normal 3 2 3 9 2 5" xfId="41527" xr:uid="{00000000-0005-0000-0000-0000E5A20000}"/>
    <cellStyle name="Normal 3 2 3 9 2 6" xfId="49913" xr:uid="{00000000-0005-0000-0000-0000E6A20000}"/>
    <cellStyle name="Normal 3 2 3 9 2 7" xfId="58299" xr:uid="{00000000-0005-0000-0000-0000E7A20000}"/>
    <cellStyle name="Normal 3 2 3 9 3" xfId="7983" xr:uid="{00000000-0005-0000-0000-0000E8A20000}"/>
    <cellStyle name="Normal 3 2 3 9 3 2" xfId="13659" xr:uid="{00000000-0005-0000-0000-0000E9A20000}"/>
    <cellStyle name="Normal 3 2 3 9 3 3" xfId="22045" xr:uid="{00000000-0005-0000-0000-0000EAA20000}"/>
    <cellStyle name="Normal 3 2 3 9 3 4" xfId="30431" xr:uid="{00000000-0005-0000-0000-0000EBA20000}"/>
    <cellStyle name="Normal 3 2 3 9 3 5" xfId="38817" xr:uid="{00000000-0005-0000-0000-0000ECA20000}"/>
    <cellStyle name="Normal 3 2 3 9 3 6" xfId="47203" xr:uid="{00000000-0005-0000-0000-0000EDA20000}"/>
    <cellStyle name="Normal 3 2 3 9 3 7" xfId="55589" xr:uid="{00000000-0005-0000-0000-0000EEA20000}"/>
    <cellStyle name="Normal 3 2 3 9 4" xfId="10693" xr:uid="{00000000-0005-0000-0000-0000EFA20000}"/>
    <cellStyle name="Normal 3 2 3 9 5" xfId="19079" xr:uid="{00000000-0005-0000-0000-0000F0A20000}"/>
    <cellStyle name="Normal 3 2 3 9 6" xfId="27465" xr:uid="{00000000-0005-0000-0000-0000F1A20000}"/>
    <cellStyle name="Normal 3 2 3 9 7" xfId="35851" xr:uid="{00000000-0005-0000-0000-0000F2A20000}"/>
    <cellStyle name="Normal 3 2 3 9 8" xfId="44237" xr:uid="{00000000-0005-0000-0000-0000F3A20000}"/>
    <cellStyle name="Normal 3 2 3 9 9" xfId="52623" xr:uid="{00000000-0005-0000-0000-0000F4A20000}"/>
    <cellStyle name="Normal 3 2 3_Sheet1" xfId="384" xr:uid="{00000000-0005-0000-0000-0000F5A20000}"/>
    <cellStyle name="Normal 3 2 4" xfId="385" xr:uid="{00000000-0005-0000-0000-0000F6A20000}"/>
    <cellStyle name="Normal 3 2 4 10" xfId="3570" xr:uid="{00000000-0005-0000-0000-0000F7A20000}"/>
    <cellStyle name="Normal 3 2 4 10 2" xfId="14924" xr:uid="{00000000-0005-0000-0000-0000F8A20000}"/>
    <cellStyle name="Normal 3 2 4 10 3" xfId="23310" xr:uid="{00000000-0005-0000-0000-0000F9A20000}"/>
    <cellStyle name="Normal 3 2 4 10 4" xfId="31696" xr:uid="{00000000-0005-0000-0000-0000FAA20000}"/>
    <cellStyle name="Normal 3 2 4 10 5" xfId="40082" xr:uid="{00000000-0005-0000-0000-0000FBA20000}"/>
    <cellStyle name="Normal 3 2 4 10 6" xfId="48468" xr:uid="{00000000-0005-0000-0000-0000FCA20000}"/>
    <cellStyle name="Normal 3 2 4 10 7" xfId="56854" xr:uid="{00000000-0005-0000-0000-0000FDA20000}"/>
    <cellStyle name="Normal 3 2 4 11" xfId="6103" xr:uid="{00000000-0005-0000-0000-0000FEA20000}"/>
    <cellStyle name="Normal 3 2 4 11 2" xfId="11779" xr:uid="{00000000-0005-0000-0000-0000FFA20000}"/>
    <cellStyle name="Normal 3 2 4 11 3" xfId="20165" xr:uid="{00000000-0005-0000-0000-000000A30000}"/>
    <cellStyle name="Normal 3 2 4 11 4" xfId="28551" xr:uid="{00000000-0005-0000-0000-000001A30000}"/>
    <cellStyle name="Normal 3 2 4 11 5" xfId="36937" xr:uid="{00000000-0005-0000-0000-000002A30000}"/>
    <cellStyle name="Normal 3 2 4 11 6" xfId="45323" xr:uid="{00000000-0005-0000-0000-000003A30000}"/>
    <cellStyle name="Normal 3 2 4 11 7" xfId="53709" xr:uid="{00000000-0005-0000-0000-000004A30000}"/>
    <cellStyle name="Normal 3 2 4 12" xfId="9248" xr:uid="{00000000-0005-0000-0000-000005A30000}"/>
    <cellStyle name="Normal 3 2 4 13" xfId="17634" xr:uid="{00000000-0005-0000-0000-000006A30000}"/>
    <cellStyle name="Normal 3 2 4 14" xfId="26020" xr:uid="{00000000-0005-0000-0000-000007A30000}"/>
    <cellStyle name="Normal 3 2 4 15" xfId="34406" xr:uid="{00000000-0005-0000-0000-000008A30000}"/>
    <cellStyle name="Normal 3 2 4 16" xfId="42792" xr:uid="{00000000-0005-0000-0000-000009A30000}"/>
    <cellStyle name="Normal 3 2 4 17" xfId="51178" xr:uid="{00000000-0005-0000-0000-00000AA30000}"/>
    <cellStyle name="Normal 3 2 4 18" xfId="59564" xr:uid="{00000000-0005-0000-0000-00000BA30000}"/>
    <cellStyle name="Normal 3 2 4 19" xfId="60931" xr:uid="{00000000-0005-0000-0000-00000CA30000}"/>
    <cellStyle name="Normal 3 2 4 2" xfId="386" xr:uid="{00000000-0005-0000-0000-00000DA30000}"/>
    <cellStyle name="Normal 3 2 4 2 10" xfId="9249" xr:uid="{00000000-0005-0000-0000-00000EA30000}"/>
    <cellStyle name="Normal 3 2 4 2 11" xfId="17635" xr:uid="{00000000-0005-0000-0000-00000FA30000}"/>
    <cellStyle name="Normal 3 2 4 2 12" xfId="26021" xr:uid="{00000000-0005-0000-0000-000010A30000}"/>
    <cellStyle name="Normal 3 2 4 2 13" xfId="34407" xr:uid="{00000000-0005-0000-0000-000011A30000}"/>
    <cellStyle name="Normal 3 2 4 2 14" xfId="42793" xr:uid="{00000000-0005-0000-0000-000012A30000}"/>
    <cellStyle name="Normal 3 2 4 2 15" xfId="51179" xr:uid="{00000000-0005-0000-0000-000013A30000}"/>
    <cellStyle name="Normal 3 2 4 2 16" xfId="59565" xr:uid="{00000000-0005-0000-0000-000014A30000}"/>
    <cellStyle name="Normal 3 2 4 2 17" xfId="60932" xr:uid="{00000000-0005-0000-0000-000015A30000}"/>
    <cellStyle name="Normal 3 2 4 2 2" xfId="387" xr:uid="{00000000-0005-0000-0000-000016A30000}"/>
    <cellStyle name="Normal 3 2 4 2 2 10" xfId="34408" xr:uid="{00000000-0005-0000-0000-000017A30000}"/>
    <cellStyle name="Normal 3 2 4 2 2 11" xfId="42794" xr:uid="{00000000-0005-0000-0000-000018A30000}"/>
    <cellStyle name="Normal 3 2 4 2 2 12" xfId="51180" xr:uid="{00000000-0005-0000-0000-000019A30000}"/>
    <cellStyle name="Normal 3 2 4 2 2 13" xfId="59566" xr:uid="{00000000-0005-0000-0000-00001AA30000}"/>
    <cellStyle name="Normal 3 2 4 2 2 14" xfId="60933" xr:uid="{00000000-0005-0000-0000-00001BA30000}"/>
    <cellStyle name="Normal 3 2 4 2 2 2" xfId="1209" xr:uid="{00000000-0005-0000-0000-00001CA30000}"/>
    <cellStyle name="Normal 3 2 4 2 2 2 10" xfId="51620" xr:uid="{00000000-0005-0000-0000-00001DA30000}"/>
    <cellStyle name="Normal 3 2 4 2 2 2 11" xfId="60006" xr:uid="{00000000-0005-0000-0000-00001EA30000}"/>
    <cellStyle name="Normal 3 2 4 2 2 2 12" xfId="61428" xr:uid="{00000000-0005-0000-0000-00001FA30000}"/>
    <cellStyle name="Normal 3 2 4 2 2 2 2" xfId="3160" xr:uid="{00000000-0005-0000-0000-000020A30000}"/>
    <cellStyle name="Normal 3 2 4 2 2 2 2 2" xfId="5877" xr:uid="{00000000-0005-0000-0000-000021A30000}"/>
    <cellStyle name="Normal 3 2 4 2 2 2 2 2 2" xfId="17231" xr:uid="{00000000-0005-0000-0000-000022A30000}"/>
    <cellStyle name="Normal 3 2 4 2 2 2 2 2 3" xfId="25617" xr:uid="{00000000-0005-0000-0000-000023A30000}"/>
    <cellStyle name="Normal 3 2 4 2 2 2 2 2 4" xfId="34003" xr:uid="{00000000-0005-0000-0000-000024A30000}"/>
    <cellStyle name="Normal 3 2 4 2 2 2 2 2 5" xfId="42389" xr:uid="{00000000-0005-0000-0000-000025A30000}"/>
    <cellStyle name="Normal 3 2 4 2 2 2 2 2 6" xfId="50775" xr:uid="{00000000-0005-0000-0000-000026A30000}"/>
    <cellStyle name="Normal 3 2 4 2 2 2 2 2 7" xfId="59161" xr:uid="{00000000-0005-0000-0000-000027A30000}"/>
    <cellStyle name="Normal 3 2 4 2 2 2 2 3" xfId="8845" xr:uid="{00000000-0005-0000-0000-000028A30000}"/>
    <cellStyle name="Normal 3 2 4 2 2 2 2 3 2" xfId="14521" xr:uid="{00000000-0005-0000-0000-000029A30000}"/>
    <cellStyle name="Normal 3 2 4 2 2 2 2 3 3" xfId="22907" xr:uid="{00000000-0005-0000-0000-00002AA30000}"/>
    <cellStyle name="Normal 3 2 4 2 2 2 2 3 4" xfId="31293" xr:uid="{00000000-0005-0000-0000-00002BA30000}"/>
    <cellStyle name="Normal 3 2 4 2 2 2 2 3 5" xfId="39679" xr:uid="{00000000-0005-0000-0000-00002CA30000}"/>
    <cellStyle name="Normal 3 2 4 2 2 2 2 3 6" xfId="48065" xr:uid="{00000000-0005-0000-0000-00002DA30000}"/>
    <cellStyle name="Normal 3 2 4 2 2 2 2 3 7" xfId="56451" xr:uid="{00000000-0005-0000-0000-00002EA30000}"/>
    <cellStyle name="Normal 3 2 4 2 2 2 2 4" xfId="11555" xr:uid="{00000000-0005-0000-0000-00002FA30000}"/>
    <cellStyle name="Normal 3 2 4 2 2 2 2 5" xfId="19941" xr:uid="{00000000-0005-0000-0000-000030A30000}"/>
    <cellStyle name="Normal 3 2 4 2 2 2 2 6" xfId="28327" xr:uid="{00000000-0005-0000-0000-000031A30000}"/>
    <cellStyle name="Normal 3 2 4 2 2 2 2 7" xfId="36713" xr:uid="{00000000-0005-0000-0000-000032A30000}"/>
    <cellStyle name="Normal 3 2 4 2 2 2 2 8" xfId="45099" xr:uid="{00000000-0005-0000-0000-000033A30000}"/>
    <cellStyle name="Normal 3 2 4 2 2 2 2 9" xfId="53485" xr:uid="{00000000-0005-0000-0000-000034A30000}"/>
    <cellStyle name="Normal 3 2 4 2 2 2 3" xfId="4012" xr:uid="{00000000-0005-0000-0000-000035A30000}"/>
    <cellStyle name="Normal 3 2 4 2 2 2 3 2" xfId="15366" xr:uid="{00000000-0005-0000-0000-000036A30000}"/>
    <cellStyle name="Normal 3 2 4 2 2 2 3 3" xfId="23752" xr:uid="{00000000-0005-0000-0000-000037A30000}"/>
    <cellStyle name="Normal 3 2 4 2 2 2 3 4" xfId="32138" xr:uid="{00000000-0005-0000-0000-000038A30000}"/>
    <cellStyle name="Normal 3 2 4 2 2 2 3 5" xfId="40524" xr:uid="{00000000-0005-0000-0000-000039A30000}"/>
    <cellStyle name="Normal 3 2 4 2 2 2 3 6" xfId="48910" xr:uid="{00000000-0005-0000-0000-00003AA30000}"/>
    <cellStyle name="Normal 3 2 4 2 2 2 3 7" xfId="57296" xr:uid="{00000000-0005-0000-0000-00003BA30000}"/>
    <cellStyle name="Normal 3 2 4 2 2 2 4" xfId="6980" xr:uid="{00000000-0005-0000-0000-00003CA30000}"/>
    <cellStyle name="Normal 3 2 4 2 2 2 4 2" xfId="12656" xr:uid="{00000000-0005-0000-0000-00003DA30000}"/>
    <cellStyle name="Normal 3 2 4 2 2 2 4 3" xfId="21042" xr:uid="{00000000-0005-0000-0000-00003EA30000}"/>
    <cellStyle name="Normal 3 2 4 2 2 2 4 4" xfId="29428" xr:uid="{00000000-0005-0000-0000-00003FA30000}"/>
    <cellStyle name="Normal 3 2 4 2 2 2 4 5" xfId="37814" xr:uid="{00000000-0005-0000-0000-000040A30000}"/>
    <cellStyle name="Normal 3 2 4 2 2 2 4 6" xfId="46200" xr:uid="{00000000-0005-0000-0000-000041A30000}"/>
    <cellStyle name="Normal 3 2 4 2 2 2 4 7" xfId="54586" xr:uid="{00000000-0005-0000-0000-000042A30000}"/>
    <cellStyle name="Normal 3 2 4 2 2 2 5" xfId="9690" xr:uid="{00000000-0005-0000-0000-000043A30000}"/>
    <cellStyle name="Normal 3 2 4 2 2 2 6" xfId="18076" xr:uid="{00000000-0005-0000-0000-000044A30000}"/>
    <cellStyle name="Normal 3 2 4 2 2 2 7" xfId="26462" xr:uid="{00000000-0005-0000-0000-000045A30000}"/>
    <cellStyle name="Normal 3 2 4 2 2 2 8" xfId="34848" xr:uid="{00000000-0005-0000-0000-000046A30000}"/>
    <cellStyle name="Normal 3 2 4 2 2 2 9" xfId="43234" xr:uid="{00000000-0005-0000-0000-000047A30000}"/>
    <cellStyle name="Normal 3 2 4 2 2 3" xfId="1700" xr:uid="{00000000-0005-0000-0000-000048A30000}"/>
    <cellStyle name="Normal 3 2 4 2 2 3 10" xfId="52025" xr:uid="{00000000-0005-0000-0000-000049A30000}"/>
    <cellStyle name="Normal 3 2 4 2 2 3 11" xfId="60411" xr:uid="{00000000-0005-0000-0000-00004AA30000}"/>
    <cellStyle name="Normal 3 2 4 2 2 3 2" xfId="2720" xr:uid="{00000000-0005-0000-0000-00004BA30000}"/>
    <cellStyle name="Normal 3 2 4 2 2 3 2 2" xfId="5437" xr:uid="{00000000-0005-0000-0000-00004CA30000}"/>
    <cellStyle name="Normal 3 2 4 2 2 3 2 2 2" xfId="16791" xr:uid="{00000000-0005-0000-0000-00004DA30000}"/>
    <cellStyle name="Normal 3 2 4 2 2 3 2 2 3" xfId="25177" xr:uid="{00000000-0005-0000-0000-00004EA30000}"/>
    <cellStyle name="Normal 3 2 4 2 2 3 2 2 4" xfId="33563" xr:uid="{00000000-0005-0000-0000-00004FA30000}"/>
    <cellStyle name="Normal 3 2 4 2 2 3 2 2 5" xfId="41949" xr:uid="{00000000-0005-0000-0000-000050A30000}"/>
    <cellStyle name="Normal 3 2 4 2 2 3 2 2 6" xfId="50335" xr:uid="{00000000-0005-0000-0000-000051A30000}"/>
    <cellStyle name="Normal 3 2 4 2 2 3 2 2 7" xfId="58721" xr:uid="{00000000-0005-0000-0000-000052A30000}"/>
    <cellStyle name="Normal 3 2 4 2 2 3 2 3" xfId="8405" xr:uid="{00000000-0005-0000-0000-000053A30000}"/>
    <cellStyle name="Normal 3 2 4 2 2 3 2 3 2" xfId="14081" xr:uid="{00000000-0005-0000-0000-000054A30000}"/>
    <cellStyle name="Normal 3 2 4 2 2 3 2 3 3" xfId="22467" xr:uid="{00000000-0005-0000-0000-000055A30000}"/>
    <cellStyle name="Normal 3 2 4 2 2 3 2 3 4" xfId="30853" xr:uid="{00000000-0005-0000-0000-000056A30000}"/>
    <cellStyle name="Normal 3 2 4 2 2 3 2 3 5" xfId="39239" xr:uid="{00000000-0005-0000-0000-000057A30000}"/>
    <cellStyle name="Normal 3 2 4 2 2 3 2 3 6" xfId="47625" xr:uid="{00000000-0005-0000-0000-000058A30000}"/>
    <cellStyle name="Normal 3 2 4 2 2 3 2 3 7" xfId="56011" xr:uid="{00000000-0005-0000-0000-000059A30000}"/>
    <cellStyle name="Normal 3 2 4 2 2 3 2 4" xfId="11115" xr:uid="{00000000-0005-0000-0000-00005AA30000}"/>
    <cellStyle name="Normal 3 2 4 2 2 3 2 5" xfId="19501" xr:uid="{00000000-0005-0000-0000-00005BA30000}"/>
    <cellStyle name="Normal 3 2 4 2 2 3 2 6" xfId="27887" xr:uid="{00000000-0005-0000-0000-00005CA30000}"/>
    <cellStyle name="Normal 3 2 4 2 2 3 2 7" xfId="36273" xr:uid="{00000000-0005-0000-0000-00005DA30000}"/>
    <cellStyle name="Normal 3 2 4 2 2 3 2 8" xfId="44659" xr:uid="{00000000-0005-0000-0000-00005EA30000}"/>
    <cellStyle name="Normal 3 2 4 2 2 3 2 9" xfId="53045" xr:uid="{00000000-0005-0000-0000-00005FA30000}"/>
    <cellStyle name="Normal 3 2 4 2 2 3 3" xfId="4417" xr:uid="{00000000-0005-0000-0000-000060A30000}"/>
    <cellStyle name="Normal 3 2 4 2 2 3 3 2" xfId="15771" xr:uid="{00000000-0005-0000-0000-000061A30000}"/>
    <cellStyle name="Normal 3 2 4 2 2 3 3 3" xfId="24157" xr:uid="{00000000-0005-0000-0000-000062A30000}"/>
    <cellStyle name="Normal 3 2 4 2 2 3 3 4" xfId="32543" xr:uid="{00000000-0005-0000-0000-000063A30000}"/>
    <cellStyle name="Normal 3 2 4 2 2 3 3 5" xfId="40929" xr:uid="{00000000-0005-0000-0000-000064A30000}"/>
    <cellStyle name="Normal 3 2 4 2 2 3 3 6" xfId="49315" xr:uid="{00000000-0005-0000-0000-000065A30000}"/>
    <cellStyle name="Normal 3 2 4 2 2 3 3 7" xfId="57701" xr:uid="{00000000-0005-0000-0000-000066A30000}"/>
    <cellStyle name="Normal 3 2 4 2 2 3 4" xfId="7385" xr:uid="{00000000-0005-0000-0000-000067A30000}"/>
    <cellStyle name="Normal 3 2 4 2 2 3 4 2" xfId="13061" xr:uid="{00000000-0005-0000-0000-000068A30000}"/>
    <cellStyle name="Normal 3 2 4 2 2 3 4 3" xfId="21447" xr:uid="{00000000-0005-0000-0000-000069A30000}"/>
    <cellStyle name="Normal 3 2 4 2 2 3 4 4" xfId="29833" xr:uid="{00000000-0005-0000-0000-00006AA30000}"/>
    <cellStyle name="Normal 3 2 4 2 2 3 4 5" xfId="38219" xr:uid="{00000000-0005-0000-0000-00006BA30000}"/>
    <cellStyle name="Normal 3 2 4 2 2 3 4 6" xfId="46605" xr:uid="{00000000-0005-0000-0000-00006CA30000}"/>
    <cellStyle name="Normal 3 2 4 2 2 3 4 7" xfId="54991" xr:uid="{00000000-0005-0000-0000-00006DA30000}"/>
    <cellStyle name="Normal 3 2 4 2 2 3 5" xfId="10095" xr:uid="{00000000-0005-0000-0000-00006EA30000}"/>
    <cellStyle name="Normal 3 2 4 2 2 3 6" xfId="18481" xr:uid="{00000000-0005-0000-0000-00006FA30000}"/>
    <cellStyle name="Normal 3 2 4 2 2 3 7" xfId="26867" xr:uid="{00000000-0005-0000-0000-000070A30000}"/>
    <cellStyle name="Normal 3 2 4 2 2 3 8" xfId="35253" xr:uid="{00000000-0005-0000-0000-000071A30000}"/>
    <cellStyle name="Normal 3 2 4 2 2 3 9" xfId="43639" xr:uid="{00000000-0005-0000-0000-000072A30000}"/>
    <cellStyle name="Normal 3 2 4 2 2 4" xfId="2315" xr:uid="{00000000-0005-0000-0000-000073A30000}"/>
    <cellStyle name="Normal 3 2 4 2 2 4 2" xfId="5032" xr:uid="{00000000-0005-0000-0000-000074A30000}"/>
    <cellStyle name="Normal 3 2 4 2 2 4 2 2" xfId="16386" xr:uid="{00000000-0005-0000-0000-000075A30000}"/>
    <cellStyle name="Normal 3 2 4 2 2 4 2 3" xfId="24772" xr:uid="{00000000-0005-0000-0000-000076A30000}"/>
    <cellStyle name="Normal 3 2 4 2 2 4 2 4" xfId="33158" xr:uid="{00000000-0005-0000-0000-000077A30000}"/>
    <cellStyle name="Normal 3 2 4 2 2 4 2 5" xfId="41544" xr:uid="{00000000-0005-0000-0000-000078A30000}"/>
    <cellStyle name="Normal 3 2 4 2 2 4 2 6" xfId="49930" xr:uid="{00000000-0005-0000-0000-000079A30000}"/>
    <cellStyle name="Normal 3 2 4 2 2 4 2 7" xfId="58316" xr:uid="{00000000-0005-0000-0000-00007AA30000}"/>
    <cellStyle name="Normal 3 2 4 2 2 4 3" xfId="8000" xr:uid="{00000000-0005-0000-0000-00007BA30000}"/>
    <cellStyle name="Normal 3 2 4 2 2 4 3 2" xfId="13676" xr:uid="{00000000-0005-0000-0000-00007CA30000}"/>
    <cellStyle name="Normal 3 2 4 2 2 4 3 3" xfId="22062" xr:uid="{00000000-0005-0000-0000-00007DA30000}"/>
    <cellStyle name="Normal 3 2 4 2 2 4 3 4" xfId="30448" xr:uid="{00000000-0005-0000-0000-00007EA30000}"/>
    <cellStyle name="Normal 3 2 4 2 2 4 3 5" xfId="38834" xr:uid="{00000000-0005-0000-0000-00007FA30000}"/>
    <cellStyle name="Normal 3 2 4 2 2 4 3 6" xfId="47220" xr:uid="{00000000-0005-0000-0000-000080A30000}"/>
    <cellStyle name="Normal 3 2 4 2 2 4 3 7" xfId="55606" xr:uid="{00000000-0005-0000-0000-000081A30000}"/>
    <cellStyle name="Normal 3 2 4 2 2 4 4" xfId="10710" xr:uid="{00000000-0005-0000-0000-000082A30000}"/>
    <cellStyle name="Normal 3 2 4 2 2 4 5" xfId="19096" xr:uid="{00000000-0005-0000-0000-000083A30000}"/>
    <cellStyle name="Normal 3 2 4 2 2 4 6" xfId="27482" xr:uid="{00000000-0005-0000-0000-000084A30000}"/>
    <cellStyle name="Normal 3 2 4 2 2 4 7" xfId="35868" xr:uid="{00000000-0005-0000-0000-000085A30000}"/>
    <cellStyle name="Normal 3 2 4 2 2 4 8" xfId="44254" xr:uid="{00000000-0005-0000-0000-000086A30000}"/>
    <cellStyle name="Normal 3 2 4 2 2 4 9" xfId="52640" xr:uid="{00000000-0005-0000-0000-000087A30000}"/>
    <cellStyle name="Normal 3 2 4 2 2 5" xfId="3572" xr:uid="{00000000-0005-0000-0000-000088A30000}"/>
    <cellStyle name="Normal 3 2 4 2 2 5 2" xfId="14926" xr:uid="{00000000-0005-0000-0000-000089A30000}"/>
    <cellStyle name="Normal 3 2 4 2 2 5 3" xfId="23312" xr:uid="{00000000-0005-0000-0000-00008AA30000}"/>
    <cellStyle name="Normal 3 2 4 2 2 5 4" xfId="31698" xr:uid="{00000000-0005-0000-0000-00008BA30000}"/>
    <cellStyle name="Normal 3 2 4 2 2 5 5" xfId="40084" xr:uid="{00000000-0005-0000-0000-00008CA30000}"/>
    <cellStyle name="Normal 3 2 4 2 2 5 6" xfId="48470" xr:uid="{00000000-0005-0000-0000-00008DA30000}"/>
    <cellStyle name="Normal 3 2 4 2 2 5 7" xfId="56856" xr:uid="{00000000-0005-0000-0000-00008EA30000}"/>
    <cellStyle name="Normal 3 2 4 2 2 6" xfId="6540" xr:uid="{00000000-0005-0000-0000-00008FA30000}"/>
    <cellStyle name="Normal 3 2 4 2 2 6 2" xfId="12216" xr:uid="{00000000-0005-0000-0000-000090A30000}"/>
    <cellStyle name="Normal 3 2 4 2 2 6 3" xfId="20602" xr:uid="{00000000-0005-0000-0000-000091A30000}"/>
    <cellStyle name="Normal 3 2 4 2 2 6 4" xfId="28988" xr:uid="{00000000-0005-0000-0000-000092A30000}"/>
    <cellStyle name="Normal 3 2 4 2 2 6 5" xfId="37374" xr:uid="{00000000-0005-0000-0000-000093A30000}"/>
    <cellStyle name="Normal 3 2 4 2 2 6 6" xfId="45760" xr:uid="{00000000-0005-0000-0000-000094A30000}"/>
    <cellStyle name="Normal 3 2 4 2 2 6 7" xfId="54146" xr:uid="{00000000-0005-0000-0000-000095A30000}"/>
    <cellStyle name="Normal 3 2 4 2 2 7" xfId="9250" xr:uid="{00000000-0005-0000-0000-000096A30000}"/>
    <cellStyle name="Normal 3 2 4 2 2 8" xfId="17636" xr:uid="{00000000-0005-0000-0000-000097A30000}"/>
    <cellStyle name="Normal 3 2 4 2 2 9" xfId="26022" xr:uid="{00000000-0005-0000-0000-000098A30000}"/>
    <cellStyle name="Normal 3 2 4 2 3" xfId="1210" xr:uid="{00000000-0005-0000-0000-000099A30000}"/>
    <cellStyle name="Normal 3 2 4 2 3 10" xfId="43235" xr:uid="{00000000-0005-0000-0000-00009AA30000}"/>
    <cellStyle name="Normal 3 2 4 2 3 11" xfId="51621" xr:uid="{00000000-0005-0000-0000-00009BA30000}"/>
    <cellStyle name="Normal 3 2 4 2 3 12" xfId="60007" xr:uid="{00000000-0005-0000-0000-00009CA30000}"/>
    <cellStyle name="Normal 3 2 4 2 3 13" xfId="61427" xr:uid="{00000000-0005-0000-0000-00009DA30000}"/>
    <cellStyle name="Normal 3 2 4 2 3 2" xfId="1922" xr:uid="{00000000-0005-0000-0000-00009EA30000}"/>
    <cellStyle name="Normal 3 2 4 2 3 2 10" xfId="52247" xr:uid="{00000000-0005-0000-0000-00009FA30000}"/>
    <cellStyle name="Normal 3 2 4 2 3 2 11" xfId="60633" xr:uid="{00000000-0005-0000-0000-0000A0A30000}"/>
    <cellStyle name="Normal 3 2 4 2 3 2 2" xfId="3161" xr:uid="{00000000-0005-0000-0000-0000A1A30000}"/>
    <cellStyle name="Normal 3 2 4 2 3 2 2 2" xfId="5878" xr:uid="{00000000-0005-0000-0000-0000A2A30000}"/>
    <cellStyle name="Normal 3 2 4 2 3 2 2 2 2" xfId="17232" xr:uid="{00000000-0005-0000-0000-0000A3A30000}"/>
    <cellStyle name="Normal 3 2 4 2 3 2 2 2 3" xfId="25618" xr:uid="{00000000-0005-0000-0000-0000A4A30000}"/>
    <cellStyle name="Normal 3 2 4 2 3 2 2 2 4" xfId="34004" xr:uid="{00000000-0005-0000-0000-0000A5A30000}"/>
    <cellStyle name="Normal 3 2 4 2 3 2 2 2 5" xfId="42390" xr:uid="{00000000-0005-0000-0000-0000A6A30000}"/>
    <cellStyle name="Normal 3 2 4 2 3 2 2 2 6" xfId="50776" xr:uid="{00000000-0005-0000-0000-0000A7A30000}"/>
    <cellStyle name="Normal 3 2 4 2 3 2 2 2 7" xfId="59162" xr:uid="{00000000-0005-0000-0000-0000A8A30000}"/>
    <cellStyle name="Normal 3 2 4 2 3 2 2 3" xfId="8846" xr:uid="{00000000-0005-0000-0000-0000A9A30000}"/>
    <cellStyle name="Normal 3 2 4 2 3 2 2 3 2" xfId="14522" xr:uid="{00000000-0005-0000-0000-0000AAA30000}"/>
    <cellStyle name="Normal 3 2 4 2 3 2 2 3 3" xfId="22908" xr:uid="{00000000-0005-0000-0000-0000ABA30000}"/>
    <cellStyle name="Normal 3 2 4 2 3 2 2 3 4" xfId="31294" xr:uid="{00000000-0005-0000-0000-0000ACA30000}"/>
    <cellStyle name="Normal 3 2 4 2 3 2 2 3 5" xfId="39680" xr:uid="{00000000-0005-0000-0000-0000ADA30000}"/>
    <cellStyle name="Normal 3 2 4 2 3 2 2 3 6" xfId="48066" xr:uid="{00000000-0005-0000-0000-0000AEA30000}"/>
    <cellStyle name="Normal 3 2 4 2 3 2 2 3 7" xfId="56452" xr:uid="{00000000-0005-0000-0000-0000AFA30000}"/>
    <cellStyle name="Normal 3 2 4 2 3 2 2 4" xfId="11556" xr:uid="{00000000-0005-0000-0000-0000B0A30000}"/>
    <cellStyle name="Normal 3 2 4 2 3 2 2 5" xfId="19942" xr:uid="{00000000-0005-0000-0000-0000B1A30000}"/>
    <cellStyle name="Normal 3 2 4 2 3 2 2 6" xfId="28328" xr:uid="{00000000-0005-0000-0000-0000B2A30000}"/>
    <cellStyle name="Normal 3 2 4 2 3 2 2 7" xfId="36714" xr:uid="{00000000-0005-0000-0000-0000B3A30000}"/>
    <cellStyle name="Normal 3 2 4 2 3 2 2 8" xfId="45100" xr:uid="{00000000-0005-0000-0000-0000B4A30000}"/>
    <cellStyle name="Normal 3 2 4 2 3 2 2 9" xfId="53486" xr:uid="{00000000-0005-0000-0000-0000B5A30000}"/>
    <cellStyle name="Normal 3 2 4 2 3 2 3" xfId="4639" xr:uid="{00000000-0005-0000-0000-0000B6A30000}"/>
    <cellStyle name="Normal 3 2 4 2 3 2 3 2" xfId="15993" xr:uid="{00000000-0005-0000-0000-0000B7A30000}"/>
    <cellStyle name="Normal 3 2 4 2 3 2 3 3" xfId="24379" xr:uid="{00000000-0005-0000-0000-0000B8A30000}"/>
    <cellStyle name="Normal 3 2 4 2 3 2 3 4" xfId="32765" xr:uid="{00000000-0005-0000-0000-0000B9A30000}"/>
    <cellStyle name="Normal 3 2 4 2 3 2 3 5" xfId="41151" xr:uid="{00000000-0005-0000-0000-0000BAA30000}"/>
    <cellStyle name="Normal 3 2 4 2 3 2 3 6" xfId="49537" xr:uid="{00000000-0005-0000-0000-0000BBA30000}"/>
    <cellStyle name="Normal 3 2 4 2 3 2 3 7" xfId="57923" xr:uid="{00000000-0005-0000-0000-0000BCA30000}"/>
    <cellStyle name="Normal 3 2 4 2 3 2 4" xfId="7607" xr:uid="{00000000-0005-0000-0000-0000BDA30000}"/>
    <cellStyle name="Normal 3 2 4 2 3 2 4 2" xfId="13283" xr:uid="{00000000-0005-0000-0000-0000BEA30000}"/>
    <cellStyle name="Normal 3 2 4 2 3 2 4 3" xfId="21669" xr:uid="{00000000-0005-0000-0000-0000BFA30000}"/>
    <cellStyle name="Normal 3 2 4 2 3 2 4 4" xfId="30055" xr:uid="{00000000-0005-0000-0000-0000C0A30000}"/>
    <cellStyle name="Normal 3 2 4 2 3 2 4 5" xfId="38441" xr:uid="{00000000-0005-0000-0000-0000C1A30000}"/>
    <cellStyle name="Normal 3 2 4 2 3 2 4 6" xfId="46827" xr:uid="{00000000-0005-0000-0000-0000C2A30000}"/>
    <cellStyle name="Normal 3 2 4 2 3 2 4 7" xfId="55213" xr:uid="{00000000-0005-0000-0000-0000C3A30000}"/>
    <cellStyle name="Normal 3 2 4 2 3 2 5" xfId="10317" xr:uid="{00000000-0005-0000-0000-0000C4A30000}"/>
    <cellStyle name="Normal 3 2 4 2 3 2 6" xfId="18703" xr:uid="{00000000-0005-0000-0000-0000C5A30000}"/>
    <cellStyle name="Normal 3 2 4 2 3 2 7" xfId="27089" xr:uid="{00000000-0005-0000-0000-0000C6A30000}"/>
    <cellStyle name="Normal 3 2 4 2 3 2 8" xfId="35475" xr:uid="{00000000-0005-0000-0000-0000C7A30000}"/>
    <cellStyle name="Normal 3 2 4 2 3 2 9" xfId="43861" xr:uid="{00000000-0005-0000-0000-0000C8A30000}"/>
    <cellStyle name="Normal 3 2 4 2 3 3" xfId="2316" xr:uid="{00000000-0005-0000-0000-0000C9A30000}"/>
    <cellStyle name="Normal 3 2 4 2 3 3 2" xfId="5033" xr:uid="{00000000-0005-0000-0000-0000CAA30000}"/>
    <cellStyle name="Normal 3 2 4 2 3 3 2 2" xfId="16387" xr:uid="{00000000-0005-0000-0000-0000CBA30000}"/>
    <cellStyle name="Normal 3 2 4 2 3 3 2 3" xfId="24773" xr:uid="{00000000-0005-0000-0000-0000CCA30000}"/>
    <cellStyle name="Normal 3 2 4 2 3 3 2 4" xfId="33159" xr:uid="{00000000-0005-0000-0000-0000CDA30000}"/>
    <cellStyle name="Normal 3 2 4 2 3 3 2 5" xfId="41545" xr:uid="{00000000-0005-0000-0000-0000CEA30000}"/>
    <cellStyle name="Normal 3 2 4 2 3 3 2 6" xfId="49931" xr:uid="{00000000-0005-0000-0000-0000CFA30000}"/>
    <cellStyle name="Normal 3 2 4 2 3 3 2 7" xfId="58317" xr:uid="{00000000-0005-0000-0000-0000D0A30000}"/>
    <cellStyle name="Normal 3 2 4 2 3 3 3" xfId="8001" xr:uid="{00000000-0005-0000-0000-0000D1A30000}"/>
    <cellStyle name="Normal 3 2 4 2 3 3 3 2" xfId="13677" xr:uid="{00000000-0005-0000-0000-0000D2A30000}"/>
    <cellStyle name="Normal 3 2 4 2 3 3 3 3" xfId="22063" xr:uid="{00000000-0005-0000-0000-0000D3A30000}"/>
    <cellStyle name="Normal 3 2 4 2 3 3 3 4" xfId="30449" xr:uid="{00000000-0005-0000-0000-0000D4A30000}"/>
    <cellStyle name="Normal 3 2 4 2 3 3 3 5" xfId="38835" xr:uid="{00000000-0005-0000-0000-0000D5A30000}"/>
    <cellStyle name="Normal 3 2 4 2 3 3 3 6" xfId="47221" xr:uid="{00000000-0005-0000-0000-0000D6A30000}"/>
    <cellStyle name="Normal 3 2 4 2 3 3 3 7" xfId="55607" xr:uid="{00000000-0005-0000-0000-0000D7A30000}"/>
    <cellStyle name="Normal 3 2 4 2 3 3 4" xfId="10711" xr:uid="{00000000-0005-0000-0000-0000D8A30000}"/>
    <cellStyle name="Normal 3 2 4 2 3 3 5" xfId="19097" xr:uid="{00000000-0005-0000-0000-0000D9A30000}"/>
    <cellStyle name="Normal 3 2 4 2 3 3 6" xfId="27483" xr:uid="{00000000-0005-0000-0000-0000DAA30000}"/>
    <cellStyle name="Normal 3 2 4 2 3 3 7" xfId="35869" xr:uid="{00000000-0005-0000-0000-0000DBA30000}"/>
    <cellStyle name="Normal 3 2 4 2 3 3 8" xfId="44255" xr:uid="{00000000-0005-0000-0000-0000DCA30000}"/>
    <cellStyle name="Normal 3 2 4 2 3 3 9" xfId="52641" xr:uid="{00000000-0005-0000-0000-0000DDA30000}"/>
    <cellStyle name="Normal 3 2 4 2 3 4" xfId="4013" xr:uid="{00000000-0005-0000-0000-0000DEA30000}"/>
    <cellStyle name="Normal 3 2 4 2 3 4 2" xfId="15367" xr:uid="{00000000-0005-0000-0000-0000DFA30000}"/>
    <cellStyle name="Normal 3 2 4 2 3 4 3" xfId="23753" xr:uid="{00000000-0005-0000-0000-0000E0A30000}"/>
    <cellStyle name="Normal 3 2 4 2 3 4 4" xfId="32139" xr:uid="{00000000-0005-0000-0000-0000E1A30000}"/>
    <cellStyle name="Normal 3 2 4 2 3 4 5" xfId="40525" xr:uid="{00000000-0005-0000-0000-0000E2A30000}"/>
    <cellStyle name="Normal 3 2 4 2 3 4 6" xfId="48911" xr:uid="{00000000-0005-0000-0000-0000E3A30000}"/>
    <cellStyle name="Normal 3 2 4 2 3 4 7" xfId="57297" xr:uid="{00000000-0005-0000-0000-0000E4A30000}"/>
    <cellStyle name="Normal 3 2 4 2 3 5" xfId="6981" xr:uid="{00000000-0005-0000-0000-0000E5A30000}"/>
    <cellStyle name="Normal 3 2 4 2 3 5 2" xfId="12657" xr:uid="{00000000-0005-0000-0000-0000E6A30000}"/>
    <cellStyle name="Normal 3 2 4 2 3 5 3" xfId="21043" xr:uid="{00000000-0005-0000-0000-0000E7A30000}"/>
    <cellStyle name="Normal 3 2 4 2 3 5 4" xfId="29429" xr:uid="{00000000-0005-0000-0000-0000E8A30000}"/>
    <cellStyle name="Normal 3 2 4 2 3 5 5" xfId="37815" xr:uid="{00000000-0005-0000-0000-0000E9A30000}"/>
    <cellStyle name="Normal 3 2 4 2 3 5 6" xfId="46201" xr:uid="{00000000-0005-0000-0000-0000EAA30000}"/>
    <cellStyle name="Normal 3 2 4 2 3 5 7" xfId="54587" xr:uid="{00000000-0005-0000-0000-0000EBA30000}"/>
    <cellStyle name="Normal 3 2 4 2 3 6" xfId="9691" xr:uid="{00000000-0005-0000-0000-0000ECA30000}"/>
    <cellStyle name="Normal 3 2 4 2 3 7" xfId="18077" xr:uid="{00000000-0005-0000-0000-0000EDA30000}"/>
    <cellStyle name="Normal 3 2 4 2 3 8" xfId="26463" xr:uid="{00000000-0005-0000-0000-0000EEA30000}"/>
    <cellStyle name="Normal 3 2 4 2 3 9" xfId="34849" xr:uid="{00000000-0005-0000-0000-0000EFA30000}"/>
    <cellStyle name="Normal 3 2 4 2 4" xfId="1208" xr:uid="{00000000-0005-0000-0000-0000F0A30000}"/>
    <cellStyle name="Normal 3 2 4 2 4 10" xfId="51619" xr:uid="{00000000-0005-0000-0000-0000F1A30000}"/>
    <cellStyle name="Normal 3 2 4 2 4 11" xfId="60005" xr:uid="{00000000-0005-0000-0000-0000F2A30000}"/>
    <cellStyle name="Normal 3 2 4 2 4 2" xfId="3159" xr:uid="{00000000-0005-0000-0000-0000F3A30000}"/>
    <cellStyle name="Normal 3 2 4 2 4 2 2" xfId="5876" xr:uid="{00000000-0005-0000-0000-0000F4A30000}"/>
    <cellStyle name="Normal 3 2 4 2 4 2 2 2" xfId="17230" xr:uid="{00000000-0005-0000-0000-0000F5A30000}"/>
    <cellStyle name="Normal 3 2 4 2 4 2 2 3" xfId="25616" xr:uid="{00000000-0005-0000-0000-0000F6A30000}"/>
    <cellStyle name="Normal 3 2 4 2 4 2 2 4" xfId="34002" xr:uid="{00000000-0005-0000-0000-0000F7A30000}"/>
    <cellStyle name="Normal 3 2 4 2 4 2 2 5" xfId="42388" xr:uid="{00000000-0005-0000-0000-0000F8A30000}"/>
    <cellStyle name="Normal 3 2 4 2 4 2 2 6" xfId="50774" xr:uid="{00000000-0005-0000-0000-0000F9A30000}"/>
    <cellStyle name="Normal 3 2 4 2 4 2 2 7" xfId="59160" xr:uid="{00000000-0005-0000-0000-0000FAA30000}"/>
    <cellStyle name="Normal 3 2 4 2 4 2 3" xfId="8844" xr:uid="{00000000-0005-0000-0000-0000FBA30000}"/>
    <cellStyle name="Normal 3 2 4 2 4 2 3 2" xfId="14520" xr:uid="{00000000-0005-0000-0000-0000FCA30000}"/>
    <cellStyle name="Normal 3 2 4 2 4 2 3 3" xfId="22906" xr:uid="{00000000-0005-0000-0000-0000FDA30000}"/>
    <cellStyle name="Normal 3 2 4 2 4 2 3 4" xfId="31292" xr:uid="{00000000-0005-0000-0000-0000FEA30000}"/>
    <cellStyle name="Normal 3 2 4 2 4 2 3 5" xfId="39678" xr:uid="{00000000-0005-0000-0000-0000FFA30000}"/>
    <cellStyle name="Normal 3 2 4 2 4 2 3 6" xfId="48064" xr:uid="{00000000-0005-0000-0000-000000A40000}"/>
    <cellStyle name="Normal 3 2 4 2 4 2 3 7" xfId="56450" xr:uid="{00000000-0005-0000-0000-000001A40000}"/>
    <cellStyle name="Normal 3 2 4 2 4 2 4" xfId="11554" xr:uid="{00000000-0005-0000-0000-000002A40000}"/>
    <cellStyle name="Normal 3 2 4 2 4 2 5" xfId="19940" xr:uid="{00000000-0005-0000-0000-000003A40000}"/>
    <cellStyle name="Normal 3 2 4 2 4 2 6" xfId="28326" xr:uid="{00000000-0005-0000-0000-000004A40000}"/>
    <cellStyle name="Normal 3 2 4 2 4 2 7" xfId="36712" xr:uid="{00000000-0005-0000-0000-000005A40000}"/>
    <cellStyle name="Normal 3 2 4 2 4 2 8" xfId="45098" xr:uid="{00000000-0005-0000-0000-000006A40000}"/>
    <cellStyle name="Normal 3 2 4 2 4 2 9" xfId="53484" xr:uid="{00000000-0005-0000-0000-000007A40000}"/>
    <cellStyle name="Normal 3 2 4 2 4 3" xfId="4011" xr:uid="{00000000-0005-0000-0000-000008A40000}"/>
    <cellStyle name="Normal 3 2 4 2 4 3 2" xfId="15365" xr:uid="{00000000-0005-0000-0000-000009A40000}"/>
    <cellStyle name="Normal 3 2 4 2 4 3 3" xfId="23751" xr:uid="{00000000-0005-0000-0000-00000AA40000}"/>
    <cellStyle name="Normal 3 2 4 2 4 3 4" xfId="32137" xr:uid="{00000000-0005-0000-0000-00000BA40000}"/>
    <cellStyle name="Normal 3 2 4 2 4 3 5" xfId="40523" xr:uid="{00000000-0005-0000-0000-00000CA40000}"/>
    <cellStyle name="Normal 3 2 4 2 4 3 6" xfId="48909" xr:uid="{00000000-0005-0000-0000-00000DA40000}"/>
    <cellStyle name="Normal 3 2 4 2 4 3 7" xfId="57295" xr:uid="{00000000-0005-0000-0000-00000EA40000}"/>
    <cellStyle name="Normal 3 2 4 2 4 4" xfId="6979" xr:uid="{00000000-0005-0000-0000-00000FA40000}"/>
    <cellStyle name="Normal 3 2 4 2 4 4 2" xfId="12655" xr:uid="{00000000-0005-0000-0000-000010A40000}"/>
    <cellStyle name="Normal 3 2 4 2 4 4 3" xfId="21041" xr:uid="{00000000-0005-0000-0000-000011A40000}"/>
    <cellStyle name="Normal 3 2 4 2 4 4 4" xfId="29427" xr:uid="{00000000-0005-0000-0000-000012A40000}"/>
    <cellStyle name="Normal 3 2 4 2 4 4 5" xfId="37813" xr:uid="{00000000-0005-0000-0000-000013A40000}"/>
    <cellStyle name="Normal 3 2 4 2 4 4 6" xfId="46199" xr:uid="{00000000-0005-0000-0000-000014A40000}"/>
    <cellStyle name="Normal 3 2 4 2 4 4 7" xfId="54585" xr:uid="{00000000-0005-0000-0000-000015A40000}"/>
    <cellStyle name="Normal 3 2 4 2 4 5" xfId="9689" xr:uid="{00000000-0005-0000-0000-000016A40000}"/>
    <cellStyle name="Normal 3 2 4 2 4 6" xfId="18075" xr:uid="{00000000-0005-0000-0000-000017A40000}"/>
    <cellStyle name="Normal 3 2 4 2 4 7" xfId="26461" xr:uid="{00000000-0005-0000-0000-000018A40000}"/>
    <cellStyle name="Normal 3 2 4 2 4 8" xfId="34847" xr:uid="{00000000-0005-0000-0000-000019A40000}"/>
    <cellStyle name="Normal 3 2 4 2 4 9" xfId="43233" xr:uid="{00000000-0005-0000-0000-00001AA40000}"/>
    <cellStyle name="Normal 3 2 4 2 5" xfId="1699" xr:uid="{00000000-0005-0000-0000-00001BA40000}"/>
    <cellStyle name="Normal 3 2 4 2 5 10" xfId="52024" xr:uid="{00000000-0005-0000-0000-00001CA40000}"/>
    <cellStyle name="Normal 3 2 4 2 5 11" xfId="60410" xr:uid="{00000000-0005-0000-0000-00001DA40000}"/>
    <cellStyle name="Normal 3 2 4 2 5 2" xfId="2719" xr:uid="{00000000-0005-0000-0000-00001EA40000}"/>
    <cellStyle name="Normal 3 2 4 2 5 2 2" xfId="5436" xr:uid="{00000000-0005-0000-0000-00001FA40000}"/>
    <cellStyle name="Normal 3 2 4 2 5 2 2 2" xfId="16790" xr:uid="{00000000-0005-0000-0000-000020A40000}"/>
    <cellStyle name="Normal 3 2 4 2 5 2 2 3" xfId="25176" xr:uid="{00000000-0005-0000-0000-000021A40000}"/>
    <cellStyle name="Normal 3 2 4 2 5 2 2 4" xfId="33562" xr:uid="{00000000-0005-0000-0000-000022A40000}"/>
    <cellStyle name="Normal 3 2 4 2 5 2 2 5" xfId="41948" xr:uid="{00000000-0005-0000-0000-000023A40000}"/>
    <cellStyle name="Normal 3 2 4 2 5 2 2 6" xfId="50334" xr:uid="{00000000-0005-0000-0000-000024A40000}"/>
    <cellStyle name="Normal 3 2 4 2 5 2 2 7" xfId="58720" xr:uid="{00000000-0005-0000-0000-000025A40000}"/>
    <cellStyle name="Normal 3 2 4 2 5 2 3" xfId="8404" xr:uid="{00000000-0005-0000-0000-000026A40000}"/>
    <cellStyle name="Normal 3 2 4 2 5 2 3 2" xfId="14080" xr:uid="{00000000-0005-0000-0000-000027A40000}"/>
    <cellStyle name="Normal 3 2 4 2 5 2 3 3" xfId="22466" xr:uid="{00000000-0005-0000-0000-000028A40000}"/>
    <cellStyle name="Normal 3 2 4 2 5 2 3 4" xfId="30852" xr:uid="{00000000-0005-0000-0000-000029A40000}"/>
    <cellStyle name="Normal 3 2 4 2 5 2 3 5" xfId="39238" xr:uid="{00000000-0005-0000-0000-00002AA40000}"/>
    <cellStyle name="Normal 3 2 4 2 5 2 3 6" xfId="47624" xr:uid="{00000000-0005-0000-0000-00002BA40000}"/>
    <cellStyle name="Normal 3 2 4 2 5 2 3 7" xfId="56010" xr:uid="{00000000-0005-0000-0000-00002CA40000}"/>
    <cellStyle name="Normal 3 2 4 2 5 2 4" xfId="11114" xr:uid="{00000000-0005-0000-0000-00002DA40000}"/>
    <cellStyle name="Normal 3 2 4 2 5 2 5" xfId="19500" xr:uid="{00000000-0005-0000-0000-00002EA40000}"/>
    <cellStyle name="Normal 3 2 4 2 5 2 6" xfId="27886" xr:uid="{00000000-0005-0000-0000-00002FA40000}"/>
    <cellStyle name="Normal 3 2 4 2 5 2 7" xfId="36272" xr:uid="{00000000-0005-0000-0000-000030A40000}"/>
    <cellStyle name="Normal 3 2 4 2 5 2 8" xfId="44658" xr:uid="{00000000-0005-0000-0000-000031A40000}"/>
    <cellStyle name="Normal 3 2 4 2 5 2 9" xfId="53044" xr:uid="{00000000-0005-0000-0000-000032A40000}"/>
    <cellStyle name="Normal 3 2 4 2 5 3" xfId="4416" xr:uid="{00000000-0005-0000-0000-000033A40000}"/>
    <cellStyle name="Normal 3 2 4 2 5 3 2" xfId="15770" xr:uid="{00000000-0005-0000-0000-000034A40000}"/>
    <cellStyle name="Normal 3 2 4 2 5 3 3" xfId="24156" xr:uid="{00000000-0005-0000-0000-000035A40000}"/>
    <cellStyle name="Normal 3 2 4 2 5 3 4" xfId="32542" xr:uid="{00000000-0005-0000-0000-000036A40000}"/>
    <cellStyle name="Normal 3 2 4 2 5 3 5" xfId="40928" xr:uid="{00000000-0005-0000-0000-000037A40000}"/>
    <cellStyle name="Normal 3 2 4 2 5 3 6" xfId="49314" xr:uid="{00000000-0005-0000-0000-000038A40000}"/>
    <cellStyle name="Normal 3 2 4 2 5 3 7" xfId="57700" xr:uid="{00000000-0005-0000-0000-000039A40000}"/>
    <cellStyle name="Normal 3 2 4 2 5 4" xfId="7384" xr:uid="{00000000-0005-0000-0000-00003AA40000}"/>
    <cellStyle name="Normal 3 2 4 2 5 4 2" xfId="13060" xr:uid="{00000000-0005-0000-0000-00003BA40000}"/>
    <cellStyle name="Normal 3 2 4 2 5 4 3" xfId="21446" xr:uid="{00000000-0005-0000-0000-00003CA40000}"/>
    <cellStyle name="Normal 3 2 4 2 5 4 4" xfId="29832" xr:uid="{00000000-0005-0000-0000-00003DA40000}"/>
    <cellStyle name="Normal 3 2 4 2 5 4 5" xfId="38218" xr:uid="{00000000-0005-0000-0000-00003EA40000}"/>
    <cellStyle name="Normal 3 2 4 2 5 4 6" xfId="46604" xr:uid="{00000000-0005-0000-0000-00003FA40000}"/>
    <cellStyle name="Normal 3 2 4 2 5 4 7" xfId="54990" xr:uid="{00000000-0005-0000-0000-000040A40000}"/>
    <cellStyle name="Normal 3 2 4 2 5 5" xfId="10094" xr:uid="{00000000-0005-0000-0000-000041A40000}"/>
    <cellStyle name="Normal 3 2 4 2 5 6" xfId="18480" xr:uid="{00000000-0005-0000-0000-000042A40000}"/>
    <cellStyle name="Normal 3 2 4 2 5 7" xfId="26866" xr:uid="{00000000-0005-0000-0000-000043A40000}"/>
    <cellStyle name="Normal 3 2 4 2 5 8" xfId="35252" xr:uid="{00000000-0005-0000-0000-000044A40000}"/>
    <cellStyle name="Normal 3 2 4 2 5 9" xfId="43638" xr:uid="{00000000-0005-0000-0000-000045A40000}"/>
    <cellStyle name="Normal 3 2 4 2 6" xfId="2314" xr:uid="{00000000-0005-0000-0000-000046A40000}"/>
    <cellStyle name="Normal 3 2 4 2 6 2" xfId="5031" xr:uid="{00000000-0005-0000-0000-000047A40000}"/>
    <cellStyle name="Normal 3 2 4 2 6 2 2" xfId="16385" xr:uid="{00000000-0005-0000-0000-000048A40000}"/>
    <cellStyle name="Normal 3 2 4 2 6 2 3" xfId="24771" xr:uid="{00000000-0005-0000-0000-000049A40000}"/>
    <cellStyle name="Normal 3 2 4 2 6 2 4" xfId="33157" xr:uid="{00000000-0005-0000-0000-00004AA40000}"/>
    <cellStyle name="Normal 3 2 4 2 6 2 5" xfId="41543" xr:uid="{00000000-0005-0000-0000-00004BA40000}"/>
    <cellStyle name="Normal 3 2 4 2 6 2 6" xfId="49929" xr:uid="{00000000-0005-0000-0000-00004CA40000}"/>
    <cellStyle name="Normal 3 2 4 2 6 2 7" xfId="58315" xr:uid="{00000000-0005-0000-0000-00004DA40000}"/>
    <cellStyle name="Normal 3 2 4 2 6 3" xfId="7999" xr:uid="{00000000-0005-0000-0000-00004EA40000}"/>
    <cellStyle name="Normal 3 2 4 2 6 3 2" xfId="13675" xr:uid="{00000000-0005-0000-0000-00004FA40000}"/>
    <cellStyle name="Normal 3 2 4 2 6 3 3" xfId="22061" xr:uid="{00000000-0005-0000-0000-000050A40000}"/>
    <cellStyle name="Normal 3 2 4 2 6 3 4" xfId="30447" xr:uid="{00000000-0005-0000-0000-000051A40000}"/>
    <cellStyle name="Normal 3 2 4 2 6 3 5" xfId="38833" xr:uid="{00000000-0005-0000-0000-000052A40000}"/>
    <cellStyle name="Normal 3 2 4 2 6 3 6" xfId="47219" xr:uid="{00000000-0005-0000-0000-000053A40000}"/>
    <cellStyle name="Normal 3 2 4 2 6 3 7" xfId="55605" xr:uid="{00000000-0005-0000-0000-000054A40000}"/>
    <cellStyle name="Normal 3 2 4 2 6 4" xfId="10709" xr:uid="{00000000-0005-0000-0000-000055A40000}"/>
    <cellStyle name="Normal 3 2 4 2 6 5" xfId="19095" xr:uid="{00000000-0005-0000-0000-000056A40000}"/>
    <cellStyle name="Normal 3 2 4 2 6 6" xfId="27481" xr:uid="{00000000-0005-0000-0000-000057A40000}"/>
    <cellStyle name="Normal 3 2 4 2 6 7" xfId="35867" xr:uid="{00000000-0005-0000-0000-000058A40000}"/>
    <cellStyle name="Normal 3 2 4 2 6 8" xfId="44253" xr:uid="{00000000-0005-0000-0000-000059A40000}"/>
    <cellStyle name="Normal 3 2 4 2 6 9" xfId="52639" xr:uid="{00000000-0005-0000-0000-00005AA40000}"/>
    <cellStyle name="Normal 3 2 4 2 7" xfId="750" xr:uid="{00000000-0005-0000-0000-00005BA40000}"/>
    <cellStyle name="Normal 3 2 4 2 7 2" xfId="6539" xr:uid="{00000000-0005-0000-0000-00005CA40000}"/>
    <cellStyle name="Normal 3 2 4 2 7 3" xfId="12215" xr:uid="{00000000-0005-0000-0000-00005DA40000}"/>
    <cellStyle name="Normal 3 2 4 2 7 4" xfId="20601" xr:uid="{00000000-0005-0000-0000-00005EA40000}"/>
    <cellStyle name="Normal 3 2 4 2 7 5" xfId="28987" xr:uid="{00000000-0005-0000-0000-00005FA40000}"/>
    <cellStyle name="Normal 3 2 4 2 7 6" xfId="37373" xr:uid="{00000000-0005-0000-0000-000060A40000}"/>
    <cellStyle name="Normal 3 2 4 2 7 7" xfId="45759" xr:uid="{00000000-0005-0000-0000-000061A40000}"/>
    <cellStyle name="Normal 3 2 4 2 7 8" xfId="54145" xr:uid="{00000000-0005-0000-0000-000062A40000}"/>
    <cellStyle name="Normal 3 2 4 2 8" xfId="3571" xr:uid="{00000000-0005-0000-0000-000063A40000}"/>
    <cellStyle name="Normal 3 2 4 2 8 2" xfId="14925" xr:uid="{00000000-0005-0000-0000-000064A40000}"/>
    <cellStyle name="Normal 3 2 4 2 8 3" xfId="23311" xr:uid="{00000000-0005-0000-0000-000065A40000}"/>
    <cellStyle name="Normal 3 2 4 2 8 4" xfId="31697" xr:uid="{00000000-0005-0000-0000-000066A40000}"/>
    <cellStyle name="Normal 3 2 4 2 8 5" xfId="40083" xr:uid="{00000000-0005-0000-0000-000067A40000}"/>
    <cellStyle name="Normal 3 2 4 2 8 6" xfId="48469" xr:uid="{00000000-0005-0000-0000-000068A40000}"/>
    <cellStyle name="Normal 3 2 4 2 8 7" xfId="56855" xr:uid="{00000000-0005-0000-0000-000069A40000}"/>
    <cellStyle name="Normal 3 2 4 2 9" xfId="6215" xr:uid="{00000000-0005-0000-0000-00006AA40000}"/>
    <cellStyle name="Normal 3 2 4 2 9 2" xfId="11891" xr:uid="{00000000-0005-0000-0000-00006BA40000}"/>
    <cellStyle name="Normal 3 2 4 2 9 3" xfId="20277" xr:uid="{00000000-0005-0000-0000-00006CA40000}"/>
    <cellStyle name="Normal 3 2 4 2 9 4" xfId="28663" xr:uid="{00000000-0005-0000-0000-00006DA40000}"/>
    <cellStyle name="Normal 3 2 4 2 9 5" xfId="37049" xr:uid="{00000000-0005-0000-0000-00006EA40000}"/>
    <cellStyle name="Normal 3 2 4 2 9 6" xfId="45435" xr:uid="{00000000-0005-0000-0000-00006FA40000}"/>
    <cellStyle name="Normal 3 2 4 2 9 7" xfId="53821" xr:uid="{00000000-0005-0000-0000-000070A40000}"/>
    <cellStyle name="Normal 3 2 4 2_Sheet1" xfId="388" xr:uid="{00000000-0005-0000-0000-000071A40000}"/>
    <cellStyle name="Normal 3 2 4 3" xfId="389" xr:uid="{00000000-0005-0000-0000-000072A40000}"/>
    <cellStyle name="Normal 3 2 4 3 10" xfId="9251" xr:uid="{00000000-0005-0000-0000-000073A40000}"/>
    <cellStyle name="Normal 3 2 4 3 11" xfId="17637" xr:uid="{00000000-0005-0000-0000-000074A40000}"/>
    <cellStyle name="Normal 3 2 4 3 12" xfId="26023" xr:uid="{00000000-0005-0000-0000-000075A40000}"/>
    <cellStyle name="Normal 3 2 4 3 13" xfId="34409" xr:uid="{00000000-0005-0000-0000-000076A40000}"/>
    <cellStyle name="Normal 3 2 4 3 14" xfId="42795" xr:uid="{00000000-0005-0000-0000-000077A40000}"/>
    <cellStyle name="Normal 3 2 4 3 15" xfId="51181" xr:uid="{00000000-0005-0000-0000-000078A40000}"/>
    <cellStyle name="Normal 3 2 4 3 16" xfId="59567" xr:uid="{00000000-0005-0000-0000-000079A40000}"/>
    <cellStyle name="Normal 3 2 4 3 17" xfId="60934" xr:uid="{00000000-0005-0000-0000-00007AA40000}"/>
    <cellStyle name="Normal 3 2 4 3 2" xfId="390" xr:uid="{00000000-0005-0000-0000-00007BA40000}"/>
    <cellStyle name="Normal 3 2 4 3 2 10" xfId="34410" xr:uid="{00000000-0005-0000-0000-00007CA40000}"/>
    <cellStyle name="Normal 3 2 4 3 2 11" xfId="42796" xr:uid="{00000000-0005-0000-0000-00007DA40000}"/>
    <cellStyle name="Normal 3 2 4 3 2 12" xfId="51182" xr:uid="{00000000-0005-0000-0000-00007EA40000}"/>
    <cellStyle name="Normal 3 2 4 3 2 13" xfId="59568" xr:uid="{00000000-0005-0000-0000-00007FA40000}"/>
    <cellStyle name="Normal 3 2 4 3 2 14" xfId="60935" xr:uid="{00000000-0005-0000-0000-000080A40000}"/>
    <cellStyle name="Normal 3 2 4 3 2 2" xfId="1212" xr:uid="{00000000-0005-0000-0000-000081A40000}"/>
    <cellStyle name="Normal 3 2 4 3 2 2 10" xfId="51623" xr:uid="{00000000-0005-0000-0000-000082A40000}"/>
    <cellStyle name="Normal 3 2 4 3 2 2 11" xfId="60009" xr:uid="{00000000-0005-0000-0000-000083A40000}"/>
    <cellStyle name="Normal 3 2 4 3 2 2 12" xfId="61430" xr:uid="{00000000-0005-0000-0000-000084A40000}"/>
    <cellStyle name="Normal 3 2 4 3 2 2 2" xfId="3163" xr:uid="{00000000-0005-0000-0000-000085A40000}"/>
    <cellStyle name="Normal 3 2 4 3 2 2 2 2" xfId="5880" xr:uid="{00000000-0005-0000-0000-000086A40000}"/>
    <cellStyle name="Normal 3 2 4 3 2 2 2 2 2" xfId="17234" xr:uid="{00000000-0005-0000-0000-000087A40000}"/>
    <cellStyle name="Normal 3 2 4 3 2 2 2 2 3" xfId="25620" xr:uid="{00000000-0005-0000-0000-000088A40000}"/>
    <cellStyle name="Normal 3 2 4 3 2 2 2 2 4" xfId="34006" xr:uid="{00000000-0005-0000-0000-000089A40000}"/>
    <cellStyle name="Normal 3 2 4 3 2 2 2 2 5" xfId="42392" xr:uid="{00000000-0005-0000-0000-00008AA40000}"/>
    <cellStyle name="Normal 3 2 4 3 2 2 2 2 6" xfId="50778" xr:uid="{00000000-0005-0000-0000-00008BA40000}"/>
    <cellStyle name="Normal 3 2 4 3 2 2 2 2 7" xfId="59164" xr:uid="{00000000-0005-0000-0000-00008CA40000}"/>
    <cellStyle name="Normal 3 2 4 3 2 2 2 3" xfId="8848" xr:uid="{00000000-0005-0000-0000-00008DA40000}"/>
    <cellStyle name="Normal 3 2 4 3 2 2 2 3 2" xfId="14524" xr:uid="{00000000-0005-0000-0000-00008EA40000}"/>
    <cellStyle name="Normal 3 2 4 3 2 2 2 3 3" xfId="22910" xr:uid="{00000000-0005-0000-0000-00008FA40000}"/>
    <cellStyle name="Normal 3 2 4 3 2 2 2 3 4" xfId="31296" xr:uid="{00000000-0005-0000-0000-000090A40000}"/>
    <cellStyle name="Normal 3 2 4 3 2 2 2 3 5" xfId="39682" xr:uid="{00000000-0005-0000-0000-000091A40000}"/>
    <cellStyle name="Normal 3 2 4 3 2 2 2 3 6" xfId="48068" xr:uid="{00000000-0005-0000-0000-000092A40000}"/>
    <cellStyle name="Normal 3 2 4 3 2 2 2 3 7" xfId="56454" xr:uid="{00000000-0005-0000-0000-000093A40000}"/>
    <cellStyle name="Normal 3 2 4 3 2 2 2 4" xfId="11558" xr:uid="{00000000-0005-0000-0000-000094A40000}"/>
    <cellStyle name="Normal 3 2 4 3 2 2 2 5" xfId="19944" xr:uid="{00000000-0005-0000-0000-000095A40000}"/>
    <cellStyle name="Normal 3 2 4 3 2 2 2 6" xfId="28330" xr:uid="{00000000-0005-0000-0000-000096A40000}"/>
    <cellStyle name="Normal 3 2 4 3 2 2 2 7" xfId="36716" xr:uid="{00000000-0005-0000-0000-000097A40000}"/>
    <cellStyle name="Normal 3 2 4 3 2 2 2 8" xfId="45102" xr:uid="{00000000-0005-0000-0000-000098A40000}"/>
    <cellStyle name="Normal 3 2 4 3 2 2 2 9" xfId="53488" xr:uid="{00000000-0005-0000-0000-000099A40000}"/>
    <cellStyle name="Normal 3 2 4 3 2 2 3" xfId="4015" xr:uid="{00000000-0005-0000-0000-00009AA40000}"/>
    <cellStyle name="Normal 3 2 4 3 2 2 3 2" xfId="15369" xr:uid="{00000000-0005-0000-0000-00009BA40000}"/>
    <cellStyle name="Normal 3 2 4 3 2 2 3 3" xfId="23755" xr:uid="{00000000-0005-0000-0000-00009CA40000}"/>
    <cellStyle name="Normal 3 2 4 3 2 2 3 4" xfId="32141" xr:uid="{00000000-0005-0000-0000-00009DA40000}"/>
    <cellStyle name="Normal 3 2 4 3 2 2 3 5" xfId="40527" xr:uid="{00000000-0005-0000-0000-00009EA40000}"/>
    <cellStyle name="Normal 3 2 4 3 2 2 3 6" xfId="48913" xr:uid="{00000000-0005-0000-0000-00009FA40000}"/>
    <cellStyle name="Normal 3 2 4 3 2 2 3 7" xfId="57299" xr:uid="{00000000-0005-0000-0000-0000A0A40000}"/>
    <cellStyle name="Normal 3 2 4 3 2 2 4" xfId="6983" xr:uid="{00000000-0005-0000-0000-0000A1A40000}"/>
    <cellStyle name="Normal 3 2 4 3 2 2 4 2" xfId="12659" xr:uid="{00000000-0005-0000-0000-0000A2A40000}"/>
    <cellStyle name="Normal 3 2 4 3 2 2 4 3" xfId="21045" xr:uid="{00000000-0005-0000-0000-0000A3A40000}"/>
    <cellStyle name="Normal 3 2 4 3 2 2 4 4" xfId="29431" xr:uid="{00000000-0005-0000-0000-0000A4A40000}"/>
    <cellStyle name="Normal 3 2 4 3 2 2 4 5" xfId="37817" xr:uid="{00000000-0005-0000-0000-0000A5A40000}"/>
    <cellStyle name="Normal 3 2 4 3 2 2 4 6" xfId="46203" xr:uid="{00000000-0005-0000-0000-0000A6A40000}"/>
    <cellStyle name="Normal 3 2 4 3 2 2 4 7" xfId="54589" xr:uid="{00000000-0005-0000-0000-0000A7A40000}"/>
    <cellStyle name="Normal 3 2 4 3 2 2 5" xfId="9693" xr:uid="{00000000-0005-0000-0000-0000A8A40000}"/>
    <cellStyle name="Normal 3 2 4 3 2 2 6" xfId="18079" xr:uid="{00000000-0005-0000-0000-0000A9A40000}"/>
    <cellStyle name="Normal 3 2 4 3 2 2 7" xfId="26465" xr:uid="{00000000-0005-0000-0000-0000AAA40000}"/>
    <cellStyle name="Normal 3 2 4 3 2 2 8" xfId="34851" xr:uid="{00000000-0005-0000-0000-0000ABA40000}"/>
    <cellStyle name="Normal 3 2 4 3 2 2 9" xfId="43237" xr:uid="{00000000-0005-0000-0000-0000ACA40000}"/>
    <cellStyle name="Normal 3 2 4 3 2 3" xfId="1702" xr:uid="{00000000-0005-0000-0000-0000ADA40000}"/>
    <cellStyle name="Normal 3 2 4 3 2 3 10" xfId="52027" xr:uid="{00000000-0005-0000-0000-0000AEA40000}"/>
    <cellStyle name="Normal 3 2 4 3 2 3 11" xfId="60413" xr:uid="{00000000-0005-0000-0000-0000AFA40000}"/>
    <cellStyle name="Normal 3 2 4 3 2 3 2" xfId="2722" xr:uid="{00000000-0005-0000-0000-0000B0A40000}"/>
    <cellStyle name="Normal 3 2 4 3 2 3 2 2" xfId="5439" xr:uid="{00000000-0005-0000-0000-0000B1A40000}"/>
    <cellStyle name="Normal 3 2 4 3 2 3 2 2 2" xfId="16793" xr:uid="{00000000-0005-0000-0000-0000B2A40000}"/>
    <cellStyle name="Normal 3 2 4 3 2 3 2 2 3" xfId="25179" xr:uid="{00000000-0005-0000-0000-0000B3A40000}"/>
    <cellStyle name="Normal 3 2 4 3 2 3 2 2 4" xfId="33565" xr:uid="{00000000-0005-0000-0000-0000B4A40000}"/>
    <cellStyle name="Normal 3 2 4 3 2 3 2 2 5" xfId="41951" xr:uid="{00000000-0005-0000-0000-0000B5A40000}"/>
    <cellStyle name="Normal 3 2 4 3 2 3 2 2 6" xfId="50337" xr:uid="{00000000-0005-0000-0000-0000B6A40000}"/>
    <cellStyle name="Normal 3 2 4 3 2 3 2 2 7" xfId="58723" xr:uid="{00000000-0005-0000-0000-0000B7A40000}"/>
    <cellStyle name="Normal 3 2 4 3 2 3 2 3" xfId="8407" xr:uid="{00000000-0005-0000-0000-0000B8A40000}"/>
    <cellStyle name="Normal 3 2 4 3 2 3 2 3 2" xfId="14083" xr:uid="{00000000-0005-0000-0000-0000B9A40000}"/>
    <cellStyle name="Normal 3 2 4 3 2 3 2 3 3" xfId="22469" xr:uid="{00000000-0005-0000-0000-0000BAA40000}"/>
    <cellStyle name="Normal 3 2 4 3 2 3 2 3 4" xfId="30855" xr:uid="{00000000-0005-0000-0000-0000BBA40000}"/>
    <cellStyle name="Normal 3 2 4 3 2 3 2 3 5" xfId="39241" xr:uid="{00000000-0005-0000-0000-0000BCA40000}"/>
    <cellStyle name="Normal 3 2 4 3 2 3 2 3 6" xfId="47627" xr:uid="{00000000-0005-0000-0000-0000BDA40000}"/>
    <cellStyle name="Normal 3 2 4 3 2 3 2 3 7" xfId="56013" xr:uid="{00000000-0005-0000-0000-0000BEA40000}"/>
    <cellStyle name="Normal 3 2 4 3 2 3 2 4" xfId="11117" xr:uid="{00000000-0005-0000-0000-0000BFA40000}"/>
    <cellStyle name="Normal 3 2 4 3 2 3 2 5" xfId="19503" xr:uid="{00000000-0005-0000-0000-0000C0A40000}"/>
    <cellStyle name="Normal 3 2 4 3 2 3 2 6" xfId="27889" xr:uid="{00000000-0005-0000-0000-0000C1A40000}"/>
    <cellStyle name="Normal 3 2 4 3 2 3 2 7" xfId="36275" xr:uid="{00000000-0005-0000-0000-0000C2A40000}"/>
    <cellStyle name="Normal 3 2 4 3 2 3 2 8" xfId="44661" xr:uid="{00000000-0005-0000-0000-0000C3A40000}"/>
    <cellStyle name="Normal 3 2 4 3 2 3 2 9" xfId="53047" xr:uid="{00000000-0005-0000-0000-0000C4A40000}"/>
    <cellStyle name="Normal 3 2 4 3 2 3 3" xfId="4419" xr:uid="{00000000-0005-0000-0000-0000C5A40000}"/>
    <cellStyle name="Normal 3 2 4 3 2 3 3 2" xfId="15773" xr:uid="{00000000-0005-0000-0000-0000C6A40000}"/>
    <cellStyle name="Normal 3 2 4 3 2 3 3 3" xfId="24159" xr:uid="{00000000-0005-0000-0000-0000C7A40000}"/>
    <cellStyle name="Normal 3 2 4 3 2 3 3 4" xfId="32545" xr:uid="{00000000-0005-0000-0000-0000C8A40000}"/>
    <cellStyle name="Normal 3 2 4 3 2 3 3 5" xfId="40931" xr:uid="{00000000-0005-0000-0000-0000C9A40000}"/>
    <cellStyle name="Normal 3 2 4 3 2 3 3 6" xfId="49317" xr:uid="{00000000-0005-0000-0000-0000CAA40000}"/>
    <cellStyle name="Normal 3 2 4 3 2 3 3 7" xfId="57703" xr:uid="{00000000-0005-0000-0000-0000CBA40000}"/>
    <cellStyle name="Normal 3 2 4 3 2 3 4" xfId="7387" xr:uid="{00000000-0005-0000-0000-0000CCA40000}"/>
    <cellStyle name="Normal 3 2 4 3 2 3 4 2" xfId="13063" xr:uid="{00000000-0005-0000-0000-0000CDA40000}"/>
    <cellStyle name="Normal 3 2 4 3 2 3 4 3" xfId="21449" xr:uid="{00000000-0005-0000-0000-0000CEA40000}"/>
    <cellStyle name="Normal 3 2 4 3 2 3 4 4" xfId="29835" xr:uid="{00000000-0005-0000-0000-0000CFA40000}"/>
    <cellStyle name="Normal 3 2 4 3 2 3 4 5" xfId="38221" xr:uid="{00000000-0005-0000-0000-0000D0A40000}"/>
    <cellStyle name="Normal 3 2 4 3 2 3 4 6" xfId="46607" xr:uid="{00000000-0005-0000-0000-0000D1A40000}"/>
    <cellStyle name="Normal 3 2 4 3 2 3 4 7" xfId="54993" xr:uid="{00000000-0005-0000-0000-0000D2A40000}"/>
    <cellStyle name="Normal 3 2 4 3 2 3 5" xfId="10097" xr:uid="{00000000-0005-0000-0000-0000D3A40000}"/>
    <cellStyle name="Normal 3 2 4 3 2 3 6" xfId="18483" xr:uid="{00000000-0005-0000-0000-0000D4A40000}"/>
    <cellStyle name="Normal 3 2 4 3 2 3 7" xfId="26869" xr:uid="{00000000-0005-0000-0000-0000D5A40000}"/>
    <cellStyle name="Normal 3 2 4 3 2 3 8" xfId="35255" xr:uid="{00000000-0005-0000-0000-0000D6A40000}"/>
    <cellStyle name="Normal 3 2 4 3 2 3 9" xfId="43641" xr:uid="{00000000-0005-0000-0000-0000D7A40000}"/>
    <cellStyle name="Normal 3 2 4 3 2 4" xfId="2318" xr:uid="{00000000-0005-0000-0000-0000D8A40000}"/>
    <cellStyle name="Normal 3 2 4 3 2 4 2" xfId="5035" xr:uid="{00000000-0005-0000-0000-0000D9A40000}"/>
    <cellStyle name="Normal 3 2 4 3 2 4 2 2" xfId="16389" xr:uid="{00000000-0005-0000-0000-0000DAA40000}"/>
    <cellStyle name="Normal 3 2 4 3 2 4 2 3" xfId="24775" xr:uid="{00000000-0005-0000-0000-0000DBA40000}"/>
    <cellStyle name="Normal 3 2 4 3 2 4 2 4" xfId="33161" xr:uid="{00000000-0005-0000-0000-0000DCA40000}"/>
    <cellStyle name="Normal 3 2 4 3 2 4 2 5" xfId="41547" xr:uid="{00000000-0005-0000-0000-0000DDA40000}"/>
    <cellStyle name="Normal 3 2 4 3 2 4 2 6" xfId="49933" xr:uid="{00000000-0005-0000-0000-0000DEA40000}"/>
    <cellStyle name="Normal 3 2 4 3 2 4 2 7" xfId="58319" xr:uid="{00000000-0005-0000-0000-0000DFA40000}"/>
    <cellStyle name="Normal 3 2 4 3 2 4 3" xfId="8003" xr:uid="{00000000-0005-0000-0000-0000E0A40000}"/>
    <cellStyle name="Normal 3 2 4 3 2 4 3 2" xfId="13679" xr:uid="{00000000-0005-0000-0000-0000E1A40000}"/>
    <cellStyle name="Normal 3 2 4 3 2 4 3 3" xfId="22065" xr:uid="{00000000-0005-0000-0000-0000E2A40000}"/>
    <cellStyle name="Normal 3 2 4 3 2 4 3 4" xfId="30451" xr:uid="{00000000-0005-0000-0000-0000E3A40000}"/>
    <cellStyle name="Normal 3 2 4 3 2 4 3 5" xfId="38837" xr:uid="{00000000-0005-0000-0000-0000E4A40000}"/>
    <cellStyle name="Normal 3 2 4 3 2 4 3 6" xfId="47223" xr:uid="{00000000-0005-0000-0000-0000E5A40000}"/>
    <cellStyle name="Normal 3 2 4 3 2 4 3 7" xfId="55609" xr:uid="{00000000-0005-0000-0000-0000E6A40000}"/>
    <cellStyle name="Normal 3 2 4 3 2 4 4" xfId="10713" xr:uid="{00000000-0005-0000-0000-0000E7A40000}"/>
    <cellStyle name="Normal 3 2 4 3 2 4 5" xfId="19099" xr:uid="{00000000-0005-0000-0000-0000E8A40000}"/>
    <cellStyle name="Normal 3 2 4 3 2 4 6" xfId="27485" xr:uid="{00000000-0005-0000-0000-0000E9A40000}"/>
    <cellStyle name="Normal 3 2 4 3 2 4 7" xfId="35871" xr:uid="{00000000-0005-0000-0000-0000EAA40000}"/>
    <cellStyle name="Normal 3 2 4 3 2 4 8" xfId="44257" xr:uid="{00000000-0005-0000-0000-0000EBA40000}"/>
    <cellStyle name="Normal 3 2 4 3 2 4 9" xfId="52643" xr:uid="{00000000-0005-0000-0000-0000ECA40000}"/>
    <cellStyle name="Normal 3 2 4 3 2 5" xfId="3574" xr:uid="{00000000-0005-0000-0000-0000EDA40000}"/>
    <cellStyle name="Normal 3 2 4 3 2 5 2" xfId="14928" xr:uid="{00000000-0005-0000-0000-0000EEA40000}"/>
    <cellStyle name="Normal 3 2 4 3 2 5 3" xfId="23314" xr:uid="{00000000-0005-0000-0000-0000EFA40000}"/>
    <cellStyle name="Normal 3 2 4 3 2 5 4" xfId="31700" xr:uid="{00000000-0005-0000-0000-0000F0A40000}"/>
    <cellStyle name="Normal 3 2 4 3 2 5 5" xfId="40086" xr:uid="{00000000-0005-0000-0000-0000F1A40000}"/>
    <cellStyle name="Normal 3 2 4 3 2 5 6" xfId="48472" xr:uid="{00000000-0005-0000-0000-0000F2A40000}"/>
    <cellStyle name="Normal 3 2 4 3 2 5 7" xfId="56858" xr:uid="{00000000-0005-0000-0000-0000F3A40000}"/>
    <cellStyle name="Normal 3 2 4 3 2 6" xfId="6542" xr:uid="{00000000-0005-0000-0000-0000F4A40000}"/>
    <cellStyle name="Normal 3 2 4 3 2 6 2" xfId="12218" xr:uid="{00000000-0005-0000-0000-0000F5A40000}"/>
    <cellStyle name="Normal 3 2 4 3 2 6 3" xfId="20604" xr:uid="{00000000-0005-0000-0000-0000F6A40000}"/>
    <cellStyle name="Normal 3 2 4 3 2 6 4" xfId="28990" xr:uid="{00000000-0005-0000-0000-0000F7A40000}"/>
    <cellStyle name="Normal 3 2 4 3 2 6 5" xfId="37376" xr:uid="{00000000-0005-0000-0000-0000F8A40000}"/>
    <cellStyle name="Normal 3 2 4 3 2 6 6" xfId="45762" xr:uid="{00000000-0005-0000-0000-0000F9A40000}"/>
    <cellStyle name="Normal 3 2 4 3 2 6 7" xfId="54148" xr:uid="{00000000-0005-0000-0000-0000FAA40000}"/>
    <cellStyle name="Normal 3 2 4 3 2 7" xfId="9252" xr:uid="{00000000-0005-0000-0000-0000FBA40000}"/>
    <cellStyle name="Normal 3 2 4 3 2 8" xfId="17638" xr:uid="{00000000-0005-0000-0000-0000FCA40000}"/>
    <cellStyle name="Normal 3 2 4 3 2 9" xfId="26024" xr:uid="{00000000-0005-0000-0000-0000FDA40000}"/>
    <cellStyle name="Normal 3 2 4 3 3" xfId="1213" xr:uid="{00000000-0005-0000-0000-0000FEA40000}"/>
    <cellStyle name="Normal 3 2 4 3 3 10" xfId="43238" xr:uid="{00000000-0005-0000-0000-0000FFA40000}"/>
    <cellStyle name="Normal 3 2 4 3 3 11" xfId="51624" xr:uid="{00000000-0005-0000-0000-000000A50000}"/>
    <cellStyle name="Normal 3 2 4 3 3 12" xfId="60010" xr:uid="{00000000-0005-0000-0000-000001A50000}"/>
    <cellStyle name="Normal 3 2 4 3 3 13" xfId="61429" xr:uid="{00000000-0005-0000-0000-000002A50000}"/>
    <cellStyle name="Normal 3 2 4 3 3 2" xfId="1923" xr:uid="{00000000-0005-0000-0000-000003A50000}"/>
    <cellStyle name="Normal 3 2 4 3 3 2 10" xfId="52248" xr:uid="{00000000-0005-0000-0000-000004A50000}"/>
    <cellStyle name="Normal 3 2 4 3 3 2 11" xfId="60634" xr:uid="{00000000-0005-0000-0000-000005A50000}"/>
    <cellStyle name="Normal 3 2 4 3 3 2 2" xfId="3164" xr:uid="{00000000-0005-0000-0000-000006A50000}"/>
    <cellStyle name="Normal 3 2 4 3 3 2 2 2" xfId="5881" xr:uid="{00000000-0005-0000-0000-000007A50000}"/>
    <cellStyle name="Normal 3 2 4 3 3 2 2 2 2" xfId="17235" xr:uid="{00000000-0005-0000-0000-000008A50000}"/>
    <cellStyle name="Normal 3 2 4 3 3 2 2 2 3" xfId="25621" xr:uid="{00000000-0005-0000-0000-000009A50000}"/>
    <cellStyle name="Normal 3 2 4 3 3 2 2 2 4" xfId="34007" xr:uid="{00000000-0005-0000-0000-00000AA50000}"/>
    <cellStyle name="Normal 3 2 4 3 3 2 2 2 5" xfId="42393" xr:uid="{00000000-0005-0000-0000-00000BA50000}"/>
    <cellStyle name="Normal 3 2 4 3 3 2 2 2 6" xfId="50779" xr:uid="{00000000-0005-0000-0000-00000CA50000}"/>
    <cellStyle name="Normal 3 2 4 3 3 2 2 2 7" xfId="59165" xr:uid="{00000000-0005-0000-0000-00000DA50000}"/>
    <cellStyle name="Normal 3 2 4 3 3 2 2 3" xfId="8849" xr:uid="{00000000-0005-0000-0000-00000EA50000}"/>
    <cellStyle name="Normal 3 2 4 3 3 2 2 3 2" xfId="14525" xr:uid="{00000000-0005-0000-0000-00000FA50000}"/>
    <cellStyle name="Normal 3 2 4 3 3 2 2 3 3" xfId="22911" xr:uid="{00000000-0005-0000-0000-000010A50000}"/>
    <cellStyle name="Normal 3 2 4 3 3 2 2 3 4" xfId="31297" xr:uid="{00000000-0005-0000-0000-000011A50000}"/>
    <cellStyle name="Normal 3 2 4 3 3 2 2 3 5" xfId="39683" xr:uid="{00000000-0005-0000-0000-000012A50000}"/>
    <cellStyle name="Normal 3 2 4 3 3 2 2 3 6" xfId="48069" xr:uid="{00000000-0005-0000-0000-000013A50000}"/>
    <cellStyle name="Normal 3 2 4 3 3 2 2 3 7" xfId="56455" xr:uid="{00000000-0005-0000-0000-000014A50000}"/>
    <cellStyle name="Normal 3 2 4 3 3 2 2 4" xfId="11559" xr:uid="{00000000-0005-0000-0000-000015A50000}"/>
    <cellStyle name="Normal 3 2 4 3 3 2 2 5" xfId="19945" xr:uid="{00000000-0005-0000-0000-000016A50000}"/>
    <cellStyle name="Normal 3 2 4 3 3 2 2 6" xfId="28331" xr:uid="{00000000-0005-0000-0000-000017A50000}"/>
    <cellStyle name="Normal 3 2 4 3 3 2 2 7" xfId="36717" xr:uid="{00000000-0005-0000-0000-000018A50000}"/>
    <cellStyle name="Normal 3 2 4 3 3 2 2 8" xfId="45103" xr:uid="{00000000-0005-0000-0000-000019A50000}"/>
    <cellStyle name="Normal 3 2 4 3 3 2 2 9" xfId="53489" xr:uid="{00000000-0005-0000-0000-00001AA50000}"/>
    <cellStyle name="Normal 3 2 4 3 3 2 3" xfId="4640" xr:uid="{00000000-0005-0000-0000-00001BA50000}"/>
    <cellStyle name="Normal 3 2 4 3 3 2 3 2" xfId="15994" xr:uid="{00000000-0005-0000-0000-00001CA50000}"/>
    <cellStyle name="Normal 3 2 4 3 3 2 3 3" xfId="24380" xr:uid="{00000000-0005-0000-0000-00001DA50000}"/>
    <cellStyle name="Normal 3 2 4 3 3 2 3 4" xfId="32766" xr:uid="{00000000-0005-0000-0000-00001EA50000}"/>
    <cellStyle name="Normal 3 2 4 3 3 2 3 5" xfId="41152" xr:uid="{00000000-0005-0000-0000-00001FA50000}"/>
    <cellStyle name="Normal 3 2 4 3 3 2 3 6" xfId="49538" xr:uid="{00000000-0005-0000-0000-000020A50000}"/>
    <cellStyle name="Normal 3 2 4 3 3 2 3 7" xfId="57924" xr:uid="{00000000-0005-0000-0000-000021A50000}"/>
    <cellStyle name="Normal 3 2 4 3 3 2 4" xfId="7608" xr:uid="{00000000-0005-0000-0000-000022A50000}"/>
    <cellStyle name="Normal 3 2 4 3 3 2 4 2" xfId="13284" xr:uid="{00000000-0005-0000-0000-000023A50000}"/>
    <cellStyle name="Normal 3 2 4 3 3 2 4 3" xfId="21670" xr:uid="{00000000-0005-0000-0000-000024A50000}"/>
    <cellStyle name="Normal 3 2 4 3 3 2 4 4" xfId="30056" xr:uid="{00000000-0005-0000-0000-000025A50000}"/>
    <cellStyle name="Normal 3 2 4 3 3 2 4 5" xfId="38442" xr:uid="{00000000-0005-0000-0000-000026A50000}"/>
    <cellStyle name="Normal 3 2 4 3 3 2 4 6" xfId="46828" xr:uid="{00000000-0005-0000-0000-000027A50000}"/>
    <cellStyle name="Normal 3 2 4 3 3 2 4 7" xfId="55214" xr:uid="{00000000-0005-0000-0000-000028A50000}"/>
    <cellStyle name="Normal 3 2 4 3 3 2 5" xfId="10318" xr:uid="{00000000-0005-0000-0000-000029A50000}"/>
    <cellStyle name="Normal 3 2 4 3 3 2 6" xfId="18704" xr:uid="{00000000-0005-0000-0000-00002AA50000}"/>
    <cellStyle name="Normal 3 2 4 3 3 2 7" xfId="27090" xr:uid="{00000000-0005-0000-0000-00002BA50000}"/>
    <cellStyle name="Normal 3 2 4 3 3 2 8" xfId="35476" xr:uid="{00000000-0005-0000-0000-00002CA50000}"/>
    <cellStyle name="Normal 3 2 4 3 3 2 9" xfId="43862" xr:uid="{00000000-0005-0000-0000-00002DA50000}"/>
    <cellStyle name="Normal 3 2 4 3 3 3" xfId="2319" xr:uid="{00000000-0005-0000-0000-00002EA50000}"/>
    <cellStyle name="Normal 3 2 4 3 3 3 2" xfId="5036" xr:uid="{00000000-0005-0000-0000-00002FA50000}"/>
    <cellStyle name="Normal 3 2 4 3 3 3 2 2" xfId="16390" xr:uid="{00000000-0005-0000-0000-000030A50000}"/>
    <cellStyle name="Normal 3 2 4 3 3 3 2 3" xfId="24776" xr:uid="{00000000-0005-0000-0000-000031A50000}"/>
    <cellStyle name="Normal 3 2 4 3 3 3 2 4" xfId="33162" xr:uid="{00000000-0005-0000-0000-000032A50000}"/>
    <cellStyle name="Normal 3 2 4 3 3 3 2 5" xfId="41548" xr:uid="{00000000-0005-0000-0000-000033A50000}"/>
    <cellStyle name="Normal 3 2 4 3 3 3 2 6" xfId="49934" xr:uid="{00000000-0005-0000-0000-000034A50000}"/>
    <cellStyle name="Normal 3 2 4 3 3 3 2 7" xfId="58320" xr:uid="{00000000-0005-0000-0000-000035A50000}"/>
    <cellStyle name="Normal 3 2 4 3 3 3 3" xfId="8004" xr:uid="{00000000-0005-0000-0000-000036A50000}"/>
    <cellStyle name="Normal 3 2 4 3 3 3 3 2" xfId="13680" xr:uid="{00000000-0005-0000-0000-000037A50000}"/>
    <cellStyle name="Normal 3 2 4 3 3 3 3 3" xfId="22066" xr:uid="{00000000-0005-0000-0000-000038A50000}"/>
    <cellStyle name="Normal 3 2 4 3 3 3 3 4" xfId="30452" xr:uid="{00000000-0005-0000-0000-000039A50000}"/>
    <cellStyle name="Normal 3 2 4 3 3 3 3 5" xfId="38838" xr:uid="{00000000-0005-0000-0000-00003AA50000}"/>
    <cellStyle name="Normal 3 2 4 3 3 3 3 6" xfId="47224" xr:uid="{00000000-0005-0000-0000-00003BA50000}"/>
    <cellStyle name="Normal 3 2 4 3 3 3 3 7" xfId="55610" xr:uid="{00000000-0005-0000-0000-00003CA50000}"/>
    <cellStyle name="Normal 3 2 4 3 3 3 4" xfId="10714" xr:uid="{00000000-0005-0000-0000-00003DA50000}"/>
    <cellStyle name="Normal 3 2 4 3 3 3 5" xfId="19100" xr:uid="{00000000-0005-0000-0000-00003EA50000}"/>
    <cellStyle name="Normal 3 2 4 3 3 3 6" xfId="27486" xr:uid="{00000000-0005-0000-0000-00003FA50000}"/>
    <cellStyle name="Normal 3 2 4 3 3 3 7" xfId="35872" xr:uid="{00000000-0005-0000-0000-000040A50000}"/>
    <cellStyle name="Normal 3 2 4 3 3 3 8" xfId="44258" xr:uid="{00000000-0005-0000-0000-000041A50000}"/>
    <cellStyle name="Normal 3 2 4 3 3 3 9" xfId="52644" xr:uid="{00000000-0005-0000-0000-000042A50000}"/>
    <cellStyle name="Normal 3 2 4 3 3 4" xfId="4016" xr:uid="{00000000-0005-0000-0000-000043A50000}"/>
    <cellStyle name="Normal 3 2 4 3 3 4 2" xfId="15370" xr:uid="{00000000-0005-0000-0000-000044A50000}"/>
    <cellStyle name="Normal 3 2 4 3 3 4 3" xfId="23756" xr:uid="{00000000-0005-0000-0000-000045A50000}"/>
    <cellStyle name="Normal 3 2 4 3 3 4 4" xfId="32142" xr:uid="{00000000-0005-0000-0000-000046A50000}"/>
    <cellStyle name="Normal 3 2 4 3 3 4 5" xfId="40528" xr:uid="{00000000-0005-0000-0000-000047A50000}"/>
    <cellStyle name="Normal 3 2 4 3 3 4 6" xfId="48914" xr:uid="{00000000-0005-0000-0000-000048A50000}"/>
    <cellStyle name="Normal 3 2 4 3 3 4 7" xfId="57300" xr:uid="{00000000-0005-0000-0000-000049A50000}"/>
    <cellStyle name="Normal 3 2 4 3 3 5" xfId="6984" xr:uid="{00000000-0005-0000-0000-00004AA50000}"/>
    <cellStyle name="Normal 3 2 4 3 3 5 2" xfId="12660" xr:uid="{00000000-0005-0000-0000-00004BA50000}"/>
    <cellStyle name="Normal 3 2 4 3 3 5 3" xfId="21046" xr:uid="{00000000-0005-0000-0000-00004CA50000}"/>
    <cellStyle name="Normal 3 2 4 3 3 5 4" xfId="29432" xr:uid="{00000000-0005-0000-0000-00004DA50000}"/>
    <cellStyle name="Normal 3 2 4 3 3 5 5" xfId="37818" xr:uid="{00000000-0005-0000-0000-00004EA50000}"/>
    <cellStyle name="Normal 3 2 4 3 3 5 6" xfId="46204" xr:uid="{00000000-0005-0000-0000-00004FA50000}"/>
    <cellStyle name="Normal 3 2 4 3 3 5 7" xfId="54590" xr:uid="{00000000-0005-0000-0000-000050A50000}"/>
    <cellStyle name="Normal 3 2 4 3 3 6" xfId="9694" xr:uid="{00000000-0005-0000-0000-000051A50000}"/>
    <cellStyle name="Normal 3 2 4 3 3 7" xfId="18080" xr:uid="{00000000-0005-0000-0000-000052A50000}"/>
    <cellStyle name="Normal 3 2 4 3 3 8" xfId="26466" xr:uid="{00000000-0005-0000-0000-000053A50000}"/>
    <cellStyle name="Normal 3 2 4 3 3 9" xfId="34852" xr:uid="{00000000-0005-0000-0000-000054A50000}"/>
    <cellStyle name="Normal 3 2 4 3 4" xfId="1211" xr:uid="{00000000-0005-0000-0000-000055A50000}"/>
    <cellStyle name="Normal 3 2 4 3 4 10" xfId="51622" xr:uid="{00000000-0005-0000-0000-000056A50000}"/>
    <cellStyle name="Normal 3 2 4 3 4 11" xfId="60008" xr:uid="{00000000-0005-0000-0000-000057A50000}"/>
    <cellStyle name="Normal 3 2 4 3 4 2" xfId="3162" xr:uid="{00000000-0005-0000-0000-000058A50000}"/>
    <cellStyle name="Normal 3 2 4 3 4 2 2" xfId="5879" xr:uid="{00000000-0005-0000-0000-000059A50000}"/>
    <cellStyle name="Normal 3 2 4 3 4 2 2 2" xfId="17233" xr:uid="{00000000-0005-0000-0000-00005AA50000}"/>
    <cellStyle name="Normal 3 2 4 3 4 2 2 3" xfId="25619" xr:uid="{00000000-0005-0000-0000-00005BA50000}"/>
    <cellStyle name="Normal 3 2 4 3 4 2 2 4" xfId="34005" xr:uid="{00000000-0005-0000-0000-00005CA50000}"/>
    <cellStyle name="Normal 3 2 4 3 4 2 2 5" xfId="42391" xr:uid="{00000000-0005-0000-0000-00005DA50000}"/>
    <cellStyle name="Normal 3 2 4 3 4 2 2 6" xfId="50777" xr:uid="{00000000-0005-0000-0000-00005EA50000}"/>
    <cellStyle name="Normal 3 2 4 3 4 2 2 7" xfId="59163" xr:uid="{00000000-0005-0000-0000-00005FA50000}"/>
    <cellStyle name="Normal 3 2 4 3 4 2 3" xfId="8847" xr:uid="{00000000-0005-0000-0000-000060A50000}"/>
    <cellStyle name="Normal 3 2 4 3 4 2 3 2" xfId="14523" xr:uid="{00000000-0005-0000-0000-000061A50000}"/>
    <cellStyle name="Normal 3 2 4 3 4 2 3 3" xfId="22909" xr:uid="{00000000-0005-0000-0000-000062A50000}"/>
    <cellStyle name="Normal 3 2 4 3 4 2 3 4" xfId="31295" xr:uid="{00000000-0005-0000-0000-000063A50000}"/>
    <cellStyle name="Normal 3 2 4 3 4 2 3 5" xfId="39681" xr:uid="{00000000-0005-0000-0000-000064A50000}"/>
    <cellStyle name="Normal 3 2 4 3 4 2 3 6" xfId="48067" xr:uid="{00000000-0005-0000-0000-000065A50000}"/>
    <cellStyle name="Normal 3 2 4 3 4 2 3 7" xfId="56453" xr:uid="{00000000-0005-0000-0000-000066A50000}"/>
    <cellStyle name="Normal 3 2 4 3 4 2 4" xfId="11557" xr:uid="{00000000-0005-0000-0000-000067A50000}"/>
    <cellStyle name="Normal 3 2 4 3 4 2 5" xfId="19943" xr:uid="{00000000-0005-0000-0000-000068A50000}"/>
    <cellStyle name="Normal 3 2 4 3 4 2 6" xfId="28329" xr:uid="{00000000-0005-0000-0000-000069A50000}"/>
    <cellStyle name="Normal 3 2 4 3 4 2 7" xfId="36715" xr:uid="{00000000-0005-0000-0000-00006AA50000}"/>
    <cellStyle name="Normal 3 2 4 3 4 2 8" xfId="45101" xr:uid="{00000000-0005-0000-0000-00006BA50000}"/>
    <cellStyle name="Normal 3 2 4 3 4 2 9" xfId="53487" xr:uid="{00000000-0005-0000-0000-00006CA50000}"/>
    <cellStyle name="Normal 3 2 4 3 4 3" xfId="4014" xr:uid="{00000000-0005-0000-0000-00006DA50000}"/>
    <cellStyle name="Normal 3 2 4 3 4 3 2" xfId="15368" xr:uid="{00000000-0005-0000-0000-00006EA50000}"/>
    <cellStyle name="Normal 3 2 4 3 4 3 3" xfId="23754" xr:uid="{00000000-0005-0000-0000-00006FA50000}"/>
    <cellStyle name="Normal 3 2 4 3 4 3 4" xfId="32140" xr:uid="{00000000-0005-0000-0000-000070A50000}"/>
    <cellStyle name="Normal 3 2 4 3 4 3 5" xfId="40526" xr:uid="{00000000-0005-0000-0000-000071A50000}"/>
    <cellStyle name="Normal 3 2 4 3 4 3 6" xfId="48912" xr:uid="{00000000-0005-0000-0000-000072A50000}"/>
    <cellStyle name="Normal 3 2 4 3 4 3 7" xfId="57298" xr:uid="{00000000-0005-0000-0000-000073A50000}"/>
    <cellStyle name="Normal 3 2 4 3 4 4" xfId="6982" xr:uid="{00000000-0005-0000-0000-000074A50000}"/>
    <cellStyle name="Normal 3 2 4 3 4 4 2" xfId="12658" xr:uid="{00000000-0005-0000-0000-000075A50000}"/>
    <cellStyle name="Normal 3 2 4 3 4 4 3" xfId="21044" xr:uid="{00000000-0005-0000-0000-000076A50000}"/>
    <cellStyle name="Normal 3 2 4 3 4 4 4" xfId="29430" xr:uid="{00000000-0005-0000-0000-000077A50000}"/>
    <cellStyle name="Normal 3 2 4 3 4 4 5" xfId="37816" xr:uid="{00000000-0005-0000-0000-000078A50000}"/>
    <cellStyle name="Normal 3 2 4 3 4 4 6" xfId="46202" xr:uid="{00000000-0005-0000-0000-000079A50000}"/>
    <cellStyle name="Normal 3 2 4 3 4 4 7" xfId="54588" xr:uid="{00000000-0005-0000-0000-00007AA50000}"/>
    <cellStyle name="Normal 3 2 4 3 4 5" xfId="9692" xr:uid="{00000000-0005-0000-0000-00007BA50000}"/>
    <cellStyle name="Normal 3 2 4 3 4 6" xfId="18078" xr:uid="{00000000-0005-0000-0000-00007CA50000}"/>
    <cellStyle name="Normal 3 2 4 3 4 7" xfId="26464" xr:uid="{00000000-0005-0000-0000-00007DA50000}"/>
    <cellStyle name="Normal 3 2 4 3 4 8" xfId="34850" xr:uid="{00000000-0005-0000-0000-00007EA50000}"/>
    <cellStyle name="Normal 3 2 4 3 4 9" xfId="43236" xr:uid="{00000000-0005-0000-0000-00007FA50000}"/>
    <cellStyle name="Normal 3 2 4 3 5" xfId="1701" xr:uid="{00000000-0005-0000-0000-000080A50000}"/>
    <cellStyle name="Normal 3 2 4 3 5 10" xfId="52026" xr:uid="{00000000-0005-0000-0000-000081A50000}"/>
    <cellStyle name="Normal 3 2 4 3 5 11" xfId="60412" xr:uid="{00000000-0005-0000-0000-000082A50000}"/>
    <cellStyle name="Normal 3 2 4 3 5 2" xfId="2721" xr:uid="{00000000-0005-0000-0000-000083A50000}"/>
    <cellStyle name="Normal 3 2 4 3 5 2 2" xfId="5438" xr:uid="{00000000-0005-0000-0000-000084A50000}"/>
    <cellStyle name="Normal 3 2 4 3 5 2 2 2" xfId="16792" xr:uid="{00000000-0005-0000-0000-000085A50000}"/>
    <cellStyle name="Normal 3 2 4 3 5 2 2 3" xfId="25178" xr:uid="{00000000-0005-0000-0000-000086A50000}"/>
    <cellStyle name="Normal 3 2 4 3 5 2 2 4" xfId="33564" xr:uid="{00000000-0005-0000-0000-000087A50000}"/>
    <cellStyle name="Normal 3 2 4 3 5 2 2 5" xfId="41950" xr:uid="{00000000-0005-0000-0000-000088A50000}"/>
    <cellStyle name="Normal 3 2 4 3 5 2 2 6" xfId="50336" xr:uid="{00000000-0005-0000-0000-000089A50000}"/>
    <cellStyle name="Normal 3 2 4 3 5 2 2 7" xfId="58722" xr:uid="{00000000-0005-0000-0000-00008AA50000}"/>
    <cellStyle name="Normal 3 2 4 3 5 2 3" xfId="8406" xr:uid="{00000000-0005-0000-0000-00008BA50000}"/>
    <cellStyle name="Normal 3 2 4 3 5 2 3 2" xfId="14082" xr:uid="{00000000-0005-0000-0000-00008CA50000}"/>
    <cellStyle name="Normal 3 2 4 3 5 2 3 3" xfId="22468" xr:uid="{00000000-0005-0000-0000-00008DA50000}"/>
    <cellStyle name="Normal 3 2 4 3 5 2 3 4" xfId="30854" xr:uid="{00000000-0005-0000-0000-00008EA50000}"/>
    <cellStyle name="Normal 3 2 4 3 5 2 3 5" xfId="39240" xr:uid="{00000000-0005-0000-0000-00008FA50000}"/>
    <cellStyle name="Normal 3 2 4 3 5 2 3 6" xfId="47626" xr:uid="{00000000-0005-0000-0000-000090A50000}"/>
    <cellStyle name="Normal 3 2 4 3 5 2 3 7" xfId="56012" xr:uid="{00000000-0005-0000-0000-000091A50000}"/>
    <cellStyle name="Normal 3 2 4 3 5 2 4" xfId="11116" xr:uid="{00000000-0005-0000-0000-000092A50000}"/>
    <cellStyle name="Normal 3 2 4 3 5 2 5" xfId="19502" xr:uid="{00000000-0005-0000-0000-000093A50000}"/>
    <cellStyle name="Normal 3 2 4 3 5 2 6" xfId="27888" xr:uid="{00000000-0005-0000-0000-000094A50000}"/>
    <cellStyle name="Normal 3 2 4 3 5 2 7" xfId="36274" xr:uid="{00000000-0005-0000-0000-000095A50000}"/>
    <cellStyle name="Normal 3 2 4 3 5 2 8" xfId="44660" xr:uid="{00000000-0005-0000-0000-000096A50000}"/>
    <cellStyle name="Normal 3 2 4 3 5 2 9" xfId="53046" xr:uid="{00000000-0005-0000-0000-000097A50000}"/>
    <cellStyle name="Normal 3 2 4 3 5 3" xfId="4418" xr:uid="{00000000-0005-0000-0000-000098A50000}"/>
    <cellStyle name="Normal 3 2 4 3 5 3 2" xfId="15772" xr:uid="{00000000-0005-0000-0000-000099A50000}"/>
    <cellStyle name="Normal 3 2 4 3 5 3 3" xfId="24158" xr:uid="{00000000-0005-0000-0000-00009AA50000}"/>
    <cellStyle name="Normal 3 2 4 3 5 3 4" xfId="32544" xr:uid="{00000000-0005-0000-0000-00009BA50000}"/>
    <cellStyle name="Normal 3 2 4 3 5 3 5" xfId="40930" xr:uid="{00000000-0005-0000-0000-00009CA50000}"/>
    <cellStyle name="Normal 3 2 4 3 5 3 6" xfId="49316" xr:uid="{00000000-0005-0000-0000-00009DA50000}"/>
    <cellStyle name="Normal 3 2 4 3 5 3 7" xfId="57702" xr:uid="{00000000-0005-0000-0000-00009EA50000}"/>
    <cellStyle name="Normal 3 2 4 3 5 4" xfId="7386" xr:uid="{00000000-0005-0000-0000-00009FA50000}"/>
    <cellStyle name="Normal 3 2 4 3 5 4 2" xfId="13062" xr:uid="{00000000-0005-0000-0000-0000A0A50000}"/>
    <cellStyle name="Normal 3 2 4 3 5 4 3" xfId="21448" xr:uid="{00000000-0005-0000-0000-0000A1A50000}"/>
    <cellStyle name="Normal 3 2 4 3 5 4 4" xfId="29834" xr:uid="{00000000-0005-0000-0000-0000A2A50000}"/>
    <cellStyle name="Normal 3 2 4 3 5 4 5" xfId="38220" xr:uid="{00000000-0005-0000-0000-0000A3A50000}"/>
    <cellStyle name="Normal 3 2 4 3 5 4 6" xfId="46606" xr:uid="{00000000-0005-0000-0000-0000A4A50000}"/>
    <cellStyle name="Normal 3 2 4 3 5 4 7" xfId="54992" xr:uid="{00000000-0005-0000-0000-0000A5A50000}"/>
    <cellStyle name="Normal 3 2 4 3 5 5" xfId="10096" xr:uid="{00000000-0005-0000-0000-0000A6A50000}"/>
    <cellStyle name="Normal 3 2 4 3 5 6" xfId="18482" xr:uid="{00000000-0005-0000-0000-0000A7A50000}"/>
    <cellStyle name="Normal 3 2 4 3 5 7" xfId="26868" xr:uid="{00000000-0005-0000-0000-0000A8A50000}"/>
    <cellStyle name="Normal 3 2 4 3 5 8" xfId="35254" xr:uid="{00000000-0005-0000-0000-0000A9A50000}"/>
    <cellStyle name="Normal 3 2 4 3 5 9" xfId="43640" xr:uid="{00000000-0005-0000-0000-0000AAA50000}"/>
    <cellStyle name="Normal 3 2 4 3 6" xfId="2317" xr:uid="{00000000-0005-0000-0000-0000ABA50000}"/>
    <cellStyle name="Normal 3 2 4 3 6 2" xfId="5034" xr:uid="{00000000-0005-0000-0000-0000ACA50000}"/>
    <cellStyle name="Normal 3 2 4 3 6 2 2" xfId="16388" xr:uid="{00000000-0005-0000-0000-0000ADA50000}"/>
    <cellStyle name="Normal 3 2 4 3 6 2 3" xfId="24774" xr:uid="{00000000-0005-0000-0000-0000AEA50000}"/>
    <cellStyle name="Normal 3 2 4 3 6 2 4" xfId="33160" xr:uid="{00000000-0005-0000-0000-0000AFA50000}"/>
    <cellStyle name="Normal 3 2 4 3 6 2 5" xfId="41546" xr:uid="{00000000-0005-0000-0000-0000B0A50000}"/>
    <cellStyle name="Normal 3 2 4 3 6 2 6" xfId="49932" xr:uid="{00000000-0005-0000-0000-0000B1A50000}"/>
    <cellStyle name="Normal 3 2 4 3 6 2 7" xfId="58318" xr:uid="{00000000-0005-0000-0000-0000B2A50000}"/>
    <cellStyle name="Normal 3 2 4 3 6 3" xfId="8002" xr:uid="{00000000-0005-0000-0000-0000B3A50000}"/>
    <cellStyle name="Normal 3 2 4 3 6 3 2" xfId="13678" xr:uid="{00000000-0005-0000-0000-0000B4A50000}"/>
    <cellStyle name="Normal 3 2 4 3 6 3 3" xfId="22064" xr:uid="{00000000-0005-0000-0000-0000B5A50000}"/>
    <cellStyle name="Normal 3 2 4 3 6 3 4" xfId="30450" xr:uid="{00000000-0005-0000-0000-0000B6A50000}"/>
    <cellStyle name="Normal 3 2 4 3 6 3 5" xfId="38836" xr:uid="{00000000-0005-0000-0000-0000B7A50000}"/>
    <cellStyle name="Normal 3 2 4 3 6 3 6" xfId="47222" xr:uid="{00000000-0005-0000-0000-0000B8A50000}"/>
    <cellStyle name="Normal 3 2 4 3 6 3 7" xfId="55608" xr:uid="{00000000-0005-0000-0000-0000B9A50000}"/>
    <cellStyle name="Normal 3 2 4 3 6 4" xfId="10712" xr:uid="{00000000-0005-0000-0000-0000BAA50000}"/>
    <cellStyle name="Normal 3 2 4 3 6 5" xfId="19098" xr:uid="{00000000-0005-0000-0000-0000BBA50000}"/>
    <cellStyle name="Normal 3 2 4 3 6 6" xfId="27484" xr:uid="{00000000-0005-0000-0000-0000BCA50000}"/>
    <cellStyle name="Normal 3 2 4 3 6 7" xfId="35870" xr:uid="{00000000-0005-0000-0000-0000BDA50000}"/>
    <cellStyle name="Normal 3 2 4 3 6 8" xfId="44256" xr:uid="{00000000-0005-0000-0000-0000BEA50000}"/>
    <cellStyle name="Normal 3 2 4 3 6 9" xfId="52642" xr:uid="{00000000-0005-0000-0000-0000BFA50000}"/>
    <cellStyle name="Normal 3 2 4 3 7" xfId="751" xr:uid="{00000000-0005-0000-0000-0000C0A50000}"/>
    <cellStyle name="Normal 3 2 4 3 7 2" xfId="6541" xr:uid="{00000000-0005-0000-0000-0000C1A50000}"/>
    <cellStyle name="Normal 3 2 4 3 7 3" xfId="12217" xr:uid="{00000000-0005-0000-0000-0000C2A50000}"/>
    <cellStyle name="Normal 3 2 4 3 7 4" xfId="20603" xr:uid="{00000000-0005-0000-0000-0000C3A50000}"/>
    <cellStyle name="Normal 3 2 4 3 7 5" xfId="28989" xr:uid="{00000000-0005-0000-0000-0000C4A50000}"/>
    <cellStyle name="Normal 3 2 4 3 7 6" xfId="37375" xr:uid="{00000000-0005-0000-0000-0000C5A50000}"/>
    <cellStyle name="Normal 3 2 4 3 7 7" xfId="45761" xr:uid="{00000000-0005-0000-0000-0000C6A50000}"/>
    <cellStyle name="Normal 3 2 4 3 7 8" xfId="54147" xr:uid="{00000000-0005-0000-0000-0000C7A50000}"/>
    <cellStyle name="Normal 3 2 4 3 8" xfId="3573" xr:uid="{00000000-0005-0000-0000-0000C8A50000}"/>
    <cellStyle name="Normal 3 2 4 3 8 2" xfId="14927" xr:uid="{00000000-0005-0000-0000-0000C9A50000}"/>
    <cellStyle name="Normal 3 2 4 3 8 3" xfId="23313" xr:uid="{00000000-0005-0000-0000-0000CAA50000}"/>
    <cellStyle name="Normal 3 2 4 3 8 4" xfId="31699" xr:uid="{00000000-0005-0000-0000-0000CBA50000}"/>
    <cellStyle name="Normal 3 2 4 3 8 5" xfId="40085" xr:uid="{00000000-0005-0000-0000-0000CCA50000}"/>
    <cellStyle name="Normal 3 2 4 3 8 6" xfId="48471" xr:uid="{00000000-0005-0000-0000-0000CDA50000}"/>
    <cellStyle name="Normal 3 2 4 3 8 7" xfId="56857" xr:uid="{00000000-0005-0000-0000-0000CEA50000}"/>
    <cellStyle name="Normal 3 2 4 3 9" xfId="6287" xr:uid="{00000000-0005-0000-0000-0000CFA50000}"/>
    <cellStyle name="Normal 3 2 4 3 9 2" xfId="11963" xr:uid="{00000000-0005-0000-0000-0000D0A50000}"/>
    <cellStyle name="Normal 3 2 4 3 9 3" xfId="20349" xr:uid="{00000000-0005-0000-0000-0000D1A50000}"/>
    <cellStyle name="Normal 3 2 4 3 9 4" xfId="28735" xr:uid="{00000000-0005-0000-0000-0000D2A50000}"/>
    <cellStyle name="Normal 3 2 4 3 9 5" xfId="37121" xr:uid="{00000000-0005-0000-0000-0000D3A50000}"/>
    <cellStyle name="Normal 3 2 4 3 9 6" xfId="45507" xr:uid="{00000000-0005-0000-0000-0000D4A50000}"/>
    <cellStyle name="Normal 3 2 4 3 9 7" xfId="53893" xr:uid="{00000000-0005-0000-0000-0000D5A50000}"/>
    <cellStyle name="Normal 3 2 4 3_Sheet1" xfId="391" xr:uid="{00000000-0005-0000-0000-0000D6A50000}"/>
    <cellStyle name="Normal 3 2 4 4" xfId="392" xr:uid="{00000000-0005-0000-0000-0000D7A50000}"/>
    <cellStyle name="Normal 3 2 4 4 10" xfId="26025" xr:uid="{00000000-0005-0000-0000-0000D8A50000}"/>
    <cellStyle name="Normal 3 2 4 4 11" xfId="34411" xr:uid="{00000000-0005-0000-0000-0000D9A50000}"/>
    <cellStyle name="Normal 3 2 4 4 12" xfId="42797" xr:uid="{00000000-0005-0000-0000-0000DAA50000}"/>
    <cellStyle name="Normal 3 2 4 4 13" xfId="51183" xr:uid="{00000000-0005-0000-0000-0000DBA50000}"/>
    <cellStyle name="Normal 3 2 4 4 14" xfId="59569" xr:uid="{00000000-0005-0000-0000-0000DCA50000}"/>
    <cellStyle name="Normal 3 2 4 4 15" xfId="60936" xr:uid="{00000000-0005-0000-0000-0000DDA50000}"/>
    <cellStyle name="Normal 3 2 4 4 2" xfId="1214" xr:uid="{00000000-0005-0000-0000-0000DEA50000}"/>
    <cellStyle name="Normal 3 2 4 4 2 10" xfId="51625" xr:uid="{00000000-0005-0000-0000-0000DFA50000}"/>
    <cellStyle name="Normal 3 2 4 4 2 11" xfId="60011" xr:uid="{00000000-0005-0000-0000-0000E0A50000}"/>
    <cellStyle name="Normal 3 2 4 4 2 12" xfId="61431" xr:uid="{00000000-0005-0000-0000-0000E1A50000}"/>
    <cellStyle name="Normal 3 2 4 4 2 2" xfId="3165" xr:uid="{00000000-0005-0000-0000-0000E2A50000}"/>
    <cellStyle name="Normal 3 2 4 4 2 2 2" xfId="5882" xr:uid="{00000000-0005-0000-0000-0000E3A50000}"/>
    <cellStyle name="Normal 3 2 4 4 2 2 2 2" xfId="17236" xr:uid="{00000000-0005-0000-0000-0000E4A50000}"/>
    <cellStyle name="Normal 3 2 4 4 2 2 2 3" xfId="25622" xr:uid="{00000000-0005-0000-0000-0000E5A50000}"/>
    <cellStyle name="Normal 3 2 4 4 2 2 2 4" xfId="34008" xr:uid="{00000000-0005-0000-0000-0000E6A50000}"/>
    <cellStyle name="Normal 3 2 4 4 2 2 2 5" xfId="42394" xr:uid="{00000000-0005-0000-0000-0000E7A50000}"/>
    <cellStyle name="Normal 3 2 4 4 2 2 2 6" xfId="50780" xr:uid="{00000000-0005-0000-0000-0000E8A50000}"/>
    <cellStyle name="Normal 3 2 4 4 2 2 2 7" xfId="59166" xr:uid="{00000000-0005-0000-0000-0000E9A50000}"/>
    <cellStyle name="Normal 3 2 4 4 2 2 3" xfId="8850" xr:uid="{00000000-0005-0000-0000-0000EAA50000}"/>
    <cellStyle name="Normal 3 2 4 4 2 2 3 2" xfId="14526" xr:uid="{00000000-0005-0000-0000-0000EBA50000}"/>
    <cellStyle name="Normal 3 2 4 4 2 2 3 3" xfId="22912" xr:uid="{00000000-0005-0000-0000-0000ECA50000}"/>
    <cellStyle name="Normal 3 2 4 4 2 2 3 4" xfId="31298" xr:uid="{00000000-0005-0000-0000-0000EDA50000}"/>
    <cellStyle name="Normal 3 2 4 4 2 2 3 5" xfId="39684" xr:uid="{00000000-0005-0000-0000-0000EEA50000}"/>
    <cellStyle name="Normal 3 2 4 4 2 2 3 6" xfId="48070" xr:uid="{00000000-0005-0000-0000-0000EFA50000}"/>
    <cellStyle name="Normal 3 2 4 4 2 2 3 7" xfId="56456" xr:uid="{00000000-0005-0000-0000-0000F0A50000}"/>
    <cellStyle name="Normal 3 2 4 4 2 2 4" xfId="11560" xr:uid="{00000000-0005-0000-0000-0000F1A50000}"/>
    <cellStyle name="Normal 3 2 4 4 2 2 5" xfId="19946" xr:uid="{00000000-0005-0000-0000-0000F2A50000}"/>
    <cellStyle name="Normal 3 2 4 4 2 2 6" xfId="28332" xr:uid="{00000000-0005-0000-0000-0000F3A50000}"/>
    <cellStyle name="Normal 3 2 4 4 2 2 7" xfId="36718" xr:uid="{00000000-0005-0000-0000-0000F4A50000}"/>
    <cellStyle name="Normal 3 2 4 4 2 2 8" xfId="45104" xr:uid="{00000000-0005-0000-0000-0000F5A50000}"/>
    <cellStyle name="Normal 3 2 4 4 2 2 9" xfId="53490" xr:uid="{00000000-0005-0000-0000-0000F6A50000}"/>
    <cellStyle name="Normal 3 2 4 4 2 3" xfId="4017" xr:uid="{00000000-0005-0000-0000-0000F7A50000}"/>
    <cellStyle name="Normal 3 2 4 4 2 3 2" xfId="15371" xr:uid="{00000000-0005-0000-0000-0000F8A50000}"/>
    <cellStyle name="Normal 3 2 4 4 2 3 3" xfId="23757" xr:uid="{00000000-0005-0000-0000-0000F9A50000}"/>
    <cellStyle name="Normal 3 2 4 4 2 3 4" xfId="32143" xr:uid="{00000000-0005-0000-0000-0000FAA50000}"/>
    <cellStyle name="Normal 3 2 4 4 2 3 5" xfId="40529" xr:uid="{00000000-0005-0000-0000-0000FBA50000}"/>
    <cellStyle name="Normal 3 2 4 4 2 3 6" xfId="48915" xr:uid="{00000000-0005-0000-0000-0000FCA50000}"/>
    <cellStyle name="Normal 3 2 4 4 2 3 7" xfId="57301" xr:uid="{00000000-0005-0000-0000-0000FDA50000}"/>
    <cellStyle name="Normal 3 2 4 4 2 4" xfId="6985" xr:uid="{00000000-0005-0000-0000-0000FEA50000}"/>
    <cellStyle name="Normal 3 2 4 4 2 4 2" xfId="12661" xr:uid="{00000000-0005-0000-0000-0000FFA50000}"/>
    <cellStyle name="Normal 3 2 4 4 2 4 3" xfId="21047" xr:uid="{00000000-0005-0000-0000-000000A60000}"/>
    <cellStyle name="Normal 3 2 4 4 2 4 4" xfId="29433" xr:uid="{00000000-0005-0000-0000-000001A60000}"/>
    <cellStyle name="Normal 3 2 4 4 2 4 5" xfId="37819" xr:uid="{00000000-0005-0000-0000-000002A60000}"/>
    <cellStyle name="Normal 3 2 4 4 2 4 6" xfId="46205" xr:uid="{00000000-0005-0000-0000-000003A60000}"/>
    <cellStyle name="Normal 3 2 4 4 2 4 7" xfId="54591" xr:uid="{00000000-0005-0000-0000-000004A60000}"/>
    <cellStyle name="Normal 3 2 4 4 2 5" xfId="9695" xr:uid="{00000000-0005-0000-0000-000005A60000}"/>
    <cellStyle name="Normal 3 2 4 4 2 6" xfId="18081" xr:uid="{00000000-0005-0000-0000-000006A60000}"/>
    <cellStyle name="Normal 3 2 4 4 2 7" xfId="26467" xr:uid="{00000000-0005-0000-0000-000007A60000}"/>
    <cellStyle name="Normal 3 2 4 4 2 8" xfId="34853" xr:uid="{00000000-0005-0000-0000-000008A60000}"/>
    <cellStyle name="Normal 3 2 4 4 2 9" xfId="43239" xr:uid="{00000000-0005-0000-0000-000009A60000}"/>
    <cellStyle name="Normal 3 2 4 4 3" xfId="1703" xr:uid="{00000000-0005-0000-0000-00000AA60000}"/>
    <cellStyle name="Normal 3 2 4 4 3 10" xfId="52028" xr:uid="{00000000-0005-0000-0000-00000BA60000}"/>
    <cellStyle name="Normal 3 2 4 4 3 11" xfId="60414" xr:uid="{00000000-0005-0000-0000-00000CA60000}"/>
    <cellStyle name="Normal 3 2 4 4 3 2" xfId="2723" xr:uid="{00000000-0005-0000-0000-00000DA60000}"/>
    <cellStyle name="Normal 3 2 4 4 3 2 2" xfId="5440" xr:uid="{00000000-0005-0000-0000-00000EA60000}"/>
    <cellStyle name="Normal 3 2 4 4 3 2 2 2" xfId="16794" xr:uid="{00000000-0005-0000-0000-00000FA60000}"/>
    <cellStyle name="Normal 3 2 4 4 3 2 2 3" xfId="25180" xr:uid="{00000000-0005-0000-0000-000010A60000}"/>
    <cellStyle name="Normal 3 2 4 4 3 2 2 4" xfId="33566" xr:uid="{00000000-0005-0000-0000-000011A60000}"/>
    <cellStyle name="Normal 3 2 4 4 3 2 2 5" xfId="41952" xr:uid="{00000000-0005-0000-0000-000012A60000}"/>
    <cellStyle name="Normal 3 2 4 4 3 2 2 6" xfId="50338" xr:uid="{00000000-0005-0000-0000-000013A60000}"/>
    <cellStyle name="Normal 3 2 4 4 3 2 2 7" xfId="58724" xr:uid="{00000000-0005-0000-0000-000014A60000}"/>
    <cellStyle name="Normal 3 2 4 4 3 2 3" xfId="8408" xr:uid="{00000000-0005-0000-0000-000015A60000}"/>
    <cellStyle name="Normal 3 2 4 4 3 2 3 2" xfId="14084" xr:uid="{00000000-0005-0000-0000-000016A60000}"/>
    <cellStyle name="Normal 3 2 4 4 3 2 3 3" xfId="22470" xr:uid="{00000000-0005-0000-0000-000017A60000}"/>
    <cellStyle name="Normal 3 2 4 4 3 2 3 4" xfId="30856" xr:uid="{00000000-0005-0000-0000-000018A60000}"/>
    <cellStyle name="Normal 3 2 4 4 3 2 3 5" xfId="39242" xr:uid="{00000000-0005-0000-0000-000019A60000}"/>
    <cellStyle name="Normal 3 2 4 4 3 2 3 6" xfId="47628" xr:uid="{00000000-0005-0000-0000-00001AA60000}"/>
    <cellStyle name="Normal 3 2 4 4 3 2 3 7" xfId="56014" xr:uid="{00000000-0005-0000-0000-00001BA60000}"/>
    <cellStyle name="Normal 3 2 4 4 3 2 4" xfId="11118" xr:uid="{00000000-0005-0000-0000-00001CA60000}"/>
    <cellStyle name="Normal 3 2 4 4 3 2 5" xfId="19504" xr:uid="{00000000-0005-0000-0000-00001DA60000}"/>
    <cellStyle name="Normal 3 2 4 4 3 2 6" xfId="27890" xr:uid="{00000000-0005-0000-0000-00001EA60000}"/>
    <cellStyle name="Normal 3 2 4 4 3 2 7" xfId="36276" xr:uid="{00000000-0005-0000-0000-00001FA60000}"/>
    <cellStyle name="Normal 3 2 4 4 3 2 8" xfId="44662" xr:uid="{00000000-0005-0000-0000-000020A60000}"/>
    <cellStyle name="Normal 3 2 4 4 3 2 9" xfId="53048" xr:uid="{00000000-0005-0000-0000-000021A60000}"/>
    <cellStyle name="Normal 3 2 4 4 3 3" xfId="4420" xr:uid="{00000000-0005-0000-0000-000022A60000}"/>
    <cellStyle name="Normal 3 2 4 4 3 3 2" xfId="15774" xr:uid="{00000000-0005-0000-0000-000023A60000}"/>
    <cellStyle name="Normal 3 2 4 4 3 3 3" xfId="24160" xr:uid="{00000000-0005-0000-0000-000024A60000}"/>
    <cellStyle name="Normal 3 2 4 4 3 3 4" xfId="32546" xr:uid="{00000000-0005-0000-0000-000025A60000}"/>
    <cellStyle name="Normal 3 2 4 4 3 3 5" xfId="40932" xr:uid="{00000000-0005-0000-0000-000026A60000}"/>
    <cellStyle name="Normal 3 2 4 4 3 3 6" xfId="49318" xr:uid="{00000000-0005-0000-0000-000027A60000}"/>
    <cellStyle name="Normal 3 2 4 4 3 3 7" xfId="57704" xr:uid="{00000000-0005-0000-0000-000028A60000}"/>
    <cellStyle name="Normal 3 2 4 4 3 4" xfId="7388" xr:uid="{00000000-0005-0000-0000-000029A60000}"/>
    <cellStyle name="Normal 3 2 4 4 3 4 2" xfId="13064" xr:uid="{00000000-0005-0000-0000-00002AA60000}"/>
    <cellStyle name="Normal 3 2 4 4 3 4 3" xfId="21450" xr:uid="{00000000-0005-0000-0000-00002BA60000}"/>
    <cellStyle name="Normal 3 2 4 4 3 4 4" xfId="29836" xr:uid="{00000000-0005-0000-0000-00002CA60000}"/>
    <cellStyle name="Normal 3 2 4 4 3 4 5" xfId="38222" xr:uid="{00000000-0005-0000-0000-00002DA60000}"/>
    <cellStyle name="Normal 3 2 4 4 3 4 6" xfId="46608" xr:uid="{00000000-0005-0000-0000-00002EA60000}"/>
    <cellStyle name="Normal 3 2 4 4 3 4 7" xfId="54994" xr:uid="{00000000-0005-0000-0000-00002FA60000}"/>
    <cellStyle name="Normal 3 2 4 4 3 5" xfId="10098" xr:uid="{00000000-0005-0000-0000-000030A60000}"/>
    <cellStyle name="Normal 3 2 4 4 3 6" xfId="18484" xr:uid="{00000000-0005-0000-0000-000031A60000}"/>
    <cellStyle name="Normal 3 2 4 4 3 7" xfId="26870" xr:uid="{00000000-0005-0000-0000-000032A60000}"/>
    <cellStyle name="Normal 3 2 4 4 3 8" xfId="35256" xr:uid="{00000000-0005-0000-0000-000033A60000}"/>
    <cellStyle name="Normal 3 2 4 4 3 9" xfId="43642" xr:uid="{00000000-0005-0000-0000-000034A60000}"/>
    <cellStyle name="Normal 3 2 4 4 4" xfId="2320" xr:uid="{00000000-0005-0000-0000-000035A60000}"/>
    <cellStyle name="Normal 3 2 4 4 4 2" xfId="5037" xr:uid="{00000000-0005-0000-0000-000036A60000}"/>
    <cellStyle name="Normal 3 2 4 4 4 2 2" xfId="16391" xr:uid="{00000000-0005-0000-0000-000037A60000}"/>
    <cellStyle name="Normal 3 2 4 4 4 2 3" xfId="24777" xr:uid="{00000000-0005-0000-0000-000038A60000}"/>
    <cellStyle name="Normal 3 2 4 4 4 2 4" xfId="33163" xr:uid="{00000000-0005-0000-0000-000039A60000}"/>
    <cellStyle name="Normal 3 2 4 4 4 2 5" xfId="41549" xr:uid="{00000000-0005-0000-0000-00003AA60000}"/>
    <cellStyle name="Normal 3 2 4 4 4 2 6" xfId="49935" xr:uid="{00000000-0005-0000-0000-00003BA60000}"/>
    <cellStyle name="Normal 3 2 4 4 4 2 7" xfId="58321" xr:uid="{00000000-0005-0000-0000-00003CA60000}"/>
    <cellStyle name="Normal 3 2 4 4 4 3" xfId="8005" xr:uid="{00000000-0005-0000-0000-00003DA60000}"/>
    <cellStyle name="Normal 3 2 4 4 4 3 2" xfId="13681" xr:uid="{00000000-0005-0000-0000-00003EA60000}"/>
    <cellStyle name="Normal 3 2 4 4 4 3 3" xfId="22067" xr:uid="{00000000-0005-0000-0000-00003FA60000}"/>
    <cellStyle name="Normal 3 2 4 4 4 3 4" xfId="30453" xr:uid="{00000000-0005-0000-0000-000040A60000}"/>
    <cellStyle name="Normal 3 2 4 4 4 3 5" xfId="38839" xr:uid="{00000000-0005-0000-0000-000041A60000}"/>
    <cellStyle name="Normal 3 2 4 4 4 3 6" xfId="47225" xr:uid="{00000000-0005-0000-0000-000042A60000}"/>
    <cellStyle name="Normal 3 2 4 4 4 3 7" xfId="55611" xr:uid="{00000000-0005-0000-0000-000043A60000}"/>
    <cellStyle name="Normal 3 2 4 4 4 4" xfId="10715" xr:uid="{00000000-0005-0000-0000-000044A60000}"/>
    <cellStyle name="Normal 3 2 4 4 4 5" xfId="19101" xr:uid="{00000000-0005-0000-0000-000045A60000}"/>
    <cellStyle name="Normal 3 2 4 4 4 6" xfId="27487" xr:uid="{00000000-0005-0000-0000-000046A60000}"/>
    <cellStyle name="Normal 3 2 4 4 4 7" xfId="35873" xr:uid="{00000000-0005-0000-0000-000047A60000}"/>
    <cellStyle name="Normal 3 2 4 4 4 8" xfId="44259" xr:uid="{00000000-0005-0000-0000-000048A60000}"/>
    <cellStyle name="Normal 3 2 4 4 4 9" xfId="52645" xr:uid="{00000000-0005-0000-0000-000049A60000}"/>
    <cellStyle name="Normal 3 2 4 4 5" xfId="752" xr:uid="{00000000-0005-0000-0000-00004AA60000}"/>
    <cellStyle name="Normal 3 2 4 4 5 2" xfId="6543" xr:uid="{00000000-0005-0000-0000-00004BA60000}"/>
    <cellStyle name="Normal 3 2 4 4 5 3" xfId="12219" xr:uid="{00000000-0005-0000-0000-00004CA60000}"/>
    <cellStyle name="Normal 3 2 4 4 5 4" xfId="20605" xr:uid="{00000000-0005-0000-0000-00004DA60000}"/>
    <cellStyle name="Normal 3 2 4 4 5 5" xfId="28991" xr:uid="{00000000-0005-0000-0000-00004EA60000}"/>
    <cellStyle name="Normal 3 2 4 4 5 6" xfId="37377" xr:uid="{00000000-0005-0000-0000-00004FA60000}"/>
    <cellStyle name="Normal 3 2 4 4 5 7" xfId="45763" xr:uid="{00000000-0005-0000-0000-000050A60000}"/>
    <cellStyle name="Normal 3 2 4 4 5 8" xfId="54149" xr:uid="{00000000-0005-0000-0000-000051A60000}"/>
    <cellStyle name="Normal 3 2 4 4 6" xfId="3575" xr:uid="{00000000-0005-0000-0000-000052A60000}"/>
    <cellStyle name="Normal 3 2 4 4 6 2" xfId="14929" xr:uid="{00000000-0005-0000-0000-000053A60000}"/>
    <cellStyle name="Normal 3 2 4 4 6 3" xfId="23315" xr:uid="{00000000-0005-0000-0000-000054A60000}"/>
    <cellStyle name="Normal 3 2 4 4 6 4" xfId="31701" xr:uid="{00000000-0005-0000-0000-000055A60000}"/>
    <cellStyle name="Normal 3 2 4 4 6 5" xfId="40087" xr:uid="{00000000-0005-0000-0000-000056A60000}"/>
    <cellStyle name="Normal 3 2 4 4 6 6" xfId="48473" xr:uid="{00000000-0005-0000-0000-000057A60000}"/>
    <cellStyle name="Normal 3 2 4 4 6 7" xfId="56859" xr:uid="{00000000-0005-0000-0000-000058A60000}"/>
    <cellStyle name="Normal 3 2 4 4 7" xfId="6143" xr:uid="{00000000-0005-0000-0000-000059A60000}"/>
    <cellStyle name="Normal 3 2 4 4 7 2" xfId="11819" xr:uid="{00000000-0005-0000-0000-00005AA60000}"/>
    <cellStyle name="Normal 3 2 4 4 7 3" xfId="20205" xr:uid="{00000000-0005-0000-0000-00005BA60000}"/>
    <cellStyle name="Normal 3 2 4 4 7 4" xfId="28591" xr:uid="{00000000-0005-0000-0000-00005CA60000}"/>
    <cellStyle name="Normal 3 2 4 4 7 5" xfId="36977" xr:uid="{00000000-0005-0000-0000-00005DA60000}"/>
    <cellStyle name="Normal 3 2 4 4 7 6" xfId="45363" xr:uid="{00000000-0005-0000-0000-00005EA60000}"/>
    <cellStyle name="Normal 3 2 4 4 7 7" xfId="53749" xr:uid="{00000000-0005-0000-0000-00005FA60000}"/>
    <cellStyle name="Normal 3 2 4 4 8" xfId="9253" xr:uid="{00000000-0005-0000-0000-000060A60000}"/>
    <cellStyle name="Normal 3 2 4 4 9" xfId="17639" xr:uid="{00000000-0005-0000-0000-000061A60000}"/>
    <cellStyle name="Normal 3 2 4 5" xfId="1215" xr:uid="{00000000-0005-0000-0000-000062A60000}"/>
    <cellStyle name="Normal 3 2 4 5 10" xfId="43240" xr:uid="{00000000-0005-0000-0000-000063A60000}"/>
    <cellStyle name="Normal 3 2 4 5 11" xfId="51626" xr:uid="{00000000-0005-0000-0000-000064A60000}"/>
    <cellStyle name="Normal 3 2 4 5 12" xfId="60012" xr:uid="{00000000-0005-0000-0000-000065A60000}"/>
    <cellStyle name="Normal 3 2 4 5 13" xfId="61068" xr:uid="{00000000-0005-0000-0000-000066A60000}"/>
    <cellStyle name="Normal 3 2 4 5 2" xfId="1924" xr:uid="{00000000-0005-0000-0000-000067A60000}"/>
    <cellStyle name="Normal 3 2 4 5 2 10" xfId="52249" xr:uid="{00000000-0005-0000-0000-000068A60000}"/>
    <cellStyle name="Normal 3 2 4 5 2 11" xfId="60635" xr:uid="{00000000-0005-0000-0000-000069A60000}"/>
    <cellStyle name="Normal 3 2 4 5 2 2" xfId="3166" xr:uid="{00000000-0005-0000-0000-00006AA60000}"/>
    <cellStyle name="Normal 3 2 4 5 2 2 2" xfId="5883" xr:uid="{00000000-0005-0000-0000-00006BA60000}"/>
    <cellStyle name="Normal 3 2 4 5 2 2 2 2" xfId="17237" xr:uid="{00000000-0005-0000-0000-00006CA60000}"/>
    <cellStyle name="Normal 3 2 4 5 2 2 2 3" xfId="25623" xr:uid="{00000000-0005-0000-0000-00006DA60000}"/>
    <cellStyle name="Normal 3 2 4 5 2 2 2 4" xfId="34009" xr:uid="{00000000-0005-0000-0000-00006EA60000}"/>
    <cellStyle name="Normal 3 2 4 5 2 2 2 5" xfId="42395" xr:uid="{00000000-0005-0000-0000-00006FA60000}"/>
    <cellStyle name="Normal 3 2 4 5 2 2 2 6" xfId="50781" xr:uid="{00000000-0005-0000-0000-000070A60000}"/>
    <cellStyle name="Normal 3 2 4 5 2 2 2 7" xfId="59167" xr:uid="{00000000-0005-0000-0000-000071A60000}"/>
    <cellStyle name="Normal 3 2 4 5 2 2 3" xfId="8851" xr:uid="{00000000-0005-0000-0000-000072A60000}"/>
    <cellStyle name="Normal 3 2 4 5 2 2 3 2" xfId="14527" xr:uid="{00000000-0005-0000-0000-000073A60000}"/>
    <cellStyle name="Normal 3 2 4 5 2 2 3 3" xfId="22913" xr:uid="{00000000-0005-0000-0000-000074A60000}"/>
    <cellStyle name="Normal 3 2 4 5 2 2 3 4" xfId="31299" xr:uid="{00000000-0005-0000-0000-000075A60000}"/>
    <cellStyle name="Normal 3 2 4 5 2 2 3 5" xfId="39685" xr:uid="{00000000-0005-0000-0000-000076A60000}"/>
    <cellStyle name="Normal 3 2 4 5 2 2 3 6" xfId="48071" xr:uid="{00000000-0005-0000-0000-000077A60000}"/>
    <cellStyle name="Normal 3 2 4 5 2 2 3 7" xfId="56457" xr:uid="{00000000-0005-0000-0000-000078A60000}"/>
    <cellStyle name="Normal 3 2 4 5 2 2 4" xfId="11561" xr:uid="{00000000-0005-0000-0000-000079A60000}"/>
    <cellStyle name="Normal 3 2 4 5 2 2 5" xfId="19947" xr:uid="{00000000-0005-0000-0000-00007AA60000}"/>
    <cellStyle name="Normal 3 2 4 5 2 2 6" xfId="28333" xr:uid="{00000000-0005-0000-0000-00007BA60000}"/>
    <cellStyle name="Normal 3 2 4 5 2 2 7" xfId="36719" xr:uid="{00000000-0005-0000-0000-00007CA60000}"/>
    <cellStyle name="Normal 3 2 4 5 2 2 8" xfId="45105" xr:uid="{00000000-0005-0000-0000-00007DA60000}"/>
    <cellStyle name="Normal 3 2 4 5 2 2 9" xfId="53491" xr:uid="{00000000-0005-0000-0000-00007EA60000}"/>
    <cellStyle name="Normal 3 2 4 5 2 3" xfId="4641" xr:uid="{00000000-0005-0000-0000-00007FA60000}"/>
    <cellStyle name="Normal 3 2 4 5 2 3 2" xfId="15995" xr:uid="{00000000-0005-0000-0000-000080A60000}"/>
    <cellStyle name="Normal 3 2 4 5 2 3 3" xfId="24381" xr:uid="{00000000-0005-0000-0000-000081A60000}"/>
    <cellStyle name="Normal 3 2 4 5 2 3 4" xfId="32767" xr:uid="{00000000-0005-0000-0000-000082A60000}"/>
    <cellStyle name="Normal 3 2 4 5 2 3 5" xfId="41153" xr:uid="{00000000-0005-0000-0000-000083A60000}"/>
    <cellStyle name="Normal 3 2 4 5 2 3 6" xfId="49539" xr:uid="{00000000-0005-0000-0000-000084A60000}"/>
    <cellStyle name="Normal 3 2 4 5 2 3 7" xfId="57925" xr:uid="{00000000-0005-0000-0000-000085A60000}"/>
    <cellStyle name="Normal 3 2 4 5 2 4" xfId="7609" xr:uid="{00000000-0005-0000-0000-000086A60000}"/>
    <cellStyle name="Normal 3 2 4 5 2 4 2" xfId="13285" xr:uid="{00000000-0005-0000-0000-000087A60000}"/>
    <cellStyle name="Normal 3 2 4 5 2 4 3" xfId="21671" xr:uid="{00000000-0005-0000-0000-000088A60000}"/>
    <cellStyle name="Normal 3 2 4 5 2 4 4" xfId="30057" xr:uid="{00000000-0005-0000-0000-000089A60000}"/>
    <cellStyle name="Normal 3 2 4 5 2 4 5" xfId="38443" xr:uid="{00000000-0005-0000-0000-00008AA60000}"/>
    <cellStyle name="Normal 3 2 4 5 2 4 6" xfId="46829" xr:uid="{00000000-0005-0000-0000-00008BA60000}"/>
    <cellStyle name="Normal 3 2 4 5 2 4 7" xfId="55215" xr:uid="{00000000-0005-0000-0000-00008CA60000}"/>
    <cellStyle name="Normal 3 2 4 5 2 5" xfId="10319" xr:uid="{00000000-0005-0000-0000-00008DA60000}"/>
    <cellStyle name="Normal 3 2 4 5 2 6" xfId="18705" xr:uid="{00000000-0005-0000-0000-00008EA60000}"/>
    <cellStyle name="Normal 3 2 4 5 2 7" xfId="27091" xr:uid="{00000000-0005-0000-0000-00008FA60000}"/>
    <cellStyle name="Normal 3 2 4 5 2 8" xfId="35477" xr:uid="{00000000-0005-0000-0000-000090A60000}"/>
    <cellStyle name="Normal 3 2 4 5 2 9" xfId="43863" xr:uid="{00000000-0005-0000-0000-000091A60000}"/>
    <cellStyle name="Normal 3 2 4 5 3" xfId="2321" xr:uid="{00000000-0005-0000-0000-000092A60000}"/>
    <cellStyle name="Normal 3 2 4 5 3 2" xfId="5038" xr:uid="{00000000-0005-0000-0000-000093A60000}"/>
    <cellStyle name="Normal 3 2 4 5 3 2 2" xfId="16392" xr:uid="{00000000-0005-0000-0000-000094A60000}"/>
    <cellStyle name="Normal 3 2 4 5 3 2 3" xfId="24778" xr:uid="{00000000-0005-0000-0000-000095A60000}"/>
    <cellStyle name="Normal 3 2 4 5 3 2 4" xfId="33164" xr:uid="{00000000-0005-0000-0000-000096A60000}"/>
    <cellStyle name="Normal 3 2 4 5 3 2 5" xfId="41550" xr:uid="{00000000-0005-0000-0000-000097A60000}"/>
    <cellStyle name="Normal 3 2 4 5 3 2 6" xfId="49936" xr:uid="{00000000-0005-0000-0000-000098A60000}"/>
    <cellStyle name="Normal 3 2 4 5 3 2 7" xfId="58322" xr:uid="{00000000-0005-0000-0000-000099A60000}"/>
    <cellStyle name="Normal 3 2 4 5 3 3" xfId="8006" xr:uid="{00000000-0005-0000-0000-00009AA60000}"/>
    <cellStyle name="Normal 3 2 4 5 3 3 2" xfId="13682" xr:uid="{00000000-0005-0000-0000-00009BA60000}"/>
    <cellStyle name="Normal 3 2 4 5 3 3 3" xfId="22068" xr:uid="{00000000-0005-0000-0000-00009CA60000}"/>
    <cellStyle name="Normal 3 2 4 5 3 3 4" xfId="30454" xr:uid="{00000000-0005-0000-0000-00009DA60000}"/>
    <cellStyle name="Normal 3 2 4 5 3 3 5" xfId="38840" xr:uid="{00000000-0005-0000-0000-00009EA60000}"/>
    <cellStyle name="Normal 3 2 4 5 3 3 6" xfId="47226" xr:uid="{00000000-0005-0000-0000-00009FA60000}"/>
    <cellStyle name="Normal 3 2 4 5 3 3 7" xfId="55612" xr:uid="{00000000-0005-0000-0000-0000A0A60000}"/>
    <cellStyle name="Normal 3 2 4 5 3 4" xfId="10716" xr:uid="{00000000-0005-0000-0000-0000A1A60000}"/>
    <cellStyle name="Normal 3 2 4 5 3 5" xfId="19102" xr:uid="{00000000-0005-0000-0000-0000A2A60000}"/>
    <cellStyle name="Normal 3 2 4 5 3 6" xfId="27488" xr:uid="{00000000-0005-0000-0000-0000A3A60000}"/>
    <cellStyle name="Normal 3 2 4 5 3 7" xfId="35874" xr:uid="{00000000-0005-0000-0000-0000A4A60000}"/>
    <cellStyle name="Normal 3 2 4 5 3 8" xfId="44260" xr:uid="{00000000-0005-0000-0000-0000A5A60000}"/>
    <cellStyle name="Normal 3 2 4 5 3 9" xfId="52646" xr:uid="{00000000-0005-0000-0000-0000A6A60000}"/>
    <cellStyle name="Normal 3 2 4 5 4" xfId="4018" xr:uid="{00000000-0005-0000-0000-0000A7A60000}"/>
    <cellStyle name="Normal 3 2 4 5 4 2" xfId="15372" xr:uid="{00000000-0005-0000-0000-0000A8A60000}"/>
    <cellStyle name="Normal 3 2 4 5 4 3" xfId="23758" xr:uid="{00000000-0005-0000-0000-0000A9A60000}"/>
    <cellStyle name="Normal 3 2 4 5 4 4" xfId="32144" xr:uid="{00000000-0005-0000-0000-0000AAA60000}"/>
    <cellStyle name="Normal 3 2 4 5 4 5" xfId="40530" xr:uid="{00000000-0005-0000-0000-0000ABA60000}"/>
    <cellStyle name="Normal 3 2 4 5 4 6" xfId="48916" xr:uid="{00000000-0005-0000-0000-0000ACA60000}"/>
    <cellStyle name="Normal 3 2 4 5 4 7" xfId="57302" xr:uid="{00000000-0005-0000-0000-0000ADA60000}"/>
    <cellStyle name="Normal 3 2 4 5 5" xfId="6986" xr:uid="{00000000-0005-0000-0000-0000AEA60000}"/>
    <cellStyle name="Normal 3 2 4 5 5 2" xfId="12662" xr:uid="{00000000-0005-0000-0000-0000AFA60000}"/>
    <cellStyle name="Normal 3 2 4 5 5 3" xfId="21048" xr:uid="{00000000-0005-0000-0000-0000B0A60000}"/>
    <cellStyle name="Normal 3 2 4 5 5 4" xfId="29434" xr:uid="{00000000-0005-0000-0000-0000B1A60000}"/>
    <cellStyle name="Normal 3 2 4 5 5 5" xfId="37820" xr:uid="{00000000-0005-0000-0000-0000B2A60000}"/>
    <cellStyle name="Normal 3 2 4 5 5 6" xfId="46206" xr:uid="{00000000-0005-0000-0000-0000B3A60000}"/>
    <cellStyle name="Normal 3 2 4 5 5 7" xfId="54592" xr:uid="{00000000-0005-0000-0000-0000B4A60000}"/>
    <cellStyle name="Normal 3 2 4 5 6" xfId="9696" xr:uid="{00000000-0005-0000-0000-0000B5A60000}"/>
    <cellStyle name="Normal 3 2 4 5 7" xfId="18082" xr:uid="{00000000-0005-0000-0000-0000B6A60000}"/>
    <cellStyle name="Normal 3 2 4 5 8" xfId="26468" xr:uid="{00000000-0005-0000-0000-0000B7A60000}"/>
    <cellStyle name="Normal 3 2 4 5 9" xfId="34854" xr:uid="{00000000-0005-0000-0000-0000B8A60000}"/>
    <cellStyle name="Normal 3 2 4 6" xfId="1207" xr:uid="{00000000-0005-0000-0000-0000B9A60000}"/>
    <cellStyle name="Normal 3 2 4 6 10" xfId="51618" xr:uid="{00000000-0005-0000-0000-0000BAA60000}"/>
    <cellStyle name="Normal 3 2 4 6 11" xfId="60004" xr:uid="{00000000-0005-0000-0000-0000BBA60000}"/>
    <cellStyle name="Normal 3 2 4 6 12" xfId="61426" xr:uid="{00000000-0005-0000-0000-0000BCA60000}"/>
    <cellStyle name="Normal 3 2 4 6 2" xfId="3158" xr:uid="{00000000-0005-0000-0000-0000BDA60000}"/>
    <cellStyle name="Normal 3 2 4 6 2 2" xfId="5875" xr:uid="{00000000-0005-0000-0000-0000BEA60000}"/>
    <cellStyle name="Normal 3 2 4 6 2 2 2" xfId="17229" xr:uid="{00000000-0005-0000-0000-0000BFA60000}"/>
    <cellStyle name="Normal 3 2 4 6 2 2 3" xfId="25615" xr:uid="{00000000-0005-0000-0000-0000C0A60000}"/>
    <cellStyle name="Normal 3 2 4 6 2 2 4" xfId="34001" xr:uid="{00000000-0005-0000-0000-0000C1A60000}"/>
    <cellStyle name="Normal 3 2 4 6 2 2 5" xfId="42387" xr:uid="{00000000-0005-0000-0000-0000C2A60000}"/>
    <cellStyle name="Normal 3 2 4 6 2 2 6" xfId="50773" xr:uid="{00000000-0005-0000-0000-0000C3A60000}"/>
    <cellStyle name="Normal 3 2 4 6 2 2 7" xfId="59159" xr:uid="{00000000-0005-0000-0000-0000C4A60000}"/>
    <cellStyle name="Normal 3 2 4 6 2 3" xfId="8843" xr:uid="{00000000-0005-0000-0000-0000C5A60000}"/>
    <cellStyle name="Normal 3 2 4 6 2 3 2" xfId="14519" xr:uid="{00000000-0005-0000-0000-0000C6A60000}"/>
    <cellStyle name="Normal 3 2 4 6 2 3 3" xfId="22905" xr:uid="{00000000-0005-0000-0000-0000C7A60000}"/>
    <cellStyle name="Normal 3 2 4 6 2 3 4" xfId="31291" xr:uid="{00000000-0005-0000-0000-0000C8A60000}"/>
    <cellStyle name="Normal 3 2 4 6 2 3 5" xfId="39677" xr:uid="{00000000-0005-0000-0000-0000C9A60000}"/>
    <cellStyle name="Normal 3 2 4 6 2 3 6" xfId="48063" xr:uid="{00000000-0005-0000-0000-0000CAA60000}"/>
    <cellStyle name="Normal 3 2 4 6 2 3 7" xfId="56449" xr:uid="{00000000-0005-0000-0000-0000CBA60000}"/>
    <cellStyle name="Normal 3 2 4 6 2 4" xfId="11553" xr:uid="{00000000-0005-0000-0000-0000CCA60000}"/>
    <cellStyle name="Normal 3 2 4 6 2 5" xfId="19939" xr:uid="{00000000-0005-0000-0000-0000CDA60000}"/>
    <cellStyle name="Normal 3 2 4 6 2 6" xfId="28325" xr:uid="{00000000-0005-0000-0000-0000CEA60000}"/>
    <cellStyle name="Normal 3 2 4 6 2 7" xfId="36711" xr:uid="{00000000-0005-0000-0000-0000CFA60000}"/>
    <cellStyle name="Normal 3 2 4 6 2 8" xfId="45097" xr:uid="{00000000-0005-0000-0000-0000D0A60000}"/>
    <cellStyle name="Normal 3 2 4 6 2 9" xfId="53483" xr:uid="{00000000-0005-0000-0000-0000D1A60000}"/>
    <cellStyle name="Normal 3 2 4 6 3" xfId="4010" xr:uid="{00000000-0005-0000-0000-0000D2A60000}"/>
    <cellStyle name="Normal 3 2 4 6 3 2" xfId="15364" xr:uid="{00000000-0005-0000-0000-0000D3A60000}"/>
    <cellStyle name="Normal 3 2 4 6 3 3" xfId="23750" xr:uid="{00000000-0005-0000-0000-0000D4A60000}"/>
    <cellStyle name="Normal 3 2 4 6 3 4" xfId="32136" xr:uid="{00000000-0005-0000-0000-0000D5A60000}"/>
    <cellStyle name="Normal 3 2 4 6 3 5" xfId="40522" xr:uid="{00000000-0005-0000-0000-0000D6A60000}"/>
    <cellStyle name="Normal 3 2 4 6 3 6" xfId="48908" xr:uid="{00000000-0005-0000-0000-0000D7A60000}"/>
    <cellStyle name="Normal 3 2 4 6 3 7" xfId="57294" xr:uid="{00000000-0005-0000-0000-0000D8A60000}"/>
    <cellStyle name="Normal 3 2 4 6 4" xfId="6978" xr:uid="{00000000-0005-0000-0000-0000D9A60000}"/>
    <cellStyle name="Normal 3 2 4 6 4 2" xfId="12654" xr:uid="{00000000-0005-0000-0000-0000DAA60000}"/>
    <cellStyle name="Normal 3 2 4 6 4 3" xfId="21040" xr:uid="{00000000-0005-0000-0000-0000DBA60000}"/>
    <cellStyle name="Normal 3 2 4 6 4 4" xfId="29426" xr:uid="{00000000-0005-0000-0000-0000DCA60000}"/>
    <cellStyle name="Normal 3 2 4 6 4 5" xfId="37812" xr:uid="{00000000-0005-0000-0000-0000DDA60000}"/>
    <cellStyle name="Normal 3 2 4 6 4 6" xfId="46198" xr:uid="{00000000-0005-0000-0000-0000DEA60000}"/>
    <cellStyle name="Normal 3 2 4 6 4 7" xfId="54584" xr:uid="{00000000-0005-0000-0000-0000DFA60000}"/>
    <cellStyle name="Normal 3 2 4 6 5" xfId="9688" xr:uid="{00000000-0005-0000-0000-0000E0A60000}"/>
    <cellStyle name="Normal 3 2 4 6 6" xfId="18074" xr:uid="{00000000-0005-0000-0000-0000E1A60000}"/>
    <cellStyle name="Normal 3 2 4 6 7" xfId="26460" xr:uid="{00000000-0005-0000-0000-0000E2A60000}"/>
    <cellStyle name="Normal 3 2 4 6 8" xfId="34846" xr:uid="{00000000-0005-0000-0000-0000E3A60000}"/>
    <cellStyle name="Normal 3 2 4 6 9" xfId="43232" xr:uid="{00000000-0005-0000-0000-0000E4A60000}"/>
    <cellStyle name="Normal 3 2 4 7" xfId="1698" xr:uid="{00000000-0005-0000-0000-0000E5A60000}"/>
    <cellStyle name="Normal 3 2 4 7 10" xfId="52023" xr:uid="{00000000-0005-0000-0000-0000E6A60000}"/>
    <cellStyle name="Normal 3 2 4 7 11" xfId="60409" xr:uid="{00000000-0005-0000-0000-0000E7A60000}"/>
    <cellStyle name="Normal 3 2 4 7 2" xfId="2718" xr:uid="{00000000-0005-0000-0000-0000E8A60000}"/>
    <cellStyle name="Normal 3 2 4 7 2 2" xfId="5435" xr:uid="{00000000-0005-0000-0000-0000E9A60000}"/>
    <cellStyle name="Normal 3 2 4 7 2 2 2" xfId="16789" xr:uid="{00000000-0005-0000-0000-0000EAA60000}"/>
    <cellStyle name="Normal 3 2 4 7 2 2 3" xfId="25175" xr:uid="{00000000-0005-0000-0000-0000EBA60000}"/>
    <cellStyle name="Normal 3 2 4 7 2 2 4" xfId="33561" xr:uid="{00000000-0005-0000-0000-0000ECA60000}"/>
    <cellStyle name="Normal 3 2 4 7 2 2 5" xfId="41947" xr:uid="{00000000-0005-0000-0000-0000EDA60000}"/>
    <cellStyle name="Normal 3 2 4 7 2 2 6" xfId="50333" xr:uid="{00000000-0005-0000-0000-0000EEA60000}"/>
    <cellStyle name="Normal 3 2 4 7 2 2 7" xfId="58719" xr:uid="{00000000-0005-0000-0000-0000EFA60000}"/>
    <cellStyle name="Normal 3 2 4 7 2 3" xfId="8403" xr:uid="{00000000-0005-0000-0000-0000F0A60000}"/>
    <cellStyle name="Normal 3 2 4 7 2 3 2" xfId="14079" xr:uid="{00000000-0005-0000-0000-0000F1A60000}"/>
    <cellStyle name="Normal 3 2 4 7 2 3 3" xfId="22465" xr:uid="{00000000-0005-0000-0000-0000F2A60000}"/>
    <cellStyle name="Normal 3 2 4 7 2 3 4" xfId="30851" xr:uid="{00000000-0005-0000-0000-0000F3A60000}"/>
    <cellStyle name="Normal 3 2 4 7 2 3 5" xfId="39237" xr:uid="{00000000-0005-0000-0000-0000F4A60000}"/>
    <cellStyle name="Normal 3 2 4 7 2 3 6" xfId="47623" xr:uid="{00000000-0005-0000-0000-0000F5A60000}"/>
    <cellStyle name="Normal 3 2 4 7 2 3 7" xfId="56009" xr:uid="{00000000-0005-0000-0000-0000F6A60000}"/>
    <cellStyle name="Normal 3 2 4 7 2 4" xfId="11113" xr:uid="{00000000-0005-0000-0000-0000F7A60000}"/>
    <cellStyle name="Normal 3 2 4 7 2 5" xfId="19499" xr:uid="{00000000-0005-0000-0000-0000F8A60000}"/>
    <cellStyle name="Normal 3 2 4 7 2 6" xfId="27885" xr:uid="{00000000-0005-0000-0000-0000F9A60000}"/>
    <cellStyle name="Normal 3 2 4 7 2 7" xfId="36271" xr:uid="{00000000-0005-0000-0000-0000FAA60000}"/>
    <cellStyle name="Normal 3 2 4 7 2 8" xfId="44657" xr:uid="{00000000-0005-0000-0000-0000FBA60000}"/>
    <cellStyle name="Normal 3 2 4 7 2 9" xfId="53043" xr:uid="{00000000-0005-0000-0000-0000FCA60000}"/>
    <cellStyle name="Normal 3 2 4 7 3" xfId="4415" xr:uid="{00000000-0005-0000-0000-0000FDA60000}"/>
    <cellStyle name="Normal 3 2 4 7 3 2" xfId="15769" xr:uid="{00000000-0005-0000-0000-0000FEA60000}"/>
    <cellStyle name="Normal 3 2 4 7 3 3" xfId="24155" xr:uid="{00000000-0005-0000-0000-0000FFA60000}"/>
    <cellStyle name="Normal 3 2 4 7 3 4" xfId="32541" xr:uid="{00000000-0005-0000-0000-000000A70000}"/>
    <cellStyle name="Normal 3 2 4 7 3 5" xfId="40927" xr:uid="{00000000-0005-0000-0000-000001A70000}"/>
    <cellStyle name="Normal 3 2 4 7 3 6" xfId="49313" xr:uid="{00000000-0005-0000-0000-000002A70000}"/>
    <cellStyle name="Normal 3 2 4 7 3 7" xfId="57699" xr:uid="{00000000-0005-0000-0000-000003A70000}"/>
    <cellStyle name="Normal 3 2 4 7 4" xfId="7383" xr:uid="{00000000-0005-0000-0000-000004A70000}"/>
    <cellStyle name="Normal 3 2 4 7 4 2" xfId="13059" xr:uid="{00000000-0005-0000-0000-000005A70000}"/>
    <cellStyle name="Normal 3 2 4 7 4 3" xfId="21445" xr:uid="{00000000-0005-0000-0000-000006A70000}"/>
    <cellStyle name="Normal 3 2 4 7 4 4" xfId="29831" xr:uid="{00000000-0005-0000-0000-000007A70000}"/>
    <cellStyle name="Normal 3 2 4 7 4 5" xfId="38217" xr:uid="{00000000-0005-0000-0000-000008A70000}"/>
    <cellStyle name="Normal 3 2 4 7 4 6" xfId="46603" xr:uid="{00000000-0005-0000-0000-000009A70000}"/>
    <cellStyle name="Normal 3 2 4 7 4 7" xfId="54989" xr:uid="{00000000-0005-0000-0000-00000AA70000}"/>
    <cellStyle name="Normal 3 2 4 7 5" xfId="10093" xr:uid="{00000000-0005-0000-0000-00000BA70000}"/>
    <cellStyle name="Normal 3 2 4 7 6" xfId="18479" xr:uid="{00000000-0005-0000-0000-00000CA70000}"/>
    <cellStyle name="Normal 3 2 4 7 7" xfId="26865" xr:uid="{00000000-0005-0000-0000-00000DA70000}"/>
    <cellStyle name="Normal 3 2 4 7 8" xfId="35251" xr:uid="{00000000-0005-0000-0000-00000EA70000}"/>
    <cellStyle name="Normal 3 2 4 7 9" xfId="43637" xr:uid="{00000000-0005-0000-0000-00000FA70000}"/>
    <cellStyle name="Normal 3 2 4 8" xfId="2313" xr:uid="{00000000-0005-0000-0000-000010A70000}"/>
    <cellStyle name="Normal 3 2 4 8 2" xfId="5030" xr:uid="{00000000-0005-0000-0000-000011A70000}"/>
    <cellStyle name="Normal 3 2 4 8 2 2" xfId="16384" xr:uid="{00000000-0005-0000-0000-000012A70000}"/>
    <cellStyle name="Normal 3 2 4 8 2 3" xfId="24770" xr:uid="{00000000-0005-0000-0000-000013A70000}"/>
    <cellStyle name="Normal 3 2 4 8 2 4" xfId="33156" xr:uid="{00000000-0005-0000-0000-000014A70000}"/>
    <cellStyle name="Normal 3 2 4 8 2 5" xfId="41542" xr:uid="{00000000-0005-0000-0000-000015A70000}"/>
    <cellStyle name="Normal 3 2 4 8 2 6" xfId="49928" xr:uid="{00000000-0005-0000-0000-000016A70000}"/>
    <cellStyle name="Normal 3 2 4 8 2 7" xfId="58314" xr:uid="{00000000-0005-0000-0000-000017A70000}"/>
    <cellStyle name="Normal 3 2 4 8 3" xfId="7998" xr:uid="{00000000-0005-0000-0000-000018A70000}"/>
    <cellStyle name="Normal 3 2 4 8 3 2" xfId="13674" xr:uid="{00000000-0005-0000-0000-000019A70000}"/>
    <cellStyle name="Normal 3 2 4 8 3 3" xfId="22060" xr:uid="{00000000-0005-0000-0000-00001AA70000}"/>
    <cellStyle name="Normal 3 2 4 8 3 4" xfId="30446" xr:uid="{00000000-0005-0000-0000-00001BA70000}"/>
    <cellStyle name="Normal 3 2 4 8 3 5" xfId="38832" xr:uid="{00000000-0005-0000-0000-00001CA70000}"/>
    <cellStyle name="Normal 3 2 4 8 3 6" xfId="47218" xr:uid="{00000000-0005-0000-0000-00001DA70000}"/>
    <cellStyle name="Normal 3 2 4 8 3 7" xfId="55604" xr:uid="{00000000-0005-0000-0000-00001EA70000}"/>
    <cellStyle name="Normal 3 2 4 8 4" xfId="10708" xr:uid="{00000000-0005-0000-0000-00001FA70000}"/>
    <cellStyle name="Normal 3 2 4 8 5" xfId="19094" xr:uid="{00000000-0005-0000-0000-000020A70000}"/>
    <cellStyle name="Normal 3 2 4 8 6" xfId="27480" xr:uid="{00000000-0005-0000-0000-000021A70000}"/>
    <cellStyle name="Normal 3 2 4 8 7" xfId="35866" xr:uid="{00000000-0005-0000-0000-000022A70000}"/>
    <cellStyle name="Normal 3 2 4 8 8" xfId="44252" xr:uid="{00000000-0005-0000-0000-000023A70000}"/>
    <cellStyle name="Normal 3 2 4 8 9" xfId="52638" xr:uid="{00000000-0005-0000-0000-000024A70000}"/>
    <cellStyle name="Normal 3 2 4 9" xfId="749" xr:uid="{00000000-0005-0000-0000-000025A70000}"/>
    <cellStyle name="Normal 3 2 4 9 2" xfId="6538" xr:uid="{00000000-0005-0000-0000-000026A70000}"/>
    <cellStyle name="Normal 3 2 4 9 3" xfId="12214" xr:uid="{00000000-0005-0000-0000-000027A70000}"/>
    <cellStyle name="Normal 3 2 4 9 4" xfId="20600" xr:uid="{00000000-0005-0000-0000-000028A70000}"/>
    <cellStyle name="Normal 3 2 4 9 5" xfId="28986" xr:uid="{00000000-0005-0000-0000-000029A70000}"/>
    <cellStyle name="Normal 3 2 4 9 6" xfId="37372" xr:uid="{00000000-0005-0000-0000-00002AA70000}"/>
    <cellStyle name="Normal 3 2 4 9 7" xfId="45758" xr:uid="{00000000-0005-0000-0000-00002BA70000}"/>
    <cellStyle name="Normal 3 2 4 9 8" xfId="54144" xr:uid="{00000000-0005-0000-0000-00002CA70000}"/>
    <cellStyle name="Normal 3 2 4_Sheet1" xfId="393" xr:uid="{00000000-0005-0000-0000-00002DA70000}"/>
    <cellStyle name="Normal 3 2 5" xfId="394" xr:uid="{00000000-0005-0000-0000-00002EA70000}"/>
    <cellStyle name="Normal 3 2 5 10" xfId="6079" xr:uid="{00000000-0005-0000-0000-00002FA70000}"/>
    <cellStyle name="Normal 3 2 5 10 2" xfId="11755" xr:uid="{00000000-0005-0000-0000-000030A70000}"/>
    <cellStyle name="Normal 3 2 5 10 3" xfId="20141" xr:uid="{00000000-0005-0000-0000-000031A70000}"/>
    <cellStyle name="Normal 3 2 5 10 4" xfId="28527" xr:uid="{00000000-0005-0000-0000-000032A70000}"/>
    <cellStyle name="Normal 3 2 5 10 5" xfId="36913" xr:uid="{00000000-0005-0000-0000-000033A70000}"/>
    <cellStyle name="Normal 3 2 5 10 6" xfId="45299" xr:uid="{00000000-0005-0000-0000-000034A70000}"/>
    <cellStyle name="Normal 3 2 5 10 7" xfId="53685" xr:uid="{00000000-0005-0000-0000-000035A70000}"/>
    <cellStyle name="Normal 3 2 5 11" xfId="9254" xr:uid="{00000000-0005-0000-0000-000036A70000}"/>
    <cellStyle name="Normal 3 2 5 12" xfId="17640" xr:uid="{00000000-0005-0000-0000-000037A70000}"/>
    <cellStyle name="Normal 3 2 5 13" xfId="26026" xr:uid="{00000000-0005-0000-0000-000038A70000}"/>
    <cellStyle name="Normal 3 2 5 14" xfId="34412" xr:uid="{00000000-0005-0000-0000-000039A70000}"/>
    <cellStyle name="Normal 3 2 5 15" xfId="42798" xr:uid="{00000000-0005-0000-0000-00003AA70000}"/>
    <cellStyle name="Normal 3 2 5 16" xfId="51184" xr:uid="{00000000-0005-0000-0000-00003BA70000}"/>
    <cellStyle name="Normal 3 2 5 17" xfId="59570" xr:uid="{00000000-0005-0000-0000-00003CA70000}"/>
    <cellStyle name="Normal 3 2 5 18" xfId="60937" xr:uid="{00000000-0005-0000-0000-00003DA70000}"/>
    <cellStyle name="Normal 3 2 5 2" xfId="395" xr:uid="{00000000-0005-0000-0000-00003EA70000}"/>
    <cellStyle name="Normal 3 2 5 2 10" xfId="9255" xr:uid="{00000000-0005-0000-0000-00003FA70000}"/>
    <cellStyle name="Normal 3 2 5 2 11" xfId="17641" xr:uid="{00000000-0005-0000-0000-000040A70000}"/>
    <cellStyle name="Normal 3 2 5 2 12" xfId="26027" xr:uid="{00000000-0005-0000-0000-000041A70000}"/>
    <cellStyle name="Normal 3 2 5 2 13" xfId="34413" xr:uid="{00000000-0005-0000-0000-000042A70000}"/>
    <cellStyle name="Normal 3 2 5 2 14" xfId="42799" xr:uid="{00000000-0005-0000-0000-000043A70000}"/>
    <cellStyle name="Normal 3 2 5 2 15" xfId="51185" xr:uid="{00000000-0005-0000-0000-000044A70000}"/>
    <cellStyle name="Normal 3 2 5 2 16" xfId="59571" xr:uid="{00000000-0005-0000-0000-000045A70000}"/>
    <cellStyle name="Normal 3 2 5 2 17" xfId="60938" xr:uid="{00000000-0005-0000-0000-000046A70000}"/>
    <cellStyle name="Normal 3 2 5 2 2" xfId="396" xr:uid="{00000000-0005-0000-0000-000047A70000}"/>
    <cellStyle name="Normal 3 2 5 2 2 10" xfId="34414" xr:uid="{00000000-0005-0000-0000-000048A70000}"/>
    <cellStyle name="Normal 3 2 5 2 2 11" xfId="42800" xr:uid="{00000000-0005-0000-0000-000049A70000}"/>
    <cellStyle name="Normal 3 2 5 2 2 12" xfId="51186" xr:uid="{00000000-0005-0000-0000-00004AA70000}"/>
    <cellStyle name="Normal 3 2 5 2 2 13" xfId="59572" xr:uid="{00000000-0005-0000-0000-00004BA70000}"/>
    <cellStyle name="Normal 3 2 5 2 2 14" xfId="60939" xr:uid="{00000000-0005-0000-0000-00004CA70000}"/>
    <cellStyle name="Normal 3 2 5 2 2 2" xfId="1218" xr:uid="{00000000-0005-0000-0000-00004DA70000}"/>
    <cellStyle name="Normal 3 2 5 2 2 2 10" xfId="51629" xr:uid="{00000000-0005-0000-0000-00004EA70000}"/>
    <cellStyle name="Normal 3 2 5 2 2 2 11" xfId="60015" xr:uid="{00000000-0005-0000-0000-00004FA70000}"/>
    <cellStyle name="Normal 3 2 5 2 2 2 12" xfId="61434" xr:uid="{00000000-0005-0000-0000-000050A70000}"/>
    <cellStyle name="Normal 3 2 5 2 2 2 2" xfId="3169" xr:uid="{00000000-0005-0000-0000-000051A70000}"/>
    <cellStyle name="Normal 3 2 5 2 2 2 2 2" xfId="5886" xr:uid="{00000000-0005-0000-0000-000052A70000}"/>
    <cellStyle name="Normal 3 2 5 2 2 2 2 2 2" xfId="17240" xr:uid="{00000000-0005-0000-0000-000053A70000}"/>
    <cellStyle name="Normal 3 2 5 2 2 2 2 2 3" xfId="25626" xr:uid="{00000000-0005-0000-0000-000054A70000}"/>
    <cellStyle name="Normal 3 2 5 2 2 2 2 2 4" xfId="34012" xr:uid="{00000000-0005-0000-0000-000055A70000}"/>
    <cellStyle name="Normal 3 2 5 2 2 2 2 2 5" xfId="42398" xr:uid="{00000000-0005-0000-0000-000056A70000}"/>
    <cellStyle name="Normal 3 2 5 2 2 2 2 2 6" xfId="50784" xr:uid="{00000000-0005-0000-0000-000057A70000}"/>
    <cellStyle name="Normal 3 2 5 2 2 2 2 2 7" xfId="59170" xr:uid="{00000000-0005-0000-0000-000058A70000}"/>
    <cellStyle name="Normal 3 2 5 2 2 2 2 3" xfId="8854" xr:uid="{00000000-0005-0000-0000-000059A70000}"/>
    <cellStyle name="Normal 3 2 5 2 2 2 2 3 2" xfId="14530" xr:uid="{00000000-0005-0000-0000-00005AA70000}"/>
    <cellStyle name="Normal 3 2 5 2 2 2 2 3 3" xfId="22916" xr:uid="{00000000-0005-0000-0000-00005BA70000}"/>
    <cellStyle name="Normal 3 2 5 2 2 2 2 3 4" xfId="31302" xr:uid="{00000000-0005-0000-0000-00005CA70000}"/>
    <cellStyle name="Normal 3 2 5 2 2 2 2 3 5" xfId="39688" xr:uid="{00000000-0005-0000-0000-00005DA70000}"/>
    <cellStyle name="Normal 3 2 5 2 2 2 2 3 6" xfId="48074" xr:uid="{00000000-0005-0000-0000-00005EA70000}"/>
    <cellStyle name="Normal 3 2 5 2 2 2 2 3 7" xfId="56460" xr:uid="{00000000-0005-0000-0000-00005FA70000}"/>
    <cellStyle name="Normal 3 2 5 2 2 2 2 4" xfId="11564" xr:uid="{00000000-0005-0000-0000-000060A70000}"/>
    <cellStyle name="Normal 3 2 5 2 2 2 2 5" xfId="19950" xr:uid="{00000000-0005-0000-0000-000061A70000}"/>
    <cellStyle name="Normal 3 2 5 2 2 2 2 6" xfId="28336" xr:uid="{00000000-0005-0000-0000-000062A70000}"/>
    <cellStyle name="Normal 3 2 5 2 2 2 2 7" xfId="36722" xr:uid="{00000000-0005-0000-0000-000063A70000}"/>
    <cellStyle name="Normal 3 2 5 2 2 2 2 8" xfId="45108" xr:uid="{00000000-0005-0000-0000-000064A70000}"/>
    <cellStyle name="Normal 3 2 5 2 2 2 2 9" xfId="53494" xr:uid="{00000000-0005-0000-0000-000065A70000}"/>
    <cellStyle name="Normal 3 2 5 2 2 2 3" xfId="4021" xr:uid="{00000000-0005-0000-0000-000066A70000}"/>
    <cellStyle name="Normal 3 2 5 2 2 2 3 2" xfId="15375" xr:uid="{00000000-0005-0000-0000-000067A70000}"/>
    <cellStyle name="Normal 3 2 5 2 2 2 3 3" xfId="23761" xr:uid="{00000000-0005-0000-0000-000068A70000}"/>
    <cellStyle name="Normal 3 2 5 2 2 2 3 4" xfId="32147" xr:uid="{00000000-0005-0000-0000-000069A70000}"/>
    <cellStyle name="Normal 3 2 5 2 2 2 3 5" xfId="40533" xr:uid="{00000000-0005-0000-0000-00006AA70000}"/>
    <cellStyle name="Normal 3 2 5 2 2 2 3 6" xfId="48919" xr:uid="{00000000-0005-0000-0000-00006BA70000}"/>
    <cellStyle name="Normal 3 2 5 2 2 2 3 7" xfId="57305" xr:uid="{00000000-0005-0000-0000-00006CA70000}"/>
    <cellStyle name="Normal 3 2 5 2 2 2 4" xfId="6989" xr:uid="{00000000-0005-0000-0000-00006DA70000}"/>
    <cellStyle name="Normal 3 2 5 2 2 2 4 2" xfId="12665" xr:uid="{00000000-0005-0000-0000-00006EA70000}"/>
    <cellStyle name="Normal 3 2 5 2 2 2 4 3" xfId="21051" xr:uid="{00000000-0005-0000-0000-00006FA70000}"/>
    <cellStyle name="Normal 3 2 5 2 2 2 4 4" xfId="29437" xr:uid="{00000000-0005-0000-0000-000070A70000}"/>
    <cellStyle name="Normal 3 2 5 2 2 2 4 5" xfId="37823" xr:uid="{00000000-0005-0000-0000-000071A70000}"/>
    <cellStyle name="Normal 3 2 5 2 2 2 4 6" xfId="46209" xr:uid="{00000000-0005-0000-0000-000072A70000}"/>
    <cellStyle name="Normal 3 2 5 2 2 2 4 7" xfId="54595" xr:uid="{00000000-0005-0000-0000-000073A70000}"/>
    <cellStyle name="Normal 3 2 5 2 2 2 5" xfId="9699" xr:uid="{00000000-0005-0000-0000-000074A70000}"/>
    <cellStyle name="Normal 3 2 5 2 2 2 6" xfId="18085" xr:uid="{00000000-0005-0000-0000-000075A70000}"/>
    <cellStyle name="Normal 3 2 5 2 2 2 7" xfId="26471" xr:uid="{00000000-0005-0000-0000-000076A70000}"/>
    <cellStyle name="Normal 3 2 5 2 2 2 8" xfId="34857" xr:uid="{00000000-0005-0000-0000-000077A70000}"/>
    <cellStyle name="Normal 3 2 5 2 2 2 9" xfId="43243" xr:uid="{00000000-0005-0000-0000-000078A70000}"/>
    <cellStyle name="Normal 3 2 5 2 2 3" xfId="1706" xr:uid="{00000000-0005-0000-0000-000079A70000}"/>
    <cellStyle name="Normal 3 2 5 2 2 3 10" xfId="52031" xr:uid="{00000000-0005-0000-0000-00007AA70000}"/>
    <cellStyle name="Normal 3 2 5 2 2 3 11" xfId="60417" xr:uid="{00000000-0005-0000-0000-00007BA70000}"/>
    <cellStyle name="Normal 3 2 5 2 2 3 2" xfId="2726" xr:uid="{00000000-0005-0000-0000-00007CA70000}"/>
    <cellStyle name="Normal 3 2 5 2 2 3 2 2" xfId="5443" xr:uid="{00000000-0005-0000-0000-00007DA70000}"/>
    <cellStyle name="Normal 3 2 5 2 2 3 2 2 2" xfId="16797" xr:uid="{00000000-0005-0000-0000-00007EA70000}"/>
    <cellStyle name="Normal 3 2 5 2 2 3 2 2 3" xfId="25183" xr:uid="{00000000-0005-0000-0000-00007FA70000}"/>
    <cellStyle name="Normal 3 2 5 2 2 3 2 2 4" xfId="33569" xr:uid="{00000000-0005-0000-0000-000080A70000}"/>
    <cellStyle name="Normal 3 2 5 2 2 3 2 2 5" xfId="41955" xr:uid="{00000000-0005-0000-0000-000081A70000}"/>
    <cellStyle name="Normal 3 2 5 2 2 3 2 2 6" xfId="50341" xr:uid="{00000000-0005-0000-0000-000082A70000}"/>
    <cellStyle name="Normal 3 2 5 2 2 3 2 2 7" xfId="58727" xr:uid="{00000000-0005-0000-0000-000083A70000}"/>
    <cellStyle name="Normal 3 2 5 2 2 3 2 3" xfId="8411" xr:uid="{00000000-0005-0000-0000-000084A70000}"/>
    <cellStyle name="Normal 3 2 5 2 2 3 2 3 2" xfId="14087" xr:uid="{00000000-0005-0000-0000-000085A70000}"/>
    <cellStyle name="Normal 3 2 5 2 2 3 2 3 3" xfId="22473" xr:uid="{00000000-0005-0000-0000-000086A70000}"/>
    <cellStyle name="Normal 3 2 5 2 2 3 2 3 4" xfId="30859" xr:uid="{00000000-0005-0000-0000-000087A70000}"/>
    <cellStyle name="Normal 3 2 5 2 2 3 2 3 5" xfId="39245" xr:uid="{00000000-0005-0000-0000-000088A70000}"/>
    <cellStyle name="Normal 3 2 5 2 2 3 2 3 6" xfId="47631" xr:uid="{00000000-0005-0000-0000-000089A70000}"/>
    <cellStyle name="Normal 3 2 5 2 2 3 2 3 7" xfId="56017" xr:uid="{00000000-0005-0000-0000-00008AA70000}"/>
    <cellStyle name="Normal 3 2 5 2 2 3 2 4" xfId="11121" xr:uid="{00000000-0005-0000-0000-00008BA70000}"/>
    <cellStyle name="Normal 3 2 5 2 2 3 2 5" xfId="19507" xr:uid="{00000000-0005-0000-0000-00008CA70000}"/>
    <cellStyle name="Normal 3 2 5 2 2 3 2 6" xfId="27893" xr:uid="{00000000-0005-0000-0000-00008DA70000}"/>
    <cellStyle name="Normal 3 2 5 2 2 3 2 7" xfId="36279" xr:uid="{00000000-0005-0000-0000-00008EA70000}"/>
    <cellStyle name="Normal 3 2 5 2 2 3 2 8" xfId="44665" xr:uid="{00000000-0005-0000-0000-00008FA70000}"/>
    <cellStyle name="Normal 3 2 5 2 2 3 2 9" xfId="53051" xr:uid="{00000000-0005-0000-0000-000090A70000}"/>
    <cellStyle name="Normal 3 2 5 2 2 3 3" xfId="4423" xr:uid="{00000000-0005-0000-0000-000091A70000}"/>
    <cellStyle name="Normal 3 2 5 2 2 3 3 2" xfId="15777" xr:uid="{00000000-0005-0000-0000-000092A70000}"/>
    <cellStyle name="Normal 3 2 5 2 2 3 3 3" xfId="24163" xr:uid="{00000000-0005-0000-0000-000093A70000}"/>
    <cellStyle name="Normal 3 2 5 2 2 3 3 4" xfId="32549" xr:uid="{00000000-0005-0000-0000-000094A70000}"/>
    <cellStyle name="Normal 3 2 5 2 2 3 3 5" xfId="40935" xr:uid="{00000000-0005-0000-0000-000095A70000}"/>
    <cellStyle name="Normal 3 2 5 2 2 3 3 6" xfId="49321" xr:uid="{00000000-0005-0000-0000-000096A70000}"/>
    <cellStyle name="Normal 3 2 5 2 2 3 3 7" xfId="57707" xr:uid="{00000000-0005-0000-0000-000097A70000}"/>
    <cellStyle name="Normal 3 2 5 2 2 3 4" xfId="7391" xr:uid="{00000000-0005-0000-0000-000098A70000}"/>
    <cellStyle name="Normal 3 2 5 2 2 3 4 2" xfId="13067" xr:uid="{00000000-0005-0000-0000-000099A70000}"/>
    <cellStyle name="Normal 3 2 5 2 2 3 4 3" xfId="21453" xr:uid="{00000000-0005-0000-0000-00009AA70000}"/>
    <cellStyle name="Normal 3 2 5 2 2 3 4 4" xfId="29839" xr:uid="{00000000-0005-0000-0000-00009BA70000}"/>
    <cellStyle name="Normal 3 2 5 2 2 3 4 5" xfId="38225" xr:uid="{00000000-0005-0000-0000-00009CA70000}"/>
    <cellStyle name="Normal 3 2 5 2 2 3 4 6" xfId="46611" xr:uid="{00000000-0005-0000-0000-00009DA70000}"/>
    <cellStyle name="Normal 3 2 5 2 2 3 4 7" xfId="54997" xr:uid="{00000000-0005-0000-0000-00009EA70000}"/>
    <cellStyle name="Normal 3 2 5 2 2 3 5" xfId="10101" xr:uid="{00000000-0005-0000-0000-00009FA70000}"/>
    <cellStyle name="Normal 3 2 5 2 2 3 6" xfId="18487" xr:uid="{00000000-0005-0000-0000-0000A0A70000}"/>
    <cellStyle name="Normal 3 2 5 2 2 3 7" xfId="26873" xr:uid="{00000000-0005-0000-0000-0000A1A70000}"/>
    <cellStyle name="Normal 3 2 5 2 2 3 8" xfId="35259" xr:uid="{00000000-0005-0000-0000-0000A2A70000}"/>
    <cellStyle name="Normal 3 2 5 2 2 3 9" xfId="43645" xr:uid="{00000000-0005-0000-0000-0000A3A70000}"/>
    <cellStyle name="Normal 3 2 5 2 2 4" xfId="2324" xr:uid="{00000000-0005-0000-0000-0000A4A70000}"/>
    <cellStyle name="Normal 3 2 5 2 2 4 2" xfId="5041" xr:uid="{00000000-0005-0000-0000-0000A5A70000}"/>
    <cellStyle name="Normal 3 2 5 2 2 4 2 2" xfId="16395" xr:uid="{00000000-0005-0000-0000-0000A6A70000}"/>
    <cellStyle name="Normal 3 2 5 2 2 4 2 3" xfId="24781" xr:uid="{00000000-0005-0000-0000-0000A7A70000}"/>
    <cellStyle name="Normal 3 2 5 2 2 4 2 4" xfId="33167" xr:uid="{00000000-0005-0000-0000-0000A8A70000}"/>
    <cellStyle name="Normal 3 2 5 2 2 4 2 5" xfId="41553" xr:uid="{00000000-0005-0000-0000-0000A9A70000}"/>
    <cellStyle name="Normal 3 2 5 2 2 4 2 6" xfId="49939" xr:uid="{00000000-0005-0000-0000-0000AAA70000}"/>
    <cellStyle name="Normal 3 2 5 2 2 4 2 7" xfId="58325" xr:uid="{00000000-0005-0000-0000-0000ABA70000}"/>
    <cellStyle name="Normal 3 2 5 2 2 4 3" xfId="8009" xr:uid="{00000000-0005-0000-0000-0000ACA70000}"/>
    <cellStyle name="Normal 3 2 5 2 2 4 3 2" xfId="13685" xr:uid="{00000000-0005-0000-0000-0000ADA70000}"/>
    <cellStyle name="Normal 3 2 5 2 2 4 3 3" xfId="22071" xr:uid="{00000000-0005-0000-0000-0000AEA70000}"/>
    <cellStyle name="Normal 3 2 5 2 2 4 3 4" xfId="30457" xr:uid="{00000000-0005-0000-0000-0000AFA70000}"/>
    <cellStyle name="Normal 3 2 5 2 2 4 3 5" xfId="38843" xr:uid="{00000000-0005-0000-0000-0000B0A70000}"/>
    <cellStyle name="Normal 3 2 5 2 2 4 3 6" xfId="47229" xr:uid="{00000000-0005-0000-0000-0000B1A70000}"/>
    <cellStyle name="Normal 3 2 5 2 2 4 3 7" xfId="55615" xr:uid="{00000000-0005-0000-0000-0000B2A70000}"/>
    <cellStyle name="Normal 3 2 5 2 2 4 4" xfId="10719" xr:uid="{00000000-0005-0000-0000-0000B3A70000}"/>
    <cellStyle name="Normal 3 2 5 2 2 4 5" xfId="19105" xr:uid="{00000000-0005-0000-0000-0000B4A70000}"/>
    <cellStyle name="Normal 3 2 5 2 2 4 6" xfId="27491" xr:uid="{00000000-0005-0000-0000-0000B5A70000}"/>
    <cellStyle name="Normal 3 2 5 2 2 4 7" xfId="35877" xr:uid="{00000000-0005-0000-0000-0000B6A70000}"/>
    <cellStyle name="Normal 3 2 5 2 2 4 8" xfId="44263" xr:uid="{00000000-0005-0000-0000-0000B7A70000}"/>
    <cellStyle name="Normal 3 2 5 2 2 4 9" xfId="52649" xr:uid="{00000000-0005-0000-0000-0000B8A70000}"/>
    <cellStyle name="Normal 3 2 5 2 2 5" xfId="3578" xr:uid="{00000000-0005-0000-0000-0000B9A70000}"/>
    <cellStyle name="Normal 3 2 5 2 2 5 2" xfId="14932" xr:uid="{00000000-0005-0000-0000-0000BAA70000}"/>
    <cellStyle name="Normal 3 2 5 2 2 5 3" xfId="23318" xr:uid="{00000000-0005-0000-0000-0000BBA70000}"/>
    <cellStyle name="Normal 3 2 5 2 2 5 4" xfId="31704" xr:uid="{00000000-0005-0000-0000-0000BCA70000}"/>
    <cellStyle name="Normal 3 2 5 2 2 5 5" xfId="40090" xr:uid="{00000000-0005-0000-0000-0000BDA70000}"/>
    <cellStyle name="Normal 3 2 5 2 2 5 6" xfId="48476" xr:uid="{00000000-0005-0000-0000-0000BEA70000}"/>
    <cellStyle name="Normal 3 2 5 2 2 5 7" xfId="56862" xr:uid="{00000000-0005-0000-0000-0000BFA70000}"/>
    <cellStyle name="Normal 3 2 5 2 2 6" xfId="6546" xr:uid="{00000000-0005-0000-0000-0000C0A70000}"/>
    <cellStyle name="Normal 3 2 5 2 2 6 2" xfId="12222" xr:uid="{00000000-0005-0000-0000-0000C1A70000}"/>
    <cellStyle name="Normal 3 2 5 2 2 6 3" xfId="20608" xr:uid="{00000000-0005-0000-0000-0000C2A70000}"/>
    <cellStyle name="Normal 3 2 5 2 2 6 4" xfId="28994" xr:uid="{00000000-0005-0000-0000-0000C3A70000}"/>
    <cellStyle name="Normal 3 2 5 2 2 6 5" xfId="37380" xr:uid="{00000000-0005-0000-0000-0000C4A70000}"/>
    <cellStyle name="Normal 3 2 5 2 2 6 6" xfId="45766" xr:uid="{00000000-0005-0000-0000-0000C5A70000}"/>
    <cellStyle name="Normal 3 2 5 2 2 6 7" xfId="54152" xr:uid="{00000000-0005-0000-0000-0000C6A70000}"/>
    <cellStyle name="Normal 3 2 5 2 2 7" xfId="9256" xr:uid="{00000000-0005-0000-0000-0000C7A70000}"/>
    <cellStyle name="Normal 3 2 5 2 2 8" xfId="17642" xr:uid="{00000000-0005-0000-0000-0000C8A70000}"/>
    <cellStyle name="Normal 3 2 5 2 2 9" xfId="26028" xr:uid="{00000000-0005-0000-0000-0000C9A70000}"/>
    <cellStyle name="Normal 3 2 5 2 3" xfId="1219" xr:uid="{00000000-0005-0000-0000-0000CAA70000}"/>
    <cellStyle name="Normal 3 2 5 2 3 10" xfId="43244" xr:uid="{00000000-0005-0000-0000-0000CBA70000}"/>
    <cellStyle name="Normal 3 2 5 2 3 11" xfId="51630" xr:uid="{00000000-0005-0000-0000-0000CCA70000}"/>
    <cellStyle name="Normal 3 2 5 2 3 12" xfId="60016" xr:uid="{00000000-0005-0000-0000-0000CDA70000}"/>
    <cellStyle name="Normal 3 2 5 2 3 13" xfId="61433" xr:uid="{00000000-0005-0000-0000-0000CEA70000}"/>
    <cellStyle name="Normal 3 2 5 2 3 2" xfId="1925" xr:uid="{00000000-0005-0000-0000-0000CFA70000}"/>
    <cellStyle name="Normal 3 2 5 2 3 2 10" xfId="52250" xr:uid="{00000000-0005-0000-0000-0000D0A70000}"/>
    <cellStyle name="Normal 3 2 5 2 3 2 11" xfId="60636" xr:uid="{00000000-0005-0000-0000-0000D1A70000}"/>
    <cellStyle name="Normal 3 2 5 2 3 2 2" xfId="3170" xr:uid="{00000000-0005-0000-0000-0000D2A70000}"/>
    <cellStyle name="Normal 3 2 5 2 3 2 2 2" xfId="5887" xr:uid="{00000000-0005-0000-0000-0000D3A70000}"/>
    <cellStyle name="Normal 3 2 5 2 3 2 2 2 2" xfId="17241" xr:uid="{00000000-0005-0000-0000-0000D4A70000}"/>
    <cellStyle name="Normal 3 2 5 2 3 2 2 2 3" xfId="25627" xr:uid="{00000000-0005-0000-0000-0000D5A70000}"/>
    <cellStyle name="Normal 3 2 5 2 3 2 2 2 4" xfId="34013" xr:uid="{00000000-0005-0000-0000-0000D6A70000}"/>
    <cellStyle name="Normal 3 2 5 2 3 2 2 2 5" xfId="42399" xr:uid="{00000000-0005-0000-0000-0000D7A70000}"/>
    <cellStyle name="Normal 3 2 5 2 3 2 2 2 6" xfId="50785" xr:uid="{00000000-0005-0000-0000-0000D8A70000}"/>
    <cellStyle name="Normal 3 2 5 2 3 2 2 2 7" xfId="59171" xr:uid="{00000000-0005-0000-0000-0000D9A70000}"/>
    <cellStyle name="Normal 3 2 5 2 3 2 2 3" xfId="8855" xr:uid="{00000000-0005-0000-0000-0000DAA70000}"/>
    <cellStyle name="Normal 3 2 5 2 3 2 2 3 2" xfId="14531" xr:uid="{00000000-0005-0000-0000-0000DBA70000}"/>
    <cellStyle name="Normal 3 2 5 2 3 2 2 3 3" xfId="22917" xr:uid="{00000000-0005-0000-0000-0000DCA70000}"/>
    <cellStyle name="Normal 3 2 5 2 3 2 2 3 4" xfId="31303" xr:uid="{00000000-0005-0000-0000-0000DDA70000}"/>
    <cellStyle name="Normal 3 2 5 2 3 2 2 3 5" xfId="39689" xr:uid="{00000000-0005-0000-0000-0000DEA70000}"/>
    <cellStyle name="Normal 3 2 5 2 3 2 2 3 6" xfId="48075" xr:uid="{00000000-0005-0000-0000-0000DFA70000}"/>
    <cellStyle name="Normal 3 2 5 2 3 2 2 3 7" xfId="56461" xr:uid="{00000000-0005-0000-0000-0000E0A70000}"/>
    <cellStyle name="Normal 3 2 5 2 3 2 2 4" xfId="11565" xr:uid="{00000000-0005-0000-0000-0000E1A70000}"/>
    <cellStyle name="Normal 3 2 5 2 3 2 2 5" xfId="19951" xr:uid="{00000000-0005-0000-0000-0000E2A70000}"/>
    <cellStyle name="Normal 3 2 5 2 3 2 2 6" xfId="28337" xr:uid="{00000000-0005-0000-0000-0000E3A70000}"/>
    <cellStyle name="Normal 3 2 5 2 3 2 2 7" xfId="36723" xr:uid="{00000000-0005-0000-0000-0000E4A70000}"/>
    <cellStyle name="Normal 3 2 5 2 3 2 2 8" xfId="45109" xr:uid="{00000000-0005-0000-0000-0000E5A70000}"/>
    <cellStyle name="Normal 3 2 5 2 3 2 2 9" xfId="53495" xr:uid="{00000000-0005-0000-0000-0000E6A70000}"/>
    <cellStyle name="Normal 3 2 5 2 3 2 3" xfId="4642" xr:uid="{00000000-0005-0000-0000-0000E7A70000}"/>
    <cellStyle name="Normal 3 2 5 2 3 2 3 2" xfId="15996" xr:uid="{00000000-0005-0000-0000-0000E8A70000}"/>
    <cellStyle name="Normal 3 2 5 2 3 2 3 3" xfId="24382" xr:uid="{00000000-0005-0000-0000-0000E9A70000}"/>
    <cellStyle name="Normal 3 2 5 2 3 2 3 4" xfId="32768" xr:uid="{00000000-0005-0000-0000-0000EAA70000}"/>
    <cellStyle name="Normal 3 2 5 2 3 2 3 5" xfId="41154" xr:uid="{00000000-0005-0000-0000-0000EBA70000}"/>
    <cellStyle name="Normal 3 2 5 2 3 2 3 6" xfId="49540" xr:uid="{00000000-0005-0000-0000-0000ECA70000}"/>
    <cellStyle name="Normal 3 2 5 2 3 2 3 7" xfId="57926" xr:uid="{00000000-0005-0000-0000-0000EDA70000}"/>
    <cellStyle name="Normal 3 2 5 2 3 2 4" xfId="7610" xr:uid="{00000000-0005-0000-0000-0000EEA70000}"/>
    <cellStyle name="Normal 3 2 5 2 3 2 4 2" xfId="13286" xr:uid="{00000000-0005-0000-0000-0000EFA70000}"/>
    <cellStyle name="Normal 3 2 5 2 3 2 4 3" xfId="21672" xr:uid="{00000000-0005-0000-0000-0000F0A70000}"/>
    <cellStyle name="Normal 3 2 5 2 3 2 4 4" xfId="30058" xr:uid="{00000000-0005-0000-0000-0000F1A70000}"/>
    <cellStyle name="Normal 3 2 5 2 3 2 4 5" xfId="38444" xr:uid="{00000000-0005-0000-0000-0000F2A70000}"/>
    <cellStyle name="Normal 3 2 5 2 3 2 4 6" xfId="46830" xr:uid="{00000000-0005-0000-0000-0000F3A70000}"/>
    <cellStyle name="Normal 3 2 5 2 3 2 4 7" xfId="55216" xr:uid="{00000000-0005-0000-0000-0000F4A70000}"/>
    <cellStyle name="Normal 3 2 5 2 3 2 5" xfId="10320" xr:uid="{00000000-0005-0000-0000-0000F5A70000}"/>
    <cellStyle name="Normal 3 2 5 2 3 2 6" xfId="18706" xr:uid="{00000000-0005-0000-0000-0000F6A70000}"/>
    <cellStyle name="Normal 3 2 5 2 3 2 7" xfId="27092" xr:uid="{00000000-0005-0000-0000-0000F7A70000}"/>
    <cellStyle name="Normal 3 2 5 2 3 2 8" xfId="35478" xr:uid="{00000000-0005-0000-0000-0000F8A70000}"/>
    <cellStyle name="Normal 3 2 5 2 3 2 9" xfId="43864" xr:uid="{00000000-0005-0000-0000-0000F9A70000}"/>
    <cellStyle name="Normal 3 2 5 2 3 3" xfId="2325" xr:uid="{00000000-0005-0000-0000-0000FAA70000}"/>
    <cellStyle name="Normal 3 2 5 2 3 3 2" xfId="5042" xr:uid="{00000000-0005-0000-0000-0000FBA70000}"/>
    <cellStyle name="Normal 3 2 5 2 3 3 2 2" xfId="16396" xr:uid="{00000000-0005-0000-0000-0000FCA70000}"/>
    <cellStyle name="Normal 3 2 5 2 3 3 2 3" xfId="24782" xr:uid="{00000000-0005-0000-0000-0000FDA70000}"/>
    <cellStyle name="Normal 3 2 5 2 3 3 2 4" xfId="33168" xr:uid="{00000000-0005-0000-0000-0000FEA70000}"/>
    <cellStyle name="Normal 3 2 5 2 3 3 2 5" xfId="41554" xr:uid="{00000000-0005-0000-0000-0000FFA70000}"/>
    <cellStyle name="Normal 3 2 5 2 3 3 2 6" xfId="49940" xr:uid="{00000000-0005-0000-0000-000000A80000}"/>
    <cellStyle name="Normal 3 2 5 2 3 3 2 7" xfId="58326" xr:uid="{00000000-0005-0000-0000-000001A80000}"/>
    <cellStyle name="Normal 3 2 5 2 3 3 3" xfId="8010" xr:uid="{00000000-0005-0000-0000-000002A80000}"/>
    <cellStyle name="Normal 3 2 5 2 3 3 3 2" xfId="13686" xr:uid="{00000000-0005-0000-0000-000003A80000}"/>
    <cellStyle name="Normal 3 2 5 2 3 3 3 3" xfId="22072" xr:uid="{00000000-0005-0000-0000-000004A80000}"/>
    <cellStyle name="Normal 3 2 5 2 3 3 3 4" xfId="30458" xr:uid="{00000000-0005-0000-0000-000005A80000}"/>
    <cellStyle name="Normal 3 2 5 2 3 3 3 5" xfId="38844" xr:uid="{00000000-0005-0000-0000-000006A80000}"/>
    <cellStyle name="Normal 3 2 5 2 3 3 3 6" xfId="47230" xr:uid="{00000000-0005-0000-0000-000007A80000}"/>
    <cellStyle name="Normal 3 2 5 2 3 3 3 7" xfId="55616" xr:uid="{00000000-0005-0000-0000-000008A80000}"/>
    <cellStyle name="Normal 3 2 5 2 3 3 4" xfId="10720" xr:uid="{00000000-0005-0000-0000-000009A80000}"/>
    <cellStyle name="Normal 3 2 5 2 3 3 5" xfId="19106" xr:uid="{00000000-0005-0000-0000-00000AA80000}"/>
    <cellStyle name="Normal 3 2 5 2 3 3 6" xfId="27492" xr:uid="{00000000-0005-0000-0000-00000BA80000}"/>
    <cellStyle name="Normal 3 2 5 2 3 3 7" xfId="35878" xr:uid="{00000000-0005-0000-0000-00000CA80000}"/>
    <cellStyle name="Normal 3 2 5 2 3 3 8" xfId="44264" xr:uid="{00000000-0005-0000-0000-00000DA80000}"/>
    <cellStyle name="Normal 3 2 5 2 3 3 9" xfId="52650" xr:uid="{00000000-0005-0000-0000-00000EA80000}"/>
    <cellStyle name="Normal 3 2 5 2 3 4" xfId="4022" xr:uid="{00000000-0005-0000-0000-00000FA80000}"/>
    <cellStyle name="Normal 3 2 5 2 3 4 2" xfId="15376" xr:uid="{00000000-0005-0000-0000-000010A80000}"/>
    <cellStyle name="Normal 3 2 5 2 3 4 3" xfId="23762" xr:uid="{00000000-0005-0000-0000-000011A80000}"/>
    <cellStyle name="Normal 3 2 5 2 3 4 4" xfId="32148" xr:uid="{00000000-0005-0000-0000-000012A80000}"/>
    <cellStyle name="Normal 3 2 5 2 3 4 5" xfId="40534" xr:uid="{00000000-0005-0000-0000-000013A80000}"/>
    <cellStyle name="Normal 3 2 5 2 3 4 6" xfId="48920" xr:uid="{00000000-0005-0000-0000-000014A80000}"/>
    <cellStyle name="Normal 3 2 5 2 3 4 7" xfId="57306" xr:uid="{00000000-0005-0000-0000-000015A80000}"/>
    <cellStyle name="Normal 3 2 5 2 3 5" xfId="6990" xr:uid="{00000000-0005-0000-0000-000016A80000}"/>
    <cellStyle name="Normal 3 2 5 2 3 5 2" xfId="12666" xr:uid="{00000000-0005-0000-0000-000017A80000}"/>
    <cellStyle name="Normal 3 2 5 2 3 5 3" xfId="21052" xr:uid="{00000000-0005-0000-0000-000018A80000}"/>
    <cellStyle name="Normal 3 2 5 2 3 5 4" xfId="29438" xr:uid="{00000000-0005-0000-0000-000019A80000}"/>
    <cellStyle name="Normal 3 2 5 2 3 5 5" xfId="37824" xr:uid="{00000000-0005-0000-0000-00001AA80000}"/>
    <cellStyle name="Normal 3 2 5 2 3 5 6" xfId="46210" xr:uid="{00000000-0005-0000-0000-00001BA80000}"/>
    <cellStyle name="Normal 3 2 5 2 3 5 7" xfId="54596" xr:uid="{00000000-0005-0000-0000-00001CA80000}"/>
    <cellStyle name="Normal 3 2 5 2 3 6" xfId="9700" xr:uid="{00000000-0005-0000-0000-00001DA80000}"/>
    <cellStyle name="Normal 3 2 5 2 3 7" xfId="18086" xr:uid="{00000000-0005-0000-0000-00001EA80000}"/>
    <cellStyle name="Normal 3 2 5 2 3 8" xfId="26472" xr:uid="{00000000-0005-0000-0000-00001FA80000}"/>
    <cellStyle name="Normal 3 2 5 2 3 9" xfId="34858" xr:uid="{00000000-0005-0000-0000-000020A80000}"/>
    <cellStyle name="Normal 3 2 5 2 4" xfId="1217" xr:uid="{00000000-0005-0000-0000-000021A80000}"/>
    <cellStyle name="Normal 3 2 5 2 4 10" xfId="51628" xr:uid="{00000000-0005-0000-0000-000022A80000}"/>
    <cellStyle name="Normal 3 2 5 2 4 11" xfId="60014" xr:uid="{00000000-0005-0000-0000-000023A80000}"/>
    <cellStyle name="Normal 3 2 5 2 4 2" xfId="3168" xr:uid="{00000000-0005-0000-0000-000024A80000}"/>
    <cellStyle name="Normal 3 2 5 2 4 2 2" xfId="5885" xr:uid="{00000000-0005-0000-0000-000025A80000}"/>
    <cellStyle name="Normal 3 2 5 2 4 2 2 2" xfId="17239" xr:uid="{00000000-0005-0000-0000-000026A80000}"/>
    <cellStyle name="Normal 3 2 5 2 4 2 2 3" xfId="25625" xr:uid="{00000000-0005-0000-0000-000027A80000}"/>
    <cellStyle name="Normal 3 2 5 2 4 2 2 4" xfId="34011" xr:uid="{00000000-0005-0000-0000-000028A80000}"/>
    <cellStyle name="Normal 3 2 5 2 4 2 2 5" xfId="42397" xr:uid="{00000000-0005-0000-0000-000029A80000}"/>
    <cellStyle name="Normal 3 2 5 2 4 2 2 6" xfId="50783" xr:uid="{00000000-0005-0000-0000-00002AA80000}"/>
    <cellStyle name="Normal 3 2 5 2 4 2 2 7" xfId="59169" xr:uid="{00000000-0005-0000-0000-00002BA80000}"/>
    <cellStyle name="Normal 3 2 5 2 4 2 3" xfId="8853" xr:uid="{00000000-0005-0000-0000-00002CA80000}"/>
    <cellStyle name="Normal 3 2 5 2 4 2 3 2" xfId="14529" xr:uid="{00000000-0005-0000-0000-00002DA80000}"/>
    <cellStyle name="Normal 3 2 5 2 4 2 3 3" xfId="22915" xr:uid="{00000000-0005-0000-0000-00002EA80000}"/>
    <cellStyle name="Normal 3 2 5 2 4 2 3 4" xfId="31301" xr:uid="{00000000-0005-0000-0000-00002FA80000}"/>
    <cellStyle name="Normal 3 2 5 2 4 2 3 5" xfId="39687" xr:uid="{00000000-0005-0000-0000-000030A80000}"/>
    <cellStyle name="Normal 3 2 5 2 4 2 3 6" xfId="48073" xr:uid="{00000000-0005-0000-0000-000031A80000}"/>
    <cellStyle name="Normal 3 2 5 2 4 2 3 7" xfId="56459" xr:uid="{00000000-0005-0000-0000-000032A80000}"/>
    <cellStyle name="Normal 3 2 5 2 4 2 4" xfId="11563" xr:uid="{00000000-0005-0000-0000-000033A80000}"/>
    <cellStyle name="Normal 3 2 5 2 4 2 5" xfId="19949" xr:uid="{00000000-0005-0000-0000-000034A80000}"/>
    <cellStyle name="Normal 3 2 5 2 4 2 6" xfId="28335" xr:uid="{00000000-0005-0000-0000-000035A80000}"/>
    <cellStyle name="Normal 3 2 5 2 4 2 7" xfId="36721" xr:uid="{00000000-0005-0000-0000-000036A80000}"/>
    <cellStyle name="Normal 3 2 5 2 4 2 8" xfId="45107" xr:uid="{00000000-0005-0000-0000-000037A80000}"/>
    <cellStyle name="Normal 3 2 5 2 4 2 9" xfId="53493" xr:uid="{00000000-0005-0000-0000-000038A80000}"/>
    <cellStyle name="Normal 3 2 5 2 4 3" xfId="4020" xr:uid="{00000000-0005-0000-0000-000039A80000}"/>
    <cellStyle name="Normal 3 2 5 2 4 3 2" xfId="15374" xr:uid="{00000000-0005-0000-0000-00003AA80000}"/>
    <cellStyle name="Normal 3 2 5 2 4 3 3" xfId="23760" xr:uid="{00000000-0005-0000-0000-00003BA80000}"/>
    <cellStyle name="Normal 3 2 5 2 4 3 4" xfId="32146" xr:uid="{00000000-0005-0000-0000-00003CA80000}"/>
    <cellStyle name="Normal 3 2 5 2 4 3 5" xfId="40532" xr:uid="{00000000-0005-0000-0000-00003DA80000}"/>
    <cellStyle name="Normal 3 2 5 2 4 3 6" xfId="48918" xr:uid="{00000000-0005-0000-0000-00003EA80000}"/>
    <cellStyle name="Normal 3 2 5 2 4 3 7" xfId="57304" xr:uid="{00000000-0005-0000-0000-00003FA80000}"/>
    <cellStyle name="Normal 3 2 5 2 4 4" xfId="6988" xr:uid="{00000000-0005-0000-0000-000040A80000}"/>
    <cellStyle name="Normal 3 2 5 2 4 4 2" xfId="12664" xr:uid="{00000000-0005-0000-0000-000041A80000}"/>
    <cellStyle name="Normal 3 2 5 2 4 4 3" xfId="21050" xr:uid="{00000000-0005-0000-0000-000042A80000}"/>
    <cellStyle name="Normal 3 2 5 2 4 4 4" xfId="29436" xr:uid="{00000000-0005-0000-0000-000043A80000}"/>
    <cellStyle name="Normal 3 2 5 2 4 4 5" xfId="37822" xr:uid="{00000000-0005-0000-0000-000044A80000}"/>
    <cellStyle name="Normal 3 2 5 2 4 4 6" xfId="46208" xr:uid="{00000000-0005-0000-0000-000045A80000}"/>
    <cellStyle name="Normal 3 2 5 2 4 4 7" xfId="54594" xr:uid="{00000000-0005-0000-0000-000046A80000}"/>
    <cellStyle name="Normal 3 2 5 2 4 5" xfId="9698" xr:uid="{00000000-0005-0000-0000-000047A80000}"/>
    <cellStyle name="Normal 3 2 5 2 4 6" xfId="18084" xr:uid="{00000000-0005-0000-0000-000048A80000}"/>
    <cellStyle name="Normal 3 2 5 2 4 7" xfId="26470" xr:uid="{00000000-0005-0000-0000-000049A80000}"/>
    <cellStyle name="Normal 3 2 5 2 4 8" xfId="34856" xr:uid="{00000000-0005-0000-0000-00004AA80000}"/>
    <cellStyle name="Normal 3 2 5 2 4 9" xfId="43242" xr:uid="{00000000-0005-0000-0000-00004BA80000}"/>
    <cellStyle name="Normal 3 2 5 2 5" xfId="1705" xr:uid="{00000000-0005-0000-0000-00004CA80000}"/>
    <cellStyle name="Normal 3 2 5 2 5 10" xfId="52030" xr:uid="{00000000-0005-0000-0000-00004DA80000}"/>
    <cellStyle name="Normal 3 2 5 2 5 11" xfId="60416" xr:uid="{00000000-0005-0000-0000-00004EA80000}"/>
    <cellStyle name="Normal 3 2 5 2 5 2" xfId="2725" xr:uid="{00000000-0005-0000-0000-00004FA80000}"/>
    <cellStyle name="Normal 3 2 5 2 5 2 2" xfId="5442" xr:uid="{00000000-0005-0000-0000-000050A80000}"/>
    <cellStyle name="Normal 3 2 5 2 5 2 2 2" xfId="16796" xr:uid="{00000000-0005-0000-0000-000051A80000}"/>
    <cellStyle name="Normal 3 2 5 2 5 2 2 3" xfId="25182" xr:uid="{00000000-0005-0000-0000-000052A80000}"/>
    <cellStyle name="Normal 3 2 5 2 5 2 2 4" xfId="33568" xr:uid="{00000000-0005-0000-0000-000053A80000}"/>
    <cellStyle name="Normal 3 2 5 2 5 2 2 5" xfId="41954" xr:uid="{00000000-0005-0000-0000-000054A80000}"/>
    <cellStyle name="Normal 3 2 5 2 5 2 2 6" xfId="50340" xr:uid="{00000000-0005-0000-0000-000055A80000}"/>
    <cellStyle name="Normal 3 2 5 2 5 2 2 7" xfId="58726" xr:uid="{00000000-0005-0000-0000-000056A80000}"/>
    <cellStyle name="Normal 3 2 5 2 5 2 3" xfId="8410" xr:uid="{00000000-0005-0000-0000-000057A80000}"/>
    <cellStyle name="Normal 3 2 5 2 5 2 3 2" xfId="14086" xr:uid="{00000000-0005-0000-0000-000058A80000}"/>
    <cellStyle name="Normal 3 2 5 2 5 2 3 3" xfId="22472" xr:uid="{00000000-0005-0000-0000-000059A80000}"/>
    <cellStyle name="Normal 3 2 5 2 5 2 3 4" xfId="30858" xr:uid="{00000000-0005-0000-0000-00005AA80000}"/>
    <cellStyle name="Normal 3 2 5 2 5 2 3 5" xfId="39244" xr:uid="{00000000-0005-0000-0000-00005BA80000}"/>
    <cellStyle name="Normal 3 2 5 2 5 2 3 6" xfId="47630" xr:uid="{00000000-0005-0000-0000-00005CA80000}"/>
    <cellStyle name="Normal 3 2 5 2 5 2 3 7" xfId="56016" xr:uid="{00000000-0005-0000-0000-00005DA80000}"/>
    <cellStyle name="Normal 3 2 5 2 5 2 4" xfId="11120" xr:uid="{00000000-0005-0000-0000-00005EA80000}"/>
    <cellStyle name="Normal 3 2 5 2 5 2 5" xfId="19506" xr:uid="{00000000-0005-0000-0000-00005FA80000}"/>
    <cellStyle name="Normal 3 2 5 2 5 2 6" xfId="27892" xr:uid="{00000000-0005-0000-0000-000060A80000}"/>
    <cellStyle name="Normal 3 2 5 2 5 2 7" xfId="36278" xr:uid="{00000000-0005-0000-0000-000061A80000}"/>
    <cellStyle name="Normal 3 2 5 2 5 2 8" xfId="44664" xr:uid="{00000000-0005-0000-0000-000062A80000}"/>
    <cellStyle name="Normal 3 2 5 2 5 2 9" xfId="53050" xr:uid="{00000000-0005-0000-0000-000063A80000}"/>
    <cellStyle name="Normal 3 2 5 2 5 3" xfId="4422" xr:uid="{00000000-0005-0000-0000-000064A80000}"/>
    <cellStyle name="Normal 3 2 5 2 5 3 2" xfId="15776" xr:uid="{00000000-0005-0000-0000-000065A80000}"/>
    <cellStyle name="Normal 3 2 5 2 5 3 3" xfId="24162" xr:uid="{00000000-0005-0000-0000-000066A80000}"/>
    <cellStyle name="Normal 3 2 5 2 5 3 4" xfId="32548" xr:uid="{00000000-0005-0000-0000-000067A80000}"/>
    <cellStyle name="Normal 3 2 5 2 5 3 5" xfId="40934" xr:uid="{00000000-0005-0000-0000-000068A80000}"/>
    <cellStyle name="Normal 3 2 5 2 5 3 6" xfId="49320" xr:uid="{00000000-0005-0000-0000-000069A80000}"/>
    <cellStyle name="Normal 3 2 5 2 5 3 7" xfId="57706" xr:uid="{00000000-0005-0000-0000-00006AA80000}"/>
    <cellStyle name="Normal 3 2 5 2 5 4" xfId="7390" xr:uid="{00000000-0005-0000-0000-00006BA80000}"/>
    <cellStyle name="Normal 3 2 5 2 5 4 2" xfId="13066" xr:uid="{00000000-0005-0000-0000-00006CA80000}"/>
    <cellStyle name="Normal 3 2 5 2 5 4 3" xfId="21452" xr:uid="{00000000-0005-0000-0000-00006DA80000}"/>
    <cellStyle name="Normal 3 2 5 2 5 4 4" xfId="29838" xr:uid="{00000000-0005-0000-0000-00006EA80000}"/>
    <cellStyle name="Normal 3 2 5 2 5 4 5" xfId="38224" xr:uid="{00000000-0005-0000-0000-00006FA80000}"/>
    <cellStyle name="Normal 3 2 5 2 5 4 6" xfId="46610" xr:uid="{00000000-0005-0000-0000-000070A80000}"/>
    <cellStyle name="Normal 3 2 5 2 5 4 7" xfId="54996" xr:uid="{00000000-0005-0000-0000-000071A80000}"/>
    <cellStyle name="Normal 3 2 5 2 5 5" xfId="10100" xr:uid="{00000000-0005-0000-0000-000072A80000}"/>
    <cellStyle name="Normal 3 2 5 2 5 6" xfId="18486" xr:uid="{00000000-0005-0000-0000-000073A80000}"/>
    <cellStyle name="Normal 3 2 5 2 5 7" xfId="26872" xr:uid="{00000000-0005-0000-0000-000074A80000}"/>
    <cellStyle name="Normal 3 2 5 2 5 8" xfId="35258" xr:uid="{00000000-0005-0000-0000-000075A80000}"/>
    <cellStyle name="Normal 3 2 5 2 5 9" xfId="43644" xr:uid="{00000000-0005-0000-0000-000076A80000}"/>
    <cellStyle name="Normal 3 2 5 2 6" xfId="2323" xr:uid="{00000000-0005-0000-0000-000077A80000}"/>
    <cellStyle name="Normal 3 2 5 2 6 2" xfId="5040" xr:uid="{00000000-0005-0000-0000-000078A80000}"/>
    <cellStyle name="Normal 3 2 5 2 6 2 2" xfId="16394" xr:uid="{00000000-0005-0000-0000-000079A80000}"/>
    <cellStyle name="Normal 3 2 5 2 6 2 3" xfId="24780" xr:uid="{00000000-0005-0000-0000-00007AA80000}"/>
    <cellStyle name="Normal 3 2 5 2 6 2 4" xfId="33166" xr:uid="{00000000-0005-0000-0000-00007BA80000}"/>
    <cellStyle name="Normal 3 2 5 2 6 2 5" xfId="41552" xr:uid="{00000000-0005-0000-0000-00007CA80000}"/>
    <cellStyle name="Normal 3 2 5 2 6 2 6" xfId="49938" xr:uid="{00000000-0005-0000-0000-00007DA80000}"/>
    <cellStyle name="Normal 3 2 5 2 6 2 7" xfId="58324" xr:uid="{00000000-0005-0000-0000-00007EA80000}"/>
    <cellStyle name="Normal 3 2 5 2 6 3" xfId="8008" xr:uid="{00000000-0005-0000-0000-00007FA80000}"/>
    <cellStyle name="Normal 3 2 5 2 6 3 2" xfId="13684" xr:uid="{00000000-0005-0000-0000-000080A80000}"/>
    <cellStyle name="Normal 3 2 5 2 6 3 3" xfId="22070" xr:uid="{00000000-0005-0000-0000-000081A80000}"/>
    <cellStyle name="Normal 3 2 5 2 6 3 4" xfId="30456" xr:uid="{00000000-0005-0000-0000-000082A80000}"/>
    <cellStyle name="Normal 3 2 5 2 6 3 5" xfId="38842" xr:uid="{00000000-0005-0000-0000-000083A80000}"/>
    <cellStyle name="Normal 3 2 5 2 6 3 6" xfId="47228" xr:uid="{00000000-0005-0000-0000-000084A80000}"/>
    <cellStyle name="Normal 3 2 5 2 6 3 7" xfId="55614" xr:uid="{00000000-0005-0000-0000-000085A80000}"/>
    <cellStyle name="Normal 3 2 5 2 6 4" xfId="10718" xr:uid="{00000000-0005-0000-0000-000086A80000}"/>
    <cellStyle name="Normal 3 2 5 2 6 5" xfId="19104" xr:uid="{00000000-0005-0000-0000-000087A80000}"/>
    <cellStyle name="Normal 3 2 5 2 6 6" xfId="27490" xr:uid="{00000000-0005-0000-0000-000088A80000}"/>
    <cellStyle name="Normal 3 2 5 2 6 7" xfId="35876" xr:uid="{00000000-0005-0000-0000-000089A80000}"/>
    <cellStyle name="Normal 3 2 5 2 6 8" xfId="44262" xr:uid="{00000000-0005-0000-0000-00008AA80000}"/>
    <cellStyle name="Normal 3 2 5 2 6 9" xfId="52648" xr:uid="{00000000-0005-0000-0000-00008BA80000}"/>
    <cellStyle name="Normal 3 2 5 2 7" xfId="754" xr:uid="{00000000-0005-0000-0000-00008CA80000}"/>
    <cellStyle name="Normal 3 2 5 2 7 2" xfId="6545" xr:uid="{00000000-0005-0000-0000-00008DA80000}"/>
    <cellStyle name="Normal 3 2 5 2 7 3" xfId="12221" xr:uid="{00000000-0005-0000-0000-00008EA80000}"/>
    <cellStyle name="Normal 3 2 5 2 7 4" xfId="20607" xr:uid="{00000000-0005-0000-0000-00008FA80000}"/>
    <cellStyle name="Normal 3 2 5 2 7 5" xfId="28993" xr:uid="{00000000-0005-0000-0000-000090A80000}"/>
    <cellStyle name="Normal 3 2 5 2 7 6" xfId="37379" xr:uid="{00000000-0005-0000-0000-000091A80000}"/>
    <cellStyle name="Normal 3 2 5 2 7 7" xfId="45765" xr:uid="{00000000-0005-0000-0000-000092A80000}"/>
    <cellStyle name="Normal 3 2 5 2 7 8" xfId="54151" xr:uid="{00000000-0005-0000-0000-000093A80000}"/>
    <cellStyle name="Normal 3 2 5 2 8" xfId="3577" xr:uid="{00000000-0005-0000-0000-000094A80000}"/>
    <cellStyle name="Normal 3 2 5 2 8 2" xfId="14931" xr:uid="{00000000-0005-0000-0000-000095A80000}"/>
    <cellStyle name="Normal 3 2 5 2 8 3" xfId="23317" xr:uid="{00000000-0005-0000-0000-000096A80000}"/>
    <cellStyle name="Normal 3 2 5 2 8 4" xfId="31703" xr:uid="{00000000-0005-0000-0000-000097A80000}"/>
    <cellStyle name="Normal 3 2 5 2 8 5" xfId="40089" xr:uid="{00000000-0005-0000-0000-000098A80000}"/>
    <cellStyle name="Normal 3 2 5 2 8 6" xfId="48475" xr:uid="{00000000-0005-0000-0000-000099A80000}"/>
    <cellStyle name="Normal 3 2 5 2 8 7" xfId="56861" xr:uid="{00000000-0005-0000-0000-00009AA80000}"/>
    <cellStyle name="Normal 3 2 5 2 9" xfId="6263" xr:uid="{00000000-0005-0000-0000-00009BA80000}"/>
    <cellStyle name="Normal 3 2 5 2 9 2" xfId="11939" xr:uid="{00000000-0005-0000-0000-00009CA80000}"/>
    <cellStyle name="Normal 3 2 5 2 9 3" xfId="20325" xr:uid="{00000000-0005-0000-0000-00009DA80000}"/>
    <cellStyle name="Normal 3 2 5 2 9 4" xfId="28711" xr:uid="{00000000-0005-0000-0000-00009EA80000}"/>
    <cellStyle name="Normal 3 2 5 2 9 5" xfId="37097" xr:uid="{00000000-0005-0000-0000-00009FA80000}"/>
    <cellStyle name="Normal 3 2 5 2 9 6" xfId="45483" xr:uid="{00000000-0005-0000-0000-0000A0A80000}"/>
    <cellStyle name="Normal 3 2 5 2 9 7" xfId="53869" xr:uid="{00000000-0005-0000-0000-0000A1A80000}"/>
    <cellStyle name="Normal 3 2 5 2_Sheet1" xfId="397" xr:uid="{00000000-0005-0000-0000-0000A2A80000}"/>
    <cellStyle name="Normal 3 2 5 3" xfId="398" xr:uid="{00000000-0005-0000-0000-0000A3A80000}"/>
    <cellStyle name="Normal 3 2 5 3 10" xfId="26029" xr:uid="{00000000-0005-0000-0000-0000A4A80000}"/>
    <cellStyle name="Normal 3 2 5 3 11" xfId="34415" xr:uid="{00000000-0005-0000-0000-0000A5A80000}"/>
    <cellStyle name="Normal 3 2 5 3 12" xfId="42801" xr:uid="{00000000-0005-0000-0000-0000A6A80000}"/>
    <cellStyle name="Normal 3 2 5 3 13" xfId="51187" xr:uid="{00000000-0005-0000-0000-0000A7A80000}"/>
    <cellStyle name="Normal 3 2 5 3 14" xfId="59573" xr:uid="{00000000-0005-0000-0000-0000A8A80000}"/>
    <cellStyle name="Normal 3 2 5 3 15" xfId="60940" xr:uid="{00000000-0005-0000-0000-0000A9A80000}"/>
    <cellStyle name="Normal 3 2 5 3 2" xfId="1220" xr:uid="{00000000-0005-0000-0000-0000AAA80000}"/>
    <cellStyle name="Normal 3 2 5 3 2 10" xfId="51631" xr:uid="{00000000-0005-0000-0000-0000ABA80000}"/>
    <cellStyle name="Normal 3 2 5 3 2 11" xfId="60017" xr:uid="{00000000-0005-0000-0000-0000ACA80000}"/>
    <cellStyle name="Normal 3 2 5 3 2 12" xfId="61435" xr:uid="{00000000-0005-0000-0000-0000ADA80000}"/>
    <cellStyle name="Normal 3 2 5 3 2 2" xfId="3171" xr:uid="{00000000-0005-0000-0000-0000AEA80000}"/>
    <cellStyle name="Normal 3 2 5 3 2 2 2" xfId="5888" xr:uid="{00000000-0005-0000-0000-0000AFA80000}"/>
    <cellStyle name="Normal 3 2 5 3 2 2 2 2" xfId="17242" xr:uid="{00000000-0005-0000-0000-0000B0A80000}"/>
    <cellStyle name="Normal 3 2 5 3 2 2 2 3" xfId="25628" xr:uid="{00000000-0005-0000-0000-0000B1A80000}"/>
    <cellStyle name="Normal 3 2 5 3 2 2 2 4" xfId="34014" xr:uid="{00000000-0005-0000-0000-0000B2A80000}"/>
    <cellStyle name="Normal 3 2 5 3 2 2 2 5" xfId="42400" xr:uid="{00000000-0005-0000-0000-0000B3A80000}"/>
    <cellStyle name="Normal 3 2 5 3 2 2 2 6" xfId="50786" xr:uid="{00000000-0005-0000-0000-0000B4A80000}"/>
    <cellStyle name="Normal 3 2 5 3 2 2 2 7" xfId="59172" xr:uid="{00000000-0005-0000-0000-0000B5A80000}"/>
    <cellStyle name="Normal 3 2 5 3 2 2 3" xfId="8856" xr:uid="{00000000-0005-0000-0000-0000B6A80000}"/>
    <cellStyle name="Normal 3 2 5 3 2 2 3 2" xfId="14532" xr:uid="{00000000-0005-0000-0000-0000B7A80000}"/>
    <cellStyle name="Normal 3 2 5 3 2 2 3 3" xfId="22918" xr:uid="{00000000-0005-0000-0000-0000B8A80000}"/>
    <cellStyle name="Normal 3 2 5 3 2 2 3 4" xfId="31304" xr:uid="{00000000-0005-0000-0000-0000B9A80000}"/>
    <cellStyle name="Normal 3 2 5 3 2 2 3 5" xfId="39690" xr:uid="{00000000-0005-0000-0000-0000BAA80000}"/>
    <cellStyle name="Normal 3 2 5 3 2 2 3 6" xfId="48076" xr:uid="{00000000-0005-0000-0000-0000BBA80000}"/>
    <cellStyle name="Normal 3 2 5 3 2 2 3 7" xfId="56462" xr:uid="{00000000-0005-0000-0000-0000BCA80000}"/>
    <cellStyle name="Normal 3 2 5 3 2 2 4" xfId="11566" xr:uid="{00000000-0005-0000-0000-0000BDA80000}"/>
    <cellStyle name="Normal 3 2 5 3 2 2 5" xfId="19952" xr:uid="{00000000-0005-0000-0000-0000BEA80000}"/>
    <cellStyle name="Normal 3 2 5 3 2 2 6" xfId="28338" xr:uid="{00000000-0005-0000-0000-0000BFA80000}"/>
    <cellStyle name="Normal 3 2 5 3 2 2 7" xfId="36724" xr:uid="{00000000-0005-0000-0000-0000C0A80000}"/>
    <cellStyle name="Normal 3 2 5 3 2 2 8" xfId="45110" xr:uid="{00000000-0005-0000-0000-0000C1A80000}"/>
    <cellStyle name="Normal 3 2 5 3 2 2 9" xfId="53496" xr:uid="{00000000-0005-0000-0000-0000C2A80000}"/>
    <cellStyle name="Normal 3 2 5 3 2 3" xfId="4023" xr:uid="{00000000-0005-0000-0000-0000C3A80000}"/>
    <cellStyle name="Normal 3 2 5 3 2 3 2" xfId="15377" xr:uid="{00000000-0005-0000-0000-0000C4A80000}"/>
    <cellStyle name="Normal 3 2 5 3 2 3 3" xfId="23763" xr:uid="{00000000-0005-0000-0000-0000C5A80000}"/>
    <cellStyle name="Normal 3 2 5 3 2 3 4" xfId="32149" xr:uid="{00000000-0005-0000-0000-0000C6A80000}"/>
    <cellStyle name="Normal 3 2 5 3 2 3 5" xfId="40535" xr:uid="{00000000-0005-0000-0000-0000C7A80000}"/>
    <cellStyle name="Normal 3 2 5 3 2 3 6" xfId="48921" xr:uid="{00000000-0005-0000-0000-0000C8A80000}"/>
    <cellStyle name="Normal 3 2 5 3 2 3 7" xfId="57307" xr:uid="{00000000-0005-0000-0000-0000C9A80000}"/>
    <cellStyle name="Normal 3 2 5 3 2 4" xfId="6991" xr:uid="{00000000-0005-0000-0000-0000CAA80000}"/>
    <cellStyle name="Normal 3 2 5 3 2 4 2" xfId="12667" xr:uid="{00000000-0005-0000-0000-0000CBA80000}"/>
    <cellStyle name="Normal 3 2 5 3 2 4 3" xfId="21053" xr:uid="{00000000-0005-0000-0000-0000CCA80000}"/>
    <cellStyle name="Normal 3 2 5 3 2 4 4" xfId="29439" xr:uid="{00000000-0005-0000-0000-0000CDA80000}"/>
    <cellStyle name="Normal 3 2 5 3 2 4 5" xfId="37825" xr:uid="{00000000-0005-0000-0000-0000CEA80000}"/>
    <cellStyle name="Normal 3 2 5 3 2 4 6" xfId="46211" xr:uid="{00000000-0005-0000-0000-0000CFA80000}"/>
    <cellStyle name="Normal 3 2 5 3 2 4 7" xfId="54597" xr:uid="{00000000-0005-0000-0000-0000D0A80000}"/>
    <cellStyle name="Normal 3 2 5 3 2 5" xfId="9701" xr:uid="{00000000-0005-0000-0000-0000D1A80000}"/>
    <cellStyle name="Normal 3 2 5 3 2 6" xfId="18087" xr:uid="{00000000-0005-0000-0000-0000D2A80000}"/>
    <cellStyle name="Normal 3 2 5 3 2 7" xfId="26473" xr:uid="{00000000-0005-0000-0000-0000D3A80000}"/>
    <cellStyle name="Normal 3 2 5 3 2 8" xfId="34859" xr:uid="{00000000-0005-0000-0000-0000D4A80000}"/>
    <cellStyle name="Normal 3 2 5 3 2 9" xfId="43245" xr:uid="{00000000-0005-0000-0000-0000D5A80000}"/>
    <cellStyle name="Normal 3 2 5 3 3" xfId="1707" xr:uid="{00000000-0005-0000-0000-0000D6A80000}"/>
    <cellStyle name="Normal 3 2 5 3 3 10" xfId="52032" xr:uid="{00000000-0005-0000-0000-0000D7A80000}"/>
    <cellStyle name="Normal 3 2 5 3 3 11" xfId="60418" xr:uid="{00000000-0005-0000-0000-0000D8A80000}"/>
    <cellStyle name="Normal 3 2 5 3 3 2" xfId="2727" xr:uid="{00000000-0005-0000-0000-0000D9A80000}"/>
    <cellStyle name="Normal 3 2 5 3 3 2 2" xfId="5444" xr:uid="{00000000-0005-0000-0000-0000DAA80000}"/>
    <cellStyle name="Normal 3 2 5 3 3 2 2 2" xfId="16798" xr:uid="{00000000-0005-0000-0000-0000DBA80000}"/>
    <cellStyle name="Normal 3 2 5 3 3 2 2 3" xfId="25184" xr:uid="{00000000-0005-0000-0000-0000DCA80000}"/>
    <cellStyle name="Normal 3 2 5 3 3 2 2 4" xfId="33570" xr:uid="{00000000-0005-0000-0000-0000DDA80000}"/>
    <cellStyle name="Normal 3 2 5 3 3 2 2 5" xfId="41956" xr:uid="{00000000-0005-0000-0000-0000DEA80000}"/>
    <cellStyle name="Normal 3 2 5 3 3 2 2 6" xfId="50342" xr:uid="{00000000-0005-0000-0000-0000DFA80000}"/>
    <cellStyle name="Normal 3 2 5 3 3 2 2 7" xfId="58728" xr:uid="{00000000-0005-0000-0000-0000E0A80000}"/>
    <cellStyle name="Normal 3 2 5 3 3 2 3" xfId="8412" xr:uid="{00000000-0005-0000-0000-0000E1A80000}"/>
    <cellStyle name="Normal 3 2 5 3 3 2 3 2" xfId="14088" xr:uid="{00000000-0005-0000-0000-0000E2A80000}"/>
    <cellStyle name="Normal 3 2 5 3 3 2 3 3" xfId="22474" xr:uid="{00000000-0005-0000-0000-0000E3A80000}"/>
    <cellStyle name="Normal 3 2 5 3 3 2 3 4" xfId="30860" xr:uid="{00000000-0005-0000-0000-0000E4A80000}"/>
    <cellStyle name="Normal 3 2 5 3 3 2 3 5" xfId="39246" xr:uid="{00000000-0005-0000-0000-0000E5A80000}"/>
    <cellStyle name="Normal 3 2 5 3 3 2 3 6" xfId="47632" xr:uid="{00000000-0005-0000-0000-0000E6A80000}"/>
    <cellStyle name="Normal 3 2 5 3 3 2 3 7" xfId="56018" xr:uid="{00000000-0005-0000-0000-0000E7A80000}"/>
    <cellStyle name="Normal 3 2 5 3 3 2 4" xfId="11122" xr:uid="{00000000-0005-0000-0000-0000E8A80000}"/>
    <cellStyle name="Normal 3 2 5 3 3 2 5" xfId="19508" xr:uid="{00000000-0005-0000-0000-0000E9A80000}"/>
    <cellStyle name="Normal 3 2 5 3 3 2 6" xfId="27894" xr:uid="{00000000-0005-0000-0000-0000EAA80000}"/>
    <cellStyle name="Normal 3 2 5 3 3 2 7" xfId="36280" xr:uid="{00000000-0005-0000-0000-0000EBA80000}"/>
    <cellStyle name="Normal 3 2 5 3 3 2 8" xfId="44666" xr:uid="{00000000-0005-0000-0000-0000ECA80000}"/>
    <cellStyle name="Normal 3 2 5 3 3 2 9" xfId="53052" xr:uid="{00000000-0005-0000-0000-0000EDA80000}"/>
    <cellStyle name="Normal 3 2 5 3 3 3" xfId="4424" xr:uid="{00000000-0005-0000-0000-0000EEA80000}"/>
    <cellStyle name="Normal 3 2 5 3 3 3 2" xfId="15778" xr:uid="{00000000-0005-0000-0000-0000EFA80000}"/>
    <cellStyle name="Normal 3 2 5 3 3 3 3" xfId="24164" xr:uid="{00000000-0005-0000-0000-0000F0A80000}"/>
    <cellStyle name="Normal 3 2 5 3 3 3 4" xfId="32550" xr:uid="{00000000-0005-0000-0000-0000F1A80000}"/>
    <cellStyle name="Normal 3 2 5 3 3 3 5" xfId="40936" xr:uid="{00000000-0005-0000-0000-0000F2A80000}"/>
    <cellStyle name="Normal 3 2 5 3 3 3 6" xfId="49322" xr:uid="{00000000-0005-0000-0000-0000F3A80000}"/>
    <cellStyle name="Normal 3 2 5 3 3 3 7" xfId="57708" xr:uid="{00000000-0005-0000-0000-0000F4A80000}"/>
    <cellStyle name="Normal 3 2 5 3 3 4" xfId="7392" xr:uid="{00000000-0005-0000-0000-0000F5A80000}"/>
    <cellStyle name="Normal 3 2 5 3 3 4 2" xfId="13068" xr:uid="{00000000-0005-0000-0000-0000F6A80000}"/>
    <cellStyle name="Normal 3 2 5 3 3 4 3" xfId="21454" xr:uid="{00000000-0005-0000-0000-0000F7A80000}"/>
    <cellStyle name="Normal 3 2 5 3 3 4 4" xfId="29840" xr:uid="{00000000-0005-0000-0000-0000F8A80000}"/>
    <cellStyle name="Normal 3 2 5 3 3 4 5" xfId="38226" xr:uid="{00000000-0005-0000-0000-0000F9A80000}"/>
    <cellStyle name="Normal 3 2 5 3 3 4 6" xfId="46612" xr:uid="{00000000-0005-0000-0000-0000FAA80000}"/>
    <cellStyle name="Normal 3 2 5 3 3 4 7" xfId="54998" xr:uid="{00000000-0005-0000-0000-0000FBA80000}"/>
    <cellStyle name="Normal 3 2 5 3 3 5" xfId="10102" xr:uid="{00000000-0005-0000-0000-0000FCA80000}"/>
    <cellStyle name="Normal 3 2 5 3 3 6" xfId="18488" xr:uid="{00000000-0005-0000-0000-0000FDA80000}"/>
    <cellStyle name="Normal 3 2 5 3 3 7" xfId="26874" xr:uid="{00000000-0005-0000-0000-0000FEA80000}"/>
    <cellStyle name="Normal 3 2 5 3 3 8" xfId="35260" xr:uid="{00000000-0005-0000-0000-0000FFA80000}"/>
    <cellStyle name="Normal 3 2 5 3 3 9" xfId="43646" xr:uid="{00000000-0005-0000-0000-000000A90000}"/>
    <cellStyle name="Normal 3 2 5 3 4" xfId="2326" xr:uid="{00000000-0005-0000-0000-000001A90000}"/>
    <cellStyle name="Normal 3 2 5 3 4 2" xfId="5043" xr:uid="{00000000-0005-0000-0000-000002A90000}"/>
    <cellStyle name="Normal 3 2 5 3 4 2 2" xfId="16397" xr:uid="{00000000-0005-0000-0000-000003A90000}"/>
    <cellStyle name="Normal 3 2 5 3 4 2 3" xfId="24783" xr:uid="{00000000-0005-0000-0000-000004A90000}"/>
    <cellStyle name="Normal 3 2 5 3 4 2 4" xfId="33169" xr:uid="{00000000-0005-0000-0000-000005A90000}"/>
    <cellStyle name="Normal 3 2 5 3 4 2 5" xfId="41555" xr:uid="{00000000-0005-0000-0000-000006A90000}"/>
    <cellStyle name="Normal 3 2 5 3 4 2 6" xfId="49941" xr:uid="{00000000-0005-0000-0000-000007A90000}"/>
    <cellStyle name="Normal 3 2 5 3 4 2 7" xfId="58327" xr:uid="{00000000-0005-0000-0000-000008A90000}"/>
    <cellStyle name="Normal 3 2 5 3 4 3" xfId="8011" xr:uid="{00000000-0005-0000-0000-000009A90000}"/>
    <cellStyle name="Normal 3 2 5 3 4 3 2" xfId="13687" xr:uid="{00000000-0005-0000-0000-00000AA90000}"/>
    <cellStyle name="Normal 3 2 5 3 4 3 3" xfId="22073" xr:uid="{00000000-0005-0000-0000-00000BA90000}"/>
    <cellStyle name="Normal 3 2 5 3 4 3 4" xfId="30459" xr:uid="{00000000-0005-0000-0000-00000CA90000}"/>
    <cellStyle name="Normal 3 2 5 3 4 3 5" xfId="38845" xr:uid="{00000000-0005-0000-0000-00000DA90000}"/>
    <cellStyle name="Normal 3 2 5 3 4 3 6" xfId="47231" xr:uid="{00000000-0005-0000-0000-00000EA90000}"/>
    <cellStyle name="Normal 3 2 5 3 4 3 7" xfId="55617" xr:uid="{00000000-0005-0000-0000-00000FA90000}"/>
    <cellStyle name="Normal 3 2 5 3 4 4" xfId="10721" xr:uid="{00000000-0005-0000-0000-000010A90000}"/>
    <cellStyle name="Normal 3 2 5 3 4 5" xfId="19107" xr:uid="{00000000-0005-0000-0000-000011A90000}"/>
    <cellStyle name="Normal 3 2 5 3 4 6" xfId="27493" xr:uid="{00000000-0005-0000-0000-000012A90000}"/>
    <cellStyle name="Normal 3 2 5 3 4 7" xfId="35879" xr:uid="{00000000-0005-0000-0000-000013A90000}"/>
    <cellStyle name="Normal 3 2 5 3 4 8" xfId="44265" xr:uid="{00000000-0005-0000-0000-000014A90000}"/>
    <cellStyle name="Normal 3 2 5 3 4 9" xfId="52651" xr:uid="{00000000-0005-0000-0000-000015A90000}"/>
    <cellStyle name="Normal 3 2 5 3 5" xfId="755" xr:uid="{00000000-0005-0000-0000-000016A90000}"/>
    <cellStyle name="Normal 3 2 5 3 5 2" xfId="6547" xr:uid="{00000000-0005-0000-0000-000017A90000}"/>
    <cellStyle name="Normal 3 2 5 3 5 3" xfId="12223" xr:uid="{00000000-0005-0000-0000-000018A90000}"/>
    <cellStyle name="Normal 3 2 5 3 5 4" xfId="20609" xr:uid="{00000000-0005-0000-0000-000019A90000}"/>
    <cellStyle name="Normal 3 2 5 3 5 5" xfId="28995" xr:uid="{00000000-0005-0000-0000-00001AA90000}"/>
    <cellStyle name="Normal 3 2 5 3 5 6" xfId="37381" xr:uid="{00000000-0005-0000-0000-00001BA90000}"/>
    <cellStyle name="Normal 3 2 5 3 5 7" xfId="45767" xr:uid="{00000000-0005-0000-0000-00001CA90000}"/>
    <cellStyle name="Normal 3 2 5 3 5 8" xfId="54153" xr:uid="{00000000-0005-0000-0000-00001DA90000}"/>
    <cellStyle name="Normal 3 2 5 3 6" xfId="3579" xr:uid="{00000000-0005-0000-0000-00001EA90000}"/>
    <cellStyle name="Normal 3 2 5 3 6 2" xfId="14933" xr:uid="{00000000-0005-0000-0000-00001FA90000}"/>
    <cellStyle name="Normal 3 2 5 3 6 3" xfId="23319" xr:uid="{00000000-0005-0000-0000-000020A90000}"/>
    <cellStyle name="Normal 3 2 5 3 6 4" xfId="31705" xr:uid="{00000000-0005-0000-0000-000021A90000}"/>
    <cellStyle name="Normal 3 2 5 3 6 5" xfId="40091" xr:uid="{00000000-0005-0000-0000-000022A90000}"/>
    <cellStyle name="Normal 3 2 5 3 6 6" xfId="48477" xr:uid="{00000000-0005-0000-0000-000023A90000}"/>
    <cellStyle name="Normal 3 2 5 3 6 7" xfId="56863" xr:uid="{00000000-0005-0000-0000-000024A90000}"/>
    <cellStyle name="Normal 3 2 5 3 7" xfId="6191" xr:uid="{00000000-0005-0000-0000-000025A90000}"/>
    <cellStyle name="Normal 3 2 5 3 7 2" xfId="11867" xr:uid="{00000000-0005-0000-0000-000026A90000}"/>
    <cellStyle name="Normal 3 2 5 3 7 3" xfId="20253" xr:uid="{00000000-0005-0000-0000-000027A90000}"/>
    <cellStyle name="Normal 3 2 5 3 7 4" xfId="28639" xr:uid="{00000000-0005-0000-0000-000028A90000}"/>
    <cellStyle name="Normal 3 2 5 3 7 5" xfId="37025" xr:uid="{00000000-0005-0000-0000-000029A90000}"/>
    <cellStyle name="Normal 3 2 5 3 7 6" xfId="45411" xr:uid="{00000000-0005-0000-0000-00002AA90000}"/>
    <cellStyle name="Normal 3 2 5 3 7 7" xfId="53797" xr:uid="{00000000-0005-0000-0000-00002BA90000}"/>
    <cellStyle name="Normal 3 2 5 3 8" xfId="9257" xr:uid="{00000000-0005-0000-0000-00002CA90000}"/>
    <cellStyle name="Normal 3 2 5 3 9" xfId="17643" xr:uid="{00000000-0005-0000-0000-00002DA90000}"/>
    <cellStyle name="Normal 3 2 5 4" xfId="1221" xr:uid="{00000000-0005-0000-0000-00002EA90000}"/>
    <cellStyle name="Normal 3 2 5 4 10" xfId="43246" xr:uid="{00000000-0005-0000-0000-00002FA90000}"/>
    <cellStyle name="Normal 3 2 5 4 11" xfId="51632" xr:uid="{00000000-0005-0000-0000-000030A90000}"/>
    <cellStyle name="Normal 3 2 5 4 12" xfId="60018" xr:uid="{00000000-0005-0000-0000-000031A90000}"/>
    <cellStyle name="Normal 3 2 5 4 13" xfId="61432" xr:uid="{00000000-0005-0000-0000-000032A90000}"/>
    <cellStyle name="Normal 3 2 5 4 2" xfId="1926" xr:uid="{00000000-0005-0000-0000-000033A90000}"/>
    <cellStyle name="Normal 3 2 5 4 2 10" xfId="52251" xr:uid="{00000000-0005-0000-0000-000034A90000}"/>
    <cellStyle name="Normal 3 2 5 4 2 11" xfId="60637" xr:uid="{00000000-0005-0000-0000-000035A90000}"/>
    <cellStyle name="Normal 3 2 5 4 2 2" xfId="3172" xr:uid="{00000000-0005-0000-0000-000036A90000}"/>
    <cellStyle name="Normal 3 2 5 4 2 2 2" xfId="5889" xr:uid="{00000000-0005-0000-0000-000037A90000}"/>
    <cellStyle name="Normal 3 2 5 4 2 2 2 2" xfId="17243" xr:uid="{00000000-0005-0000-0000-000038A90000}"/>
    <cellStyle name="Normal 3 2 5 4 2 2 2 3" xfId="25629" xr:uid="{00000000-0005-0000-0000-000039A90000}"/>
    <cellStyle name="Normal 3 2 5 4 2 2 2 4" xfId="34015" xr:uid="{00000000-0005-0000-0000-00003AA90000}"/>
    <cellStyle name="Normal 3 2 5 4 2 2 2 5" xfId="42401" xr:uid="{00000000-0005-0000-0000-00003BA90000}"/>
    <cellStyle name="Normal 3 2 5 4 2 2 2 6" xfId="50787" xr:uid="{00000000-0005-0000-0000-00003CA90000}"/>
    <cellStyle name="Normal 3 2 5 4 2 2 2 7" xfId="59173" xr:uid="{00000000-0005-0000-0000-00003DA90000}"/>
    <cellStyle name="Normal 3 2 5 4 2 2 3" xfId="8857" xr:uid="{00000000-0005-0000-0000-00003EA90000}"/>
    <cellStyle name="Normal 3 2 5 4 2 2 3 2" xfId="14533" xr:uid="{00000000-0005-0000-0000-00003FA90000}"/>
    <cellStyle name="Normal 3 2 5 4 2 2 3 3" xfId="22919" xr:uid="{00000000-0005-0000-0000-000040A90000}"/>
    <cellStyle name="Normal 3 2 5 4 2 2 3 4" xfId="31305" xr:uid="{00000000-0005-0000-0000-000041A90000}"/>
    <cellStyle name="Normal 3 2 5 4 2 2 3 5" xfId="39691" xr:uid="{00000000-0005-0000-0000-000042A90000}"/>
    <cellStyle name="Normal 3 2 5 4 2 2 3 6" xfId="48077" xr:uid="{00000000-0005-0000-0000-000043A90000}"/>
    <cellStyle name="Normal 3 2 5 4 2 2 3 7" xfId="56463" xr:uid="{00000000-0005-0000-0000-000044A90000}"/>
    <cellStyle name="Normal 3 2 5 4 2 2 4" xfId="11567" xr:uid="{00000000-0005-0000-0000-000045A90000}"/>
    <cellStyle name="Normal 3 2 5 4 2 2 5" xfId="19953" xr:uid="{00000000-0005-0000-0000-000046A90000}"/>
    <cellStyle name="Normal 3 2 5 4 2 2 6" xfId="28339" xr:uid="{00000000-0005-0000-0000-000047A90000}"/>
    <cellStyle name="Normal 3 2 5 4 2 2 7" xfId="36725" xr:uid="{00000000-0005-0000-0000-000048A90000}"/>
    <cellStyle name="Normal 3 2 5 4 2 2 8" xfId="45111" xr:uid="{00000000-0005-0000-0000-000049A90000}"/>
    <cellStyle name="Normal 3 2 5 4 2 2 9" xfId="53497" xr:uid="{00000000-0005-0000-0000-00004AA90000}"/>
    <cellStyle name="Normal 3 2 5 4 2 3" xfId="4643" xr:uid="{00000000-0005-0000-0000-00004BA90000}"/>
    <cellStyle name="Normal 3 2 5 4 2 3 2" xfId="15997" xr:uid="{00000000-0005-0000-0000-00004CA90000}"/>
    <cellStyle name="Normal 3 2 5 4 2 3 3" xfId="24383" xr:uid="{00000000-0005-0000-0000-00004DA90000}"/>
    <cellStyle name="Normal 3 2 5 4 2 3 4" xfId="32769" xr:uid="{00000000-0005-0000-0000-00004EA90000}"/>
    <cellStyle name="Normal 3 2 5 4 2 3 5" xfId="41155" xr:uid="{00000000-0005-0000-0000-00004FA90000}"/>
    <cellStyle name="Normal 3 2 5 4 2 3 6" xfId="49541" xr:uid="{00000000-0005-0000-0000-000050A90000}"/>
    <cellStyle name="Normal 3 2 5 4 2 3 7" xfId="57927" xr:uid="{00000000-0005-0000-0000-000051A90000}"/>
    <cellStyle name="Normal 3 2 5 4 2 4" xfId="7611" xr:uid="{00000000-0005-0000-0000-000052A90000}"/>
    <cellStyle name="Normal 3 2 5 4 2 4 2" xfId="13287" xr:uid="{00000000-0005-0000-0000-000053A90000}"/>
    <cellStyle name="Normal 3 2 5 4 2 4 3" xfId="21673" xr:uid="{00000000-0005-0000-0000-000054A90000}"/>
    <cellStyle name="Normal 3 2 5 4 2 4 4" xfId="30059" xr:uid="{00000000-0005-0000-0000-000055A90000}"/>
    <cellStyle name="Normal 3 2 5 4 2 4 5" xfId="38445" xr:uid="{00000000-0005-0000-0000-000056A90000}"/>
    <cellStyle name="Normal 3 2 5 4 2 4 6" xfId="46831" xr:uid="{00000000-0005-0000-0000-000057A90000}"/>
    <cellStyle name="Normal 3 2 5 4 2 4 7" xfId="55217" xr:uid="{00000000-0005-0000-0000-000058A90000}"/>
    <cellStyle name="Normal 3 2 5 4 2 5" xfId="10321" xr:uid="{00000000-0005-0000-0000-000059A90000}"/>
    <cellStyle name="Normal 3 2 5 4 2 6" xfId="18707" xr:uid="{00000000-0005-0000-0000-00005AA90000}"/>
    <cellStyle name="Normal 3 2 5 4 2 7" xfId="27093" xr:uid="{00000000-0005-0000-0000-00005BA90000}"/>
    <cellStyle name="Normal 3 2 5 4 2 8" xfId="35479" xr:uid="{00000000-0005-0000-0000-00005CA90000}"/>
    <cellStyle name="Normal 3 2 5 4 2 9" xfId="43865" xr:uid="{00000000-0005-0000-0000-00005DA90000}"/>
    <cellStyle name="Normal 3 2 5 4 3" xfId="2327" xr:uid="{00000000-0005-0000-0000-00005EA90000}"/>
    <cellStyle name="Normal 3 2 5 4 3 2" xfId="5044" xr:uid="{00000000-0005-0000-0000-00005FA90000}"/>
    <cellStyle name="Normal 3 2 5 4 3 2 2" xfId="16398" xr:uid="{00000000-0005-0000-0000-000060A90000}"/>
    <cellStyle name="Normal 3 2 5 4 3 2 3" xfId="24784" xr:uid="{00000000-0005-0000-0000-000061A90000}"/>
    <cellStyle name="Normal 3 2 5 4 3 2 4" xfId="33170" xr:uid="{00000000-0005-0000-0000-000062A90000}"/>
    <cellStyle name="Normal 3 2 5 4 3 2 5" xfId="41556" xr:uid="{00000000-0005-0000-0000-000063A90000}"/>
    <cellStyle name="Normal 3 2 5 4 3 2 6" xfId="49942" xr:uid="{00000000-0005-0000-0000-000064A90000}"/>
    <cellStyle name="Normal 3 2 5 4 3 2 7" xfId="58328" xr:uid="{00000000-0005-0000-0000-000065A90000}"/>
    <cellStyle name="Normal 3 2 5 4 3 3" xfId="8012" xr:uid="{00000000-0005-0000-0000-000066A90000}"/>
    <cellStyle name="Normal 3 2 5 4 3 3 2" xfId="13688" xr:uid="{00000000-0005-0000-0000-000067A90000}"/>
    <cellStyle name="Normal 3 2 5 4 3 3 3" xfId="22074" xr:uid="{00000000-0005-0000-0000-000068A90000}"/>
    <cellStyle name="Normal 3 2 5 4 3 3 4" xfId="30460" xr:uid="{00000000-0005-0000-0000-000069A90000}"/>
    <cellStyle name="Normal 3 2 5 4 3 3 5" xfId="38846" xr:uid="{00000000-0005-0000-0000-00006AA90000}"/>
    <cellStyle name="Normal 3 2 5 4 3 3 6" xfId="47232" xr:uid="{00000000-0005-0000-0000-00006BA90000}"/>
    <cellStyle name="Normal 3 2 5 4 3 3 7" xfId="55618" xr:uid="{00000000-0005-0000-0000-00006CA90000}"/>
    <cellStyle name="Normal 3 2 5 4 3 4" xfId="10722" xr:uid="{00000000-0005-0000-0000-00006DA90000}"/>
    <cellStyle name="Normal 3 2 5 4 3 5" xfId="19108" xr:uid="{00000000-0005-0000-0000-00006EA90000}"/>
    <cellStyle name="Normal 3 2 5 4 3 6" xfId="27494" xr:uid="{00000000-0005-0000-0000-00006FA90000}"/>
    <cellStyle name="Normal 3 2 5 4 3 7" xfId="35880" xr:uid="{00000000-0005-0000-0000-000070A90000}"/>
    <cellStyle name="Normal 3 2 5 4 3 8" xfId="44266" xr:uid="{00000000-0005-0000-0000-000071A90000}"/>
    <cellStyle name="Normal 3 2 5 4 3 9" xfId="52652" xr:uid="{00000000-0005-0000-0000-000072A90000}"/>
    <cellStyle name="Normal 3 2 5 4 4" xfId="4024" xr:uid="{00000000-0005-0000-0000-000073A90000}"/>
    <cellStyle name="Normal 3 2 5 4 4 2" xfId="15378" xr:uid="{00000000-0005-0000-0000-000074A90000}"/>
    <cellStyle name="Normal 3 2 5 4 4 3" xfId="23764" xr:uid="{00000000-0005-0000-0000-000075A90000}"/>
    <cellStyle name="Normal 3 2 5 4 4 4" xfId="32150" xr:uid="{00000000-0005-0000-0000-000076A90000}"/>
    <cellStyle name="Normal 3 2 5 4 4 5" xfId="40536" xr:uid="{00000000-0005-0000-0000-000077A90000}"/>
    <cellStyle name="Normal 3 2 5 4 4 6" xfId="48922" xr:uid="{00000000-0005-0000-0000-000078A90000}"/>
    <cellStyle name="Normal 3 2 5 4 4 7" xfId="57308" xr:uid="{00000000-0005-0000-0000-000079A90000}"/>
    <cellStyle name="Normal 3 2 5 4 5" xfId="6992" xr:uid="{00000000-0005-0000-0000-00007AA90000}"/>
    <cellStyle name="Normal 3 2 5 4 5 2" xfId="12668" xr:uid="{00000000-0005-0000-0000-00007BA90000}"/>
    <cellStyle name="Normal 3 2 5 4 5 3" xfId="21054" xr:uid="{00000000-0005-0000-0000-00007CA90000}"/>
    <cellStyle name="Normal 3 2 5 4 5 4" xfId="29440" xr:uid="{00000000-0005-0000-0000-00007DA90000}"/>
    <cellStyle name="Normal 3 2 5 4 5 5" xfId="37826" xr:uid="{00000000-0005-0000-0000-00007EA90000}"/>
    <cellStyle name="Normal 3 2 5 4 5 6" xfId="46212" xr:uid="{00000000-0005-0000-0000-00007FA90000}"/>
    <cellStyle name="Normal 3 2 5 4 5 7" xfId="54598" xr:uid="{00000000-0005-0000-0000-000080A90000}"/>
    <cellStyle name="Normal 3 2 5 4 6" xfId="9702" xr:uid="{00000000-0005-0000-0000-000081A90000}"/>
    <cellStyle name="Normal 3 2 5 4 7" xfId="18088" xr:uid="{00000000-0005-0000-0000-000082A90000}"/>
    <cellStyle name="Normal 3 2 5 4 8" xfId="26474" xr:uid="{00000000-0005-0000-0000-000083A90000}"/>
    <cellStyle name="Normal 3 2 5 4 9" xfId="34860" xr:uid="{00000000-0005-0000-0000-000084A90000}"/>
    <cellStyle name="Normal 3 2 5 5" xfId="1216" xr:uid="{00000000-0005-0000-0000-000085A90000}"/>
    <cellStyle name="Normal 3 2 5 5 10" xfId="51627" xr:uid="{00000000-0005-0000-0000-000086A90000}"/>
    <cellStyle name="Normal 3 2 5 5 11" xfId="60013" xr:uid="{00000000-0005-0000-0000-000087A90000}"/>
    <cellStyle name="Normal 3 2 5 5 2" xfId="3167" xr:uid="{00000000-0005-0000-0000-000088A90000}"/>
    <cellStyle name="Normal 3 2 5 5 2 2" xfId="5884" xr:uid="{00000000-0005-0000-0000-000089A90000}"/>
    <cellStyle name="Normal 3 2 5 5 2 2 2" xfId="17238" xr:uid="{00000000-0005-0000-0000-00008AA90000}"/>
    <cellStyle name="Normal 3 2 5 5 2 2 3" xfId="25624" xr:uid="{00000000-0005-0000-0000-00008BA90000}"/>
    <cellStyle name="Normal 3 2 5 5 2 2 4" xfId="34010" xr:uid="{00000000-0005-0000-0000-00008CA90000}"/>
    <cellStyle name="Normal 3 2 5 5 2 2 5" xfId="42396" xr:uid="{00000000-0005-0000-0000-00008DA90000}"/>
    <cellStyle name="Normal 3 2 5 5 2 2 6" xfId="50782" xr:uid="{00000000-0005-0000-0000-00008EA90000}"/>
    <cellStyle name="Normal 3 2 5 5 2 2 7" xfId="59168" xr:uid="{00000000-0005-0000-0000-00008FA90000}"/>
    <cellStyle name="Normal 3 2 5 5 2 3" xfId="8852" xr:uid="{00000000-0005-0000-0000-000090A90000}"/>
    <cellStyle name="Normal 3 2 5 5 2 3 2" xfId="14528" xr:uid="{00000000-0005-0000-0000-000091A90000}"/>
    <cellStyle name="Normal 3 2 5 5 2 3 3" xfId="22914" xr:uid="{00000000-0005-0000-0000-000092A90000}"/>
    <cellStyle name="Normal 3 2 5 5 2 3 4" xfId="31300" xr:uid="{00000000-0005-0000-0000-000093A90000}"/>
    <cellStyle name="Normal 3 2 5 5 2 3 5" xfId="39686" xr:uid="{00000000-0005-0000-0000-000094A90000}"/>
    <cellStyle name="Normal 3 2 5 5 2 3 6" xfId="48072" xr:uid="{00000000-0005-0000-0000-000095A90000}"/>
    <cellStyle name="Normal 3 2 5 5 2 3 7" xfId="56458" xr:uid="{00000000-0005-0000-0000-000096A90000}"/>
    <cellStyle name="Normal 3 2 5 5 2 4" xfId="11562" xr:uid="{00000000-0005-0000-0000-000097A90000}"/>
    <cellStyle name="Normal 3 2 5 5 2 5" xfId="19948" xr:uid="{00000000-0005-0000-0000-000098A90000}"/>
    <cellStyle name="Normal 3 2 5 5 2 6" xfId="28334" xr:uid="{00000000-0005-0000-0000-000099A90000}"/>
    <cellStyle name="Normal 3 2 5 5 2 7" xfId="36720" xr:uid="{00000000-0005-0000-0000-00009AA90000}"/>
    <cellStyle name="Normal 3 2 5 5 2 8" xfId="45106" xr:uid="{00000000-0005-0000-0000-00009BA90000}"/>
    <cellStyle name="Normal 3 2 5 5 2 9" xfId="53492" xr:uid="{00000000-0005-0000-0000-00009CA90000}"/>
    <cellStyle name="Normal 3 2 5 5 3" xfId="4019" xr:uid="{00000000-0005-0000-0000-00009DA90000}"/>
    <cellStyle name="Normal 3 2 5 5 3 2" xfId="15373" xr:uid="{00000000-0005-0000-0000-00009EA90000}"/>
    <cellStyle name="Normal 3 2 5 5 3 3" xfId="23759" xr:uid="{00000000-0005-0000-0000-00009FA90000}"/>
    <cellStyle name="Normal 3 2 5 5 3 4" xfId="32145" xr:uid="{00000000-0005-0000-0000-0000A0A90000}"/>
    <cellStyle name="Normal 3 2 5 5 3 5" xfId="40531" xr:uid="{00000000-0005-0000-0000-0000A1A90000}"/>
    <cellStyle name="Normal 3 2 5 5 3 6" xfId="48917" xr:uid="{00000000-0005-0000-0000-0000A2A90000}"/>
    <cellStyle name="Normal 3 2 5 5 3 7" xfId="57303" xr:uid="{00000000-0005-0000-0000-0000A3A90000}"/>
    <cellStyle name="Normal 3 2 5 5 4" xfId="6987" xr:uid="{00000000-0005-0000-0000-0000A4A90000}"/>
    <cellStyle name="Normal 3 2 5 5 4 2" xfId="12663" xr:uid="{00000000-0005-0000-0000-0000A5A90000}"/>
    <cellStyle name="Normal 3 2 5 5 4 3" xfId="21049" xr:uid="{00000000-0005-0000-0000-0000A6A90000}"/>
    <cellStyle name="Normal 3 2 5 5 4 4" xfId="29435" xr:uid="{00000000-0005-0000-0000-0000A7A90000}"/>
    <cellStyle name="Normal 3 2 5 5 4 5" xfId="37821" xr:uid="{00000000-0005-0000-0000-0000A8A90000}"/>
    <cellStyle name="Normal 3 2 5 5 4 6" xfId="46207" xr:uid="{00000000-0005-0000-0000-0000A9A90000}"/>
    <cellStyle name="Normal 3 2 5 5 4 7" xfId="54593" xr:uid="{00000000-0005-0000-0000-0000AAA90000}"/>
    <cellStyle name="Normal 3 2 5 5 5" xfId="9697" xr:uid="{00000000-0005-0000-0000-0000ABA90000}"/>
    <cellStyle name="Normal 3 2 5 5 6" xfId="18083" xr:uid="{00000000-0005-0000-0000-0000ACA90000}"/>
    <cellStyle name="Normal 3 2 5 5 7" xfId="26469" xr:uid="{00000000-0005-0000-0000-0000ADA90000}"/>
    <cellStyle name="Normal 3 2 5 5 8" xfId="34855" xr:uid="{00000000-0005-0000-0000-0000AEA90000}"/>
    <cellStyle name="Normal 3 2 5 5 9" xfId="43241" xr:uid="{00000000-0005-0000-0000-0000AFA90000}"/>
    <cellStyle name="Normal 3 2 5 6" xfId="1704" xr:uid="{00000000-0005-0000-0000-0000B0A90000}"/>
    <cellStyle name="Normal 3 2 5 6 10" xfId="52029" xr:uid="{00000000-0005-0000-0000-0000B1A90000}"/>
    <cellStyle name="Normal 3 2 5 6 11" xfId="60415" xr:uid="{00000000-0005-0000-0000-0000B2A90000}"/>
    <cellStyle name="Normal 3 2 5 6 2" xfId="2724" xr:uid="{00000000-0005-0000-0000-0000B3A90000}"/>
    <cellStyle name="Normal 3 2 5 6 2 2" xfId="5441" xr:uid="{00000000-0005-0000-0000-0000B4A90000}"/>
    <cellStyle name="Normal 3 2 5 6 2 2 2" xfId="16795" xr:uid="{00000000-0005-0000-0000-0000B5A90000}"/>
    <cellStyle name="Normal 3 2 5 6 2 2 3" xfId="25181" xr:uid="{00000000-0005-0000-0000-0000B6A90000}"/>
    <cellStyle name="Normal 3 2 5 6 2 2 4" xfId="33567" xr:uid="{00000000-0005-0000-0000-0000B7A90000}"/>
    <cellStyle name="Normal 3 2 5 6 2 2 5" xfId="41953" xr:uid="{00000000-0005-0000-0000-0000B8A90000}"/>
    <cellStyle name="Normal 3 2 5 6 2 2 6" xfId="50339" xr:uid="{00000000-0005-0000-0000-0000B9A90000}"/>
    <cellStyle name="Normal 3 2 5 6 2 2 7" xfId="58725" xr:uid="{00000000-0005-0000-0000-0000BAA90000}"/>
    <cellStyle name="Normal 3 2 5 6 2 3" xfId="8409" xr:uid="{00000000-0005-0000-0000-0000BBA90000}"/>
    <cellStyle name="Normal 3 2 5 6 2 3 2" xfId="14085" xr:uid="{00000000-0005-0000-0000-0000BCA90000}"/>
    <cellStyle name="Normal 3 2 5 6 2 3 3" xfId="22471" xr:uid="{00000000-0005-0000-0000-0000BDA90000}"/>
    <cellStyle name="Normal 3 2 5 6 2 3 4" xfId="30857" xr:uid="{00000000-0005-0000-0000-0000BEA90000}"/>
    <cellStyle name="Normal 3 2 5 6 2 3 5" xfId="39243" xr:uid="{00000000-0005-0000-0000-0000BFA90000}"/>
    <cellStyle name="Normal 3 2 5 6 2 3 6" xfId="47629" xr:uid="{00000000-0005-0000-0000-0000C0A90000}"/>
    <cellStyle name="Normal 3 2 5 6 2 3 7" xfId="56015" xr:uid="{00000000-0005-0000-0000-0000C1A90000}"/>
    <cellStyle name="Normal 3 2 5 6 2 4" xfId="11119" xr:uid="{00000000-0005-0000-0000-0000C2A90000}"/>
    <cellStyle name="Normal 3 2 5 6 2 5" xfId="19505" xr:uid="{00000000-0005-0000-0000-0000C3A90000}"/>
    <cellStyle name="Normal 3 2 5 6 2 6" xfId="27891" xr:uid="{00000000-0005-0000-0000-0000C4A90000}"/>
    <cellStyle name="Normal 3 2 5 6 2 7" xfId="36277" xr:uid="{00000000-0005-0000-0000-0000C5A90000}"/>
    <cellStyle name="Normal 3 2 5 6 2 8" xfId="44663" xr:uid="{00000000-0005-0000-0000-0000C6A90000}"/>
    <cellStyle name="Normal 3 2 5 6 2 9" xfId="53049" xr:uid="{00000000-0005-0000-0000-0000C7A90000}"/>
    <cellStyle name="Normal 3 2 5 6 3" xfId="4421" xr:uid="{00000000-0005-0000-0000-0000C8A90000}"/>
    <cellStyle name="Normal 3 2 5 6 3 2" xfId="15775" xr:uid="{00000000-0005-0000-0000-0000C9A90000}"/>
    <cellStyle name="Normal 3 2 5 6 3 3" xfId="24161" xr:uid="{00000000-0005-0000-0000-0000CAA90000}"/>
    <cellStyle name="Normal 3 2 5 6 3 4" xfId="32547" xr:uid="{00000000-0005-0000-0000-0000CBA90000}"/>
    <cellStyle name="Normal 3 2 5 6 3 5" xfId="40933" xr:uid="{00000000-0005-0000-0000-0000CCA90000}"/>
    <cellStyle name="Normal 3 2 5 6 3 6" xfId="49319" xr:uid="{00000000-0005-0000-0000-0000CDA90000}"/>
    <cellStyle name="Normal 3 2 5 6 3 7" xfId="57705" xr:uid="{00000000-0005-0000-0000-0000CEA90000}"/>
    <cellStyle name="Normal 3 2 5 6 4" xfId="7389" xr:uid="{00000000-0005-0000-0000-0000CFA90000}"/>
    <cellStyle name="Normal 3 2 5 6 4 2" xfId="13065" xr:uid="{00000000-0005-0000-0000-0000D0A90000}"/>
    <cellStyle name="Normal 3 2 5 6 4 3" xfId="21451" xr:uid="{00000000-0005-0000-0000-0000D1A90000}"/>
    <cellStyle name="Normal 3 2 5 6 4 4" xfId="29837" xr:uid="{00000000-0005-0000-0000-0000D2A90000}"/>
    <cellStyle name="Normal 3 2 5 6 4 5" xfId="38223" xr:uid="{00000000-0005-0000-0000-0000D3A90000}"/>
    <cellStyle name="Normal 3 2 5 6 4 6" xfId="46609" xr:uid="{00000000-0005-0000-0000-0000D4A90000}"/>
    <cellStyle name="Normal 3 2 5 6 4 7" xfId="54995" xr:uid="{00000000-0005-0000-0000-0000D5A90000}"/>
    <cellStyle name="Normal 3 2 5 6 5" xfId="10099" xr:uid="{00000000-0005-0000-0000-0000D6A90000}"/>
    <cellStyle name="Normal 3 2 5 6 6" xfId="18485" xr:uid="{00000000-0005-0000-0000-0000D7A90000}"/>
    <cellStyle name="Normal 3 2 5 6 7" xfId="26871" xr:uid="{00000000-0005-0000-0000-0000D8A90000}"/>
    <cellStyle name="Normal 3 2 5 6 8" xfId="35257" xr:uid="{00000000-0005-0000-0000-0000D9A90000}"/>
    <cellStyle name="Normal 3 2 5 6 9" xfId="43643" xr:uid="{00000000-0005-0000-0000-0000DAA90000}"/>
    <cellStyle name="Normal 3 2 5 7" xfId="2322" xr:uid="{00000000-0005-0000-0000-0000DBA90000}"/>
    <cellStyle name="Normal 3 2 5 7 2" xfId="5039" xr:uid="{00000000-0005-0000-0000-0000DCA90000}"/>
    <cellStyle name="Normal 3 2 5 7 2 2" xfId="16393" xr:uid="{00000000-0005-0000-0000-0000DDA90000}"/>
    <cellStyle name="Normal 3 2 5 7 2 3" xfId="24779" xr:uid="{00000000-0005-0000-0000-0000DEA90000}"/>
    <cellStyle name="Normal 3 2 5 7 2 4" xfId="33165" xr:uid="{00000000-0005-0000-0000-0000DFA90000}"/>
    <cellStyle name="Normal 3 2 5 7 2 5" xfId="41551" xr:uid="{00000000-0005-0000-0000-0000E0A90000}"/>
    <cellStyle name="Normal 3 2 5 7 2 6" xfId="49937" xr:uid="{00000000-0005-0000-0000-0000E1A90000}"/>
    <cellStyle name="Normal 3 2 5 7 2 7" xfId="58323" xr:uid="{00000000-0005-0000-0000-0000E2A90000}"/>
    <cellStyle name="Normal 3 2 5 7 3" xfId="8007" xr:uid="{00000000-0005-0000-0000-0000E3A90000}"/>
    <cellStyle name="Normal 3 2 5 7 3 2" xfId="13683" xr:uid="{00000000-0005-0000-0000-0000E4A90000}"/>
    <cellStyle name="Normal 3 2 5 7 3 3" xfId="22069" xr:uid="{00000000-0005-0000-0000-0000E5A90000}"/>
    <cellStyle name="Normal 3 2 5 7 3 4" xfId="30455" xr:uid="{00000000-0005-0000-0000-0000E6A90000}"/>
    <cellStyle name="Normal 3 2 5 7 3 5" xfId="38841" xr:uid="{00000000-0005-0000-0000-0000E7A90000}"/>
    <cellStyle name="Normal 3 2 5 7 3 6" xfId="47227" xr:uid="{00000000-0005-0000-0000-0000E8A90000}"/>
    <cellStyle name="Normal 3 2 5 7 3 7" xfId="55613" xr:uid="{00000000-0005-0000-0000-0000E9A90000}"/>
    <cellStyle name="Normal 3 2 5 7 4" xfId="10717" xr:uid="{00000000-0005-0000-0000-0000EAA90000}"/>
    <cellStyle name="Normal 3 2 5 7 5" xfId="19103" xr:uid="{00000000-0005-0000-0000-0000EBA90000}"/>
    <cellStyle name="Normal 3 2 5 7 6" xfId="27489" xr:uid="{00000000-0005-0000-0000-0000ECA90000}"/>
    <cellStyle name="Normal 3 2 5 7 7" xfId="35875" xr:uid="{00000000-0005-0000-0000-0000EDA90000}"/>
    <cellStyle name="Normal 3 2 5 7 8" xfId="44261" xr:uid="{00000000-0005-0000-0000-0000EEA90000}"/>
    <cellStyle name="Normal 3 2 5 7 9" xfId="52647" xr:uid="{00000000-0005-0000-0000-0000EFA90000}"/>
    <cellStyle name="Normal 3 2 5 8" xfId="753" xr:uid="{00000000-0005-0000-0000-0000F0A90000}"/>
    <cellStyle name="Normal 3 2 5 8 2" xfId="6544" xr:uid="{00000000-0005-0000-0000-0000F1A90000}"/>
    <cellStyle name="Normal 3 2 5 8 3" xfId="12220" xr:uid="{00000000-0005-0000-0000-0000F2A90000}"/>
    <cellStyle name="Normal 3 2 5 8 4" xfId="20606" xr:uid="{00000000-0005-0000-0000-0000F3A90000}"/>
    <cellStyle name="Normal 3 2 5 8 5" xfId="28992" xr:uid="{00000000-0005-0000-0000-0000F4A90000}"/>
    <cellStyle name="Normal 3 2 5 8 6" xfId="37378" xr:uid="{00000000-0005-0000-0000-0000F5A90000}"/>
    <cellStyle name="Normal 3 2 5 8 7" xfId="45764" xr:uid="{00000000-0005-0000-0000-0000F6A90000}"/>
    <cellStyle name="Normal 3 2 5 8 8" xfId="54150" xr:uid="{00000000-0005-0000-0000-0000F7A90000}"/>
    <cellStyle name="Normal 3 2 5 9" xfId="3576" xr:uid="{00000000-0005-0000-0000-0000F8A90000}"/>
    <cellStyle name="Normal 3 2 5 9 2" xfId="14930" xr:uid="{00000000-0005-0000-0000-0000F9A90000}"/>
    <cellStyle name="Normal 3 2 5 9 3" xfId="23316" xr:uid="{00000000-0005-0000-0000-0000FAA90000}"/>
    <cellStyle name="Normal 3 2 5 9 4" xfId="31702" xr:uid="{00000000-0005-0000-0000-0000FBA90000}"/>
    <cellStyle name="Normal 3 2 5 9 5" xfId="40088" xr:uid="{00000000-0005-0000-0000-0000FCA90000}"/>
    <cellStyle name="Normal 3 2 5 9 6" xfId="48474" xr:uid="{00000000-0005-0000-0000-0000FDA90000}"/>
    <cellStyle name="Normal 3 2 5 9 7" xfId="56860" xr:uid="{00000000-0005-0000-0000-0000FEA90000}"/>
    <cellStyle name="Normal 3 2 5_Sheet1" xfId="399" xr:uid="{00000000-0005-0000-0000-0000FFA90000}"/>
    <cellStyle name="Normal 3 2 6" xfId="400" xr:uid="{00000000-0005-0000-0000-000000AA0000}"/>
    <cellStyle name="Normal 3 2 6 10" xfId="9258" xr:uid="{00000000-0005-0000-0000-000001AA0000}"/>
    <cellStyle name="Normal 3 2 6 11" xfId="17644" xr:uid="{00000000-0005-0000-0000-000002AA0000}"/>
    <cellStyle name="Normal 3 2 6 12" xfId="26030" xr:uid="{00000000-0005-0000-0000-000003AA0000}"/>
    <cellStyle name="Normal 3 2 6 13" xfId="34416" xr:uid="{00000000-0005-0000-0000-000004AA0000}"/>
    <cellStyle name="Normal 3 2 6 14" xfId="42802" xr:uid="{00000000-0005-0000-0000-000005AA0000}"/>
    <cellStyle name="Normal 3 2 6 15" xfId="51188" xr:uid="{00000000-0005-0000-0000-000006AA0000}"/>
    <cellStyle name="Normal 3 2 6 16" xfId="59574" xr:uid="{00000000-0005-0000-0000-000007AA0000}"/>
    <cellStyle name="Normal 3 2 6 17" xfId="60941" xr:uid="{00000000-0005-0000-0000-000008AA0000}"/>
    <cellStyle name="Normal 3 2 6 2" xfId="401" xr:uid="{00000000-0005-0000-0000-000009AA0000}"/>
    <cellStyle name="Normal 3 2 6 2 10" xfId="34417" xr:uid="{00000000-0005-0000-0000-00000AAA0000}"/>
    <cellStyle name="Normal 3 2 6 2 11" xfId="42803" xr:uid="{00000000-0005-0000-0000-00000BAA0000}"/>
    <cellStyle name="Normal 3 2 6 2 12" xfId="51189" xr:uid="{00000000-0005-0000-0000-00000CAA0000}"/>
    <cellStyle name="Normal 3 2 6 2 13" xfId="59575" xr:uid="{00000000-0005-0000-0000-00000DAA0000}"/>
    <cellStyle name="Normal 3 2 6 2 14" xfId="60942" xr:uid="{00000000-0005-0000-0000-00000EAA0000}"/>
    <cellStyle name="Normal 3 2 6 2 2" xfId="1223" xr:uid="{00000000-0005-0000-0000-00000FAA0000}"/>
    <cellStyle name="Normal 3 2 6 2 2 10" xfId="51634" xr:uid="{00000000-0005-0000-0000-000010AA0000}"/>
    <cellStyle name="Normal 3 2 6 2 2 11" xfId="60020" xr:uid="{00000000-0005-0000-0000-000011AA0000}"/>
    <cellStyle name="Normal 3 2 6 2 2 12" xfId="61437" xr:uid="{00000000-0005-0000-0000-000012AA0000}"/>
    <cellStyle name="Normal 3 2 6 2 2 2" xfId="3174" xr:uid="{00000000-0005-0000-0000-000013AA0000}"/>
    <cellStyle name="Normal 3 2 6 2 2 2 2" xfId="5891" xr:uid="{00000000-0005-0000-0000-000014AA0000}"/>
    <cellStyle name="Normal 3 2 6 2 2 2 2 2" xfId="17245" xr:uid="{00000000-0005-0000-0000-000015AA0000}"/>
    <cellStyle name="Normal 3 2 6 2 2 2 2 3" xfId="25631" xr:uid="{00000000-0005-0000-0000-000016AA0000}"/>
    <cellStyle name="Normal 3 2 6 2 2 2 2 4" xfId="34017" xr:uid="{00000000-0005-0000-0000-000017AA0000}"/>
    <cellStyle name="Normal 3 2 6 2 2 2 2 5" xfId="42403" xr:uid="{00000000-0005-0000-0000-000018AA0000}"/>
    <cellStyle name="Normal 3 2 6 2 2 2 2 6" xfId="50789" xr:uid="{00000000-0005-0000-0000-000019AA0000}"/>
    <cellStyle name="Normal 3 2 6 2 2 2 2 7" xfId="59175" xr:uid="{00000000-0005-0000-0000-00001AAA0000}"/>
    <cellStyle name="Normal 3 2 6 2 2 2 3" xfId="8859" xr:uid="{00000000-0005-0000-0000-00001BAA0000}"/>
    <cellStyle name="Normal 3 2 6 2 2 2 3 2" xfId="14535" xr:uid="{00000000-0005-0000-0000-00001CAA0000}"/>
    <cellStyle name="Normal 3 2 6 2 2 2 3 3" xfId="22921" xr:uid="{00000000-0005-0000-0000-00001DAA0000}"/>
    <cellStyle name="Normal 3 2 6 2 2 2 3 4" xfId="31307" xr:uid="{00000000-0005-0000-0000-00001EAA0000}"/>
    <cellStyle name="Normal 3 2 6 2 2 2 3 5" xfId="39693" xr:uid="{00000000-0005-0000-0000-00001FAA0000}"/>
    <cellStyle name="Normal 3 2 6 2 2 2 3 6" xfId="48079" xr:uid="{00000000-0005-0000-0000-000020AA0000}"/>
    <cellStyle name="Normal 3 2 6 2 2 2 3 7" xfId="56465" xr:uid="{00000000-0005-0000-0000-000021AA0000}"/>
    <cellStyle name="Normal 3 2 6 2 2 2 4" xfId="11569" xr:uid="{00000000-0005-0000-0000-000022AA0000}"/>
    <cellStyle name="Normal 3 2 6 2 2 2 5" xfId="19955" xr:uid="{00000000-0005-0000-0000-000023AA0000}"/>
    <cellStyle name="Normal 3 2 6 2 2 2 6" xfId="28341" xr:uid="{00000000-0005-0000-0000-000024AA0000}"/>
    <cellStyle name="Normal 3 2 6 2 2 2 7" xfId="36727" xr:uid="{00000000-0005-0000-0000-000025AA0000}"/>
    <cellStyle name="Normal 3 2 6 2 2 2 8" xfId="45113" xr:uid="{00000000-0005-0000-0000-000026AA0000}"/>
    <cellStyle name="Normal 3 2 6 2 2 2 9" xfId="53499" xr:uid="{00000000-0005-0000-0000-000027AA0000}"/>
    <cellStyle name="Normal 3 2 6 2 2 3" xfId="4026" xr:uid="{00000000-0005-0000-0000-000028AA0000}"/>
    <cellStyle name="Normal 3 2 6 2 2 3 2" xfId="15380" xr:uid="{00000000-0005-0000-0000-000029AA0000}"/>
    <cellStyle name="Normal 3 2 6 2 2 3 3" xfId="23766" xr:uid="{00000000-0005-0000-0000-00002AAA0000}"/>
    <cellStyle name="Normal 3 2 6 2 2 3 4" xfId="32152" xr:uid="{00000000-0005-0000-0000-00002BAA0000}"/>
    <cellStyle name="Normal 3 2 6 2 2 3 5" xfId="40538" xr:uid="{00000000-0005-0000-0000-00002CAA0000}"/>
    <cellStyle name="Normal 3 2 6 2 2 3 6" xfId="48924" xr:uid="{00000000-0005-0000-0000-00002DAA0000}"/>
    <cellStyle name="Normal 3 2 6 2 2 3 7" xfId="57310" xr:uid="{00000000-0005-0000-0000-00002EAA0000}"/>
    <cellStyle name="Normal 3 2 6 2 2 4" xfId="6994" xr:uid="{00000000-0005-0000-0000-00002FAA0000}"/>
    <cellStyle name="Normal 3 2 6 2 2 4 2" xfId="12670" xr:uid="{00000000-0005-0000-0000-000030AA0000}"/>
    <cellStyle name="Normal 3 2 6 2 2 4 3" xfId="21056" xr:uid="{00000000-0005-0000-0000-000031AA0000}"/>
    <cellStyle name="Normal 3 2 6 2 2 4 4" xfId="29442" xr:uid="{00000000-0005-0000-0000-000032AA0000}"/>
    <cellStyle name="Normal 3 2 6 2 2 4 5" xfId="37828" xr:uid="{00000000-0005-0000-0000-000033AA0000}"/>
    <cellStyle name="Normal 3 2 6 2 2 4 6" xfId="46214" xr:uid="{00000000-0005-0000-0000-000034AA0000}"/>
    <cellStyle name="Normal 3 2 6 2 2 4 7" xfId="54600" xr:uid="{00000000-0005-0000-0000-000035AA0000}"/>
    <cellStyle name="Normal 3 2 6 2 2 5" xfId="9704" xr:uid="{00000000-0005-0000-0000-000036AA0000}"/>
    <cellStyle name="Normal 3 2 6 2 2 6" xfId="18090" xr:uid="{00000000-0005-0000-0000-000037AA0000}"/>
    <cellStyle name="Normal 3 2 6 2 2 7" xfId="26476" xr:uid="{00000000-0005-0000-0000-000038AA0000}"/>
    <cellStyle name="Normal 3 2 6 2 2 8" xfId="34862" xr:uid="{00000000-0005-0000-0000-000039AA0000}"/>
    <cellStyle name="Normal 3 2 6 2 2 9" xfId="43248" xr:uid="{00000000-0005-0000-0000-00003AAA0000}"/>
    <cellStyle name="Normal 3 2 6 2 3" xfId="1709" xr:uid="{00000000-0005-0000-0000-00003BAA0000}"/>
    <cellStyle name="Normal 3 2 6 2 3 10" xfId="52034" xr:uid="{00000000-0005-0000-0000-00003CAA0000}"/>
    <cellStyle name="Normal 3 2 6 2 3 11" xfId="60420" xr:uid="{00000000-0005-0000-0000-00003DAA0000}"/>
    <cellStyle name="Normal 3 2 6 2 3 2" xfId="2729" xr:uid="{00000000-0005-0000-0000-00003EAA0000}"/>
    <cellStyle name="Normal 3 2 6 2 3 2 2" xfId="5446" xr:uid="{00000000-0005-0000-0000-00003FAA0000}"/>
    <cellStyle name="Normal 3 2 6 2 3 2 2 2" xfId="16800" xr:uid="{00000000-0005-0000-0000-000040AA0000}"/>
    <cellStyle name="Normal 3 2 6 2 3 2 2 3" xfId="25186" xr:uid="{00000000-0005-0000-0000-000041AA0000}"/>
    <cellStyle name="Normal 3 2 6 2 3 2 2 4" xfId="33572" xr:uid="{00000000-0005-0000-0000-000042AA0000}"/>
    <cellStyle name="Normal 3 2 6 2 3 2 2 5" xfId="41958" xr:uid="{00000000-0005-0000-0000-000043AA0000}"/>
    <cellStyle name="Normal 3 2 6 2 3 2 2 6" xfId="50344" xr:uid="{00000000-0005-0000-0000-000044AA0000}"/>
    <cellStyle name="Normal 3 2 6 2 3 2 2 7" xfId="58730" xr:uid="{00000000-0005-0000-0000-000045AA0000}"/>
    <cellStyle name="Normal 3 2 6 2 3 2 3" xfId="8414" xr:uid="{00000000-0005-0000-0000-000046AA0000}"/>
    <cellStyle name="Normal 3 2 6 2 3 2 3 2" xfId="14090" xr:uid="{00000000-0005-0000-0000-000047AA0000}"/>
    <cellStyle name="Normal 3 2 6 2 3 2 3 3" xfId="22476" xr:uid="{00000000-0005-0000-0000-000048AA0000}"/>
    <cellStyle name="Normal 3 2 6 2 3 2 3 4" xfId="30862" xr:uid="{00000000-0005-0000-0000-000049AA0000}"/>
    <cellStyle name="Normal 3 2 6 2 3 2 3 5" xfId="39248" xr:uid="{00000000-0005-0000-0000-00004AAA0000}"/>
    <cellStyle name="Normal 3 2 6 2 3 2 3 6" xfId="47634" xr:uid="{00000000-0005-0000-0000-00004BAA0000}"/>
    <cellStyle name="Normal 3 2 6 2 3 2 3 7" xfId="56020" xr:uid="{00000000-0005-0000-0000-00004CAA0000}"/>
    <cellStyle name="Normal 3 2 6 2 3 2 4" xfId="11124" xr:uid="{00000000-0005-0000-0000-00004DAA0000}"/>
    <cellStyle name="Normal 3 2 6 2 3 2 5" xfId="19510" xr:uid="{00000000-0005-0000-0000-00004EAA0000}"/>
    <cellStyle name="Normal 3 2 6 2 3 2 6" xfId="27896" xr:uid="{00000000-0005-0000-0000-00004FAA0000}"/>
    <cellStyle name="Normal 3 2 6 2 3 2 7" xfId="36282" xr:uid="{00000000-0005-0000-0000-000050AA0000}"/>
    <cellStyle name="Normal 3 2 6 2 3 2 8" xfId="44668" xr:uid="{00000000-0005-0000-0000-000051AA0000}"/>
    <cellStyle name="Normal 3 2 6 2 3 2 9" xfId="53054" xr:uid="{00000000-0005-0000-0000-000052AA0000}"/>
    <cellStyle name="Normal 3 2 6 2 3 3" xfId="4426" xr:uid="{00000000-0005-0000-0000-000053AA0000}"/>
    <cellStyle name="Normal 3 2 6 2 3 3 2" xfId="15780" xr:uid="{00000000-0005-0000-0000-000054AA0000}"/>
    <cellStyle name="Normal 3 2 6 2 3 3 3" xfId="24166" xr:uid="{00000000-0005-0000-0000-000055AA0000}"/>
    <cellStyle name="Normal 3 2 6 2 3 3 4" xfId="32552" xr:uid="{00000000-0005-0000-0000-000056AA0000}"/>
    <cellStyle name="Normal 3 2 6 2 3 3 5" xfId="40938" xr:uid="{00000000-0005-0000-0000-000057AA0000}"/>
    <cellStyle name="Normal 3 2 6 2 3 3 6" xfId="49324" xr:uid="{00000000-0005-0000-0000-000058AA0000}"/>
    <cellStyle name="Normal 3 2 6 2 3 3 7" xfId="57710" xr:uid="{00000000-0005-0000-0000-000059AA0000}"/>
    <cellStyle name="Normal 3 2 6 2 3 4" xfId="7394" xr:uid="{00000000-0005-0000-0000-00005AAA0000}"/>
    <cellStyle name="Normal 3 2 6 2 3 4 2" xfId="13070" xr:uid="{00000000-0005-0000-0000-00005BAA0000}"/>
    <cellStyle name="Normal 3 2 6 2 3 4 3" xfId="21456" xr:uid="{00000000-0005-0000-0000-00005CAA0000}"/>
    <cellStyle name="Normal 3 2 6 2 3 4 4" xfId="29842" xr:uid="{00000000-0005-0000-0000-00005DAA0000}"/>
    <cellStyle name="Normal 3 2 6 2 3 4 5" xfId="38228" xr:uid="{00000000-0005-0000-0000-00005EAA0000}"/>
    <cellStyle name="Normal 3 2 6 2 3 4 6" xfId="46614" xr:uid="{00000000-0005-0000-0000-00005FAA0000}"/>
    <cellStyle name="Normal 3 2 6 2 3 4 7" xfId="55000" xr:uid="{00000000-0005-0000-0000-000060AA0000}"/>
    <cellStyle name="Normal 3 2 6 2 3 5" xfId="10104" xr:uid="{00000000-0005-0000-0000-000061AA0000}"/>
    <cellStyle name="Normal 3 2 6 2 3 6" xfId="18490" xr:uid="{00000000-0005-0000-0000-000062AA0000}"/>
    <cellStyle name="Normal 3 2 6 2 3 7" xfId="26876" xr:uid="{00000000-0005-0000-0000-000063AA0000}"/>
    <cellStyle name="Normal 3 2 6 2 3 8" xfId="35262" xr:uid="{00000000-0005-0000-0000-000064AA0000}"/>
    <cellStyle name="Normal 3 2 6 2 3 9" xfId="43648" xr:uid="{00000000-0005-0000-0000-000065AA0000}"/>
    <cellStyle name="Normal 3 2 6 2 4" xfId="2329" xr:uid="{00000000-0005-0000-0000-000066AA0000}"/>
    <cellStyle name="Normal 3 2 6 2 4 2" xfId="5046" xr:uid="{00000000-0005-0000-0000-000067AA0000}"/>
    <cellStyle name="Normal 3 2 6 2 4 2 2" xfId="16400" xr:uid="{00000000-0005-0000-0000-000068AA0000}"/>
    <cellStyle name="Normal 3 2 6 2 4 2 3" xfId="24786" xr:uid="{00000000-0005-0000-0000-000069AA0000}"/>
    <cellStyle name="Normal 3 2 6 2 4 2 4" xfId="33172" xr:uid="{00000000-0005-0000-0000-00006AAA0000}"/>
    <cellStyle name="Normal 3 2 6 2 4 2 5" xfId="41558" xr:uid="{00000000-0005-0000-0000-00006BAA0000}"/>
    <cellStyle name="Normal 3 2 6 2 4 2 6" xfId="49944" xr:uid="{00000000-0005-0000-0000-00006CAA0000}"/>
    <cellStyle name="Normal 3 2 6 2 4 2 7" xfId="58330" xr:uid="{00000000-0005-0000-0000-00006DAA0000}"/>
    <cellStyle name="Normal 3 2 6 2 4 3" xfId="8014" xr:uid="{00000000-0005-0000-0000-00006EAA0000}"/>
    <cellStyle name="Normal 3 2 6 2 4 3 2" xfId="13690" xr:uid="{00000000-0005-0000-0000-00006FAA0000}"/>
    <cellStyle name="Normal 3 2 6 2 4 3 3" xfId="22076" xr:uid="{00000000-0005-0000-0000-000070AA0000}"/>
    <cellStyle name="Normal 3 2 6 2 4 3 4" xfId="30462" xr:uid="{00000000-0005-0000-0000-000071AA0000}"/>
    <cellStyle name="Normal 3 2 6 2 4 3 5" xfId="38848" xr:uid="{00000000-0005-0000-0000-000072AA0000}"/>
    <cellStyle name="Normal 3 2 6 2 4 3 6" xfId="47234" xr:uid="{00000000-0005-0000-0000-000073AA0000}"/>
    <cellStyle name="Normal 3 2 6 2 4 3 7" xfId="55620" xr:uid="{00000000-0005-0000-0000-000074AA0000}"/>
    <cellStyle name="Normal 3 2 6 2 4 4" xfId="10724" xr:uid="{00000000-0005-0000-0000-000075AA0000}"/>
    <cellStyle name="Normal 3 2 6 2 4 5" xfId="19110" xr:uid="{00000000-0005-0000-0000-000076AA0000}"/>
    <cellStyle name="Normal 3 2 6 2 4 6" xfId="27496" xr:uid="{00000000-0005-0000-0000-000077AA0000}"/>
    <cellStyle name="Normal 3 2 6 2 4 7" xfId="35882" xr:uid="{00000000-0005-0000-0000-000078AA0000}"/>
    <cellStyle name="Normal 3 2 6 2 4 8" xfId="44268" xr:uid="{00000000-0005-0000-0000-000079AA0000}"/>
    <cellStyle name="Normal 3 2 6 2 4 9" xfId="52654" xr:uid="{00000000-0005-0000-0000-00007AAA0000}"/>
    <cellStyle name="Normal 3 2 6 2 5" xfId="3581" xr:uid="{00000000-0005-0000-0000-00007BAA0000}"/>
    <cellStyle name="Normal 3 2 6 2 5 2" xfId="14935" xr:uid="{00000000-0005-0000-0000-00007CAA0000}"/>
    <cellStyle name="Normal 3 2 6 2 5 3" xfId="23321" xr:uid="{00000000-0005-0000-0000-00007DAA0000}"/>
    <cellStyle name="Normal 3 2 6 2 5 4" xfId="31707" xr:uid="{00000000-0005-0000-0000-00007EAA0000}"/>
    <cellStyle name="Normal 3 2 6 2 5 5" xfId="40093" xr:uid="{00000000-0005-0000-0000-00007FAA0000}"/>
    <cellStyle name="Normal 3 2 6 2 5 6" xfId="48479" xr:uid="{00000000-0005-0000-0000-000080AA0000}"/>
    <cellStyle name="Normal 3 2 6 2 5 7" xfId="56865" xr:uid="{00000000-0005-0000-0000-000081AA0000}"/>
    <cellStyle name="Normal 3 2 6 2 6" xfId="6549" xr:uid="{00000000-0005-0000-0000-000082AA0000}"/>
    <cellStyle name="Normal 3 2 6 2 6 2" xfId="12225" xr:uid="{00000000-0005-0000-0000-000083AA0000}"/>
    <cellStyle name="Normal 3 2 6 2 6 3" xfId="20611" xr:uid="{00000000-0005-0000-0000-000084AA0000}"/>
    <cellStyle name="Normal 3 2 6 2 6 4" xfId="28997" xr:uid="{00000000-0005-0000-0000-000085AA0000}"/>
    <cellStyle name="Normal 3 2 6 2 6 5" xfId="37383" xr:uid="{00000000-0005-0000-0000-000086AA0000}"/>
    <cellStyle name="Normal 3 2 6 2 6 6" xfId="45769" xr:uid="{00000000-0005-0000-0000-000087AA0000}"/>
    <cellStyle name="Normal 3 2 6 2 6 7" xfId="54155" xr:uid="{00000000-0005-0000-0000-000088AA0000}"/>
    <cellStyle name="Normal 3 2 6 2 7" xfId="9259" xr:uid="{00000000-0005-0000-0000-000089AA0000}"/>
    <cellStyle name="Normal 3 2 6 2 8" xfId="17645" xr:uid="{00000000-0005-0000-0000-00008AAA0000}"/>
    <cellStyle name="Normal 3 2 6 2 9" xfId="26031" xr:uid="{00000000-0005-0000-0000-00008BAA0000}"/>
    <cellStyle name="Normal 3 2 6 3" xfId="1224" xr:uid="{00000000-0005-0000-0000-00008CAA0000}"/>
    <cellStyle name="Normal 3 2 6 3 10" xfId="43249" xr:uid="{00000000-0005-0000-0000-00008DAA0000}"/>
    <cellStyle name="Normal 3 2 6 3 11" xfId="51635" xr:uid="{00000000-0005-0000-0000-00008EAA0000}"/>
    <cellStyle name="Normal 3 2 6 3 12" xfId="60021" xr:uid="{00000000-0005-0000-0000-00008FAA0000}"/>
    <cellStyle name="Normal 3 2 6 3 13" xfId="61436" xr:uid="{00000000-0005-0000-0000-000090AA0000}"/>
    <cellStyle name="Normal 3 2 6 3 2" xfId="1927" xr:uid="{00000000-0005-0000-0000-000091AA0000}"/>
    <cellStyle name="Normal 3 2 6 3 2 10" xfId="52252" xr:uid="{00000000-0005-0000-0000-000092AA0000}"/>
    <cellStyle name="Normal 3 2 6 3 2 11" xfId="60638" xr:uid="{00000000-0005-0000-0000-000093AA0000}"/>
    <cellStyle name="Normal 3 2 6 3 2 2" xfId="3175" xr:uid="{00000000-0005-0000-0000-000094AA0000}"/>
    <cellStyle name="Normal 3 2 6 3 2 2 2" xfId="5892" xr:uid="{00000000-0005-0000-0000-000095AA0000}"/>
    <cellStyle name="Normal 3 2 6 3 2 2 2 2" xfId="17246" xr:uid="{00000000-0005-0000-0000-000096AA0000}"/>
    <cellStyle name="Normal 3 2 6 3 2 2 2 3" xfId="25632" xr:uid="{00000000-0005-0000-0000-000097AA0000}"/>
    <cellStyle name="Normal 3 2 6 3 2 2 2 4" xfId="34018" xr:uid="{00000000-0005-0000-0000-000098AA0000}"/>
    <cellStyle name="Normal 3 2 6 3 2 2 2 5" xfId="42404" xr:uid="{00000000-0005-0000-0000-000099AA0000}"/>
    <cellStyle name="Normal 3 2 6 3 2 2 2 6" xfId="50790" xr:uid="{00000000-0005-0000-0000-00009AAA0000}"/>
    <cellStyle name="Normal 3 2 6 3 2 2 2 7" xfId="59176" xr:uid="{00000000-0005-0000-0000-00009BAA0000}"/>
    <cellStyle name="Normal 3 2 6 3 2 2 3" xfId="8860" xr:uid="{00000000-0005-0000-0000-00009CAA0000}"/>
    <cellStyle name="Normal 3 2 6 3 2 2 3 2" xfId="14536" xr:uid="{00000000-0005-0000-0000-00009DAA0000}"/>
    <cellStyle name="Normal 3 2 6 3 2 2 3 3" xfId="22922" xr:uid="{00000000-0005-0000-0000-00009EAA0000}"/>
    <cellStyle name="Normal 3 2 6 3 2 2 3 4" xfId="31308" xr:uid="{00000000-0005-0000-0000-00009FAA0000}"/>
    <cellStyle name="Normal 3 2 6 3 2 2 3 5" xfId="39694" xr:uid="{00000000-0005-0000-0000-0000A0AA0000}"/>
    <cellStyle name="Normal 3 2 6 3 2 2 3 6" xfId="48080" xr:uid="{00000000-0005-0000-0000-0000A1AA0000}"/>
    <cellStyle name="Normal 3 2 6 3 2 2 3 7" xfId="56466" xr:uid="{00000000-0005-0000-0000-0000A2AA0000}"/>
    <cellStyle name="Normal 3 2 6 3 2 2 4" xfId="11570" xr:uid="{00000000-0005-0000-0000-0000A3AA0000}"/>
    <cellStyle name="Normal 3 2 6 3 2 2 5" xfId="19956" xr:uid="{00000000-0005-0000-0000-0000A4AA0000}"/>
    <cellStyle name="Normal 3 2 6 3 2 2 6" xfId="28342" xr:uid="{00000000-0005-0000-0000-0000A5AA0000}"/>
    <cellStyle name="Normal 3 2 6 3 2 2 7" xfId="36728" xr:uid="{00000000-0005-0000-0000-0000A6AA0000}"/>
    <cellStyle name="Normal 3 2 6 3 2 2 8" xfId="45114" xr:uid="{00000000-0005-0000-0000-0000A7AA0000}"/>
    <cellStyle name="Normal 3 2 6 3 2 2 9" xfId="53500" xr:uid="{00000000-0005-0000-0000-0000A8AA0000}"/>
    <cellStyle name="Normal 3 2 6 3 2 3" xfId="4644" xr:uid="{00000000-0005-0000-0000-0000A9AA0000}"/>
    <cellStyle name="Normal 3 2 6 3 2 3 2" xfId="15998" xr:uid="{00000000-0005-0000-0000-0000AAAA0000}"/>
    <cellStyle name="Normal 3 2 6 3 2 3 3" xfId="24384" xr:uid="{00000000-0005-0000-0000-0000ABAA0000}"/>
    <cellStyle name="Normal 3 2 6 3 2 3 4" xfId="32770" xr:uid="{00000000-0005-0000-0000-0000ACAA0000}"/>
    <cellStyle name="Normal 3 2 6 3 2 3 5" xfId="41156" xr:uid="{00000000-0005-0000-0000-0000ADAA0000}"/>
    <cellStyle name="Normal 3 2 6 3 2 3 6" xfId="49542" xr:uid="{00000000-0005-0000-0000-0000AEAA0000}"/>
    <cellStyle name="Normal 3 2 6 3 2 3 7" xfId="57928" xr:uid="{00000000-0005-0000-0000-0000AFAA0000}"/>
    <cellStyle name="Normal 3 2 6 3 2 4" xfId="7612" xr:uid="{00000000-0005-0000-0000-0000B0AA0000}"/>
    <cellStyle name="Normal 3 2 6 3 2 4 2" xfId="13288" xr:uid="{00000000-0005-0000-0000-0000B1AA0000}"/>
    <cellStyle name="Normal 3 2 6 3 2 4 3" xfId="21674" xr:uid="{00000000-0005-0000-0000-0000B2AA0000}"/>
    <cellStyle name="Normal 3 2 6 3 2 4 4" xfId="30060" xr:uid="{00000000-0005-0000-0000-0000B3AA0000}"/>
    <cellStyle name="Normal 3 2 6 3 2 4 5" xfId="38446" xr:uid="{00000000-0005-0000-0000-0000B4AA0000}"/>
    <cellStyle name="Normal 3 2 6 3 2 4 6" xfId="46832" xr:uid="{00000000-0005-0000-0000-0000B5AA0000}"/>
    <cellStyle name="Normal 3 2 6 3 2 4 7" xfId="55218" xr:uid="{00000000-0005-0000-0000-0000B6AA0000}"/>
    <cellStyle name="Normal 3 2 6 3 2 5" xfId="10322" xr:uid="{00000000-0005-0000-0000-0000B7AA0000}"/>
    <cellStyle name="Normal 3 2 6 3 2 6" xfId="18708" xr:uid="{00000000-0005-0000-0000-0000B8AA0000}"/>
    <cellStyle name="Normal 3 2 6 3 2 7" xfId="27094" xr:uid="{00000000-0005-0000-0000-0000B9AA0000}"/>
    <cellStyle name="Normal 3 2 6 3 2 8" xfId="35480" xr:uid="{00000000-0005-0000-0000-0000BAAA0000}"/>
    <cellStyle name="Normal 3 2 6 3 2 9" xfId="43866" xr:uid="{00000000-0005-0000-0000-0000BBAA0000}"/>
    <cellStyle name="Normal 3 2 6 3 3" xfId="2330" xr:uid="{00000000-0005-0000-0000-0000BCAA0000}"/>
    <cellStyle name="Normal 3 2 6 3 3 2" xfId="5047" xr:uid="{00000000-0005-0000-0000-0000BDAA0000}"/>
    <cellStyle name="Normal 3 2 6 3 3 2 2" xfId="16401" xr:uid="{00000000-0005-0000-0000-0000BEAA0000}"/>
    <cellStyle name="Normal 3 2 6 3 3 2 3" xfId="24787" xr:uid="{00000000-0005-0000-0000-0000BFAA0000}"/>
    <cellStyle name="Normal 3 2 6 3 3 2 4" xfId="33173" xr:uid="{00000000-0005-0000-0000-0000C0AA0000}"/>
    <cellStyle name="Normal 3 2 6 3 3 2 5" xfId="41559" xr:uid="{00000000-0005-0000-0000-0000C1AA0000}"/>
    <cellStyle name="Normal 3 2 6 3 3 2 6" xfId="49945" xr:uid="{00000000-0005-0000-0000-0000C2AA0000}"/>
    <cellStyle name="Normal 3 2 6 3 3 2 7" xfId="58331" xr:uid="{00000000-0005-0000-0000-0000C3AA0000}"/>
    <cellStyle name="Normal 3 2 6 3 3 3" xfId="8015" xr:uid="{00000000-0005-0000-0000-0000C4AA0000}"/>
    <cellStyle name="Normal 3 2 6 3 3 3 2" xfId="13691" xr:uid="{00000000-0005-0000-0000-0000C5AA0000}"/>
    <cellStyle name="Normal 3 2 6 3 3 3 3" xfId="22077" xr:uid="{00000000-0005-0000-0000-0000C6AA0000}"/>
    <cellStyle name="Normal 3 2 6 3 3 3 4" xfId="30463" xr:uid="{00000000-0005-0000-0000-0000C7AA0000}"/>
    <cellStyle name="Normal 3 2 6 3 3 3 5" xfId="38849" xr:uid="{00000000-0005-0000-0000-0000C8AA0000}"/>
    <cellStyle name="Normal 3 2 6 3 3 3 6" xfId="47235" xr:uid="{00000000-0005-0000-0000-0000C9AA0000}"/>
    <cellStyle name="Normal 3 2 6 3 3 3 7" xfId="55621" xr:uid="{00000000-0005-0000-0000-0000CAAA0000}"/>
    <cellStyle name="Normal 3 2 6 3 3 4" xfId="10725" xr:uid="{00000000-0005-0000-0000-0000CBAA0000}"/>
    <cellStyle name="Normal 3 2 6 3 3 5" xfId="19111" xr:uid="{00000000-0005-0000-0000-0000CCAA0000}"/>
    <cellStyle name="Normal 3 2 6 3 3 6" xfId="27497" xr:uid="{00000000-0005-0000-0000-0000CDAA0000}"/>
    <cellStyle name="Normal 3 2 6 3 3 7" xfId="35883" xr:uid="{00000000-0005-0000-0000-0000CEAA0000}"/>
    <cellStyle name="Normal 3 2 6 3 3 8" xfId="44269" xr:uid="{00000000-0005-0000-0000-0000CFAA0000}"/>
    <cellStyle name="Normal 3 2 6 3 3 9" xfId="52655" xr:uid="{00000000-0005-0000-0000-0000D0AA0000}"/>
    <cellStyle name="Normal 3 2 6 3 4" xfId="4027" xr:uid="{00000000-0005-0000-0000-0000D1AA0000}"/>
    <cellStyle name="Normal 3 2 6 3 4 2" xfId="15381" xr:uid="{00000000-0005-0000-0000-0000D2AA0000}"/>
    <cellStyle name="Normal 3 2 6 3 4 3" xfId="23767" xr:uid="{00000000-0005-0000-0000-0000D3AA0000}"/>
    <cellStyle name="Normal 3 2 6 3 4 4" xfId="32153" xr:uid="{00000000-0005-0000-0000-0000D4AA0000}"/>
    <cellStyle name="Normal 3 2 6 3 4 5" xfId="40539" xr:uid="{00000000-0005-0000-0000-0000D5AA0000}"/>
    <cellStyle name="Normal 3 2 6 3 4 6" xfId="48925" xr:uid="{00000000-0005-0000-0000-0000D6AA0000}"/>
    <cellStyle name="Normal 3 2 6 3 4 7" xfId="57311" xr:uid="{00000000-0005-0000-0000-0000D7AA0000}"/>
    <cellStyle name="Normal 3 2 6 3 5" xfId="6995" xr:uid="{00000000-0005-0000-0000-0000D8AA0000}"/>
    <cellStyle name="Normal 3 2 6 3 5 2" xfId="12671" xr:uid="{00000000-0005-0000-0000-0000D9AA0000}"/>
    <cellStyle name="Normal 3 2 6 3 5 3" xfId="21057" xr:uid="{00000000-0005-0000-0000-0000DAAA0000}"/>
    <cellStyle name="Normal 3 2 6 3 5 4" xfId="29443" xr:uid="{00000000-0005-0000-0000-0000DBAA0000}"/>
    <cellStyle name="Normal 3 2 6 3 5 5" xfId="37829" xr:uid="{00000000-0005-0000-0000-0000DCAA0000}"/>
    <cellStyle name="Normal 3 2 6 3 5 6" xfId="46215" xr:uid="{00000000-0005-0000-0000-0000DDAA0000}"/>
    <cellStyle name="Normal 3 2 6 3 5 7" xfId="54601" xr:uid="{00000000-0005-0000-0000-0000DEAA0000}"/>
    <cellStyle name="Normal 3 2 6 3 6" xfId="9705" xr:uid="{00000000-0005-0000-0000-0000DFAA0000}"/>
    <cellStyle name="Normal 3 2 6 3 7" xfId="18091" xr:uid="{00000000-0005-0000-0000-0000E0AA0000}"/>
    <cellStyle name="Normal 3 2 6 3 8" xfId="26477" xr:uid="{00000000-0005-0000-0000-0000E1AA0000}"/>
    <cellStyle name="Normal 3 2 6 3 9" xfId="34863" xr:uid="{00000000-0005-0000-0000-0000E2AA0000}"/>
    <cellStyle name="Normal 3 2 6 4" xfId="1222" xr:uid="{00000000-0005-0000-0000-0000E3AA0000}"/>
    <cellStyle name="Normal 3 2 6 4 10" xfId="51633" xr:uid="{00000000-0005-0000-0000-0000E4AA0000}"/>
    <cellStyle name="Normal 3 2 6 4 11" xfId="60019" xr:uid="{00000000-0005-0000-0000-0000E5AA0000}"/>
    <cellStyle name="Normal 3 2 6 4 2" xfId="3173" xr:uid="{00000000-0005-0000-0000-0000E6AA0000}"/>
    <cellStyle name="Normal 3 2 6 4 2 2" xfId="5890" xr:uid="{00000000-0005-0000-0000-0000E7AA0000}"/>
    <cellStyle name="Normal 3 2 6 4 2 2 2" xfId="17244" xr:uid="{00000000-0005-0000-0000-0000E8AA0000}"/>
    <cellStyle name="Normal 3 2 6 4 2 2 3" xfId="25630" xr:uid="{00000000-0005-0000-0000-0000E9AA0000}"/>
    <cellStyle name="Normal 3 2 6 4 2 2 4" xfId="34016" xr:uid="{00000000-0005-0000-0000-0000EAAA0000}"/>
    <cellStyle name="Normal 3 2 6 4 2 2 5" xfId="42402" xr:uid="{00000000-0005-0000-0000-0000EBAA0000}"/>
    <cellStyle name="Normal 3 2 6 4 2 2 6" xfId="50788" xr:uid="{00000000-0005-0000-0000-0000ECAA0000}"/>
    <cellStyle name="Normal 3 2 6 4 2 2 7" xfId="59174" xr:uid="{00000000-0005-0000-0000-0000EDAA0000}"/>
    <cellStyle name="Normal 3 2 6 4 2 3" xfId="8858" xr:uid="{00000000-0005-0000-0000-0000EEAA0000}"/>
    <cellStyle name="Normal 3 2 6 4 2 3 2" xfId="14534" xr:uid="{00000000-0005-0000-0000-0000EFAA0000}"/>
    <cellStyle name="Normal 3 2 6 4 2 3 3" xfId="22920" xr:uid="{00000000-0005-0000-0000-0000F0AA0000}"/>
    <cellStyle name="Normal 3 2 6 4 2 3 4" xfId="31306" xr:uid="{00000000-0005-0000-0000-0000F1AA0000}"/>
    <cellStyle name="Normal 3 2 6 4 2 3 5" xfId="39692" xr:uid="{00000000-0005-0000-0000-0000F2AA0000}"/>
    <cellStyle name="Normal 3 2 6 4 2 3 6" xfId="48078" xr:uid="{00000000-0005-0000-0000-0000F3AA0000}"/>
    <cellStyle name="Normal 3 2 6 4 2 3 7" xfId="56464" xr:uid="{00000000-0005-0000-0000-0000F4AA0000}"/>
    <cellStyle name="Normal 3 2 6 4 2 4" xfId="11568" xr:uid="{00000000-0005-0000-0000-0000F5AA0000}"/>
    <cellStyle name="Normal 3 2 6 4 2 5" xfId="19954" xr:uid="{00000000-0005-0000-0000-0000F6AA0000}"/>
    <cellStyle name="Normal 3 2 6 4 2 6" xfId="28340" xr:uid="{00000000-0005-0000-0000-0000F7AA0000}"/>
    <cellStyle name="Normal 3 2 6 4 2 7" xfId="36726" xr:uid="{00000000-0005-0000-0000-0000F8AA0000}"/>
    <cellStyle name="Normal 3 2 6 4 2 8" xfId="45112" xr:uid="{00000000-0005-0000-0000-0000F9AA0000}"/>
    <cellStyle name="Normal 3 2 6 4 2 9" xfId="53498" xr:uid="{00000000-0005-0000-0000-0000FAAA0000}"/>
    <cellStyle name="Normal 3 2 6 4 3" xfId="4025" xr:uid="{00000000-0005-0000-0000-0000FBAA0000}"/>
    <cellStyle name="Normal 3 2 6 4 3 2" xfId="15379" xr:uid="{00000000-0005-0000-0000-0000FCAA0000}"/>
    <cellStyle name="Normal 3 2 6 4 3 3" xfId="23765" xr:uid="{00000000-0005-0000-0000-0000FDAA0000}"/>
    <cellStyle name="Normal 3 2 6 4 3 4" xfId="32151" xr:uid="{00000000-0005-0000-0000-0000FEAA0000}"/>
    <cellStyle name="Normal 3 2 6 4 3 5" xfId="40537" xr:uid="{00000000-0005-0000-0000-0000FFAA0000}"/>
    <cellStyle name="Normal 3 2 6 4 3 6" xfId="48923" xr:uid="{00000000-0005-0000-0000-000000AB0000}"/>
    <cellStyle name="Normal 3 2 6 4 3 7" xfId="57309" xr:uid="{00000000-0005-0000-0000-000001AB0000}"/>
    <cellStyle name="Normal 3 2 6 4 4" xfId="6993" xr:uid="{00000000-0005-0000-0000-000002AB0000}"/>
    <cellStyle name="Normal 3 2 6 4 4 2" xfId="12669" xr:uid="{00000000-0005-0000-0000-000003AB0000}"/>
    <cellStyle name="Normal 3 2 6 4 4 3" xfId="21055" xr:uid="{00000000-0005-0000-0000-000004AB0000}"/>
    <cellStyle name="Normal 3 2 6 4 4 4" xfId="29441" xr:uid="{00000000-0005-0000-0000-000005AB0000}"/>
    <cellStyle name="Normal 3 2 6 4 4 5" xfId="37827" xr:uid="{00000000-0005-0000-0000-000006AB0000}"/>
    <cellStyle name="Normal 3 2 6 4 4 6" xfId="46213" xr:uid="{00000000-0005-0000-0000-000007AB0000}"/>
    <cellStyle name="Normal 3 2 6 4 4 7" xfId="54599" xr:uid="{00000000-0005-0000-0000-000008AB0000}"/>
    <cellStyle name="Normal 3 2 6 4 5" xfId="9703" xr:uid="{00000000-0005-0000-0000-000009AB0000}"/>
    <cellStyle name="Normal 3 2 6 4 6" xfId="18089" xr:uid="{00000000-0005-0000-0000-00000AAB0000}"/>
    <cellStyle name="Normal 3 2 6 4 7" xfId="26475" xr:uid="{00000000-0005-0000-0000-00000BAB0000}"/>
    <cellStyle name="Normal 3 2 6 4 8" xfId="34861" xr:uid="{00000000-0005-0000-0000-00000CAB0000}"/>
    <cellStyle name="Normal 3 2 6 4 9" xfId="43247" xr:uid="{00000000-0005-0000-0000-00000DAB0000}"/>
    <cellStyle name="Normal 3 2 6 5" xfId="1708" xr:uid="{00000000-0005-0000-0000-00000EAB0000}"/>
    <cellStyle name="Normal 3 2 6 5 10" xfId="52033" xr:uid="{00000000-0005-0000-0000-00000FAB0000}"/>
    <cellStyle name="Normal 3 2 6 5 11" xfId="60419" xr:uid="{00000000-0005-0000-0000-000010AB0000}"/>
    <cellStyle name="Normal 3 2 6 5 2" xfId="2728" xr:uid="{00000000-0005-0000-0000-000011AB0000}"/>
    <cellStyle name="Normal 3 2 6 5 2 2" xfId="5445" xr:uid="{00000000-0005-0000-0000-000012AB0000}"/>
    <cellStyle name="Normal 3 2 6 5 2 2 2" xfId="16799" xr:uid="{00000000-0005-0000-0000-000013AB0000}"/>
    <cellStyle name="Normal 3 2 6 5 2 2 3" xfId="25185" xr:uid="{00000000-0005-0000-0000-000014AB0000}"/>
    <cellStyle name="Normal 3 2 6 5 2 2 4" xfId="33571" xr:uid="{00000000-0005-0000-0000-000015AB0000}"/>
    <cellStyle name="Normal 3 2 6 5 2 2 5" xfId="41957" xr:uid="{00000000-0005-0000-0000-000016AB0000}"/>
    <cellStyle name="Normal 3 2 6 5 2 2 6" xfId="50343" xr:uid="{00000000-0005-0000-0000-000017AB0000}"/>
    <cellStyle name="Normal 3 2 6 5 2 2 7" xfId="58729" xr:uid="{00000000-0005-0000-0000-000018AB0000}"/>
    <cellStyle name="Normal 3 2 6 5 2 3" xfId="8413" xr:uid="{00000000-0005-0000-0000-000019AB0000}"/>
    <cellStyle name="Normal 3 2 6 5 2 3 2" xfId="14089" xr:uid="{00000000-0005-0000-0000-00001AAB0000}"/>
    <cellStyle name="Normal 3 2 6 5 2 3 3" xfId="22475" xr:uid="{00000000-0005-0000-0000-00001BAB0000}"/>
    <cellStyle name="Normal 3 2 6 5 2 3 4" xfId="30861" xr:uid="{00000000-0005-0000-0000-00001CAB0000}"/>
    <cellStyle name="Normal 3 2 6 5 2 3 5" xfId="39247" xr:uid="{00000000-0005-0000-0000-00001DAB0000}"/>
    <cellStyle name="Normal 3 2 6 5 2 3 6" xfId="47633" xr:uid="{00000000-0005-0000-0000-00001EAB0000}"/>
    <cellStyle name="Normal 3 2 6 5 2 3 7" xfId="56019" xr:uid="{00000000-0005-0000-0000-00001FAB0000}"/>
    <cellStyle name="Normal 3 2 6 5 2 4" xfId="11123" xr:uid="{00000000-0005-0000-0000-000020AB0000}"/>
    <cellStyle name="Normal 3 2 6 5 2 5" xfId="19509" xr:uid="{00000000-0005-0000-0000-000021AB0000}"/>
    <cellStyle name="Normal 3 2 6 5 2 6" xfId="27895" xr:uid="{00000000-0005-0000-0000-000022AB0000}"/>
    <cellStyle name="Normal 3 2 6 5 2 7" xfId="36281" xr:uid="{00000000-0005-0000-0000-000023AB0000}"/>
    <cellStyle name="Normal 3 2 6 5 2 8" xfId="44667" xr:uid="{00000000-0005-0000-0000-000024AB0000}"/>
    <cellStyle name="Normal 3 2 6 5 2 9" xfId="53053" xr:uid="{00000000-0005-0000-0000-000025AB0000}"/>
    <cellStyle name="Normal 3 2 6 5 3" xfId="4425" xr:uid="{00000000-0005-0000-0000-000026AB0000}"/>
    <cellStyle name="Normal 3 2 6 5 3 2" xfId="15779" xr:uid="{00000000-0005-0000-0000-000027AB0000}"/>
    <cellStyle name="Normal 3 2 6 5 3 3" xfId="24165" xr:uid="{00000000-0005-0000-0000-000028AB0000}"/>
    <cellStyle name="Normal 3 2 6 5 3 4" xfId="32551" xr:uid="{00000000-0005-0000-0000-000029AB0000}"/>
    <cellStyle name="Normal 3 2 6 5 3 5" xfId="40937" xr:uid="{00000000-0005-0000-0000-00002AAB0000}"/>
    <cellStyle name="Normal 3 2 6 5 3 6" xfId="49323" xr:uid="{00000000-0005-0000-0000-00002BAB0000}"/>
    <cellStyle name="Normal 3 2 6 5 3 7" xfId="57709" xr:uid="{00000000-0005-0000-0000-00002CAB0000}"/>
    <cellStyle name="Normal 3 2 6 5 4" xfId="7393" xr:uid="{00000000-0005-0000-0000-00002DAB0000}"/>
    <cellStyle name="Normal 3 2 6 5 4 2" xfId="13069" xr:uid="{00000000-0005-0000-0000-00002EAB0000}"/>
    <cellStyle name="Normal 3 2 6 5 4 3" xfId="21455" xr:uid="{00000000-0005-0000-0000-00002FAB0000}"/>
    <cellStyle name="Normal 3 2 6 5 4 4" xfId="29841" xr:uid="{00000000-0005-0000-0000-000030AB0000}"/>
    <cellStyle name="Normal 3 2 6 5 4 5" xfId="38227" xr:uid="{00000000-0005-0000-0000-000031AB0000}"/>
    <cellStyle name="Normal 3 2 6 5 4 6" xfId="46613" xr:uid="{00000000-0005-0000-0000-000032AB0000}"/>
    <cellStyle name="Normal 3 2 6 5 4 7" xfId="54999" xr:uid="{00000000-0005-0000-0000-000033AB0000}"/>
    <cellStyle name="Normal 3 2 6 5 5" xfId="10103" xr:uid="{00000000-0005-0000-0000-000034AB0000}"/>
    <cellStyle name="Normal 3 2 6 5 6" xfId="18489" xr:uid="{00000000-0005-0000-0000-000035AB0000}"/>
    <cellStyle name="Normal 3 2 6 5 7" xfId="26875" xr:uid="{00000000-0005-0000-0000-000036AB0000}"/>
    <cellStyle name="Normal 3 2 6 5 8" xfId="35261" xr:uid="{00000000-0005-0000-0000-000037AB0000}"/>
    <cellStyle name="Normal 3 2 6 5 9" xfId="43647" xr:uid="{00000000-0005-0000-0000-000038AB0000}"/>
    <cellStyle name="Normal 3 2 6 6" xfId="2328" xr:uid="{00000000-0005-0000-0000-000039AB0000}"/>
    <cellStyle name="Normal 3 2 6 6 2" xfId="5045" xr:uid="{00000000-0005-0000-0000-00003AAB0000}"/>
    <cellStyle name="Normal 3 2 6 6 2 2" xfId="16399" xr:uid="{00000000-0005-0000-0000-00003BAB0000}"/>
    <cellStyle name="Normal 3 2 6 6 2 3" xfId="24785" xr:uid="{00000000-0005-0000-0000-00003CAB0000}"/>
    <cellStyle name="Normal 3 2 6 6 2 4" xfId="33171" xr:uid="{00000000-0005-0000-0000-00003DAB0000}"/>
    <cellStyle name="Normal 3 2 6 6 2 5" xfId="41557" xr:uid="{00000000-0005-0000-0000-00003EAB0000}"/>
    <cellStyle name="Normal 3 2 6 6 2 6" xfId="49943" xr:uid="{00000000-0005-0000-0000-00003FAB0000}"/>
    <cellStyle name="Normal 3 2 6 6 2 7" xfId="58329" xr:uid="{00000000-0005-0000-0000-000040AB0000}"/>
    <cellStyle name="Normal 3 2 6 6 3" xfId="8013" xr:uid="{00000000-0005-0000-0000-000041AB0000}"/>
    <cellStyle name="Normal 3 2 6 6 3 2" xfId="13689" xr:uid="{00000000-0005-0000-0000-000042AB0000}"/>
    <cellStyle name="Normal 3 2 6 6 3 3" xfId="22075" xr:uid="{00000000-0005-0000-0000-000043AB0000}"/>
    <cellStyle name="Normal 3 2 6 6 3 4" xfId="30461" xr:uid="{00000000-0005-0000-0000-000044AB0000}"/>
    <cellStyle name="Normal 3 2 6 6 3 5" xfId="38847" xr:uid="{00000000-0005-0000-0000-000045AB0000}"/>
    <cellStyle name="Normal 3 2 6 6 3 6" xfId="47233" xr:uid="{00000000-0005-0000-0000-000046AB0000}"/>
    <cellStyle name="Normal 3 2 6 6 3 7" xfId="55619" xr:uid="{00000000-0005-0000-0000-000047AB0000}"/>
    <cellStyle name="Normal 3 2 6 6 4" xfId="10723" xr:uid="{00000000-0005-0000-0000-000048AB0000}"/>
    <cellStyle name="Normal 3 2 6 6 5" xfId="19109" xr:uid="{00000000-0005-0000-0000-000049AB0000}"/>
    <cellStyle name="Normal 3 2 6 6 6" xfId="27495" xr:uid="{00000000-0005-0000-0000-00004AAB0000}"/>
    <cellStyle name="Normal 3 2 6 6 7" xfId="35881" xr:uid="{00000000-0005-0000-0000-00004BAB0000}"/>
    <cellStyle name="Normal 3 2 6 6 8" xfId="44267" xr:uid="{00000000-0005-0000-0000-00004CAB0000}"/>
    <cellStyle name="Normal 3 2 6 6 9" xfId="52653" xr:uid="{00000000-0005-0000-0000-00004DAB0000}"/>
    <cellStyle name="Normal 3 2 6 7" xfId="756" xr:uid="{00000000-0005-0000-0000-00004EAB0000}"/>
    <cellStyle name="Normal 3 2 6 7 2" xfId="6548" xr:uid="{00000000-0005-0000-0000-00004FAB0000}"/>
    <cellStyle name="Normal 3 2 6 7 3" xfId="12224" xr:uid="{00000000-0005-0000-0000-000050AB0000}"/>
    <cellStyle name="Normal 3 2 6 7 4" xfId="20610" xr:uid="{00000000-0005-0000-0000-000051AB0000}"/>
    <cellStyle name="Normal 3 2 6 7 5" xfId="28996" xr:uid="{00000000-0005-0000-0000-000052AB0000}"/>
    <cellStyle name="Normal 3 2 6 7 6" xfId="37382" xr:uid="{00000000-0005-0000-0000-000053AB0000}"/>
    <cellStyle name="Normal 3 2 6 7 7" xfId="45768" xr:uid="{00000000-0005-0000-0000-000054AB0000}"/>
    <cellStyle name="Normal 3 2 6 7 8" xfId="54154" xr:uid="{00000000-0005-0000-0000-000055AB0000}"/>
    <cellStyle name="Normal 3 2 6 8" xfId="3580" xr:uid="{00000000-0005-0000-0000-000056AB0000}"/>
    <cellStyle name="Normal 3 2 6 8 2" xfId="14934" xr:uid="{00000000-0005-0000-0000-000057AB0000}"/>
    <cellStyle name="Normal 3 2 6 8 3" xfId="23320" xr:uid="{00000000-0005-0000-0000-000058AB0000}"/>
    <cellStyle name="Normal 3 2 6 8 4" xfId="31706" xr:uid="{00000000-0005-0000-0000-000059AB0000}"/>
    <cellStyle name="Normal 3 2 6 8 5" xfId="40092" xr:uid="{00000000-0005-0000-0000-00005AAB0000}"/>
    <cellStyle name="Normal 3 2 6 8 6" xfId="48478" xr:uid="{00000000-0005-0000-0000-00005BAB0000}"/>
    <cellStyle name="Normal 3 2 6 8 7" xfId="56864" xr:uid="{00000000-0005-0000-0000-00005CAB0000}"/>
    <cellStyle name="Normal 3 2 6 9" xfId="6159" xr:uid="{00000000-0005-0000-0000-00005DAB0000}"/>
    <cellStyle name="Normal 3 2 6 9 2" xfId="11835" xr:uid="{00000000-0005-0000-0000-00005EAB0000}"/>
    <cellStyle name="Normal 3 2 6 9 3" xfId="20221" xr:uid="{00000000-0005-0000-0000-00005FAB0000}"/>
    <cellStyle name="Normal 3 2 6 9 4" xfId="28607" xr:uid="{00000000-0005-0000-0000-000060AB0000}"/>
    <cellStyle name="Normal 3 2 6 9 5" xfId="36993" xr:uid="{00000000-0005-0000-0000-000061AB0000}"/>
    <cellStyle name="Normal 3 2 6 9 6" xfId="45379" xr:uid="{00000000-0005-0000-0000-000062AB0000}"/>
    <cellStyle name="Normal 3 2 6 9 7" xfId="53765" xr:uid="{00000000-0005-0000-0000-000063AB0000}"/>
    <cellStyle name="Normal 3 2 6_Sheet1" xfId="402" xr:uid="{00000000-0005-0000-0000-000064AB0000}"/>
    <cellStyle name="Normal 3 2 7" xfId="403" xr:uid="{00000000-0005-0000-0000-000065AB0000}"/>
    <cellStyle name="Normal 3 2 7 10" xfId="9260" xr:uid="{00000000-0005-0000-0000-000066AB0000}"/>
    <cellStyle name="Normal 3 2 7 11" xfId="17646" xr:uid="{00000000-0005-0000-0000-000067AB0000}"/>
    <cellStyle name="Normal 3 2 7 12" xfId="26032" xr:uid="{00000000-0005-0000-0000-000068AB0000}"/>
    <cellStyle name="Normal 3 2 7 13" xfId="34418" xr:uid="{00000000-0005-0000-0000-000069AB0000}"/>
    <cellStyle name="Normal 3 2 7 14" xfId="42804" xr:uid="{00000000-0005-0000-0000-00006AAB0000}"/>
    <cellStyle name="Normal 3 2 7 15" xfId="51190" xr:uid="{00000000-0005-0000-0000-00006BAB0000}"/>
    <cellStyle name="Normal 3 2 7 16" xfId="59576" xr:uid="{00000000-0005-0000-0000-00006CAB0000}"/>
    <cellStyle name="Normal 3 2 7 17" xfId="60943" xr:uid="{00000000-0005-0000-0000-00006DAB0000}"/>
    <cellStyle name="Normal 3 2 7 2" xfId="404" xr:uid="{00000000-0005-0000-0000-00006EAB0000}"/>
    <cellStyle name="Normal 3 2 7 2 10" xfId="34419" xr:uid="{00000000-0005-0000-0000-00006FAB0000}"/>
    <cellStyle name="Normal 3 2 7 2 11" xfId="42805" xr:uid="{00000000-0005-0000-0000-000070AB0000}"/>
    <cellStyle name="Normal 3 2 7 2 12" xfId="51191" xr:uid="{00000000-0005-0000-0000-000071AB0000}"/>
    <cellStyle name="Normal 3 2 7 2 13" xfId="59577" xr:uid="{00000000-0005-0000-0000-000072AB0000}"/>
    <cellStyle name="Normal 3 2 7 2 14" xfId="60944" xr:uid="{00000000-0005-0000-0000-000073AB0000}"/>
    <cellStyle name="Normal 3 2 7 2 2" xfId="1226" xr:uid="{00000000-0005-0000-0000-000074AB0000}"/>
    <cellStyle name="Normal 3 2 7 2 2 10" xfId="51637" xr:uid="{00000000-0005-0000-0000-000075AB0000}"/>
    <cellStyle name="Normal 3 2 7 2 2 11" xfId="60023" xr:uid="{00000000-0005-0000-0000-000076AB0000}"/>
    <cellStyle name="Normal 3 2 7 2 2 12" xfId="61439" xr:uid="{00000000-0005-0000-0000-000077AB0000}"/>
    <cellStyle name="Normal 3 2 7 2 2 2" xfId="3177" xr:uid="{00000000-0005-0000-0000-000078AB0000}"/>
    <cellStyle name="Normal 3 2 7 2 2 2 2" xfId="5894" xr:uid="{00000000-0005-0000-0000-000079AB0000}"/>
    <cellStyle name="Normal 3 2 7 2 2 2 2 2" xfId="17248" xr:uid="{00000000-0005-0000-0000-00007AAB0000}"/>
    <cellStyle name="Normal 3 2 7 2 2 2 2 3" xfId="25634" xr:uid="{00000000-0005-0000-0000-00007BAB0000}"/>
    <cellStyle name="Normal 3 2 7 2 2 2 2 4" xfId="34020" xr:uid="{00000000-0005-0000-0000-00007CAB0000}"/>
    <cellStyle name="Normal 3 2 7 2 2 2 2 5" xfId="42406" xr:uid="{00000000-0005-0000-0000-00007DAB0000}"/>
    <cellStyle name="Normal 3 2 7 2 2 2 2 6" xfId="50792" xr:uid="{00000000-0005-0000-0000-00007EAB0000}"/>
    <cellStyle name="Normal 3 2 7 2 2 2 2 7" xfId="59178" xr:uid="{00000000-0005-0000-0000-00007FAB0000}"/>
    <cellStyle name="Normal 3 2 7 2 2 2 3" xfId="8862" xr:uid="{00000000-0005-0000-0000-000080AB0000}"/>
    <cellStyle name="Normal 3 2 7 2 2 2 3 2" xfId="14538" xr:uid="{00000000-0005-0000-0000-000081AB0000}"/>
    <cellStyle name="Normal 3 2 7 2 2 2 3 3" xfId="22924" xr:uid="{00000000-0005-0000-0000-000082AB0000}"/>
    <cellStyle name="Normal 3 2 7 2 2 2 3 4" xfId="31310" xr:uid="{00000000-0005-0000-0000-000083AB0000}"/>
    <cellStyle name="Normal 3 2 7 2 2 2 3 5" xfId="39696" xr:uid="{00000000-0005-0000-0000-000084AB0000}"/>
    <cellStyle name="Normal 3 2 7 2 2 2 3 6" xfId="48082" xr:uid="{00000000-0005-0000-0000-000085AB0000}"/>
    <cellStyle name="Normal 3 2 7 2 2 2 3 7" xfId="56468" xr:uid="{00000000-0005-0000-0000-000086AB0000}"/>
    <cellStyle name="Normal 3 2 7 2 2 2 4" xfId="11572" xr:uid="{00000000-0005-0000-0000-000087AB0000}"/>
    <cellStyle name="Normal 3 2 7 2 2 2 5" xfId="19958" xr:uid="{00000000-0005-0000-0000-000088AB0000}"/>
    <cellStyle name="Normal 3 2 7 2 2 2 6" xfId="28344" xr:uid="{00000000-0005-0000-0000-000089AB0000}"/>
    <cellStyle name="Normal 3 2 7 2 2 2 7" xfId="36730" xr:uid="{00000000-0005-0000-0000-00008AAB0000}"/>
    <cellStyle name="Normal 3 2 7 2 2 2 8" xfId="45116" xr:uid="{00000000-0005-0000-0000-00008BAB0000}"/>
    <cellStyle name="Normal 3 2 7 2 2 2 9" xfId="53502" xr:uid="{00000000-0005-0000-0000-00008CAB0000}"/>
    <cellStyle name="Normal 3 2 7 2 2 3" xfId="4029" xr:uid="{00000000-0005-0000-0000-00008DAB0000}"/>
    <cellStyle name="Normal 3 2 7 2 2 3 2" xfId="15383" xr:uid="{00000000-0005-0000-0000-00008EAB0000}"/>
    <cellStyle name="Normal 3 2 7 2 2 3 3" xfId="23769" xr:uid="{00000000-0005-0000-0000-00008FAB0000}"/>
    <cellStyle name="Normal 3 2 7 2 2 3 4" xfId="32155" xr:uid="{00000000-0005-0000-0000-000090AB0000}"/>
    <cellStyle name="Normal 3 2 7 2 2 3 5" xfId="40541" xr:uid="{00000000-0005-0000-0000-000091AB0000}"/>
    <cellStyle name="Normal 3 2 7 2 2 3 6" xfId="48927" xr:uid="{00000000-0005-0000-0000-000092AB0000}"/>
    <cellStyle name="Normal 3 2 7 2 2 3 7" xfId="57313" xr:uid="{00000000-0005-0000-0000-000093AB0000}"/>
    <cellStyle name="Normal 3 2 7 2 2 4" xfId="6997" xr:uid="{00000000-0005-0000-0000-000094AB0000}"/>
    <cellStyle name="Normal 3 2 7 2 2 4 2" xfId="12673" xr:uid="{00000000-0005-0000-0000-000095AB0000}"/>
    <cellStyle name="Normal 3 2 7 2 2 4 3" xfId="21059" xr:uid="{00000000-0005-0000-0000-000096AB0000}"/>
    <cellStyle name="Normal 3 2 7 2 2 4 4" xfId="29445" xr:uid="{00000000-0005-0000-0000-000097AB0000}"/>
    <cellStyle name="Normal 3 2 7 2 2 4 5" xfId="37831" xr:uid="{00000000-0005-0000-0000-000098AB0000}"/>
    <cellStyle name="Normal 3 2 7 2 2 4 6" xfId="46217" xr:uid="{00000000-0005-0000-0000-000099AB0000}"/>
    <cellStyle name="Normal 3 2 7 2 2 4 7" xfId="54603" xr:uid="{00000000-0005-0000-0000-00009AAB0000}"/>
    <cellStyle name="Normal 3 2 7 2 2 5" xfId="9707" xr:uid="{00000000-0005-0000-0000-00009BAB0000}"/>
    <cellStyle name="Normal 3 2 7 2 2 6" xfId="18093" xr:uid="{00000000-0005-0000-0000-00009CAB0000}"/>
    <cellStyle name="Normal 3 2 7 2 2 7" xfId="26479" xr:uid="{00000000-0005-0000-0000-00009DAB0000}"/>
    <cellStyle name="Normal 3 2 7 2 2 8" xfId="34865" xr:uid="{00000000-0005-0000-0000-00009EAB0000}"/>
    <cellStyle name="Normal 3 2 7 2 2 9" xfId="43251" xr:uid="{00000000-0005-0000-0000-00009FAB0000}"/>
    <cellStyle name="Normal 3 2 7 2 3" xfId="1711" xr:uid="{00000000-0005-0000-0000-0000A0AB0000}"/>
    <cellStyle name="Normal 3 2 7 2 3 10" xfId="52036" xr:uid="{00000000-0005-0000-0000-0000A1AB0000}"/>
    <cellStyle name="Normal 3 2 7 2 3 11" xfId="60422" xr:uid="{00000000-0005-0000-0000-0000A2AB0000}"/>
    <cellStyle name="Normal 3 2 7 2 3 2" xfId="2731" xr:uid="{00000000-0005-0000-0000-0000A3AB0000}"/>
    <cellStyle name="Normal 3 2 7 2 3 2 2" xfId="5448" xr:uid="{00000000-0005-0000-0000-0000A4AB0000}"/>
    <cellStyle name="Normal 3 2 7 2 3 2 2 2" xfId="16802" xr:uid="{00000000-0005-0000-0000-0000A5AB0000}"/>
    <cellStyle name="Normal 3 2 7 2 3 2 2 3" xfId="25188" xr:uid="{00000000-0005-0000-0000-0000A6AB0000}"/>
    <cellStyle name="Normal 3 2 7 2 3 2 2 4" xfId="33574" xr:uid="{00000000-0005-0000-0000-0000A7AB0000}"/>
    <cellStyle name="Normal 3 2 7 2 3 2 2 5" xfId="41960" xr:uid="{00000000-0005-0000-0000-0000A8AB0000}"/>
    <cellStyle name="Normal 3 2 7 2 3 2 2 6" xfId="50346" xr:uid="{00000000-0005-0000-0000-0000A9AB0000}"/>
    <cellStyle name="Normal 3 2 7 2 3 2 2 7" xfId="58732" xr:uid="{00000000-0005-0000-0000-0000AAAB0000}"/>
    <cellStyle name="Normal 3 2 7 2 3 2 3" xfId="8416" xr:uid="{00000000-0005-0000-0000-0000ABAB0000}"/>
    <cellStyle name="Normal 3 2 7 2 3 2 3 2" xfId="14092" xr:uid="{00000000-0005-0000-0000-0000ACAB0000}"/>
    <cellStyle name="Normal 3 2 7 2 3 2 3 3" xfId="22478" xr:uid="{00000000-0005-0000-0000-0000ADAB0000}"/>
    <cellStyle name="Normal 3 2 7 2 3 2 3 4" xfId="30864" xr:uid="{00000000-0005-0000-0000-0000AEAB0000}"/>
    <cellStyle name="Normal 3 2 7 2 3 2 3 5" xfId="39250" xr:uid="{00000000-0005-0000-0000-0000AFAB0000}"/>
    <cellStyle name="Normal 3 2 7 2 3 2 3 6" xfId="47636" xr:uid="{00000000-0005-0000-0000-0000B0AB0000}"/>
    <cellStyle name="Normal 3 2 7 2 3 2 3 7" xfId="56022" xr:uid="{00000000-0005-0000-0000-0000B1AB0000}"/>
    <cellStyle name="Normal 3 2 7 2 3 2 4" xfId="11126" xr:uid="{00000000-0005-0000-0000-0000B2AB0000}"/>
    <cellStyle name="Normal 3 2 7 2 3 2 5" xfId="19512" xr:uid="{00000000-0005-0000-0000-0000B3AB0000}"/>
    <cellStyle name="Normal 3 2 7 2 3 2 6" xfId="27898" xr:uid="{00000000-0005-0000-0000-0000B4AB0000}"/>
    <cellStyle name="Normal 3 2 7 2 3 2 7" xfId="36284" xr:uid="{00000000-0005-0000-0000-0000B5AB0000}"/>
    <cellStyle name="Normal 3 2 7 2 3 2 8" xfId="44670" xr:uid="{00000000-0005-0000-0000-0000B6AB0000}"/>
    <cellStyle name="Normal 3 2 7 2 3 2 9" xfId="53056" xr:uid="{00000000-0005-0000-0000-0000B7AB0000}"/>
    <cellStyle name="Normal 3 2 7 2 3 3" xfId="4428" xr:uid="{00000000-0005-0000-0000-0000B8AB0000}"/>
    <cellStyle name="Normal 3 2 7 2 3 3 2" xfId="15782" xr:uid="{00000000-0005-0000-0000-0000B9AB0000}"/>
    <cellStyle name="Normal 3 2 7 2 3 3 3" xfId="24168" xr:uid="{00000000-0005-0000-0000-0000BAAB0000}"/>
    <cellStyle name="Normal 3 2 7 2 3 3 4" xfId="32554" xr:uid="{00000000-0005-0000-0000-0000BBAB0000}"/>
    <cellStyle name="Normal 3 2 7 2 3 3 5" xfId="40940" xr:uid="{00000000-0005-0000-0000-0000BCAB0000}"/>
    <cellStyle name="Normal 3 2 7 2 3 3 6" xfId="49326" xr:uid="{00000000-0005-0000-0000-0000BDAB0000}"/>
    <cellStyle name="Normal 3 2 7 2 3 3 7" xfId="57712" xr:uid="{00000000-0005-0000-0000-0000BEAB0000}"/>
    <cellStyle name="Normal 3 2 7 2 3 4" xfId="7396" xr:uid="{00000000-0005-0000-0000-0000BFAB0000}"/>
    <cellStyle name="Normal 3 2 7 2 3 4 2" xfId="13072" xr:uid="{00000000-0005-0000-0000-0000C0AB0000}"/>
    <cellStyle name="Normal 3 2 7 2 3 4 3" xfId="21458" xr:uid="{00000000-0005-0000-0000-0000C1AB0000}"/>
    <cellStyle name="Normal 3 2 7 2 3 4 4" xfId="29844" xr:uid="{00000000-0005-0000-0000-0000C2AB0000}"/>
    <cellStyle name="Normal 3 2 7 2 3 4 5" xfId="38230" xr:uid="{00000000-0005-0000-0000-0000C3AB0000}"/>
    <cellStyle name="Normal 3 2 7 2 3 4 6" xfId="46616" xr:uid="{00000000-0005-0000-0000-0000C4AB0000}"/>
    <cellStyle name="Normal 3 2 7 2 3 4 7" xfId="55002" xr:uid="{00000000-0005-0000-0000-0000C5AB0000}"/>
    <cellStyle name="Normal 3 2 7 2 3 5" xfId="10106" xr:uid="{00000000-0005-0000-0000-0000C6AB0000}"/>
    <cellStyle name="Normal 3 2 7 2 3 6" xfId="18492" xr:uid="{00000000-0005-0000-0000-0000C7AB0000}"/>
    <cellStyle name="Normal 3 2 7 2 3 7" xfId="26878" xr:uid="{00000000-0005-0000-0000-0000C8AB0000}"/>
    <cellStyle name="Normal 3 2 7 2 3 8" xfId="35264" xr:uid="{00000000-0005-0000-0000-0000C9AB0000}"/>
    <cellStyle name="Normal 3 2 7 2 3 9" xfId="43650" xr:uid="{00000000-0005-0000-0000-0000CAAB0000}"/>
    <cellStyle name="Normal 3 2 7 2 4" xfId="2332" xr:uid="{00000000-0005-0000-0000-0000CBAB0000}"/>
    <cellStyle name="Normal 3 2 7 2 4 2" xfId="5049" xr:uid="{00000000-0005-0000-0000-0000CCAB0000}"/>
    <cellStyle name="Normal 3 2 7 2 4 2 2" xfId="16403" xr:uid="{00000000-0005-0000-0000-0000CDAB0000}"/>
    <cellStyle name="Normal 3 2 7 2 4 2 3" xfId="24789" xr:uid="{00000000-0005-0000-0000-0000CEAB0000}"/>
    <cellStyle name="Normal 3 2 7 2 4 2 4" xfId="33175" xr:uid="{00000000-0005-0000-0000-0000CFAB0000}"/>
    <cellStyle name="Normal 3 2 7 2 4 2 5" xfId="41561" xr:uid="{00000000-0005-0000-0000-0000D0AB0000}"/>
    <cellStyle name="Normal 3 2 7 2 4 2 6" xfId="49947" xr:uid="{00000000-0005-0000-0000-0000D1AB0000}"/>
    <cellStyle name="Normal 3 2 7 2 4 2 7" xfId="58333" xr:uid="{00000000-0005-0000-0000-0000D2AB0000}"/>
    <cellStyle name="Normal 3 2 7 2 4 3" xfId="8017" xr:uid="{00000000-0005-0000-0000-0000D3AB0000}"/>
    <cellStyle name="Normal 3 2 7 2 4 3 2" xfId="13693" xr:uid="{00000000-0005-0000-0000-0000D4AB0000}"/>
    <cellStyle name="Normal 3 2 7 2 4 3 3" xfId="22079" xr:uid="{00000000-0005-0000-0000-0000D5AB0000}"/>
    <cellStyle name="Normal 3 2 7 2 4 3 4" xfId="30465" xr:uid="{00000000-0005-0000-0000-0000D6AB0000}"/>
    <cellStyle name="Normal 3 2 7 2 4 3 5" xfId="38851" xr:uid="{00000000-0005-0000-0000-0000D7AB0000}"/>
    <cellStyle name="Normal 3 2 7 2 4 3 6" xfId="47237" xr:uid="{00000000-0005-0000-0000-0000D8AB0000}"/>
    <cellStyle name="Normal 3 2 7 2 4 3 7" xfId="55623" xr:uid="{00000000-0005-0000-0000-0000D9AB0000}"/>
    <cellStyle name="Normal 3 2 7 2 4 4" xfId="10727" xr:uid="{00000000-0005-0000-0000-0000DAAB0000}"/>
    <cellStyle name="Normal 3 2 7 2 4 5" xfId="19113" xr:uid="{00000000-0005-0000-0000-0000DBAB0000}"/>
    <cellStyle name="Normal 3 2 7 2 4 6" xfId="27499" xr:uid="{00000000-0005-0000-0000-0000DCAB0000}"/>
    <cellStyle name="Normal 3 2 7 2 4 7" xfId="35885" xr:uid="{00000000-0005-0000-0000-0000DDAB0000}"/>
    <cellStyle name="Normal 3 2 7 2 4 8" xfId="44271" xr:uid="{00000000-0005-0000-0000-0000DEAB0000}"/>
    <cellStyle name="Normal 3 2 7 2 4 9" xfId="52657" xr:uid="{00000000-0005-0000-0000-0000DFAB0000}"/>
    <cellStyle name="Normal 3 2 7 2 5" xfId="3583" xr:uid="{00000000-0005-0000-0000-0000E0AB0000}"/>
    <cellStyle name="Normal 3 2 7 2 5 2" xfId="14937" xr:uid="{00000000-0005-0000-0000-0000E1AB0000}"/>
    <cellStyle name="Normal 3 2 7 2 5 3" xfId="23323" xr:uid="{00000000-0005-0000-0000-0000E2AB0000}"/>
    <cellStyle name="Normal 3 2 7 2 5 4" xfId="31709" xr:uid="{00000000-0005-0000-0000-0000E3AB0000}"/>
    <cellStyle name="Normal 3 2 7 2 5 5" xfId="40095" xr:uid="{00000000-0005-0000-0000-0000E4AB0000}"/>
    <cellStyle name="Normal 3 2 7 2 5 6" xfId="48481" xr:uid="{00000000-0005-0000-0000-0000E5AB0000}"/>
    <cellStyle name="Normal 3 2 7 2 5 7" xfId="56867" xr:uid="{00000000-0005-0000-0000-0000E6AB0000}"/>
    <cellStyle name="Normal 3 2 7 2 6" xfId="6551" xr:uid="{00000000-0005-0000-0000-0000E7AB0000}"/>
    <cellStyle name="Normal 3 2 7 2 6 2" xfId="12227" xr:uid="{00000000-0005-0000-0000-0000E8AB0000}"/>
    <cellStyle name="Normal 3 2 7 2 6 3" xfId="20613" xr:uid="{00000000-0005-0000-0000-0000E9AB0000}"/>
    <cellStyle name="Normal 3 2 7 2 6 4" xfId="28999" xr:uid="{00000000-0005-0000-0000-0000EAAB0000}"/>
    <cellStyle name="Normal 3 2 7 2 6 5" xfId="37385" xr:uid="{00000000-0005-0000-0000-0000EBAB0000}"/>
    <cellStyle name="Normal 3 2 7 2 6 6" xfId="45771" xr:uid="{00000000-0005-0000-0000-0000ECAB0000}"/>
    <cellStyle name="Normal 3 2 7 2 6 7" xfId="54157" xr:uid="{00000000-0005-0000-0000-0000EDAB0000}"/>
    <cellStyle name="Normal 3 2 7 2 7" xfId="9261" xr:uid="{00000000-0005-0000-0000-0000EEAB0000}"/>
    <cellStyle name="Normal 3 2 7 2 8" xfId="17647" xr:uid="{00000000-0005-0000-0000-0000EFAB0000}"/>
    <cellStyle name="Normal 3 2 7 2 9" xfId="26033" xr:uid="{00000000-0005-0000-0000-0000F0AB0000}"/>
    <cellStyle name="Normal 3 2 7 3" xfId="1227" xr:uid="{00000000-0005-0000-0000-0000F1AB0000}"/>
    <cellStyle name="Normal 3 2 7 3 10" xfId="43252" xr:uid="{00000000-0005-0000-0000-0000F2AB0000}"/>
    <cellStyle name="Normal 3 2 7 3 11" xfId="51638" xr:uid="{00000000-0005-0000-0000-0000F3AB0000}"/>
    <cellStyle name="Normal 3 2 7 3 12" xfId="60024" xr:uid="{00000000-0005-0000-0000-0000F4AB0000}"/>
    <cellStyle name="Normal 3 2 7 3 13" xfId="61438" xr:uid="{00000000-0005-0000-0000-0000F5AB0000}"/>
    <cellStyle name="Normal 3 2 7 3 2" xfId="1928" xr:uid="{00000000-0005-0000-0000-0000F6AB0000}"/>
    <cellStyle name="Normal 3 2 7 3 2 10" xfId="52253" xr:uid="{00000000-0005-0000-0000-0000F7AB0000}"/>
    <cellStyle name="Normal 3 2 7 3 2 11" xfId="60639" xr:uid="{00000000-0005-0000-0000-0000F8AB0000}"/>
    <cellStyle name="Normal 3 2 7 3 2 2" xfId="3178" xr:uid="{00000000-0005-0000-0000-0000F9AB0000}"/>
    <cellStyle name="Normal 3 2 7 3 2 2 2" xfId="5895" xr:uid="{00000000-0005-0000-0000-0000FAAB0000}"/>
    <cellStyle name="Normal 3 2 7 3 2 2 2 2" xfId="17249" xr:uid="{00000000-0005-0000-0000-0000FBAB0000}"/>
    <cellStyle name="Normal 3 2 7 3 2 2 2 3" xfId="25635" xr:uid="{00000000-0005-0000-0000-0000FCAB0000}"/>
    <cellStyle name="Normal 3 2 7 3 2 2 2 4" xfId="34021" xr:uid="{00000000-0005-0000-0000-0000FDAB0000}"/>
    <cellStyle name="Normal 3 2 7 3 2 2 2 5" xfId="42407" xr:uid="{00000000-0005-0000-0000-0000FEAB0000}"/>
    <cellStyle name="Normal 3 2 7 3 2 2 2 6" xfId="50793" xr:uid="{00000000-0005-0000-0000-0000FFAB0000}"/>
    <cellStyle name="Normal 3 2 7 3 2 2 2 7" xfId="59179" xr:uid="{00000000-0005-0000-0000-000000AC0000}"/>
    <cellStyle name="Normal 3 2 7 3 2 2 3" xfId="8863" xr:uid="{00000000-0005-0000-0000-000001AC0000}"/>
    <cellStyle name="Normal 3 2 7 3 2 2 3 2" xfId="14539" xr:uid="{00000000-0005-0000-0000-000002AC0000}"/>
    <cellStyle name="Normal 3 2 7 3 2 2 3 3" xfId="22925" xr:uid="{00000000-0005-0000-0000-000003AC0000}"/>
    <cellStyle name="Normal 3 2 7 3 2 2 3 4" xfId="31311" xr:uid="{00000000-0005-0000-0000-000004AC0000}"/>
    <cellStyle name="Normal 3 2 7 3 2 2 3 5" xfId="39697" xr:uid="{00000000-0005-0000-0000-000005AC0000}"/>
    <cellStyle name="Normal 3 2 7 3 2 2 3 6" xfId="48083" xr:uid="{00000000-0005-0000-0000-000006AC0000}"/>
    <cellStyle name="Normal 3 2 7 3 2 2 3 7" xfId="56469" xr:uid="{00000000-0005-0000-0000-000007AC0000}"/>
    <cellStyle name="Normal 3 2 7 3 2 2 4" xfId="11573" xr:uid="{00000000-0005-0000-0000-000008AC0000}"/>
    <cellStyle name="Normal 3 2 7 3 2 2 5" xfId="19959" xr:uid="{00000000-0005-0000-0000-000009AC0000}"/>
    <cellStyle name="Normal 3 2 7 3 2 2 6" xfId="28345" xr:uid="{00000000-0005-0000-0000-00000AAC0000}"/>
    <cellStyle name="Normal 3 2 7 3 2 2 7" xfId="36731" xr:uid="{00000000-0005-0000-0000-00000BAC0000}"/>
    <cellStyle name="Normal 3 2 7 3 2 2 8" xfId="45117" xr:uid="{00000000-0005-0000-0000-00000CAC0000}"/>
    <cellStyle name="Normal 3 2 7 3 2 2 9" xfId="53503" xr:uid="{00000000-0005-0000-0000-00000DAC0000}"/>
    <cellStyle name="Normal 3 2 7 3 2 3" xfId="4645" xr:uid="{00000000-0005-0000-0000-00000EAC0000}"/>
    <cellStyle name="Normal 3 2 7 3 2 3 2" xfId="15999" xr:uid="{00000000-0005-0000-0000-00000FAC0000}"/>
    <cellStyle name="Normal 3 2 7 3 2 3 3" xfId="24385" xr:uid="{00000000-0005-0000-0000-000010AC0000}"/>
    <cellStyle name="Normal 3 2 7 3 2 3 4" xfId="32771" xr:uid="{00000000-0005-0000-0000-000011AC0000}"/>
    <cellStyle name="Normal 3 2 7 3 2 3 5" xfId="41157" xr:uid="{00000000-0005-0000-0000-000012AC0000}"/>
    <cellStyle name="Normal 3 2 7 3 2 3 6" xfId="49543" xr:uid="{00000000-0005-0000-0000-000013AC0000}"/>
    <cellStyle name="Normal 3 2 7 3 2 3 7" xfId="57929" xr:uid="{00000000-0005-0000-0000-000014AC0000}"/>
    <cellStyle name="Normal 3 2 7 3 2 4" xfId="7613" xr:uid="{00000000-0005-0000-0000-000015AC0000}"/>
    <cellStyle name="Normal 3 2 7 3 2 4 2" xfId="13289" xr:uid="{00000000-0005-0000-0000-000016AC0000}"/>
    <cellStyle name="Normal 3 2 7 3 2 4 3" xfId="21675" xr:uid="{00000000-0005-0000-0000-000017AC0000}"/>
    <cellStyle name="Normal 3 2 7 3 2 4 4" xfId="30061" xr:uid="{00000000-0005-0000-0000-000018AC0000}"/>
    <cellStyle name="Normal 3 2 7 3 2 4 5" xfId="38447" xr:uid="{00000000-0005-0000-0000-000019AC0000}"/>
    <cellStyle name="Normal 3 2 7 3 2 4 6" xfId="46833" xr:uid="{00000000-0005-0000-0000-00001AAC0000}"/>
    <cellStyle name="Normal 3 2 7 3 2 4 7" xfId="55219" xr:uid="{00000000-0005-0000-0000-00001BAC0000}"/>
    <cellStyle name="Normal 3 2 7 3 2 5" xfId="10323" xr:uid="{00000000-0005-0000-0000-00001CAC0000}"/>
    <cellStyle name="Normal 3 2 7 3 2 6" xfId="18709" xr:uid="{00000000-0005-0000-0000-00001DAC0000}"/>
    <cellStyle name="Normal 3 2 7 3 2 7" xfId="27095" xr:uid="{00000000-0005-0000-0000-00001EAC0000}"/>
    <cellStyle name="Normal 3 2 7 3 2 8" xfId="35481" xr:uid="{00000000-0005-0000-0000-00001FAC0000}"/>
    <cellStyle name="Normal 3 2 7 3 2 9" xfId="43867" xr:uid="{00000000-0005-0000-0000-000020AC0000}"/>
    <cellStyle name="Normal 3 2 7 3 3" xfId="2333" xr:uid="{00000000-0005-0000-0000-000021AC0000}"/>
    <cellStyle name="Normal 3 2 7 3 3 2" xfId="5050" xr:uid="{00000000-0005-0000-0000-000022AC0000}"/>
    <cellStyle name="Normal 3 2 7 3 3 2 2" xfId="16404" xr:uid="{00000000-0005-0000-0000-000023AC0000}"/>
    <cellStyle name="Normal 3 2 7 3 3 2 3" xfId="24790" xr:uid="{00000000-0005-0000-0000-000024AC0000}"/>
    <cellStyle name="Normal 3 2 7 3 3 2 4" xfId="33176" xr:uid="{00000000-0005-0000-0000-000025AC0000}"/>
    <cellStyle name="Normal 3 2 7 3 3 2 5" xfId="41562" xr:uid="{00000000-0005-0000-0000-000026AC0000}"/>
    <cellStyle name="Normal 3 2 7 3 3 2 6" xfId="49948" xr:uid="{00000000-0005-0000-0000-000027AC0000}"/>
    <cellStyle name="Normal 3 2 7 3 3 2 7" xfId="58334" xr:uid="{00000000-0005-0000-0000-000028AC0000}"/>
    <cellStyle name="Normal 3 2 7 3 3 3" xfId="8018" xr:uid="{00000000-0005-0000-0000-000029AC0000}"/>
    <cellStyle name="Normal 3 2 7 3 3 3 2" xfId="13694" xr:uid="{00000000-0005-0000-0000-00002AAC0000}"/>
    <cellStyle name="Normal 3 2 7 3 3 3 3" xfId="22080" xr:uid="{00000000-0005-0000-0000-00002BAC0000}"/>
    <cellStyle name="Normal 3 2 7 3 3 3 4" xfId="30466" xr:uid="{00000000-0005-0000-0000-00002CAC0000}"/>
    <cellStyle name="Normal 3 2 7 3 3 3 5" xfId="38852" xr:uid="{00000000-0005-0000-0000-00002DAC0000}"/>
    <cellStyle name="Normal 3 2 7 3 3 3 6" xfId="47238" xr:uid="{00000000-0005-0000-0000-00002EAC0000}"/>
    <cellStyle name="Normal 3 2 7 3 3 3 7" xfId="55624" xr:uid="{00000000-0005-0000-0000-00002FAC0000}"/>
    <cellStyle name="Normal 3 2 7 3 3 4" xfId="10728" xr:uid="{00000000-0005-0000-0000-000030AC0000}"/>
    <cellStyle name="Normal 3 2 7 3 3 5" xfId="19114" xr:uid="{00000000-0005-0000-0000-000031AC0000}"/>
    <cellStyle name="Normal 3 2 7 3 3 6" xfId="27500" xr:uid="{00000000-0005-0000-0000-000032AC0000}"/>
    <cellStyle name="Normal 3 2 7 3 3 7" xfId="35886" xr:uid="{00000000-0005-0000-0000-000033AC0000}"/>
    <cellStyle name="Normal 3 2 7 3 3 8" xfId="44272" xr:uid="{00000000-0005-0000-0000-000034AC0000}"/>
    <cellStyle name="Normal 3 2 7 3 3 9" xfId="52658" xr:uid="{00000000-0005-0000-0000-000035AC0000}"/>
    <cellStyle name="Normal 3 2 7 3 4" xfId="4030" xr:uid="{00000000-0005-0000-0000-000036AC0000}"/>
    <cellStyle name="Normal 3 2 7 3 4 2" xfId="15384" xr:uid="{00000000-0005-0000-0000-000037AC0000}"/>
    <cellStyle name="Normal 3 2 7 3 4 3" xfId="23770" xr:uid="{00000000-0005-0000-0000-000038AC0000}"/>
    <cellStyle name="Normal 3 2 7 3 4 4" xfId="32156" xr:uid="{00000000-0005-0000-0000-000039AC0000}"/>
    <cellStyle name="Normal 3 2 7 3 4 5" xfId="40542" xr:uid="{00000000-0005-0000-0000-00003AAC0000}"/>
    <cellStyle name="Normal 3 2 7 3 4 6" xfId="48928" xr:uid="{00000000-0005-0000-0000-00003BAC0000}"/>
    <cellStyle name="Normal 3 2 7 3 4 7" xfId="57314" xr:uid="{00000000-0005-0000-0000-00003CAC0000}"/>
    <cellStyle name="Normal 3 2 7 3 5" xfId="6998" xr:uid="{00000000-0005-0000-0000-00003DAC0000}"/>
    <cellStyle name="Normal 3 2 7 3 5 2" xfId="12674" xr:uid="{00000000-0005-0000-0000-00003EAC0000}"/>
    <cellStyle name="Normal 3 2 7 3 5 3" xfId="21060" xr:uid="{00000000-0005-0000-0000-00003FAC0000}"/>
    <cellStyle name="Normal 3 2 7 3 5 4" xfId="29446" xr:uid="{00000000-0005-0000-0000-000040AC0000}"/>
    <cellStyle name="Normal 3 2 7 3 5 5" xfId="37832" xr:uid="{00000000-0005-0000-0000-000041AC0000}"/>
    <cellStyle name="Normal 3 2 7 3 5 6" xfId="46218" xr:uid="{00000000-0005-0000-0000-000042AC0000}"/>
    <cellStyle name="Normal 3 2 7 3 5 7" xfId="54604" xr:uid="{00000000-0005-0000-0000-000043AC0000}"/>
    <cellStyle name="Normal 3 2 7 3 6" xfId="9708" xr:uid="{00000000-0005-0000-0000-000044AC0000}"/>
    <cellStyle name="Normal 3 2 7 3 7" xfId="18094" xr:uid="{00000000-0005-0000-0000-000045AC0000}"/>
    <cellStyle name="Normal 3 2 7 3 8" xfId="26480" xr:uid="{00000000-0005-0000-0000-000046AC0000}"/>
    <cellStyle name="Normal 3 2 7 3 9" xfId="34866" xr:uid="{00000000-0005-0000-0000-000047AC0000}"/>
    <cellStyle name="Normal 3 2 7 4" xfId="1225" xr:uid="{00000000-0005-0000-0000-000048AC0000}"/>
    <cellStyle name="Normal 3 2 7 4 10" xfId="51636" xr:uid="{00000000-0005-0000-0000-000049AC0000}"/>
    <cellStyle name="Normal 3 2 7 4 11" xfId="60022" xr:uid="{00000000-0005-0000-0000-00004AAC0000}"/>
    <cellStyle name="Normal 3 2 7 4 2" xfId="3176" xr:uid="{00000000-0005-0000-0000-00004BAC0000}"/>
    <cellStyle name="Normal 3 2 7 4 2 2" xfId="5893" xr:uid="{00000000-0005-0000-0000-00004CAC0000}"/>
    <cellStyle name="Normal 3 2 7 4 2 2 2" xfId="17247" xr:uid="{00000000-0005-0000-0000-00004DAC0000}"/>
    <cellStyle name="Normal 3 2 7 4 2 2 3" xfId="25633" xr:uid="{00000000-0005-0000-0000-00004EAC0000}"/>
    <cellStyle name="Normal 3 2 7 4 2 2 4" xfId="34019" xr:uid="{00000000-0005-0000-0000-00004FAC0000}"/>
    <cellStyle name="Normal 3 2 7 4 2 2 5" xfId="42405" xr:uid="{00000000-0005-0000-0000-000050AC0000}"/>
    <cellStyle name="Normal 3 2 7 4 2 2 6" xfId="50791" xr:uid="{00000000-0005-0000-0000-000051AC0000}"/>
    <cellStyle name="Normal 3 2 7 4 2 2 7" xfId="59177" xr:uid="{00000000-0005-0000-0000-000052AC0000}"/>
    <cellStyle name="Normal 3 2 7 4 2 3" xfId="8861" xr:uid="{00000000-0005-0000-0000-000053AC0000}"/>
    <cellStyle name="Normal 3 2 7 4 2 3 2" xfId="14537" xr:uid="{00000000-0005-0000-0000-000054AC0000}"/>
    <cellStyle name="Normal 3 2 7 4 2 3 3" xfId="22923" xr:uid="{00000000-0005-0000-0000-000055AC0000}"/>
    <cellStyle name="Normal 3 2 7 4 2 3 4" xfId="31309" xr:uid="{00000000-0005-0000-0000-000056AC0000}"/>
    <cellStyle name="Normal 3 2 7 4 2 3 5" xfId="39695" xr:uid="{00000000-0005-0000-0000-000057AC0000}"/>
    <cellStyle name="Normal 3 2 7 4 2 3 6" xfId="48081" xr:uid="{00000000-0005-0000-0000-000058AC0000}"/>
    <cellStyle name="Normal 3 2 7 4 2 3 7" xfId="56467" xr:uid="{00000000-0005-0000-0000-000059AC0000}"/>
    <cellStyle name="Normal 3 2 7 4 2 4" xfId="11571" xr:uid="{00000000-0005-0000-0000-00005AAC0000}"/>
    <cellStyle name="Normal 3 2 7 4 2 5" xfId="19957" xr:uid="{00000000-0005-0000-0000-00005BAC0000}"/>
    <cellStyle name="Normal 3 2 7 4 2 6" xfId="28343" xr:uid="{00000000-0005-0000-0000-00005CAC0000}"/>
    <cellStyle name="Normal 3 2 7 4 2 7" xfId="36729" xr:uid="{00000000-0005-0000-0000-00005DAC0000}"/>
    <cellStyle name="Normal 3 2 7 4 2 8" xfId="45115" xr:uid="{00000000-0005-0000-0000-00005EAC0000}"/>
    <cellStyle name="Normal 3 2 7 4 2 9" xfId="53501" xr:uid="{00000000-0005-0000-0000-00005FAC0000}"/>
    <cellStyle name="Normal 3 2 7 4 3" xfId="4028" xr:uid="{00000000-0005-0000-0000-000060AC0000}"/>
    <cellStyle name="Normal 3 2 7 4 3 2" xfId="15382" xr:uid="{00000000-0005-0000-0000-000061AC0000}"/>
    <cellStyle name="Normal 3 2 7 4 3 3" xfId="23768" xr:uid="{00000000-0005-0000-0000-000062AC0000}"/>
    <cellStyle name="Normal 3 2 7 4 3 4" xfId="32154" xr:uid="{00000000-0005-0000-0000-000063AC0000}"/>
    <cellStyle name="Normal 3 2 7 4 3 5" xfId="40540" xr:uid="{00000000-0005-0000-0000-000064AC0000}"/>
    <cellStyle name="Normal 3 2 7 4 3 6" xfId="48926" xr:uid="{00000000-0005-0000-0000-000065AC0000}"/>
    <cellStyle name="Normal 3 2 7 4 3 7" xfId="57312" xr:uid="{00000000-0005-0000-0000-000066AC0000}"/>
    <cellStyle name="Normal 3 2 7 4 4" xfId="6996" xr:uid="{00000000-0005-0000-0000-000067AC0000}"/>
    <cellStyle name="Normal 3 2 7 4 4 2" xfId="12672" xr:uid="{00000000-0005-0000-0000-000068AC0000}"/>
    <cellStyle name="Normal 3 2 7 4 4 3" xfId="21058" xr:uid="{00000000-0005-0000-0000-000069AC0000}"/>
    <cellStyle name="Normal 3 2 7 4 4 4" xfId="29444" xr:uid="{00000000-0005-0000-0000-00006AAC0000}"/>
    <cellStyle name="Normal 3 2 7 4 4 5" xfId="37830" xr:uid="{00000000-0005-0000-0000-00006BAC0000}"/>
    <cellStyle name="Normal 3 2 7 4 4 6" xfId="46216" xr:uid="{00000000-0005-0000-0000-00006CAC0000}"/>
    <cellStyle name="Normal 3 2 7 4 4 7" xfId="54602" xr:uid="{00000000-0005-0000-0000-00006DAC0000}"/>
    <cellStyle name="Normal 3 2 7 4 5" xfId="9706" xr:uid="{00000000-0005-0000-0000-00006EAC0000}"/>
    <cellStyle name="Normal 3 2 7 4 6" xfId="18092" xr:uid="{00000000-0005-0000-0000-00006FAC0000}"/>
    <cellStyle name="Normal 3 2 7 4 7" xfId="26478" xr:uid="{00000000-0005-0000-0000-000070AC0000}"/>
    <cellStyle name="Normal 3 2 7 4 8" xfId="34864" xr:uid="{00000000-0005-0000-0000-000071AC0000}"/>
    <cellStyle name="Normal 3 2 7 4 9" xfId="43250" xr:uid="{00000000-0005-0000-0000-000072AC0000}"/>
    <cellStyle name="Normal 3 2 7 5" xfId="1710" xr:uid="{00000000-0005-0000-0000-000073AC0000}"/>
    <cellStyle name="Normal 3 2 7 5 10" xfId="52035" xr:uid="{00000000-0005-0000-0000-000074AC0000}"/>
    <cellStyle name="Normal 3 2 7 5 11" xfId="60421" xr:uid="{00000000-0005-0000-0000-000075AC0000}"/>
    <cellStyle name="Normal 3 2 7 5 2" xfId="2730" xr:uid="{00000000-0005-0000-0000-000076AC0000}"/>
    <cellStyle name="Normal 3 2 7 5 2 2" xfId="5447" xr:uid="{00000000-0005-0000-0000-000077AC0000}"/>
    <cellStyle name="Normal 3 2 7 5 2 2 2" xfId="16801" xr:uid="{00000000-0005-0000-0000-000078AC0000}"/>
    <cellStyle name="Normal 3 2 7 5 2 2 3" xfId="25187" xr:uid="{00000000-0005-0000-0000-000079AC0000}"/>
    <cellStyle name="Normal 3 2 7 5 2 2 4" xfId="33573" xr:uid="{00000000-0005-0000-0000-00007AAC0000}"/>
    <cellStyle name="Normal 3 2 7 5 2 2 5" xfId="41959" xr:uid="{00000000-0005-0000-0000-00007BAC0000}"/>
    <cellStyle name="Normal 3 2 7 5 2 2 6" xfId="50345" xr:uid="{00000000-0005-0000-0000-00007CAC0000}"/>
    <cellStyle name="Normal 3 2 7 5 2 2 7" xfId="58731" xr:uid="{00000000-0005-0000-0000-00007DAC0000}"/>
    <cellStyle name="Normal 3 2 7 5 2 3" xfId="8415" xr:uid="{00000000-0005-0000-0000-00007EAC0000}"/>
    <cellStyle name="Normal 3 2 7 5 2 3 2" xfId="14091" xr:uid="{00000000-0005-0000-0000-00007FAC0000}"/>
    <cellStyle name="Normal 3 2 7 5 2 3 3" xfId="22477" xr:uid="{00000000-0005-0000-0000-000080AC0000}"/>
    <cellStyle name="Normal 3 2 7 5 2 3 4" xfId="30863" xr:uid="{00000000-0005-0000-0000-000081AC0000}"/>
    <cellStyle name="Normal 3 2 7 5 2 3 5" xfId="39249" xr:uid="{00000000-0005-0000-0000-000082AC0000}"/>
    <cellStyle name="Normal 3 2 7 5 2 3 6" xfId="47635" xr:uid="{00000000-0005-0000-0000-000083AC0000}"/>
    <cellStyle name="Normal 3 2 7 5 2 3 7" xfId="56021" xr:uid="{00000000-0005-0000-0000-000084AC0000}"/>
    <cellStyle name="Normal 3 2 7 5 2 4" xfId="11125" xr:uid="{00000000-0005-0000-0000-000085AC0000}"/>
    <cellStyle name="Normal 3 2 7 5 2 5" xfId="19511" xr:uid="{00000000-0005-0000-0000-000086AC0000}"/>
    <cellStyle name="Normal 3 2 7 5 2 6" xfId="27897" xr:uid="{00000000-0005-0000-0000-000087AC0000}"/>
    <cellStyle name="Normal 3 2 7 5 2 7" xfId="36283" xr:uid="{00000000-0005-0000-0000-000088AC0000}"/>
    <cellStyle name="Normal 3 2 7 5 2 8" xfId="44669" xr:uid="{00000000-0005-0000-0000-000089AC0000}"/>
    <cellStyle name="Normal 3 2 7 5 2 9" xfId="53055" xr:uid="{00000000-0005-0000-0000-00008AAC0000}"/>
    <cellStyle name="Normal 3 2 7 5 3" xfId="4427" xr:uid="{00000000-0005-0000-0000-00008BAC0000}"/>
    <cellStyle name="Normal 3 2 7 5 3 2" xfId="15781" xr:uid="{00000000-0005-0000-0000-00008CAC0000}"/>
    <cellStyle name="Normal 3 2 7 5 3 3" xfId="24167" xr:uid="{00000000-0005-0000-0000-00008DAC0000}"/>
    <cellStyle name="Normal 3 2 7 5 3 4" xfId="32553" xr:uid="{00000000-0005-0000-0000-00008EAC0000}"/>
    <cellStyle name="Normal 3 2 7 5 3 5" xfId="40939" xr:uid="{00000000-0005-0000-0000-00008FAC0000}"/>
    <cellStyle name="Normal 3 2 7 5 3 6" xfId="49325" xr:uid="{00000000-0005-0000-0000-000090AC0000}"/>
    <cellStyle name="Normal 3 2 7 5 3 7" xfId="57711" xr:uid="{00000000-0005-0000-0000-000091AC0000}"/>
    <cellStyle name="Normal 3 2 7 5 4" xfId="7395" xr:uid="{00000000-0005-0000-0000-000092AC0000}"/>
    <cellStyle name="Normal 3 2 7 5 4 2" xfId="13071" xr:uid="{00000000-0005-0000-0000-000093AC0000}"/>
    <cellStyle name="Normal 3 2 7 5 4 3" xfId="21457" xr:uid="{00000000-0005-0000-0000-000094AC0000}"/>
    <cellStyle name="Normal 3 2 7 5 4 4" xfId="29843" xr:uid="{00000000-0005-0000-0000-000095AC0000}"/>
    <cellStyle name="Normal 3 2 7 5 4 5" xfId="38229" xr:uid="{00000000-0005-0000-0000-000096AC0000}"/>
    <cellStyle name="Normal 3 2 7 5 4 6" xfId="46615" xr:uid="{00000000-0005-0000-0000-000097AC0000}"/>
    <cellStyle name="Normal 3 2 7 5 4 7" xfId="55001" xr:uid="{00000000-0005-0000-0000-000098AC0000}"/>
    <cellStyle name="Normal 3 2 7 5 5" xfId="10105" xr:uid="{00000000-0005-0000-0000-000099AC0000}"/>
    <cellStyle name="Normal 3 2 7 5 6" xfId="18491" xr:uid="{00000000-0005-0000-0000-00009AAC0000}"/>
    <cellStyle name="Normal 3 2 7 5 7" xfId="26877" xr:uid="{00000000-0005-0000-0000-00009BAC0000}"/>
    <cellStyle name="Normal 3 2 7 5 8" xfId="35263" xr:uid="{00000000-0005-0000-0000-00009CAC0000}"/>
    <cellStyle name="Normal 3 2 7 5 9" xfId="43649" xr:uid="{00000000-0005-0000-0000-00009DAC0000}"/>
    <cellStyle name="Normal 3 2 7 6" xfId="2331" xr:uid="{00000000-0005-0000-0000-00009EAC0000}"/>
    <cellStyle name="Normal 3 2 7 6 2" xfId="5048" xr:uid="{00000000-0005-0000-0000-00009FAC0000}"/>
    <cellStyle name="Normal 3 2 7 6 2 2" xfId="16402" xr:uid="{00000000-0005-0000-0000-0000A0AC0000}"/>
    <cellStyle name="Normal 3 2 7 6 2 3" xfId="24788" xr:uid="{00000000-0005-0000-0000-0000A1AC0000}"/>
    <cellStyle name="Normal 3 2 7 6 2 4" xfId="33174" xr:uid="{00000000-0005-0000-0000-0000A2AC0000}"/>
    <cellStyle name="Normal 3 2 7 6 2 5" xfId="41560" xr:uid="{00000000-0005-0000-0000-0000A3AC0000}"/>
    <cellStyle name="Normal 3 2 7 6 2 6" xfId="49946" xr:uid="{00000000-0005-0000-0000-0000A4AC0000}"/>
    <cellStyle name="Normal 3 2 7 6 2 7" xfId="58332" xr:uid="{00000000-0005-0000-0000-0000A5AC0000}"/>
    <cellStyle name="Normal 3 2 7 6 3" xfId="8016" xr:uid="{00000000-0005-0000-0000-0000A6AC0000}"/>
    <cellStyle name="Normal 3 2 7 6 3 2" xfId="13692" xr:uid="{00000000-0005-0000-0000-0000A7AC0000}"/>
    <cellStyle name="Normal 3 2 7 6 3 3" xfId="22078" xr:uid="{00000000-0005-0000-0000-0000A8AC0000}"/>
    <cellStyle name="Normal 3 2 7 6 3 4" xfId="30464" xr:uid="{00000000-0005-0000-0000-0000A9AC0000}"/>
    <cellStyle name="Normal 3 2 7 6 3 5" xfId="38850" xr:uid="{00000000-0005-0000-0000-0000AAAC0000}"/>
    <cellStyle name="Normal 3 2 7 6 3 6" xfId="47236" xr:uid="{00000000-0005-0000-0000-0000ABAC0000}"/>
    <cellStyle name="Normal 3 2 7 6 3 7" xfId="55622" xr:uid="{00000000-0005-0000-0000-0000ACAC0000}"/>
    <cellStyle name="Normal 3 2 7 6 4" xfId="10726" xr:uid="{00000000-0005-0000-0000-0000ADAC0000}"/>
    <cellStyle name="Normal 3 2 7 6 5" xfId="19112" xr:uid="{00000000-0005-0000-0000-0000AEAC0000}"/>
    <cellStyle name="Normal 3 2 7 6 6" xfId="27498" xr:uid="{00000000-0005-0000-0000-0000AFAC0000}"/>
    <cellStyle name="Normal 3 2 7 6 7" xfId="35884" xr:uid="{00000000-0005-0000-0000-0000B0AC0000}"/>
    <cellStyle name="Normal 3 2 7 6 8" xfId="44270" xr:uid="{00000000-0005-0000-0000-0000B1AC0000}"/>
    <cellStyle name="Normal 3 2 7 6 9" xfId="52656" xr:uid="{00000000-0005-0000-0000-0000B2AC0000}"/>
    <cellStyle name="Normal 3 2 7 7" xfId="757" xr:uid="{00000000-0005-0000-0000-0000B3AC0000}"/>
    <cellStyle name="Normal 3 2 7 7 2" xfId="6550" xr:uid="{00000000-0005-0000-0000-0000B4AC0000}"/>
    <cellStyle name="Normal 3 2 7 7 3" xfId="12226" xr:uid="{00000000-0005-0000-0000-0000B5AC0000}"/>
    <cellStyle name="Normal 3 2 7 7 4" xfId="20612" xr:uid="{00000000-0005-0000-0000-0000B6AC0000}"/>
    <cellStyle name="Normal 3 2 7 7 5" xfId="28998" xr:uid="{00000000-0005-0000-0000-0000B7AC0000}"/>
    <cellStyle name="Normal 3 2 7 7 6" xfId="37384" xr:uid="{00000000-0005-0000-0000-0000B8AC0000}"/>
    <cellStyle name="Normal 3 2 7 7 7" xfId="45770" xr:uid="{00000000-0005-0000-0000-0000B9AC0000}"/>
    <cellStyle name="Normal 3 2 7 7 8" xfId="54156" xr:uid="{00000000-0005-0000-0000-0000BAAC0000}"/>
    <cellStyle name="Normal 3 2 7 8" xfId="3582" xr:uid="{00000000-0005-0000-0000-0000BBAC0000}"/>
    <cellStyle name="Normal 3 2 7 8 2" xfId="14936" xr:uid="{00000000-0005-0000-0000-0000BCAC0000}"/>
    <cellStyle name="Normal 3 2 7 8 3" xfId="23322" xr:uid="{00000000-0005-0000-0000-0000BDAC0000}"/>
    <cellStyle name="Normal 3 2 7 8 4" xfId="31708" xr:uid="{00000000-0005-0000-0000-0000BEAC0000}"/>
    <cellStyle name="Normal 3 2 7 8 5" xfId="40094" xr:uid="{00000000-0005-0000-0000-0000BFAC0000}"/>
    <cellStyle name="Normal 3 2 7 8 6" xfId="48480" xr:uid="{00000000-0005-0000-0000-0000C0AC0000}"/>
    <cellStyle name="Normal 3 2 7 8 7" xfId="56866" xr:uid="{00000000-0005-0000-0000-0000C1AC0000}"/>
    <cellStyle name="Normal 3 2 7 9" xfId="6231" xr:uid="{00000000-0005-0000-0000-0000C2AC0000}"/>
    <cellStyle name="Normal 3 2 7 9 2" xfId="11907" xr:uid="{00000000-0005-0000-0000-0000C3AC0000}"/>
    <cellStyle name="Normal 3 2 7 9 3" xfId="20293" xr:uid="{00000000-0005-0000-0000-0000C4AC0000}"/>
    <cellStyle name="Normal 3 2 7 9 4" xfId="28679" xr:uid="{00000000-0005-0000-0000-0000C5AC0000}"/>
    <cellStyle name="Normal 3 2 7 9 5" xfId="37065" xr:uid="{00000000-0005-0000-0000-0000C6AC0000}"/>
    <cellStyle name="Normal 3 2 7 9 6" xfId="45451" xr:uid="{00000000-0005-0000-0000-0000C7AC0000}"/>
    <cellStyle name="Normal 3 2 7 9 7" xfId="53837" xr:uid="{00000000-0005-0000-0000-0000C8AC0000}"/>
    <cellStyle name="Normal 3 2 7_Sheet1" xfId="405" xr:uid="{00000000-0005-0000-0000-0000C9AC0000}"/>
    <cellStyle name="Normal 3 2 8" xfId="406" xr:uid="{00000000-0005-0000-0000-0000CAAC0000}"/>
    <cellStyle name="Normal 3 2 8 10" xfId="26034" xr:uid="{00000000-0005-0000-0000-0000CBAC0000}"/>
    <cellStyle name="Normal 3 2 8 11" xfId="34420" xr:uid="{00000000-0005-0000-0000-0000CCAC0000}"/>
    <cellStyle name="Normal 3 2 8 12" xfId="42806" xr:uid="{00000000-0005-0000-0000-0000CDAC0000}"/>
    <cellStyle name="Normal 3 2 8 13" xfId="51192" xr:uid="{00000000-0005-0000-0000-0000CEAC0000}"/>
    <cellStyle name="Normal 3 2 8 14" xfId="59578" xr:uid="{00000000-0005-0000-0000-0000CFAC0000}"/>
    <cellStyle name="Normal 3 2 8 15" xfId="60945" xr:uid="{00000000-0005-0000-0000-0000D0AC0000}"/>
    <cellStyle name="Normal 3 2 8 2" xfId="1228" xr:uid="{00000000-0005-0000-0000-0000D1AC0000}"/>
    <cellStyle name="Normal 3 2 8 2 10" xfId="51639" xr:uid="{00000000-0005-0000-0000-0000D2AC0000}"/>
    <cellStyle name="Normal 3 2 8 2 11" xfId="60025" xr:uid="{00000000-0005-0000-0000-0000D3AC0000}"/>
    <cellStyle name="Normal 3 2 8 2 12" xfId="61440" xr:uid="{00000000-0005-0000-0000-0000D4AC0000}"/>
    <cellStyle name="Normal 3 2 8 2 2" xfId="3179" xr:uid="{00000000-0005-0000-0000-0000D5AC0000}"/>
    <cellStyle name="Normal 3 2 8 2 2 2" xfId="5896" xr:uid="{00000000-0005-0000-0000-0000D6AC0000}"/>
    <cellStyle name="Normal 3 2 8 2 2 2 2" xfId="17250" xr:uid="{00000000-0005-0000-0000-0000D7AC0000}"/>
    <cellStyle name="Normal 3 2 8 2 2 2 3" xfId="25636" xr:uid="{00000000-0005-0000-0000-0000D8AC0000}"/>
    <cellStyle name="Normal 3 2 8 2 2 2 4" xfId="34022" xr:uid="{00000000-0005-0000-0000-0000D9AC0000}"/>
    <cellStyle name="Normal 3 2 8 2 2 2 5" xfId="42408" xr:uid="{00000000-0005-0000-0000-0000DAAC0000}"/>
    <cellStyle name="Normal 3 2 8 2 2 2 6" xfId="50794" xr:uid="{00000000-0005-0000-0000-0000DBAC0000}"/>
    <cellStyle name="Normal 3 2 8 2 2 2 7" xfId="59180" xr:uid="{00000000-0005-0000-0000-0000DCAC0000}"/>
    <cellStyle name="Normal 3 2 8 2 2 3" xfId="8864" xr:uid="{00000000-0005-0000-0000-0000DDAC0000}"/>
    <cellStyle name="Normal 3 2 8 2 2 3 2" xfId="14540" xr:uid="{00000000-0005-0000-0000-0000DEAC0000}"/>
    <cellStyle name="Normal 3 2 8 2 2 3 3" xfId="22926" xr:uid="{00000000-0005-0000-0000-0000DFAC0000}"/>
    <cellStyle name="Normal 3 2 8 2 2 3 4" xfId="31312" xr:uid="{00000000-0005-0000-0000-0000E0AC0000}"/>
    <cellStyle name="Normal 3 2 8 2 2 3 5" xfId="39698" xr:uid="{00000000-0005-0000-0000-0000E1AC0000}"/>
    <cellStyle name="Normal 3 2 8 2 2 3 6" xfId="48084" xr:uid="{00000000-0005-0000-0000-0000E2AC0000}"/>
    <cellStyle name="Normal 3 2 8 2 2 3 7" xfId="56470" xr:uid="{00000000-0005-0000-0000-0000E3AC0000}"/>
    <cellStyle name="Normal 3 2 8 2 2 4" xfId="11574" xr:uid="{00000000-0005-0000-0000-0000E4AC0000}"/>
    <cellStyle name="Normal 3 2 8 2 2 5" xfId="19960" xr:uid="{00000000-0005-0000-0000-0000E5AC0000}"/>
    <cellStyle name="Normal 3 2 8 2 2 6" xfId="28346" xr:uid="{00000000-0005-0000-0000-0000E6AC0000}"/>
    <cellStyle name="Normal 3 2 8 2 2 7" xfId="36732" xr:uid="{00000000-0005-0000-0000-0000E7AC0000}"/>
    <cellStyle name="Normal 3 2 8 2 2 8" xfId="45118" xr:uid="{00000000-0005-0000-0000-0000E8AC0000}"/>
    <cellStyle name="Normal 3 2 8 2 2 9" xfId="53504" xr:uid="{00000000-0005-0000-0000-0000E9AC0000}"/>
    <cellStyle name="Normal 3 2 8 2 3" xfId="4031" xr:uid="{00000000-0005-0000-0000-0000EAAC0000}"/>
    <cellStyle name="Normal 3 2 8 2 3 2" xfId="15385" xr:uid="{00000000-0005-0000-0000-0000EBAC0000}"/>
    <cellStyle name="Normal 3 2 8 2 3 3" xfId="23771" xr:uid="{00000000-0005-0000-0000-0000ECAC0000}"/>
    <cellStyle name="Normal 3 2 8 2 3 4" xfId="32157" xr:uid="{00000000-0005-0000-0000-0000EDAC0000}"/>
    <cellStyle name="Normal 3 2 8 2 3 5" xfId="40543" xr:uid="{00000000-0005-0000-0000-0000EEAC0000}"/>
    <cellStyle name="Normal 3 2 8 2 3 6" xfId="48929" xr:uid="{00000000-0005-0000-0000-0000EFAC0000}"/>
    <cellStyle name="Normal 3 2 8 2 3 7" xfId="57315" xr:uid="{00000000-0005-0000-0000-0000F0AC0000}"/>
    <cellStyle name="Normal 3 2 8 2 4" xfId="6999" xr:uid="{00000000-0005-0000-0000-0000F1AC0000}"/>
    <cellStyle name="Normal 3 2 8 2 4 2" xfId="12675" xr:uid="{00000000-0005-0000-0000-0000F2AC0000}"/>
    <cellStyle name="Normal 3 2 8 2 4 3" xfId="21061" xr:uid="{00000000-0005-0000-0000-0000F3AC0000}"/>
    <cellStyle name="Normal 3 2 8 2 4 4" xfId="29447" xr:uid="{00000000-0005-0000-0000-0000F4AC0000}"/>
    <cellStyle name="Normal 3 2 8 2 4 5" xfId="37833" xr:uid="{00000000-0005-0000-0000-0000F5AC0000}"/>
    <cellStyle name="Normal 3 2 8 2 4 6" xfId="46219" xr:uid="{00000000-0005-0000-0000-0000F6AC0000}"/>
    <cellStyle name="Normal 3 2 8 2 4 7" xfId="54605" xr:uid="{00000000-0005-0000-0000-0000F7AC0000}"/>
    <cellStyle name="Normal 3 2 8 2 5" xfId="9709" xr:uid="{00000000-0005-0000-0000-0000F8AC0000}"/>
    <cellStyle name="Normal 3 2 8 2 6" xfId="18095" xr:uid="{00000000-0005-0000-0000-0000F9AC0000}"/>
    <cellStyle name="Normal 3 2 8 2 7" xfId="26481" xr:uid="{00000000-0005-0000-0000-0000FAAC0000}"/>
    <cellStyle name="Normal 3 2 8 2 8" xfId="34867" xr:uid="{00000000-0005-0000-0000-0000FBAC0000}"/>
    <cellStyle name="Normal 3 2 8 2 9" xfId="43253" xr:uid="{00000000-0005-0000-0000-0000FCAC0000}"/>
    <cellStyle name="Normal 3 2 8 3" xfId="1712" xr:uid="{00000000-0005-0000-0000-0000FDAC0000}"/>
    <cellStyle name="Normal 3 2 8 3 10" xfId="52037" xr:uid="{00000000-0005-0000-0000-0000FEAC0000}"/>
    <cellStyle name="Normal 3 2 8 3 11" xfId="60423" xr:uid="{00000000-0005-0000-0000-0000FFAC0000}"/>
    <cellStyle name="Normal 3 2 8 3 2" xfId="2732" xr:uid="{00000000-0005-0000-0000-000000AD0000}"/>
    <cellStyle name="Normal 3 2 8 3 2 2" xfId="5449" xr:uid="{00000000-0005-0000-0000-000001AD0000}"/>
    <cellStyle name="Normal 3 2 8 3 2 2 2" xfId="16803" xr:uid="{00000000-0005-0000-0000-000002AD0000}"/>
    <cellStyle name="Normal 3 2 8 3 2 2 3" xfId="25189" xr:uid="{00000000-0005-0000-0000-000003AD0000}"/>
    <cellStyle name="Normal 3 2 8 3 2 2 4" xfId="33575" xr:uid="{00000000-0005-0000-0000-000004AD0000}"/>
    <cellStyle name="Normal 3 2 8 3 2 2 5" xfId="41961" xr:uid="{00000000-0005-0000-0000-000005AD0000}"/>
    <cellStyle name="Normal 3 2 8 3 2 2 6" xfId="50347" xr:uid="{00000000-0005-0000-0000-000006AD0000}"/>
    <cellStyle name="Normal 3 2 8 3 2 2 7" xfId="58733" xr:uid="{00000000-0005-0000-0000-000007AD0000}"/>
    <cellStyle name="Normal 3 2 8 3 2 3" xfId="8417" xr:uid="{00000000-0005-0000-0000-000008AD0000}"/>
    <cellStyle name="Normal 3 2 8 3 2 3 2" xfId="14093" xr:uid="{00000000-0005-0000-0000-000009AD0000}"/>
    <cellStyle name="Normal 3 2 8 3 2 3 3" xfId="22479" xr:uid="{00000000-0005-0000-0000-00000AAD0000}"/>
    <cellStyle name="Normal 3 2 8 3 2 3 4" xfId="30865" xr:uid="{00000000-0005-0000-0000-00000BAD0000}"/>
    <cellStyle name="Normal 3 2 8 3 2 3 5" xfId="39251" xr:uid="{00000000-0005-0000-0000-00000CAD0000}"/>
    <cellStyle name="Normal 3 2 8 3 2 3 6" xfId="47637" xr:uid="{00000000-0005-0000-0000-00000DAD0000}"/>
    <cellStyle name="Normal 3 2 8 3 2 3 7" xfId="56023" xr:uid="{00000000-0005-0000-0000-00000EAD0000}"/>
    <cellStyle name="Normal 3 2 8 3 2 4" xfId="11127" xr:uid="{00000000-0005-0000-0000-00000FAD0000}"/>
    <cellStyle name="Normal 3 2 8 3 2 5" xfId="19513" xr:uid="{00000000-0005-0000-0000-000010AD0000}"/>
    <cellStyle name="Normal 3 2 8 3 2 6" xfId="27899" xr:uid="{00000000-0005-0000-0000-000011AD0000}"/>
    <cellStyle name="Normal 3 2 8 3 2 7" xfId="36285" xr:uid="{00000000-0005-0000-0000-000012AD0000}"/>
    <cellStyle name="Normal 3 2 8 3 2 8" xfId="44671" xr:uid="{00000000-0005-0000-0000-000013AD0000}"/>
    <cellStyle name="Normal 3 2 8 3 2 9" xfId="53057" xr:uid="{00000000-0005-0000-0000-000014AD0000}"/>
    <cellStyle name="Normal 3 2 8 3 3" xfId="4429" xr:uid="{00000000-0005-0000-0000-000015AD0000}"/>
    <cellStyle name="Normal 3 2 8 3 3 2" xfId="15783" xr:uid="{00000000-0005-0000-0000-000016AD0000}"/>
    <cellStyle name="Normal 3 2 8 3 3 3" xfId="24169" xr:uid="{00000000-0005-0000-0000-000017AD0000}"/>
    <cellStyle name="Normal 3 2 8 3 3 4" xfId="32555" xr:uid="{00000000-0005-0000-0000-000018AD0000}"/>
    <cellStyle name="Normal 3 2 8 3 3 5" xfId="40941" xr:uid="{00000000-0005-0000-0000-000019AD0000}"/>
    <cellStyle name="Normal 3 2 8 3 3 6" xfId="49327" xr:uid="{00000000-0005-0000-0000-00001AAD0000}"/>
    <cellStyle name="Normal 3 2 8 3 3 7" xfId="57713" xr:uid="{00000000-0005-0000-0000-00001BAD0000}"/>
    <cellStyle name="Normal 3 2 8 3 4" xfId="7397" xr:uid="{00000000-0005-0000-0000-00001CAD0000}"/>
    <cellStyle name="Normal 3 2 8 3 4 2" xfId="13073" xr:uid="{00000000-0005-0000-0000-00001DAD0000}"/>
    <cellStyle name="Normal 3 2 8 3 4 3" xfId="21459" xr:uid="{00000000-0005-0000-0000-00001EAD0000}"/>
    <cellStyle name="Normal 3 2 8 3 4 4" xfId="29845" xr:uid="{00000000-0005-0000-0000-00001FAD0000}"/>
    <cellStyle name="Normal 3 2 8 3 4 5" xfId="38231" xr:uid="{00000000-0005-0000-0000-000020AD0000}"/>
    <cellStyle name="Normal 3 2 8 3 4 6" xfId="46617" xr:uid="{00000000-0005-0000-0000-000021AD0000}"/>
    <cellStyle name="Normal 3 2 8 3 4 7" xfId="55003" xr:uid="{00000000-0005-0000-0000-000022AD0000}"/>
    <cellStyle name="Normal 3 2 8 3 5" xfId="10107" xr:uid="{00000000-0005-0000-0000-000023AD0000}"/>
    <cellStyle name="Normal 3 2 8 3 6" xfId="18493" xr:uid="{00000000-0005-0000-0000-000024AD0000}"/>
    <cellStyle name="Normal 3 2 8 3 7" xfId="26879" xr:uid="{00000000-0005-0000-0000-000025AD0000}"/>
    <cellStyle name="Normal 3 2 8 3 8" xfId="35265" xr:uid="{00000000-0005-0000-0000-000026AD0000}"/>
    <cellStyle name="Normal 3 2 8 3 9" xfId="43651" xr:uid="{00000000-0005-0000-0000-000027AD0000}"/>
    <cellStyle name="Normal 3 2 8 4" xfId="2334" xr:uid="{00000000-0005-0000-0000-000028AD0000}"/>
    <cellStyle name="Normal 3 2 8 4 2" xfId="5051" xr:uid="{00000000-0005-0000-0000-000029AD0000}"/>
    <cellStyle name="Normal 3 2 8 4 2 2" xfId="16405" xr:uid="{00000000-0005-0000-0000-00002AAD0000}"/>
    <cellStyle name="Normal 3 2 8 4 2 3" xfId="24791" xr:uid="{00000000-0005-0000-0000-00002BAD0000}"/>
    <cellStyle name="Normal 3 2 8 4 2 4" xfId="33177" xr:uid="{00000000-0005-0000-0000-00002CAD0000}"/>
    <cellStyle name="Normal 3 2 8 4 2 5" xfId="41563" xr:uid="{00000000-0005-0000-0000-00002DAD0000}"/>
    <cellStyle name="Normal 3 2 8 4 2 6" xfId="49949" xr:uid="{00000000-0005-0000-0000-00002EAD0000}"/>
    <cellStyle name="Normal 3 2 8 4 2 7" xfId="58335" xr:uid="{00000000-0005-0000-0000-00002FAD0000}"/>
    <cellStyle name="Normal 3 2 8 4 3" xfId="8019" xr:uid="{00000000-0005-0000-0000-000030AD0000}"/>
    <cellStyle name="Normal 3 2 8 4 3 2" xfId="13695" xr:uid="{00000000-0005-0000-0000-000031AD0000}"/>
    <cellStyle name="Normal 3 2 8 4 3 3" xfId="22081" xr:uid="{00000000-0005-0000-0000-000032AD0000}"/>
    <cellStyle name="Normal 3 2 8 4 3 4" xfId="30467" xr:uid="{00000000-0005-0000-0000-000033AD0000}"/>
    <cellStyle name="Normal 3 2 8 4 3 5" xfId="38853" xr:uid="{00000000-0005-0000-0000-000034AD0000}"/>
    <cellStyle name="Normal 3 2 8 4 3 6" xfId="47239" xr:uid="{00000000-0005-0000-0000-000035AD0000}"/>
    <cellStyle name="Normal 3 2 8 4 3 7" xfId="55625" xr:uid="{00000000-0005-0000-0000-000036AD0000}"/>
    <cellStyle name="Normal 3 2 8 4 4" xfId="10729" xr:uid="{00000000-0005-0000-0000-000037AD0000}"/>
    <cellStyle name="Normal 3 2 8 4 5" xfId="19115" xr:uid="{00000000-0005-0000-0000-000038AD0000}"/>
    <cellStyle name="Normal 3 2 8 4 6" xfId="27501" xr:uid="{00000000-0005-0000-0000-000039AD0000}"/>
    <cellStyle name="Normal 3 2 8 4 7" xfId="35887" xr:uid="{00000000-0005-0000-0000-00003AAD0000}"/>
    <cellStyle name="Normal 3 2 8 4 8" xfId="44273" xr:uid="{00000000-0005-0000-0000-00003BAD0000}"/>
    <cellStyle name="Normal 3 2 8 4 9" xfId="52659" xr:uid="{00000000-0005-0000-0000-00003CAD0000}"/>
    <cellStyle name="Normal 3 2 8 5" xfId="758" xr:uid="{00000000-0005-0000-0000-00003DAD0000}"/>
    <cellStyle name="Normal 3 2 8 5 2" xfId="6552" xr:uid="{00000000-0005-0000-0000-00003EAD0000}"/>
    <cellStyle name="Normal 3 2 8 5 3" xfId="12228" xr:uid="{00000000-0005-0000-0000-00003FAD0000}"/>
    <cellStyle name="Normal 3 2 8 5 4" xfId="20614" xr:uid="{00000000-0005-0000-0000-000040AD0000}"/>
    <cellStyle name="Normal 3 2 8 5 5" xfId="29000" xr:uid="{00000000-0005-0000-0000-000041AD0000}"/>
    <cellStyle name="Normal 3 2 8 5 6" xfId="37386" xr:uid="{00000000-0005-0000-0000-000042AD0000}"/>
    <cellStyle name="Normal 3 2 8 5 7" xfId="45772" xr:uid="{00000000-0005-0000-0000-000043AD0000}"/>
    <cellStyle name="Normal 3 2 8 5 8" xfId="54158" xr:uid="{00000000-0005-0000-0000-000044AD0000}"/>
    <cellStyle name="Normal 3 2 8 6" xfId="3584" xr:uid="{00000000-0005-0000-0000-000045AD0000}"/>
    <cellStyle name="Normal 3 2 8 6 2" xfId="14938" xr:uid="{00000000-0005-0000-0000-000046AD0000}"/>
    <cellStyle name="Normal 3 2 8 6 3" xfId="23324" xr:uid="{00000000-0005-0000-0000-000047AD0000}"/>
    <cellStyle name="Normal 3 2 8 6 4" xfId="31710" xr:uid="{00000000-0005-0000-0000-000048AD0000}"/>
    <cellStyle name="Normal 3 2 8 6 5" xfId="40096" xr:uid="{00000000-0005-0000-0000-000049AD0000}"/>
    <cellStyle name="Normal 3 2 8 6 6" xfId="48482" xr:uid="{00000000-0005-0000-0000-00004AAD0000}"/>
    <cellStyle name="Normal 3 2 8 6 7" xfId="56868" xr:uid="{00000000-0005-0000-0000-00004BAD0000}"/>
    <cellStyle name="Normal 3 2 8 7" xfId="6119" xr:uid="{00000000-0005-0000-0000-00004CAD0000}"/>
    <cellStyle name="Normal 3 2 8 7 2" xfId="11795" xr:uid="{00000000-0005-0000-0000-00004DAD0000}"/>
    <cellStyle name="Normal 3 2 8 7 3" xfId="20181" xr:uid="{00000000-0005-0000-0000-00004EAD0000}"/>
    <cellStyle name="Normal 3 2 8 7 4" xfId="28567" xr:uid="{00000000-0005-0000-0000-00004FAD0000}"/>
    <cellStyle name="Normal 3 2 8 7 5" xfId="36953" xr:uid="{00000000-0005-0000-0000-000050AD0000}"/>
    <cellStyle name="Normal 3 2 8 7 6" xfId="45339" xr:uid="{00000000-0005-0000-0000-000051AD0000}"/>
    <cellStyle name="Normal 3 2 8 7 7" xfId="53725" xr:uid="{00000000-0005-0000-0000-000052AD0000}"/>
    <cellStyle name="Normal 3 2 8 8" xfId="9262" xr:uid="{00000000-0005-0000-0000-000053AD0000}"/>
    <cellStyle name="Normal 3 2 8 9" xfId="17648" xr:uid="{00000000-0005-0000-0000-000054AD0000}"/>
    <cellStyle name="Normal 3 2 9" xfId="1229" xr:uid="{00000000-0005-0000-0000-000055AD0000}"/>
    <cellStyle name="Normal 3 2 9 10" xfId="43254" xr:uid="{00000000-0005-0000-0000-000056AD0000}"/>
    <cellStyle name="Normal 3 2 9 11" xfId="51640" xr:uid="{00000000-0005-0000-0000-000057AD0000}"/>
    <cellStyle name="Normal 3 2 9 12" xfId="60026" xr:uid="{00000000-0005-0000-0000-000058AD0000}"/>
    <cellStyle name="Normal 3 2 9 13" xfId="61044" xr:uid="{00000000-0005-0000-0000-000059AD0000}"/>
    <cellStyle name="Normal 3 2 9 2" xfId="1929" xr:uid="{00000000-0005-0000-0000-00005AAD0000}"/>
    <cellStyle name="Normal 3 2 9 2 10" xfId="52254" xr:uid="{00000000-0005-0000-0000-00005BAD0000}"/>
    <cellStyle name="Normal 3 2 9 2 11" xfId="60640" xr:uid="{00000000-0005-0000-0000-00005CAD0000}"/>
    <cellStyle name="Normal 3 2 9 2 2" xfId="3180" xr:uid="{00000000-0005-0000-0000-00005DAD0000}"/>
    <cellStyle name="Normal 3 2 9 2 2 2" xfId="5897" xr:uid="{00000000-0005-0000-0000-00005EAD0000}"/>
    <cellStyle name="Normal 3 2 9 2 2 2 2" xfId="17251" xr:uid="{00000000-0005-0000-0000-00005FAD0000}"/>
    <cellStyle name="Normal 3 2 9 2 2 2 3" xfId="25637" xr:uid="{00000000-0005-0000-0000-000060AD0000}"/>
    <cellStyle name="Normal 3 2 9 2 2 2 4" xfId="34023" xr:uid="{00000000-0005-0000-0000-000061AD0000}"/>
    <cellStyle name="Normal 3 2 9 2 2 2 5" xfId="42409" xr:uid="{00000000-0005-0000-0000-000062AD0000}"/>
    <cellStyle name="Normal 3 2 9 2 2 2 6" xfId="50795" xr:uid="{00000000-0005-0000-0000-000063AD0000}"/>
    <cellStyle name="Normal 3 2 9 2 2 2 7" xfId="59181" xr:uid="{00000000-0005-0000-0000-000064AD0000}"/>
    <cellStyle name="Normal 3 2 9 2 2 3" xfId="8865" xr:uid="{00000000-0005-0000-0000-000065AD0000}"/>
    <cellStyle name="Normal 3 2 9 2 2 3 2" xfId="14541" xr:uid="{00000000-0005-0000-0000-000066AD0000}"/>
    <cellStyle name="Normal 3 2 9 2 2 3 3" xfId="22927" xr:uid="{00000000-0005-0000-0000-000067AD0000}"/>
    <cellStyle name="Normal 3 2 9 2 2 3 4" xfId="31313" xr:uid="{00000000-0005-0000-0000-000068AD0000}"/>
    <cellStyle name="Normal 3 2 9 2 2 3 5" xfId="39699" xr:uid="{00000000-0005-0000-0000-000069AD0000}"/>
    <cellStyle name="Normal 3 2 9 2 2 3 6" xfId="48085" xr:uid="{00000000-0005-0000-0000-00006AAD0000}"/>
    <cellStyle name="Normal 3 2 9 2 2 3 7" xfId="56471" xr:uid="{00000000-0005-0000-0000-00006BAD0000}"/>
    <cellStyle name="Normal 3 2 9 2 2 4" xfId="11575" xr:uid="{00000000-0005-0000-0000-00006CAD0000}"/>
    <cellStyle name="Normal 3 2 9 2 2 5" xfId="19961" xr:uid="{00000000-0005-0000-0000-00006DAD0000}"/>
    <cellStyle name="Normal 3 2 9 2 2 6" xfId="28347" xr:uid="{00000000-0005-0000-0000-00006EAD0000}"/>
    <cellStyle name="Normal 3 2 9 2 2 7" xfId="36733" xr:uid="{00000000-0005-0000-0000-00006FAD0000}"/>
    <cellStyle name="Normal 3 2 9 2 2 8" xfId="45119" xr:uid="{00000000-0005-0000-0000-000070AD0000}"/>
    <cellStyle name="Normal 3 2 9 2 2 9" xfId="53505" xr:uid="{00000000-0005-0000-0000-000071AD0000}"/>
    <cellStyle name="Normal 3 2 9 2 3" xfId="4646" xr:uid="{00000000-0005-0000-0000-000072AD0000}"/>
    <cellStyle name="Normal 3 2 9 2 3 2" xfId="16000" xr:uid="{00000000-0005-0000-0000-000073AD0000}"/>
    <cellStyle name="Normal 3 2 9 2 3 3" xfId="24386" xr:uid="{00000000-0005-0000-0000-000074AD0000}"/>
    <cellStyle name="Normal 3 2 9 2 3 4" xfId="32772" xr:uid="{00000000-0005-0000-0000-000075AD0000}"/>
    <cellStyle name="Normal 3 2 9 2 3 5" xfId="41158" xr:uid="{00000000-0005-0000-0000-000076AD0000}"/>
    <cellStyle name="Normal 3 2 9 2 3 6" xfId="49544" xr:uid="{00000000-0005-0000-0000-000077AD0000}"/>
    <cellStyle name="Normal 3 2 9 2 3 7" xfId="57930" xr:uid="{00000000-0005-0000-0000-000078AD0000}"/>
    <cellStyle name="Normal 3 2 9 2 4" xfId="7614" xr:uid="{00000000-0005-0000-0000-000079AD0000}"/>
    <cellStyle name="Normal 3 2 9 2 4 2" xfId="13290" xr:uid="{00000000-0005-0000-0000-00007AAD0000}"/>
    <cellStyle name="Normal 3 2 9 2 4 3" xfId="21676" xr:uid="{00000000-0005-0000-0000-00007BAD0000}"/>
    <cellStyle name="Normal 3 2 9 2 4 4" xfId="30062" xr:uid="{00000000-0005-0000-0000-00007CAD0000}"/>
    <cellStyle name="Normal 3 2 9 2 4 5" xfId="38448" xr:uid="{00000000-0005-0000-0000-00007DAD0000}"/>
    <cellStyle name="Normal 3 2 9 2 4 6" xfId="46834" xr:uid="{00000000-0005-0000-0000-00007EAD0000}"/>
    <cellStyle name="Normal 3 2 9 2 4 7" xfId="55220" xr:uid="{00000000-0005-0000-0000-00007FAD0000}"/>
    <cellStyle name="Normal 3 2 9 2 5" xfId="10324" xr:uid="{00000000-0005-0000-0000-000080AD0000}"/>
    <cellStyle name="Normal 3 2 9 2 6" xfId="18710" xr:uid="{00000000-0005-0000-0000-000081AD0000}"/>
    <cellStyle name="Normal 3 2 9 2 7" xfId="27096" xr:uid="{00000000-0005-0000-0000-000082AD0000}"/>
    <cellStyle name="Normal 3 2 9 2 8" xfId="35482" xr:uid="{00000000-0005-0000-0000-000083AD0000}"/>
    <cellStyle name="Normal 3 2 9 2 9" xfId="43868" xr:uid="{00000000-0005-0000-0000-000084AD0000}"/>
    <cellStyle name="Normal 3 2 9 3" xfId="2335" xr:uid="{00000000-0005-0000-0000-000085AD0000}"/>
    <cellStyle name="Normal 3 2 9 3 2" xfId="5052" xr:uid="{00000000-0005-0000-0000-000086AD0000}"/>
    <cellStyle name="Normal 3 2 9 3 2 2" xfId="16406" xr:uid="{00000000-0005-0000-0000-000087AD0000}"/>
    <cellStyle name="Normal 3 2 9 3 2 3" xfId="24792" xr:uid="{00000000-0005-0000-0000-000088AD0000}"/>
    <cellStyle name="Normal 3 2 9 3 2 4" xfId="33178" xr:uid="{00000000-0005-0000-0000-000089AD0000}"/>
    <cellStyle name="Normal 3 2 9 3 2 5" xfId="41564" xr:uid="{00000000-0005-0000-0000-00008AAD0000}"/>
    <cellStyle name="Normal 3 2 9 3 2 6" xfId="49950" xr:uid="{00000000-0005-0000-0000-00008BAD0000}"/>
    <cellStyle name="Normal 3 2 9 3 2 7" xfId="58336" xr:uid="{00000000-0005-0000-0000-00008CAD0000}"/>
    <cellStyle name="Normal 3 2 9 3 3" xfId="8020" xr:uid="{00000000-0005-0000-0000-00008DAD0000}"/>
    <cellStyle name="Normal 3 2 9 3 3 2" xfId="13696" xr:uid="{00000000-0005-0000-0000-00008EAD0000}"/>
    <cellStyle name="Normal 3 2 9 3 3 3" xfId="22082" xr:uid="{00000000-0005-0000-0000-00008FAD0000}"/>
    <cellStyle name="Normal 3 2 9 3 3 4" xfId="30468" xr:uid="{00000000-0005-0000-0000-000090AD0000}"/>
    <cellStyle name="Normal 3 2 9 3 3 5" xfId="38854" xr:uid="{00000000-0005-0000-0000-000091AD0000}"/>
    <cellStyle name="Normal 3 2 9 3 3 6" xfId="47240" xr:uid="{00000000-0005-0000-0000-000092AD0000}"/>
    <cellStyle name="Normal 3 2 9 3 3 7" xfId="55626" xr:uid="{00000000-0005-0000-0000-000093AD0000}"/>
    <cellStyle name="Normal 3 2 9 3 4" xfId="10730" xr:uid="{00000000-0005-0000-0000-000094AD0000}"/>
    <cellStyle name="Normal 3 2 9 3 5" xfId="19116" xr:uid="{00000000-0005-0000-0000-000095AD0000}"/>
    <cellStyle name="Normal 3 2 9 3 6" xfId="27502" xr:uid="{00000000-0005-0000-0000-000096AD0000}"/>
    <cellStyle name="Normal 3 2 9 3 7" xfId="35888" xr:uid="{00000000-0005-0000-0000-000097AD0000}"/>
    <cellStyle name="Normal 3 2 9 3 8" xfId="44274" xr:uid="{00000000-0005-0000-0000-000098AD0000}"/>
    <cellStyle name="Normal 3 2 9 3 9" xfId="52660" xr:uid="{00000000-0005-0000-0000-000099AD0000}"/>
    <cellStyle name="Normal 3 2 9 4" xfId="4032" xr:uid="{00000000-0005-0000-0000-00009AAD0000}"/>
    <cellStyle name="Normal 3 2 9 4 2" xfId="15386" xr:uid="{00000000-0005-0000-0000-00009BAD0000}"/>
    <cellStyle name="Normal 3 2 9 4 3" xfId="23772" xr:uid="{00000000-0005-0000-0000-00009CAD0000}"/>
    <cellStyle name="Normal 3 2 9 4 4" xfId="32158" xr:uid="{00000000-0005-0000-0000-00009DAD0000}"/>
    <cellStyle name="Normal 3 2 9 4 5" xfId="40544" xr:uid="{00000000-0005-0000-0000-00009EAD0000}"/>
    <cellStyle name="Normal 3 2 9 4 6" xfId="48930" xr:uid="{00000000-0005-0000-0000-00009FAD0000}"/>
    <cellStyle name="Normal 3 2 9 4 7" xfId="57316" xr:uid="{00000000-0005-0000-0000-0000A0AD0000}"/>
    <cellStyle name="Normal 3 2 9 5" xfId="7000" xr:uid="{00000000-0005-0000-0000-0000A1AD0000}"/>
    <cellStyle name="Normal 3 2 9 5 2" xfId="12676" xr:uid="{00000000-0005-0000-0000-0000A2AD0000}"/>
    <cellStyle name="Normal 3 2 9 5 3" xfId="21062" xr:uid="{00000000-0005-0000-0000-0000A3AD0000}"/>
    <cellStyle name="Normal 3 2 9 5 4" xfId="29448" xr:uid="{00000000-0005-0000-0000-0000A4AD0000}"/>
    <cellStyle name="Normal 3 2 9 5 5" xfId="37834" xr:uid="{00000000-0005-0000-0000-0000A5AD0000}"/>
    <cellStyle name="Normal 3 2 9 5 6" xfId="46220" xr:uid="{00000000-0005-0000-0000-0000A6AD0000}"/>
    <cellStyle name="Normal 3 2 9 5 7" xfId="54606" xr:uid="{00000000-0005-0000-0000-0000A7AD0000}"/>
    <cellStyle name="Normal 3 2 9 6" xfId="9710" xr:uid="{00000000-0005-0000-0000-0000A8AD0000}"/>
    <cellStyle name="Normal 3 2 9 7" xfId="18096" xr:uid="{00000000-0005-0000-0000-0000A9AD0000}"/>
    <cellStyle name="Normal 3 2 9 8" xfId="26482" xr:uid="{00000000-0005-0000-0000-0000AAAD0000}"/>
    <cellStyle name="Normal 3 2 9 9" xfId="34868" xr:uid="{00000000-0005-0000-0000-0000ABAD0000}"/>
    <cellStyle name="Normal 3 2_Sheet1" xfId="407" xr:uid="{00000000-0005-0000-0000-0000ACAD0000}"/>
    <cellStyle name="Normal 3 3" xfId="408" xr:uid="{00000000-0005-0000-0000-0000ADAD0000}"/>
    <cellStyle name="Normal 3 3 10" xfId="1231" xr:uid="{00000000-0005-0000-0000-0000AEAD0000}"/>
    <cellStyle name="Normal 3 3 10 10" xfId="43256" xr:uid="{00000000-0005-0000-0000-0000AFAD0000}"/>
    <cellStyle name="Normal 3 3 10 11" xfId="51642" xr:uid="{00000000-0005-0000-0000-0000B0AD0000}"/>
    <cellStyle name="Normal 3 3 10 12" xfId="60028" xr:uid="{00000000-0005-0000-0000-0000B1AD0000}"/>
    <cellStyle name="Normal 3 3 10 13" xfId="61441" xr:uid="{00000000-0005-0000-0000-0000B2AD0000}"/>
    <cellStyle name="Normal 3 3 10 2" xfId="1930" xr:uid="{00000000-0005-0000-0000-0000B3AD0000}"/>
    <cellStyle name="Normal 3 3 10 2 10" xfId="52255" xr:uid="{00000000-0005-0000-0000-0000B4AD0000}"/>
    <cellStyle name="Normal 3 3 10 2 11" xfId="60641" xr:uid="{00000000-0005-0000-0000-0000B5AD0000}"/>
    <cellStyle name="Normal 3 3 10 2 2" xfId="3182" xr:uid="{00000000-0005-0000-0000-0000B6AD0000}"/>
    <cellStyle name="Normal 3 3 10 2 2 2" xfId="5899" xr:uid="{00000000-0005-0000-0000-0000B7AD0000}"/>
    <cellStyle name="Normal 3 3 10 2 2 2 2" xfId="17253" xr:uid="{00000000-0005-0000-0000-0000B8AD0000}"/>
    <cellStyle name="Normal 3 3 10 2 2 2 3" xfId="25639" xr:uid="{00000000-0005-0000-0000-0000B9AD0000}"/>
    <cellStyle name="Normal 3 3 10 2 2 2 4" xfId="34025" xr:uid="{00000000-0005-0000-0000-0000BAAD0000}"/>
    <cellStyle name="Normal 3 3 10 2 2 2 5" xfId="42411" xr:uid="{00000000-0005-0000-0000-0000BBAD0000}"/>
    <cellStyle name="Normal 3 3 10 2 2 2 6" xfId="50797" xr:uid="{00000000-0005-0000-0000-0000BCAD0000}"/>
    <cellStyle name="Normal 3 3 10 2 2 2 7" xfId="59183" xr:uid="{00000000-0005-0000-0000-0000BDAD0000}"/>
    <cellStyle name="Normal 3 3 10 2 2 3" xfId="8867" xr:uid="{00000000-0005-0000-0000-0000BEAD0000}"/>
    <cellStyle name="Normal 3 3 10 2 2 3 2" xfId="14543" xr:uid="{00000000-0005-0000-0000-0000BFAD0000}"/>
    <cellStyle name="Normal 3 3 10 2 2 3 3" xfId="22929" xr:uid="{00000000-0005-0000-0000-0000C0AD0000}"/>
    <cellStyle name="Normal 3 3 10 2 2 3 4" xfId="31315" xr:uid="{00000000-0005-0000-0000-0000C1AD0000}"/>
    <cellStyle name="Normal 3 3 10 2 2 3 5" xfId="39701" xr:uid="{00000000-0005-0000-0000-0000C2AD0000}"/>
    <cellStyle name="Normal 3 3 10 2 2 3 6" xfId="48087" xr:uid="{00000000-0005-0000-0000-0000C3AD0000}"/>
    <cellStyle name="Normal 3 3 10 2 2 3 7" xfId="56473" xr:uid="{00000000-0005-0000-0000-0000C4AD0000}"/>
    <cellStyle name="Normal 3 3 10 2 2 4" xfId="11577" xr:uid="{00000000-0005-0000-0000-0000C5AD0000}"/>
    <cellStyle name="Normal 3 3 10 2 2 5" xfId="19963" xr:uid="{00000000-0005-0000-0000-0000C6AD0000}"/>
    <cellStyle name="Normal 3 3 10 2 2 6" xfId="28349" xr:uid="{00000000-0005-0000-0000-0000C7AD0000}"/>
    <cellStyle name="Normal 3 3 10 2 2 7" xfId="36735" xr:uid="{00000000-0005-0000-0000-0000C8AD0000}"/>
    <cellStyle name="Normal 3 3 10 2 2 8" xfId="45121" xr:uid="{00000000-0005-0000-0000-0000C9AD0000}"/>
    <cellStyle name="Normal 3 3 10 2 2 9" xfId="53507" xr:uid="{00000000-0005-0000-0000-0000CAAD0000}"/>
    <cellStyle name="Normal 3 3 10 2 3" xfId="4647" xr:uid="{00000000-0005-0000-0000-0000CBAD0000}"/>
    <cellStyle name="Normal 3 3 10 2 3 2" xfId="16001" xr:uid="{00000000-0005-0000-0000-0000CCAD0000}"/>
    <cellStyle name="Normal 3 3 10 2 3 3" xfId="24387" xr:uid="{00000000-0005-0000-0000-0000CDAD0000}"/>
    <cellStyle name="Normal 3 3 10 2 3 4" xfId="32773" xr:uid="{00000000-0005-0000-0000-0000CEAD0000}"/>
    <cellStyle name="Normal 3 3 10 2 3 5" xfId="41159" xr:uid="{00000000-0005-0000-0000-0000CFAD0000}"/>
    <cellStyle name="Normal 3 3 10 2 3 6" xfId="49545" xr:uid="{00000000-0005-0000-0000-0000D0AD0000}"/>
    <cellStyle name="Normal 3 3 10 2 3 7" xfId="57931" xr:uid="{00000000-0005-0000-0000-0000D1AD0000}"/>
    <cellStyle name="Normal 3 3 10 2 4" xfId="7615" xr:uid="{00000000-0005-0000-0000-0000D2AD0000}"/>
    <cellStyle name="Normal 3 3 10 2 4 2" xfId="13291" xr:uid="{00000000-0005-0000-0000-0000D3AD0000}"/>
    <cellStyle name="Normal 3 3 10 2 4 3" xfId="21677" xr:uid="{00000000-0005-0000-0000-0000D4AD0000}"/>
    <cellStyle name="Normal 3 3 10 2 4 4" xfId="30063" xr:uid="{00000000-0005-0000-0000-0000D5AD0000}"/>
    <cellStyle name="Normal 3 3 10 2 4 5" xfId="38449" xr:uid="{00000000-0005-0000-0000-0000D6AD0000}"/>
    <cellStyle name="Normal 3 3 10 2 4 6" xfId="46835" xr:uid="{00000000-0005-0000-0000-0000D7AD0000}"/>
    <cellStyle name="Normal 3 3 10 2 4 7" xfId="55221" xr:uid="{00000000-0005-0000-0000-0000D8AD0000}"/>
    <cellStyle name="Normal 3 3 10 2 5" xfId="10325" xr:uid="{00000000-0005-0000-0000-0000D9AD0000}"/>
    <cellStyle name="Normal 3 3 10 2 6" xfId="18711" xr:uid="{00000000-0005-0000-0000-0000DAAD0000}"/>
    <cellStyle name="Normal 3 3 10 2 7" xfId="27097" xr:uid="{00000000-0005-0000-0000-0000DBAD0000}"/>
    <cellStyle name="Normal 3 3 10 2 8" xfId="35483" xr:uid="{00000000-0005-0000-0000-0000DCAD0000}"/>
    <cellStyle name="Normal 3 3 10 2 9" xfId="43869" xr:uid="{00000000-0005-0000-0000-0000DDAD0000}"/>
    <cellStyle name="Normal 3 3 10 3" xfId="2337" xr:uid="{00000000-0005-0000-0000-0000DEAD0000}"/>
    <cellStyle name="Normal 3 3 10 3 2" xfId="5054" xr:uid="{00000000-0005-0000-0000-0000DFAD0000}"/>
    <cellStyle name="Normal 3 3 10 3 2 2" xfId="16408" xr:uid="{00000000-0005-0000-0000-0000E0AD0000}"/>
    <cellStyle name="Normal 3 3 10 3 2 3" xfId="24794" xr:uid="{00000000-0005-0000-0000-0000E1AD0000}"/>
    <cellStyle name="Normal 3 3 10 3 2 4" xfId="33180" xr:uid="{00000000-0005-0000-0000-0000E2AD0000}"/>
    <cellStyle name="Normal 3 3 10 3 2 5" xfId="41566" xr:uid="{00000000-0005-0000-0000-0000E3AD0000}"/>
    <cellStyle name="Normal 3 3 10 3 2 6" xfId="49952" xr:uid="{00000000-0005-0000-0000-0000E4AD0000}"/>
    <cellStyle name="Normal 3 3 10 3 2 7" xfId="58338" xr:uid="{00000000-0005-0000-0000-0000E5AD0000}"/>
    <cellStyle name="Normal 3 3 10 3 3" xfId="8022" xr:uid="{00000000-0005-0000-0000-0000E6AD0000}"/>
    <cellStyle name="Normal 3 3 10 3 3 2" xfId="13698" xr:uid="{00000000-0005-0000-0000-0000E7AD0000}"/>
    <cellStyle name="Normal 3 3 10 3 3 3" xfId="22084" xr:uid="{00000000-0005-0000-0000-0000E8AD0000}"/>
    <cellStyle name="Normal 3 3 10 3 3 4" xfId="30470" xr:uid="{00000000-0005-0000-0000-0000E9AD0000}"/>
    <cellStyle name="Normal 3 3 10 3 3 5" xfId="38856" xr:uid="{00000000-0005-0000-0000-0000EAAD0000}"/>
    <cellStyle name="Normal 3 3 10 3 3 6" xfId="47242" xr:uid="{00000000-0005-0000-0000-0000EBAD0000}"/>
    <cellStyle name="Normal 3 3 10 3 3 7" xfId="55628" xr:uid="{00000000-0005-0000-0000-0000ECAD0000}"/>
    <cellStyle name="Normal 3 3 10 3 4" xfId="10732" xr:uid="{00000000-0005-0000-0000-0000EDAD0000}"/>
    <cellStyle name="Normal 3 3 10 3 5" xfId="19118" xr:uid="{00000000-0005-0000-0000-0000EEAD0000}"/>
    <cellStyle name="Normal 3 3 10 3 6" xfId="27504" xr:uid="{00000000-0005-0000-0000-0000EFAD0000}"/>
    <cellStyle name="Normal 3 3 10 3 7" xfId="35890" xr:uid="{00000000-0005-0000-0000-0000F0AD0000}"/>
    <cellStyle name="Normal 3 3 10 3 8" xfId="44276" xr:uid="{00000000-0005-0000-0000-0000F1AD0000}"/>
    <cellStyle name="Normal 3 3 10 3 9" xfId="52662" xr:uid="{00000000-0005-0000-0000-0000F2AD0000}"/>
    <cellStyle name="Normal 3 3 10 4" xfId="4034" xr:uid="{00000000-0005-0000-0000-0000F3AD0000}"/>
    <cellStyle name="Normal 3 3 10 4 2" xfId="15388" xr:uid="{00000000-0005-0000-0000-0000F4AD0000}"/>
    <cellStyle name="Normal 3 3 10 4 3" xfId="23774" xr:uid="{00000000-0005-0000-0000-0000F5AD0000}"/>
    <cellStyle name="Normal 3 3 10 4 4" xfId="32160" xr:uid="{00000000-0005-0000-0000-0000F6AD0000}"/>
    <cellStyle name="Normal 3 3 10 4 5" xfId="40546" xr:uid="{00000000-0005-0000-0000-0000F7AD0000}"/>
    <cellStyle name="Normal 3 3 10 4 6" xfId="48932" xr:uid="{00000000-0005-0000-0000-0000F8AD0000}"/>
    <cellStyle name="Normal 3 3 10 4 7" xfId="57318" xr:uid="{00000000-0005-0000-0000-0000F9AD0000}"/>
    <cellStyle name="Normal 3 3 10 5" xfId="7002" xr:uid="{00000000-0005-0000-0000-0000FAAD0000}"/>
    <cellStyle name="Normal 3 3 10 5 2" xfId="12678" xr:uid="{00000000-0005-0000-0000-0000FBAD0000}"/>
    <cellStyle name="Normal 3 3 10 5 3" xfId="21064" xr:uid="{00000000-0005-0000-0000-0000FCAD0000}"/>
    <cellStyle name="Normal 3 3 10 5 4" xfId="29450" xr:uid="{00000000-0005-0000-0000-0000FDAD0000}"/>
    <cellStyle name="Normal 3 3 10 5 5" xfId="37836" xr:uid="{00000000-0005-0000-0000-0000FEAD0000}"/>
    <cellStyle name="Normal 3 3 10 5 6" xfId="46222" xr:uid="{00000000-0005-0000-0000-0000FFAD0000}"/>
    <cellStyle name="Normal 3 3 10 5 7" xfId="54608" xr:uid="{00000000-0005-0000-0000-000000AE0000}"/>
    <cellStyle name="Normal 3 3 10 6" xfId="9712" xr:uid="{00000000-0005-0000-0000-000001AE0000}"/>
    <cellStyle name="Normal 3 3 10 7" xfId="18098" xr:uid="{00000000-0005-0000-0000-000002AE0000}"/>
    <cellStyle name="Normal 3 3 10 8" xfId="26484" xr:uid="{00000000-0005-0000-0000-000003AE0000}"/>
    <cellStyle name="Normal 3 3 10 9" xfId="34870" xr:uid="{00000000-0005-0000-0000-000004AE0000}"/>
    <cellStyle name="Normal 3 3 11" xfId="1230" xr:uid="{00000000-0005-0000-0000-000005AE0000}"/>
    <cellStyle name="Normal 3 3 11 10" xfId="51641" xr:uid="{00000000-0005-0000-0000-000006AE0000}"/>
    <cellStyle name="Normal 3 3 11 11" xfId="60027" xr:uid="{00000000-0005-0000-0000-000007AE0000}"/>
    <cellStyle name="Normal 3 3 11 2" xfId="3181" xr:uid="{00000000-0005-0000-0000-000008AE0000}"/>
    <cellStyle name="Normal 3 3 11 2 2" xfId="5898" xr:uid="{00000000-0005-0000-0000-000009AE0000}"/>
    <cellStyle name="Normal 3 3 11 2 2 2" xfId="17252" xr:uid="{00000000-0005-0000-0000-00000AAE0000}"/>
    <cellStyle name="Normal 3 3 11 2 2 3" xfId="25638" xr:uid="{00000000-0005-0000-0000-00000BAE0000}"/>
    <cellStyle name="Normal 3 3 11 2 2 4" xfId="34024" xr:uid="{00000000-0005-0000-0000-00000CAE0000}"/>
    <cellStyle name="Normal 3 3 11 2 2 5" xfId="42410" xr:uid="{00000000-0005-0000-0000-00000DAE0000}"/>
    <cellStyle name="Normal 3 3 11 2 2 6" xfId="50796" xr:uid="{00000000-0005-0000-0000-00000EAE0000}"/>
    <cellStyle name="Normal 3 3 11 2 2 7" xfId="59182" xr:uid="{00000000-0005-0000-0000-00000FAE0000}"/>
    <cellStyle name="Normal 3 3 11 2 3" xfId="8866" xr:uid="{00000000-0005-0000-0000-000010AE0000}"/>
    <cellStyle name="Normal 3 3 11 2 3 2" xfId="14542" xr:uid="{00000000-0005-0000-0000-000011AE0000}"/>
    <cellStyle name="Normal 3 3 11 2 3 3" xfId="22928" xr:uid="{00000000-0005-0000-0000-000012AE0000}"/>
    <cellStyle name="Normal 3 3 11 2 3 4" xfId="31314" xr:uid="{00000000-0005-0000-0000-000013AE0000}"/>
    <cellStyle name="Normal 3 3 11 2 3 5" xfId="39700" xr:uid="{00000000-0005-0000-0000-000014AE0000}"/>
    <cellStyle name="Normal 3 3 11 2 3 6" xfId="48086" xr:uid="{00000000-0005-0000-0000-000015AE0000}"/>
    <cellStyle name="Normal 3 3 11 2 3 7" xfId="56472" xr:uid="{00000000-0005-0000-0000-000016AE0000}"/>
    <cellStyle name="Normal 3 3 11 2 4" xfId="11576" xr:uid="{00000000-0005-0000-0000-000017AE0000}"/>
    <cellStyle name="Normal 3 3 11 2 5" xfId="19962" xr:uid="{00000000-0005-0000-0000-000018AE0000}"/>
    <cellStyle name="Normal 3 3 11 2 6" xfId="28348" xr:uid="{00000000-0005-0000-0000-000019AE0000}"/>
    <cellStyle name="Normal 3 3 11 2 7" xfId="36734" xr:uid="{00000000-0005-0000-0000-00001AAE0000}"/>
    <cellStyle name="Normal 3 3 11 2 8" xfId="45120" xr:uid="{00000000-0005-0000-0000-00001BAE0000}"/>
    <cellStyle name="Normal 3 3 11 2 9" xfId="53506" xr:uid="{00000000-0005-0000-0000-00001CAE0000}"/>
    <cellStyle name="Normal 3 3 11 3" xfId="4033" xr:uid="{00000000-0005-0000-0000-00001DAE0000}"/>
    <cellStyle name="Normal 3 3 11 3 2" xfId="15387" xr:uid="{00000000-0005-0000-0000-00001EAE0000}"/>
    <cellStyle name="Normal 3 3 11 3 3" xfId="23773" xr:uid="{00000000-0005-0000-0000-00001FAE0000}"/>
    <cellStyle name="Normal 3 3 11 3 4" xfId="32159" xr:uid="{00000000-0005-0000-0000-000020AE0000}"/>
    <cellStyle name="Normal 3 3 11 3 5" xfId="40545" xr:uid="{00000000-0005-0000-0000-000021AE0000}"/>
    <cellStyle name="Normal 3 3 11 3 6" xfId="48931" xr:uid="{00000000-0005-0000-0000-000022AE0000}"/>
    <cellStyle name="Normal 3 3 11 3 7" xfId="57317" xr:uid="{00000000-0005-0000-0000-000023AE0000}"/>
    <cellStyle name="Normal 3 3 11 4" xfId="7001" xr:uid="{00000000-0005-0000-0000-000024AE0000}"/>
    <cellStyle name="Normal 3 3 11 4 2" xfId="12677" xr:uid="{00000000-0005-0000-0000-000025AE0000}"/>
    <cellStyle name="Normal 3 3 11 4 3" xfId="21063" xr:uid="{00000000-0005-0000-0000-000026AE0000}"/>
    <cellStyle name="Normal 3 3 11 4 4" xfId="29449" xr:uid="{00000000-0005-0000-0000-000027AE0000}"/>
    <cellStyle name="Normal 3 3 11 4 5" xfId="37835" xr:uid="{00000000-0005-0000-0000-000028AE0000}"/>
    <cellStyle name="Normal 3 3 11 4 6" xfId="46221" xr:uid="{00000000-0005-0000-0000-000029AE0000}"/>
    <cellStyle name="Normal 3 3 11 4 7" xfId="54607" xr:uid="{00000000-0005-0000-0000-00002AAE0000}"/>
    <cellStyle name="Normal 3 3 11 5" xfId="9711" xr:uid="{00000000-0005-0000-0000-00002BAE0000}"/>
    <cellStyle name="Normal 3 3 11 6" xfId="18097" xr:uid="{00000000-0005-0000-0000-00002CAE0000}"/>
    <cellStyle name="Normal 3 3 11 7" xfId="26483" xr:uid="{00000000-0005-0000-0000-00002DAE0000}"/>
    <cellStyle name="Normal 3 3 11 8" xfId="34869" xr:uid="{00000000-0005-0000-0000-00002EAE0000}"/>
    <cellStyle name="Normal 3 3 11 9" xfId="43255" xr:uid="{00000000-0005-0000-0000-00002FAE0000}"/>
    <cellStyle name="Normal 3 3 12" xfId="1713" xr:uid="{00000000-0005-0000-0000-000030AE0000}"/>
    <cellStyle name="Normal 3 3 12 10" xfId="52038" xr:uid="{00000000-0005-0000-0000-000031AE0000}"/>
    <cellStyle name="Normal 3 3 12 11" xfId="60424" xr:uid="{00000000-0005-0000-0000-000032AE0000}"/>
    <cellStyle name="Normal 3 3 12 2" xfId="2733" xr:uid="{00000000-0005-0000-0000-000033AE0000}"/>
    <cellStyle name="Normal 3 3 12 2 2" xfId="5450" xr:uid="{00000000-0005-0000-0000-000034AE0000}"/>
    <cellStyle name="Normal 3 3 12 2 2 2" xfId="16804" xr:uid="{00000000-0005-0000-0000-000035AE0000}"/>
    <cellStyle name="Normal 3 3 12 2 2 3" xfId="25190" xr:uid="{00000000-0005-0000-0000-000036AE0000}"/>
    <cellStyle name="Normal 3 3 12 2 2 4" xfId="33576" xr:uid="{00000000-0005-0000-0000-000037AE0000}"/>
    <cellStyle name="Normal 3 3 12 2 2 5" xfId="41962" xr:uid="{00000000-0005-0000-0000-000038AE0000}"/>
    <cellStyle name="Normal 3 3 12 2 2 6" xfId="50348" xr:uid="{00000000-0005-0000-0000-000039AE0000}"/>
    <cellStyle name="Normal 3 3 12 2 2 7" xfId="58734" xr:uid="{00000000-0005-0000-0000-00003AAE0000}"/>
    <cellStyle name="Normal 3 3 12 2 3" xfId="8418" xr:uid="{00000000-0005-0000-0000-00003BAE0000}"/>
    <cellStyle name="Normal 3 3 12 2 3 2" xfId="14094" xr:uid="{00000000-0005-0000-0000-00003CAE0000}"/>
    <cellStyle name="Normal 3 3 12 2 3 3" xfId="22480" xr:uid="{00000000-0005-0000-0000-00003DAE0000}"/>
    <cellStyle name="Normal 3 3 12 2 3 4" xfId="30866" xr:uid="{00000000-0005-0000-0000-00003EAE0000}"/>
    <cellStyle name="Normal 3 3 12 2 3 5" xfId="39252" xr:uid="{00000000-0005-0000-0000-00003FAE0000}"/>
    <cellStyle name="Normal 3 3 12 2 3 6" xfId="47638" xr:uid="{00000000-0005-0000-0000-000040AE0000}"/>
    <cellStyle name="Normal 3 3 12 2 3 7" xfId="56024" xr:uid="{00000000-0005-0000-0000-000041AE0000}"/>
    <cellStyle name="Normal 3 3 12 2 4" xfId="11128" xr:uid="{00000000-0005-0000-0000-000042AE0000}"/>
    <cellStyle name="Normal 3 3 12 2 5" xfId="19514" xr:uid="{00000000-0005-0000-0000-000043AE0000}"/>
    <cellStyle name="Normal 3 3 12 2 6" xfId="27900" xr:uid="{00000000-0005-0000-0000-000044AE0000}"/>
    <cellStyle name="Normal 3 3 12 2 7" xfId="36286" xr:uid="{00000000-0005-0000-0000-000045AE0000}"/>
    <cellStyle name="Normal 3 3 12 2 8" xfId="44672" xr:uid="{00000000-0005-0000-0000-000046AE0000}"/>
    <cellStyle name="Normal 3 3 12 2 9" xfId="53058" xr:uid="{00000000-0005-0000-0000-000047AE0000}"/>
    <cellStyle name="Normal 3 3 12 3" xfId="4430" xr:uid="{00000000-0005-0000-0000-000048AE0000}"/>
    <cellStyle name="Normal 3 3 12 3 2" xfId="15784" xr:uid="{00000000-0005-0000-0000-000049AE0000}"/>
    <cellStyle name="Normal 3 3 12 3 3" xfId="24170" xr:uid="{00000000-0005-0000-0000-00004AAE0000}"/>
    <cellStyle name="Normal 3 3 12 3 4" xfId="32556" xr:uid="{00000000-0005-0000-0000-00004BAE0000}"/>
    <cellStyle name="Normal 3 3 12 3 5" xfId="40942" xr:uid="{00000000-0005-0000-0000-00004CAE0000}"/>
    <cellStyle name="Normal 3 3 12 3 6" xfId="49328" xr:uid="{00000000-0005-0000-0000-00004DAE0000}"/>
    <cellStyle name="Normal 3 3 12 3 7" xfId="57714" xr:uid="{00000000-0005-0000-0000-00004EAE0000}"/>
    <cellStyle name="Normal 3 3 12 4" xfId="7398" xr:uid="{00000000-0005-0000-0000-00004FAE0000}"/>
    <cellStyle name="Normal 3 3 12 4 2" xfId="13074" xr:uid="{00000000-0005-0000-0000-000050AE0000}"/>
    <cellStyle name="Normal 3 3 12 4 3" xfId="21460" xr:uid="{00000000-0005-0000-0000-000051AE0000}"/>
    <cellStyle name="Normal 3 3 12 4 4" xfId="29846" xr:uid="{00000000-0005-0000-0000-000052AE0000}"/>
    <cellStyle name="Normal 3 3 12 4 5" xfId="38232" xr:uid="{00000000-0005-0000-0000-000053AE0000}"/>
    <cellStyle name="Normal 3 3 12 4 6" xfId="46618" xr:uid="{00000000-0005-0000-0000-000054AE0000}"/>
    <cellStyle name="Normal 3 3 12 4 7" xfId="55004" xr:uid="{00000000-0005-0000-0000-000055AE0000}"/>
    <cellStyle name="Normal 3 3 12 5" xfId="10108" xr:uid="{00000000-0005-0000-0000-000056AE0000}"/>
    <cellStyle name="Normal 3 3 12 6" xfId="18494" xr:uid="{00000000-0005-0000-0000-000057AE0000}"/>
    <cellStyle name="Normal 3 3 12 7" xfId="26880" xr:uid="{00000000-0005-0000-0000-000058AE0000}"/>
    <cellStyle name="Normal 3 3 12 8" xfId="35266" xr:uid="{00000000-0005-0000-0000-000059AE0000}"/>
    <cellStyle name="Normal 3 3 12 9" xfId="43652" xr:uid="{00000000-0005-0000-0000-00005AAE0000}"/>
    <cellStyle name="Normal 3 3 13" xfId="2336" xr:uid="{00000000-0005-0000-0000-00005BAE0000}"/>
    <cellStyle name="Normal 3 3 13 2" xfId="5053" xr:uid="{00000000-0005-0000-0000-00005CAE0000}"/>
    <cellStyle name="Normal 3 3 13 2 2" xfId="16407" xr:uid="{00000000-0005-0000-0000-00005DAE0000}"/>
    <cellStyle name="Normal 3 3 13 2 3" xfId="24793" xr:uid="{00000000-0005-0000-0000-00005EAE0000}"/>
    <cellStyle name="Normal 3 3 13 2 4" xfId="33179" xr:uid="{00000000-0005-0000-0000-00005FAE0000}"/>
    <cellStyle name="Normal 3 3 13 2 5" xfId="41565" xr:uid="{00000000-0005-0000-0000-000060AE0000}"/>
    <cellStyle name="Normal 3 3 13 2 6" xfId="49951" xr:uid="{00000000-0005-0000-0000-000061AE0000}"/>
    <cellStyle name="Normal 3 3 13 2 7" xfId="58337" xr:uid="{00000000-0005-0000-0000-000062AE0000}"/>
    <cellStyle name="Normal 3 3 13 3" xfId="8021" xr:uid="{00000000-0005-0000-0000-000063AE0000}"/>
    <cellStyle name="Normal 3 3 13 3 2" xfId="13697" xr:uid="{00000000-0005-0000-0000-000064AE0000}"/>
    <cellStyle name="Normal 3 3 13 3 3" xfId="22083" xr:uid="{00000000-0005-0000-0000-000065AE0000}"/>
    <cellStyle name="Normal 3 3 13 3 4" xfId="30469" xr:uid="{00000000-0005-0000-0000-000066AE0000}"/>
    <cellStyle name="Normal 3 3 13 3 5" xfId="38855" xr:uid="{00000000-0005-0000-0000-000067AE0000}"/>
    <cellStyle name="Normal 3 3 13 3 6" xfId="47241" xr:uid="{00000000-0005-0000-0000-000068AE0000}"/>
    <cellStyle name="Normal 3 3 13 3 7" xfId="55627" xr:uid="{00000000-0005-0000-0000-000069AE0000}"/>
    <cellStyle name="Normal 3 3 13 4" xfId="10731" xr:uid="{00000000-0005-0000-0000-00006AAE0000}"/>
    <cellStyle name="Normal 3 3 13 5" xfId="19117" xr:uid="{00000000-0005-0000-0000-00006BAE0000}"/>
    <cellStyle name="Normal 3 3 13 6" xfId="27503" xr:uid="{00000000-0005-0000-0000-00006CAE0000}"/>
    <cellStyle name="Normal 3 3 13 7" xfId="35889" xr:uid="{00000000-0005-0000-0000-00006DAE0000}"/>
    <cellStyle name="Normal 3 3 13 8" xfId="44275" xr:uid="{00000000-0005-0000-0000-00006EAE0000}"/>
    <cellStyle name="Normal 3 3 13 9" xfId="52661" xr:uid="{00000000-0005-0000-0000-00006FAE0000}"/>
    <cellStyle name="Normal 3 3 14" xfId="759" xr:uid="{00000000-0005-0000-0000-000070AE0000}"/>
    <cellStyle name="Normal 3 3 14 2" xfId="6553" xr:uid="{00000000-0005-0000-0000-000071AE0000}"/>
    <cellStyle name="Normal 3 3 14 3" xfId="12229" xr:uid="{00000000-0005-0000-0000-000072AE0000}"/>
    <cellStyle name="Normal 3 3 14 4" xfId="20615" xr:uid="{00000000-0005-0000-0000-000073AE0000}"/>
    <cellStyle name="Normal 3 3 14 5" xfId="29001" xr:uid="{00000000-0005-0000-0000-000074AE0000}"/>
    <cellStyle name="Normal 3 3 14 6" xfId="37387" xr:uid="{00000000-0005-0000-0000-000075AE0000}"/>
    <cellStyle name="Normal 3 3 14 7" xfId="45773" xr:uid="{00000000-0005-0000-0000-000076AE0000}"/>
    <cellStyle name="Normal 3 3 14 8" xfId="54159" xr:uid="{00000000-0005-0000-0000-000077AE0000}"/>
    <cellStyle name="Normal 3 3 15" xfId="3585" xr:uid="{00000000-0005-0000-0000-000078AE0000}"/>
    <cellStyle name="Normal 3 3 15 2" xfId="14939" xr:uid="{00000000-0005-0000-0000-000079AE0000}"/>
    <cellStyle name="Normal 3 3 15 3" xfId="23325" xr:uid="{00000000-0005-0000-0000-00007AAE0000}"/>
    <cellStyle name="Normal 3 3 15 4" xfId="31711" xr:uid="{00000000-0005-0000-0000-00007BAE0000}"/>
    <cellStyle name="Normal 3 3 15 5" xfId="40097" xr:uid="{00000000-0005-0000-0000-00007CAE0000}"/>
    <cellStyle name="Normal 3 3 15 6" xfId="48483" xr:uid="{00000000-0005-0000-0000-00007DAE0000}"/>
    <cellStyle name="Normal 3 3 15 7" xfId="56869" xr:uid="{00000000-0005-0000-0000-00007EAE0000}"/>
    <cellStyle name="Normal 3 3 16" xfId="6049" xr:uid="{00000000-0005-0000-0000-00007FAE0000}"/>
    <cellStyle name="Normal 3 3 16 2" xfId="11725" xr:uid="{00000000-0005-0000-0000-000080AE0000}"/>
    <cellStyle name="Normal 3 3 16 3" xfId="20111" xr:uid="{00000000-0005-0000-0000-000081AE0000}"/>
    <cellStyle name="Normal 3 3 16 4" xfId="28497" xr:uid="{00000000-0005-0000-0000-000082AE0000}"/>
    <cellStyle name="Normal 3 3 16 5" xfId="36883" xr:uid="{00000000-0005-0000-0000-000083AE0000}"/>
    <cellStyle name="Normal 3 3 16 6" xfId="45269" xr:uid="{00000000-0005-0000-0000-000084AE0000}"/>
    <cellStyle name="Normal 3 3 16 7" xfId="53655" xr:uid="{00000000-0005-0000-0000-000085AE0000}"/>
    <cellStyle name="Normal 3 3 17" xfId="9263" xr:uid="{00000000-0005-0000-0000-000086AE0000}"/>
    <cellStyle name="Normal 3 3 18" xfId="17649" xr:uid="{00000000-0005-0000-0000-000087AE0000}"/>
    <cellStyle name="Normal 3 3 19" xfId="26035" xr:uid="{00000000-0005-0000-0000-000088AE0000}"/>
    <cellStyle name="Normal 3 3 2" xfId="409" xr:uid="{00000000-0005-0000-0000-000089AE0000}"/>
    <cellStyle name="Normal 3 3 2 10" xfId="1714" xr:uid="{00000000-0005-0000-0000-00008AAE0000}"/>
    <cellStyle name="Normal 3 3 2 10 10" xfId="52039" xr:uid="{00000000-0005-0000-0000-00008BAE0000}"/>
    <cellStyle name="Normal 3 3 2 10 11" xfId="60425" xr:uid="{00000000-0005-0000-0000-00008CAE0000}"/>
    <cellStyle name="Normal 3 3 2 10 2" xfId="2734" xr:uid="{00000000-0005-0000-0000-00008DAE0000}"/>
    <cellStyle name="Normal 3 3 2 10 2 2" xfId="5451" xr:uid="{00000000-0005-0000-0000-00008EAE0000}"/>
    <cellStyle name="Normal 3 3 2 10 2 2 2" xfId="16805" xr:uid="{00000000-0005-0000-0000-00008FAE0000}"/>
    <cellStyle name="Normal 3 3 2 10 2 2 3" xfId="25191" xr:uid="{00000000-0005-0000-0000-000090AE0000}"/>
    <cellStyle name="Normal 3 3 2 10 2 2 4" xfId="33577" xr:uid="{00000000-0005-0000-0000-000091AE0000}"/>
    <cellStyle name="Normal 3 3 2 10 2 2 5" xfId="41963" xr:uid="{00000000-0005-0000-0000-000092AE0000}"/>
    <cellStyle name="Normal 3 3 2 10 2 2 6" xfId="50349" xr:uid="{00000000-0005-0000-0000-000093AE0000}"/>
    <cellStyle name="Normal 3 3 2 10 2 2 7" xfId="58735" xr:uid="{00000000-0005-0000-0000-000094AE0000}"/>
    <cellStyle name="Normal 3 3 2 10 2 3" xfId="8419" xr:uid="{00000000-0005-0000-0000-000095AE0000}"/>
    <cellStyle name="Normal 3 3 2 10 2 3 2" xfId="14095" xr:uid="{00000000-0005-0000-0000-000096AE0000}"/>
    <cellStyle name="Normal 3 3 2 10 2 3 3" xfId="22481" xr:uid="{00000000-0005-0000-0000-000097AE0000}"/>
    <cellStyle name="Normal 3 3 2 10 2 3 4" xfId="30867" xr:uid="{00000000-0005-0000-0000-000098AE0000}"/>
    <cellStyle name="Normal 3 3 2 10 2 3 5" xfId="39253" xr:uid="{00000000-0005-0000-0000-000099AE0000}"/>
    <cellStyle name="Normal 3 3 2 10 2 3 6" xfId="47639" xr:uid="{00000000-0005-0000-0000-00009AAE0000}"/>
    <cellStyle name="Normal 3 3 2 10 2 3 7" xfId="56025" xr:uid="{00000000-0005-0000-0000-00009BAE0000}"/>
    <cellStyle name="Normal 3 3 2 10 2 4" xfId="11129" xr:uid="{00000000-0005-0000-0000-00009CAE0000}"/>
    <cellStyle name="Normal 3 3 2 10 2 5" xfId="19515" xr:uid="{00000000-0005-0000-0000-00009DAE0000}"/>
    <cellStyle name="Normal 3 3 2 10 2 6" xfId="27901" xr:uid="{00000000-0005-0000-0000-00009EAE0000}"/>
    <cellStyle name="Normal 3 3 2 10 2 7" xfId="36287" xr:uid="{00000000-0005-0000-0000-00009FAE0000}"/>
    <cellStyle name="Normal 3 3 2 10 2 8" xfId="44673" xr:uid="{00000000-0005-0000-0000-0000A0AE0000}"/>
    <cellStyle name="Normal 3 3 2 10 2 9" xfId="53059" xr:uid="{00000000-0005-0000-0000-0000A1AE0000}"/>
    <cellStyle name="Normal 3 3 2 10 3" xfId="4431" xr:uid="{00000000-0005-0000-0000-0000A2AE0000}"/>
    <cellStyle name="Normal 3 3 2 10 3 2" xfId="15785" xr:uid="{00000000-0005-0000-0000-0000A3AE0000}"/>
    <cellStyle name="Normal 3 3 2 10 3 3" xfId="24171" xr:uid="{00000000-0005-0000-0000-0000A4AE0000}"/>
    <cellStyle name="Normal 3 3 2 10 3 4" xfId="32557" xr:uid="{00000000-0005-0000-0000-0000A5AE0000}"/>
    <cellStyle name="Normal 3 3 2 10 3 5" xfId="40943" xr:uid="{00000000-0005-0000-0000-0000A6AE0000}"/>
    <cellStyle name="Normal 3 3 2 10 3 6" xfId="49329" xr:uid="{00000000-0005-0000-0000-0000A7AE0000}"/>
    <cellStyle name="Normal 3 3 2 10 3 7" xfId="57715" xr:uid="{00000000-0005-0000-0000-0000A8AE0000}"/>
    <cellStyle name="Normal 3 3 2 10 4" xfId="7399" xr:uid="{00000000-0005-0000-0000-0000A9AE0000}"/>
    <cellStyle name="Normal 3 3 2 10 4 2" xfId="13075" xr:uid="{00000000-0005-0000-0000-0000AAAE0000}"/>
    <cellStyle name="Normal 3 3 2 10 4 3" xfId="21461" xr:uid="{00000000-0005-0000-0000-0000ABAE0000}"/>
    <cellStyle name="Normal 3 3 2 10 4 4" xfId="29847" xr:uid="{00000000-0005-0000-0000-0000ACAE0000}"/>
    <cellStyle name="Normal 3 3 2 10 4 5" xfId="38233" xr:uid="{00000000-0005-0000-0000-0000ADAE0000}"/>
    <cellStyle name="Normal 3 3 2 10 4 6" xfId="46619" xr:uid="{00000000-0005-0000-0000-0000AEAE0000}"/>
    <cellStyle name="Normal 3 3 2 10 4 7" xfId="55005" xr:uid="{00000000-0005-0000-0000-0000AFAE0000}"/>
    <cellStyle name="Normal 3 3 2 10 5" xfId="10109" xr:uid="{00000000-0005-0000-0000-0000B0AE0000}"/>
    <cellStyle name="Normal 3 3 2 10 6" xfId="18495" xr:uid="{00000000-0005-0000-0000-0000B1AE0000}"/>
    <cellStyle name="Normal 3 3 2 10 7" xfId="26881" xr:uid="{00000000-0005-0000-0000-0000B2AE0000}"/>
    <cellStyle name="Normal 3 3 2 10 8" xfId="35267" xr:uid="{00000000-0005-0000-0000-0000B3AE0000}"/>
    <cellStyle name="Normal 3 3 2 10 9" xfId="43653" xr:uid="{00000000-0005-0000-0000-0000B4AE0000}"/>
    <cellStyle name="Normal 3 3 2 11" xfId="2338" xr:uid="{00000000-0005-0000-0000-0000B5AE0000}"/>
    <cellStyle name="Normal 3 3 2 11 2" xfId="5055" xr:uid="{00000000-0005-0000-0000-0000B6AE0000}"/>
    <cellStyle name="Normal 3 3 2 11 2 2" xfId="16409" xr:uid="{00000000-0005-0000-0000-0000B7AE0000}"/>
    <cellStyle name="Normal 3 3 2 11 2 3" xfId="24795" xr:uid="{00000000-0005-0000-0000-0000B8AE0000}"/>
    <cellStyle name="Normal 3 3 2 11 2 4" xfId="33181" xr:uid="{00000000-0005-0000-0000-0000B9AE0000}"/>
    <cellStyle name="Normal 3 3 2 11 2 5" xfId="41567" xr:uid="{00000000-0005-0000-0000-0000BAAE0000}"/>
    <cellStyle name="Normal 3 3 2 11 2 6" xfId="49953" xr:uid="{00000000-0005-0000-0000-0000BBAE0000}"/>
    <cellStyle name="Normal 3 3 2 11 2 7" xfId="58339" xr:uid="{00000000-0005-0000-0000-0000BCAE0000}"/>
    <cellStyle name="Normal 3 3 2 11 3" xfId="8023" xr:uid="{00000000-0005-0000-0000-0000BDAE0000}"/>
    <cellStyle name="Normal 3 3 2 11 3 2" xfId="13699" xr:uid="{00000000-0005-0000-0000-0000BEAE0000}"/>
    <cellStyle name="Normal 3 3 2 11 3 3" xfId="22085" xr:uid="{00000000-0005-0000-0000-0000BFAE0000}"/>
    <cellStyle name="Normal 3 3 2 11 3 4" xfId="30471" xr:uid="{00000000-0005-0000-0000-0000C0AE0000}"/>
    <cellStyle name="Normal 3 3 2 11 3 5" xfId="38857" xr:uid="{00000000-0005-0000-0000-0000C1AE0000}"/>
    <cellStyle name="Normal 3 3 2 11 3 6" xfId="47243" xr:uid="{00000000-0005-0000-0000-0000C2AE0000}"/>
    <cellStyle name="Normal 3 3 2 11 3 7" xfId="55629" xr:uid="{00000000-0005-0000-0000-0000C3AE0000}"/>
    <cellStyle name="Normal 3 3 2 11 4" xfId="10733" xr:uid="{00000000-0005-0000-0000-0000C4AE0000}"/>
    <cellStyle name="Normal 3 3 2 11 5" xfId="19119" xr:uid="{00000000-0005-0000-0000-0000C5AE0000}"/>
    <cellStyle name="Normal 3 3 2 11 6" xfId="27505" xr:uid="{00000000-0005-0000-0000-0000C6AE0000}"/>
    <cellStyle name="Normal 3 3 2 11 7" xfId="35891" xr:uid="{00000000-0005-0000-0000-0000C7AE0000}"/>
    <cellStyle name="Normal 3 3 2 11 8" xfId="44277" xr:uid="{00000000-0005-0000-0000-0000C8AE0000}"/>
    <cellStyle name="Normal 3 3 2 11 9" xfId="52663" xr:uid="{00000000-0005-0000-0000-0000C9AE0000}"/>
    <cellStyle name="Normal 3 3 2 12" xfId="760" xr:uid="{00000000-0005-0000-0000-0000CAAE0000}"/>
    <cellStyle name="Normal 3 3 2 12 2" xfId="6554" xr:uid="{00000000-0005-0000-0000-0000CBAE0000}"/>
    <cellStyle name="Normal 3 3 2 12 3" xfId="12230" xr:uid="{00000000-0005-0000-0000-0000CCAE0000}"/>
    <cellStyle name="Normal 3 3 2 12 4" xfId="20616" xr:uid="{00000000-0005-0000-0000-0000CDAE0000}"/>
    <cellStyle name="Normal 3 3 2 12 5" xfId="29002" xr:uid="{00000000-0005-0000-0000-0000CEAE0000}"/>
    <cellStyle name="Normal 3 3 2 12 6" xfId="37388" xr:uid="{00000000-0005-0000-0000-0000CFAE0000}"/>
    <cellStyle name="Normal 3 3 2 12 7" xfId="45774" xr:uid="{00000000-0005-0000-0000-0000D0AE0000}"/>
    <cellStyle name="Normal 3 3 2 12 8" xfId="54160" xr:uid="{00000000-0005-0000-0000-0000D1AE0000}"/>
    <cellStyle name="Normal 3 3 2 13" xfId="3586" xr:uid="{00000000-0005-0000-0000-0000D2AE0000}"/>
    <cellStyle name="Normal 3 3 2 13 2" xfId="14940" xr:uid="{00000000-0005-0000-0000-0000D3AE0000}"/>
    <cellStyle name="Normal 3 3 2 13 3" xfId="23326" xr:uid="{00000000-0005-0000-0000-0000D4AE0000}"/>
    <cellStyle name="Normal 3 3 2 13 4" xfId="31712" xr:uid="{00000000-0005-0000-0000-0000D5AE0000}"/>
    <cellStyle name="Normal 3 3 2 13 5" xfId="40098" xr:uid="{00000000-0005-0000-0000-0000D6AE0000}"/>
    <cellStyle name="Normal 3 3 2 13 6" xfId="48484" xr:uid="{00000000-0005-0000-0000-0000D7AE0000}"/>
    <cellStyle name="Normal 3 3 2 13 7" xfId="56870" xr:uid="{00000000-0005-0000-0000-0000D8AE0000}"/>
    <cellStyle name="Normal 3 3 2 14" xfId="6057" xr:uid="{00000000-0005-0000-0000-0000D9AE0000}"/>
    <cellStyle name="Normal 3 3 2 14 2" xfId="11733" xr:uid="{00000000-0005-0000-0000-0000DAAE0000}"/>
    <cellStyle name="Normal 3 3 2 14 3" xfId="20119" xr:uid="{00000000-0005-0000-0000-0000DBAE0000}"/>
    <cellStyle name="Normal 3 3 2 14 4" xfId="28505" xr:uid="{00000000-0005-0000-0000-0000DCAE0000}"/>
    <cellStyle name="Normal 3 3 2 14 5" xfId="36891" xr:uid="{00000000-0005-0000-0000-0000DDAE0000}"/>
    <cellStyle name="Normal 3 3 2 14 6" xfId="45277" xr:uid="{00000000-0005-0000-0000-0000DEAE0000}"/>
    <cellStyle name="Normal 3 3 2 14 7" xfId="53663" xr:uid="{00000000-0005-0000-0000-0000DFAE0000}"/>
    <cellStyle name="Normal 3 3 2 15" xfId="9264" xr:uid="{00000000-0005-0000-0000-0000E0AE0000}"/>
    <cellStyle name="Normal 3 3 2 16" xfId="17650" xr:uid="{00000000-0005-0000-0000-0000E1AE0000}"/>
    <cellStyle name="Normal 3 3 2 17" xfId="26036" xr:uid="{00000000-0005-0000-0000-0000E2AE0000}"/>
    <cellStyle name="Normal 3 3 2 18" xfId="34422" xr:uid="{00000000-0005-0000-0000-0000E3AE0000}"/>
    <cellStyle name="Normal 3 3 2 19" xfId="42808" xr:uid="{00000000-0005-0000-0000-0000E4AE0000}"/>
    <cellStyle name="Normal 3 3 2 2" xfId="410" xr:uid="{00000000-0005-0000-0000-0000E5AE0000}"/>
    <cellStyle name="Normal 3 3 2 2 10" xfId="761" xr:uid="{00000000-0005-0000-0000-0000E6AE0000}"/>
    <cellStyle name="Normal 3 3 2 2 10 2" xfId="6555" xr:uid="{00000000-0005-0000-0000-0000E7AE0000}"/>
    <cellStyle name="Normal 3 3 2 2 10 3" xfId="12231" xr:uid="{00000000-0005-0000-0000-0000E8AE0000}"/>
    <cellStyle name="Normal 3 3 2 2 10 4" xfId="20617" xr:uid="{00000000-0005-0000-0000-0000E9AE0000}"/>
    <cellStyle name="Normal 3 3 2 2 10 5" xfId="29003" xr:uid="{00000000-0005-0000-0000-0000EAAE0000}"/>
    <cellStyle name="Normal 3 3 2 2 10 6" xfId="37389" xr:uid="{00000000-0005-0000-0000-0000EBAE0000}"/>
    <cellStyle name="Normal 3 3 2 2 10 7" xfId="45775" xr:uid="{00000000-0005-0000-0000-0000ECAE0000}"/>
    <cellStyle name="Normal 3 3 2 2 10 8" xfId="54161" xr:uid="{00000000-0005-0000-0000-0000EDAE0000}"/>
    <cellStyle name="Normal 3 3 2 2 11" xfId="3587" xr:uid="{00000000-0005-0000-0000-0000EEAE0000}"/>
    <cellStyle name="Normal 3 3 2 2 11 2" xfId="14941" xr:uid="{00000000-0005-0000-0000-0000EFAE0000}"/>
    <cellStyle name="Normal 3 3 2 2 11 3" xfId="23327" xr:uid="{00000000-0005-0000-0000-0000F0AE0000}"/>
    <cellStyle name="Normal 3 3 2 2 11 4" xfId="31713" xr:uid="{00000000-0005-0000-0000-0000F1AE0000}"/>
    <cellStyle name="Normal 3 3 2 2 11 5" xfId="40099" xr:uid="{00000000-0005-0000-0000-0000F2AE0000}"/>
    <cellStyle name="Normal 3 3 2 2 11 6" xfId="48485" xr:uid="{00000000-0005-0000-0000-0000F3AE0000}"/>
    <cellStyle name="Normal 3 3 2 2 11 7" xfId="56871" xr:uid="{00000000-0005-0000-0000-0000F4AE0000}"/>
    <cellStyle name="Normal 3 3 2 2 12" xfId="6073" xr:uid="{00000000-0005-0000-0000-0000F5AE0000}"/>
    <cellStyle name="Normal 3 3 2 2 12 2" xfId="11749" xr:uid="{00000000-0005-0000-0000-0000F6AE0000}"/>
    <cellStyle name="Normal 3 3 2 2 12 3" xfId="20135" xr:uid="{00000000-0005-0000-0000-0000F7AE0000}"/>
    <cellStyle name="Normal 3 3 2 2 12 4" xfId="28521" xr:uid="{00000000-0005-0000-0000-0000F8AE0000}"/>
    <cellStyle name="Normal 3 3 2 2 12 5" xfId="36907" xr:uid="{00000000-0005-0000-0000-0000F9AE0000}"/>
    <cellStyle name="Normal 3 3 2 2 12 6" xfId="45293" xr:uid="{00000000-0005-0000-0000-0000FAAE0000}"/>
    <cellStyle name="Normal 3 3 2 2 12 7" xfId="53679" xr:uid="{00000000-0005-0000-0000-0000FBAE0000}"/>
    <cellStyle name="Normal 3 3 2 2 13" xfId="9265" xr:uid="{00000000-0005-0000-0000-0000FCAE0000}"/>
    <cellStyle name="Normal 3 3 2 2 14" xfId="17651" xr:uid="{00000000-0005-0000-0000-0000FDAE0000}"/>
    <cellStyle name="Normal 3 3 2 2 15" xfId="26037" xr:uid="{00000000-0005-0000-0000-0000FEAE0000}"/>
    <cellStyle name="Normal 3 3 2 2 16" xfId="34423" xr:uid="{00000000-0005-0000-0000-0000FFAE0000}"/>
    <cellStyle name="Normal 3 3 2 2 17" xfId="42809" xr:uid="{00000000-0005-0000-0000-000000AF0000}"/>
    <cellStyle name="Normal 3 3 2 2 18" xfId="51195" xr:uid="{00000000-0005-0000-0000-000001AF0000}"/>
    <cellStyle name="Normal 3 3 2 2 19" xfId="59581" xr:uid="{00000000-0005-0000-0000-000002AF0000}"/>
    <cellStyle name="Normal 3 3 2 2 2" xfId="411" xr:uid="{00000000-0005-0000-0000-000003AF0000}"/>
    <cellStyle name="Normal 3 3 2 2 2 10" xfId="6113" xr:uid="{00000000-0005-0000-0000-000004AF0000}"/>
    <cellStyle name="Normal 3 3 2 2 2 10 2" xfId="11789" xr:uid="{00000000-0005-0000-0000-000005AF0000}"/>
    <cellStyle name="Normal 3 3 2 2 2 10 3" xfId="20175" xr:uid="{00000000-0005-0000-0000-000006AF0000}"/>
    <cellStyle name="Normal 3 3 2 2 2 10 4" xfId="28561" xr:uid="{00000000-0005-0000-0000-000007AF0000}"/>
    <cellStyle name="Normal 3 3 2 2 2 10 5" xfId="36947" xr:uid="{00000000-0005-0000-0000-000008AF0000}"/>
    <cellStyle name="Normal 3 3 2 2 2 10 6" xfId="45333" xr:uid="{00000000-0005-0000-0000-000009AF0000}"/>
    <cellStyle name="Normal 3 3 2 2 2 10 7" xfId="53719" xr:uid="{00000000-0005-0000-0000-00000AAF0000}"/>
    <cellStyle name="Normal 3 3 2 2 2 11" xfId="9266" xr:uid="{00000000-0005-0000-0000-00000BAF0000}"/>
    <cellStyle name="Normal 3 3 2 2 2 12" xfId="17652" xr:uid="{00000000-0005-0000-0000-00000CAF0000}"/>
    <cellStyle name="Normal 3 3 2 2 2 13" xfId="26038" xr:uid="{00000000-0005-0000-0000-00000DAF0000}"/>
    <cellStyle name="Normal 3 3 2 2 2 14" xfId="34424" xr:uid="{00000000-0005-0000-0000-00000EAF0000}"/>
    <cellStyle name="Normal 3 3 2 2 2 15" xfId="42810" xr:uid="{00000000-0005-0000-0000-00000FAF0000}"/>
    <cellStyle name="Normal 3 3 2 2 2 16" xfId="51196" xr:uid="{00000000-0005-0000-0000-000010AF0000}"/>
    <cellStyle name="Normal 3 3 2 2 2 17" xfId="59582" xr:uid="{00000000-0005-0000-0000-000011AF0000}"/>
    <cellStyle name="Normal 3 3 2 2 2 18" xfId="60949" xr:uid="{00000000-0005-0000-0000-000012AF0000}"/>
    <cellStyle name="Normal 3 3 2 2 2 2" xfId="412" xr:uid="{00000000-0005-0000-0000-000013AF0000}"/>
    <cellStyle name="Normal 3 3 2 2 2 2 10" xfId="9267" xr:uid="{00000000-0005-0000-0000-000014AF0000}"/>
    <cellStyle name="Normal 3 3 2 2 2 2 11" xfId="17653" xr:uid="{00000000-0005-0000-0000-000015AF0000}"/>
    <cellStyle name="Normal 3 3 2 2 2 2 12" xfId="26039" xr:uid="{00000000-0005-0000-0000-000016AF0000}"/>
    <cellStyle name="Normal 3 3 2 2 2 2 13" xfId="34425" xr:uid="{00000000-0005-0000-0000-000017AF0000}"/>
    <cellStyle name="Normal 3 3 2 2 2 2 14" xfId="42811" xr:uid="{00000000-0005-0000-0000-000018AF0000}"/>
    <cellStyle name="Normal 3 3 2 2 2 2 15" xfId="51197" xr:uid="{00000000-0005-0000-0000-000019AF0000}"/>
    <cellStyle name="Normal 3 3 2 2 2 2 16" xfId="59583" xr:uid="{00000000-0005-0000-0000-00001AAF0000}"/>
    <cellStyle name="Normal 3 3 2 2 2 2 17" xfId="60950" xr:uid="{00000000-0005-0000-0000-00001BAF0000}"/>
    <cellStyle name="Normal 3 3 2 2 2 2 2" xfId="413" xr:uid="{00000000-0005-0000-0000-00001CAF0000}"/>
    <cellStyle name="Normal 3 3 2 2 2 2 2 10" xfId="34426" xr:uid="{00000000-0005-0000-0000-00001DAF0000}"/>
    <cellStyle name="Normal 3 3 2 2 2 2 2 11" xfId="42812" xr:uid="{00000000-0005-0000-0000-00001EAF0000}"/>
    <cellStyle name="Normal 3 3 2 2 2 2 2 12" xfId="51198" xr:uid="{00000000-0005-0000-0000-00001FAF0000}"/>
    <cellStyle name="Normal 3 3 2 2 2 2 2 13" xfId="59584" xr:uid="{00000000-0005-0000-0000-000020AF0000}"/>
    <cellStyle name="Normal 3 3 2 2 2 2 2 14" xfId="60951" xr:uid="{00000000-0005-0000-0000-000021AF0000}"/>
    <cellStyle name="Normal 3 3 2 2 2 2 2 2" xfId="1236" xr:uid="{00000000-0005-0000-0000-000022AF0000}"/>
    <cellStyle name="Normal 3 3 2 2 2 2 2 2 10" xfId="51647" xr:uid="{00000000-0005-0000-0000-000023AF0000}"/>
    <cellStyle name="Normal 3 3 2 2 2 2 2 2 11" xfId="60033" xr:uid="{00000000-0005-0000-0000-000024AF0000}"/>
    <cellStyle name="Normal 3 3 2 2 2 2 2 2 12" xfId="61446" xr:uid="{00000000-0005-0000-0000-000025AF0000}"/>
    <cellStyle name="Normal 3 3 2 2 2 2 2 2 2" xfId="3187" xr:uid="{00000000-0005-0000-0000-000026AF0000}"/>
    <cellStyle name="Normal 3 3 2 2 2 2 2 2 2 2" xfId="5904" xr:uid="{00000000-0005-0000-0000-000027AF0000}"/>
    <cellStyle name="Normal 3 3 2 2 2 2 2 2 2 2 2" xfId="17258" xr:uid="{00000000-0005-0000-0000-000028AF0000}"/>
    <cellStyle name="Normal 3 3 2 2 2 2 2 2 2 2 3" xfId="25644" xr:uid="{00000000-0005-0000-0000-000029AF0000}"/>
    <cellStyle name="Normal 3 3 2 2 2 2 2 2 2 2 4" xfId="34030" xr:uid="{00000000-0005-0000-0000-00002AAF0000}"/>
    <cellStyle name="Normal 3 3 2 2 2 2 2 2 2 2 5" xfId="42416" xr:uid="{00000000-0005-0000-0000-00002BAF0000}"/>
    <cellStyle name="Normal 3 3 2 2 2 2 2 2 2 2 6" xfId="50802" xr:uid="{00000000-0005-0000-0000-00002CAF0000}"/>
    <cellStyle name="Normal 3 3 2 2 2 2 2 2 2 2 7" xfId="59188" xr:uid="{00000000-0005-0000-0000-00002DAF0000}"/>
    <cellStyle name="Normal 3 3 2 2 2 2 2 2 2 3" xfId="8872" xr:uid="{00000000-0005-0000-0000-00002EAF0000}"/>
    <cellStyle name="Normal 3 3 2 2 2 2 2 2 2 3 2" xfId="14548" xr:uid="{00000000-0005-0000-0000-00002FAF0000}"/>
    <cellStyle name="Normal 3 3 2 2 2 2 2 2 2 3 3" xfId="22934" xr:uid="{00000000-0005-0000-0000-000030AF0000}"/>
    <cellStyle name="Normal 3 3 2 2 2 2 2 2 2 3 4" xfId="31320" xr:uid="{00000000-0005-0000-0000-000031AF0000}"/>
    <cellStyle name="Normal 3 3 2 2 2 2 2 2 2 3 5" xfId="39706" xr:uid="{00000000-0005-0000-0000-000032AF0000}"/>
    <cellStyle name="Normal 3 3 2 2 2 2 2 2 2 3 6" xfId="48092" xr:uid="{00000000-0005-0000-0000-000033AF0000}"/>
    <cellStyle name="Normal 3 3 2 2 2 2 2 2 2 3 7" xfId="56478" xr:uid="{00000000-0005-0000-0000-000034AF0000}"/>
    <cellStyle name="Normal 3 3 2 2 2 2 2 2 2 4" xfId="11582" xr:uid="{00000000-0005-0000-0000-000035AF0000}"/>
    <cellStyle name="Normal 3 3 2 2 2 2 2 2 2 5" xfId="19968" xr:uid="{00000000-0005-0000-0000-000036AF0000}"/>
    <cellStyle name="Normal 3 3 2 2 2 2 2 2 2 6" xfId="28354" xr:uid="{00000000-0005-0000-0000-000037AF0000}"/>
    <cellStyle name="Normal 3 3 2 2 2 2 2 2 2 7" xfId="36740" xr:uid="{00000000-0005-0000-0000-000038AF0000}"/>
    <cellStyle name="Normal 3 3 2 2 2 2 2 2 2 8" xfId="45126" xr:uid="{00000000-0005-0000-0000-000039AF0000}"/>
    <cellStyle name="Normal 3 3 2 2 2 2 2 2 2 9" xfId="53512" xr:uid="{00000000-0005-0000-0000-00003AAF0000}"/>
    <cellStyle name="Normal 3 3 2 2 2 2 2 2 3" xfId="4039" xr:uid="{00000000-0005-0000-0000-00003BAF0000}"/>
    <cellStyle name="Normal 3 3 2 2 2 2 2 2 3 2" xfId="15393" xr:uid="{00000000-0005-0000-0000-00003CAF0000}"/>
    <cellStyle name="Normal 3 3 2 2 2 2 2 2 3 3" xfId="23779" xr:uid="{00000000-0005-0000-0000-00003DAF0000}"/>
    <cellStyle name="Normal 3 3 2 2 2 2 2 2 3 4" xfId="32165" xr:uid="{00000000-0005-0000-0000-00003EAF0000}"/>
    <cellStyle name="Normal 3 3 2 2 2 2 2 2 3 5" xfId="40551" xr:uid="{00000000-0005-0000-0000-00003FAF0000}"/>
    <cellStyle name="Normal 3 3 2 2 2 2 2 2 3 6" xfId="48937" xr:uid="{00000000-0005-0000-0000-000040AF0000}"/>
    <cellStyle name="Normal 3 3 2 2 2 2 2 2 3 7" xfId="57323" xr:uid="{00000000-0005-0000-0000-000041AF0000}"/>
    <cellStyle name="Normal 3 3 2 2 2 2 2 2 4" xfId="7007" xr:uid="{00000000-0005-0000-0000-000042AF0000}"/>
    <cellStyle name="Normal 3 3 2 2 2 2 2 2 4 2" xfId="12683" xr:uid="{00000000-0005-0000-0000-000043AF0000}"/>
    <cellStyle name="Normal 3 3 2 2 2 2 2 2 4 3" xfId="21069" xr:uid="{00000000-0005-0000-0000-000044AF0000}"/>
    <cellStyle name="Normal 3 3 2 2 2 2 2 2 4 4" xfId="29455" xr:uid="{00000000-0005-0000-0000-000045AF0000}"/>
    <cellStyle name="Normal 3 3 2 2 2 2 2 2 4 5" xfId="37841" xr:uid="{00000000-0005-0000-0000-000046AF0000}"/>
    <cellStyle name="Normal 3 3 2 2 2 2 2 2 4 6" xfId="46227" xr:uid="{00000000-0005-0000-0000-000047AF0000}"/>
    <cellStyle name="Normal 3 3 2 2 2 2 2 2 4 7" xfId="54613" xr:uid="{00000000-0005-0000-0000-000048AF0000}"/>
    <cellStyle name="Normal 3 3 2 2 2 2 2 2 5" xfId="9717" xr:uid="{00000000-0005-0000-0000-000049AF0000}"/>
    <cellStyle name="Normal 3 3 2 2 2 2 2 2 6" xfId="18103" xr:uid="{00000000-0005-0000-0000-00004AAF0000}"/>
    <cellStyle name="Normal 3 3 2 2 2 2 2 2 7" xfId="26489" xr:uid="{00000000-0005-0000-0000-00004BAF0000}"/>
    <cellStyle name="Normal 3 3 2 2 2 2 2 2 8" xfId="34875" xr:uid="{00000000-0005-0000-0000-00004CAF0000}"/>
    <cellStyle name="Normal 3 3 2 2 2 2 2 2 9" xfId="43261" xr:uid="{00000000-0005-0000-0000-00004DAF0000}"/>
    <cellStyle name="Normal 3 3 2 2 2 2 2 3" xfId="1718" xr:uid="{00000000-0005-0000-0000-00004EAF0000}"/>
    <cellStyle name="Normal 3 3 2 2 2 2 2 3 10" xfId="52043" xr:uid="{00000000-0005-0000-0000-00004FAF0000}"/>
    <cellStyle name="Normal 3 3 2 2 2 2 2 3 11" xfId="60429" xr:uid="{00000000-0005-0000-0000-000050AF0000}"/>
    <cellStyle name="Normal 3 3 2 2 2 2 2 3 2" xfId="2738" xr:uid="{00000000-0005-0000-0000-000051AF0000}"/>
    <cellStyle name="Normal 3 3 2 2 2 2 2 3 2 2" xfId="5455" xr:uid="{00000000-0005-0000-0000-000052AF0000}"/>
    <cellStyle name="Normal 3 3 2 2 2 2 2 3 2 2 2" xfId="16809" xr:uid="{00000000-0005-0000-0000-000053AF0000}"/>
    <cellStyle name="Normal 3 3 2 2 2 2 2 3 2 2 3" xfId="25195" xr:uid="{00000000-0005-0000-0000-000054AF0000}"/>
    <cellStyle name="Normal 3 3 2 2 2 2 2 3 2 2 4" xfId="33581" xr:uid="{00000000-0005-0000-0000-000055AF0000}"/>
    <cellStyle name="Normal 3 3 2 2 2 2 2 3 2 2 5" xfId="41967" xr:uid="{00000000-0005-0000-0000-000056AF0000}"/>
    <cellStyle name="Normal 3 3 2 2 2 2 2 3 2 2 6" xfId="50353" xr:uid="{00000000-0005-0000-0000-000057AF0000}"/>
    <cellStyle name="Normal 3 3 2 2 2 2 2 3 2 2 7" xfId="58739" xr:uid="{00000000-0005-0000-0000-000058AF0000}"/>
    <cellStyle name="Normal 3 3 2 2 2 2 2 3 2 3" xfId="8423" xr:uid="{00000000-0005-0000-0000-000059AF0000}"/>
    <cellStyle name="Normal 3 3 2 2 2 2 2 3 2 3 2" xfId="14099" xr:uid="{00000000-0005-0000-0000-00005AAF0000}"/>
    <cellStyle name="Normal 3 3 2 2 2 2 2 3 2 3 3" xfId="22485" xr:uid="{00000000-0005-0000-0000-00005BAF0000}"/>
    <cellStyle name="Normal 3 3 2 2 2 2 2 3 2 3 4" xfId="30871" xr:uid="{00000000-0005-0000-0000-00005CAF0000}"/>
    <cellStyle name="Normal 3 3 2 2 2 2 2 3 2 3 5" xfId="39257" xr:uid="{00000000-0005-0000-0000-00005DAF0000}"/>
    <cellStyle name="Normal 3 3 2 2 2 2 2 3 2 3 6" xfId="47643" xr:uid="{00000000-0005-0000-0000-00005EAF0000}"/>
    <cellStyle name="Normal 3 3 2 2 2 2 2 3 2 3 7" xfId="56029" xr:uid="{00000000-0005-0000-0000-00005FAF0000}"/>
    <cellStyle name="Normal 3 3 2 2 2 2 2 3 2 4" xfId="11133" xr:uid="{00000000-0005-0000-0000-000060AF0000}"/>
    <cellStyle name="Normal 3 3 2 2 2 2 2 3 2 5" xfId="19519" xr:uid="{00000000-0005-0000-0000-000061AF0000}"/>
    <cellStyle name="Normal 3 3 2 2 2 2 2 3 2 6" xfId="27905" xr:uid="{00000000-0005-0000-0000-000062AF0000}"/>
    <cellStyle name="Normal 3 3 2 2 2 2 2 3 2 7" xfId="36291" xr:uid="{00000000-0005-0000-0000-000063AF0000}"/>
    <cellStyle name="Normal 3 3 2 2 2 2 2 3 2 8" xfId="44677" xr:uid="{00000000-0005-0000-0000-000064AF0000}"/>
    <cellStyle name="Normal 3 3 2 2 2 2 2 3 2 9" xfId="53063" xr:uid="{00000000-0005-0000-0000-000065AF0000}"/>
    <cellStyle name="Normal 3 3 2 2 2 2 2 3 3" xfId="4435" xr:uid="{00000000-0005-0000-0000-000066AF0000}"/>
    <cellStyle name="Normal 3 3 2 2 2 2 2 3 3 2" xfId="15789" xr:uid="{00000000-0005-0000-0000-000067AF0000}"/>
    <cellStyle name="Normal 3 3 2 2 2 2 2 3 3 3" xfId="24175" xr:uid="{00000000-0005-0000-0000-000068AF0000}"/>
    <cellStyle name="Normal 3 3 2 2 2 2 2 3 3 4" xfId="32561" xr:uid="{00000000-0005-0000-0000-000069AF0000}"/>
    <cellStyle name="Normal 3 3 2 2 2 2 2 3 3 5" xfId="40947" xr:uid="{00000000-0005-0000-0000-00006AAF0000}"/>
    <cellStyle name="Normal 3 3 2 2 2 2 2 3 3 6" xfId="49333" xr:uid="{00000000-0005-0000-0000-00006BAF0000}"/>
    <cellStyle name="Normal 3 3 2 2 2 2 2 3 3 7" xfId="57719" xr:uid="{00000000-0005-0000-0000-00006CAF0000}"/>
    <cellStyle name="Normal 3 3 2 2 2 2 2 3 4" xfId="7403" xr:uid="{00000000-0005-0000-0000-00006DAF0000}"/>
    <cellStyle name="Normal 3 3 2 2 2 2 2 3 4 2" xfId="13079" xr:uid="{00000000-0005-0000-0000-00006EAF0000}"/>
    <cellStyle name="Normal 3 3 2 2 2 2 2 3 4 3" xfId="21465" xr:uid="{00000000-0005-0000-0000-00006FAF0000}"/>
    <cellStyle name="Normal 3 3 2 2 2 2 2 3 4 4" xfId="29851" xr:uid="{00000000-0005-0000-0000-000070AF0000}"/>
    <cellStyle name="Normal 3 3 2 2 2 2 2 3 4 5" xfId="38237" xr:uid="{00000000-0005-0000-0000-000071AF0000}"/>
    <cellStyle name="Normal 3 3 2 2 2 2 2 3 4 6" xfId="46623" xr:uid="{00000000-0005-0000-0000-000072AF0000}"/>
    <cellStyle name="Normal 3 3 2 2 2 2 2 3 4 7" xfId="55009" xr:uid="{00000000-0005-0000-0000-000073AF0000}"/>
    <cellStyle name="Normal 3 3 2 2 2 2 2 3 5" xfId="10113" xr:uid="{00000000-0005-0000-0000-000074AF0000}"/>
    <cellStyle name="Normal 3 3 2 2 2 2 2 3 6" xfId="18499" xr:uid="{00000000-0005-0000-0000-000075AF0000}"/>
    <cellStyle name="Normal 3 3 2 2 2 2 2 3 7" xfId="26885" xr:uid="{00000000-0005-0000-0000-000076AF0000}"/>
    <cellStyle name="Normal 3 3 2 2 2 2 2 3 8" xfId="35271" xr:uid="{00000000-0005-0000-0000-000077AF0000}"/>
    <cellStyle name="Normal 3 3 2 2 2 2 2 3 9" xfId="43657" xr:uid="{00000000-0005-0000-0000-000078AF0000}"/>
    <cellStyle name="Normal 3 3 2 2 2 2 2 4" xfId="2342" xr:uid="{00000000-0005-0000-0000-000079AF0000}"/>
    <cellStyle name="Normal 3 3 2 2 2 2 2 4 2" xfId="5059" xr:uid="{00000000-0005-0000-0000-00007AAF0000}"/>
    <cellStyle name="Normal 3 3 2 2 2 2 2 4 2 2" xfId="16413" xr:uid="{00000000-0005-0000-0000-00007BAF0000}"/>
    <cellStyle name="Normal 3 3 2 2 2 2 2 4 2 3" xfId="24799" xr:uid="{00000000-0005-0000-0000-00007CAF0000}"/>
    <cellStyle name="Normal 3 3 2 2 2 2 2 4 2 4" xfId="33185" xr:uid="{00000000-0005-0000-0000-00007DAF0000}"/>
    <cellStyle name="Normal 3 3 2 2 2 2 2 4 2 5" xfId="41571" xr:uid="{00000000-0005-0000-0000-00007EAF0000}"/>
    <cellStyle name="Normal 3 3 2 2 2 2 2 4 2 6" xfId="49957" xr:uid="{00000000-0005-0000-0000-00007FAF0000}"/>
    <cellStyle name="Normal 3 3 2 2 2 2 2 4 2 7" xfId="58343" xr:uid="{00000000-0005-0000-0000-000080AF0000}"/>
    <cellStyle name="Normal 3 3 2 2 2 2 2 4 3" xfId="8027" xr:uid="{00000000-0005-0000-0000-000081AF0000}"/>
    <cellStyle name="Normal 3 3 2 2 2 2 2 4 3 2" xfId="13703" xr:uid="{00000000-0005-0000-0000-000082AF0000}"/>
    <cellStyle name="Normal 3 3 2 2 2 2 2 4 3 3" xfId="22089" xr:uid="{00000000-0005-0000-0000-000083AF0000}"/>
    <cellStyle name="Normal 3 3 2 2 2 2 2 4 3 4" xfId="30475" xr:uid="{00000000-0005-0000-0000-000084AF0000}"/>
    <cellStyle name="Normal 3 3 2 2 2 2 2 4 3 5" xfId="38861" xr:uid="{00000000-0005-0000-0000-000085AF0000}"/>
    <cellStyle name="Normal 3 3 2 2 2 2 2 4 3 6" xfId="47247" xr:uid="{00000000-0005-0000-0000-000086AF0000}"/>
    <cellStyle name="Normal 3 3 2 2 2 2 2 4 3 7" xfId="55633" xr:uid="{00000000-0005-0000-0000-000087AF0000}"/>
    <cellStyle name="Normal 3 3 2 2 2 2 2 4 4" xfId="10737" xr:uid="{00000000-0005-0000-0000-000088AF0000}"/>
    <cellStyle name="Normal 3 3 2 2 2 2 2 4 5" xfId="19123" xr:uid="{00000000-0005-0000-0000-000089AF0000}"/>
    <cellStyle name="Normal 3 3 2 2 2 2 2 4 6" xfId="27509" xr:uid="{00000000-0005-0000-0000-00008AAF0000}"/>
    <cellStyle name="Normal 3 3 2 2 2 2 2 4 7" xfId="35895" xr:uid="{00000000-0005-0000-0000-00008BAF0000}"/>
    <cellStyle name="Normal 3 3 2 2 2 2 2 4 8" xfId="44281" xr:uid="{00000000-0005-0000-0000-00008CAF0000}"/>
    <cellStyle name="Normal 3 3 2 2 2 2 2 4 9" xfId="52667" xr:uid="{00000000-0005-0000-0000-00008DAF0000}"/>
    <cellStyle name="Normal 3 3 2 2 2 2 2 5" xfId="3590" xr:uid="{00000000-0005-0000-0000-00008EAF0000}"/>
    <cellStyle name="Normal 3 3 2 2 2 2 2 5 2" xfId="14944" xr:uid="{00000000-0005-0000-0000-00008FAF0000}"/>
    <cellStyle name="Normal 3 3 2 2 2 2 2 5 3" xfId="23330" xr:uid="{00000000-0005-0000-0000-000090AF0000}"/>
    <cellStyle name="Normal 3 3 2 2 2 2 2 5 4" xfId="31716" xr:uid="{00000000-0005-0000-0000-000091AF0000}"/>
    <cellStyle name="Normal 3 3 2 2 2 2 2 5 5" xfId="40102" xr:uid="{00000000-0005-0000-0000-000092AF0000}"/>
    <cellStyle name="Normal 3 3 2 2 2 2 2 5 6" xfId="48488" xr:uid="{00000000-0005-0000-0000-000093AF0000}"/>
    <cellStyle name="Normal 3 3 2 2 2 2 2 5 7" xfId="56874" xr:uid="{00000000-0005-0000-0000-000094AF0000}"/>
    <cellStyle name="Normal 3 3 2 2 2 2 2 6" xfId="6558" xr:uid="{00000000-0005-0000-0000-000095AF0000}"/>
    <cellStyle name="Normal 3 3 2 2 2 2 2 6 2" xfId="12234" xr:uid="{00000000-0005-0000-0000-000096AF0000}"/>
    <cellStyle name="Normal 3 3 2 2 2 2 2 6 3" xfId="20620" xr:uid="{00000000-0005-0000-0000-000097AF0000}"/>
    <cellStyle name="Normal 3 3 2 2 2 2 2 6 4" xfId="29006" xr:uid="{00000000-0005-0000-0000-000098AF0000}"/>
    <cellStyle name="Normal 3 3 2 2 2 2 2 6 5" xfId="37392" xr:uid="{00000000-0005-0000-0000-000099AF0000}"/>
    <cellStyle name="Normal 3 3 2 2 2 2 2 6 6" xfId="45778" xr:uid="{00000000-0005-0000-0000-00009AAF0000}"/>
    <cellStyle name="Normal 3 3 2 2 2 2 2 6 7" xfId="54164" xr:uid="{00000000-0005-0000-0000-00009BAF0000}"/>
    <cellStyle name="Normal 3 3 2 2 2 2 2 7" xfId="9268" xr:uid="{00000000-0005-0000-0000-00009CAF0000}"/>
    <cellStyle name="Normal 3 3 2 2 2 2 2 8" xfId="17654" xr:uid="{00000000-0005-0000-0000-00009DAF0000}"/>
    <cellStyle name="Normal 3 3 2 2 2 2 2 9" xfId="26040" xr:uid="{00000000-0005-0000-0000-00009EAF0000}"/>
    <cellStyle name="Normal 3 3 2 2 2 2 3" xfId="1237" xr:uid="{00000000-0005-0000-0000-00009FAF0000}"/>
    <cellStyle name="Normal 3 3 2 2 2 2 3 10" xfId="43262" xr:uid="{00000000-0005-0000-0000-0000A0AF0000}"/>
    <cellStyle name="Normal 3 3 2 2 2 2 3 11" xfId="51648" xr:uid="{00000000-0005-0000-0000-0000A1AF0000}"/>
    <cellStyle name="Normal 3 3 2 2 2 2 3 12" xfId="60034" xr:uid="{00000000-0005-0000-0000-0000A2AF0000}"/>
    <cellStyle name="Normal 3 3 2 2 2 2 3 13" xfId="61445" xr:uid="{00000000-0005-0000-0000-0000A3AF0000}"/>
    <cellStyle name="Normal 3 3 2 2 2 2 3 2" xfId="1931" xr:uid="{00000000-0005-0000-0000-0000A4AF0000}"/>
    <cellStyle name="Normal 3 3 2 2 2 2 3 2 10" xfId="52256" xr:uid="{00000000-0005-0000-0000-0000A5AF0000}"/>
    <cellStyle name="Normal 3 3 2 2 2 2 3 2 11" xfId="60642" xr:uid="{00000000-0005-0000-0000-0000A6AF0000}"/>
    <cellStyle name="Normal 3 3 2 2 2 2 3 2 2" xfId="3188" xr:uid="{00000000-0005-0000-0000-0000A7AF0000}"/>
    <cellStyle name="Normal 3 3 2 2 2 2 3 2 2 2" xfId="5905" xr:uid="{00000000-0005-0000-0000-0000A8AF0000}"/>
    <cellStyle name="Normal 3 3 2 2 2 2 3 2 2 2 2" xfId="17259" xr:uid="{00000000-0005-0000-0000-0000A9AF0000}"/>
    <cellStyle name="Normal 3 3 2 2 2 2 3 2 2 2 3" xfId="25645" xr:uid="{00000000-0005-0000-0000-0000AAAF0000}"/>
    <cellStyle name="Normal 3 3 2 2 2 2 3 2 2 2 4" xfId="34031" xr:uid="{00000000-0005-0000-0000-0000ABAF0000}"/>
    <cellStyle name="Normal 3 3 2 2 2 2 3 2 2 2 5" xfId="42417" xr:uid="{00000000-0005-0000-0000-0000ACAF0000}"/>
    <cellStyle name="Normal 3 3 2 2 2 2 3 2 2 2 6" xfId="50803" xr:uid="{00000000-0005-0000-0000-0000ADAF0000}"/>
    <cellStyle name="Normal 3 3 2 2 2 2 3 2 2 2 7" xfId="59189" xr:uid="{00000000-0005-0000-0000-0000AEAF0000}"/>
    <cellStyle name="Normal 3 3 2 2 2 2 3 2 2 3" xfId="8873" xr:uid="{00000000-0005-0000-0000-0000AFAF0000}"/>
    <cellStyle name="Normal 3 3 2 2 2 2 3 2 2 3 2" xfId="14549" xr:uid="{00000000-0005-0000-0000-0000B0AF0000}"/>
    <cellStyle name="Normal 3 3 2 2 2 2 3 2 2 3 3" xfId="22935" xr:uid="{00000000-0005-0000-0000-0000B1AF0000}"/>
    <cellStyle name="Normal 3 3 2 2 2 2 3 2 2 3 4" xfId="31321" xr:uid="{00000000-0005-0000-0000-0000B2AF0000}"/>
    <cellStyle name="Normal 3 3 2 2 2 2 3 2 2 3 5" xfId="39707" xr:uid="{00000000-0005-0000-0000-0000B3AF0000}"/>
    <cellStyle name="Normal 3 3 2 2 2 2 3 2 2 3 6" xfId="48093" xr:uid="{00000000-0005-0000-0000-0000B4AF0000}"/>
    <cellStyle name="Normal 3 3 2 2 2 2 3 2 2 3 7" xfId="56479" xr:uid="{00000000-0005-0000-0000-0000B5AF0000}"/>
    <cellStyle name="Normal 3 3 2 2 2 2 3 2 2 4" xfId="11583" xr:uid="{00000000-0005-0000-0000-0000B6AF0000}"/>
    <cellStyle name="Normal 3 3 2 2 2 2 3 2 2 5" xfId="19969" xr:uid="{00000000-0005-0000-0000-0000B7AF0000}"/>
    <cellStyle name="Normal 3 3 2 2 2 2 3 2 2 6" xfId="28355" xr:uid="{00000000-0005-0000-0000-0000B8AF0000}"/>
    <cellStyle name="Normal 3 3 2 2 2 2 3 2 2 7" xfId="36741" xr:uid="{00000000-0005-0000-0000-0000B9AF0000}"/>
    <cellStyle name="Normal 3 3 2 2 2 2 3 2 2 8" xfId="45127" xr:uid="{00000000-0005-0000-0000-0000BAAF0000}"/>
    <cellStyle name="Normal 3 3 2 2 2 2 3 2 2 9" xfId="53513" xr:uid="{00000000-0005-0000-0000-0000BBAF0000}"/>
    <cellStyle name="Normal 3 3 2 2 2 2 3 2 3" xfId="4648" xr:uid="{00000000-0005-0000-0000-0000BCAF0000}"/>
    <cellStyle name="Normal 3 3 2 2 2 2 3 2 3 2" xfId="16002" xr:uid="{00000000-0005-0000-0000-0000BDAF0000}"/>
    <cellStyle name="Normal 3 3 2 2 2 2 3 2 3 3" xfId="24388" xr:uid="{00000000-0005-0000-0000-0000BEAF0000}"/>
    <cellStyle name="Normal 3 3 2 2 2 2 3 2 3 4" xfId="32774" xr:uid="{00000000-0005-0000-0000-0000BFAF0000}"/>
    <cellStyle name="Normal 3 3 2 2 2 2 3 2 3 5" xfId="41160" xr:uid="{00000000-0005-0000-0000-0000C0AF0000}"/>
    <cellStyle name="Normal 3 3 2 2 2 2 3 2 3 6" xfId="49546" xr:uid="{00000000-0005-0000-0000-0000C1AF0000}"/>
    <cellStyle name="Normal 3 3 2 2 2 2 3 2 3 7" xfId="57932" xr:uid="{00000000-0005-0000-0000-0000C2AF0000}"/>
    <cellStyle name="Normal 3 3 2 2 2 2 3 2 4" xfId="7616" xr:uid="{00000000-0005-0000-0000-0000C3AF0000}"/>
    <cellStyle name="Normal 3 3 2 2 2 2 3 2 4 2" xfId="13292" xr:uid="{00000000-0005-0000-0000-0000C4AF0000}"/>
    <cellStyle name="Normal 3 3 2 2 2 2 3 2 4 3" xfId="21678" xr:uid="{00000000-0005-0000-0000-0000C5AF0000}"/>
    <cellStyle name="Normal 3 3 2 2 2 2 3 2 4 4" xfId="30064" xr:uid="{00000000-0005-0000-0000-0000C6AF0000}"/>
    <cellStyle name="Normal 3 3 2 2 2 2 3 2 4 5" xfId="38450" xr:uid="{00000000-0005-0000-0000-0000C7AF0000}"/>
    <cellStyle name="Normal 3 3 2 2 2 2 3 2 4 6" xfId="46836" xr:uid="{00000000-0005-0000-0000-0000C8AF0000}"/>
    <cellStyle name="Normal 3 3 2 2 2 2 3 2 4 7" xfId="55222" xr:uid="{00000000-0005-0000-0000-0000C9AF0000}"/>
    <cellStyle name="Normal 3 3 2 2 2 2 3 2 5" xfId="10326" xr:uid="{00000000-0005-0000-0000-0000CAAF0000}"/>
    <cellStyle name="Normal 3 3 2 2 2 2 3 2 6" xfId="18712" xr:uid="{00000000-0005-0000-0000-0000CBAF0000}"/>
    <cellStyle name="Normal 3 3 2 2 2 2 3 2 7" xfId="27098" xr:uid="{00000000-0005-0000-0000-0000CCAF0000}"/>
    <cellStyle name="Normal 3 3 2 2 2 2 3 2 8" xfId="35484" xr:uid="{00000000-0005-0000-0000-0000CDAF0000}"/>
    <cellStyle name="Normal 3 3 2 2 2 2 3 2 9" xfId="43870" xr:uid="{00000000-0005-0000-0000-0000CEAF0000}"/>
    <cellStyle name="Normal 3 3 2 2 2 2 3 3" xfId="2343" xr:uid="{00000000-0005-0000-0000-0000CFAF0000}"/>
    <cellStyle name="Normal 3 3 2 2 2 2 3 3 2" xfId="5060" xr:uid="{00000000-0005-0000-0000-0000D0AF0000}"/>
    <cellStyle name="Normal 3 3 2 2 2 2 3 3 2 2" xfId="16414" xr:uid="{00000000-0005-0000-0000-0000D1AF0000}"/>
    <cellStyle name="Normal 3 3 2 2 2 2 3 3 2 3" xfId="24800" xr:uid="{00000000-0005-0000-0000-0000D2AF0000}"/>
    <cellStyle name="Normal 3 3 2 2 2 2 3 3 2 4" xfId="33186" xr:uid="{00000000-0005-0000-0000-0000D3AF0000}"/>
    <cellStyle name="Normal 3 3 2 2 2 2 3 3 2 5" xfId="41572" xr:uid="{00000000-0005-0000-0000-0000D4AF0000}"/>
    <cellStyle name="Normal 3 3 2 2 2 2 3 3 2 6" xfId="49958" xr:uid="{00000000-0005-0000-0000-0000D5AF0000}"/>
    <cellStyle name="Normal 3 3 2 2 2 2 3 3 2 7" xfId="58344" xr:uid="{00000000-0005-0000-0000-0000D6AF0000}"/>
    <cellStyle name="Normal 3 3 2 2 2 2 3 3 3" xfId="8028" xr:uid="{00000000-0005-0000-0000-0000D7AF0000}"/>
    <cellStyle name="Normal 3 3 2 2 2 2 3 3 3 2" xfId="13704" xr:uid="{00000000-0005-0000-0000-0000D8AF0000}"/>
    <cellStyle name="Normal 3 3 2 2 2 2 3 3 3 3" xfId="22090" xr:uid="{00000000-0005-0000-0000-0000D9AF0000}"/>
    <cellStyle name="Normal 3 3 2 2 2 2 3 3 3 4" xfId="30476" xr:uid="{00000000-0005-0000-0000-0000DAAF0000}"/>
    <cellStyle name="Normal 3 3 2 2 2 2 3 3 3 5" xfId="38862" xr:uid="{00000000-0005-0000-0000-0000DBAF0000}"/>
    <cellStyle name="Normal 3 3 2 2 2 2 3 3 3 6" xfId="47248" xr:uid="{00000000-0005-0000-0000-0000DCAF0000}"/>
    <cellStyle name="Normal 3 3 2 2 2 2 3 3 3 7" xfId="55634" xr:uid="{00000000-0005-0000-0000-0000DDAF0000}"/>
    <cellStyle name="Normal 3 3 2 2 2 2 3 3 4" xfId="10738" xr:uid="{00000000-0005-0000-0000-0000DEAF0000}"/>
    <cellStyle name="Normal 3 3 2 2 2 2 3 3 5" xfId="19124" xr:uid="{00000000-0005-0000-0000-0000DFAF0000}"/>
    <cellStyle name="Normal 3 3 2 2 2 2 3 3 6" xfId="27510" xr:uid="{00000000-0005-0000-0000-0000E0AF0000}"/>
    <cellStyle name="Normal 3 3 2 2 2 2 3 3 7" xfId="35896" xr:uid="{00000000-0005-0000-0000-0000E1AF0000}"/>
    <cellStyle name="Normal 3 3 2 2 2 2 3 3 8" xfId="44282" xr:uid="{00000000-0005-0000-0000-0000E2AF0000}"/>
    <cellStyle name="Normal 3 3 2 2 2 2 3 3 9" xfId="52668" xr:uid="{00000000-0005-0000-0000-0000E3AF0000}"/>
    <cellStyle name="Normal 3 3 2 2 2 2 3 4" xfId="4040" xr:uid="{00000000-0005-0000-0000-0000E4AF0000}"/>
    <cellStyle name="Normal 3 3 2 2 2 2 3 4 2" xfId="15394" xr:uid="{00000000-0005-0000-0000-0000E5AF0000}"/>
    <cellStyle name="Normal 3 3 2 2 2 2 3 4 3" xfId="23780" xr:uid="{00000000-0005-0000-0000-0000E6AF0000}"/>
    <cellStyle name="Normal 3 3 2 2 2 2 3 4 4" xfId="32166" xr:uid="{00000000-0005-0000-0000-0000E7AF0000}"/>
    <cellStyle name="Normal 3 3 2 2 2 2 3 4 5" xfId="40552" xr:uid="{00000000-0005-0000-0000-0000E8AF0000}"/>
    <cellStyle name="Normal 3 3 2 2 2 2 3 4 6" xfId="48938" xr:uid="{00000000-0005-0000-0000-0000E9AF0000}"/>
    <cellStyle name="Normal 3 3 2 2 2 2 3 4 7" xfId="57324" xr:uid="{00000000-0005-0000-0000-0000EAAF0000}"/>
    <cellStyle name="Normal 3 3 2 2 2 2 3 5" xfId="7008" xr:uid="{00000000-0005-0000-0000-0000EBAF0000}"/>
    <cellStyle name="Normal 3 3 2 2 2 2 3 5 2" xfId="12684" xr:uid="{00000000-0005-0000-0000-0000ECAF0000}"/>
    <cellStyle name="Normal 3 3 2 2 2 2 3 5 3" xfId="21070" xr:uid="{00000000-0005-0000-0000-0000EDAF0000}"/>
    <cellStyle name="Normal 3 3 2 2 2 2 3 5 4" xfId="29456" xr:uid="{00000000-0005-0000-0000-0000EEAF0000}"/>
    <cellStyle name="Normal 3 3 2 2 2 2 3 5 5" xfId="37842" xr:uid="{00000000-0005-0000-0000-0000EFAF0000}"/>
    <cellStyle name="Normal 3 3 2 2 2 2 3 5 6" xfId="46228" xr:uid="{00000000-0005-0000-0000-0000F0AF0000}"/>
    <cellStyle name="Normal 3 3 2 2 2 2 3 5 7" xfId="54614" xr:uid="{00000000-0005-0000-0000-0000F1AF0000}"/>
    <cellStyle name="Normal 3 3 2 2 2 2 3 6" xfId="9718" xr:uid="{00000000-0005-0000-0000-0000F2AF0000}"/>
    <cellStyle name="Normal 3 3 2 2 2 2 3 7" xfId="18104" xr:uid="{00000000-0005-0000-0000-0000F3AF0000}"/>
    <cellStyle name="Normal 3 3 2 2 2 2 3 8" xfId="26490" xr:uid="{00000000-0005-0000-0000-0000F4AF0000}"/>
    <cellStyle name="Normal 3 3 2 2 2 2 3 9" xfId="34876" xr:uid="{00000000-0005-0000-0000-0000F5AF0000}"/>
    <cellStyle name="Normal 3 3 2 2 2 2 4" xfId="1235" xr:uid="{00000000-0005-0000-0000-0000F6AF0000}"/>
    <cellStyle name="Normal 3 3 2 2 2 2 4 10" xfId="51646" xr:uid="{00000000-0005-0000-0000-0000F7AF0000}"/>
    <cellStyle name="Normal 3 3 2 2 2 2 4 11" xfId="60032" xr:uid="{00000000-0005-0000-0000-0000F8AF0000}"/>
    <cellStyle name="Normal 3 3 2 2 2 2 4 2" xfId="3186" xr:uid="{00000000-0005-0000-0000-0000F9AF0000}"/>
    <cellStyle name="Normal 3 3 2 2 2 2 4 2 2" xfId="5903" xr:uid="{00000000-0005-0000-0000-0000FAAF0000}"/>
    <cellStyle name="Normal 3 3 2 2 2 2 4 2 2 2" xfId="17257" xr:uid="{00000000-0005-0000-0000-0000FBAF0000}"/>
    <cellStyle name="Normal 3 3 2 2 2 2 4 2 2 3" xfId="25643" xr:uid="{00000000-0005-0000-0000-0000FCAF0000}"/>
    <cellStyle name="Normal 3 3 2 2 2 2 4 2 2 4" xfId="34029" xr:uid="{00000000-0005-0000-0000-0000FDAF0000}"/>
    <cellStyle name="Normal 3 3 2 2 2 2 4 2 2 5" xfId="42415" xr:uid="{00000000-0005-0000-0000-0000FEAF0000}"/>
    <cellStyle name="Normal 3 3 2 2 2 2 4 2 2 6" xfId="50801" xr:uid="{00000000-0005-0000-0000-0000FFAF0000}"/>
    <cellStyle name="Normal 3 3 2 2 2 2 4 2 2 7" xfId="59187" xr:uid="{00000000-0005-0000-0000-000000B00000}"/>
    <cellStyle name="Normal 3 3 2 2 2 2 4 2 3" xfId="8871" xr:uid="{00000000-0005-0000-0000-000001B00000}"/>
    <cellStyle name="Normal 3 3 2 2 2 2 4 2 3 2" xfId="14547" xr:uid="{00000000-0005-0000-0000-000002B00000}"/>
    <cellStyle name="Normal 3 3 2 2 2 2 4 2 3 3" xfId="22933" xr:uid="{00000000-0005-0000-0000-000003B00000}"/>
    <cellStyle name="Normal 3 3 2 2 2 2 4 2 3 4" xfId="31319" xr:uid="{00000000-0005-0000-0000-000004B00000}"/>
    <cellStyle name="Normal 3 3 2 2 2 2 4 2 3 5" xfId="39705" xr:uid="{00000000-0005-0000-0000-000005B00000}"/>
    <cellStyle name="Normal 3 3 2 2 2 2 4 2 3 6" xfId="48091" xr:uid="{00000000-0005-0000-0000-000006B00000}"/>
    <cellStyle name="Normal 3 3 2 2 2 2 4 2 3 7" xfId="56477" xr:uid="{00000000-0005-0000-0000-000007B00000}"/>
    <cellStyle name="Normal 3 3 2 2 2 2 4 2 4" xfId="11581" xr:uid="{00000000-0005-0000-0000-000008B00000}"/>
    <cellStyle name="Normal 3 3 2 2 2 2 4 2 5" xfId="19967" xr:uid="{00000000-0005-0000-0000-000009B00000}"/>
    <cellStyle name="Normal 3 3 2 2 2 2 4 2 6" xfId="28353" xr:uid="{00000000-0005-0000-0000-00000AB00000}"/>
    <cellStyle name="Normal 3 3 2 2 2 2 4 2 7" xfId="36739" xr:uid="{00000000-0005-0000-0000-00000BB00000}"/>
    <cellStyle name="Normal 3 3 2 2 2 2 4 2 8" xfId="45125" xr:uid="{00000000-0005-0000-0000-00000CB00000}"/>
    <cellStyle name="Normal 3 3 2 2 2 2 4 2 9" xfId="53511" xr:uid="{00000000-0005-0000-0000-00000DB00000}"/>
    <cellStyle name="Normal 3 3 2 2 2 2 4 3" xfId="4038" xr:uid="{00000000-0005-0000-0000-00000EB00000}"/>
    <cellStyle name="Normal 3 3 2 2 2 2 4 3 2" xfId="15392" xr:uid="{00000000-0005-0000-0000-00000FB00000}"/>
    <cellStyle name="Normal 3 3 2 2 2 2 4 3 3" xfId="23778" xr:uid="{00000000-0005-0000-0000-000010B00000}"/>
    <cellStyle name="Normal 3 3 2 2 2 2 4 3 4" xfId="32164" xr:uid="{00000000-0005-0000-0000-000011B00000}"/>
    <cellStyle name="Normal 3 3 2 2 2 2 4 3 5" xfId="40550" xr:uid="{00000000-0005-0000-0000-000012B00000}"/>
    <cellStyle name="Normal 3 3 2 2 2 2 4 3 6" xfId="48936" xr:uid="{00000000-0005-0000-0000-000013B00000}"/>
    <cellStyle name="Normal 3 3 2 2 2 2 4 3 7" xfId="57322" xr:uid="{00000000-0005-0000-0000-000014B00000}"/>
    <cellStyle name="Normal 3 3 2 2 2 2 4 4" xfId="7006" xr:uid="{00000000-0005-0000-0000-000015B00000}"/>
    <cellStyle name="Normal 3 3 2 2 2 2 4 4 2" xfId="12682" xr:uid="{00000000-0005-0000-0000-000016B00000}"/>
    <cellStyle name="Normal 3 3 2 2 2 2 4 4 3" xfId="21068" xr:uid="{00000000-0005-0000-0000-000017B00000}"/>
    <cellStyle name="Normal 3 3 2 2 2 2 4 4 4" xfId="29454" xr:uid="{00000000-0005-0000-0000-000018B00000}"/>
    <cellStyle name="Normal 3 3 2 2 2 2 4 4 5" xfId="37840" xr:uid="{00000000-0005-0000-0000-000019B00000}"/>
    <cellStyle name="Normal 3 3 2 2 2 2 4 4 6" xfId="46226" xr:uid="{00000000-0005-0000-0000-00001AB00000}"/>
    <cellStyle name="Normal 3 3 2 2 2 2 4 4 7" xfId="54612" xr:uid="{00000000-0005-0000-0000-00001BB00000}"/>
    <cellStyle name="Normal 3 3 2 2 2 2 4 5" xfId="9716" xr:uid="{00000000-0005-0000-0000-00001CB00000}"/>
    <cellStyle name="Normal 3 3 2 2 2 2 4 6" xfId="18102" xr:uid="{00000000-0005-0000-0000-00001DB00000}"/>
    <cellStyle name="Normal 3 3 2 2 2 2 4 7" xfId="26488" xr:uid="{00000000-0005-0000-0000-00001EB00000}"/>
    <cellStyle name="Normal 3 3 2 2 2 2 4 8" xfId="34874" xr:uid="{00000000-0005-0000-0000-00001FB00000}"/>
    <cellStyle name="Normal 3 3 2 2 2 2 4 9" xfId="43260" xr:uid="{00000000-0005-0000-0000-000020B00000}"/>
    <cellStyle name="Normal 3 3 2 2 2 2 5" xfId="1717" xr:uid="{00000000-0005-0000-0000-000021B00000}"/>
    <cellStyle name="Normal 3 3 2 2 2 2 5 10" xfId="52042" xr:uid="{00000000-0005-0000-0000-000022B00000}"/>
    <cellStyle name="Normal 3 3 2 2 2 2 5 11" xfId="60428" xr:uid="{00000000-0005-0000-0000-000023B00000}"/>
    <cellStyle name="Normal 3 3 2 2 2 2 5 2" xfId="2737" xr:uid="{00000000-0005-0000-0000-000024B00000}"/>
    <cellStyle name="Normal 3 3 2 2 2 2 5 2 2" xfId="5454" xr:uid="{00000000-0005-0000-0000-000025B00000}"/>
    <cellStyle name="Normal 3 3 2 2 2 2 5 2 2 2" xfId="16808" xr:uid="{00000000-0005-0000-0000-000026B00000}"/>
    <cellStyle name="Normal 3 3 2 2 2 2 5 2 2 3" xfId="25194" xr:uid="{00000000-0005-0000-0000-000027B00000}"/>
    <cellStyle name="Normal 3 3 2 2 2 2 5 2 2 4" xfId="33580" xr:uid="{00000000-0005-0000-0000-000028B00000}"/>
    <cellStyle name="Normal 3 3 2 2 2 2 5 2 2 5" xfId="41966" xr:uid="{00000000-0005-0000-0000-000029B00000}"/>
    <cellStyle name="Normal 3 3 2 2 2 2 5 2 2 6" xfId="50352" xr:uid="{00000000-0005-0000-0000-00002AB00000}"/>
    <cellStyle name="Normal 3 3 2 2 2 2 5 2 2 7" xfId="58738" xr:uid="{00000000-0005-0000-0000-00002BB00000}"/>
    <cellStyle name="Normal 3 3 2 2 2 2 5 2 3" xfId="8422" xr:uid="{00000000-0005-0000-0000-00002CB00000}"/>
    <cellStyle name="Normal 3 3 2 2 2 2 5 2 3 2" xfId="14098" xr:uid="{00000000-0005-0000-0000-00002DB00000}"/>
    <cellStyle name="Normal 3 3 2 2 2 2 5 2 3 3" xfId="22484" xr:uid="{00000000-0005-0000-0000-00002EB00000}"/>
    <cellStyle name="Normal 3 3 2 2 2 2 5 2 3 4" xfId="30870" xr:uid="{00000000-0005-0000-0000-00002FB00000}"/>
    <cellStyle name="Normal 3 3 2 2 2 2 5 2 3 5" xfId="39256" xr:uid="{00000000-0005-0000-0000-000030B00000}"/>
    <cellStyle name="Normal 3 3 2 2 2 2 5 2 3 6" xfId="47642" xr:uid="{00000000-0005-0000-0000-000031B00000}"/>
    <cellStyle name="Normal 3 3 2 2 2 2 5 2 3 7" xfId="56028" xr:uid="{00000000-0005-0000-0000-000032B00000}"/>
    <cellStyle name="Normal 3 3 2 2 2 2 5 2 4" xfId="11132" xr:uid="{00000000-0005-0000-0000-000033B00000}"/>
    <cellStyle name="Normal 3 3 2 2 2 2 5 2 5" xfId="19518" xr:uid="{00000000-0005-0000-0000-000034B00000}"/>
    <cellStyle name="Normal 3 3 2 2 2 2 5 2 6" xfId="27904" xr:uid="{00000000-0005-0000-0000-000035B00000}"/>
    <cellStyle name="Normal 3 3 2 2 2 2 5 2 7" xfId="36290" xr:uid="{00000000-0005-0000-0000-000036B00000}"/>
    <cellStyle name="Normal 3 3 2 2 2 2 5 2 8" xfId="44676" xr:uid="{00000000-0005-0000-0000-000037B00000}"/>
    <cellStyle name="Normal 3 3 2 2 2 2 5 2 9" xfId="53062" xr:uid="{00000000-0005-0000-0000-000038B00000}"/>
    <cellStyle name="Normal 3 3 2 2 2 2 5 3" xfId="4434" xr:uid="{00000000-0005-0000-0000-000039B00000}"/>
    <cellStyle name="Normal 3 3 2 2 2 2 5 3 2" xfId="15788" xr:uid="{00000000-0005-0000-0000-00003AB00000}"/>
    <cellStyle name="Normal 3 3 2 2 2 2 5 3 3" xfId="24174" xr:uid="{00000000-0005-0000-0000-00003BB00000}"/>
    <cellStyle name="Normal 3 3 2 2 2 2 5 3 4" xfId="32560" xr:uid="{00000000-0005-0000-0000-00003CB00000}"/>
    <cellStyle name="Normal 3 3 2 2 2 2 5 3 5" xfId="40946" xr:uid="{00000000-0005-0000-0000-00003DB00000}"/>
    <cellStyle name="Normal 3 3 2 2 2 2 5 3 6" xfId="49332" xr:uid="{00000000-0005-0000-0000-00003EB00000}"/>
    <cellStyle name="Normal 3 3 2 2 2 2 5 3 7" xfId="57718" xr:uid="{00000000-0005-0000-0000-00003FB00000}"/>
    <cellStyle name="Normal 3 3 2 2 2 2 5 4" xfId="7402" xr:uid="{00000000-0005-0000-0000-000040B00000}"/>
    <cellStyle name="Normal 3 3 2 2 2 2 5 4 2" xfId="13078" xr:uid="{00000000-0005-0000-0000-000041B00000}"/>
    <cellStyle name="Normal 3 3 2 2 2 2 5 4 3" xfId="21464" xr:uid="{00000000-0005-0000-0000-000042B00000}"/>
    <cellStyle name="Normal 3 3 2 2 2 2 5 4 4" xfId="29850" xr:uid="{00000000-0005-0000-0000-000043B00000}"/>
    <cellStyle name="Normal 3 3 2 2 2 2 5 4 5" xfId="38236" xr:uid="{00000000-0005-0000-0000-000044B00000}"/>
    <cellStyle name="Normal 3 3 2 2 2 2 5 4 6" xfId="46622" xr:uid="{00000000-0005-0000-0000-000045B00000}"/>
    <cellStyle name="Normal 3 3 2 2 2 2 5 4 7" xfId="55008" xr:uid="{00000000-0005-0000-0000-000046B00000}"/>
    <cellStyle name="Normal 3 3 2 2 2 2 5 5" xfId="10112" xr:uid="{00000000-0005-0000-0000-000047B00000}"/>
    <cellStyle name="Normal 3 3 2 2 2 2 5 6" xfId="18498" xr:uid="{00000000-0005-0000-0000-000048B00000}"/>
    <cellStyle name="Normal 3 3 2 2 2 2 5 7" xfId="26884" xr:uid="{00000000-0005-0000-0000-000049B00000}"/>
    <cellStyle name="Normal 3 3 2 2 2 2 5 8" xfId="35270" xr:uid="{00000000-0005-0000-0000-00004AB00000}"/>
    <cellStyle name="Normal 3 3 2 2 2 2 5 9" xfId="43656" xr:uid="{00000000-0005-0000-0000-00004BB00000}"/>
    <cellStyle name="Normal 3 3 2 2 2 2 6" xfId="2341" xr:uid="{00000000-0005-0000-0000-00004CB00000}"/>
    <cellStyle name="Normal 3 3 2 2 2 2 6 2" xfId="5058" xr:uid="{00000000-0005-0000-0000-00004DB00000}"/>
    <cellStyle name="Normal 3 3 2 2 2 2 6 2 2" xfId="16412" xr:uid="{00000000-0005-0000-0000-00004EB00000}"/>
    <cellStyle name="Normal 3 3 2 2 2 2 6 2 3" xfId="24798" xr:uid="{00000000-0005-0000-0000-00004FB00000}"/>
    <cellStyle name="Normal 3 3 2 2 2 2 6 2 4" xfId="33184" xr:uid="{00000000-0005-0000-0000-000050B00000}"/>
    <cellStyle name="Normal 3 3 2 2 2 2 6 2 5" xfId="41570" xr:uid="{00000000-0005-0000-0000-000051B00000}"/>
    <cellStyle name="Normal 3 3 2 2 2 2 6 2 6" xfId="49956" xr:uid="{00000000-0005-0000-0000-000052B00000}"/>
    <cellStyle name="Normal 3 3 2 2 2 2 6 2 7" xfId="58342" xr:uid="{00000000-0005-0000-0000-000053B00000}"/>
    <cellStyle name="Normal 3 3 2 2 2 2 6 3" xfId="8026" xr:uid="{00000000-0005-0000-0000-000054B00000}"/>
    <cellStyle name="Normal 3 3 2 2 2 2 6 3 2" xfId="13702" xr:uid="{00000000-0005-0000-0000-000055B00000}"/>
    <cellStyle name="Normal 3 3 2 2 2 2 6 3 3" xfId="22088" xr:uid="{00000000-0005-0000-0000-000056B00000}"/>
    <cellStyle name="Normal 3 3 2 2 2 2 6 3 4" xfId="30474" xr:uid="{00000000-0005-0000-0000-000057B00000}"/>
    <cellStyle name="Normal 3 3 2 2 2 2 6 3 5" xfId="38860" xr:uid="{00000000-0005-0000-0000-000058B00000}"/>
    <cellStyle name="Normal 3 3 2 2 2 2 6 3 6" xfId="47246" xr:uid="{00000000-0005-0000-0000-000059B00000}"/>
    <cellStyle name="Normal 3 3 2 2 2 2 6 3 7" xfId="55632" xr:uid="{00000000-0005-0000-0000-00005AB00000}"/>
    <cellStyle name="Normal 3 3 2 2 2 2 6 4" xfId="10736" xr:uid="{00000000-0005-0000-0000-00005BB00000}"/>
    <cellStyle name="Normal 3 3 2 2 2 2 6 5" xfId="19122" xr:uid="{00000000-0005-0000-0000-00005CB00000}"/>
    <cellStyle name="Normal 3 3 2 2 2 2 6 6" xfId="27508" xr:uid="{00000000-0005-0000-0000-00005DB00000}"/>
    <cellStyle name="Normal 3 3 2 2 2 2 6 7" xfId="35894" xr:uid="{00000000-0005-0000-0000-00005EB00000}"/>
    <cellStyle name="Normal 3 3 2 2 2 2 6 8" xfId="44280" xr:uid="{00000000-0005-0000-0000-00005FB00000}"/>
    <cellStyle name="Normal 3 3 2 2 2 2 6 9" xfId="52666" xr:uid="{00000000-0005-0000-0000-000060B00000}"/>
    <cellStyle name="Normal 3 3 2 2 2 2 7" xfId="763" xr:uid="{00000000-0005-0000-0000-000061B00000}"/>
    <cellStyle name="Normal 3 3 2 2 2 2 7 2" xfId="6557" xr:uid="{00000000-0005-0000-0000-000062B00000}"/>
    <cellStyle name="Normal 3 3 2 2 2 2 7 3" xfId="12233" xr:uid="{00000000-0005-0000-0000-000063B00000}"/>
    <cellStyle name="Normal 3 3 2 2 2 2 7 4" xfId="20619" xr:uid="{00000000-0005-0000-0000-000064B00000}"/>
    <cellStyle name="Normal 3 3 2 2 2 2 7 5" xfId="29005" xr:uid="{00000000-0005-0000-0000-000065B00000}"/>
    <cellStyle name="Normal 3 3 2 2 2 2 7 6" xfId="37391" xr:uid="{00000000-0005-0000-0000-000066B00000}"/>
    <cellStyle name="Normal 3 3 2 2 2 2 7 7" xfId="45777" xr:uid="{00000000-0005-0000-0000-000067B00000}"/>
    <cellStyle name="Normal 3 3 2 2 2 2 7 8" xfId="54163" xr:uid="{00000000-0005-0000-0000-000068B00000}"/>
    <cellStyle name="Normal 3 3 2 2 2 2 8" xfId="3589" xr:uid="{00000000-0005-0000-0000-000069B00000}"/>
    <cellStyle name="Normal 3 3 2 2 2 2 8 2" xfId="14943" xr:uid="{00000000-0005-0000-0000-00006AB00000}"/>
    <cellStyle name="Normal 3 3 2 2 2 2 8 3" xfId="23329" xr:uid="{00000000-0005-0000-0000-00006BB00000}"/>
    <cellStyle name="Normal 3 3 2 2 2 2 8 4" xfId="31715" xr:uid="{00000000-0005-0000-0000-00006CB00000}"/>
    <cellStyle name="Normal 3 3 2 2 2 2 8 5" xfId="40101" xr:uid="{00000000-0005-0000-0000-00006DB00000}"/>
    <cellStyle name="Normal 3 3 2 2 2 2 8 6" xfId="48487" xr:uid="{00000000-0005-0000-0000-00006EB00000}"/>
    <cellStyle name="Normal 3 3 2 2 2 2 8 7" xfId="56873" xr:uid="{00000000-0005-0000-0000-00006FB00000}"/>
    <cellStyle name="Normal 3 3 2 2 2 2 9" xfId="6297" xr:uid="{00000000-0005-0000-0000-000070B00000}"/>
    <cellStyle name="Normal 3 3 2 2 2 2 9 2" xfId="11973" xr:uid="{00000000-0005-0000-0000-000071B00000}"/>
    <cellStyle name="Normal 3 3 2 2 2 2 9 3" xfId="20359" xr:uid="{00000000-0005-0000-0000-000072B00000}"/>
    <cellStyle name="Normal 3 3 2 2 2 2 9 4" xfId="28745" xr:uid="{00000000-0005-0000-0000-000073B00000}"/>
    <cellStyle name="Normal 3 3 2 2 2 2 9 5" xfId="37131" xr:uid="{00000000-0005-0000-0000-000074B00000}"/>
    <cellStyle name="Normal 3 3 2 2 2 2 9 6" xfId="45517" xr:uid="{00000000-0005-0000-0000-000075B00000}"/>
    <cellStyle name="Normal 3 3 2 2 2 2 9 7" xfId="53903" xr:uid="{00000000-0005-0000-0000-000076B00000}"/>
    <cellStyle name="Normal 3 3 2 2 2 2_Sheet1" xfId="414" xr:uid="{00000000-0005-0000-0000-000077B00000}"/>
    <cellStyle name="Normal 3 3 2 2 2 3" xfId="415" xr:uid="{00000000-0005-0000-0000-000078B00000}"/>
    <cellStyle name="Normal 3 3 2 2 2 3 10" xfId="26041" xr:uid="{00000000-0005-0000-0000-000079B00000}"/>
    <cellStyle name="Normal 3 3 2 2 2 3 11" xfId="34427" xr:uid="{00000000-0005-0000-0000-00007AB00000}"/>
    <cellStyle name="Normal 3 3 2 2 2 3 12" xfId="42813" xr:uid="{00000000-0005-0000-0000-00007BB00000}"/>
    <cellStyle name="Normal 3 3 2 2 2 3 13" xfId="51199" xr:uid="{00000000-0005-0000-0000-00007CB00000}"/>
    <cellStyle name="Normal 3 3 2 2 2 3 14" xfId="59585" xr:uid="{00000000-0005-0000-0000-00007DB00000}"/>
    <cellStyle name="Normal 3 3 2 2 2 3 15" xfId="60952" xr:uid="{00000000-0005-0000-0000-00007EB00000}"/>
    <cellStyle name="Normal 3 3 2 2 2 3 2" xfId="1238" xr:uid="{00000000-0005-0000-0000-00007FB00000}"/>
    <cellStyle name="Normal 3 3 2 2 2 3 2 10" xfId="51649" xr:uid="{00000000-0005-0000-0000-000080B00000}"/>
    <cellStyle name="Normal 3 3 2 2 2 3 2 11" xfId="60035" xr:uid="{00000000-0005-0000-0000-000081B00000}"/>
    <cellStyle name="Normal 3 3 2 2 2 3 2 12" xfId="61447" xr:uid="{00000000-0005-0000-0000-000082B00000}"/>
    <cellStyle name="Normal 3 3 2 2 2 3 2 2" xfId="3189" xr:uid="{00000000-0005-0000-0000-000083B00000}"/>
    <cellStyle name="Normal 3 3 2 2 2 3 2 2 2" xfId="5906" xr:uid="{00000000-0005-0000-0000-000084B00000}"/>
    <cellStyle name="Normal 3 3 2 2 2 3 2 2 2 2" xfId="17260" xr:uid="{00000000-0005-0000-0000-000085B00000}"/>
    <cellStyle name="Normal 3 3 2 2 2 3 2 2 2 3" xfId="25646" xr:uid="{00000000-0005-0000-0000-000086B00000}"/>
    <cellStyle name="Normal 3 3 2 2 2 3 2 2 2 4" xfId="34032" xr:uid="{00000000-0005-0000-0000-000087B00000}"/>
    <cellStyle name="Normal 3 3 2 2 2 3 2 2 2 5" xfId="42418" xr:uid="{00000000-0005-0000-0000-000088B00000}"/>
    <cellStyle name="Normal 3 3 2 2 2 3 2 2 2 6" xfId="50804" xr:uid="{00000000-0005-0000-0000-000089B00000}"/>
    <cellStyle name="Normal 3 3 2 2 2 3 2 2 2 7" xfId="59190" xr:uid="{00000000-0005-0000-0000-00008AB00000}"/>
    <cellStyle name="Normal 3 3 2 2 2 3 2 2 3" xfId="8874" xr:uid="{00000000-0005-0000-0000-00008BB00000}"/>
    <cellStyle name="Normal 3 3 2 2 2 3 2 2 3 2" xfId="14550" xr:uid="{00000000-0005-0000-0000-00008CB00000}"/>
    <cellStyle name="Normal 3 3 2 2 2 3 2 2 3 3" xfId="22936" xr:uid="{00000000-0005-0000-0000-00008DB00000}"/>
    <cellStyle name="Normal 3 3 2 2 2 3 2 2 3 4" xfId="31322" xr:uid="{00000000-0005-0000-0000-00008EB00000}"/>
    <cellStyle name="Normal 3 3 2 2 2 3 2 2 3 5" xfId="39708" xr:uid="{00000000-0005-0000-0000-00008FB00000}"/>
    <cellStyle name="Normal 3 3 2 2 2 3 2 2 3 6" xfId="48094" xr:uid="{00000000-0005-0000-0000-000090B00000}"/>
    <cellStyle name="Normal 3 3 2 2 2 3 2 2 3 7" xfId="56480" xr:uid="{00000000-0005-0000-0000-000091B00000}"/>
    <cellStyle name="Normal 3 3 2 2 2 3 2 2 4" xfId="11584" xr:uid="{00000000-0005-0000-0000-000092B00000}"/>
    <cellStyle name="Normal 3 3 2 2 2 3 2 2 5" xfId="19970" xr:uid="{00000000-0005-0000-0000-000093B00000}"/>
    <cellStyle name="Normal 3 3 2 2 2 3 2 2 6" xfId="28356" xr:uid="{00000000-0005-0000-0000-000094B00000}"/>
    <cellStyle name="Normal 3 3 2 2 2 3 2 2 7" xfId="36742" xr:uid="{00000000-0005-0000-0000-000095B00000}"/>
    <cellStyle name="Normal 3 3 2 2 2 3 2 2 8" xfId="45128" xr:uid="{00000000-0005-0000-0000-000096B00000}"/>
    <cellStyle name="Normal 3 3 2 2 2 3 2 2 9" xfId="53514" xr:uid="{00000000-0005-0000-0000-000097B00000}"/>
    <cellStyle name="Normal 3 3 2 2 2 3 2 3" xfId="4041" xr:uid="{00000000-0005-0000-0000-000098B00000}"/>
    <cellStyle name="Normal 3 3 2 2 2 3 2 3 2" xfId="15395" xr:uid="{00000000-0005-0000-0000-000099B00000}"/>
    <cellStyle name="Normal 3 3 2 2 2 3 2 3 3" xfId="23781" xr:uid="{00000000-0005-0000-0000-00009AB00000}"/>
    <cellStyle name="Normal 3 3 2 2 2 3 2 3 4" xfId="32167" xr:uid="{00000000-0005-0000-0000-00009BB00000}"/>
    <cellStyle name="Normal 3 3 2 2 2 3 2 3 5" xfId="40553" xr:uid="{00000000-0005-0000-0000-00009CB00000}"/>
    <cellStyle name="Normal 3 3 2 2 2 3 2 3 6" xfId="48939" xr:uid="{00000000-0005-0000-0000-00009DB00000}"/>
    <cellStyle name="Normal 3 3 2 2 2 3 2 3 7" xfId="57325" xr:uid="{00000000-0005-0000-0000-00009EB00000}"/>
    <cellStyle name="Normal 3 3 2 2 2 3 2 4" xfId="7009" xr:uid="{00000000-0005-0000-0000-00009FB00000}"/>
    <cellStyle name="Normal 3 3 2 2 2 3 2 4 2" xfId="12685" xr:uid="{00000000-0005-0000-0000-0000A0B00000}"/>
    <cellStyle name="Normal 3 3 2 2 2 3 2 4 3" xfId="21071" xr:uid="{00000000-0005-0000-0000-0000A1B00000}"/>
    <cellStyle name="Normal 3 3 2 2 2 3 2 4 4" xfId="29457" xr:uid="{00000000-0005-0000-0000-0000A2B00000}"/>
    <cellStyle name="Normal 3 3 2 2 2 3 2 4 5" xfId="37843" xr:uid="{00000000-0005-0000-0000-0000A3B00000}"/>
    <cellStyle name="Normal 3 3 2 2 2 3 2 4 6" xfId="46229" xr:uid="{00000000-0005-0000-0000-0000A4B00000}"/>
    <cellStyle name="Normal 3 3 2 2 2 3 2 4 7" xfId="54615" xr:uid="{00000000-0005-0000-0000-0000A5B00000}"/>
    <cellStyle name="Normal 3 3 2 2 2 3 2 5" xfId="9719" xr:uid="{00000000-0005-0000-0000-0000A6B00000}"/>
    <cellStyle name="Normal 3 3 2 2 2 3 2 6" xfId="18105" xr:uid="{00000000-0005-0000-0000-0000A7B00000}"/>
    <cellStyle name="Normal 3 3 2 2 2 3 2 7" xfId="26491" xr:uid="{00000000-0005-0000-0000-0000A8B00000}"/>
    <cellStyle name="Normal 3 3 2 2 2 3 2 8" xfId="34877" xr:uid="{00000000-0005-0000-0000-0000A9B00000}"/>
    <cellStyle name="Normal 3 3 2 2 2 3 2 9" xfId="43263" xr:uid="{00000000-0005-0000-0000-0000AAB00000}"/>
    <cellStyle name="Normal 3 3 2 2 2 3 3" xfId="1719" xr:uid="{00000000-0005-0000-0000-0000ABB00000}"/>
    <cellStyle name="Normal 3 3 2 2 2 3 3 10" xfId="52044" xr:uid="{00000000-0005-0000-0000-0000ACB00000}"/>
    <cellStyle name="Normal 3 3 2 2 2 3 3 11" xfId="60430" xr:uid="{00000000-0005-0000-0000-0000ADB00000}"/>
    <cellStyle name="Normal 3 3 2 2 2 3 3 2" xfId="2739" xr:uid="{00000000-0005-0000-0000-0000AEB00000}"/>
    <cellStyle name="Normal 3 3 2 2 2 3 3 2 2" xfId="5456" xr:uid="{00000000-0005-0000-0000-0000AFB00000}"/>
    <cellStyle name="Normal 3 3 2 2 2 3 3 2 2 2" xfId="16810" xr:uid="{00000000-0005-0000-0000-0000B0B00000}"/>
    <cellStyle name="Normal 3 3 2 2 2 3 3 2 2 3" xfId="25196" xr:uid="{00000000-0005-0000-0000-0000B1B00000}"/>
    <cellStyle name="Normal 3 3 2 2 2 3 3 2 2 4" xfId="33582" xr:uid="{00000000-0005-0000-0000-0000B2B00000}"/>
    <cellStyle name="Normal 3 3 2 2 2 3 3 2 2 5" xfId="41968" xr:uid="{00000000-0005-0000-0000-0000B3B00000}"/>
    <cellStyle name="Normal 3 3 2 2 2 3 3 2 2 6" xfId="50354" xr:uid="{00000000-0005-0000-0000-0000B4B00000}"/>
    <cellStyle name="Normal 3 3 2 2 2 3 3 2 2 7" xfId="58740" xr:uid="{00000000-0005-0000-0000-0000B5B00000}"/>
    <cellStyle name="Normal 3 3 2 2 2 3 3 2 3" xfId="8424" xr:uid="{00000000-0005-0000-0000-0000B6B00000}"/>
    <cellStyle name="Normal 3 3 2 2 2 3 3 2 3 2" xfId="14100" xr:uid="{00000000-0005-0000-0000-0000B7B00000}"/>
    <cellStyle name="Normal 3 3 2 2 2 3 3 2 3 3" xfId="22486" xr:uid="{00000000-0005-0000-0000-0000B8B00000}"/>
    <cellStyle name="Normal 3 3 2 2 2 3 3 2 3 4" xfId="30872" xr:uid="{00000000-0005-0000-0000-0000B9B00000}"/>
    <cellStyle name="Normal 3 3 2 2 2 3 3 2 3 5" xfId="39258" xr:uid="{00000000-0005-0000-0000-0000BAB00000}"/>
    <cellStyle name="Normal 3 3 2 2 2 3 3 2 3 6" xfId="47644" xr:uid="{00000000-0005-0000-0000-0000BBB00000}"/>
    <cellStyle name="Normal 3 3 2 2 2 3 3 2 3 7" xfId="56030" xr:uid="{00000000-0005-0000-0000-0000BCB00000}"/>
    <cellStyle name="Normal 3 3 2 2 2 3 3 2 4" xfId="11134" xr:uid="{00000000-0005-0000-0000-0000BDB00000}"/>
    <cellStyle name="Normal 3 3 2 2 2 3 3 2 5" xfId="19520" xr:uid="{00000000-0005-0000-0000-0000BEB00000}"/>
    <cellStyle name="Normal 3 3 2 2 2 3 3 2 6" xfId="27906" xr:uid="{00000000-0005-0000-0000-0000BFB00000}"/>
    <cellStyle name="Normal 3 3 2 2 2 3 3 2 7" xfId="36292" xr:uid="{00000000-0005-0000-0000-0000C0B00000}"/>
    <cellStyle name="Normal 3 3 2 2 2 3 3 2 8" xfId="44678" xr:uid="{00000000-0005-0000-0000-0000C1B00000}"/>
    <cellStyle name="Normal 3 3 2 2 2 3 3 2 9" xfId="53064" xr:uid="{00000000-0005-0000-0000-0000C2B00000}"/>
    <cellStyle name="Normal 3 3 2 2 2 3 3 3" xfId="4436" xr:uid="{00000000-0005-0000-0000-0000C3B00000}"/>
    <cellStyle name="Normal 3 3 2 2 2 3 3 3 2" xfId="15790" xr:uid="{00000000-0005-0000-0000-0000C4B00000}"/>
    <cellStyle name="Normal 3 3 2 2 2 3 3 3 3" xfId="24176" xr:uid="{00000000-0005-0000-0000-0000C5B00000}"/>
    <cellStyle name="Normal 3 3 2 2 2 3 3 3 4" xfId="32562" xr:uid="{00000000-0005-0000-0000-0000C6B00000}"/>
    <cellStyle name="Normal 3 3 2 2 2 3 3 3 5" xfId="40948" xr:uid="{00000000-0005-0000-0000-0000C7B00000}"/>
    <cellStyle name="Normal 3 3 2 2 2 3 3 3 6" xfId="49334" xr:uid="{00000000-0005-0000-0000-0000C8B00000}"/>
    <cellStyle name="Normal 3 3 2 2 2 3 3 3 7" xfId="57720" xr:uid="{00000000-0005-0000-0000-0000C9B00000}"/>
    <cellStyle name="Normal 3 3 2 2 2 3 3 4" xfId="7404" xr:uid="{00000000-0005-0000-0000-0000CAB00000}"/>
    <cellStyle name="Normal 3 3 2 2 2 3 3 4 2" xfId="13080" xr:uid="{00000000-0005-0000-0000-0000CBB00000}"/>
    <cellStyle name="Normal 3 3 2 2 2 3 3 4 3" xfId="21466" xr:uid="{00000000-0005-0000-0000-0000CCB00000}"/>
    <cellStyle name="Normal 3 3 2 2 2 3 3 4 4" xfId="29852" xr:uid="{00000000-0005-0000-0000-0000CDB00000}"/>
    <cellStyle name="Normal 3 3 2 2 2 3 3 4 5" xfId="38238" xr:uid="{00000000-0005-0000-0000-0000CEB00000}"/>
    <cellStyle name="Normal 3 3 2 2 2 3 3 4 6" xfId="46624" xr:uid="{00000000-0005-0000-0000-0000CFB00000}"/>
    <cellStyle name="Normal 3 3 2 2 2 3 3 4 7" xfId="55010" xr:uid="{00000000-0005-0000-0000-0000D0B00000}"/>
    <cellStyle name="Normal 3 3 2 2 2 3 3 5" xfId="10114" xr:uid="{00000000-0005-0000-0000-0000D1B00000}"/>
    <cellStyle name="Normal 3 3 2 2 2 3 3 6" xfId="18500" xr:uid="{00000000-0005-0000-0000-0000D2B00000}"/>
    <cellStyle name="Normal 3 3 2 2 2 3 3 7" xfId="26886" xr:uid="{00000000-0005-0000-0000-0000D3B00000}"/>
    <cellStyle name="Normal 3 3 2 2 2 3 3 8" xfId="35272" xr:uid="{00000000-0005-0000-0000-0000D4B00000}"/>
    <cellStyle name="Normal 3 3 2 2 2 3 3 9" xfId="43658" xr:uid="{00000000-0005-0000-0000-0000D5B00000}"/>
    <cellStyle name="Normal 3 3 2 2 2 3 4" xfId="2344" xr:uid="{00000000-0005-0000-0000-0000D6B00000}"/>
    <cellStyle name="Normal 3 3 2 2 2 3 4 2" xfId="5061" xr:uid="{00000000-0005-0000-0000-0000D7B00000}"/>
    <cellStyle name="Normal 3 3 2 2 2 3 4 2 2" xfId="16415" xr:uid="{00000000-0005-0000-0000-0000D8B00000}"/>
    <cellStyle name="Normal 3 3 2 2 2 3 4 2 3" xfId="24801" xr:uid="{00000000-0005-0000-0000-0000D9B00000}"/>
    <cellStyle name="Normal 3 3 2 2 2 3 4 2 4" xfId="33187" xr:uid="{00000000-0005-0000-0000-0000DAB00000}"/>
    <cellStyle name="Normal 3 3 2 2 2 3 4 2 5" xfId="41573" xr:uid="{00000000-0005-0000-0000-0000DBB00000}"/>
    <cellStyle name="Normal 3 3 2 2 2 3 4 2 6" xfId="49959" xr:uid="{00000000-0005-0000-0000-0000DCB00000}"/>
    <cellStyle name="Normal 3 3 2 2 2 3 4 2 7" xfId="58345" xr:uid="{00000000-0005-0000-0000-0000DDB00000}"/>
    <cellStyle name="Normal 3 3 2 2 2 3 4 3" xfId="8029" xr:uid="{00000000-0005-0000-0000-0000DEB00000}"/>
    <cellStyle name="Normal 3 3 2 2 2 3 4 3 2" xfId="13705" xr:uid="{00000000-0005-0000-0000-0000DFB00000}"/>
    <cellStyle name="Normal 3 3 2 2 2 3 4 3 3" xfId="22091" xr:uid="{00000000-0005-0000-0000-0000E0B00000}"/>
    <cellStyle name="Normal 3 3 2 2 2 3 4 3 4" xfId="30477" xr:uid="{00000000-0005-0000-0000-0000E1B00000}"/>
    <cellStyle name="Normal 3 3 2 2 2 3 4 3 5" xfId="38863" xr:uid="{00000000-0005-0000-0000-0000E2B00000}"/>
    <cellStyle name="Normal 3 3 2 2 2 3 4 3 6" xfId="47249" xr:uid="{00000000-0005-0000-0000-0000E3B00000}"/>
    <cellStyle name="Normal 3 3 2 2 2 3 4 3 7" xfId="55635" xr:uid="{00000000-0005-0000-0000-0000E4B00000}"/>
    <cellStyle name="Normal 3 3 2 2 2 3 4 4" xfId="10739" xr:uid="{00000000-0005-0000-0000-0000E5B00000}"/>
    <cellStyle name="Normal 3 3 2 2 2 3 4 5" xfId="19125" xr:uid="{00000000-0005-0000-0000-0000E6B00000}"/>
    <cellStyle name="Normal 3 3 2 2 2 3 4 6" xfId="27511" xr:uid="{00000000-0005-0000-0000-0000E7B00000}"/>
    <cellStyle name="Normal 3 3 2 2 2 3 4 7" xfId="35897" xr:uid="{00000000-0005-0000-0000-0000E8B00000}"/>
    <cellStyle name="Normal 3 3 2 2 2 3 4 8" xfId="44283" xr:uid="{00000000-0005-0000-0000-0000E9B00000}"/>
    <cellStyle name="Normal 3 3 2 2 2 3 4 9" xfId="52669" xr:uid="{00000000-0005-0000-0000-0000EAB00000}"/>
    <cellStyle name="Normal 3 3 2 2 2 3 5" xfId="764" xr:uid="{00000000-0005-0000-0000-0000EBB00000}"/>
    <cellStyle name="Normal 3 3 2 2 2 3 5 2" xfId="6559" xr:uid="{00000000-0005-0000-0000-0000ECB00000}"/>
    <cellStyle name="Normal 3 3 2 2 2 3 5 3" xfId="12235" xr:uid="{00000000-0005-0000-0000-0000EDB00000}"/>
    <cellStyle name="Normal 3 3 2 2 2 3 5 4" xfId="20621" xr:uid="{00000000-0005-0000-0000-0000EEB00000}"/>
    <cellStyle name="Normal 3 3 2 2 2 3 5 5" xfId="29007" xr:uid="{00000000-0005-0000-0000-0000EFB00000}"/>
    <cellStyle name="Normal 3 3 2 2 2 3 5 6" xfId="37393" xr:uid="{00000000-0005-0000-0000-0000F0B00000}"/>
    <cellStyle name="Normal 3 3 2 2 2 3 5 7" xfId="45779" xr:uid="{00000000-0005-0000-0000-0000F1B00000}"/>
    <cellStyle name="Normal 3 3 2 2 2 3 5 8" xfId="54165" xr:uid="{00000000-0005-0000-0000-0000F2B00000}"/>
    <cellStyle name="Normal 3 3 2 2 2 3 6" xfId="3591" xr:uid="{00000000-0005-0000-0000-0000F3B00000}"/>
    <cellStyle name="Normal 3 3 2 2 2 3 6 2" xfId="14945" xr:uid="{00000000-0005-0000-0000-0000F4B00000}"/>
    <cellStyle name="Normal 3 3 2 2 2 3 6 3" xfId="23331" xr:uid="{00000000-0005-0000-0000-0000F5B00000}"/>
    <cellStyle name="Normal 3 3 2 2 2 3 6 4" xfId="31717" xr:uid="{00000000-0005-0000-0000-0000F6B00000}"/>
    <cellStyle name="Normal 3 3 2 2 2 3 6 5" xfId="40103" xr:uid="{00000000-0005-0000-0000-0000F7B00000}"/>
    <cellStyle name="Normal 3 3 2 2 2 3 6 6" xfId="48489" xr:uid="{00000000-0005-0000-0000-0000F8B00000}"/>
    <cellStyle name="Normal 3 3 2 2 2 3 6 7" xfId="56875" xr:uid="{00000000-0005-0000-0000-0000F9B00000}"/>
    <cellStyle name="Normal 3 3 2 2 2 3 7" xfId="6225" xr:uid="{00000000-0005-0000-0000-0000FAB00000}"/>
    <cellStyle name="Normal 3 3 2 2 2 3 7 2" xfId="11901" xr:uid="{00000000-0005-0000-0000-0000FBB00000}"/>
    <cellStyle name="Normal 3 3 2 2 2 3 7 3" xfId="20287" xr:uid="{00000000-0005-0000-0000-0000FCB00000}"/>
    <cellStyle name="Normal 3 3 2 2 2 3 7 4" xfId="28673" xr:uid="{00000000-0005-0000-0000-0000FDB00000}"/>
    <cellStyle name="Normal 3 3 2 2 2 3 7 5" xfId="37059" xr:uid="{00000000-0005-0000-0000-0000FEB00000}"/>
    <cellStyle name="Normal 3 3 2 2 2 3 7 6" xfId="45445" xr:uid="{00000000-0005-0000-0000-0000FFB00000}"/>
    <cellStyle name="Normal 3 3 2 2 2 3 7 7" xfId="53831" xr:uid="{00000000-0005-0000-0000-000000B10000}"/>
    <cellStyle name="Normal 3 3 2 2 2 3 8" xfId="9269" xr:uid="{00000000-0005-0000-0000-000001B10000}"/>
    <cellStyle name="Normal 3 3 2 2 2 3 9" xfId="17655" xr:uid="{00000000-0005-0000-0000-000002B10000}"/>
    <cellStyle name="Normal 3 3 2 2 2 4" xfId="1239" xr:uid="{00000000-0005-0000-0000-000003B10000}"/>
    <cellStyle name="Normal 3 3 2 2 2 4 10" xfId="43264" xr:uid="{00000000-0005-0000-0000-000004B10000}"/>
    <cellStyle name="Normal 3 3 2 2 2 4 11" xfId="51650" xr:uid="{00000000-0005-0000-0000-000005B10000}"/>
    <cellStyle name="Normal 3 3 2 2 2 4 12" xfId="60036" xr:uid="{00000000-0005-0000-0000-000006B10000}"/>
    <cellStyle name="Normal 3 3 2 2 2 4 13" xfId="61444" xr:uid="{00000000-0005-0000-0000-000007B10000}"/>
    <cellStyle name="Normal 3 3 2 2 2 4 2" xfId="1932" xr:uid="{00000000-0005-0000-0000-000008B10000}"/>
    <cellStyle name="Normal 3 3 2 2 2 4 2 10" xfId="52257" xr:uid="{00000000-0005-0000-0000-000009B10000}"/>
    <cellStyle name="Normal 3 3 2 2 2 4 2 11" xfId="60643" xr:uid="{00000000-0005-0000-0000-00000AB10000}"/>
    <cellStyle name="Normal 3 3 2 2 2 4 2 2" xfId="3190" xr:uid="{00000000-0005-0000-0000-00000BB10000}"/>
    <cellStyle name="Normal 3 3 2 2 2 4 2 2 2" xfId="5907" xr:uid="{00000000-0005-0000-0000-00000CB10000}"/>
    <cellStyle name="Normal 3 3 2 2 2 4 2 2 2 2" xfId="17261" xr:uid="{00000000-0005-0000-0000-00000DB10000}"/>
    <cellStyle name="Normal 3 3 2 2 2 4 2 2 2 3" xfId="25647" xr:uid="{00000000-0005-0000-0000-00000EB10000}"/>
    <cellStyle name="Normal 3 3 2 2 2 4 2 2 2 4" xfId="34033" xr:uid="{00000000-0005-0000-0000-00000FB10000}"/>
    <cellStyle name="Normal 3 3 2 2 2 4 2 2 2 5" xfId="42419" xr:uid="{00000000-0005-0000-0000-000010B10000}"/>
    <cellStyle name="Normal 3 3 2 2 2 4 2 2 2 6" xfId="50805" xr:uid="{00000000-0005-0000-0000-000011B10000}"/>
    <cellStyle name="Normal 3 3 2 2 2 4 2 2 2 7" xfId="59191" xr:uid="{00000000-0005-0000-0000-000012B10000}"/>
    <cellStyle name="Normal 3 3 2 2 2 4 2 2 3" xfId="8875" xr:uid="{00000000-0005-0000-0000-000013B10000}"/>
    <cellStyle name="Normal 3 3 2 2 2 4 2 2 3 2" xfId="14551" xr:uid="{00000000-0005-0000-0000-000014B10000}"/>
    <cellStyle name="Normal 3 3 2 2 2 4 2 2 3 3" xfId="22937" xr:uid="{00000000-0005-0000-0000-000015B10000}"/>
    <cellStyle name="Normal 3 3 2 2 2 4 2 2 3 4" xfId="31323" xr:uid="{00000000-0005-0000-0000-000016B10000}"/>
    <cellStyle name="Normal 3 3 2 2 2 4 2 2 3 5" xfId="39709" xr:uid="{00000000-0005-0000-0000-000017B10000}"/>
    <cellStyle name="Normal 3 3 2 2 2 4 2 2 3 6" xfId="48095" xr:uid="{00000000-0005-0000-0000-000018B10000}"/>
    <cellStyle name="Normal 3 3 2 2 2 4 2 2 3 7" xfId="56481" xr:uid="{00000000-0005-0000-0000-000019B10000}"/>
    <cellStyle name="Normal 3 3 2 2 2 4 2 2 4" xfId="11585" xr:uid="{00000000-0005-0000-0000-00001AB10000}"/>
    <cellStyle name="Normal 3 3 2 2 2 4 2 2 5" xfId="19971" xr:uid="{00000000-0005-0000-0000-00001BB10000}"/>
    <cellStyle name="Normal 3 3 2 2 2 4 2 2 6" xfId="28357" xr:uid="{00000000-0005-0000-0000-00001CB10000}"/>
    <cellStyle name="Normal 3 3 2 2 2 4 2 2 7" xfId="36743" xr:uid="{00000000-0005-0000-0000-00001DB10000}"/>
    <cellStyle name="Normal 3 3 2 2 2 4 2 2 8" xfId="45129" xr:uid="{00000000-0005-0000-0000-00001EB10000}"/>
    <cellStyle name="Normal 3 3 2 2 2 4 2 2 9" xfId="53515" xr:uid="{00000000-0005-0000-0000-00001FB10000}"/>
    <cellStyle name="Normal 3 3 2 2 2 4 2 3" xfId="4649" xr:uid="{00000000-0005-0000-0000-000020B10000}"/>
    <cellStyle name="Normal 3 3 2 2 2 4 2 3 2" xfId="16003" xr:uid="{00000000-0005-0000-0000-000021B10000}"/>
    <cellStyle name="Normal 3 3 2 2 2 4 2 3 3" xfId="24389" xr:uid="{00000000-0005-0000-0000-000022B10000}"/>
    <cellStyle name="Normal 3 3 2 2 2 4 2 3 4" xfId="32775" xr:uid="{00000000-0005-0000-0000-000023B10000}"/>
    <cellStyle name="Normal 3 3 2 2 2 4 2 3 5" xfId="41161" xr:uid="{00000000-0005-0000-0000-000024B10000}"/>
    <cellStyle name="Normal 3 3 2 2 2 4 2 3 6" xfId="49547" xr:uid="{00000000-0005-0000-0000-000025B10000}"/>
    <cellStyle name="Normal 3 3 2 2 2 4 2 3 7" xfId="57933" xr:uid="{00000000-0005-0000-0000-000026B10000}"/>
    <cellStyle name="Normal 3 3 2 2 2 4 2 4" xfId="7617" xr:uid="{00000000-0005-0000-0000-000027B10000}"/>
    <cellStyle name="Normal 3 3 2 2 2 4 2 4 2" xfId="13293" xr:uid="{00000000-0005-0000-0000-000028B10000}"/>
    <cellStyle name="Normal 3 3 2 2 2 4 2 4 3" xfId="21679" xr:uid="{00000000-0005-0000-0000-000029B10000}"/>
    <cellStyle name="Normal 3 3 2 2 2 4 2 4 4" xfId="30065" xr:uid="{00000000-0005-0000-0000-00002AB10000}"/>
    <cellStyle name="Normal 3 3 2 2 2 4 2 4 5" xfId="38451" xr:uid="{00000000-0005-0000-0000-00002BB10000}"/>
    <cellStyle name="Normal 3 3 2 2 2 4 2 4 6" xfId="46837" xr:uid="{00000000-0005-0000-0000-00002CB10000}"/>
    <cellStyle name="Normal 3 3 2 2 2 4 2 4 7" xfId="55223" xr:uid="{00000000-0005-0000-0000-00002DB10000}"/>
    <cellStyle name="Normal 3 3 2 2 2 4 2 5" xfId="10327" xr:uid="{00000000-0005-0000-0000-00002EB10000}"/>
    <cellStyle name="Normal 3 3 2 2 2 4 2 6" xfId="18713" xr:uid="{00000000-0005-0000-0000-00002FB10000}"/>
    <cellStyle name="Normal 3 3 2 2 2 4 2 7" xfId="27099" xr:uid="{00000000-0005-0000-0000-000030B10000}"/>
    <cellStyle name="Normal 3 3 2 2 2 4 2 8" xfId="35485" xr:uid="{00000000-0005-0000-0000-000031B10000}"/>
    <cellStyle name="Normal 3 3 2 2 2 4 2 9" xfId="43871" xr:uid="{00000000-0005-0000-0000-000032B10000}"/>
    <cellStyle name="Normal 3 3 2 2 2 4 3" xfId="2345" xr:uid="{00000000-0005-0000-0000-000033B10000}"/>
    <cellStyle name="Normal 3 3 2 2 2 4 3 2" xfId="5062" xr:uid="{00000000-0005-0000-0000-000034B10000}"/>
    <cellStyle name="Normal 3 3 2 2 2 4 3 2 2" xfId="16416" xr:uid="{00000000-0005-0000-0000-000035B10000}"/>
    <cellStyle name="Normal 3 3 2 2 2 4 3 2 3" xfId="24802" xr:uid="{00000000-0005-0000-0000-000036B10000}"/>
    <cellStyle name="Normal 3 3 2 2 2 4 3 2 4" xfId="33188" xr:uid="{00000000-0005-0000-0000-000037B10000}"/>
    <cellStyle name="Normal 3 3 2 2 2 4 3 2 5" xfId="41574" xr:uid="{00000000-0005-0000-0000-000038B10000}"/>
    <cellStyle name="Normal 3 3 2 2 2 4 3 2 6" xfId="49960" xr:uid="{00000000-0005-0000-0000-000039B10000}"/>
    <cellStyle name="Normal 3 3 2 2 2 4 3 2 7" xfId="58346" xr:uid="{00000000-0005-0000-0000-00003AB10000}"/>
    <cellStyle name="Normal 3 3 2 2 2 4 3 3" xfId="8030" xr:uid="{00000000-0005-0000-0000-00003BB10000}"/>
    <cellStyle name="Normal 3 3 2 2 2 4 3 3 2" xfId="13706" xr:uid="{00000000-0005-0000-0000-00003CB10000}"/>
    <cellStyle name="Normal 3 3 2 2 2 4 3 3 3" xfId="22092" xr:uid="{00000000-0005-0000-0000-00003DB10000}"/>
    <cellStyle name="Normal 3 3 2 2 2 4 3 3 4" xfId="30478" xr:uid="{00000000-0005-0000-0000-00003EB10000}"/>
    <cellStyle name="Normal 3 3 2 2 2 4 3 3 5" xfId="38864" xr:uid="{00000000-0005-0000-0000-00003FB10000}"/>
    <cellStyle name="Normal 3 3 2 2 2 4 3 3 6" xfId="47250" xr:uid="{00000000-0005-0000-0000-000040B10000}"/>
    <cellStyle name="Normal 3 3 2 2 2 4 3 3 7" xfId="55636" xr:uid="{00000000-0005-0000-0000-000041B10000}"/>
    <cellStyle name="Normal 3 3 2 2 2 4 3 4" xfId="10740" xr:uid="{00000000-0005-0000-0000-000042B10000}"/>
    <cellStyle name="Normal 3 3 2 2 2 4 3 5" xfId="19126" xr:uid="{00000000-0005-0000-0000-000043B10000}"/>
    <cellStyle name="Normal 3 3 2 2 2 4 3 6" xfId="27512" xr:uid="{00000000-0005-0000-0000-000044B10000}"/>
    <cellStyle name="Normal 3 3 2 2 2 4 3 7" xfId="35898" xr:uid="{00000000-0005-0000-0000-000045B10000}"/>
    <cellStyle name="Normal 3 3 2 2 2 4 3 8" xfId="44284" xr:uid="{00000000-0005-0000-0000-000046B10000}"/>
    <cellStyle name="Normal 3 3 2 2 2 4 3 9" xfId="52670" xr:uid="{00000000-0005-0000-0000-000047B10000}"/>
    <cellStyle name="Normal 3 3 2 2 2 4 4" xfId="4042" xr:uid="{00000000-0005-0000-0000-000048B10000}"/>
    <cellStyle name="Normal 3 3 2 2 2 4 4 2" xfId="15396" xr:uid="{00000000-0005-0000-0000-000049B10000}"/>
    <cellStyle name="Normal 3 3 2 2 2 4 4 3" xfId="23782" xr:uid="{00000000-0005-0000-0000-00004AB10000}"/>
    <cellStyle name="Normal 3 3 2 2 2 4 4 4" xfId="32168" xr:uid="{00000000-0005-0000-0000-00004BB10000}"/>
    <cellStyle name="Normal 3 3 2 2 2 4 4 5" xfId="40554" xr:uid="{00000000-0005-0000-0000-00004CB10000}"/>
    <cellStyle name="Normal 3 3 2 2 2 4 4 6" xfId="48940" xr:uid="{00000000-0005-0000-0000-00004DB10000}"/>
    <cellStyle name="Normal 3 3 2 2 2 4 4 7" xfId="57326" xr:uid="{00000000-0005-0000-0000-00004EB10000}"/>
    <cellStyle name="Normal 3 3 2 2 2 4 5" xfId="7010" xr:uid="{00000000-0005-0000-0000-00004FB10000}"/>
    <cellStyle name="Normal 3 3 2 2 2 4 5 2" xfId="12686" xr:uid="{00000000-0005-0000-0000-000050B10000}"/>
    <cellStyle name="Normal 3 3 2 2 2 4 5 3" xfId="21072" xr:uid="{00000000-0005-0000-0000-000051B10000}"/>
    <cellStyle name="Normal 3 3 2 2 2 4 5 4" xfId="29458" xr:uid="{00000000-0005-0000-0000-000052B10000}"/>
    <cellStyle name="Normal 3 3 2 2 2 4 5 5" xfId="37844" xr:uid="{00000000-0005-0000-0000-000053B10000}"/>
    <cellStyle name="Normal 3 3 2 2 2 4 5 6" xfId="46230" xr:uid="{00000000-0005-0000-0000-000054B10000}"/>
    <cellStyle name="Normal 3 3 2 2 2 4 5 7" xfId="54616" xr:uid="{00000000-0005-0000-0000-000055B10000}"/>
    <cellStyle name="Normal 3 3 2 2 2 4 6" xfId="9720" xr:uid="{00000000-0005-0000-0000-000056B10000}"/>
    <cellStyle name="Normal 3 3 2 2 2 4 7" xfId="18106" xr:uid="{00000000-0005-0000-0000-000057B10000}"/>
    <cellStyle name="Normal 3 3 2 2 2 4 8" xfId="26492" xr:uid="{00000000-0005-0000-0000-000058B10000}"/>
    <cellStyle name="Normal 3 3 2 2 2 4 9" xfId="34878" xr:uid="{00000000-0005-0000-0000-000059B10000}"/>
    <cellStyle name="Normal 3 3 2 2 2 5" xfId="1234" xr:uid="{00000000-0005-0000-0000-00005AB10000}"/>
    <cellStyle name="Normal 3 3 2 2 2 5 10" xfId="51645" xr:uid="{00000000-0005-0000-0000-00005BB10000}"/>
    <cellStyle name="Normal 3 3 2 2 2 5 11" xfId="60031" xr:uid="{00000000-0005-0000-0000-00005CB10000}"/>
    <cellStyle name="Normal 3 3 2 2 2 5 2" xfId="3185" xr:uid="{00000000-0005-0000-0000-00005DB10000}"/>
    <cellStyle name="Normal 3 3 2 2 2 5 2 2" xfId="5902" xr:uid="{00000000-0005-0000-0000-00005EB10000}"/>
    <cellStyle name="Normal 3 3 2 2 2 5 2 2 2" xfId="17256" xr:uid="{00000000-0005-0000-0000-00005FB10000}"/>
    <cellStyle name="Normal 3 3 2 2 2 5 2 2 3" xfId="25642" xr:uid="{00000000-0005-0000-0000-000060B10000}"/>
    <cellStyle name="Normal 3 3 2 2 2 5 2 2 4" xfId="34028" xr:uid="{00000000-0005-0000-0000-000061B10000}"/>
    <cellStyle name="Normal 3 3 2 2 2 5 2 2 5" xfId="42414" xr:uid="{00000000-0005-0000-0000-000062B10000}"/>
    <cellStyle name="Normal 3 3 2 2 2 5 2 2 6" xfId="50800" xr:uid="{00000000-0005-0000-0000-000063B10000}"/>
    <cellStyle name="Normal 3 3 2 2 2 5 2 2 7" xfId="59186" xr:uid="{00000000-0005-0000-0000-000064B10000}"/>
    <cellStyle name="Normal 3 3 2 2 2 5 2 3" xfId="8870" xr:uid="{00000000-0005-0000-0000-000065B10000}"/>
    <cellStyle name="Normal 3 3 2 2 2 5 2 3 2" xfId="14546" xr:uid="{00000000-0005-0000-0000-000066B10000}"/>
    <cellStyle name="Normal 3 3 2 2 2 5 2 3 3" xfId="22932" xr:uid="{00000000-0005-0000-0000-000067B10000}"/>
    <cellStyle name="Normal 3 3 2 2 2 5 2 3 4" xfId="31318" xr:uid="{00000000-0005-0000-0000-000068B10000}"/>
    <cellStyle name="Normal 3 3 2 2 2 5 2 3 5" xfId="39704" xr:uid="{00000000-0005-0000-0000-000069B10000}"/>
    <cellStyle name="Normal 3 3 2 2 2 5 2 3 6" xfId="48090" xr:uid="{00000000-0005-0000-0000-00006AB10000}"/>
    <cellStyle name="Normal 3 3 2 2 2 5 2 3 7" xfId="56476" xr:uid="{00000000-0005-0000-0000-00006BB10000}"/>
    <cellStyle name="Normal 3 3 2 2 2 5 2 4" xfId="11580" xr:uid="{00000000-0005-0000-0000-00006CB10000}"/>
    <cellStyle name="Normal 3 3 2 2 2 5 2 5" xfId="19966" xr:uid="{00000000-0005-0000-0000-00006DB10000}"/>
    <cellStyle name="Normal 3 3 2 2 2 5 2 6" xfId="28352" xr:uid="{00000000-0005-0000-0000-00006EB10000}"/>
    <cellStyle name="Normal 3 3 2 2 2 5 2 7" xfId="36738" xr:uid="{00000000-0005-0000-0000-00006FB10000}"/>
    <cellStyle name="Normal 3 3 2 2 2 5 2 8" xfId="45124" xr:uid="{00000000-0005-0000-0000-000070B10000}"/>
    <cellStyle name="Normal 3 3 2 2 2 5 2 9" xfId="53510" xr:uid="{00000000-0005-0000-0000-000071B10000}"/>
    <cellStyle name="Normal 3 3 2 2 2 5 3" xfId="4037" xr:uid="{00000000-0005-0000-0000-000072B10000}"/>
    <cellStyle name="Normal 3 3 2 2 2 5 3 2" xfId="15391" xr:uid="{00000000-0005-0000-0000-000073B10000}"/>
    <cellStyle name="Normal 3 3 2 2 2 5 3 3" xfId="23777" xr:uid="{00000000-0005-0000-0000-000074B10000}"/>
    <cellStyle name="Normal 3 3 2 2 2 5 3 4" xfId="32163" xr:uid="{00000000-0005-0000-0000-000075B10000}"/>
    <cellStyle name="Normal 3 3 2 2 2 5 3 5" xfId="40549" xr:uid="{00000000-0005-0000-0000-000076B10000}"/>
    <cellStyle name="Normal 3 3 2 2 2 5 3 6" xfId="48935" xr:uid="{00000000-0005-0000-0000-000077B10000}"/>
    <cellStyle name="Normal 3 3 2 2 2 5 3 7" xfId="57321" xr:uid="{00000000-0005-0000-0000-000078B10000}"/>
    <cellStyle name="Normal 3 3 2 2 2 5 4" xfId="7005" xr:uid="{00000000-0005-0000-0000-000079B10000}"/>
    <cellStyle name="Normal 3 3 2 2 2 5 4 2" xfId="12681" xr:uid="{00000000-0005-0000-0000-00007AB10000}"/>
    <cellStyle name="Normal 3 3 2 2 2 5 4 3" xfId="21067" xr:uid="{00000000-0005-0000-0000-00007BB10000}"/>
    <cellStyle name="Normal 3 3 2 2 2 5 4 4" xfId="29453" xr:uid="{00000000-0005-0000-0000-00007CB10000}"/>
    <cellStyle name="Normal 3 3 2 2 2 5 4 5" xfId="37839" xr:uid="{00000000-0005-0000-0000-00007DB10000}"/>
    <cellStyle name="Normal 3 3 2 2 2 5 4 6" xfId="46225" xr:uid="{00000000-0005-0000-0000-00007EB10000}"/>
    <cellStyle name="Normal 3 3 2 2 2 5 4 7" xfId="54611" xr:uid="{00000000-0005-0000-0000-00007FB10000}"/>
    <cellStyle name="Normal 3 3 2 2 2 5 5" xfId="9715" xr:uid="{00000000-0005-0000-0000-000080B10000}"/>
    <cellStyle name="Normal 3 3 2 2 2 5 6" xfId="18101" xr:uid="{00000000-0005-0000-0000-000081B10000}"/>
    <cellStyle name="Normal 3 3 2 2 2 5 7" xfId="26487" xr:uid="{00000000-0005-0000-0000-000082B10000}"/>
    <cellStyle name="Normal 3 3 2 2 2 5 8" xfId="34873" xr:uid="{00000000-0005-0000-0000-000083B10000}"/>
    <cellStyle name="Normal 3 3 2 2 2 5 9" xfId="43259" xr:uid="{00000000-0005-0000-0000-000084B10000}"/>
    <cellStyle name="Normal 3 3 2 2 2 6" xfId="1716" xr:uid="{00000000-0005-0000-0000-000085B10000}"/>
    <cellStyle name="Normal 3 3 2 2 2 6 10" xfId="52041" xr:uid="{00000000-0005-0000-0000-000086B10000}"/>
    <cellStyle name="Normal 3 3 2 2 2 6 11" xfId="60427" xr:uid="{00000000-0005-0000-0000-000087B10000}"/>
    <cellStyle name="Normal 3 3 2 2 2 6 2" xfId="2736" xr:uid="{00000000-0005-0000-0000-000088B10000}"/>
    <cellStyle name="Normal 3 3 2 2 2 6 2 2" xfId="5453" xr:uid="{00000000-0005-0000-0000-000089B10000}"/>
    <cellStyle name="Normal 3 3 2 2 2 6 2 2 2" xfId="16807" xr:uid="{00000000-0005-0000-0000-00008AB10000}"/>
    <cellStyle name="Normal 3 3 2 2 2 6 2 2 3" xfId="25193" xr:uid="{00000000-0005-0000-0000-00008BB10000}"/>
    <cellStyle name="Normal 3 3 2 2 2 6 2 2 4" xfId="33579" xr:uid="{00000000-0005-0000-0000-00008CB10000}"/>
    <cellStyle name="Normal 3 3 2 2 2 6 2 2 5" xfId="41965" xr:uid="{00000000-0005-0000-0000-00008DB10000}"/>
    <cellStyle name="Normal 3 3 2 2 2 6 2 2 6" xfId="50351" xr:uid="{00000000-0005-0000-0000-00008EB10000}"/>
    <cellStyle name="Normal 3 3 2 2 2 6 2 2 7" xfId="58737" xr:uid="{00000000-0005-0000-0000-00008FB10000}"/>
    <cellStyle name="Normal 3 3 2 2 2 6 2 3" xfId="8421" xr:uid="{00000000-0005-0000-0000-000090B10000}"/>
    <cellStyle name="Normal 3 3 2 2 2 6 2 3 2" xfId="14097" xr:uid="{00000000-0005-0000-0000-000091B10000}"/>
    <cellStyle name="Normal 3 3 2 2 2 6 2 3 3" xfId="22483" xr:uid="{00000000-0005-0000-0000-000092B10000}"/>
    <cellStyle name="Normal 3 3 2 2 2 6 2 3 4" xfId="30869" xr:uid="{00000000-0005-0000-0000-000093B10000}"/>
    <cellStyle name="Normal 3 3 2 2 2 6 2 3 5" xfId="39255" xr:uid="{00000000-0005-0000-0000-000094B10000}"/>
    <cellStyle name="Normal 3 3 2 2 2 6 2 3 6" xfId="47641" xr:uid="{00000000-0005-0000-0000-000095B10000}"/>
    <cellStyle name="Normal 3 3 2 2 2 6 2 3 7" xfId="56027" xr:uid="{00000000-0005-0000-0000-000096B10000}"/>
    <cellStyle name="Normal 3 3 2 2 2 6 2 4" xfId="11131" xr:uid="{00000000-0005-0000-0000-000097B10000}"/>
    <cellStyle name="Normal 3 3 2 2 2 6 2 5" xfId="19517" xr:uid="{00000000-0005-0000-0000-000098B10000}"/>
    <cellStyle name="Normal 3 3 2 2 2 6 2 6" xfId="27903" xr:uid="{00000000-0005-0000-0000-000099B10000}"/>
    <cellStyle name="Normal 3 3 2 2 2 6 2 7" xfId="36289" xr:uid="{00000000-0005-0000-0000-00009AB10000}"/>
    <cellStyle name="Normal 3 3 2 2 2 6 2 8" xfId="44675" xr:uid="{00000000-0005-0000-0000-00009BB10000}"/>
    <cellStyle name="Normal 3 3 2 2 2 6 2 9" xfId="53061" xr:uid="{00000000-0005-0000-0000-00009CB10000}"/>
    <cellStyle name="Normal 3 3 2 2 2 6 3" xfId="4433" xr:uid="{00000000-0005-0000-0000-00009DB10000}"/>
    <cellStyle name="Normal 3 3 2 2 2 6 3 2" xfId="15787" xr:uid="{00000000-0005-0000-0000-00009EB10000}"/>
    <cellStyle name="Normal 3 3 2 2 2 6 3 3" xfId="24173" xr:uid="{00000000-0005-0000-0000-00009FB10000}"/>
    <cellStyle name="Normal 3 3 2 2 2 6 3 4" xfId="32559" xr:uid="{00000000-0005-0000-0000-0000A0B10000}"/>
    <cellStyle name="Normal 3 3 2 2 2 6 3 5" xfId="40945" xr:uid="{00000000-0005-0000-0000-0000A1B10000}"/>
    <cellStyle name="Normal 3 3 2 2 2 6 3 6" xfId="49331" xr:uid="{00000000-0005-0000-0000-0000A2B10000}"/>
    <cellStyle name="Normal 3 3 2 2 2 6 3 7" xfId="57717" xr:uid="{00000000-0005-0000-0000-0000A3B10000}"/>
    <cellStyle name="Normal 3 3 2 2 2 6 4" xfId="7401" xr:uid="{00000000-0005-0000-0000-0000A4B10000}"/>
    <cellStyle name="Normal 3 3 2 2 2 6 4 2" xfId="13077" xr:uid="{00000000-0005-0000-0000-0000A5B10000}"/>
    <cellStyle name="Normal 3 3 2 2 2 6 4 3" xfId="21463" xr:uid="{00000000-0005-0000-0000-0000A6B10000}"/>
    <cellStyle name="Normal 3 3 2 2 2 6 4 4" xfId="29849" xr:uid="{00000000-0005-0000-0000-0000A7B10000}"/>
    <cellStyle name="Normal 3 3 2 2 2 6 4 5" xfId="38235" xr:uid="{00000000-0005-0000-0000-0000A8B10000}"/>
    <cellStyle name="Normal 3 3 2 2 2 6 4 6" xfId="46621" xr:uid="{00000000-0005-0000-0000-0000A9B10000}"/>
    <cellStyle name="Normal 3 3 2 2 2 6 4 7" xfId="55007" xr:uid="{00000000-0005-0000-0000-0000AAB10000}"/>
    <cellStyle name="Normal 3 3 2 2 2 6 5" xfId="10111" xr:uid="{00000000-0005-0000-0000-0000ABB10000}"/>
    <cellStyle name="Normal 3 3 2 2 2 6 6" xfId="18497" xr:uid="{00000000-0005-0000-0000-0000ACB10000}"/>
    <cellStyle name="Normal 3 3 2 2 2 6 7" xfId="26883" xr:uid="{00000000-0005-0000-0000-0000ADB10000}"/>
    <cellStyle name="Normal 3 3 2 2 2 6 8" xfId="35269" xr:uid="{00000000-0005-0000-0000-0000AEB10000}"/>
    <cellStyle name="Normal 3 3 2 2 2 6 9" xfId="43655" xr:uid="{00000000-0005-0000-0000-0000AFB10000}"/>
    <cellStyle name="Normal 3 3 2 2 2 7" xfId="2340" xr:uid="{00000000-0005-0000-0000-0000B0B10000}"/>
    <cellStyle name="Normal 3 3 2 2 2 7 2" xfId="5057" xr:uid="{00000000-0005-0000-0000-0000B1B10000}"/>
    <cellStyle name="Normal 3 3 2 2 2 7 2 2" xfId="16411" xr:uid="{00000000-0005-0000-0000-0000B2B10000}"/>
    <cellStyle name="Normal 3 3 2 2 2 7 2 3" xfId="24797" xr:uid="{00000000-0005-0000-0000-0000B3B10000}"/>
    <cellStyle name="Normal 3 3 2 2 2 7 2 4" xfId="33183" xr:uid="{00000000-0005-0000-0000-0000B4B10000}"/>
    <cellStyle name="Normal 3 3 2 2 2 7 2 5" xfId="41569" xr:uid="{00000000-0005-0000-0000-0000B5B10000}"/>
    <cellStyle name="Normal 3 3 2 2 2 7 2 6" xfId="49955" xr:uid="{00000000-0005-0000-0000-0000B6B10000}"/>
    <cellStyle name="Normal 3 3 2 2 2 7 2 7" xfId="58341" xr:uid="{00000000-0005-0000-0000-0000B7B10000}"/>
    <cellStyle name="Normal 3 3 2 2 2 7 3" xfId="8025" xr:uid="{00000000-0005-0000-0000-0000B8B10000}"/>
    <cellStyle name="Normal 3 3 2 2 2 7 3 2" xfId="13701" xr:uid="{00000000-0005-0000-0000-0000B9B10000}"/>
    <cellStyle name="Normal 3 3 2 2 2 7 3 3" xfId="22087" xr:uid="{00000000-0005-0000-0000-0000BAB10000}"/>
    <cellStyle name="Normal 3 3 2 2 2 7 3 4" xfId="30473" xr:uid="{00000000-0005-0000-0000-0000BBB10000}"/>
    <cellStyle name="Normal 3 3 2 2 2 7 3 5" xfId="38859" xr:uid="{00000000-0005-0000-0000-0000BCB10000}"/>
    <cellStyle name="Normal 3 3 2 2 2 7 3 6" xfId="47245" xr:uid="{00000000-0005-0000-0000-0000BDB10000}"/>
    <cellStyle name="Normal 3 3 2 2 2 7 3 7" xfId="55631" xr:uid="{00000000-0005-0000-0000-0000BEB10000}"/>
    <cellStyle name="Normal 3 3 2 2 2 7 4" xfId="10735" xr:uid="{00000000-0005-0000-0000-0000BFB10000}"/>
    <cellStyle name="Normal 3 3 2 2 2 7 5" xfId="19121" xr:uid="{00000000-0005-0000-0000-0000C0B10000}"/>
    <cellStyle name="Normal 3 3 2 2 2 7 6" xfId="27507" xr:uid="{00000000-0005-0000-0000-0000C1B10000}"/>
    <cellStyle name="Normal 3 3 2 2 2 7 7" xfId="35893" xr:uid="{00000000-0005-0000-0000-0000C2B10000}"/>
    <cellStyle name="Normal 3 3 2 2 2 7 8" xfId="44279" xr:uid="{00000000-0005-0000-0000-0000C3B10000}"/>
    <cellStyle name="Normal 3 3 2 2 2 7 9" xfId="52665" xr:uid="{00000000-0005-0000-0000-0000C4B10000}"/>
    <cellStyle name="Normal 3 3 2 2 2 8" xfId="762" xr:uid="{00000000-0005-0000-0000-0000C5B10000}"/>
    <cellStyle name="Normal 3 3 2 2 2 8 2" xfId="6556" xr:uid="{00000000-0005-0000-0000-0000C6B10000}"/>
    <cellStyle name="Normal 3 3 2 2 2 8 3" xfId="12232" xr:uid="{00000000-0005-0000-0000-0000C7B10000}"/>
    <cellStyle name="Normal 3 3 2 2 2 8 4" xfId="20618" xr:uid="{00000000-0005-0000-0000-0000C8B10000}"/>
    <cellStyle name="Normal 3 3 2 2 2 8 5" xfId="29004" xr:uid="{00000000-0005-0000-0000-0000C9B10000}"/>
    <cellStyle name="Normal 3 3 2 2 2 8 6" xfId="37390" xr:uid="{00000000-0005-0000-0000-0000CAB10000}"/>
    <cellStyle name="Normal 3 3 2 2 2 8 7" xfId="45776" xr:uid="{00000000-0005-0000-0000-0000CBB10000}"/>
    <cellStyle name="Normal 3 3 2 2 2 8 8" xfId="54162" xr:uid="{00000000-0005-0000-0000-0000CCB10000}"/>
    <cellStyle name="Normal 3 3 2 2 2 9" xfId="3588" xr:uid="{00000000-0005-0000-0000-0000CDB10000}"/>
    <cellStyle name="Normal 3 3 2 2 2 9 2" xfId="14942" xr:uid="{00000000-0005-0000-0000-0000CEB10000}"/>
    <cellStyle name="Normal 3 3 2 2 2 9 3" xfId="23328" xr:uid="{00000000-0005-0000-0000-0000CFB10000}"/>
    <cellStyle name="Normal 3 3 2 2 2 9 4" xfId="31714" xr:uid="{00000000-0005-0000-0000-0000D0B10000}"/>
    <cellStyle name="Normal 3 3 2 2 2 9 5" xfId="40100" xr:uid="{00000000-0005-0000-0000-0000D1B10000}"/>
    <cellStyle name="Normal 3 3 2 2 2 9 6" xfId="48486" xr:uid="{00000000-0005-0000-0000-0000D2B10000}"/>
    <cellStyle name="Normal 3 3 2 2 2 9 7" xfId="56872" xr:uid="{00000000-0005-0000-0000-0000D3B10000}"/>
    <cellStyle name="Normal 3 3 2 2 2_Sheet1" xfId="416" xr:uid="{00000000-0005-0000-0000-0000D4B10000}"/>
    <cellStyle name="Normal 3 3 2 2 20" xfId="60948" xr:uid="{00000000-0005-0000-0000-0000D5B10000}"/>
    <cellStyle name="Normal 3 3 2 2 3" xfId="417" xr:uid="{00000000-0005-0000-0000-0000D6B10000}"/>
    <cellStyle name="Normal 3 3 2 2 3 10" xfId="9270" xr:uid="{00000000-0005-0000-0000-0000D7B10000}"/>
    <cellStyle name="Normal 3 3 2 2 3 11" xfId="17656" xr:uid="{00000000-0005-0000-0000-0000D8B10000}"/>
    <cellStyle name="Normal 3 3 2 2 3 12" xfId="26042" xr:uid="{00000000-0005-0000-0000-0000D9B10000}"/>
    <cellStyle name="Normal 3 3 2 2 3 13" xfId="34428" xr:uid="{00000000-0005-0000-0000-0000DAB10000}"/>
    <cellStyle name="Normal 3 3 2 2 3 14" xfId="42814" xr:uid="{00000000-0005-0000-0000-0000DBB10000}"/>
    <cellStyle name="Normal 3 3 2 2 3 15" xfId="51200" xr:uid="{00000000-0005-0000-0000-0000DCB10000}"/>
    <cellStyle name="Normal 3 3 2 2 3 16" xfId="59586" xr:uid="{00000000-0005-0000-0000-0000DDB10000}"/>
    <cellStyle name="Normal 3 3 2 2 3 17" xfId="60953" xr:uid="{00000000-0005-0000-0000-0000DEB10000}"/>
    <cellStyle name="Normal 3 3 2 2 3 2" xfId="418" xr:uid="{00000000-0005-0000-0000-0000DFB10000}"/>
    <cellStyle name="Normal 3 3 2 2 3 2 10" xfId="34429" xr:uid="{00000000-0005-0000-0000-0000E0B10000}"/>
    <cellStyle name="Normal 3 3 2 2 3 2 11" xfId="42815" xr:uid="{00000000-0005-0000-0000-0000E1B10000}"/>
    <cellStyle name="Normal 3 3 2 2 3 2 12" xfId="51201" xr:uid="{00000000-0005-0000-0000-0000E2B10000}"/>
    <cellStyle name="Normal 3 3 2 2 3 2 13" xfId="59587" xr:uid="{00000000-0005-0000-0000-0000E3B10000}"/>
    <cellStyle name="Normal 3 3 2 2 3 2 14" xfId="60954" xr:uid="{00000000-0005-0000-0000-0000E4B10000}"/>
    <cellStyle name="Normal 3 3 2 2 3 2 2" xfId="1241" xr:uid="{00000000-0005-0000-0000-0000E5B10000}"/>
    <cellStyle name="Normal 3 3 2 2 3 2 2 10" xfId="51652" xr:uid="{00000000-0005-0000-0000-0000E6B10000}"/>
    <cellStyle name="Normal 3 3 2 2 3 2 2 11" xfId="60038" xr:uid="{00000000-0005-0000-0000-0000E7B10000}"/>
    <cellStyle name="Normal 3 3 2 2 3 2 2 12" xfId="61449" xr:uid="{00000000-0005-0000-0000-0000E8B10000}"/>
    <cellStyle name="Normal 3 3 2 2 3 2 2 2" xfId="3192" xr:uid="{00000000-0005-0000-0000-0000E9B10000}"/>
    <cellStyle name="Normal 3 3 2 2 3 2 2 2 2" xfId="5909" xr:uid="{00000000-0005-0000-0000-0000EAB10000}"/>
    <cellStyle name="Normal 3 3 2 2 3 2 2 2 2 2" xfId="17263" xr:uid="{00000000-0005-0000-0000-0000EBB10000}"/>
    <cellStyle name="Normal 3 3 2 2 3 2 2 2 2 3" xfId="25649" xr:uid="{00000000-0005-0000-0000-0000ECB10000}"/>
    <cellStyle name="Normal 3 3 2 2 3 2 2 2 2 4" xfId="34035" xr:uid="{00000000-0005-0000-0000-0000EDB10000}"/>
    <cellStyle name="Normal 3 3 2 2 3 2 2 2 2 5" xfId="42421" xr:uid="{00000000-0005-0000-0000-0000EEB10000}"/>
    <cellStyle name="Normal 3 3 2 2 3 2 2 2 2 6" xfId="50807" xr:uid="{00000000-0005-0000-0000-0000EFB10000}"/>
    <cellStyle name="Normal 3 3 2 2 3 2 2 2 2 7" xfId="59193" xr:uid="{00000000-0005-0000-0000-0000F0B10000}"/>
    <cellStyle name="Normal 3 3 2 2 3 2 2 2 3" xfId="8877" xr:uid="{00000000-0005-0000-0000-0000F1B10000}"/>
    <cellStyle name="Normal 3 3 2 2 3 2 2 2 3 2" xfId="14553" xr:uid="{00000000-0005-0000-0000-0000F2B10000}"/>
    <cellStyle name="Normal 3 3 2 2 3 2 2 2 3 3" xfId="22939" xr:uid="{00000000-0005-0000-0000-0000F3B10000}"/>
    <cellStyle name="Normal 3 3 2 2 3 2 2 2 3 4" xfId="31325" xr:uid="{00000000-0005-0000-0000-0000F4B10000}"/>
    <cellStyle name="Normal 3 3 2 2 3 2 2 2 3 5" xfId="39711" xr:uid="{00000000-0005-0000-0000-0000F5B10000}"/>
    <cellStyle name="Normal 3 3 2 2 3 2 2 2 3 6" xfId="48097" xr:uid="{00000000-0005-0000-0000-0000F6B10000}"/>
    <cellStyle name="Normal 3 3 2 2 3 2 2 2 3 7" xfId="56483" xr:uid="{00000000-0005-0000-0000-0000F7B10000}"/>
    <cellStyle name="Normal 3 3 2 2 3 2 2 2 4" xfId="11587" xr:uid="{00000000-0005-0000-0000-0000F8B10000}"/>
    <cellStyle name="Normal 3 3 2 2 3 2 2 2 5" xfId="19973" xr:uid="{00000000-0005-0000-0000-0000F9B10000}"/>
    <cellStyle name="Normal 3 3 2 2 3 2 2 2 6" xfId="28359" xr:uid="{00000000-0005-0000-0000-0000FAB10000}"/>
    <cellStyle name="Normal 3 3 2 2 3 2 2 2 7" xfId="36745" xr:uid="{00000000-0005-0000-0000-0000FBB10000}"/>
    <cellStyle name="Normal 3 3 2 2 3 2 2 2 8" xfId="45131" xr:uid="{00000000-0005-0000-0000-0000FCB10000}"/>
    <cellStyle name="Normal 3 3 2 2 3 2 2 2 9" xfId="53517" xr:uid="{00000000-0005-0000-0000-0000FDB10000}"/>
    <cellStyle name="Normal 3 3 2 2 3 2 2 3" xfId="4044" xr:uid="{00000000-0005-0000-0000-0000FEB10000}"/>
    <cellStyle name="Normal 3 3 2 2 3 2 2 3 2" xfId="15398" xr:uid="{00000000-0005-0000-0000-0000FFB10000}"/>
    <cellStyle name="Normal 3 3 2 2 3 2 2 3 3" xfId="23784" xr:uid="{00000000-0005-0000-0000-000000B20000}"/>
    <cellStyle name="Normal 3 3 2 2 3 2 2 3 4" xfId="32170" xr:uid="{00000000-0005-0000-0000-000001B20000}"/>
    <cellStyle name="Normal 3 3 2 2 3 2 2 3 5" xfId="40556" xr:uid="{00000000-0005-0000-0000-000002B20000}"/>
    <cellStyle name="Normal 3 3 2 2 3 2 2 3 6" xfId="48942" xr:uid="{00000000-0005-0000-0000-000003B20000}"/>
    <cellStyle name="Normal 3 3 2 2 3 2 2 3 7" xfId="57328" xr:uid="{00000000-0005-0000-0000-000004B20000}"/>
    <cellStyle name="Normal 3 3 2 2 3 2 2 4" xfId="7012" xr:uid="{00000000-0005-0000-0000-000005B20000}"/>
    <cellStyle name="Normal 3 3 2 2 3 2 2 4 2" xfId="12688" xr:uid="{00000000-0005-0000-0000-000006B20000}"/>
    <cellStyle name="Normal 3 3 2 2 3 2 2 4 3" xfId="21074" xr:uid="{00000000-0005-0000-0000-000007B20000}"/>
    <cellStyle name="Normal 3 3 2 2 3 2 2 4 4" xfId="29460" xr:uid="{00000000-0005-0000-0000-000008B20000}"/>
    <cellStyle name="Normal 3 3 2 2 3 2 2 4 5" xfId="37846" xr:uid="{00000000-0005-0000-0000-000009B20000}"/>
    <cellStyle name="Normal 3 3 2 2 3 2 2 4 6" xfId="46232" xr:uid="{00000000-0005-0000-0000-00000AB20000}"/>
    <cellStyle name="Normal 3 3 2 2 3 2 2 4 7" xfId="54618" xr:uid="{00000000-0005-0000-0000-00000BB20000}"/>
    <cellStyle name="Normal 3 3 2 2 3 2 2 5" xfId="9722" xr:uid="{00000000-0005-0000-0000-00000CB20000}"/>
    <cellStyle name="Normal 3 3 2 2 3 2 2 6" xfId="18108" xr:uid="{00000000-0005-0000-0000-00000DB20000}"/>
    <cellStyle name="Normal 3 3 2 2 3 2 2 7" xfId="26494" xr:uid="{00000000-0005-0000-0000-00000EB20000}"/>
    <cellStyle name="Normal 3 3 2 2 3 2 2 8" xfId="34880" xr:uid="{00000000-0005-0000-0000-00000FB20000}"/>
    <cellStyle name="Normal 3 3 2 2 3 2 2 9" xfId="43266" xr:uid="{00000000-0005-0000-0000-000010B20000}"/>
    <cellStyle name="Normal 3 3 2 2 3 2 3" xfId="1721" xr:uid="{00000000-0005-0000-0000-000011B20000}"/>
    <cellStyle name="Normal 3 3 2 2 3 2 3 10" xfId="52046" xr:uid="{00000000-0005-0000-0000-000012B20000}"/>
    <cellStyle name="Normal 3 3 2 2 3 2 3 11" xfId="60432" xr:uid="{00000000-0005-0000-0000-000013B20000}"/>
    <cellStyle name="Normal 3 3 2 2 3 2 3 2" xfId="2741" xr:uid="{00000000-0005-0000-0000-000014B20000}"/>
    <cellStyle name="Normal 3 3 2 2 3 2 3 2 2" xfId="5458" xr:uid="{00000000-0005-0000-0000-000015B20000}"/>
    <cellStyle name="Normal 3 3 2 2 3 2 3 2 2 2" xfId="16812" xr:uid="{00000000-0005-0000-0000-000016B20000}"/>
    <cellStyle name="Normal 3 3 2 2 3 2 3 2 2 3" xfId="25198" xr:uid="{00000000-0005-0000-0000-000017B20000}"/>
    <cellStyle name="Normal 3 3 2 2 3 2 3 2 2 4" xfId="33584" xr:uid="{00000000-0005-0000-0000-000018B20000}"/>
    <cellStyle name="Normal 3 3 2 2 3 2 3 2 2 5" xfId="41970" xr:uid="{00000000-0005-0000-0000-000019B20000}"/>
    <cellStyle name="Normal 3 3 2 2 3 2 3 2 2 6" xfId="50356" xr:uid="{00000000-0005-0000-0000-00001AB20000}"/>
    <cellStyle name="Normal 3 3 2 2 3 2 3 2 2 7" xfId="58742" xr:uid="{00000000-0005-0000-0000-00001BB20000}"/>
    <cellStyle name="Normal 3 3 2 2 3 2 3 2 3" xfId="8426" xr:uid="{00000000-0005-0000-0000-00001CB20000}"/>
    <cellStyle name="Normal 3 3 2 2 3 2 3 2 3 2" xfId="14102" xr:uid="{00000000-0005-0000-0000-00001DB20000}"/>
    <cellStyle name="Normal 3 3 2 2 3 2 3 2 3 3" xfId="22488" xr:uid="{00000000-0005-0000-0000-00001EB20000}"/>
    <cellStyle name="Normal 3 3 2 2 3 2 3 2 3 4" xfId="30874" xr:uid="{00000000-0005-0000-0000-00001FB20000}"/>
    <cellStyle name="Normal 3 3 2 2 3 2 3 2 3 5" xfId="39260" xr:uid="{00000000-0005-0000-0000-000020B20000}"/>
    <cellStyle name="Normal 3 3 2 2 3 2 3 2 3 6" xfId="47646" xr:uid="{00000000-0005-0000-0000-000021B20000}"/>
    <cellStyle name="Normal 3 3 2 2 3 2 3 2 3 7" xfId="56032" xr:uid="{00000000-0005-0000-0000-000022B20000}"/>
    <cellStyle name="Normal 3 3 2 2 3 2 3 2 4" xfId="11136" xr:uid="{00000000-0005-0000-0000-000023B20000}"/>
    <cellStyle name="Normal 3 3 2 2 3 2 3 2 5" xfId="19522" xr:uid="{00000000-0005-0000-0000-000024B20000}"/>
    <cellStyle name="Normal 3 3 2 2 3 2 3 2 6" xfId="27908" xr:uid="{00000000-0005-0000-0000-000025B20000}"/>
    <cellStyle name="Normal 3 3 2 2 3 2 3 2 7" xfId="36294" xr:uid="{00000000-0005-0000-0000-000026B20000}"/>
    <cellStyle name="Normal 3 3 2 2 3 2 3 2 8" xfId="44680" xr:uid="{00000000-0005-0000-0000-000027B20000}"/>
    <cellStyle name="Normal 3 3 2 2 3 2 3 2 9" xfId="53066" xr:uid="{00000000-0005-0000-0000-000028B20000}"/>
    <cellStyle name="Normal 3 3 2 2 3 2 3 3" xfId="4438" xr:uid="{00000000-0005-0000-0000-000029B20000}"/>
    <cellStyle name="Normal 3 3 2 2 3 2 3 3 2" xfId="15792" xr:uid="{00000000-0005-0000-0000-00002AB20000}"/>
    <cellStyle name="Normal 3 3 2 2 3 2 3 3 3" xfId="24178" xr:uid="{00000000-0005-0000-0000-00002BB20000}"/>
    <cellStyle name="Normal 3 3 2 2 3 2 3 3 4" xfId="32564" xr:uid="{00000000-0005-0000-0000-00002CB20000}"/>
    <cellStyle name="Normal 3 3 2 2 3 2 3 3 5" xfId="40950" xr:uid="{00000000-0005-0000-0000-00002DB20000}"/>
    <cellStyle name="Normal 3 3 2 2 3 2 3 3 6" xfId="49336" xr:uid="{00000000-0005-0000-0000-00002EB20000}"/>
    <cellStyle name="Normal 3 3 2 2 3 2 3 3 7" xfId="57722" xr:uid="{00000000-0005-0000-0000-00002FB20000}"/>
    <cellStyle name="Normal 3 3 2 2 3 2 3 4" xfId="7406" xr:uid="{00000000-0005-0000-0000-000030B20000}"/>
    <cellStyle name="Normal 3 3 2 2 3 2 3 4 2" xfId="13082" xr:uid="{00000000-0005-0000-0000-000031B20000}"/>
    <cellStyle name="Normal 3 3 2 2 3 2 3 4 3" xfId="21468" xr:uid="{00000000-0005-0000-0000-000032B20000}"/>
    <cellStyle name="Normal 3 3 2 2 3 2 3 4 4" xfId="29854" xr:uid="{00000000-0005-0000-0000-000033B20000}"/>
    <cellStyle name="Normal 3 3 2 2 3 2 3 4 5" xfId="38240" xr:uid="{00000000-0005-0000-0000-000034B20000}"/>
    <cellStyle name="Normal 3 3 2 2 3 2 3 4 6" xfId="46626" xr:uid="{00000000-0005-0000-0000-000035B20000}"/>
    <cellStyle name="Normal 3 3 2 2 3 2 3 4 7" xfId="55012" xr:uid="{00000000-0005-0000-0000-000036B20000}"/>
    <cellStyle name="Normal 3 3 2 2 3 2 3 5" xfId="10116" xr:uid="{00000000-0005-0000-0000-000037B20000}"/>
    <cellStyle name="Normal 3 3 2 2 3 2 3 6" xfId="18502" xr:uid="{00000000-0005-0000-0000-000038B20000}"/>
    <cellStyle name="Normal 3 3 2 2 3 2 3 7" xfId="26888" xr:uid="{00000000-0005-0000-0000-000039B20000}"/>
    <cellStyle name="Normal 3 3 2 2 3 2 3 8" xfId="35274" xr:uid="{00000000-0005-0000-0000-00003AB20000}"/>
    <cellStyle name="Normal 3 3 2 2 3 2 3 9" xfId="43660" xr:uid="{00000000-0005-0000-0000-00003BB20000}"/>
    <cellStyle name="Normal 3 3 2 2 3 2 4" xfId="2347" xr:uid="{00000000-0005-0000-0000-00003CB20000}"/>
    <cellStyle name="Normal 3 3 2 2 3 2 4 2" xfId="5064" xr:uid="{00000000-0005-0000-0000-00003DB20000}"/>
    <cellStyle name="Normal 3 3 2 2 3 2 4 2 2" xfId="16418" xr:uid="{00000000-0005-0000-0000-00003EB20000}"/>
    <cellStyle name="Normal 3 3 2 2 3 2 4 2 3" xfId="24804" xr:uid="{00000000-0005-0000-0000-00003FB20000}"/>
    <cellStyle name="Normal 3 3 2 2 3 2 4 2 4" xfId="33190" xr:uid="{00000000-0005-0000-0000-000040B20000}"/>
    <cellStyle name="Normal 3 3 2 2 3 2 4 2 5" xfId="41576" xr:uid="{00000000-0005-0000-0000-000041B20000}"/>
    <cellStyle name="Normal 3 3 2 2 3 2 4 2 6" xfId="49962" xr:uid="{00000000-0005-0000-0000-000042B20000}"/>
    <cellStyle name="Normal 3 3 2 2 3 2 4 2 7" xfId="58348" xr:uid="{00000000-0005-0000-0000-000043B20000}"/>
    <cellStyle name="Normal 3 3 2 2 3 2 4 3" xfId="8032" xr:uid="{00000000-0005-0000-0000-000044B20000}"/>
    <cellStyle name="Normal 3 3 2 2 3 2 4 3 2" xfId="13708" xr:uid="{00000000-0005-0000-0000-000045B20000}"/>
    <cellStyle name="Normal 3 3 2 2 3 2 4 3 3" xfId="22094" xr:uid="{00000000-0005-0000-0000-000046B20000}"/>
    <cellStyle name="Normal 3 3 2 2 3 2 4 3 4" xfId="30480" xr:uid="{00000000-0005-0000-0000-000047B20000}"/>
    <cellStyle name="Normal 3 3 2 2 3 2 4 3 5" xfId="38866" xr:uid="{00000000-0005-0000-0000-000048B20000}"/>
    <cellStyle name="Normal 3 3 2 2 3 2 4 3 6" xfId="47252" xr:uid="{00000000-0005-0000-0000-000049B20000}"/>
    <cellStyle name="Normal 3 3 2 2 3 2 4 3 7" xfId="55638" xr:uid="{00000000-0005-0000-0000-00004AB20000}"/>
    <cellStyle name="Normal 3 3 2 2 3 2 4 4" xfId="10742" xr:uid="{00000000-0005-0000-0000-00004BB20000}"/>
    <cellStyle name="Normal 3 3 2 2 3 2 4 5" xfId="19128" xr:uid="{00000000-0005-0000-0000-00004CB20000}"/>
    <cellStyle name="Normal 3 3 2 2 3 2 4 6" xfId="27514" xr:uid="{00000000-0005-0000-0000-00004DB20000}"/>
    <cellStyle name="Normal 3 3 2 2 3 2 4 7" xfId="35900" xr:uid="{00000000-0005-0000-0000-00004EB20000}"/>
    <cellStyle name="Normal 3 3 2 2 3 2 4 8" xfId="44286" xr:uid="{00000000-0005-0000-0000-00004FB20000}"/>
    <cellStyle name="Normal 3 3 2 2 3 2 4 9" xfId="52672" xr:uid="{00000000-0005-0000-0000-000050B20000}"/>
    <cellStyle name="Normal 3 3 2 2 3 2 5" xfId="3593" xr:uid="{00000000-0005-0000-0000-000051B20000}"/>
    <cellStyle name="Normal 3 3 2 2 3 2 5 2" xfId="14947" xr:uid="{00000000-0005-0000-0000-000052B20000}"/>
    <cellStyle name="Normal 3 3 2 2 3 2 5 3" xfId="23333" xr:uid="{00000000-0005-0000-0000-000053B20000}"/>
    <cellStyle name="Normal 3 3 2 2 3 2 5 4" xfId="31719" xr:uid="{00000000-0005-0000-0000-000054B20000}"/>
    <cellStyle name="Normal 3 3 2 2 3 2 5 5" xfId="40105" xr:uid="{00000000-0005-0000-0000-000055B20000}"/>
    <cellStyle name="Normal 3 3 2 2 3 2 5 6" xfId="48491" xr:uid="{00000000-0005-0000-0000-000056B20000}"/>
    <cellStyle name="Normal 3 3 2 2 3 2 5 7" xfId="56877" xr:uid="{00000000-0005-0000-0000-000057B20000}"/>
    <cellStyle name="Normal 3 3 2 2 3 2 6" xfId="6561" xr:uid="{00000000-0005-0000-0000-000058B20000}"/>
    <cellStyle name="Normal 3 3 2 2 3 2 6 2" xfId="12237" xr:uid="{00000000-0005-0000-0000-000059B20000}"/>
    <cellStyle name="Normal 3 3 2 2 3 2 6 3" xfId="20623" xr:uid="{00000000-0005-0000-0000-00005AB20000}"/>
    <cellStyle name="Normal 3 3 2 2 3 2 6 4" xfId="29009" xr:uid="{00000000-0005-0000-0000-00005BB20000}"/>
    <cellStyle name="Normal 3 3 2 2 3 2 6 5" xfId="37395" xr:uid="{00000000-0005-0000-0000-00005CB20000}"/>
    <cellStyle name="Normal 3 3 2 2 3 2 6 6" xfId="45781" xr:uid="{00000000-0005-0000-0000-00005DB20000}"/>
    <cellStyle name="Normal 3 3 2 2 3 2 6 7" xfId="54167" xr:uid="{00000000-0005-0000-0000-00005EB20000}"/>
    <cellStyle name="Normal 3 3 2 2 3 2 7" xfId="9271" xr:uid="{00000000-0005-0000-0000-00005FB20000}"/>
    <cellStyle name="Normal 3 3 2 2 3 2 8" xfId="17657" xr:uid="{00000000-0005-0000-0000-000060B20000}"/>
    <cellStyle name="Normal 3 3 2 2 3 2 9" xfId="26043" xr:uid="{00000000-0005-0000-0000-000061B20000}"/>
    <cellStyle name="Normal 3 3 2 2 3 3" xfId="1242" xr:uid="{00000000-0005-0000-0000-000062B20000}"/>
    <cellStyle name="Normal 3 3 2 2 3 3 10" xfId="43267" xr:uid="{00000000-0005-0000-0000-000063B20000}"/>
    <cellStyle name="Normal 3 3 2 2 3 3 11" xfId="51653" xr:uid="{00000000-0005-0000-0000-000064B20000}"/>
    <cellStyle name="Normal 3 3 2 2 3 3 12" xfId="60039" xr:uid="{00000000-0005-0000-0000-000065B20000}"/>
    <cellStyle name="Normal 3 3 2 2 3 3 13" xfId="61448" xr:uid="{00000000-0005-0000-0000-000066B20000}"/>
    <cellStyle name="Normal 3 3 2 2 3 3 2" xfId="1933" xr:uid="{00000000-0005-0000-0000-000067B20000}"/>
    <cellStyle name="Normal 3 3 2 2 3 3 2 10" xfId="52258" xr:uid="{00000000-0005-0000-0000-000068B20000}"/>
    <cellStyle name="Normal 3 3 2 2 3 3 2 11" xfId="60644" xr:uid="{00000000-0005-0000-0000-000069B20000}"/>
    <cellStyle name="Normal 3 3 2 2 3 3 2 2" xfId="3193" xr:uid="{00000000-0005-0000-0000-00006AB20000}"/>
    <cellStyle name="Normal 3 3 2 2 3 3 2 2 2" xfId="5910" xr:uid="{00000000-0005-0000-0000-00006BB20000}"/>
    <cellStyle name="Normal 3 3 2 2 3 3 2 2 2 2" xfId="17264" xr:uid="{00000000-0005-0000-0000-00006CB20000}"/>
    <cellStyle name="Normal 3 3 2 2 3 3 2 2 2 3" xfId="25650" xr:uid="{00000000-0005-0000-0000-00006DB20000}"/>
    <cellStyle name="Normal 3 3 2 2 3 3 2 2 2 4" xfId="34036" xr:uid="{00000000-0005-0000-0000-00006EB20000}"/>
    <cellStyle name="Normal 3 3 2 2 3 3 2 2 2 5" xfId="42422" xr:uid="{00000000-0005-0000-0000-00006FB20000}"/>
    <cellStyle name="Normal 3 3 2 2 3 3 2 2 2 6" xfId="50808" xr:uid="{00000000-0005-0000-0000-000070B20000}"/>
    <cellStyle name="Normal 3 3 2 2 3 3 2 2 2 7" xfId="59194" xr:uid="{00000000-0005-0000-0000-000071B20000}"/>
    <cellStyle name="Normal 3 3 2 2 3 3 2 2 3" xfId="8878" xr:uid="{00000000-0005-0000-0000-000072B20000}"/>
    <cellStyle name="Normal 3 3 2 2 3 3 2 2 3 2" xfId="14554" xr:uid="{00000000-0005-0000-0000-000073B20000}"/>
    <cellStyle name="Normal 3 3 2 2 3 3 2 2 3 3" xfId="22940" xr:uid="{00000000-0005-0000-0000-000074B20000}"/>
    <cellStyle name="Normal 3 3 2 2 3 3 2 2 3 4" xfId="31326" xr:uid="{00000000-0005-0000-0000-000075B20000}"/>
    <cellStyle name="Normal 3 3 2 2 3 3 2 2 3 5" xfId="39712" xr:uid="{00000000-0005-0000-0000-000076B20000}"/>
    <cellStyle name="Normal 3 3 2 2 3 3 2 2 3 6" xfId="48098" xr:uid="{00000000-0005-0000-0000-000077B20000}"/>
    <cellStyle name="Normal 3 3 2 2 3 3 2 2 3 7" xfId="56484" xr:uid="{00000000-0005-0000-0000-000078B20000}"/>
    <cellStyle name="Normal 3 3 2 2 3 3 2 2 4" xfId="11588" xr:uid="{00000000-0005-0000-0000-000079B20000}"/>
    <cellStyle name="Normal 3 3 2 2 3 3 2 2 5" xfId="19974" xr:uid="{00000000-0005-0000-0000-00007AB20000}"/>
    <cellStyle name="Normal 3 3 2 2 3 3 2 2 6" xfId="28360" xr:uid="{00000000-0005-0000-0000-00007BB20000}"/>
    <cellStyle name="Normal 3 3 2 2 3 3 2 2 7" xfId="36746" xr:uid="{00000000-0005-0000-0000-00007CB20000}"/>
    <cellStyle name="Normal 3 3 2 2 3 3 2 2 8" xfId="45132" xr:uid="{00000000-0005-0000-0000-00007DB20000}"/>
    <cellStyle name="Normal 3 3 2 2 3 3 2 2 9" xfId="53518" xr:uid="{00000000-0005-0000-0000-00007EB20000}"/>
    <cellStyle name="Normal 3 3 2 2 3 3 2 3" xfId="4650" xr:uid="{00000000-0005-0000-0000-00007FB20000}"/>
    <cellStyle name="Normal 3 3 2 2 3 3 2 3 2" xfId="16004" xr:uid="{00000000-0005-0000-0000-000080B20000}"/>
    <cellStyle name="Normal 3 3 2 2 3 3 2 3 3" xfId="24390" xr:uid="{00000000-0005-0000-0000-000081B20000}"/>
    <cellStyle name="Normal 3 3 2 2 3 3 2 3 4" xfId="32776" xr:uid="{00000000-0005-0000-0000-000082B20000}"/>
    <cellStyle name="Normal 3 3 2 2 3 3 2 3 5" xfId="41162" xr:uid="{00000000-0005-0000-0000-000083B20000}"/>
    <cellStyle name="Normal 3 3 2 2 3 3 2 3 6" xfId="49548" xr:uid="{00000000-0005-0000-0000-000084B20000}"/>
    <cellStyle name="Normal 3 3 2 2 3 3 2 3 7" xfId="57934" xr:uid="{00000000-0005-0000-0000-000085B20000}"/>
    <cellStyle name="Normal 3 3 2 2 3 3 2 4" xfId="7618" xr:uid="{00000000-0005-0000-0000-000086B20000}"/>
    <cellStyle name="Normal 3 3 2 2 3 3 2 4 2" xfId="13294" xr:uid="{00000000-0005-0000-0000-000087B20000}"/>
    <cellStyle name="Normal 3 3 2 2 3 3 2 4 3" xfId="21680" xr:uid="{00000000-0005-0000-0000-000088B20000}"/>
    <cellStyle name="Normal 3 3 2 2 3 3 2 4 4" xfId="30066" xr:uid="{00000000-0005-0000-0000-000089B20000}"/>
    <cellStyle name="Normal 3 3 2 2 3 3 2 4 5" xfId="38452" xr:uid="{00000000-0005-0000-0000-00008AB20000}"/>
    <cellStyle name="Normal 3 3 2 2 3 3 2 4 6" xfId="46838" xr:uid="{00000000-0005-0000-0000-00008BB20000}"/>
    <cellStyle name="Normal 3 3 2 2 3 3 2 4 7" xfId="55224" xr:uid="{00000000-0005-0000-0000-00008CB20000}"/>
    <cellStyle name="Normal 3 3 2 2 3 3 2 5" xfId="10328" xr:uid="{00000000-0005-0000-0000-00008DB20000}"/>
    <cellStyle name="Normal 3 3 2 2 3 3 2 6" xfId="18714" xr:uid="{00000000-0005-0000-0000-00008EB20000}"/>
    <cellStyle name="Normal 3 3 2 2 3 3 2 7" xfId="27100" xr:uid="{00000000-0005-0000-0000-00008FB20000}"/>
    <cellStyle name="Normal 3 3 2 2 3 3 2 8" xfId="35486" xr:uid="{00000000-0005-0000-0000-000090B20000}"/>
    <cellStyle name="Normal 3 3 2 2 3 3 2 9" xfId="43872" xr:uid="{00000000-0005-0000-0000-000091B20000}"/>
    <cellStyle name="Normal 3 3 2 2 3 3 3" xfId="2348" xr:uid="{00000000-0005-0000-0000-000092B20000}"/>
    <cellStyle name="Normal 3 3 2 2 3 3 3 2" xfId="5065" xr:uid="{00000000-0005-0000-0000-000093B20000}"/>
    <cellStyle name="Normal 3 3 2 2 3 3 3 2 2" xfId="16419" xr:uid="{00000000-0005-0000-0000-000094B20000}"/>
    <cellStyle name="Normal 3 3 2 2 3 3 3 2 3" xfId="24805" xr:uid="{00000000-0005-0000-0000-000095B20000}"/>
    <cellStyle name="Normal 3 3 2 2 3 3 3 2 4" xfId="33191" xr:uid="{00000000-0005-0000-0000-000096B20000}"/>
    <cellStyle name="Normal 3 3 2 2 3 3 3 2 5" xfId="41577" xr:uid="{00000000-0005-0000-0000-000097B20000}"/>
    <cellStyle name="Normal 3 3 2 2 3 3 3 2 6" xfId="49963" xr:uid="{00000000-0005-0000-0000-000098B20000}"/>
    <cellStyle name="Normal 3 3 2 2 3 3 3 2 7" xfId="58349" xr:uid="{00000000-0005-0000-0000-000099B20000}"/>
    <cellStyle name="Normal 3 3 2 2 3 3 3 3" xfId="8033" xr:uid="{00000000-0005-0000-0000-00009AB20000}"/>
    <cellStyle name="Normal 3 3 2 2 3 3 3 3 2" xfId="13709" xr:uid="{00000000-0005-0000-0000-00009BB20000}"/>
    <cellStyle name="Normal 3 3 2 2 3 3 3 3 3" xfId="22095" xr:uid="{00000000-0005-0000-0000-00009CB20000}"/>
    <cellStyle name="Normal 3 3 2 2 3 3 3 3 4" xfId="30481" xr:uid="{00000000-0005-0000-0000-00009DB20000}"/>
    <cellStyle name="Normal 3 3 2 2 3 3 3 3 5" xfId="38867" xr:uid="{00000000-0005-0000-0000-00009EB20000}"/>
    <cellStyle name="Normal 3 3 2 2 3 3 3 3 6" xfId="47253" xr:uid="{00000000-0005-0000-0000-00009FB20000}"/>
    <cellStyle name="Normal 3 3 2 2 3 3 3 3 7" xfId="55639" xr:uid="{00000000-0005-0000-0000-0000A0B20000}"/>
    <cellStyle name="Normal 3 3 2 2 3 3 3 4" xfId="10743" xr:uid="{00000000-0005-0000-0000-0000A1B20000}"/>
    <cellStyle name="Normal 3 3 2 2 3 3 3 5" xfId="19129" xr:uid="{00000000-0005-0000-0000-0000A2B20000}"/>
    <cellStyle name="Normal 3 3 2 2 3 3 3 6" xfId="27515" xr:uid="{00000000-0005-0000-0000-0000A3B20000}"/>
    <cellStyle name="Normal 3 3 2 2 3 3 3 7" xfId="35901" xr:uid="{00000000-0005-0000-0000-0000A4B20000}"/>
    <cellStyle name="Normal 3 3 2 2 3 3 3 8" xfId="44287" xr:uid="{00000000-0005-0000-0000-0000A5B20000}"/>
    <cellStyle name="Normal 3 3 2 2 3 3 3 9" xfId="52673" xr:uid="{00000000-0005-0000-0000-0000A6B20000}"/>
    <cellStyle name="Normal 3 3 2 2 3 3 4" xfId="4045" xr:uid="{00000000-0005-0000-0000-0000A7B20000}"/>
    <cellStyle name="Normal 3 3 2 2 3 3 4 2" xfId="15399" xr:uid="{00000000-0005-0000-0000-0000A8B20000}"/>
    <cellStyle name="Normal 3 3 2 2 3 3 4 3" xfId="23785" xr:uid="{00000000-0005-0000-0000-0000A9B20000}"/>
    <cellStyle name="Normal 3 3 2 2 3 3 4 4" xfId="32171" xr:uid="{00000000-0005-0000-0000-0000AAB20000}"/>
    <cellStyle name="Normal 3 3 2 2 3 3 4 5" xfId="40557" xr:uid="{00000000-0005-0000-0000-0000ABB20000}"/>
    <cellStyle name="Normal 3 3 2 2 3 3 4 6" xfId="48943" xr:uid="{00000000-0005-0000-0000-0000ACB20000}"/>
    <cellStyle name="Normal 3 3 2 2 3 3 4 7" xfId="57329" xr:uid="{00000000-0005-0000-0000-0000ADB20000}"/>
    <cellStyle name="Normal 3 3 2 2 3 3 5" xfId="7013" xr:uid="{00000000-0005-0000-0000-0000AEB20000}"/>
    <cellStyle name="Normal 3 3 2 2 3 3 5 2" xfId="12689" xr:uid="{00000000-0005-0000-0000-0000AFB20000}"/>
    <cellStyle name="Normal 3 3 2 2 3 3 5 3" xfId="21075" xr:uid="{00000000-0005-0000-0000-0000B0B20000}"/>
    <cellStyle name="Normal 3 3 2 2 3 3 5 4" xfId="29461" xr:uid="{00000000-0005-0000-0000-0000B1B20000}"/>
    <cellStyle name="Normal 3 3 2 2 3 3 5 5" xfId="37847" xr:uid="{00000000-0005-0000-0000-0000B2B20000}"/>
    <cellStyle name="Normal 3 3 2 2 3 3 5 6" xfId="46233" xr:uid="{00000000-0005-0000-0000-0000B3B20000}"/>
    <cellStyle name="Normal 3 3 2 2 3 3 5 7" xfId="54619" xr:uid="{00000000-0005-0000-0000-0000B4B20000}"/>
    <cellStyle name="Normal 3 3 2 2 3 3 6" xfId="9723" xr:uid="{00000000-0005-0000-0000-0000B5B20000}"/>
    <cellStyle name="Normal 3 3 2 2 3 3 7" xfId="18109" xr:uid="{00000000-0005-0000-0000-0000B6B20000}"/>
    <cellStyle name="Normal 3 3 2 2 3 3 8" xfId="26495" xr:uid="{00000000-0005-0000-0000-0000B7B20000}"/>
    <cellStyle name="Normal 3 3 2 2 3 3 9" xfId="34881" xr:uid="{00000000-0005-0000-0000-0000B8B20000}"/>
    <cellStyle name="Normal 3 3 2 2 3 4" xfId="1240" xr:uid="{00000000-0005-0000-0000-0000B9B20000}"/>
    <cellStyle name="Normal 3 3 2 2 3 4 10" xfId="51651" xr:uid="{00000000-0005-0000-0000-0000BAB20000}"/>
    <cellStyle name="Normal 3 3 2 2 3 4 11" xfId="60037" xr:uid="{00000000-0005-0000-0000-0000BBB20000}"/>
    <cellStyle name="Normal 3 3 2 2 3 4 2" xfId="3191" xr:uid="{00000000-0005-0000-0000-0000BCB20000}"/>
    <cellStyle name="Normal 3 3 2 2 3 4 2 2" xfId="5908" xr:uid="{00000000-0005-0000-0000-0000BDB20000}"/>
    <cellStyle name="Normal 3 3 2 2 3 4 2 2 2" xfId="17262" xr:uid="{00000000-0005-0000-0000-0000BEB20000}"/>
    <cellStyle name="Normal 3 3 2 2 3 4 2 2 3" xfId="25648" xr:uid="{00000000-0005-0000-0000-0000BFB20000}"/>
    <cellStyle name="Normal 3 3 2 2 3 4 2 2 4" xfId="34034" xr:uid="{00000000-0005-0000-0000-0000C0B20000}"/>
    <cellStyle name="Normal 3 3 2 2 3 4 2 2 5" xfId="42420" xr:uid="{00000000-0005-0000-0000-0000C1B20000}"/>
    <cellStyle name="Normal 3 3 2 2 3 4 2 2 6" xfId="50806" xr:uid="{00000000-0005-0000-0000-0000C2B20000}"/>
    <cellStyle name="Normal 3 3 2 2 3 4 2 2 7" xfId="59192" xr:uid="{00000000-0005-0000-0000-0000C3B20000}"/>
    <cellStyle name="Normal 3 3 2 2 3 4 2 3" xfId="8876" xr:uid="{00000000-0005-0000-0000-0000C4B20000}"/>
    <cellStyle name="Normal 3 3 2 2 3 4 2 3 2" xfId="14552" xr:uid="{00000000-0005-0000-0000-0000C5B20000}"/>
    <cellStyle name="Normal 3 3 2 2 3 4 2 3 3" xfId="22938" xr:uid="{00000000-0005-0000-0000-0000C6B20000}"/>
    <cellStyle name="Normal 3 3 2 2 3 4 2 3 4" xfId="31324" xr:uid="{00000000-0005-0000-0000-0000C7B20000}"/>
    <cellStyle name="Normal 3 3 2 2 3 4 2 3 5" xfId="39710" xr:uid="{00000000-0005-0000-0000-0000C8B20000}"/>
    <cellStyle name="Normal 3 3 2 2 3 4 2 3 6" xfId="48096" xr:uid="{00000000-0005-0000-0000-0000C9B20000}"/>
    <cellStyle name="Normal 3 3 2 2 3 4 2 3 7" xfId="56482" xr:uid="{00000000-0005-0000-0000-0000CAB20000}"/>
    <cellStyle name="Normal 3 3 2 2 3 4 2 4" xfId="11586" xr:uid="{00000000-0005-0000-0000-0000CBB20000}"/>
    <cellStyle name="Normal 3 3 2 2 3 4 2 5" xfId="19972" xr:uid="{00000000-0005-0000-0000-0000CCB20000}"/>
    <cellStyle name="Normal 3 3 2 2 3 4 2 6" xfId="28358" xr:uid="{00000000-0005-0000-0000-0000CDB20000}"/>
    <cellStyle name="Normal 3 3 2 2 3 4 2 7" xfId="36744" xr:uid="{00000000-0005-0000-0000-0000CEB20000}"/>
    <cellStyle name="Normal 3 3 2 2 3 4 2 8" xfId="45130" xr:uid="{00000000-0005-0000-0000-0000CFB20000}"/>
    <cellStyle name="Normal 3 3 2 2 3 4 2 9" xfId="53516" xr:uid="{00000000-0005-0000-0000-0000D0B20000}"/>
    <cellStyle name="Normal 3 3 2 2 3 4 3" xfId="4043" xr:uid="{00000000-0005-0000-0000-0000D1B20000}"/>
    <cellStyle name="Normal 3 3 2 2 3 4 3 2" xfId="15397" xr:uid="{00000000-0005-0000-0000-0000D2B20000}"/>
    <cellStyle name="Normal 3 3 2 2 3 4 3 3" xfId="23783" xr:uid="{00000000-0005-0000-0000-0000D3B20000}"/>
    <cellStyle name="Normal 3 3 2 2 3 4 3 4" xfId="32169" xr:uid="{00000000-0005-0000-0000-0000D4B20000}"/>
    <cellStyle name="Normal 3 3 2 2 3 4 3 5" xfId="40555" xr:uid="{00000000-0005-0000-0000-0000D5B20000}"/>
    <cellStyle name="Normal 3 3 2 2 3 4 3 6" xfId="48941" xr:uid="{00000000-0005-0000-0000-0000D6B20000}"/>
    <cellStyle name="Normal 3 3 2 2 3 4 3 7" xfId="57327" xr:uid="{00000000-0005-0000-0000-0000D7B20000}"/>
    <cellStyle name="Normal 3 3 2 2 3 4 4" xfId="7011" xr:uid="{00000000-0005-0000-0000-0000D8B20000}"/>
    <cellStyle name="Normal 3 3 2 2 3 4 4 2" xfId="12687" xr:uid="{00000000-0005-0000-0000-0000D9B20000}"/>
    <cellStyle name="Normal 3 3 2 2 3 4 4 3" xfId="21073" xr:uid="{00000000-0005-0000-0000-0000DAB20000}"/>
    <cellStyle name="Normal 3 3 2 2 3 4 4 4" xfId="29459" xr:uid="{00000000-0005-0000-0000-0000DBB20000}"/>
    <cellStyle name="Normal 3 3 2 2 3 4 4 5" xfId="37845" xr:uid="{00000000-0005-0000-0000-0000DCB20000}"/>
    <cellStyle name="Normal 3 3 2 2 3 4 4 6" xfId="46231" xr:uid="{00000000-0005-0000-0000-0000DDB20000}"/>
    <cellStyle name="Normal 3 3 2 2 3 4 4 7" xfId="54617" xr:uid="{00000000-0005-0000-0000-0000DEB20000}"/>
    <cellStyle name="Normal 3 3 2 2 3 4 5" xfId="9721" xr:uid="{00000000-0005-0000-0000-0000DFB20000}"/>
    <cellStyle name="Normal 3 3 2 2 3 4 6" xfId="18107" xr:uid="{00000000-0005-0000-0000-0000E0B20000}"/>
    <cellStyle name="Normal 3 3 2 2 3 4 7" xfId="26493" xr:uid="{00000000-0005-0000-0000-0000E1B20000}"/>
    <cellStyle name="Normal 3 3 2 2 3 4 8" xfId="34879" xr:uid="{00000000-0005-0000-0000-0000E2B20000}"/>
    <cellStyle name="Normal 3 3 2 2 3 4 9" xfId="43265" xr:uid="{00000000-0005-0000-0000-0000E3B20000}"/>
    <cellStyle name="Normal 3 3 2 2 3 5" xfId="1720" xr:uid="{00000000-0005-0000-0000-0000E4B20000}"/>
    <cellStyle name="Normal 3 3 2 2 3 5 10" xfId="52045" xr:uid="{00000000-0005-0000-0000-0000E5B20000}"/>
    <cellStyle name="Normal 3 3 2 2 3 5 11" xfId="60431" xr:uid="{00000000-0005-0000-0000-0000E6B20000}"/>
    <cellStyle name="Normal 3 3 2 2 3 5 2" xfId="2740" xr:uid="{00000000-0005-0000-0000-0000E7B20000}"/>
    <cellStyle name="Normal 3 3 2 2 3 5 2 2" xfId="5457" xr:uid="{00000000-0005-0000-0000-0000E8B20000}"/>
    <cellStyle name="Normal 3 3 2 2 3 5 2 2 2" xfId="16811" xr:uid="{00000000-0005-0000-0000-0000E9B20000}"/>
    <cellStyle name="Normal 3 3 2 2 3 5 2 2 3" xfId="25197" xr:uid="{00000000-0005-0000-0000-0000EAB20000}"/>
    <cellStyle name="Normal 3 3 2 2 3 5 2 2 4" xfId="33583" xr:uid="{00000000-0005-0000-0000-0000EBB20000}"/>
    <cellStyle name="Normal 3 3 2 2 3 5 2 2 5" xfId="41969" xr:uid="{00000000-0005-0000-0000-0000ECB20000}"/>
    <cellStyle name="Normal 3 3 2 2 3 5 2 2 6" xfId="50355" xr:uid="{00000000-0005-0000-0000-0000EDB20000}"/>
    <cellStyle name="Normal 3 3 2 2 3 5 2 2 7" xfId="58741" xr:uid="{00000000-0005-0000-0000-0000EEB20000}"/>
    <cellStyle name="Normal 3 3 2 2 3 5 2 3" xfId="8425" xr:uid="{00000000-0005-0000-0000-0000EFB20000}"/>
    <cellStyle name="Normal 3 3 2 2 3 5 2 3 2" xfId="14101" xr:uid="{00000000-0005-0000-0000-0000F0B20000}"/>
    <cellStyle name="Normal 3 3 2 2 3 5 2 3 3" xfId="22487" xr:uid="{00000000-0005-0000-0000-0000F1B20000}"/>
    <cellStyle name="Normal 3 3 2 2 3 5 2 3 4" xfId="30873" xr:uid="{00000000-0005-0000-0000-0000F2B20000}"/>
    <cellStyle name="Normal 3 3 2 2 3 5 2 3 5" xfId="39259" xr:uid="{00000000-0005-0000-0000-0000F3B20000}"/>
    <cellStyle name="Normal 3 3 2 2 3 5 2 3 6" xfId="47645" xr:uid="{00000000-0005-0000-0000-0000F4B20000}"/>
    <cellStyle name="Normal 3 3 2 2 3 5 2 3 7" xfId="56031" xr:uid="{00000000-0005-0000-0000-0000F5B20000}"/>
    <cellStyle name="Normal 3 3 2 2 3 5 2 4" xfId="11135" xr:uid="{00000000-0005-0000-0000-0000F6B20000}"/>
    <cellStyle name="Normal 3 3 2 2 3 5 2 5" xfId="19521" xr:uid="{00000000-0005-0000-0000-0000F7B20000}"/>
    <cellStyle name="Normal 3 3 2 2 3 5 2 6" xfId="27907" xr:uid="{00000000-0005-0000-0000-0000F8B20000}"/>
    <cellStyle name="Normal 3 3 2 2 3 5 2 7" xfId="36293" xr:uid="{00000000-0005-0000-0000-0000F9B20000}"/>
    <cellStyle name="Normal 3 3 2 2 3 5 2 8" xfId="44679" xr:uid="{00000000-0005-0000-0000-0000FAB20000}"/>
    <cellStyle name="Normal 3 3 2 2 3 5 2 9" xfId="53065" xr:uid="{00000000-0005-0000-0000-0000FBB20000}"/>
    <cellStyle name="Normal 3 3 2 2 3 5 3" xfId="4437" xr:uid="{00000000-0005-0000-0000-0000FCB20000}"/>
    <cellStyle name="Normal 3 3 2 2 3 5 3 2" xfId="15791" xr:uid="{00000000-0005-0000-0000-0000FDB20000}"/>
    <cellStyle name="Normal 3 3 2 2 3 5 3 3" xfId="24177" xr:uid="{00000000-0005-0000-0000-0000FEB20000}"/>
    <cellStyle name="Normal 3 3 2 2 3 5 3 4" xfId="32563" xr:uid="{00000000-0005-0000-0000-0000FFB20000}"/>
    <cellStyle name="Normal 3 3 2 2 3 5 3 5" xfId="40949" xr:uid="{00000000-0005-0000-0000-000000B30000}"/>
    <cellStyle name="Normal 3 3 2 2 3 5 3 6" xfId="49335" xr:uid="{00000000-0005-0000-0000-000001B30000}"/>
    <cellStyle name="Normal 3 3 2 2 3 5 3 7" xfId="57721" xr:uid="{00000000-0005-0000-0000-000002B30000}"/>
    <cellStyle name="Normal 3 3 2 2 3 5 4" xfId="7405" xr:uid="{00000000-0005-0000-0000-000003B30000}"/>
    <cellStyle name="Normal 3 3 2 2 3 5 4 2" xfId="13081" xr:uid="{00000000-0005-0000-0000-000004B30000}"/>
    <cellStyle name="Normal 3 3 2 2 3 5 4 3" xfId="21467" xr:uid="{00000000-0005-0000-0000-000005B30000}"/>
    <cellStyle name="Normal 3 3 2 2 3 5 4 4" xfId="29853" xr:uid="{00000000-0005-0000-0000-000006B30000}"/>
    <cellStyle name="Normal 3 3 2 2 3 5 4 5" xfId="38239" xr:uid="{00000000-0005-0000-0000-000007B30000}"/>
    <cellStyle name="Normal 3 3 2 2 3 5 4 6" xfId="46625" xr:uid="{00000000-0005-0000-0000-000008B30000}"/>
    <cellStyle name="Normal 3 3 2 2 3 5 4 7" xfId="55011" xr:uid="{00000000-0005-0000-0000-000009B30000}"/>
    <cellStyle name="Normal 3 3 2 2 3 5 5" xfId="10115" xr:uid="{00000000-0005-0000-0000-00000AB30000}"/>
    <cellStyle name="Normal 3 3 2 2 3 5 6" xfId="18501" xr:uid="{00000000-0005-0000-0000-00000BB30000}"/>
    <cellStyle name="Normal 3 3 2 2 3 5 7" xfId="26887" xr:uid="{00000000-0005-0000-0000-00000CB30000}"/>
    <cellStyle name="Normal 3 3 2 2 3 5 8" xfId="35273" xr:uid="{00000000-0005-0000-0000-00000DB30000}"/>
    <cellStyle name="Normal 3 3 2 2 3 5 9" xfId="43659" xr:uid="{00000000-0005-0000-0000-00000EB30000}"/>
    <cellStyle name="Normal 3 3 2 2 3 6" xfId="2346" xr:uid="{00000000-0005-0000-0000-00000FB30000}"/>
    <cellStyle name="Normal 3 3 2 2 3 6 2" xfId="5063" xr:uid="{00000000-0005-0000-0000-000010B30000}"/>
    <cellStyle name="Normal 3 3 2 2 3 6 2 2" xfId="16417" xr:uid="{00000000-0005-0000-0000-000011B30000}"/>
    <cellStyle name="Normal 3 3 2 2 3 6 2 3" xfId="24803" xr:uid="{00000000-0005-0000-0000-000012B30000}"/>
    <cellStyle name="Normal 3 3 2 2 3 6 2 4" xfId="33189" xr:uid="{00000000-0005-0000-0000-000013B30000}"/>
    <cellStyle name="Normal 3 3 2 2 3 6 2 5" xfId="41575" xr:uid="{00000000-0005-0000-0000-000014B30000}"/>
    <cellStyle name="Normal 3 3 2 2 3 6 2 6" xfId="49961" xr:uid="{00000000-0005-0000-0000-000015B30000}"/>
    <cellStyle name="Normal 3 3 2 2 3 6 2 7" xfId="58347" xr:uid="{00000000-0005-0000-0000-000016B30000}"/>
    <cellStyle name="Normal 3 3 2 2 3 6 3" xfId="8031" xr:uid="{00000000-0005-0000-0000-000017B30000}"/>
    <cellStyle name="Normal 3 3 2 2 3 6 3 2" xfId="13707" xr:uid="{00000000-0005-0000-0000-000018B30000}"/>
    <cellStyle name="Normal 3 3 2 2 3 6 3 3" xfId="22093" xr:uid="{00000000-0005-0000-0000-000019B30000}"/>
    <cellStyle name="Normal 3 3 2 2 3 6 3 4" xfId="30479" xr:uid="{00000000-0005-0000-0000-00001AB30000}"/>
    <cellStyle name="Normal 3 3 2 2 3 6 3 5" xfId="38865" xr:uid="{00000000-0005-0000-0000-00001BB30000}"/>
    <cellStyle name="Normal 3 3 2 2 3 6 3 6" xfId="47251" xr:uid="{00000000-0005-0000-0000-00001CB30000}"/>
    <cellStyle name="Normal 3 3 2 2 3 6 3 7" xfId="55637" xr:uid="{00000000-0005-0000-0000-00001DB30000}"/>
    <cellStyle name="Normal 3 3 2 2 3 6 4" xfId="10741" xr:uid="{00000000-0005-0000-0000-00001EB30000}"/>
    <cellStyle name="Normal 3 3 2 2 3 6 5" xfId="19127" xr:uid="{00000000-0005-0000-0000-00001FB30000}"/>
    <cellStyle name="Normal 3 3 2 2 3 6 6" xfId="27513" xr:uid="{00000000-0005-0000-0000-000020B30000}"/>
    <cellStyle name="Normal 3 3 2 2 3 6 7" xfId="35899" xr:uid="{00000000-0005-0000-0000-000021B30000}"/>
    <cellStyle name="Normal 3 3 2 2 3 6 8" xfId="44285" xr:uid="{00000000-0005-0000-0000-000022B30000}"/>
    <cellStyle name="Normal 3 3 2 2 3 6 9" xfId="52671" xr:uid="{00000000-0005-0000-0000-000023B30000}"/>
    <cellStyle name="Normal 3 3 2 2 3 7" xfId="765" xr:uid="{00000000-0005-0000-0000-000024B30000}"/>
    <cellStyle name="Normal 3 3 2 2 3 7 2" xfId="6560" xr:uid="{00000000-0005-0000-0000-000025B30000}"/>
    <cellStyle name="Normal 3 3 2 2 3 7 3" xfId="12236" xr:uid="{00000000-0005-0000-0000-000026B30000}"/>
    <cellStyle name="Normal 3 3 2 2 3 7 4" xfId="20622" xr:uid="{00000000-0005-0000-0000-000027B30000}"/>
    <cellStyle name="Normal 3 3 2 2 3 7 5" xfId="29008" xr:uid="{00000000-0005-0000-0000-000028B30000}"/>
    <cellStyle name="Normal 3 3 2 2 3 7 6" xfId="37394" xr:uid="{00000000-0005-0000-0000-000029B30000}"/>
    <cellStyle name="Normal 3 3 2 2 3 7 7" xfId="45780" xr:uid="{00000000-0005-0000-0000-00002AB30000}"/>
    <cellStyle name="Normal 3 3 2 2 3 7 8" xfId="54166" xr:uid="{00000000-0005-0000-0000-00002BB30000}"/>
    <cellStyle name="Normal 3 3 2 2 3 8" xfId="3592" xr:uid="{00000000-0005-0000-0000-00002CB30000}"/>
    <cellStyle name="Normal 3 3 2 2 3 8 2" xfId="14946" xr:uid="{00000000-0005-0000-0000-00002DB30000}"/>
    <cellStyle name="Normal 3 3 2 2 3 8 3" xfId="23332" xr:uid="{00000000-0005-0000-0000-00002EB30000}"/>
    <cellStyle name="Normal 3 3 2 2 3 8 4" xfId="31718" xr:uid="{00000000-0005-0000-0000-00002FB30000}"/>
    <cellStyle name="Normal 3 3 2 2 3 8 5" xfId="40104" xr:uid="{00000000-0005-0000-0000-000030B30000}"/>
    <cellStyle name="Normal 3 3 2 2 3 8 6" xfId="48490" xr:uid="{00000000-0005-0000-0000-000031B30000}"/>
    <cellStyle name="Normal 3 3 2 2 3 8 7" xfId="56876" xr:uid="{00000000-0005-0000-0000-000032B30000}"/>
    <cellStyle name="Normal 3 3 2 2 3 9" xfId="6185" xr:uid="{00000000-0005-0000-0000-000033B30000}"/>
    <cellStyle name="Normal 3 3 2 2 3 9 2" xfId="11861" xr:uid="{00000000-0005-0000-0000-000034B30000}"/>
    <cellStyle name="Normal 3 3 2 2 3 9 3" xfId="20247" xr:uid="{00000000-0005-0000-0000-000035B30000}"/>
    <cellStyle name="Normal 3 3 2 2 3 9 4" xfId="28633" xr:uid="{00000000-0005-0000-0000-000036B30000}"/>
    <cellStyle name="Normal 3 3 2 2 3 9 5" xfId="37019" xr:uid="{00000000-0005-0000-0000-000037B30000}"/>
    <cellStyle name="Normal 3 3 2 2 3 9 6" xfId="45405" xr:uid="{00000000-0005-0000-0000-000038B30000}"/>
    <cellStyle name="Normal 3 3 2 2 3 9 7" xfId="53791" xr:uid="{00000000-0005-0000-0000-000039B30000}"/>
    <cellStyle name="Normal 3 3 2 2 3_Sheet1" xfId="419" xr:uid="{00000000-0005-0000-0000-00003AB30000}"/>
    <cellStyle name="Normal 3 3 2 2 4" xfId="420" xr:uid="{00000000-0005-0000-0000-00003BB30000}"/>
    <cellStyle name="Normal 3 3 2 2 4 10" xfId="9272" xr:uid="{00000000-0005-0000-0000-00003CB30000}"/>
    <cellStyle name="Normal 3 3 2 2 4 11" xfId="17658" xr:uid="{00000000-0005-0000-0000-00003DB30000}"/>
    <cellStyle name="Normal 3 3 2 2 4 12" xfId="26044" xr:uid="{00000000-0005-0000-0000-00003EB30000}"/>
    <cellStyle name="Normal 3 3 2 2 4 13" xfId="34430" xr:uid="{00000000-0005-0000-0000-00003FB30000}"/>
    <cellStyle name="Normal 3 3 2 2 4 14" xfId="42816" xr:uid="{00000000-0005-0000-0000-000040B30000}"/>
    <cellStyle name="Normal 3 3 2 2 4 15" xfId="51202" xr:uid="{00000000-0005-0000-0000-000041B30000}"/>
    <cellStyle name="Normal 3 3 2 2 4 16" xfId="59588" xr:uid="{00000000-0005-0000-0000-000042B30000}"/>
    <cellStyle name="Normal 3 3 2 2 4 17" xfId="60955" xr:uid="{00000000-0005-0000-0000-000043B30000}"/>
    <cellStyle name="Normal 3 3 2 2 4 2" xfId="421" xr:uid="{00000000-0005-0000-0000-000044B30000}"/>
    <cellStyle name="Normal 3 3 2 2 4 2 10" xfId="34431" xr:uid="{00000000-0005-0000-0000-000045B30000}"/>
    <cellStyle name="Normal 3 3 2 2 4 2 11" xfId="42817" xr:uid="{00000000-0005-0000-0000-000046B30000}"/>
    <cellStyle name="Normal 3 3 2 2 4 2 12" xfId="51203" xr:uid="{00000000-0005-0000-0000-000047B30000}"/>
    <cellStyle name="Normal 3 3 2 2 4 2 13" xfId="59589" xr:uid="{00000000-0005-0000-0000-000048B30000}"/>
    <cellStyle name="Normal 3 3 2 2 4 2 14" xfId="60956" xr:uid="{00000000-0005-0000-0000-000049B30000}"/>
    <cellStyle name="Normal 3 3 2 2 4 2 2" xfId="1244" xr:uid="{00000000-0005-0000-0000-00004AB30000}"/>
    <cellStyle name="Normal 3 3 2 2 4 2 2 10" xfId="51655" xr:uid="{00000000-0005-0000-0000-00004BB30000}"/>
    <cellStyle name="Normal 3 3 2 2 4 2 2 11" xfId="60041" xr:uid="{00000000-0005-0000-0000-00004CB30000}"/>
    <cellStyle name="Normal 3 3 2 2 4 2 2 12" xfId="61451" xr:uid="{00000000-0005-0000-0000-00004DB30000}"/>
    <cellStyle name="Normal 3 3 2 2 4 2 2 2" xfId="3195" xr:uid="{00000000-0005-0000-0000-00004EB30000}"/>
    <cellStyle name="Normal 3 3 2 2 4 2 2 2 2" xfId="5912" xr:uid="{00000000-0005-0000-0000-00004FB30000}"/>
    <cellStyle name="Normal 3 3 2 2 4 2 2 2 2 2" xfId="17266" xr:uid="{00000000-0005-0000-0000-000050B30000}"/>
    <cellStyle name="Normal 3 3 2 2 4 2 2 2 2 3" xfId="25652" xr:uid="{00000000-0005-0000-0000-000051B30000}"/>
    <cellStyle name="Normal 3 3 2 2 4 2 2 2 2 4" xfId="34038" xr:uid="{00000000-0005-0000-0000-000052B30000}"/>
    <cellStyle name="Normal 3 3 2 2 4 2 2 2 2 5" xfId="42424" xr:uid="{00000000-0005-0000-0000-000053B30000}"/>
    <cellStyle name="Normal 3 3 2 2 4 2 2 2 2 6" xfId="50810" xr:uid="{00000000-0005-0000-0000-000054B30000}"/>
    <cellStyle name="Normal 3 3 2 2 4 2 2 2 2 7" xfId="59196" xr:uid="{00000000-0005-0000-0000-000055B30000}"/>
    <cellStyle name="Normal 3 3 2 2 4 2 2 2 3" xfId="8880" xr:uid="{00000000-0005-0000-0000-000056B30000}"/>
    <cellStyle name="Normal 3 3 2 2 4 2 2 2 3 2" xfId="14556" xr:uid="{00000000-0005-0000-0000-000057B30000}"/>
    <cellStyle name="Normal 3 3 2 2 4 2 2 2 3 3" xfId="22942" xr:uid="{00000000-0005-0000-0000-000058B30000}"/>
    <cellStyle name="Normal 3 3 2 2 4 2 2 2 3 4" xfId="31328" xr:uid="{00000000-0005-0000-0000-000059B30000}"/>
    <cellStyle name="Normal 3 3 2 2 4 2 2 2 3 5" xfId="39714" xr:uid="{00000000-0005-0000-0000-00005AB30000}"/>
    <cellStyle name="Normal 3 3 2 2 4 2 2 2 3 6" xfId="48100" xr:uid="{00000000-0005-0000-0000-00005BB30000}"/>
    <cellStyle name="Normal 3 3 2 2 4 2 2 2 3 7" xfId="56486" xr:uid="{00000000-0005-0000-0000-00005CB30000}"/>
    <cellStyle name="Normal 3 3 2 2 4 2 2 2 4" xfId="11590" xr:uid="{00000000-0005-0000-0000-00005DB30000}"/>
    <cellStyle name="Normal 3 3 2 2 4 2 2 2 5" xfId="19976" xr:uid="{00000000-0005-0000-0000-00005EB30000}"/>
    <cellStyle name="Normal 3 3 2 2 4 2 2 2 6" xfId="28362" xr:uid="{00000000-0005-0000-0000-00005FB30000}"/>
    <cellStyle name="Normal 3 3 2 2 4 2 2 2 7" xfId="36748" xr:uid="{00000000-0005-0000-0000-000060B30000}"/>
    <cellStyle name="Normal 3 3 2 2 4 2 2 2 8" xfId="45134" xr:uid="{00000000-0005-0000-0000-000061B30000}"/>
    <cellStyle name="Normal 3 3 2 2 4 2 2 2 9" xfId="53520" xr:uid="{00000000-0005-0000-0000-000062B30000}"/>
    <cellStyle name="Normal 3 3 2 2 4 2 2 3" xfId="4047" xr:uid="{00000000-0005-0000-0000-000063B30000}"/>
    <cellStyle name="Normal 3 3 2 2 4 2 2 3 2" xfId="15401" xr:uid="{00000000-0005-0000-0000-000064B30000}"/>
    <cellStyle name="Normal 3 3 2 2 4 2 2 3 3" xfId="23787" xr:uid="{00000000-0005-0000-0000-000065B30000}"/>
    <cellStyle name="Normal 3 3 2 2 4 2 2 3 4" xfId="32173" xr:uid="{00000000-0005-0000-0000-000066B30000}"/>
    <cellStyle name="Normal 3 3 2 2 4 2 2 3 5" xfId="40559" xr:uid="{00000000-0005-0000-0000-000067B30000}"/>
    <cellStyle name="Normal 3 3 2 2 4 2 2 3 6" xfId="48945" xr:uid="{00000000-0005-0000-0000-000068B30000}"/>
    <cellStyle name="Normal 3 3 2 2 4 2 2 3 7" xfId="57331" xr:uid="{00000000-0005-0000-0000-000069B30000}"/>
    <cellStyle name="Normal 3 3 2 2 4 2 2 4" xfId="7015" xr:uid="{00000000-0005-0000-0000-00006AB30000}"/>
    <cellStyle name="Normal 3 3 2 2 4 2 2 4 2" xfId="12691" xr:uid="{00000000-0005-0000-0000-00006BB30000}"/>
    <cellStyle name="Normal 3 3 2 2 4 2 2 4 3" xfId="21077" xr:uid="{00000000-0005-0000-0000-00006CB30000}"/>
    <cellStyle name="Normal 3 3 2 2 4 2 2 4 4" xfId="29463" xr:uid="{00000000-0005-0000-0000-00006DB30000}"/>
    <cellStyle name="Normal 3 3 2 2 4 2 2 4 5" xfId="37849" xr:uid="{00000000-0005-0000-0000-00006EB30000}"/>
    <cellStyle name="Normal 3 3 2 2 4 2 2 4 6" xfId="46235" xr:uid="{00000000-0005-0000-0000-00006FB30000}"/>
    <cellStyle name="Normal 3 3 2 2 4 2 2 4 7" xfId="54621" xr:uid="{00000000-0005-0000-0000-000070B30000}"/>
    <cellStyle name="Normal 3 3 2 2 4 2 2 5" xfId="9725" xr:uid="{00000000-0005-0000-0000-000071B30000}"/>
    <cellStyle name="Normal 3 3 2 2 4 2 2 6" xfId="18111" xr:uid="{00000000-0005-0000-0000-000072B30000}"/>
    <cellStyle name="Normal 3 3 2 2 4 2 2 7" xfId="26497" xr:uid="{00000000-0005-0000-0000-000073B30000}"/>
    <cellStyle name="Normal 3 3 2 2 4 2 2 8" xfId="34883" xr:uid="{00000000-0005-0000-0000-000074B30000}"/>
    <cellStyle name="Normal 3 3 2 2 4 2 2 9" xfId="43269" xr:uid="{00000000-0005-0000-0000-000075B30000}"/>
    <cellStyle name="Normal 3 3 2 2 4 2 3" xfId="1723" xr:uid="{00000000-0005-0000-0000-000076B30000}"/>
    <cellStyle name="Normal 3 3 2 2 4 2 3 10" xfId="52048" xr:uid="{00000000-0005-0000-0000-000077B30000}"/>
    <cellStyle name="Normal 3 3 2 2 4 2 3 11" xfId="60434" xr:uid="{00000000-0005-0000-0000-000078B30000}"/>
    <cellStyle name="Normal 3 3 2 2 4 2 3 2" xfId="2743" xr:uid="{00000000-0005-0000-0000-000079B30000}"/>
    <cellStyle name="Normal 3 3 2 2 4 2 3 2 2" xfId="5460" xr:uid="{00000000-0005-0000-0000-00007AB30000}"/>
    <cellStyle name="Normal 3 3 2 2 4 2 3 2 2 2" xfId="16814" xr:uid="{00000000-0005-0000-0000-00007BB30000}"/>
    <cellStyle name="Normal 3 3 2 2 4 2 3 2 2 3" xfId="25200" xr:uid="{00000000-0005-0000-0000-00007CB30000}"/>
    <cellStyle name="Normal 3 3 2 2 4 2 3 2 2 4" xfId="33586" xr:uid="{00000000-0005-0000-0000-00007DB30000}"/>
    <cellStyle name="Normal 3 3 2 2 4 2 3 2 2 5" xfId="41972" xr:uid="{00000000-0005-0000-0000-00007EB30000}"/>
    <cellStyle name="Normal 3 3 2 2 4 2 3 2 2 6" xfId="50358" xr:uid="{00000000-0005-0000-0000-00007FB30000}"/>
    <cellStyle name="Normal 3 3 2 2 4 2 3 2 2 7" xfId="58744" xr:uid="{00000000-0005-0000-0000-000080B30000}"/>
    <cellStyle name="Normal 3 3 2 2 4 2 3 2 3" xfId="8428" xr:uid="{00000000-0005-0000-0000-000081B30000}"/>
    <cellStyle name="Normal 3 3 2 2 4 2 3 2 3 2" xfId="14104" xr:uid="{00000000-0005-0000-0000-000082B30000}"/>
    <cellStyle name="Normal 3 3 2 2 4 2 3 2 3 3" xfId="22490" xr:uid="{00000000-0005-0000-0000-000083B30000}"/>
    <cellStyle name="Normal 3 3 2 2 4 2 3 2 3 4" xfId="30876" xr:uid="{00000000-0005-0000-0000-000084B30000}"/>
    <cellStyle name="Normal 3 3 2 2 4 2 3 2 3 5" xfId="39262" xr:uid="{00000000-0005-0000-0000-000085B30000}"/>
    <cellStyle name="Normal 3 3 2 2 4 2 3 2 3 6" xfId="47648" xr:uid="{00000000-0005-0000-0000-000086B30000}"/>
    <cellStyle name="Normal 3 3 2 2 4 2 3 2 3 7" xfId="56034" xr:uid="{00000000-0005-0000-0000-000087B30000}"/>
    <cellStyle name="Normal 3 3 2 2 4 2 3 2 4" xfId="11138" xr:uid="{00000000-0005-0000-0000-000088B30000}"/>
    <cellStyle name="Normal 3 3 2 2 4 2 3 2 5" xfId="19524" xr:uid="{00000000-0005-0000-0000-000089B30000}"/>
    <cellStyle name="Normal 3 3 2 2 4 2 3 2 6" xfId="27910" xr:uid="{00000000-0005-0000-0000-00008AB30000}"/>
    <cellStyle name="Normal 3 3 2 2 4 2 3 2 7" xfId="36296" xr:uid="{00000000-0005-0000-0000-00008BB30000}"/>
    <cellStyle name="Normal 3 3 2 2 4 2 3 2 8" xfId="44682" xr:uid="{00000000-0005-0000-0000-00008CB30000}"/>
    <cellStyle name="Normal 3 3 2 2 4 2 3 2 9" xfId="53068" xr:uid="{00000000-0005-0000-0000-00008DB30000}"/>
    <cellStyle name="Normal 3 3 2 2 4 2 3 3" xfId="4440" xr:uid="{00000000-0005-0000-0000-00008EB30000}"/>
    <cellStyle name="Normal 3 3 2 2 4 2 3 3 2" xfId="15794" xr:uid="{00000000-0005-0000-0000-00008FB30000}"/>
    <cellStyle name="Normal 3 3 2 2 4 2 3 3 3" xfId="24180" xr:uid="{00000000-0005-0000-0000-000090B30000}"/>
    <cellStyle name="Normal 3 3 2 2 4 2 3 3 4" xfId="32566" xr:uid="{00000000-0005-0000-0000-000091B30000}"/>
    <cellStyle name="Normal 3 3 2 2 4 2 3 3 5" xfId="40952" xr:uid="{00000000-0005-0000-0000-000092B30000}"/>
    <cellStyle name="Normal 3 3 2 2 4 2 3 3 6" xfId="49338" xr:uid="{00000000-0005-0000-0000-000093B30000}"/>
    <cellStyle name="Normal 3 3 2 2 4 2 3 3 7" xfId="57724" xr:uid="{00000000-0005-0000-0000-000094B30000}"/>
    <cellStyle name="Normal 3 3 2 2 4 2 3 4" xfId="7408" xr:uid="{00000000-0005-0000-0000-000095B30000}"/>
    <cellStyle name="Normal 3 3 2 2 4 2 3 4 2" xfId="13084" xr:uid="{00000000-0005-0000-0000-000096B30000}"/>
    <cellStyle name="Normal 3 3 2 2 4 2 3 4 3" xfId="21470" xr:uid="{00000000-0005-0000-0000-000097B30000}"/>
    <cellStyle name="Normal 3 3 2 2 4 2 3 4 4" xfId="29856" xr:uid="{00000000-0005-0000-0000-000098B30000}"/>
    <cellStyle name="Normal 3 3 2 2 4 2 3 4 5" xfId="38242" xr:uid="{00000000-0005-0000-0000-000099B30000}"/>
    <cellStyle name="Normal 3 3 2 2 4 2 3 4 6" xfId="46628" xr:uid="{00000000-0005-0000-0000-00009AB30000}"/>
    <cellStyle name="Normal 3 3 2 2 4 2 3 4 7" xfId="55014" xr:uid="{00000000-0005-0000-0000-00009BB30000}"/>
    <cellStyle name="Normal 3 3 2 2 4 2 3 5" xfId="10118" xr:uid="{00000000-0005-0000-0000-00009CB30000}"/>
    <cellStyle name="Normal 3 3 2 2 4 2 3 6" xfId="18504" xr:uid="{00000000-0005-0000-0000-00009DB30000}"/>
    <cellStyle name="Normal 3 3 2 2 4 2 3 7" xfId="26890" xr:uid="{00000000-0005-0000-0000-00009EB30000}"/>
    <cellStyle name="Normal 3 3 2 2 4 2 3 8" xfId="35276" xr:uid="{00000000-0005-0000-0000-00009FB30000}"/>
    <cellStyle name="Normal 3 3 2 2 4 2 3 9" xfId="43662" xr:uid="{00000000-0005-0000-0000-0000A0B30000}"/>
    <cellStyle name="Normal 3 3 2 2 4 2 4" xfId="2350" xr:uid="{00000000-0005-0000-0000-0000A1B30000}"/>
    <cellStyle name="Normal 3 3 2 2 4 2 4 2" xfId="5067" xr:uid="{00000000-0005-0000-0000-0000A2B30000}"/>
    <cellStyle name="Normal 3 3 2 2 4 2 4 2 2" xfId="16421" xr:uid="{00000000-0005-0000-0000-0000A3B30000}"/>
    <cellStyle name="Normal 3 3 2 2 4 2 4 2 3" xfId="24807" xr:uid="{00000000-0005-0000-0000-0000A4B30000}"/>
    <cellStyle name="Normal 3 3 2 2 4 2 4 2 4" xfId="33193" xr:uid="{00000000-0005-0000-0000-0000A5B30000}"/>
    <cellStyle name="Normal 3 3 2 2 4 2 4 2 5" xfId="41579" xr:uid="{00000000-0005-0000-0000-0000A6B30000}"/>
    <cellStyle name="Normal 3 3 2 2 4 2 4 2 6" xfId="49965" xr:uid="{00000000-0005-0000-0000-0000A7B30000}"/>
    <cellStyle name="Normal 3 3 2 2 4 2 4 2 7" xfId="58351" xr:uid="{00000000-0005-0000-0000-0000A8B30000}"/>
    <cellStyle name="Normal 3 3 2 2 4 2 4 3" xfId="8035" xr:uid="{00000000-0005-0000-0000-0000A9B30000}"/>
    <cellStyle name="Normal 3 3 2 2 4 2 4 3 2" xfId="13711" xr:uid="{00000000-0005-0000-0000-0000AAB30000}"/>
    <cellStyle name="Normal 3 3 2 2 4 2 4 3 3" xfId="22097" xr:uid="{00000000-0005-0000-0000-0000ABB30000}"/>
    <cellStyle name="Normal 3 3 2 2 4 2 4 3 4" xfId="30483" xr:uid="{00000000-0005-0000-0000-0000ACB30000}"/>
    <cellStyle name="Normal 3 3 2 2 4 2 4 3 5" xfId="38869" xr:uid="{00000000-0005-0000-0000-0000ADB30000}"/>
    <cellStyle name="Normal 3 3 2 2 4 2 4 3 6" xfId="47255" xr:uid="{00000000-0005-0000-0000-0000AEB30000}"/>
    <cellStyle name="Normal 3 3 2 2 4 2 4 3 7" xfId="55641" xr:uid="{00000000-0005-0000-0000-0000AFB30000}"/>
    <cellStyle name="Normal 3 3 2 2 4 2 4 4" xfId="10745" xr:uid="{00000000-0005-0000-0000-0000B0B30000}"/>
    <cellStyle name="Normal 3 3 2 2 4 2 4 5" xfId="19131" xr:uid="{00000000-0005-0000-0000-0000B1B30000}"/>
    <cellStyle name="Normal 3 3 2 2 4 2 4 6" xfId="27517" xr:uid="{00000000-0005-0000-0000-0000B2B30000}"/>
    <cellStyle name="Normal 3 3 2 2 4 2 4 7" xfId="35903" xr:uid="{00000000-0005-0000-0000-0000B3B30000}"/>
    <cellStyle name="Normal 3 3 2 2 4 2 4 8" xfId="44289" xr:uid="{00000000-0005-0000-0000-0000B4B30000}"/>
    <cellStyle name="Normal 3 3 2 2 4 2 4 9" xfId="52675" xr:uid="{00000000-0005-0000-0000-0000B5B30000}"/>
    <cellStyle name="Normal 3 3 2 2 4 2 5" xfId="3595" xr:uid="{00000000-0005-0000-0000-0000B6B30000}"/>
    <cellStyle name="Normal 3 3 2 2 4 2 5 2" xfId="14949" xr:uid="{00000000-0005-0000-0000-0000B7B30000}"/>
    <cellStyle name="Normal 3 3 2 2 4 2 5 3" xfId="23335" xr:uid="{00000000-0005-0000-0000-0000B8B30000}"/>
    <cellStyle name="Normal 3 3 2 2 4 2 5 4" xfId="31721" xr:uid="{00000000-0005-0000-0000-0000B9B30000}"/>
    <cellStyle name="Normal 3 3 2 2 4 2 5 5" xfId="40107" xr:uid="{00000000-0005-0000-0000-0000BAB30000}"/>
    <cellStyle name="Normal 3 3 2 2 4 2 5 6" xfId="48493" xr:uid="{00000000-0005-0000-0000-0000BBB30000}"/>
    <cellStyle name="Normal 3 3 2 2 4 2 5 7" xfId="56879" xr:uid="{00000000-0005-0000-0000-0000BCB30000}"/>
    <cellStyle name="Normal 3 3 2 2 4 2 6" xfId="6563" xr:uid="{00000000-0005-0000-0000-0000BDB30000}"/>
    <cellStyle name="Normal 3 3 2 2 4 2 6 2" xfId="12239" xr:uid="{00000000-0005-0000-0000-0000BEB30000}"/>
    <cellStyle name="Normal 3 3 2 2 4 2 6 3" xfId="20625" xr:uid="{00000000-0005-0000-0000-0000BFB30000}"/>
    <cellStyle name="Normal 3 3 2 2 4 2 6 4" xfId="29011" xr:uid="{00000000-0005-0000-0000-0000C0B30000}"/>
    <cellStyle name="Normal 3 3 2 2 4 2 6 5" xfId="37397" xr:uid="{00000000-0005-0000-0000-0000C1B30000}"/>
    <cellStyle name="Normal 3 3 2 2 4 2 6 6" xfId="45783" xr:uid="{00000000-0005-0000-0000-0000C2B30000}"/>
    <cellStyle name="Normal 3 3 2 2 4 2 6 7" xfId="54169" xr:uid="{00000000-0005-0000-0000-0000C3B30000}"/>
    <cellStyle name="Normal 3 3 2 2 4 2 7" xfId="9273" xr:uid="{00000000-0005-0000-0000-0000C4B30000}"/>
    <cellStyle name="Normal 3 3 2 2 4 2 8" xfId="17659" xr:uid="{00000000-0005-0000-0000-0000C5B30000}"/>
    <cellStyle name="Normal 3 3 2 2 4 2 9" xfId="26045" xr:uid="{00000000-0005-0000-0000-0000C6B30000}"/>
    <cellStyle name="Normal 3 3 2 2 4 3" xfId="1245" xr:uid="{00000000-0005-0000-0000-0000C7B30000}"/>
    <cellStyle name="Normal 3 3 2 2 4 3 10" xfId="43270" xr:uid="{00000000-0005-0000-0000-0000C8B30000}"/>
    <cellStyle name="Normal 3 3 2 2 4 3 11" xfId="51656" xr:uid="{00000000-0005-0000-0000-0000C9B30000}"/>
    <cellStyle name="Normal 3 3 2 2 4 3 12" xfId="60042" xr:uid="{00000000-0005-0000-0000-0000CAB30000}"/>
    <cellStyle name="Normal 3 3 2 2 4 3 13" xfId="61450" xr:uid="{00000000-0005-0000-0000-0000CBB30000}"/>
    <cellStyle name="Normal 3 3 2 2 4 3 2" xfId="1934" xr:uid="{00000000-0005-0000-0000-0000CCB30000}"/>
    <cellStyle name="Normal 3 3 2 2 4 3 2 10" xfId="52259" xr:uid="{00000000-0005-0000-0000-0000CDB30000}"/>
    <cellStyle name="Normal 3 3 2 2 4 3 2 11" xfId="60645" xr:uid="{00000000-0005-0000-0000-0000CEB30000}"/>
    <cellStyle name="Normal 3 3 2 2 4 3 2 2" xfId="3196" xr:uid="{00000000-0005-0000-0000-0000CFB30000}"/>
    <cellStyle name="Normal 3 3 2 2 4 3 2 2 2" xfId="5913" xr:uid="{00000000-0005-0000-0000-0000D0B30000}"/>
    <cellStyle name="Normal 3 3 2 2 4 3 2 2 2 2" xfId="17267" xr:uid="{00000000-0005-0000-0000-0000D1B30000}"/>
    <cellStyle name="Normal 3 3 2 2 4 3 2 2 2 3" xfId="25653" xr:uid="{00000000-0005-0000-0000-0000D2B30000}"/>
    <cellStyle name="Normal 3 3 2 2 4 3 2 2 2 4" xfId="34039" xr:uid="{00000000-0005-0000-0000-0000D3B30000}"/>
    <cellStyle name="Normal 3 3 2 2 4 3 2 2 2 5" xfId="42425" xr:uid="{00000000-0005-0000-0000-0000D4B30000}"/>
    <cellStyle name="Normal 3 3 2 2 4 3 2 2 2 6" xfId="50811" xr:uid="{00000000-0005-0000-0000-0000D5B30000}"/>
    <cellStyle name="Normal 3 3 2 2 4 3 2 2 2 7" xfId="59197" xr:uid="{00000000-0005-0000-0000-0000D6B30000}"/>
    <cellStyle name="Normal 3 3 2 2 4 3 2 2 3" xfId="8881" xr:uid="{00000000-0005-0000-0000-0000D7B30000}"/>
    <cellStyle name="Normal 3 3 2 2 4 3 2 2 3 2" xfId="14557" xr:uid="{00000000-0005-0000-0000-0000D8B30000}"/>
    <cellStyle name="Normal 3 3 2 2 4 3 2 2 3 3" xfId="22943" xr:uid="{00000000-0005-0000-0000-0000D9B30000}"/>
    <cellStyle name="Normal 3 3 2 2 4 3 2 2 3 4" xfId="31329" xr:uid="{00000000-0005-0000-0000-0000DAB30000}"/>
    <cellStyle name="Normal 3 3 2 2 4 3 2 2 3 5" xfId="39715" xr:uid="{00000000-0005-0000-0000-0000DBB30000}"/>
    <cellStyle name="Normal 3 3 2 2 4 3 2 2 3 6" xfId="48101" xr:uid="{00000000-0005-0000-0000-0000DCB30000}"/>
    <cellStyle name="Normal 3 3 2 2 4 3 2 2 3 7" xfId="56487" xr:uid="{00000000-0005-0000-0000-0000DDB30000}"/>
    <cellStyle name="Normal 3 3 2 2 4 3 2 2 4" xfId="11591" xr:uid="{00000000-0005-0000-0000-0000DEB30000}"/>
    <cellStyle name="Normal 3 3 2 2 4 3 2 2 5" xfId="19977" xr:uid="{00000000-0005-0000-0000-0000DFB30000}"/>
    <cellStyle name="Normal 3 3 2 2 4 3 2 2 6" xfId="28363" xr:uid="{00000000-0005-0000-0000-0000E0B30000}"/>
    <cellStyle name="Normal 3 3 2 2 4 3 2 2 7" xfId="36749" xr:uid="{00000000-0005-0000-0000-0000E1B30000}"/>
    <cellStyle name="Normal 3 3 2 2 4 3 2 2 8" xfId="45135" xr:uid="{00000000-0005-0000-0000-0000E2B30000}"/>
    <cellStyle name="Normal 3 3 2 2 4 3 2 2 9" xfId="53521" xr:uid="{00000000-0005-0000-0000-0000E3B30000}"/>
    <cellStyle name="Normal 3 3 2 2 4 3 2 3" xfId="4651" xr:uid="{00000000-0005-0000-0000-0000E4B30000}"/>
    <cellStyle name="Normal 3 3 2 2 4 3 2 3 2" xfId="16005" xr:uid="{00000000-0005-0000-0000-0000E5B30000}"/>
    <cellStyle name="Normal 3 3 2 2 4 3 2 3 3" xfId="24391" xr:uid="{00000000-0005-0000-0000-0000E6B30000}"/>
    <cellStyle name="Normal 3 3 2 2 4 3 2 3 4" xfId="32777" xr:uid="{00000000-0005-0000-0000-0000E7B30000}"/>
    <cellStyle name="Normal 3 3 2 2 4 3 2 3 5" xfId="41163" xr:uid="{00000000-0005-0000-0000-0000E8B30000}"/>
    <cellStyle name="Normal 3 3 2 2 4 3 2 3 6" xfId="49549" xr:uid="{00000000-0005-0000-0000-0000E9B30000}"/>
    <cellStyle name="Normal 3 3 2 2 4 3 2 3 7" xfId="57935" xr:uid="{00000000-0005-0000-0000-0000EAB30000}"/>
    <cellStyle name="Normal 3 3 2 2 4 3 2 4" xfId="7619" xr:uid="{00000000-0005-0000-0000-0000EBB30000}"/>
    <cellStyle name="Normal 3 3 2 2 4 3 2 4 2" xfId="13295" xr:uid="{00000000-0005-0000-0000-0000ECB30000}"/>
    <cellStyle name="Normal 3 3 2 2 4 3 2 4 3" xfId="21681" xr:uid="{00000000-0005-0000-0000-0000EDB30000}"/>
    <cellStyle name="Normal 3 3 2 2 4 3 2 4 4" xfId="30067" xr:uid="{00000000-0005-0000-0000-0000EEB30000}"/>
    <cellStyle name="Normal 3 3 2 2 4 3 2 4 5" xfId="38453" xr:uid="{00000000-0005-0000-0000-0000EFB30000}"/>
    <cellStyle name="Normal 3 3 2 2 4 3 2 4 6" xfId="46839" xr:uid="{00000000-0005-0000-0000-0000F0B30000}"/>
    <cellStyle name="Normal 3 3 2 2 4 3 2 4 7" xfId="55225" xr:uid="{00000000-0005-0000-0000-0000F1B30000}"/>
    <cellStyle name="Normal 3 3 2 2 4 3 2 5" xfId="10329" xr:uid="{00000000-0005-0000-0000-0000F2B30000}"/>
    <cellStyle name="Normal 3 3 2 2 4 3 2 6" xfId="18715" xr:uid="{00000000-0005-0000-0000-0000F3B30000}"/>
    <cellStyle name="Normal 3 3 2 2 4 3 2 7" xfId="27101" xr:uid="{00000000-0005-0000-0000-0000F4B30000}"/>
    <cellStyle name="Normal 3 3 2 2 4 3 2 8" xfId="35487" xr:uid="{00000000-0005-0000-0000-0000F5B30000}"/>
    <cellStyle name="Normal 3 3 2 2 4 3 2 9" xfId="43873" xr:uid="{00000000-0005-0000-0000-0000F6B30000}"/>
    <cellStyle name="Normal 3 3 2 2 4 3 3" xfId="2351" xr:uid="{00000000-0005-0000-0000-0000F7B30000}"/>
    <cellStyle name="Normal 3 3 2 2 4 3 3 2" xfId="5068" xr:uid="{00000000-0005-0000-0000-0000F8B30000}"/>
    <cellStyle name="Normal 3 3 2 2 4 3 3 2 2" xfId="16422" xr:uid="{00000000-0005-0000-0000-0000F9B30000}"/>
    <cellStyle name="Normal 3 3 2 2 4 3 3 2 3" xfId="24808" xr:uid="{00000000-0005-0000-0000-0000FAB30000}"/>
    <cellStyle name="Normal 3 3 2 2 4 3 3 2 4" xfId="33194" xr:uid="{00000000-0005-0000-0000-0000FBB30000}"/>
    <cellStyle name="Normal 3 3 2 2 4 3 3 2 5" xfId="41580" xr:uid="{00000000-0005-0000-0000-0000FCB30000}"/>
    <cellStyle name="Normal 3 3 2 2 4 3 3 2 6" xfId="49966" xr:uid="{00000000-0005-0000-0000-0000FDB30000}"/>
    <cellStyle name="Normal 3 3 2 2 4 3 3 2 7" xfId="58352" xr:uid="{00000000-0005-0000-0000-0000FEB30000}"/>
    <cellStyle name="Normal 3 3 2 2 4 3 3 3" xfId="8036" xr:uid="{00000000-0005-0000-0000-0000FFB30000}"/>
    <cellStyle name="Normal 3 3 2 2 4 3 3 3 2" xfId="13712" xr:uid="{00000000-0005-0000-0000-000000B40000}"/>
    <cellStyle name="Normal 3 3 2 2 4 3 3 3 3" xfId="22098" xr:uid="{00000000-0005-0000-0000-000001B40000}"/>
    <cellStyle name="Normal 3 3 2 2 4 3 3 3 4" xfId="30484" xr:uid="{00000000-0005-0000-0000-000002B40000}"/>
    <cellStyle name="Normal 3 3 2 2 4 3 3 3 5" xfId="38870" xr:uid="{00000000-0005-0000-0000-000003B40000}"/>
    <cellStyle name="Normal 3 3 2 2 4 3 3 3 6" xfId="47256" xr:uid="{00000000-0005-0000-0000-000004B40000}"/>
    <cellStyle name="Normal 3 3 2 2 4 3 3 3 7" xfId="55642" xr:uid="{00000000-0005-0000-0000-000005B40000}"/>
    <cellStyle name="Normal 3 3 2 2 4 3 3 4" xfId="10746" xr:uid="{00000000-0005-0000-0000-000006B40000}"/>
    <cellStyle name="Normal 3 3 2 2 4 3 3 5" xfId="19132" xr:uid="{00000000-0005-0000-0000-000007B40000}"/>
    <cellStyle name="Normal 3 3 2 2 4 3 3 6" xfId="27518" xr:uid="{00000000-0005-0000-0000-000008B40000}"/>
    <cellStyle name="Normal 3 3 2 2 4 3 3 7" xfId="35904" xr:uid="{00000000-0005-0000-0000-000009B40000}"/>
    <cellStyle name="Normal 3 3 2 2 4 3 3 8" xfId="44290" xr:uid="{00000000-0005-0000-0000-00000AB40000}"/>
    <cellStyle name="Normal 3 3 2 2 4 3 3 9" xfId="52676" xr:uid="{00000000-0005-0000-0000-00000BB40000}"/>
    <cellStyle name="Normal 3 3 2 2 4 3 4" xfId="4048" xr:uid="{00000000-0005-0000-0000-00000CB40000}"/>
    <cellStyle name="Normal 3 3 2 2 4 3 4 2" xfId="15402" xr:uid="{00000000-0005-0000-0000-00000DB40000}"/>
    <cellStyle name="Normal 3 3 2 2 4 3 4 3" xfId="23788" xr:uid="{00000000-0005-0000-0000-00000EB40000}"/>
    <cellStyle name="Normal 3 3 2 2 4 3 4 4" xfId="32174" xr:uid="{00000000-0005-0000-0000-00000FB40000}"/>
    <cellStyle name="Normal 3 3 2 2 4 3 4 5" xfId="40560" xr:uid="{00000000-0005-0000-0000-000010B40000}"/>
    <cellStyle name="Normal 3 3 2 2 4 3 4 6" xfId="48946" xr:uid="{00000000-0005-0000-0000-000011B40000}"/>
    <cellStyle name="Normal 3 3 2 2 4 3 4 7" xfId="57332" xr:uid="{00000000-0005-0000-0000-000012B40000}"/>
    <cellStyle name="Normal 3 3 2 2 4 3 5" xfId="7016" xr:uid="{00000000-0005-0000-0000-000013B40000}"/>
    <cellStyle name="Normal 3 3 2 2 4 3 5 2" xfId="12692" xr:uid="{00000000-0005-0000-0000-000014B40000}"/>
    <cellStyle name="Normal 3 3 2 2 4 3 5 3" xfId="21078" xr:uid="{00000000-0005-0000-0000-000015B40000}"/>
    <cellStyle name="Normal 3 3 2 2 4 3 5 4" xfId="29464" xr:uid="{00000000-0005-0000-0000-000016B40000}"/>
    <cellStyle name="Normal 3 3 2 2 4 3 5 5" xfId="37850" xr:uid="{00000000-0005-0000-0000-000017B40000}"/>
    <cellStyle name="Normal 3 3 2 2 4 3 5 6" xfId="46236" xr:uid="{00000000-0005-0000-0000-000018B40000}"/>
    <cellStyle name="Normal 3 3 2 2 4 3 5 7" xfId="54622" xr:uid="{00000000-0005-0000-0000-000019B40000}"/>
    <cellStyle name="Normal 3 3 2 2 4 3 6" xfId="9726" xr:uid="{00000000-0005-0000-0000-00001AB40000}"/>
    <cellStyle name="Normal 3 3 2 2 4 3 7" xfId="18112" xr:uid="{00000000-0005-0000-0000-00001BB40000}"/>
    <cellStyle name="Normal 3 3 2 2 4 3 8" xfId="26498" xr:uid="{00000000-0005-0000-0000-00001CB40000}"/>
    <cellStyle name="Normal 3 3 2 2 4 3 9" xfId="34884" xr:uid="{00000000-0005-0000-0000-00001DB40000}"/>
    <cellStyle name="Normal 3 3 2 2 4 4" xfId="1243" xr:uid="{00000000-0005-0000-0000-00001EB40000}"/>
    <cellStyle name="Normal 3 3 2 2 4 4 10" xfId="51654" xr:uid="{00000000-0005-0000-0000-00001FB40000}"/>
    <cellStyle name="Normal 3 3 2 2 4 4 11" xfId="60040" xr:uid="{00000000-0005-0000-0000-000020B40000}"/>
    <cellStyle name="Normal 3 3 2 2 4 4 2" xfId="3194" xr:uid="{00000000-0005-0000-0000-000021B40000}"/>
    <cellStyle name="Normal 3 3 2 2 4 4 2 2" xfId="5911" xr:uid="{00000000-0005-0000-0000-000022B40000}"/>
    <cellStyle name="Normal 3 3 2 2 4 4 2 2 2" xfId="17265" xr:uid="{00000000-0005-0000-0000-000023B40000}"/>
    <cellStyle name="Normal 3 3 2 2 4 4 2 2 3" xfId="25651" xr:uid="{00000000-0005-0000-0000-000024B40000}"/>
    <cellStyle name="Normal 3 3 2 2 4 4 2 2 4" xfId="34037" xr:uid="{00000000-0005-0000-0000-000025B40000}"/>
    <cellStyle name="Normal 3 3 2 2 4 4 2 2 5" xfId="42423" xr:uid="{00000000-0005-0000-0000-000026B40000}"/>
    <cellStyle name="Normal 3 3 2 2 4 4 2 2 6" xfId="50809" xr:uid="{00000000-0005-0000-0000-000027B40000}"/>
    <cellStyle name="Normal 3 3 2 2 4 4 2 2 7" xfId="59195" xr:uid="{00000000-0005-0000-0000-000028B40000}"/>
    <cellStyle name="Normal 3 3 2 2 4 4 2 3" xfId="8879" xr:uid="{00000000-0005-0000-0000-000029B40000}"/>
    <cellStyle name="Normal 3 3 2 2 4 4 2 3 2" xfId="14555" xr:uid="{00000000-0005-0000-0000-00002AB40000}"/>
    <cellStyle name="Normal 3 3 2 2 4 4 2 3 3" xfId="22941" xr:uid="{00000000-0005-0000-0000-00002BB40000}"/>
    <cellStyle name="Normal 3 3 2 2 4 4 2 3 4" xfId="31327" xr:uid="{00000000-0005-0000-0000-00002CB40000}"/>
    <cellStyle name="Normal 3 3 2 2 4 4 2 3 5" xfId="39713" xr:uid="{00000000-0005-0000-0000-00002DB40000}"/>
    <cellStyle name="Normal 3 3 2 2 4 4 2 3 6" xfId="48099" xr:uid="{00000000-0005-0000-0000-00002EB40000}"/>
    <cellStyle name="Normal 3 3 2 2 4 4 2 3 7" xfId="56485" xr:uid="{00000000-0005-0000-0000-00002FB40000}"/>
    <cellStyle name="Normal 3 3 2 2 4 4 2 4" xfId="11589" xr:uid="{00000000-0005-0000-0000-000030B40000}"/>
    <cellStyle name="Normal 3 3 2 2 4 4 2 5" xfId="19975" xr:uid="{00000000-0005-0000-0000-000031B40000}"/>
    <cellStyle name="Normal 3 3 2 2 4 4 2 6" xfId="28361" xr:uid="{00000000-0005-0000-0000-000032B40000}"/>
    <cellStyle name="Normal 3 3 2 2 4 4 2 7" xfId="36747" xr:uid="{00000000-0005-0000-0000-000033B40000}"/>
    <cellStyle name="Normal 3 3 2 2 4 4 2 8" xfId="45133" xr:uid="{00000000-0005-0000-0000-000034B40000}"/>
    <cellStyle name="Normal 3 3 2 2 4 4 2 9" xfId="53519" xr:uid="{00000000-0005-0000-0000-000035B40000}"/>
    <cellStyle name="Normal 3 3 2 2 4 4 3" xfId="4046" xr:uid="{00000000-0005-0000-0000-000036B40000}"/>
    <cellStyle name="Normal 3 3 2 2 4 4 3 2" xfId="15400" xr:uid="{00000000-0005-0000-0000-000037B40000}"/>
    <cellStyle name="Normal 3 3 2 2 4 4 3 3" xfId="23786" xr:uid="{00000000-0005-0000-0000-000038B40000}"/>
    <cellStyle name="Normal 3 3 2 2 4 4 3 4" xfId="32172" xr:uid="{00000000-0005-0000-0000-000039B40000}"/>
    <cellStyle name="Normal 3 3 2 2 4 4 3 5" xfId="40558" xr:uid="{00000000-0005-0000-0000-00003AB40000}"/>
    <cellStyle name="Normal 3 3 2 2 4 4 3 6" xfId="48944" xr:uid="{00000000-0005-0000-0000-00003BB40000}"/>
    <cellStyle name="Normal 3 3 2 2 4 4 3 7" xfId="57330" xr:uid="{00000000-0005-0000-0000-00003CB40000}"/>
    <cellStyle name="Normal 3 3 2 2 4 4 4" xfId="7014" xr:uid="{00000000-0005-0000-0000-00003DB40000}"/>
    <cellStyle name="Normal 3 3 2 2 4 4 4 2" xfId="12690" xr:uid="{00000000-0005-0000-0000-00003EB40000}"/>
    <cellStyle name="Normal 3 3 2 2 4 4 4 3" xfId="21076" xr:uid="{00000000-0005-0000-0000-00003FB40000}"/>
    <cellStyle name="Normal 3 3 2 2 4 4 4 4" xfId="29462" xr:uid="{00000000-0005-0000-0000-000040B40000}"/>
    <cellStyle name="Normal 3 3 2 2 4 4 4 5" xfId="37848" xr:uid="{00000000-0005-0000-0000-000041B40000}"/>
    <cellStyle name="Normal 3 3 2 2 4 4 4 6" xfId="46234" xr:uid="{00000000-0005-0000-0000-000042B40000}"/>
    <cellStyle name="Normal 3 3 2 2 4 4 4 7" xfId="54620" xr:uid="{00000000-0005-0000-0000-000043B40000}"/>
    <cellStyle name="Normal 3 3 2 2 4 4 5" xfId="9724" xr:uid="{00000000-0005-0000-0000-000044B40000}"/>
    <cellStyle name="Normal 3 3 2 2 4 4 6" xfId="18110" xr:uid="{00000000-0005-0000-0000-000045B40000}"/>
    <cellStyle name="Normal 3 3 2 2 4 4 7" xfId="26496" xr:uid="{00000000-0005-0000-0000-000046B40000}"/>
    <cellStyle name="Normal 3 3 2 2 4 4 8" xfId="34882" xr:uid="{00000000-0005-0000-0000-000047B40000}"/>
    <cellStyle name="Normal 3 3 2 2 4 4 9" xfId="43268" xr:uid="{00000000-0005-0000-0000-000048B40000}"/>
    <cellStyle name="Normal 3 3 2 2 4 5" xfId="1722" xr:uid="{00000000-0005-0000-0000-000049B40000}"/>
    <cellStyle name="Normal 3 3 2 2 4 5 10" xfId="52047" xr:uid="{00000000-0005-0000-0000-00004AB40000}"/>
    <cellStyle name="Normal 3 3 2 2 4 5 11" xfId="60433" xr:uid="{00000000-0005-0000-0000-00004BB40000}"/>
    <cellStyle name="Normal 3 3 2 2 4 5 2" xfId="2742" xr:uid="{00000000-0005-0000-0000-00004CB40000}"/>
    <cellStyle name="Normal 3 3 2 2 4 5 2 2" xfId="5459" xr:uid="{00000000-0005-0000-0000-00004DB40000}"/>
    <cellStyle name="Normal 3 3 2 2 4 5 2 2 2" xfId="16813" xr:uid="{00000000-0005-0000-0000-00004EB40000}"/>
    <cellStyle name="Normal 3 3 2 2 4 5 2 2 3" xfId="25199" xr:uid="{00000000-0005-0000-0000-00004FB40000}"/>
    <cellStyle name="Normal 3 3 2 2 4 5 2 2 4" xfId="33585" xr:uid="{00000000-0005-0000-0000-000050B40000}"/>
    <cellStyle name="Normal 3 3 2 2 4 5 2 2 5" xfId="41971" xr:uid="{00000000-0005-0000-0000-000051B40000}"/>
    <cellStyle name="Normal 3 3 2 2 4 5 2 2 6" xfId="50357" xr:uid="{00000000-0005-0000-0000-000052B40000}"/>
    <cellStyle name="Normal 3 3 2 2 4 5 2 2 7" xfId="58743" xr:uid="{00000000-0005-0000-0000-000053B40000}"/>
    <cellStyle name="Normal 3 3 2 2 4 5 2 3" xfId="8427" xr:uid="{00000000-0005-0000-0000-000054B40000}"/>
    <cellStyle name="Normal 3 3 2 2 4 5 2 3 2" xfId="14103" xr:uid="{00000000-0005-0000-0000-000055B40000}"/>
    <cellStyle name="Normal 3 3 2 2 4 5 2 3 3" xfId="22489" xr:uid="{00000000-0005-0000-0000-000056B40000}"/>
    <cellStyle name="Normal 3 3 2 2 4 5 2 3 4" xfId="30875" xr:uid="{00000000-0005-0000-0000-000057B40000}"/>
    <cellStyle name="Normal 3 3 2 2 4 5 2 3 5" xfId="39261" xr:uid="{00000000-0005-0000-0000-000058B40000}"/>
    <cellStyle name="Normal 3 3 2 2 4 5 2 3 6" xfId="47647" xr:uid="{00000000-0005-0000-0000-000059B40000}"/>
    <cellStyle name="Normal 3 3 2 2 4 5 2 3 7" xfId="56033" xr:uid="{00000000-0005-0000-0000-00005AB40000}"/>
    <cellStyle name="Normal 3 3 2 2 4 5 2 4" xfId="11137" xr:uid="{00000000-0005-0000-0000-00005BB40000}"/>
    <cellStyle name="Normal 3 3 2 2 4 5 2 5" xfId="19523" xr:uid="{00000000-0005-0000-0000-00005CB40000}"/>
    <cellStyle name="Normal 3 3 2 2 4 5 2 6" xfId="27909" xr:uid="{00000000-0005-0000-0000-00005DB40000}"/>
    <cellStyle name="Normal 3 3 2 2 4 5 2 7" xfId="36295" xr:uid="{00000000-0005-0000-0000-00005EB40000}"/>
    <cellStyle name="Normal 3 3 2 2 4 5 2 8" xfId="44681" xr:uid="{00000000-0005-0000-0000-00005FB40000}"/>
    <cellStyle name="Normal 3 3 2 2 4 5 2 9" xfId="53067" xr:uid="{00000000-0005-0000-0000-000060B40000}"/>
    <cellStyle name="Normal 3 3 2 2 4 5 3" xfId="4439" xr:uid="{00000000-0005-0000-0000-000061B40000}"/>
    <cellStyle name="Normal 3 3 2 2 4 5 3 2" xfId="15793" xr:uid="{00000000-0005-0000-0000-000062B40000}"/>
    <cellStyle name="Normal 3 3 2 2 4 5 3 3" xfId="24179" xr:uid="{00000000-0005-0000-0000-000063B40000}"/>
    <cellStyle name="Normal 3 3 2 2 4 5 3 4" xfId="32565" xr:uid="{00000000-0005-0000-0000-000064B40000}"/>
    <cellStyle name="Normal 3 3 2 2 4 5 3 5" xfId="40951" xr:uid="{00000000-0005-0000-0000-000065B40000}"/>
    <cellStyle name="Normal 3 3 2 2 4 5 3 6" xfId="49337" xr:uid="{00000000-0005-0000-0000-000066B40000}"/>
    <cellStyle name="Normal 3 3 2 2 4 5 3 7" xfId="57723" xr:uid="{00000000-0005-0000-0000-000067B40000}"/>
    <cellStyle name="Normal 3 3 2 2 4 5 4" xfId="7407" xr:uid="{00000000-0005-0000-0000-000068B40000}"/>
    <cellStyle name="Normal 3 3 2 2 4 5 4 2" xfId="13083" xr:uid="{00000000-0005-0000-0000-000069B40000}"/>
    <cellStyle name="Normal 3 3 2 2 4 5 4 3" xfId="21469" xr:uid="{00000000-0005-0000-0000-00006AB40000}"/>
    <cellStyle name="Normal 3 3 2 2 4 5 4 4" xfId="29855" xr:uid="{00000000-0005-0000-0000-00006BB40000}"/>
    <cellStyle name="Normal 3 3 2 2 4 5 4 5" xfId="38241" xr:uid="{00000000-0005-0000-0000-00006CB40000}"/>
    <cellStyle name="Normal 3 3 2 2 4 5 4 6" xfId="46627" xr:uid="{00000000-0005-0000-0000-00006DB40000}"/>
    <cellStyle name="Normal 3 3 2 2 4 5 4 7" xfId="55013" xr:uid="{00000000-0005-0000-0000-00006EB40000}"/>
    <cellStyle name="Normal 3 3 2 2 4 5 5" xfId="10117" xr:uid="{00000000-0005-0000-0000-00006FB40000}"/>
    <cellStyle name="Normal 3 3 2 2 4 5 6" xfId="18503" xr:uid="{00000000-0005-0000-0000-000070B40000}"/>
    <cellStyle name="Normal 3 3 2 2 4 5 7" xfId="26889" xr:uid="{00000000-0005-0000-0000-000071B40000}"/>
    <cellStyle name="Normal 3 3 2 2 4 5 8" xfId="35275" xr:uid="{00000000-0005-0000-0000-000072B40000}"/>
    <cellStyle name="Normal 3 3 2 2 4 5 9" xfId="43661" xr:uid="{00000000-0005-0000-0000-000073B40000}"/>
    <cellStyle name="Normal 3 3 2 2 4 6" xfId="2349" xr:uid="{00000000-0005-0000-0000-000074B40000}"/>
    <cellStyle name="Normal 3 3 2 2 4 6 2" xfId="5066" xr:uid="{00000000-0005-0000-0000-000075B40000}"/>
    <cellStyle name="Normal 3 3 2 2 4 6 2 2" xfId="16420" xr:uid="{00000000-0005-0000-0000-000076B40000}"/>
    <cellStyle name="Normal 3 3 2 2 4 6 2 3" xfId="24806" xr:uid="{00000000-0005-0000-0000-000077B40000}"/>
    <cellStyle name="Normal 3 3 2 2 4 6 2 4" xfId="33192" xr:uid="{00000000-0005-0000-0000-000078B40000}"/>
    <cellStyle name="Normal 3 3 2 2 4 6 2 5" xfId="41578" xr:uid="{00000000-0005-0000-0000-000079B40000}"/>
    <cellStyle name="Normal 3 3 2 2 4 6 2 6" xfId="49964" xr:uid="{00000000-0005-0000-0000-00007AB40000}"/>
    <cellStyle name="Normal 3 3 2 2 4 6 2 7" xfId="58350" xr:uid="{00000000-0005-0000-0000-00007BB40000}"/>
    <cellStyle name="Normal 3 3 2 2 4 6 3" xfId="8034" xr:uid="{00000000-0005-0000-0000-00007CB40000}"/>
    <cellStyle name="Normal 3 3 2 2 4 6 3 2" xfId="13710" xr:uid="{00000000-0005-0000-0000-00007DB40000}"/>
    <cellStyle name="Normal 3 3 2 2 4 6 3 3" xfId="22096" xr:uid="{00000000-0005-0000-0000-00007EB40000}"/>
    <cellStyle name="Normal 3 3 2 2 4 6 3 4" xfId="30482" xr:uid="{00000000-0005-0000-0000-00007FB40000}"/>
    <cellStyle name="Normal 3 3 2 2 4 6 3 5" xfId="38868" xr:uid="{00000000-0005-0000-0000-000080B40000}"/>
    <cellStyle name="Normal 3 3 2 2 4 6 3 6" xfId="47254" xr:uid="{00000000-0005-0000-0000-000081B40000}"/>
    <cellStyle name="Normal 3 3 2 2 4 6 3 7" xfId="55640" xr:uid="{00000000-0005-0000-0000-000082B40000}"/>
    <cellStyle name="Normal 3 3 2 2 4 6 4" xfId="10744" xr:uid="{00000000-0005-0000-0000-000083B40000}"/>
    <cellStyle name="Normal 3 3 2 2 4 6 5" xfId="19130" xr:uid="{00000000-0005-0000-0000-000084B40000}"/>
    <cellStyle name="Normal 3 3 2 2 4 6 6" xfId="27516" xr:uid="{00000000-0005-0000-0000-000085B40000}"/>
    <cellStyle name="Normal 3 3 2 2 4 6 7" xfId="35902" xr:uid="{00000000-0005-0000-0000-000086B40000}"/>
    <cellStyle name="Normal 3 3 2 2 4 6 8" xfId="44288" xr:uid="{00000000-0005-0000-0000-000087B40000}"/>
    <cellStyle name="Normal 3 3 2 2 4 6 9" xfId="52674" xr:uid="{00000000-0005-0000-0000-000088B40000}"/>
    <cellStyle name="Normal 3 3 2 2 4 7" xfId="766" xr:uid="{00000000-0005-0000-0000-000089B40000}"/>
    <cellStyle name="Normal 3 3 2 2 4 7 2" xfId="6562" xr:uid="{00000000-0005-0000-0000-00008AB40000}"/>
    <cellStyle name="Normal 3 3 2 2 4 7 3" xfId="12238" xr:uid="{00000000-0005-0000-0000-00008BB40000}"/>
    <cellStyle name="Normal 3 3 2 2 4 7 4" xfId="20624" xr:uid="{00000000-0005-0000-0000-00008CB40000}"/>
    <cellStyle name="Normal 3 3 2 2 4 7 5" xfId="29010" xr:uid="{00000000-0005-0000-0000-00008DB40000}"/>
    <cellStyle name="Normal 3 3 2 2 4 7 6" xfId="37396" xr:uid="{00000000-0005-0000-0000-00008EB40000}"/>
    <cellStyle name="Normal 3 3 2 2 4 7 7" xfId="45782" xr:uid="{00000000-0005-0000-0000-00008FB40000}"/>
    <cellStyle name="Normal 3 3 2 2 4 7 8" xfId="54168" xr:uid="{00000000-0005-0000-0000-000090B40000}"/>
    <cellStyle name="Normal 3 3 2 2 4 8" xfId="3594" xr:uid="{00000000-0005-0000-0000-000091B40000}"/>
    <cellStyle name="Normal 3 3 2 2 4 8 2" xfId="14948" xr:uid="{00000000-0005-0000-0000-000092B40000}"/>
    <cellStyle name="Normal 3 3 2 2 4 8 3" xfId="23334" xr:uid="{00000000-0005-0000-0000-000093B40000}"/>
    <cellStyle name="Normal 3 3 2 2 4 8 4" xfId="31720" xr:uid="{00000000-0005-0000-0000-000094B40000}"/>
    <cellStyle name="Normal 3 3 2 2 4 8 5" xfId="40106" xr:uid="{00000000-0005-0000-0000-000095B40000}"/>
    <cellStyle name="Normal 3 3 2 2 4 8 6" xfId="48492" xr:uid="{00000000-0005-0000-0000-000096B40000}"/>
    <cellStyle name="Normal 3 3 2 2 4 8 7" xfId="56878" xr:uid="{00000000-0005-0000-0000-000097B40000}"/>
    <cellStyle name="Normal 3 3 2 2 4 9" xfId="6257" xr:uid="{00000000-0005-0000-0000-000098B40000}"/>
    <cellStyle name="Normal 3 3 2 2 4 9 2" xfId="11933" xr:uid="{00000000-0005-0000-0000-000099B40000}"/>
    <cellStyle name="Normal 3 3 2 2 4 9 3" xfId="20319" xr:uid="{00000000-0005-0000-0000-00009AB40000}"/>
    <cellStyle name="Normal 3 3 2 2 4 9 4" xfId="28705" xr:uid="{00000000-0005-0000-0000-00009BB40000}"/>
    <cellStyle name="Normal 3 3 2 2 4 9 5" xfId="37091" xr:uid="{00000000-0005-0000-0000-00009CB40000}"/>
    <cellStyle name="Normal 3 3 2 2 4 9 6" xfId="45477" xr:uid="{00000000-0005-0000-0000-00009DB40000}"/>
    <cellStyle name="Normal 3 3 2 2 4 9 7" xfId="53863" xr:uid="{00000000-0005-0000-0000-00009EB40000}"/>
    <cellStyle name="Normal 3 3 2 2 4_Sheet1" xfId="422" xr:uid="{00000000-0005-0000-0000-00009FB40000}"/>
    <cellStyle name="Normal 3 3 2 2 5" xfId="423" xr:uid="{00000000-0005-0000-0000-0000A0B40000}"/>
    <cellStyle name="Normal 3 3 2 2 5 10" xfId="26046" xr:uid="{00000000-0005-0000-0000-0000A1B40000}"/>
    <cellStyle name="Normal 3 3 2 2 5 11" xfId="34432" xr:uid="{00000000-0005-0000-0000-0000A2B40000}"/>
    <cellStyle name="Normal 3 3 2 2 5 12" xfId="42818" xr:uid="{00000000-0005-0000-0000-0000A3B40000}"/>
    <cellStyle name="Normal 3 3 2 2 5 13" xfId="51204" xr:uid="{00000000-0005-0000-0000-0000A4B40000}"/>
    <cellStyle name="Normal 3 3 2 2 5 14" xfId="59590" xr:uid="{00000000-0005-0000-0000-0000A5B40000}"/>
    <cellStyle name="Normal 3 3 2 2 5 15" xfId="60957" xr:uid="{00000000-0005-0000-0000-0000A6B40000}"/>
    <cellStyle name="Normal 3 3 2 2 5 2" xfId="1246" xr:uid="{00000000-0005-0000-0000-0000A7B40000}"/>
    <cellStyle name="Normal 3 3 2 2 5 2 10" xfId="51657" xr:uid="{00000000-0005-0000-0000-0000A8B40000}"/>
    <cellStyle name="Normal 3 3 2 2 5 2 11" xfId="60043" xr:uid="{00000000-0005-0000-0000-0000A9B40000}"/>
    <cellStyle name="Normal 3 3 2 2 5 2 12" xfId="61452" xr:uid="{00000000-0005-0000-0000-0000AAB40000}"/>
    <cellStyle name="Normal 3 3 2 2 5 2 2" xfId="3197" xr:uid="{00000000-0005-0000-0000-0000ABB40000}"/>
    <cellStyle name="Normal 3 3 2 2 5 2 2 2" xfId="5914" xr:uid="{00000000-0005-0000-0000-0000ACB40000}"/>
    <cellStyle name="Normal 3 3 2 2 5 2 2 2 2" xfId="17268" xr:uid="{00000000-0005-0000-0000-0000ADB40000}"/>
    <cellStyle name="Normal 3 3 2 2 5 2 2 2 3" xfId="25654" xr:uid="{00000000-0005-0000-0000-0000AEB40000}"/>
    <cellStyle name="Normal 3 3 2 2 5 2 2 2 4" xfId="34040" xr:uid="{00000000-0005-0000-0000-0000AFB40000}"/>
    <cellStyle name="Normal 3 3 2 2 5 2 2 2 5" xfId="42426" xr:uid="{00000000-0005-0000-0000-0000B0B40000}"/>
    <cellStyle name="Normal 3 3 2 2 5 2 2 2 6" xfId="50812" xr:uid="{00000000-0005-0000-0000-0000B1B40000}"/>
    <cellStyle name="Normal 3 3 2 2 5 2 2 2 7" xfId="59198" xr:uid="{00000000-0005-0000-0000-0000B2B40000}"/>
    <cellStyle name="Normal 3 3 2 2 5 2 2 3" xfId="8882" xr:uid="{00000000-0005-0000-0000-0000B3B40000}"/>
    <cellStyle name="Normal 3 3 2 2 5 2 2 3 2" xfId="14558" xr:uid="{00000000-0005-0000-0000-0000B4B40000}"/>
    <cellStyle name="Normal 3 3 2 2 5 2 2 3 3" xfId="22944" xr:uid="{00000000-0005-0000-0000-0000B5B40000}"/>
    <cellStyle name="Normal 3 3 2 2 5 2 2 3 4" xfId="31330" xr:uid="{00000000-0005-0000-0000-0000B6B40000}"/>
    <cellStyle name="Normal 3 3 2 2 5 2 2 3 5" xfId="39716" xr:uid="{00000000-0005-0000-0000-0000B7B40000}"/>
    <cellStyle name="Normal 3 3 2 2 5 2 2 3 6" xfId="48102" xr:uid="{00000000-0005-0000-0000-0000B8B40000}"/>
    <cellStyle name="Normal 3 3 2 2 5 2 2 3 7" xfId="56488" xr:uid="{00000000-0005-0000-0000-0000B9B40000}"/>
    <cellStyle name="Normal 3 3 2 2 5 2 2 4" xfId="11592" xr:uid="{00000000-0005-0000-0000-0000BAB40000}"/>
    <cellStyle name="Normal 3 3 2 2 5 2 2 5" xfId="19978" xr:uid="{00000000-0005-0000-0000-0000BBB40000}"/>
    <cellStyle name="Normal 3 3 2 2 5 2 2 6" xfId="28364" xr:uid="{00000000-0005-0000-0000-0000BCB40000}"/>
    <cellStyle name="Normal 3 3 2 2 5 2 2 7" xfId="36750" xr:uid="{00000000-0005-0000-0000-0000BDB40000}"/>
    <cellStyle name="Normal 3 3 2 2 5 2 2 8" xfId="45136" xr:uid="{00000000-0005-0000-0000-0000BEB40000}"/>
    <cellStyle name="Normal 3 3 2 2 5 2 2 9" xfId="53522" xr:uid="{00000000-0005-0000-0000-0000BFB40000}"/>
    <cellStyle name="Normal 3 3 2 2 5 2 3" xfId="4049" xr:uid="{00000000-0005-0000-0000-0000C0B40000}"/>
    <cellStyle name="Normal 3 3 2 2 5 2 3 2" xfId="15403" xr:uid="{00000000-0005-0000-0000-0000C1B40000}"/>
    <cellStyle name="Normal 3 3 2 2 5 2 3 3" xfId="23789" xr:uid="{00000000-0005-0000-0000-0000C2B40000}"/>
    <cellStyle name="Normal 3 3 2 2 5 2 3 4" xfId="32175" xr:uid="{00000000-0005-0000-0000-0000C3B40000}"/>
    <cellStyle name="Normal 3 3 2 2 5 2 3 5" xfId="40561" xr:uid="{00000000-0005-0000-0000-0000C4B40000}"/>
    <cellStyle name="Normal 3 3 2 2 5 2 3 6" xfId="48947" xr:uid="{00000000-0005-0000-0000-0000C5B40000}"/>
    <cellStyle name="Normal 3 3 2 2 5 2 3 7" xfId="57333" xr:uid="{00000000-0005-0000-0000-0000C6B40000}"/>
    <cellStyle name="Normal 3 3 2 2 5 2 4" xfId="7017" xr:uid="{00000000-0005-0000-0000-0000C7B40000}"/>
    <cellStyle name="Normal 3 3 2 2 5 2 4 2" xfId="12693" xr:uid="{00000000-0005-0000-0000-0000C8B40000}"/>
    <cellStyle name="Normal 3 3 2 2 5 2 4 3" xfId="21079" xr:uid="{00000000-0005-0000-0000-0000C9B40000}"/>
    <cellStyle name="Normal 3 3 2 2 5 2 4 4" xfId="29465" xr:uid="{00000000-0005-0000-0000-0000CAB40000}"/>
    <cellStyle name="Normal 3 3 2 2 5 2 4 5" xfId="37851" xr:uid="{00000000-0005-0000-0000-0000CBB40000}"/>
    <cellStyle name="Normal 3 3 2 2 5 2 4 6" xfId="46237" xr:uid="{00000000-0005-0000-0000-0000CCB40000}"/>
    <cellStyle name="Normal 3 3 2 2 5 2 4 7" xfId="54623" xr:uid="{00000000-0005-0000-0000-0000CDB40000}"/>
    <cellStyle name="Normal 3 3 2 2 5 2 5" xfId="9727" xr:uid="{00000000-0005-0000-0000-0000CEB40000}"/>
    <cellStyle name="Normal 3 3 2 2 5 2 6" xfId="18113" xr:uid="{00000000-0005-0000-0000-0000CFB40000}"/>
    <cellStyle name="Normal 3 3 2 2 5 2 7" xfId="26499" xr:uid="{00000000-0005-0000-0000-0000D0B40000}"/>
    <cellStyle name="Normal 3 3 2 2 5 2 8" xfId="34885" xr:uid="{00000000-0005-0000-0000-0000D1B40000}"/>
    <cellStyle name="Normal 3 3 2 2 5 2 9" xfId="43271" xr:uid="{00000000-0005-0000-0000-0000D2B40000}"/>
    <cellStyle name="Normal 3 3 2 2 5 3" xfId="1724" xr:uid="{00000000-0005-0000-0000-0000D3B40000}"/>
    <cellStyle name="Normal 3 3 2 2 5 3 10" xfId="52049" xr:uid="{00000000-0005-0000-0000-0000D4B40000}"/>
    <cellStyle name="Normal 3 3 2 2 5 3 11" xfId="60435" xr:uid="{00000000-0005-0000-0000-0000D5B40000}"/>
    <cellStyle name="Normal 3 3 2 2 5 3 2" xfId="2744" xr:uid="{00000000-0005-0000-0000-0000D6B40000}"/>
    <cellStyle name="Normal 3 3 2 2 5 3 2 2" xfId="5461" xr:uid="{00000000-0005-0000-0000-0000D7B40000}"/>
    <cellStyle name="Normal 3 3 2 2 5 3 2 2 2" xfId="16815" xr:uid="{00000000-0005-0000-0000-0000D8B40000}"/>
    <cellStyle name="Normal 3 3 2 2 5 3 2 2 3" xfId="25201" xr:uid="{00000000-0005-0000-0000-0000D9B40000}"/>
    <cellStyle name="Normal 3 3 2 2 5 3 2 2 4" xfId="33587" xr:uid="{00000000-0005-0000-0000-0000DAB40000}"/>
    <cellStyle name="Normal 3 3 2 2 5 3 2 2 5" xfId="41973" xr:uid="{00000000-0005-0000-0000-0000DBB40000}"/>
    <cellStyle name="Normal 3 3 2 2 5 3 2 2 6" xfId="50359" xr:uid="{00000000-0005-0000-0000-0000DCB40000}"/>
    <cellStyle name="Normal 3 3 2 2 5 3 2 2 7" xfId="58745" xr:uid="{00000000-0005-0000-0000-0000DDB40000}"/>
    <cellStyle name="Normal 3 3 2 2 5 3 2 3" xfId="8429" xr:uid="{00000000-0005-0000-0000-0000DEB40000}"/>
    <cellStyle name="Normal 3 3 2 2 5 3 2 3 2" xfId="14105" xr:uid="{00000000-0005-0000-0000-0000DFB40000}"/>
    <cellStyle name="Normal 3 3 2 2 5 3 2 3 3" xfId="22491" xr:uid="{00000000-0005-0000-0000-0000E0B40000}"/>
    <cellStyle name="Normal 3 3 2 2 5 3 2 3 4" xfId="30877" xr:uid="{00000000-0005-0000-0000-0000E1B40000}"/>
    <cellStyle name="Normal 3 3 2 2 5 3 2 3 5" xfId="39263" xr:uid="{00000000-0005-0000-0000-0000E2B40000}"/>
    <cellStyle name="Normal 3 3 2 2 5 3 2 3 6" xfId="47649" xr:uid="{00000000-0005-0000-0000-0000E3B40000}"/>
    <cellStyle name="Normal 3 3 2 2 5 3 2 3 7" xfId="56035" xr:uid="{00000000-0005-0000-0000-0000E4B40000}"/>
    <cellStyle name="Normal 3 3 2 2 5 3 2 4" xfId="11139" xr:uid="{00000000-0005-0000-0000-0000E5B40000}"/>
    <cellStyle name="Normal 3 3 2 2 5 3 2 5" xfId="19525" xr:uid="{00000000-0005-0000-0000-0000E6B40000}"/>
    <cellStyle name="Normal 3 3 2 2 5 3 2 6" xfId="27911" xr:uid="{00000000-0005-0000-0000-0000E7B40000}"/>
    <cellStyle name="Normal 3 3 2 2 5 3 2 7" xfId="36297" xr:uid="{00000000-0005-0000-0000-0000E8B40000}"/>
    <cellStyle name="Normal 3 3 2 2 5 3 2 8" xfId="44683" xr:uid="{00000000-0005-0000-0000-0000E9B40000}"/>
    <cellStyle name="Normal 3 3 2 2 5 3 2 9" xfId="53069" xr:uid="{00000000-0005-0000-0000-0000EAB40000}"/>
    <cellStyle name="Normal 3 3 2 2 5 3 3" xfId="4441" xr:uid="{00000000-0005-0000-0000-0000EBB40000}"/>
    <cellStyle name="Normal 3 3 2 2 5 3 3 2" xfId="15795" xr:uid="{00000000-0005-0000-0000-0000ECB40000}"/>
    <cellStyle name="Normal 3 3 2 2 5 3 3 3" xfId="24181" xr:uid="{00000000-0005-0000-0000-0000EDB40000}"/>
    <cellStyle name="Normal 3 3 2 2 5 3 3 4" xfId="32567" xr:uid="{00000000-0005-0000-0000-0000EEB40000}"/>
    <cellStyle name="Normal 3 3 2 2 5 3 3 5" xfId="40953" xr:uid="{00000000-0005-0000-0000-0000EFB40000}"/>
    <cellStyle name="Normal 3 3 2 2 5 3 3 6" xfId="49339" xr:uid="{00000000-0005-0000-0000-0000F0B40000}"/>
    <cellStyle name="Normal 3 3 2 2 5 3 3 7" xfId="57725" xr:uid="{00000000-0005-0000-0000-0000F1B40000}"/>
    <cellStyle name="Normal 3 3 2 2 5 3 4" xfId="7409" xr:uid="{00000000-0005-0000-0000-0000F2B40000}"/>
    <cellStyle name="Normal 3 3 2 2 5 3 4 2" xfId="13085" xr:uid="{00000000-0005-0000-0000-0000F3B40000}"/>
    <cellStyle name="Normal 3 3 2 2 5 3 4 3" xfId="21471" xr:uid="{00000000-0005-0000-0000-0000F4B40000}"/>
    <cellStyle name="Normal 3 3 2 2 5 3 4 4" xfId="29857" xr:uid="{00000000-0005-0000-0000-0000F5B40000}"/>
    <cellStyle name="Normal 3 3 2 2 5 3 4 5" xfId="38243" xr:uid="{00000000-0005-0000-0000-0000F6B40000}"/>
    <cellStyle name="Normal 3 3 2 2 5 3 4 6" xfId="46629" xr:uid="{00000000-0005-0000-0000-0000F7B40000}"/>
    <cellStyle name="Normal 3 3 2 2 5 3 4 7" xfId="55015" xr:uid="{00000000-0005-0000-0000-0000F8B40000}"/>
    <cellStyle name="Normal 3 3 2 2 5 3 5" xfId="10119" xr:uid="{00000000-0005-0000-0000-0000F9B40000}"/>
    <cellStyle name="Normal 3 3 2 2 5 3 6" xfId="18505" xr:uid="{00000000-0005-0000-0000-0000FAB40000}"/>
    <cellStyle name="Normal 3 3 2 2 5 3 7" xfId="26891" xr:uid="{00000000-0005-0000-0000-0000FBB40000}"/>
    <cellStyle name="Normal 3 3 2 2 5 3 8" xfId="35277" xr:uid="{00000000-0005-0000-0000-0000FCB40000}"/>
    <cellStyle name="Normal 3 3 2 2 5 3 9" xfId="43663" xr:uid="{00000000-0005-0000-0000-0000FDB40000}"/>
    <cellStyle name="Normal 3 3 2 2 5 4" xfId="2352" xr:uid="{00000000-0005-0000-0000-0000FEB40000}"/>
    <cellStyle name="Normal 3 3 2 2 5 4 2" xfId="5069" xr:uid="{00000000-0005-0000-0000-0000FFB40000}"/>
    <cellStyle name="Normal 3 3 2 2 5 4 2 2" xfId="16423" xr:uid="{00000000-0005-0000-0000-000000B50000}"/>
    <cellStyle name="Normal 3 3 2 2 5 4 2 3" xfId="24809" xr:uid="{00000000-0005-0000-0000-000001B50000}"/>
    <cellStyle name="Normal 3 3 2 2 5 4 2 4" xfId="33195" xr:uid="{00000000-0005-0000-0000-000002B50000}"/>
    <cellStyle name="Normal 3 3 2 2 5 4 2 5" xfId="41581" xr:uid="{00000000-0005-0000-0000-000003B50000}"/>
    <cellStyle name="Normal 3 3 2 2 5 4 2 6" xfId="49967" xr:uid="{00000000-0005-0000-0000-000004B50000}"/>
    <cellStyle name="Normal 3 3 2 2 5 4 2 7" xfId="58353" xr:uid="{00000000-0005-0000-0000-000005B50000}"/>
    <cellStyle name="Normal 3 3 2 2 5 4 3" xfId="8037" xr:uid="{00000000-0005-0000-0000-000006B50000}"/>
    <cellStyle name="Normal 3 3 2 2 5 4 3 2" xfId="13713" xr:uid="{00000000-0005-0000-0000-000007B50000}"/>
    <cellStyle name="Normal 3 3 2 2 5 4 3 3" xfId="22099" xr:uid="{00000000-0005-0000-0000-000008B50000}"/>
    <cellStyle name="Normal 3 3 2 2 5 4 3 4" xfId="30485" xr:uid="{00000000-0005-0000-0000-000009B50000}"/>
    <cellStyle name="Normal 3 3 2 2 5 4 3 5" xfId="38871" xr:uid="{00000000-0005-0000-0000-00000AB50000}"/>
    <cellStyle name="Normal 3 3 2 2 5 4 3 6" xfId="47257" xr:uid="{00000000-0005-0000-0000-00000BB50000}"/>
    <cellStyle name="Normal 3 3 2 2 5 4 3 7" xfId="55643" xr:uid="{00000000-0005-0000-0000-00000CB50000}"/>
    <cellStyle name="Normal 3 3 2 2 5 4 4" xfId="10747" xr:uid="{00000000-0005-0000-0000-00000DB50000}"/>
    <cellStyle name="Normal 3 3 2 2 5 4 5" xfId="19133" xr:uid="{00000000-0005-0000-0000-00000EB50000}"/>
    <cellStyle name="Normal 3 3 2 2 5 4 6" xfId="27519" xr:uid="{00000000-0005-0000-0000-00000FB50000}"/>
    <cellStyle name="Normal 3 3 2 2 5 4 7" xfId="35905" xr:uid="{00000000-0005-0000-0000-000010B50000}"/>
    <cellStyle name="Normal 3 3 2 2 5 4 8" xfId="44291" xr:uid="{00000000-0005-0000-0000-000011B50000}"/>
    <cellStyle name="Normal 3 3 2 2 5 4 9" xfId="52677" xr:uid="{00000000-0005-0000-0000-000012B50000}"/>
    <cellStyle name="Normal 3 3 2 2 5 5" xfId="767" xr:uid="{00000000-0005-0000-0000-000013B50000}"/>
    <cellStyle name="Normal 3 3 2 2 5 5 2" xfId="6564" xr:uid="{00000000-0005-0000-0000-000014B50000}"/>
    <cellStyle name="Normal 3 3 2 2 5 5 3" xfId="12240" xr:uid="{00000000-0005-0000-0000-000015B50000}"/>
    <cellStyle name="Normal 3 3 2 2 5 5 4" xfId="20626" xr:uid="{00000000-0005-0000-0000-000016B50000}"/>
    <cellStyle name="Normal 3 3 2 2 5 5 5" xfId="29012" xr:uid="{00000000-0005-0000-0000-000017B50000}"/>
    <cellStyle name="Normal 3 3 2 2 5 5 6" xfId="37398" xr:uid="{00000000-0005-0000-0000-000018B50000}"/>
    <cellStyle name="Normal 3 3 2 2 5 5 7" xfId="45784" xr:uid="{00000000-0005-0000-0000-000019B50000}"/>
    <cellStyle name="Normal 3 3 2 2 5 5 8" xfId="54170" xr:uid="{00000000-0005-0000-0000-00001AB50000}"/>
    <cellStyle name="Normal 3 3 2 2 5 6" xfId="3596" xr:uid="{00000000-0005-0000-0000-00001BB50000}"/>
    <cellStyle name="Normal 3 3 2 2 5 6 2" xfId="14950" xr:uid="{00000000-0005-0000-0000-00001CB50000}"/>
    <cellStyle name="Normal 3 3 2 2 5 6 3" xfId="23336" xr:uid="{00000000-0005-0000-0000-00001DB50000}"/>
    <cellStyle name="Normal 3 3 2 2 5 6 4" xfId="31722" xr:uid="{00000000-0005-0000-0000-00001EB50000}"/>
    <cellStyle name="Normal 3 3 2 2 5 6 5" xfId="40108" xr:uid="{00000000-0005-0000-0000-00001FB50000}"/>
    <cellStyle name="Normal 3 3 2 2 5 6 6" xfId="48494" xr:uid="{00000000-0005-0000-0000-000020B50000}"/>
    <cellStyle name="Normal 3 3 2 2 5 6 7" xfId="56880" xr:uid="{00000000-0005-0000-0000-000021B50000}"/>
    <cellStyle name="Normal 3 3 2 2 5 7" xfId="6153" xr:uid="{00000000-0005-0000-0000-000022B50000}"/>
    <cellStyle name="Normal 3 3 2 2 5 7 2" xfId="11829" xr:uid="{00000000-0005-0000-0000-000023B50000}"/>
    <cellStyle name="Normal 3 3 2 2 5 7 3" xfId="20215" xr:uid="{00000000-0005-0000-0000-000024B50000}"/>
    <cellStyle name="Normal 3 3 2 2 5 7 4" xfId="28601" xr:uid="{00000000-0005-0000-0000-000025B50000}"/>
    <cellStyle name="Normal 3 3 2 2 5 7 5" xfId="36987" xr:uid="{00000000-0005-0000-0000-000026B50000}"/>
    <cellStyle name="Normal 3 3 2 2 5 7 6" xfId="45373" xr:uid="{00000000-0005-0000-0000-000027B50000}"/>
    <cellStyle name="Normal 3 3 2 2 5 7 7" xfId="53759" xr:uid="{00000000-0005-0000-0000-000028B50000}"/>
    <cellStyle name="Normal 3 3 2 2 5 8" xfId="9274" xr:uid="{00000000-0005-0000-0000-000029B50000}"/>
    <cellStyle name="Normal 3 3 2 2 5 9" xfId="17660" xr:uid="{00000000-0005-0000-0000-00002AB50000}"/>
    <cellStyle name="Normal 3 3 2 2 6" xfId="1247" xr:uid="{00000000-0005-0000-0000-00002BB50000}"/>
    <cellStyle name="Normal 3 3 2 2 6 10" xfId="43272" xr:uid="{00000000-0005-0000-0000-00002CB50000}"/>
    <cellStyle name="Normal 3 3 2 2 6 11" xfId="51658" xr:uid="{00000000-0005-0000-0000-00002DB50000}"/>
    <cellStyle name="Normal 3 3 2 2 6 12" xfId="60044" xr:uid="{00000000-0005-0000-0000-00002EB50000}"/>
    <cellStyle name="Normal 3 3 2 2 6 13" xfId="61078" xr:uid="{00000000-0005-0000-0000-00002FB50000}"/>
    <cellStyle name="Normal 3 3 2 2 6 2" xfId="1935" xr:uid="{00000000-0005-0000-0000-000030B50000}"/>
    <cellStyle name="Normal 3 3 2 2 6 2 10" xfId="52260" xr:uid="{00000000-0005-0000-0000-000031B50000}"/>
    <cellStyle name="Normal 3 3 2 2 6 2 11" xfId="60646" xr:uid="{00000000-0005-0000-0000-000032B50000}"/>
    <cellStyle name="Normal 3 3 2 2 6 2 2" xfId="3198" xr:uid="{00000000-0005-0000-0000-000033B50000}"/>
    <cellStyle name="Normal 3 3 2 2 6 2 2 2" xfId="5915" xr:uid="{00000000-0005-0000-0000-000034B50000}"/>
    <cellStyle name="Normal 3 3 2 2 6 2 2 2 2" xfId="17269" xr:uid="{00000000-0005-0000-0000-000035B50000}"/>
    <cellStyle name="Normal 3 3 2 2 6 2 2 2 3" xfId="25655" xr:uid="{00000000-0005-0000-0000-000036B50000}"/>
    <cellStyle name="Normal 3 3 2 2 6 2 2 2 4" xfId="34041" xr:uid="{00000000-0005-0000-0000-000037B50000}"/>
    <cellStyle name="Normal 3 3 2 2 6 2 2 2 5" xfId="42427" xr:uid="{00000000-0005-0000-0000-000038B50000}"/>
    <cellStyle name="Normal 3 3 2 2 6 2 2 2 6" xfId="50813" xr:uid="{00000000-0005-0000-0000-000039B50000}"/>
    <cellStyle name="Normal 3 3 2 2 6 2 2 2 7" xfId="59199" xr:uid="{00000000-0005-0000-0000-00003AB50000}"/>
    <cellStyle name="Normal 3 3 2 2 6 2 2 3" xfId="8883" xr:uid="{00000000-0005-0000-0000-00003BB50000}"/>
    <cellStyle name="Normal 3 3 2 2 6 2 2 3 2" xfId="14559" xr:uid="{00000000-0005-0000-0000-00003CB50000}"/>
    <cellStyle name="Normal 3 3 2 2 6 2 2 3 3" xfId="22945" xr:uid="{00000000-0005-0000-0000-00003DB50000}"/>
    <cellStyle name="Normal 3 3 2 2 6 2 2 3 4" xfId="31331" xr:uid="{00000000-0005-0000-0000-00003EB50000}"/>
    <cellStyle name="Normal 3 3 2 2 6 2 2 3 5" xfId="39717" xr:uid="{00000000-0005-0000-0000-00003FB50000}"/>
    <cellStyle name="Normal 3 3 2 2 6 2 2 3 6" xfId="48103" xr:uid="{00000000-0005-0000-0000-000040B50000}"/>
    <cellStyle name="Normal 3 3 2 2 6 2 2 3 7" xfId="56489" xr:uid="{00000000-0005-0000-0000-000041B50000}"/>
    <cellStyle name="Normal 3 3 2 2 6 2 2 4" xfId="11593" xr:uid="{00000000-0005-0000-0000-000042B50000}"/>
    <cellStyle name="Normal 3 3 2 2 6 2 2 5" xfId="19979" xr:uid="{00000000-0005-0000-0000-000043B50000}"/>
    <cellStyle name="Normal 3 3 2 2 6 2 2 6" xfId="28365" xr:uid="{00000000-0005-0000-0000-000044B50000}"/>
    <cellStyle name="Normal 3 3 2 2 6 2 2 7" xfId="36751" xr:uid="{00000000-0005-0000-0000-000045B50000}"/>
    <cellStyle name="Normal 3 3 2 2 6 2 2 8" xfId="45137" xr:uid="{00000000-0005-0000-0000-000046B50000}"/>
    <cellStyle name="Normal 3 3 2 2 6 2 2 9" xfId="53523" xr:uid="{00000000-0005-0000-0000-000047B50000}"/>
    <cellStyle name="Normal 3 3 2 2 6 2 3" xfId="4652" xr:uid="{00000000-0005-0000-0000-000048B50000}"/>
    <cellStyle name="Normal 3 3 2 2 6 2 3 2" xfId="16006" xr:uid="{00000000-0005-0000-0000-000049B50000}"/>
    <cellStyle name="Normal 3 3 2 2 6 2 3 3" xfId="24392" xr:uid="{00000000-0005-0000-0000-00004AB50000}"/>
    <cellStyle name="Normal 3 3 2 2 6 2 3 4" xfId="32778" xr:uid="{00000000-0005-0000-0000-00004BB50000}"/>
    <cellStyle name="Normal 3 3 2 2 6 2 3 5" xfId="41164" xr:uid="{00000000-0005-0000-0000-00004CB50000}"/>
    <cellStyle name="Normal 3 3 2 2 6 2 3 6" xfId="49550" xr:uid="{00000000-0005-0000-0000-00004DB50000}"/>
    <cellStyle name="Normal 3 3 2 2 6 2 3 7" xfId="57936" xr:uid="{00000000-0005-0000-0000-00004EB50000}"/>
    <cellStyle name="Normal 3 3 2 2 6 2 4" xfId="7620" xr:uid="{00000000-0005-0000-0000-00004FB50000}"/>
    <cellStyle name="Normal 3 3 2 2 6 2 4 2" xfId="13296" xr:uid="{00000000-0005-0000-0000-000050B50000}"/>
    <cellStyle name="Normal 3 3 2 2 6 2 4 3" xfId="21682" xr:uid="{00000000-0005-0000-0000-000051B50000}"/>
    <cellStyle name="Normal 3 3 2 2 6 2 4 4" xfId="30068" xr:uid="{00000000-0005-0000-0000-000052B50000}"/>
    <cellStyle name="Normal 3 3 2 2 6 2 4 5" xfId="38454" xr:uid="{00000000-0005-0000-0000-000053B50000}"/>
    <cellStyle name="Normal 3 3 2 2 6 2 4 6" xfId="46840" xr:uid="{00000000-0005-0000-0000-000054B50000}"/>
    <cellStyle name="Normal 3 3 2 2 6 2 4 7" xfId="55226" xr:uid="{00000000-0005-0000-0000-000055B50000}"/>
    <cellStyle name="Normal 3 3 2 2 6 2 5" xfId="10330" xr:uid="{00000000-0005-0000-0000-000056B50000}"/>
    <cellStyle name="Normal 3 3 2 2 6 2 6" xfId="18716" xr:uid="{00000000-0005-0000-0000-000057B50000}"/>
    <cellStyle name="Normal 3 3 2 2 6 2 7" xfId="27102" xr:uid="{00000000-0005-0000-0000-000058B50000}"/>
    <cellStyle name="Normal 3 3 2 2 6 2 8" xfId="35488" xr:uid="{00000000-0005-0000-0000-000059B50000}"/>
    <cellStyle name="Normal 3 3 2 2 6 2 9" xfId="43874" xr:uid="{00000000-0005-0000-0000-00005AB50000}"/>
    <cellStyle name="Normal 3 3 2 2 6 3" xfId="2353" xr:uid="{00000000-0005-0000-0000-00005BB50000}"/>
    <cellStyle name="Normal 3 3 2 2 6 3 2" xfId="5070" xr:uid="{00000000-0005-0000-0000-00005CB50000}"/>
    <cellStyle name="Normal 3 3 2 2 6 3 2 2" xfId="16424" xr:uid="{00000000-0005-0000-0000-00005DB50000}"/>
    <cellStyle name="Normal 3 3 2 2 6 3 2 3" xfId="24810" xr:uid="{00000000-0005-0000-0000-00005EB50000}"/>
    <cellStyle name="Normal 3 3 2 2 6 3 2 4" xfId="33196" xr:uid="{00000000-0005-0000-0000-00005FB50000}"/>
    <cellStyle name="Normal 3 3 2 2 6 3 2 5" xfId="41582" xr:uid="{00000000-0005-0000-0000-000060B50000}"/>
    <cellStyle name="Normal 3 3 2 2 6 3 2 6" xfId="49968" xr:uid="{00000000-0005-0000-0000-000061B50000}"/>
    <cellStyle name="Normal 3 3 2 2 6 3 2 7" xfId="58354" xr:uid="{00000000-0005-0000-0000-000062B50000}"/>
    <cellStyle name="Normal 3 3 2 2 6 3 3" xfId="8038" xr:uid="{00000000-0005-0000-0000-000063B50000}"/>
    <cellStyle name="Normal 3 3 2 2 6 3 3 2" xfId="13714" xr:uid="{00000000-0005-0000-0000-000064B50000}"/>
    <cellStyle name="Normal 3 3 2 2 6 3 3 3" xfId="22100" xr:uid="{00000000-0005-0000-0000-000065B50000}"/>
    <cellStyle name="Normal 3 3 2 2 6 3 3 4" xfId="30486" xr:uid="{00000000-0005-0000-0000-000066B50000}"/>
    <cellStyle name="Normal 3 3 2 2 6 3 3 5" xfId="38872" xr:uid="{00000000-0005-0000-0000-000067B50000}"/>
    <cellStyle name="Normal 3 3 2 2 6 3 3 6" xfId="47258" xr:uid="{00000000-0005-0000-0000-000068B50000}"/>
    <cellStyle name="Normal 3 3 2 2 6 3 3 7" xfId="55644" xr:uid="{00000000-0005-0000-0000-000069B50000}"/>
    <cellStyle name="Normal 3 3 2 2 6 3 4" xfId="10748" xr:uid="{00000000-0005-0000-0000-00006AB50000}"/>
    <cellStyle name="Normal 3 3 2 2 6 3 5" xfId="19134" xr:uid="{00000000-0005-0000-0000-00006BB50000}"/>
    <cellStyle name="Normal 3 3 2 2 6 3 6" xfId="27520" xr:uid="{00000000-0005-0000-0000-00006CB50000}"/>
    <cellStyle name="Normal 3 3 2 2 6 3 7" xfId="35906" xr:uid="{00000000-0005-0000-0000-00006DB50000}"/>
    <cellStyle name="Normal 3 3 2 2 6 3 8" xfId="44292" xr:uid="{00000000-0005-0000-0000-00006EB50000}"/>
    <cellStyle name="Normal 3 3 2 2 6 3 9" xfId="52678" xr:uid="{00000000-0005-0000-0000-00006FB50000}"/>
    <cellStyle name="Normal 3 3 2 2 6 4" xfId="4050" xr:uid="{00000000-0005-0000-0000-000070B50000}"/>
    <cellStyle name="Normal 3 3 2 2 6 4 2" xfId="15404" xr:uid="{00000000-0005-0000-0000-000071B50000}"/>
    <cellStyle name="Normal 3 3 2 2 6 4 3" xfId="23790" xr:uid="{00000000-0005-0000-0000-000072B50000}"/>
    <cellStyle name="Normal 3 3 2 2 6 4 4" xfId="32176" xr:uid="{00000000-0005-0000-0000-000073B50000}"/>
    <cellStyle name="Normal 3 3 2 2 6 4 5" xfId="40562" xr:uid="{00000000-0005-0000-0000-000074B50000}"/>
    <cellStyle name="Normal 3 3 2 2 6 4 6" xfId="48948" xr:uid="{00000000-0005-0000-0000-000075B50000}"/>
    <cellStyle name="Normal 3 3 2 2 6 4 7" xfId="57334" xr:uid="{00000000-0005-0000-0000-000076B50000}"/>
    <cellStyle name="Normal 3 3 2 2 6 5" xfId="7018" xr:uid="{00000000-0005-0000-0000-000077B50000}"/>
    <cellStyle name="Normal 3 3 2 2 6 5 2" xfId="12694" xr:uid="{00000000-0005-0000-0000-000078B50000}"/>
    <cellStyle name="Normal 3 3 2 2 6 5 3" xfId="21080" xr:uid="{00000000-0005-0000-0000-000079B50000}"/>
    <cellStyle name="Normal 3 3 2 2 6 5 4" xfId="29466" xr:uid="{00000000-0005-0000-0000-00007AB50000}"/>
    <cellStyle name="Normal 3 3 2 2 6 5 5" xfId="37852" xr:uid="{00000000-0005-0000-0000-00007BB50000}"/>
    <cellStyle name="Normal 3 3 2 2 6 5 6" xfId="46238" xr:uid="{00000000-0005-0000-0000-00007CB50000}"/>
    <cellStyle name="Normal 3 3 2 2 6 5 7" xfId="54624" xr:uid="{00000000-0005-0000-0000-00007DB50000}"/>
    <cellStyle name="Normal 3 3 2 2 6 6" xfId="9728" xr:uid="{00000000-0005-0000-0000-00007EB50000}"/>
    <cellStyle name="Normal 3 3 2 2 6 7" xfId="18114" xr:uid="{00000000-0005-0000-0000-00007FB50000}"/>
    <cellStyle name="Normal 3 3 2 2 6 8" xfId="26500" xr:uid="{00000000-0005-0000-0000-000080B50000}"/>
    <cellStyle name="Normal 3 3 2 2 6 9" xfId="34886" xr:uid="{00000000-0005-0000-0000-000081B50000}"/>
    <cellStyle name="Normal 3 3 2 2 7" xfId="1233" xr:uid="{00000000-0005-0000-0000-000082B50000}"/>
    <cellStyle name="Normal 3 3 2 2 7 10" xfId="51644" xr:uid="{00000000-0005-0000-0000-000083B50000}"/>
    <cellStyle name="Normal 3 3 2 2 7 11" xfId="60030" xr:uid="{00000000-0005-0000-0000-000084B50000}"/>
    <cellStyle name="Normal 3 3 2 2 7 12" xfId="61443" xr:uid="{00000000-0005-0000-0000-000085B50000}"/>
    <cellStyle name="Normal 3 3 2 2 7 2" xfId="3184" xr:uid="{00000000-0005-0000-0000-000086B50000}"/>
    <cellStyle name="Normal 3 3 2 2 7 2 2" xfId="5901" xr:uid="{00000000-0005-0000-0000-000087B50000}"/>
    <cellStyle name="Normal 3 3 2 2 7 2 2 2" xfId="17255" xr:uid="{00000000-0005-0000-0000-000088B50000}"/>
    <cellStyle name="Normal 3 3 2 2 7 2 2 3" xfId="25641" xr:uid="{00000000-0005-0000-0000-000089B50000}"/>
    <cellStyle name="Normal 3 3 2 2 7 2 2 4" xfId="34027" xr:uid="{00000000-0005-0000-0000-00008AB50000}"/>
    <cellStyle name="Normal 3 3 2 2 7 2 2 5" xfId="42413" xr:uid="{00000000-0005-0000-0000-00008BB50000}"/>
    <cellStyle name="Normal 3 3 2 2 7 2 2 6" xfId="50799" xr:uid="{00000000-0005-0000-0000-00008CB50000}"/>
    <cellStyle name="Normal 3 3 2 2 7 2 2 7" xfId="59185" xr:uid="{00000000-0005-0000-0000-00008DB50000}"/>
    <cellStyle name="Normal 3 3 2 2 7 2 3" xfId="8869" xr:uid="{00000000-0005-0000-0000-00008EB50000}"/>
    <cellStyle name="Normal 3 3 2 2 7 2 3 2" xfId="14545" xr:uid="{00000000-0005-0000-0000-00008FB50000}"/>
    <cellStyle name="Normal 3 3 2 2 7 2 3 3" xfId="22931" xr:uid="{00000000-0005-0000-0000-000090B50000}"/>
    <cellStyle name="Normal 3 3 2 2 7 2 3 4" xfId="31317" xr:uid="{00000000-0005-0000-0000-000091B50000}"/>
    <cellStyle name="Normal 3 3 2 2 7 2 3 5" xfId="39703" xr:uid="{00000000-0005-0000-0000-000092B50000}"/>
    <cellStyle name="Normal 3 3 2 2 7 2 3 6" xfId="48089" xr:uid="{00000000-0005-0000-0000-000093B50000}"/>
    <cellStyle name="Normal 3 3 2 2 7 2 3 7" xfId="56475" xr:uid="{00000000-0005-0000-0000-000094B50000}"/>
    <cellStyle name="Normal 3 3 2 2 7 2 4" xfId="11579" xr:uid="{00000000-0005-0000-0000-000095B50000}"/>
    <cellStyle name="Normal 3 3 2 2 7 2 5" xfId="19965" xr:uid="{00000000-0005-0000-0000-000096B50000}"/>
    <cellStyle name="Normal 3 3 2 2 7 2 6" xfId="28351" xr:uid="{00000000-0005-0000-0000-000097B50000}"/>
    <cellStyle name="Normal 3 3 2 2 7 2 7" xfId="36737" xr:uid="{00000000-0005-0000-0000-000098B50000}"/>
    <cellStyle name="Normal 3 3 2 2 7 2 8" xfId="45123" xr:uid="{00000000-0005-0000-0000-000099B50000}"/>
    <cellStyle name="Normal 3 3 2 2 7 2 9" xfId="53509" xr:uid="{00000000-0005-0000-0000-00009AB50000}"/>
    <cellStyle name="Normal 3 3 2 2 7 3" xfId="4036" xr:uid="{00000000-0005-0000-0000-00009BB50000}"/>
    <cellStyle name="Normal 3 3 2 2 7 3 2" xfId="15390" xr:uid="{00000000-0005-0000-0000-00009CB50000}"/>
    <cellStyle name="Normal 3 3 2 2 7 3 3" xfId="23776" xr:uid="{00000000-0005-0000-0000-00009DB50000}"/>
    <cellStyle name="Normal 3 3 2 2 7 3 4" xfId="32162" xr:uid="{00000000-0005-0000-0000-00009EB50000}"/>
    <cellStyle name="Normal 3 3 2 2 7 3 5" xfId="40548" xr:uid="{00000000-0005-0000-0000-00009FB50000}"/>
    <cellStyle name="Normal 3 3 2 2 7 3 6" xfId="48934" xr:uid="{00000000-0005-0000-0000-0000A0B50000}"/>
    <cellStyle name="Normal 3 3 2 2 7 3 7" xfId="57320" xr:uid="{00000000-0005-0000-0000-0000A1B50000}"/>
    <cellStyle name="Normal 3 3 2 2 7 4" xfId="7004" xr:uid="{00000000-0005-0000-0000-0000A2B50000}"/>
    <cellStyle name="Normal 3 3 2 2 7 4 2" xfId="12680" xr:uid="{00000000-0005-0000-0000-0000A3B50000}"/>
    <cellStyle name="Normal 3 3 2 2 7 4 3" xfId="21066" xr:uid="{00000000-0005-0000-0000-0000A4B50000}"/>
    <cellStyle name="Normal 3 3 2 2 7 4 4" xfId="29452" xr:uid="{00000000-0005-0000-0000-0000A5B50000}"/>
    <cellStyle name="Normal 3 3 2 2 7 4 5" xfId="37838" xr:uid="{00000000-0005-0000-0000-0000A6B50000}"/>
    <cellStyle name="Normal 3 3 2 2 7 4 6" xfId="46224" xr:uid="{00000000-0005-0000-0000-0000A7B50000}"/>
    <cellStyle name="Normal 3 3 2 2 7 4 7" xfId="54610" xr:uid="{00000000-0005-0000-0000-0000A8B50000}"/>
    <cellStyle name="Normal 3 3 2 2 7 5" xfId="9714" xr:uid="{00000000-0005-0000-0000-0000A9B50000}"/>
    <cellStyle name="Normal 3 3 2 2 7 6" xfId="18100" xr:uid="{00000000-0005-0000-0000-0000AAB50000}"/>
    <cellStyle name="Normal 3 3 2 2 7 7" xfId="26486" xr:uid="{00000000-0005-0000-0000-0000ABB50000}"/>
    <cellStyle name="Normal 3 3 2 2 7 8" xfId="34872" xr:uid="{00000000-0005-0000-0000-0000ACB50000}"/>
    <cellStyle name="Normal 3 3 2 2 7 9" xfId="43258" xr:uid="{00000000-0005-0000-0000-0000ADB50000}"/>
    <cellStyle name="Normal 3 3 2 2 8" xfId="1715" xr:uid="{00000000-0005-0000-0000-0000AEB50000}"/>
    <cellStyle name="Normal 3 3 2 2 8 10" xfId="52040" xr:uid="{00000000-0005-0000-0000-0000AFB50000}"/>
    <cellStyle name="Normal 3 3 2 2 8 11" xfId="60426" xr:uid="{00000000-0005-0000-0000-0000B0B50000}"/>
    <cellStyle name="Normal 3 3 2 2 8 2" xfId="2735" xr:uid="{00000000-0005-0000-0000-0000B1B50000}"/>
    <cellStyle name="Normal 3 3 2 2 8 2 2" xfId="5452" xr:uid="{00000000-0005-0000-0000-0000B2B50000}"/>
    <cellStyle name="Normal 3 3 2 2 8 2 2 2" xfId="16806" xr:uid="{00000000-0005-0000-0000-0000B3B50000}"/>
    <cellStyle name="Normal 3 3 2 2 8 2 2 3" xfId="25192" xr:uid="{00000000-0005-0000-0000-0000B4B50000}"/>
    <cellStyle name="Normal 3 3 2 2 8 2 2 4" xfId="33578" xr:uid="{00000000-0005-0000-0000-0000B5B50000}"/>
    <cellStyle name="Normal 3 3 2 2 8 2 2 5" xfId="41964" xr:uid="{00000000-0005-0000-0000-0000B6B50000}"/>
    <cellStyle name="Normal 3 3 2 2 8 2 2 6" xfId="50350" xr:uid="{00000000-0005-0000-0000-0000B7B50000}"/>
    <cellStyle name="Normal 3 3 2 2 8 2 2 7" xfId="58736" xr:uid="{00000000-0005-0000-0000-0000B8B50000}"/>
    <cellStyle name="Normal 3 3 2 2 8 2 3" xfId="8420" xr:uid="{00000000-0005-0000-0000-0000B9B50000}"/>
    <cellStyle name="Normal 3 3 2 2 8 2 3 2" xfId="14096" xr:uid="{00000000-0005-0000-0000-0000BAB50000}"/>
    <cellStyle name="Normal 3 3 2 2 8 2 3 3" xfId="22482" xr:uid="{00000000-0005-0000-0000-0000BBB50000}"/>
    <cellStyle name="Normal 3 3 2 2 8 2 3 4" xfId="30868" xr:uid="{00000000-0005-0000-0000-0000BCB50000}"/>
    <cellStyle name="Normal 3 3 2 2 8 2 3 5" xfId="39254" xr:uid="{00000000-0005-0000-0000-0000BDB50000}"/>
    <cellStyle name="Normal 3 3 2 2 8 2 3 6" xfId="47640" xr:uid="{00000000-0005-0000-0000-0000BEB50000}"/>
    <cellStyle name="Normal 3 3 2 2 8 2 3 7" xfId="56026" xr:uid="{00000000-0005-0000-0000-0000BFB50000}"/>
    <cellStyle name="Normal 3 3 2 2 8 2 4" xfId="11130" xr:uid="{00000000-0005-0000-0000-0000C0B50000}"/>
    <cellStyle name="Normal 3 3 2 2 8 2 5" xfId="19516" xr:uid="{00000000-0005-0000-0000-0000C1B50000}"/>
    <cellStyle name="Normal 3 3 2 2 8 2 6" xfId="27902" xr:uid="{00000000-0005-0000-0000-0000C2B50000}"/>
    <cellStyle name="Normal 3 3 2 2 8 2 7" xfId="36288" xr:uid="{00000000-0005-0000-0000-0000C3B50000}"/>
    <cellStyle name="Normal 3 3 2 2 8 2 8" xfId="44674" xr:uid="{00000000-0005-0000-0000-0000C4B50000}"/>
    <cellStyle name="Normal 3 3 2 2 8 2 9" xfId="53060" xr:uid="{00000000-0005-0000-0000-0000C5B50000}"/>
    <cellStyle name="Normal 3 3 2 2 8 3" xfId="4432" xr:uid="{00000000-0005-0000-0000-0000C6B50000}"/>
    <cellStyle name="Normal 3 3 2 2 8 3 2" xfId="15786" xr:uid="{00000000-0005-0000-0000-0000C7B50000}"/>
    <cellStyle name="Normal 3 3 2 2 8 3 3" xfId="24172" xr:uid="{00000000-0005-0000-0000-0000C8B50000}"/>
    <cellStyle name="Normal 3 3 2 2 8 3 4" xfId="32558" xr:uid="{00000000-0005-0000-0000-0000C9B50000}"/>
    <cellStyle name="Normal 3 3 2 2 8 3 5" xfId="40944" xr:uid="{00000000-0005-0000-0000-0000CAB50000}"/>
    <cellStyle name="Normal 3 3 2 2 8 3 6" xfId="49330" xr:uid="{00000000-0005-0000-0000-0000CBB50000}"/>
    <cellStyle name="Normal 3 3 2 2 8 3 7" xfId="57716" xr:uid="{00000000-0005-0000-0000-0000CCB50000}"/>
    <cellStyle name="Normal 3 3 2 2 8 4" xfId="7400" xr:uid="{00000000-0005-0000-0000-0000CDB50000}"/>
    <cellStyle name="Normal 3 3 2 2 8 4 2" xfId="13076" xr:uid="{00000000-0005-0000-0000-0000CEB50000}"/>
    <cellStyle name="Normal 3 3 2 2 8 4 3" xfId="21462" xr:uid="{00000000-0005-0000-0000-0000CFB50000}"/>
    <cellStyle name="Normal 3 3 2 2 8 4 4" xfId="29848" xr:uid="{00000000-0005-0000-0000-0000D0B50000}"/>
    <cellStyle name="Normal 3 3 2 2 8 4 5" xfId="38234" xr:uid="{00000000-0005-0000-0000-0000D1B50000}"/>
    <cellStyle name="Normal 3 3 2 2 8 4 6" xfId="46620" xr:uid="{00000000-0005-0000-0000-0000D2B50000}"/>
    <cellStyle name="Normal 3 3 2 2 8 4 7" xfId="55006" xr:uid="{00000000-0005-0000-0000-0000D3B50000}"/>
    <cellStyle name="Normal 3 3 2 2 8 5" xfId="10110" xr:uid="{00000000-0005-0000-0000-0000D4B50000}"/>
    <cellStyle name="Normal 3 3 2 2 8 6" xfId="18496" xr:uid="{00000000-0005-0000-0000-0000D5B50000}"/>
    <cellStyle name="Normal 3 3 2 2 8 7" xfId="26882" xr:uid="{00000000-0005-0000-0000-0000D6B50000}"/>
    <cellStyle name="Normal 3 3 2 2 8 8" xfId="35268" xr:uid="{00000000-0005-0000-0000-0000D7B50000}"/>
    <cellStyle name="Normal 3 3 2 2 8 9" xfId="43654" xr:uid="{00000000-0005-0000-0000-0000D8B50000}"/>
    <cellStyle name="Normal 3 3 2 2 9" xfId="2339" xr:uid="{00000000-0005-0000-0000-0000D9B50000}"/>
    <cellStyle name="Normal 3 3 2 2 9 2" xfId="5056" xr:uid="{00000000-0005-0000-0000-0000DAB50000}"/>
    <cellStyle name="Normal 3 3 2 2 9 2 2" xfId="16410" xr:uid="{00000000-0005-0000-0000-0000DBB50000}"/>
    <cellStyle name="Normal 3 3 2 2 9 2 3" xfId="24796" xr:uid="{00000000-0005-0000-0000-0000DCB50000}"/>
    <cellStyle name="Normal 3 3 2 2 9 2 4" xfId="33182" xr:uid="{00000000-0005-0000-0000-0000DDB50000}"/>
    <cellStyle name="Normal 3 3 2 2 9 2 5" xfId="41568" xr:uid="{00000000-0005-0000-0000-0000DEB50000}"/>
    <cellStyle name="Normal 3 3 2 2 9 2 6" xfId="49954" xr:uid="{00000000-0005-0000-0000-0000DFB50000}"/>
    <cellStyle name="Normal 3 3 2 2 9 2 7" xfId="58340" xr:uid="{00000000-0005-0000-0000-0000E0B50000}"/>
    <cellStyle name="Normal 3 3 2 2 9 3" xfId="8024" xr:uid="{00000000-0005-0000-0000-0000E1B50000}"/>
    <cellStyle name="Normal 3 3 2 2 9 3 2" xfId="13700" xr:uid="{00000000-0005-0000-0000-0000E2B50000}"/>
    <cellStyle name="Normal 3 3 2 2 9 3 3" xfId="22086" xr:uid="{00000000-0005-0000-0000-0000E3B50000}"/>
    <cellStyle name="Normal 3 3 2 2 9 3 4" xfId="30472" xr:uid="{00000000-0005-0000-0000-0000E4B50000}"/>
    <cellStyle name="Normal 3 3 2 2 9 3 5" xfId="38858" xr:uid="{00000000-0005-0000-0000-0000E5B50000}"/>
    <cellStyle name="Normal 3 3 2 2 9 3 6" xfId="47244" xr:uid="{00000000-0005-0000-0000-0000E6B50000}"/>
    <cellStyle name="Normal 3 3 2 2 9 3 7" xfId="55630" xr:uid="{00000000-0005-0000-0000-0000E7B50000}"/>
    <cellStyle name="Normal 3 3 2 2 9 4" xfId="10734" xr:uid="{00000000-0005-0000-0000-0000E8B50000}"/>
    <cellStyle name="Normal 3 3 2 2 9 5" xfId="19120" xr:uid="{00000000-0005-0000-0000-0000E9B50000}"/>
    <cellStyle name="Normal 3 3 2 2 9 6" xfId="27506" xr:uid="{00000000-0005-0000-0000-0000EAB50000}"/>
    <cellStyle name="Normal 3 3 2 2 9 7" xfId="35892" xr:uid="{00000000-0005-0000-0000-0000EBB50000}"/>
    <cellStyle name="Normal 3 3 2 2 9 8" xfId="44278" xr:uid="{00000000-0005-0000-0000-0000ECB50000}"/>
    <cellStyle name="Normal 3 3 2 2 9 9" xfId="52664" xr:uid="{00000000-0005-0000-0000-0000EDB50000}"/>
    <cellStyle name="Normal 3 3 2 2_Sheet1" xfId="424" xr:uid="{00000000-0005-0000-0000-0000EEB50000}"/>
    <cellStyle name="Normal 3 3 2 20" xfId="51194" xr:uid="{00000000-0005-0000-0000-0000EFB50000}"/>
    <cellStyle name="Normal 3 3 2 21" xfId="59580" xr:uid="{00000000-0005-0000-0000-0000F0B50000}"/>
    <cellStyle name="Normal 3 3 2 22" xfId="60947" xr:uid="{00000000-0005-0000-0000-0000F1B50000}"/>
    <cellStyle name="Normal 3 3 2 3" xfId="425" xr:uid="{00000000-0005-0000-0000-0000F2B50000}"/>
    <cellStyle name="Normal 3 3 2 3 10" xfId="6097" xr:uid="{00000000-0005-0000-0000-0000F3B50000}"/>
    <cellStyle name="Normal 3 3 2 3 10 2" xfId="11773" xr:uid="{00000000-0005-0000-0000-0000F4B50000}"/>
    <cellStyle name="Normal 3 3 2 3 10 3" xfId="20159" xr:uid="{00000000-0005-0000-0000-0000F5B50000}"/>
    <cellStyle name="Normal 3 3 2 3 10 4" xfId="28545" xr:uid="{00000000-0005-0000-0000-0000F6B50000}"/>
    <cellStyle name="Normal 3 3 2 3 10 5" xfId="36931" xr:uid="{00000000-0005-0000-0000-0000F7B50000}"/>
    <cellStyle name="Normal 3 3 2 3 10 6" xfId="45317" xr:uid="{00000000-0005-0000-0000-0000F8B50000}"/>
    <cellStyle name="Normal 3 3 2 3 10 7" xfId="53703" xr:uid="{00000000-0005-0000-0000-0000F9B50000}"/>
    <cellStyle name="Normal 3 3 2 3 11" xfId="9275" xr:uid="{00000000-0005-0000-0000-0000FAB50000}"/>
    <cellStyle name="Normal 3 3 2 3 12" xfId="17661" xr:uid="{00000000-0005-0000-0000-0000FBB50000}"/>
    <cellStyle name="Normal 3 3 2 3 13" xfId="26047" xr:uid="{00000000-0005-0000-0000-0000FCB50000}"/>
    <cellStyle name="Normal 3 3 2 3 14" xfId="34433" xr:uid="{00000000-0005-0000-0000-0000FDB50000}"/>
    <cellStyle name="Normal 3 3 2 3 15" xfId="42819" xr:uid="{00000000-0005-0000-0000-0000FEB50000}"/>
    <cellStyle name="Normal 3 3 2 3 16" xfId="51205" xr:uid="{00000000-0005-0000-0000-0000FFB50000}"/>
    <cellStyle name="Normal 3 3 2 3 17" xfId="59591" xr:uid="{00000000-0005-0000-0000-000000B60000}"/>
    <cellStyle name="Normal 3 3 2 3 18" xfId="60958" xr:uid="{00000000-0005-0000-0000-000001B60000}"/>
    <cellStyle name="Normal 3 3 2 3 2" xfId="426" xr:uid="{00000000-0005-0000-0000-000002B60000}"/>
    <cellStyle name="Normal 3 3 2 3 2 10" xfId="9276" xr:uid="{00000000-0005-0000-0000-000003B60000}"/>
    <cellStyle name="Normal 3 3 2 3 2 11" xfId="17662" xr:uid="{00000000-0005-0000-0000-000004B60000}"/>
    <cellStyle name="Normal 3 3 2 3 2 12" xfId="26048" xr:uid="{00000000-0005-0000-0000-000005B60000}"/>
    <cellStyle name="Normal 3 3 2 3 2 13" xfId="34434" xr:uid="{00000000-0005-0000-0000-000006B60000}"/>
    <cellStyle name="Normal 3 3 2 3 2 14" xfId="42820" xr:uid="{00000000-0005-0000-0000-000007B60000}"/>
    <cellStyle name="Normal 3 3 2 3 2 15" xfId="51206" xr:uid="{00000000-0005-0000-0000-000008B60000}"/>
    <cellStyle name="Normal 3 3 2 3 2 16" xfId="59592" xr:uid="{00000000-0005-0000-0000-000009B60000}"/>
    <cellStyle name="Normal 3 3 2 3 2 17" xfId="60959" xr:uid="{00000000-0005-0000-0000-00000AB60000}"/>
    <cellStyle name="Normal 3 3 2 3 2 2" xfId="427" xr:uid="{00000000-0005-0000-0000-00000BB60000}"/>
    <cellStyle name="Normal 3 3 2 3 2 2 10" xfId="34435" xr:uid="{00000000-0005-0000-0000-00000CB60000}"/>
    <cellStyle name="Normal 3 3 2 3 2 2 11" xfId="42821" xr:uid="{00000000-0005-0000-0000-00000DB60000}"/>
    <cellStyle name="Normal 3 3 2 3 2 2 12" xfId="51207" xr:uid="{00000000-0005-0000-0000-00000EB60000}"/>
    <cellStyle name="Normal 3 3 2 3 2 2 13" xfId="59593" xr:uid="{00000000-0005-0000-0000-00000FB60000}"/>
    <cellStyle name="Normal 3 3 2 3 2 2 14" xfId="60960" xr:uid="{00000000-0005-0000-0000-000010B60000}"/>
    <cellStyle name="Normal 3 3 2 3 2 2 2" xfId="1250" xr:uid="{00000000-0005-0000-0000-000011B60000}"/>
    <cellStyle name="Normal 3 3 2 3 2 2 2 10" xfId="51661" xr:uid="{00000000-0005-0000-0000-000012B60000}"/>
    <cellStyle name="Normal 3 3 2 3 2 2 2 11" xfId="60047" xr:uid="{00000000-0005-0000-0000-000013B60000}"/>
    <cellStyle name="Normal 3 3 2 3 2 2 2 12" xfId="61455" xr:uid="{00000000-0005-0000-0000-000014B60000}"/>
    <cellStyle name="Normal 3 3 2 3 2 2 2 2" xfId="3201" xr:uid="{00000000-0005-0000-0000-000015B60000}"/>
    <cellStyle name="Normal 3 3 2 3 2 2 2 2 2" xfId="5918" xr:uid="{00000000-0005-0000-0000-000016B60000}"/>
    <cellStyle name="Normal 3 3 2 3 2 2 2 2 2 2" xfId="17272" xr:uid="{00000000-0005-0000-0000-000017B60000}"/>
    <cellStyle name="Normal 3 3 2 3 2 2 2 2 2 3" xfId="25658" xr:uid="{00000000-0005-0000-0000-000018B60000}"/>
    <cellStyle name="Normal 3 3 2 3 2 2 2 2 2 4" xfId="34044" xr:uid="{00000000-0005-0000-0000-000019B60000}"/>
    <cellStyle name="Normal 3 3 2 3 2 2 2 2 2 5" xfId="42430" xr:uid="{00000000-0005-0000-0000-00001AB60000}"/>
    <cellStyle name="Normal 3 3 2 3 2 2 2 2 2 6" xfId="50816" xr:uid="{00000000-0005-0000-0000-00001BB60000}"/>
    <cellStyle name="Normal 3 3 2 3 2 2 2 2 2 7" xfId="59202" xr:uid="{00000000-0005-0000-0000-00001CB60000}"/>
    <cellStyle name="Normal 3 3 2 3 2 2 2 2 3" xfId="8886" xr:uid="{00000000-0005-0000-0000-00001DB60000}"/>
    <cellStyle name="Normal 3 3 2 3 2 2 2 2 3 2" xfId="14562" xr:uid="{00000000-0005-0000-0000-00001EB60000}"/>
    <cellStyle name="Normal 3 3 2 3 2 2 2 2 3 3" xfId="22948" xr:uid="{00000000-0005-0000-0000-00001FB60000}"/>
    <cellStyle name="Normal 3 3 2 3 2 2 2 2 3 4" xfId="31334" xr:uid="{00000000-0005-0000-0000-000020B60000}"/>
    <cellStyle name="Normal 3 3 2 3 2 2 2 2 3 5" xfId="39720" xr:uid="{00000000-0005-0000-0000-000021B60000}"/>
    <cellStyle name="Normal 3 3 2 3 2 2 2 2 3 6" xfId="48106" xr:uid="{00000000-0005-0000-0000-000022B60000}"/>
    <cellStyle name="Normal 3 3 2 3 2 2 2 2 3 7" xfId="56492" xr:uid="{00000000-0005-0000-0000-000023B60000}"/>
    <cellStyle name="Normal 3 3 2 3 2 2 2 2 4" xfId="11596" xr:uid="{00000000-0005-0000-0000-000024B60000}"/>
    <cellStyle name="Normal 3 3 2 3 2 2 2 2 5" xfId="19982" xr:uid="{00000000-0005-0000-0000-000025B60000}"/>
    <cellStyle name="Normal 3 3 2 3 2 2 2 2 6" xfId="28368" xr:uid="{00000000-0005-0000-0000-000026B60000}"/>
    <cellStyle name="Normal 3 3 2 3 2 2 2 2 7" xfId="36754" xr:uid="{00000000-0005-0000-0000-000027B60000}"/>
    <cellStyle name="Normal 3 3 2 3 2 2 2 2 8" xfId="45140" xr:uid="{00000000-0005-0000-0000-000028B60000}"/>
    <cellStyle name="Normal 3 3 2 3 2 2 2 2 9" xfId="53526" xr:uid="{00000000-0005-0000-0000-000029B60000}"/>
    <cellStyle name="Normal 3 3 2 3 2 2 2 3" xfId="4053" xr:uid="{00000000-0005-0000-0000-00002AB60000}"/>
    <cellStyle name="Normal 3 3 2 3 2 2 2 3 2" xfId="15407" xr:uid="{00000000-0005-0000-0000-00002BB60000}"/>
    <cellStyle name="Normal 3 3 2 3 2 2 2 3 3" xfId="23793" xr:uid="{00000000-0005-0000-0000-00002CB60000}"/>
    <cellStyle name="Normal 3 3 2 3 2 2 2 3 4" xfId="32179" xr:uid="{00000000-0005-0000-0000-00002DB60000}"/>
    <cellStyle name="Normal 3 3 2 3 2 2 2 3 5" xfId="40565" xr:uid="{00000000-0005-0000-0000-00002EB60000}"/>
    <cellStyle name="Normal 3 3 2 3 2 2 2 3 6" xfId="48951" xr:uid="{00000000-0005-0000-0000-00002FB60000}"/>
    <cellStyle name="Normal 3 3 2 3 2 2 2 3 7" xfId="57337" xr:uid="{00000000-0005-0000-0000-000030B60000}"/>
    <cellStyle name="Normal 3 3 2 3 2 2 2 4" xfId="7021" xr:uid="{00000000-0005-0000-0000-000031B60000}"/>
    <cellStyle name="Normal 3 3 2 3 2 2 2 4 2" xfId="12697" xr:uid="{00000000-0005-0000-0000-000032B60000}"/>
    <cellStyle name="Normal 3 3 2 3 2 2 2 4 3" xfId="21083" xr:uid="{00000000-0005-0000-0000-000033B60000}"/>
    <cellStyle name="Normal 3 3 2 3 2 2 2 4 4" xfId="29469" xr:uid="{00000000-0005-0000-0000-000034B60000}"/>
    <cellStyle name="Normal 3 3 2 3 2 2 2 4 5" xfId="37855" xr:uid="{00000000-0005-0000-0000-000035B60000}"/>
    <cellStyle name="Normal 3 3 2 3 2 2 2 4 6" xfId="46241" xr:uid="{00000000-0005-0000-0000-000036B60000}"/>
    <cellStyle name="Normal 3 3 2 3 2 2 2 4 7" xfId="54627" xr:uid="{00000000-0005-0000-0000-000037B60000}"/>
    <cellStyle name="Normal 3 3 2 3 2 2 2 5" xfId="9731" xr:uid="{00000000-0005-0000-0000-000038B60000}"/>
    <cellStyle name="Normal 3 3 2 3 2 2 2 6" xfId="18117" xr:uid="{00000000-0005-0000-0000-000039B60000}"/>
    <cellStyle name="Normal 3 3 2 3 2 2 2 7" xfId="26503" xr:uid="{00000000-0005-0000-0000-00003AB60000}"/>
    <cellStyle name="Normal 3 3 2 3 2 2 2 8" xfId="34889" xr:uid="{00000000-0005-0000-0000-00003BB60000}"/>
    <cellStyle name="Normal 3 3 2 3 2 2 2 9" xfId="43275" xr:uid="{00000000-0005-0000-0000-00003CB60000}"/>
    <cellStyle name="Normal 3 3 2 3 2 2 3" xfId="1727" xr:uid="{00000000-0005-0000-0000-00003DB60000}"/>
    <cellStyle name="Normal 3 3 2 3 2 2 3 10" xfId="52052" xr:uid="{00000000-0005-0000-0000-00003EB60000}"/>
    <cellStyle name="Normal 3 3 2 3 2 2 3 11" xfId="60438" xr:uid="{00000000-0005-0000-0000-00003FB60000}"/>
    <cellStyle name="Normal 3 3 2 3 2 2 3 2" xfId="2747" xr:uid="{00000000-0005-0000-0000-000040B60000}"/>
    <cellStyle name="Normal 3 3 2 3 2 2 3 2 2" xfId="5464" xr:uid="{00000000-0005-0000-0000-000041B60000}"/>
    <cellStyle name="Normal 3 3 2 3 2 2 3 2 2 2" xfId="16818" xr:uid="{00000000-0005-0000-0000-000042B60000}"/>
    <cellStyle name="Normal 3 3 2 3 2 2 3 2 2 3" xfId="25204" xr:uid="{00000000-0005-0000-0000-000043B60000}"/>
    <cellStyle name="Normal 3 3 2 3 2 2 3 2 2 4" xfId="33590" xr:uid="{00000000-0005-0000-0000-000044B60000}"/>
    <cellStyle name="Normal 3 3 2 3 2 2 3 2 2 5" xfId="41976" xr:uid="{00000000-0005-0000-0000-000045B60000}"/>
    <cellStyle name="Normal 3 3 2 3 2 2 3 2 2 6" xfId="50362" xr:uid="{00000000-0005-0000-0000-000046B60000}"/>
    <cellStyle name="Normal 3 3 2 3 2 2 3 2 2 7" xfId="58748" xr:uid="{00000000-0005-0000-0000-000047B60000}"/>
    <cellStyle name="Normal 3 3 2 3 2 2 3 2 3" xfId="8432" xr:uid="{00000000-0005-0000-0000-000048B60000}"/>
    <cellStyle name="Normal 3 3 2 3 2 2 3 2 3 2" xfId="14108" xr:uid="{00000000-0005-0000-0000-000049B60000}"/>
    <cellStyle name="Normal 3 3 2 3 2 2 3 2 3 3" xfId="22494" xr:uid="{00000000-0005-0000-0000-00004AB60000}"/>
    <cellStyle name="Normal 3 3 2 3 2 2 3 2 3 4" xfId="30880" xr:uid="{00000000-0005-0000-0000-00004BB60000}"/>
    <cellStyle name="Normal 3 3 2 3 2 2 3 2 3 5" xfId="39266" xr:uid="{00000000-0005-0000-0000-00004CB60000}"/>
    <cellStyle name="Normal 3 3 2 3 2 2 3 2 3 6" xfId="47652" xr:uid="{00000000-0005-0000-0000-00004DB60000}"/>
    <cellStyle name="Normal 3 3 2 3 2 2 3 2 3 7" xfId="56038" xr:uid="{00000000-0005-0000-0000-00004EB60000}"/>
    <cellStyle name="Normal 3 3 2 3 2 2 3 2 4" xfId="11142" xr:uid="{00000000-0005-0000-0000-00004FB60000}"/>
    <cellStyle name="Normal 3 3 2 3 2 2 3 2 5" xfId="19528" xr:uid="{00000000-0005-0000-0000-000050B60000}"/>
    <cellStyle name="Normal 3 3 2 3 2 2 3 2 6" xfId="27914" xr:uid="{00000000-0005-0000-0000-000051B60000}"/>
    <cellStyle name="Normal 3 3 2 3 2 2 3 2 7" xfId="36300" xr:uid="{00000000-0005-0000-0000-000052B60000}"/>
    <cellStyle name="Normal 3 3 2 3 2 2 3 2 8" xfId="44686" xr:uid="{00000000-0005-0000-0000-000053B60000}"/>
    <cellStyle name="Normal 3 3 2 3 2 2 3 2 9" xfId="53072" xr:uid="{00000000-0005-0000-0000-000054B60000}"/>
    <cellStyle name="Normal 3 3 2 3 2 2 3 3" xfId="4444" xr:uid="{00000000-0005-0000-0000-000055B60000}"/>
    <cellStyle name="Normal 3 3 2 3 2 2 3 3 2" xfId="15798" xr:uid="{00000000-0005-0000-0000-000056B60000}"/>
    <cellStyle name="Normal 3 3 2 3 2 2 3 3 3" xfId="24184" xr:uid="{00000000-0005-0000-0000-000057B60000}"/>
    <cellStyle name="Normal 3 3 2 3 2 2 3 3 4" xfId="32570" xr:uid="{00000000-0005-0000-0000-000058B60000}"/>
    <cellStyle name="Normal 3 3 2 3 2 2 3 3 5" xfId="40956" xr:uid="{00000000-0005-0000-0000-000059B60000}"/>
    <cellStyle name="Normal 3 3 2 3 2 2 3 3 6" xfId="49342" xr:uid="{00000000-0005-0000-0000-00005AB60000}"/>
    <cellStyle name="Normal 3 3 2 3 2 2 3 3 7" xfId="57728" xr:uid="{00000000-0005-0000-0000-00005BB60000}"/>
    <cellStyle name="Normal 3 3 2 3 2 2 3 4" xfId="7412" xr:uid="{00000000-0005-0000-0000-00005CB60000}"/>
    <cellStyle name="Normal 3 3 2 3 2 2 3 4 2" xfId="13088" xr:uid="{00000000-0005-0000-0000-00005DB60000}"/>
    <cellStyle name="Normal 3 3 2 3 2 2 3 4 3" xfId="21474" xr:uid="{00000000-0005-0000-0000-00005EB60000}"/>
    <cellStyle name="Normal 3 3 2 3 2 2 3 4 4" xfId="29860" xr:uid="{00000000-0005-0000-0000-00005FB60000}"/>
    <cellStyle name="Normal 3 3 2 3 2 2 3 4 5" xfId="38246" xr:uid="{00000000-0005-0000-0000-000060B60000}"/>
    <cellStyle name="Normal 3 3 2 3 2 2 3 4 6" xfId="46632" xr:uid="{00000000-0005-0000-0000-000061B60000}"/>
    <cellStyle name="Normal 3 3 2 3 2 2 3 4 7" xfId="55018" xr:uid="{00000000-0005-0000-0000-000062B60000}"/>
    <cellStyle name="Normal 3 3 2 3 2 2 3 5" xfId="10122" xr:uid="{00000000-0005-0000-0000-000063B60000}"/>
    <cellStyle name="Normal 3 3 2 3 2 2 3 6" xfId="18508" xr:uid="{00000000-0005-0000-0000-000064B60000}"/>
    <cellStyle name="Normal 3 3 2 3 2 2 3 7" xfId="26894" xr:uid="{00000000-0005-0000-0000-000065B60000}"/>
    <cellStyle name="Normal 3 3 2 3 2 2 3 8" xfId="35280" xr:uid="{00000000-0005-0000-0000-000066B60000}"/>
    <cellStyle name="Normal 3 3 2 3 2 2 3 9" xfId="43666" xr:uid="{00000000-0005-0000-0000-000067B60000}"/>
    <cellStyle name="Normal 3 3 2 3 2 2 4" xfId="2356" xr:uid="{00000000-0005-0000-0000-000068B60000}"/>
    <cellStyle name="Normal 3 3 2 3 2 2 4 2" xfId="5073" xr:uid="{00000000-0005-0000-0000-000069B60000}"/>
    <cellStyle name="Normal 3 3 2 3 2 2 4 2 2" xfId="16427" xr:uid="{00000000-0005-0000-0000-00006AB60000}"/>
    <cellStyle name="Normal 3 3 2 3 2 2 4 2 3" xfId="24813" xr:uid="{00000000-0005-0000-0000-00006BB60000}"/>
    <cellStyle name="Normal 3 3 2 3 2 2 4 2 4" xfId="33199" xr:uid="{00000000-0005-0000-0000-00006CB60000}"/>
    <cellStyle name="Normal 3 3 2 3 2 2 4 2 5" xfId="41585" xr:uid="{00000000-0005-0000-0000-00006DB60000}"/>
    <cellStyle name="Normal 3 3 2 3 2 2 4 2 6" xfId="49971" xr:uid="{00000000-0005-0000-0000-00006EB60000}"/>
    <cellStyle name="Normal 3 3 2 3 2 2 4 2 7" xfId="58357" xr:uid="{00000000-0005-0000-0000-00006FB60000}"/>
    <cellStyle name="Normal 3 3 2 3 2 2 4 3" xfId="8041" xr:uid="{00000000-0005-0000-0000-000070B60000}"/>
    <cellStyle name="Normal 3 3 2 3 2 2 4 3 2" xfId="13717" xr:uid="{00000000-0005-0000-0000-000071B60000}"/>
    <cellStyle name="Normal 3 3 2 3 2 2 4 3 3" xfId="22103" xr:uid="{00000000-0005-0000-0000-000072B60000}"/>
    <cellStyle name="Normal 3 3 2 3 2 2 4 3 4" xfId="30489" xr:uid="{00000000-0005-0000-0000-000073B60000}"/>
    <cellStyle name="Normal 3 3 2 3 2 2 4 3 5" xfId="38875" xr:uid="{00000000-0005-0000-0000-000074B60000}"/>
    <cellStyle name="Normal 3 3 2 3 2 2 4 3 6" xfId="47261" xr:uid="{00000000-0005-0000-0000-000075B60000}"/>
    <cellStyle name="Normal 3 3 2 3 2 2 4 3 7" xfId="55647" xr:uid="{00000000-0005-0000-0000-000076B60000}"/>
    <cellStyle name="Normal 3 3 2 3 2 2 4 4" xfId="10751" xr:uid="{00000000-0005-0000-0000-000077B60000}"/>
    <cellStyle name="Normal 3 3 2 3 2 2 4 5" xfId="19137" xr:uid="{00000000-0005-0000-0000-000078B60000}"/>
    <cellStyle name="Normal 3 3 2 3 2 2 4 6" xfId="27523" xr:uid="{00000000-0005-0000-0000-000079B60000}"/>
    <cellStyle name="Normal 3 3 2 3 2 2 4 7" xfId="35909" xr:uid="{00000000-0005-0000-0000-00007AB60000}"/>
    <cellStyle name="Normal 3 3 2 3 2 2 4 8" xfId="44295" xr:uid="{00000000-0005-0000-0000-00007BB60000}"/>
    <cellStyle name="Normal 3 3 2 3 2 2 4 9" xfId="52681" xr:uid="{00000000-0005-0000-0000-00007CB60000}"/>
    <cellStyle name="Normal 3 3 2 3 2 2 5" xfId="3599" xr:uid="{00000000-0005-0000-0000-00007DB60000}"/>
    <cellStyle name="Normal 3 3 2 3 2 2 5 2" xfId="14953" xr:uid="{00000000-0005-0000-0000-00007EB60000}"/>
    <cellStyle name="Normal 3 3 2 3 2 2 5 3" xfId="23339" xr:uid="{00000000-0005-0000-0000-00007FB60000}"/>
    <cellStyle name="Normal 3 3 2 3 2 2 5 4" xfId="31725" xr:uid="{00000000-0005-0000-0000-000080B60000}"/>
    <cellStyle name="Normal 3 3 2 3 2 2 5 5" xfId="40111" xr:uid="{00000000-0005-0000-0000-000081B60000}"/>
    <cellStyle name="Normal 3 3 2 3 2 2 5 6" xfId="48497" xr:uid="{00000000-0005-0000-0000-000082B60000}"/>
    <cellStyle name="Normal 3 3 2 3 2 2 5 7" xfId="56883" xr:uid="{00000000-0005-0000-0000-000083B60000}"/>
    <cellStyle name="Normal 3 3 2 3 2 2 6" xfId="6567" xr:uid="{00000000-0005-0000-0000-000084B60000}"/>
    <cellStyle name="Normal 3 3 2 3 2 2 6 2" xfId="12243" xr:uid="{00000000-0005-0000-0000-000085B60000}"/>
    <cellStyle name="Normal 3 3 2 3 2 2 6 3" xfId="20629" xr:uid="{00000000-0005-0000-0000-000086B60000}"/>
    <cellStyle name="Normal 3 3 2 3 2 2 6 4" xfId="29015" xr:uid="{00000000-0005-0000-0000-000087B60000}"/>
    <cellStyle name="Normal 3 3 2 3 2 2 6 5" xfId="37401" xr:uid="{00000000-0005-0000-0000-000088B60000}"/>
    <cellStyle name="Normal 3 3 2 3 2 2 6 6" xfId="45787" xr:uid="{00000000-0005-0000-0000-000089B60000}"/>
    <cellStyle name="Normal 3 3 2 3 2 2 6 7" xfId="54173" xr:uid="{00000000-0005-0000-0000-00008AB60000}"/>
    <cellStyle name="Normal 3 3 2 3 2 2 7" xfId="9277" xr:uid="{00000000-0005-0000-0000-00008BB60000}"/>
    <cellStyle name="Normal 3 3 2 3 2 2 8" xfId="17663" xr:uid="{00000000-0005-0000-0000-00008CB60000}"/>
    <cellStyle name="Normal 3 3 2 3 2 2 9" xfId="26049" xr:uid="{00000000-0005-0000-0000-00008DB60000}"/>
    <cellStyle name="Normal 3 3 2 3 2 3" xfId="1251" xr:uid="{00000000-0005-0000-0000-00008EB60000}"/>
    <cellStyle name="Normal 3 3 2 3 2 3 10" xfId="43276" xr:uid="{00000000-0005-0000-0000-00008FB60000}"/>
    <cellStyle name="Normal 3 3 2 3 2 3 11" xfId="51662" xr:uid="{00000000-0005-0000-0000-000090B60000}"/>
    <cellStyle name="Normal 3 3 2 3 2 3 12" xfId="60048" xr:uid="{00000000-0005-0000-0000-000091B60000}"/>
    <cellStyle name="Normal 3 3 2 3 2 3 13" xfId="61454" xr:uid="{00000000-0005-0000-0000-000092B60000}"/>
    <cellStyle name="Normal 3 3 2 3 2 3 2" xfId="1936" xr:uid="{00000000-0005-0000-0000-000093B60000}"/>
    <cellStyle name="Normal 3 3 2 3 2 3 2 10" xfId="52261" xr:uid="{00000000-0005-0000-0000-000094B60000}"/>
    <cellStyle name="Normal 3 3 2 3 2 3 2 11" xfId="60647" xr:uid="{00000000-0005-0000-0000-000095B60000}"/>
    <cellStyle name="Normal 3 3 2 3 2 3 2 2" xfId="3202" xr:uid="{00000000-0005-0000-0000-000096B60000}"/>
    <cellStyle name="Normal 3 3 2 3 2 3 2 2 2" xfId="5919" xr:uid="{00000000-0005-0000-0000-000097B60000}"/>
    <cellStyle name="Normal 3 3 2 3 2 3 2 2 2 2" xfId="17273" xr:uid="{00000000-0005-0000-0000-000098B60000}"/>
    <cellStyle name="Normal 3 3 2 3 2 3 2 2 2 3" xfId="25659" xr:uid="{00000000-0005-0000-0000-000099B60000}"/>
    <cellStyle name="Normal 3 3 2 3 2 3 2 2 2 4" xfId="34045" xr:uid="{00000000-0005-0000-0000-00009AB60000}"/>
    <cellStyle name="Normal 3 3 2 3 2 3 2 2 2 5" xfId="42431" xr:uid="{00000000-0005-0000-0000-00009BB60000}"/>
    <cellStyle name="Normal 3 3 2 3 2 3 2 2 2 6" xfId="50817" xr:uid="{00000000-0005-0000-0000-00009CB60000}"/>
    <cellStyle name="Normal 3 3 2 3 2 3 2 2 2 7" xfId="59203" xr:uid="{00000000-0005-0000-0000-00009DB60000}"/>
    <cellStyle name="Normal 3 3 2 3 2 3 2 2 3" xfId="8887" xr:uid="{00000000-0005-0000-0000-00009EB60000}"/>
    <cellStyle name="Normal 3 3 2 3 2 3 2 2 3 2" xfId="14563" xr:uid="{00000000-0005-0000-0000-00009FB60000}"/>
    <cellStyle name="Normal 3 3 2 3 2 3 2 2 3 3" xfId="22949" xr:uid="{00000000-0005-0000-0000-0000A0B60000}"/>
    <cellStyle name="Normal 3 3 2 3 2 3 2 2 3 4" xfId="31335" xr:uid="{00000000-0005-0000-0000-0000A1B60000}"/>
    <cellStyle name="Normal 3 3 2 3 2 3 2 2 3 5" xfId="39721" xr:uid="{00000000-0005-0000-0000-0000A2B60000}"/>
    <cellStyle name="Normal 3 3 2 3 2 3 2 2 3 6" xfId="48107" xr:uid="{00000000-0005-0000-0000-0000A3B60000}"/>
    <cellStyle name="Normal 3 3 2 3 2 3 2 2 3 7" xfId="56493" xr:uid="{00000000-0005-0000-0000-0000A4B60000}"/>
    <cellStyle name="Normal 3 3 2 3 2 3 2 2 4" xfId="11597" xr:uid="{00000000-0005-0000-0000-0000A5B60000}"/>
    <cellStyle name="Normal 3 3 2 3 2 3 2 2 5" xfId="19983" xr:uid="{00000000-0005-0000-0000-0000A6B60000}"/>
    <cellStyle name="Normal 3 3 2 3 2 3 2 2 6" xfId="28369" xr:uid="{00000000-0005-0000-0000-0000A7B60000}"/>
    <cellStyle name="Normal 3 3 2 3 2 3 2 2 7" xfId="36755" xr:uid="{00000000-0005-0000-0000-0000A8B60000}"/>
    <cellStyle name="Normal 3 3 2 3 2 3 2 2 8" xfId="45141" xr:uid="{00000000-0005-0000-0000-0000A9B60000}"/>
    <cellStyle name="Normal 3 3 2 3 2 3 2 2 9" xfId="53527" xr:uid="{00000000-0005-0000-0000-0000AAB60000}"/>
    <cellStyle name="Normal 3 3 2 3 2 3 2 3" xfId="4653" xr:uid="{00000000-0005-0000-0000-0000ABB60000}"/>
    <cellStyle name="Normal 3 3 2 3 2 3 2 3 2" xfId="16007" xr:uid="{00000000-0005-0000-0000-0000ACB60000}"/>
    <cellStyle name="Normal 3 3 2 3 2 3 2 3 3" xfId="24393" xr:uid="{00000000-0005-0000-0000-0000ADB60000}"/>
    <cellStyle name="Normal 3 3 2 3 2 3 2 3 4" xfId="32779" xr:uid="{00000000-0005-0000-0000-0000AEB60000}"/>
    <cellStyle name="Normal 3 3 2 3 2 3 2 3 5" xfId="41165" xr:uid="{00000000-0005-0000-0000-0000AFB60000}"/>
    <cellStyle name="Normal 3 3 2 3 2 3 2 3 6" xfId="49551" xr:uid="{00000000-0005-0000-0000-0000B0B60000}"/>
    <cellStyle name="Normal 3 3 2 3 2 3 2 3 7" xfId="57937" xr:uid="{00000000-0005-0000-0000-0000B1B60000}"/>
    <cellStyle name="Normal 3 3 2 3 2 3 2 4" xfId="7621" xr:uid="{00000000-0005-0000-0000-0000B2B60000}"/>
    <cellStyle name="Normal 3 3 2 3 2 3 2 4 2" xfId="13297" xr:uid="{00000000-0005-0000-0000-0000B3B60000}"/>
    <cellStyle name="Normal 3 3 2 3 2 3 2 4 3" xfId="21683" xr:uid="{00000000-0005-0000-0000-0000B4B60000}"/>
    <cellStyle name="Normal 3 3 2 3 2 3 2 4 4" xfId="30069" xr:uid="{00000000-0005-0000-0000-0000B5B60000}"/>
    <cellStyle name="Normal 3 3 2 3 2 3 2 4 5" xfId="38455" xr:uid="{00000000-0005-0000-0000-0000B6B60000}"/>
    <cellStyle name="Normal 3 3 2 3 2 3 2 4 6" xfId="46841" xr:uid="{00000000-0005-0000-0000-0000B7B60000}"/>
    <cellStyle name="Normal 3 3 2 3 2 3 2 4 7" xfId="55227" xr:uid="{00000000-0005-0000-0000-0000B8B60000}"/>
    <cellStyle name="Normal 3 3 2 3 2 3 2 5" xfId="10331" xr:uid="{00000000-0005-0000-0000-0000B9B60000}"/>
    <cellStyle name="Normal 3 3 2 3 2 3 2 6" xfId="18717" xr:uid="{00000000-0005-0000-0000-0000BAB60000}"/>
    <cellStyle name="Normal 3 3 2 3 2 3 2 7" xfId="27103" xr:uid="{00000000-0005-0000-0000-0000BBB60000}"/>
    <cellStyle name="Normal 3 3 2 3 2 3 2 8" xfId="35489" xr:uid="{00000000-0005-0000-0000-0000BCB60000}"/>
    <cellStyle name="Normal 3 3 2 3 2 3 2 9" xfId="43875" xr:uid="{00000000-0005-0000-0000-0000BDB60000}"/>
    <cellStyle name="Normal 3 3 2 3 2 3 3" xfId="2357" xr:uid="{00000000-0005-0000-0000-0000BEB60000}"/>
    <cellStyle name="Normal 3 3 2 3 2 3 3 2" xfId="5074" xr:uid="{00000000-0005-0000-0000-0000BFB60000}"/>
    <cellStyle name="Normal 3 3 2 3 2 3 3 2 2" xfId="16428" xr:uid="{00000000-0005-0000-0000-0000C0B60000}"/>
    <cellStyle name="Normal 3 3 2 3 2 3 3 2 3" xfId="24814" xr:uid="{00000000-0005-0000-0000-0000C1B60000}"/>
    <cellStyle name="Normal 3 3 2 3 2 3 3 2 4" xfId="33200" xr:uid="{00000000-0005-0000-0000-0000C2B60000}"/>
    <cellStyle name="Normal 3 3 2 3 2 3 3 2 5" xfId="41586" xr:uid="{00000000-0005-0000-0000-0000C3B60000}"/>
    <cellStyle name="Normal 3 3 2 3 2 3 3 2 6" xfId="49972" xr:uid="{00000000-0005-0000-0000-0000C4B60000}"/>
    <cellStyle name="Normal 3 3 2 3 2 3 3 2 7" xfId="58358" xr:uid="{00000000-0005-0000-0000-0000C5B60000}"/>
    <cellStyle name="Normal 3 3 2 3 2 3 3 3" xfId="8042" xr:uid="{00000000-0005-0000-0000-0000C6B60000}"/>
    <cellStyle name="Normal 3 3 2 3 2 3 3 3 2" xfId="13718" xr:uid="{00000000-0005-0000-0000-0000C7B60000}"/>
    <cellStyle name="Normal 3 3 2 3 2 3 3 3 3" xfId="22104" xr:uid="{00000000-0005-0000-0000-0000C8B60000}"/>
    <cellStyle name="Normal 3 3 2 3 2 3 3 3 4" xfId="30490" xr:uid="{00000000-0005-0000-0000-0000C9B60000}"/>
    <cellStyle name="Normal 3 3 2 3 2 3 3 3 5" xfId="38876" xr:uid="{00000000-0005-0000-0000-0000CAB60000}"/>
    <cellStyle name="Normal 3 3 2 3 2 3 3 3 6" xfId="47262" xr:uid="{00000000-0005-0000-0000-0000CBB60000}"/>
    <cellStyle name="Normal 3 3 2 3 2 3 3 3 7" xfId="55648" xr:uid="{00000000-0005-0000-0000-0000CCB60000}"/>
    <cellStyle name="Normal 3 3 2 3 2 3 3 4" xfId="10752" xr:uid="{00000000-0005-0000-0000-0000CDB60000}"/>
    <cellStyle name="Normal 3 3 2 3 2 3 3 5" xfId="19138" xr:uid="{00000000-0005-0000-0000-0000CEB60000}"/>
    <cellStyle name="Normal 3 3 2 3 2 3 3 6" xfId="27524" xr:uid="{00000000-0005-0000-0000-0000CFB60000}"/>
    <cellStyle name="Normal 3 3 2 3 2 3 3 7" xfId="35910" xr:uid="{00000000-0005-0000-0000-0000D0B60000}"/>
    <cellStyle name="Normal 3 3 2 3 2 3 3 8" xfId="44296" xr:uid="{00000000-0005-0000-0000-0000D1B60000}"/>
    <cellStyle name="Normal 3 3 2 3 2 3 3 9" xfId="52682" xr:uid="{00000000-0005-0000-0000-0000D2B60000}"/>
    <cellStyle name="Normal 3 3 2 3 2 3 4" xfId="4054" xr:uid="{00000000-0005-0000-0000-0000D3B60000}"/>
    <cellStyle name="Normal 3 3 2 3 2 3 4 2" xfId="15408" xr:uid="{00000000-0005-0000-0000-0000D4B60000}"/>
    <cellStyle name="Normal 3 3 2 3 2 3 4 3" xfId="23794" xr:uid="{00000000-0005-0000-0000-0000D5B60000}"/>
    <cellStyle name="Normal 3 3 2 3 2 3 4 4" xfId="32180" xr:uid="{00000000-0005-0000-0000-0000D6B60000}"/>
    <cellStyle name="Normal 3 3 2 3 2 3 4 5" xfId="40566" xr:uid="{00000000-0005-0000-0000-0000D7B60000}"/>
    <cellStyle name="Normal 3 3 2 3 2 3 4 6" xfId="48952" xr:uid="{00000000-0005-0000-0000-0000D8B60000}"/>
    <cellStyle name="Normal 3 3 2 3 2 3 4 7" xfId="57338" xr:uid="{00000000-0005-0000-0000-0000D9B60000}"/>
    <cellStyle name="Normal 3 3 2 3 2 3 5" xfId="7022" xr:uid="{00000000-0005-0000-0000-0000DAB60000}"/>
    <cellStyle name="Normal 3 3 2 3 2 3 5 2" xfId="12698" xr:uid="{00000000-0005-0000-0000-0000DBB60000}"/>
    <cellStyle name="Normal 3 3 2 3 2 3 5 3" xfId="21084" xr:uid="{00000000-0005-0000-0000-0000DCB60000}"/>
    <cellStyle name="Normal 3 3 2 3 2 3 5 4" xfId="29470" xr:uid="{00000000-0005-0000-0000-0000DDB60000}"/>
    <cellStyle name="Normal 3 3 2 3 2 3 5 5" xfId="37856" xr:uid="{00000000-0005-0000-0000-0000DEB60000}"/>
    <cellStyle name="Normal 3 3 2 3 2 3 5 6" xfId="46242" xr:uid="{00000000-0005-0000-0000-0000DFB60000}"/>
    <cellStyle name="Normal 3 3 2 3 2 3 5 7" xfId="54628" xr:uid="{00000000-0005-0000-0000-0000E0B60000}"/>
    <cellStyle name="Normal 3 3 2 3 2 3 6" xfId="9732" xr:uid="{00000000-0005-0000-0000-0000E1B60000}"/>
    <cellStyle name="Normal 3 3 2 3 2 3 7" xfId="18118" xr:uid="{00000000-0005-0000-0000-0000E2B60000}"/>
    <cellStyle name="Normal 3 3 2 3 2 3 8" xfId="26504" xr:uid="{00000000-0005-0000-0000-0000E3B60000}"/>
    <cellStyle name="Normal 3 3 2 3 2 3 9" xfId="34890" xr:uid="{00000000-0005-0000-0000-0000E4B60000}"/>
    <cellStyle name="Normal 3 3 2 3 2 4" xfId="1249" xr:uid="{00000000-0005-0000-0000-0000E5B60000}"/>
    <cellStyle name="Normal 3 3 2 3 2 4 10" xfId="51660" xr:uid="{00000000-0005-0000-0000-0000E6B60000}"/>
    <cellStyle name="Normal 3 3 2 3 2 4 11" xfId="60046" xr:uid="{00000000-0005-0000-0000-0000E7B60000}"/>
    <cellStyle name="Normal 3 3 2 3 2 4 2" xfId="3200" xr:uid="{00000000-0005-0000-0000-0000E8B60000}"/>
    <cellStyle name="Normal 3 3 2 3 2 4 2 2" xfId="5917" xr:uid="{00000000-0005-0000-0000-0000E9B60000}"/>
    <cellStyle name="Normal 3 3 2 3 2 4 2 2 2" xfId="17271" xr:uid="{00000000-0005-0000-0000-0000EAB60000}"/>
    <cellStyle name="Normal 3 3 2 3 2 4 2 2 3" xfId="25657" xr:uid="{00000000-0005-0000-0000-0000EBB60000}"/>
    <cellStyle name="Normal 3 3 2 3 2 4 2 2 4" xfId="34043" xr:uid="{00000000-0005-0000-0000-0000ECB60000}"/>
    <cellStyle name="Normal 3 3 2 3 2 4 2 2 5" xfId="42429" xr:uid="{00000000-0005-0000-0000-0000EDB60000}"/>
    <cellStyle name="Normal 3 3 2 3 2 4 2 2 6" xfId="50815" xr:uid="{00000000-0005-0000-0000-0000EEB60000}"/>
    <cellStyle name="Normal 3 3 2 3 2 4 2 2 7" xfId="59201" xr:uid="{00000000-0005-0000-0000-0000EFB60000}"/>
    <cellStyle name="Normal 3 3 2 3 2 4 2 3" xfId="8885" xr:uid="{00000000-0005-0000-0000-0000F0B60000}"/>
    <cellStyle name="Normal 3 3 2 3 2 4 2 3 2" xfId="14561" xr:uid="{00000000-0005-0000-0000-0000F1B60000}"/>
    <cellStyle name="Normal 3 3 2 3 2 4 2 3 3" xfId="22947" xr:uid="{00000000-0005-0000-0000-0000F2B60000}"/>
    <cellStyle name="Normal 3 3 2 3 2 4 2 3 4" xfId="31333" xr:uid="{00000000-0005-0000-0000-0000F3B60000}"/>
    <cellStyle name="Normal 3 3 2 3 2 4 2 3 5" xfId="39719" xr:uid="{00000000-0005-0000-0000-0000F4B60000}"/>
    <cellStyle name="Normal 3 3 2 3 2 4 2 3 6" xfId="48105" xr:uid="{00000000-0005-0000-0000-0000F5B60000}"/>
    <cellStyle name="Normal 3 3 2 3 2 4 2 3 7" xfId="56491" xr:uid="{00000000-0005-0000-0000-0000F6B60000}"/>
    <cellStyle name="Normal 3 3 2 3 2 4 2 4" xfId="11595" xr:uid="{00000000-0005-0000-0000-0000F7B60000}"/>
    <cellStyle name="Normal 3 3 2 3 2 4 2 5" xfId="19981" xr:uid="{00000000-0005-0000-0000-0000F8B60000}"/>
    <cellStyle name="Normal 3 3 2 3 2 4 2 6" xfId="28367" xr:uid="{00000000-0005-0000-0000-0000F9B60000}"/>
    <cellStyle name="Normal 3 3 2 3 2 4 2 7" xfId="36753" xr:uid="{00000000-0005-0000-0000-0000FAB60000}"/>
    <cellStyle name="Normal 3 3 2 3 2 4 2 8" xfId="45139" xr:uid="{00000000-0005-0000-0000-0000FBB60000}"/>
    <cellStyle name="Normal 3 3 2 3 2 4 2 9" xfId="53525" xr:uid="{00000000-0005-0000-0000-0000FCB60000}"/>
    <cellStyle name="Normal 3 3 2 3 2 4 3" xfId="4052" xr:uid="{00000000-0005-0000-0000-0000FDB60000}"/>
    <cellStyle name="Normal 3 3 2 3 2 4 3 2" xfId="15406" xr:uid="{00000000-0005-0000-0000-0000FEB60000}"/>
    <cellStyle name="Normal 3 3 2 3 2 4 3 3" xfId="23792" xr:uid="{00000000-0005-0000-0000-0000FFB60000}"/>
    <cellStyle name="Normal 3 3 2 3 2 4 3 4" xfId="32178" xr:uid="{00000000-0005-0000-0000-000000B70000}"/>
    <cellStyle name="Normal 3 3 2 3 2 4 3 5" xfId="40564" xr:uid="{00000000-0005-0000-0000-000001B70000}"/>
    <cellStyle name="Normal 3 3 2 3 2 4 3 6" xfId="48950" xr:uid="{00000000-0005-0000-0000-000002B70000}"/>
    <cellStyle name="Normal 3 3 2 3 2 4 3 7" xfId="57336" xr:uid="{00000000-0005-0000-0000-000003B70000}"/>
    <cellStyle name="Normal 3 3 2 3 2 4 4" xfId="7020" xr:uid="{00000000-0005-0000-0000-000004B70000}"/>
    <cellStyle name="Normal 3 3 2 3 2 4 4 2" xfId="12696" xr:uid="{00000000-0005-0000-0000-000005B70000}"/>
    <cellStyle name="Normal 3 3 2 3 2 4 4 3" xfId="21082" xr:uid="{00000000-0005-0000-0000-000006B70000}"/>
    <cellStyle name="Normal 3 3 2 3 2 4 4 4" xfId="29468" xr:uid="{00000000-0005-0000-0000-000007B70000}"/>
    <cellStyle name="Normal 3 3 2 3 2 4 4 5" xfId="37854" xr:uid="{00000000-0005-0000-0000-000008B70000}"/>
    <cellStyle name="Normal 3 3 2 3 2 4 4 6" xfId="46240" xr:uid="{00000000-0005-0000-0000-000009B70000}"/>
    <cellStyle name="Normal 3 3 2 3 2 4 4 7" xfId="54626" xr:uid="{00000000-0005-0000-0000-00000AB70000}"/>
    <cellStyle name="Normal 3 3 2 3 2 4 5" xfId="9730" xr:uid="{00000000-0005-0000-0000-00000BB70000}"/>
    <cellStyle name="Normal 3 3 2 3 2 4 6" xfId="18116" xr:uid="{00000000-0005-0000-0000-00000CB70000}"/>
    <cellStyle name="Normal 3 3 2 3 2 4 7" xfId="26502" xr:uid="{00000000-0005-0000-0000-00000DB70000}"/>
    <cellStyle name="Normal 3 3 2 3 2 4 8" xfId="34888" xr:uid="{00000000-0005-0000-0000-00000EB70000}"/>
    <cellStyle name="Normal 3 3 2 3 2 4 9" xfId="43274" xr:uid="{00000000-0005-0000-0000-00000FB70000}"/>
    <cellStyle name="Normal 3 3 2 3 2 5" xfId="1726" xr:uid="{00000000-0005-0000-0000-000010B70000}"/>
    <cellStyle name="Normal 3 3 2 3 2 5 10" xfId="52051" xr:uid="{00000000-0005-0000-0000-000011B70000}"/>
    <cellStyle name="Normal 3 3 2 3 2 5 11" xfId="60437" xr:uid="{00000000-0005-0000-0000-000012B70000}"/>
    <cellStyle name="Normal 3 3 2 3 2 5 2" xfId="2746" xr:uid="{00000000-0005-0000-0000-000013B70000}"/>
    <cellStyle name="Normal 3 3 2 3 2 5 2 2" xfId="5463" xr:uid="{00000000-0005-0000-0000-000014B70000}"/>
    <cellStyle name="Normal 3 3 2 3 2 5 2 2 2" xfId="16817" xr:uid="{00000000-0005-0000-0000-000015B70000}"/>
    <cellStyle name="Normal 3 3 2 3 2 5 2 2 3" xfId="25203" xr:uid="{00000000-0005-0000-0000-000016B70000}"/>
    <cellStyle name="Normal 3 3 2 3 2 5 2 2 4" xfId="33589" xr:uid="{00000000-0005-0000-0000-000017B70000}"/>
    <cellStyle name="Normal 3 3 2 3 2 5 2 2 5" xfId="41975" xr:uid="{00000000-0005-0000-0000-000018B70000}"/>
    <cellStyle name="Normal 3 3 2 3 2 5 2 2 6" xfId="50361" xr:uid="{00000000-0005-0000-0000-000019B70000}"/>
    <cellStyle name="Normal 3 3 2 3 2 5 2 2 7" xfId="58747" xr:uid="{00000000-0005-0000-0000-00001AB70000}"/>
    <cellStyle name="Normal 3 3 2 3 2 5 2 3" xfId="8431" xr:uid="{00000000-0005-0000-0000-00001BB70000}"/>
    <cellStyle name="Normal 3 3 2 3 2 5 2 3 2" xfId="14107" xr:uid="{00000000-0005-0000-0000-00001CB70000}"/>
    <cellStyle name="Normal 3 3 2 3 2 5 2 3 3" xfId="22493" xr:uid="{00000000-0005-0000-0000-00001DB70000}"/>
    <cellStyle name="Normal 3 3 2 3 2 5 2 3 4" xfId="30879" xr:uid="{00000000-0005-0000-0000-00001EB70000}"/>
    <cellStyle name="Normal 3 3 2 3 2 5 2 3 5" xfId="39265" xr:uid="{00000000-0005-0000-0000-00001FB70000}"/>
    <cellStyle name="Normal 3 3 2 3 2 5 2 3 6" xfId="47651" xr:uid="{00000000-0005-0000-0000-000020B70000}"/>
    <cellStyle name="Normal 3 3 2 3 2 5 2 3 7" xfId="56037" xr:uid="{00000000-0005-0000-0000-000021B70000}"/>
    <cellStyle name="Normal 3 3 2 3 2 5 2 4" xfId="11141" xr:uid="{00000000-0005-0000-0000-000022B70000}"/>
    <cellStyle name="Normal 3 3 2 3 2 5 2 5" xfId="19527" xr:uid="{00000000-0005-0000-0000-000023B70000}"/>
    <cellStyle name="Normal 3 3 2 3 2 5 2 6" xfId="27913" xr:uid="{00000000-0005-0000-0000-000024B70000}"/>
    <cellStyle name="Normal 3 3 2 3 2 5 2 7" xfId="36299" xr:uid="{00000000-0005-0000-0000-000025B70000}"/>
    <cellStyle name="Normal 3 3 2 3 2 5 2 8" xfId="44685" xr:uid="{00000000-0005-0000-0000-000026B70000}"/>
    <cellStyle name="Normal 3 3 2 3 2 5 2 9" xfId="53071" xr:uid="{00000000-0005-0000-0000-000027B70000}"/>
    <cellStyle name="Normal 3 3 2 3 2 5 3" xfId="4443" xr:uid="{00000000-0005-0000-0000-000028B70000}"/>
    <cellStyle name="Normal 3 3 2 3 2 5 3 2" xfId="15797" xr:uid="{00000000-0005-0000-0000-000029B70000}"/>
    <cellStyle name="Normal 3 3 2 3 2 5 3 3" xfId="24183" xr:uid="{00000000-0005-0000-0000-00002AB70000}"/>
    <cellStyle name="Normal 3 3 2 3 2 5 3 4" xfId="32569" xr:uid="{00000000-0005-0000-0000-00002BB70000}"/>
    <cellStyle name="Normal 3 3 2 3 2 5 3 5" xfId="40955" xr:uid="{00000000-0005-0000-0000-00002CB70000}"/>
    <cellStyle name="Normal 3 3 2 3 2 5 3 6" xfId="49341" xr:uid="{00000000-0005-0000-0000-00002DB70000}"/>
    <cellStyle name="Normal 3 3 2 3 2 5 3 7" xfId="57727" xr:uid="{00000000-0005-0000-0000-00002EB70000}"/>
    <cellStyle name="Normal 3 3 2 3 2 5 4" xfId="7411" xr:uid="{00000000-0005-0000-0000-00002FB70000}"/>
    <cellStyle name="Normal 3 3 2 3 2 5 4 2" xfId="13087" xr:uid="{00000000-0005-0000-0000-000030B70000}"/>
    <cellStyle name="Normal 3 3 2 3 2 5 4 3" xfId="21473" xr:uid="{00000000-0005-0000-0000-000031B70000}"/>
    <cellStyle name="Normal 3 3 2 3 2 5 4 4" xfId="29859" xr:uid="{00000000-0005-0000-0000-000032B70000}"/>
    <cellStyle name="Normal 3 3 2 3 2 5 4 5" xfId="38245" xr:uid="{00000000-0005-0000-0000-000033B70000}"/>
    <cellStyle name="Normal 3 3 2 3 2 5 4 6" xfId="46631" xr:uid="{00000000-0005-0000-0000-000034B70000}"/>
    <cellStyle name="Normal 3 3 2 3 2 5 4 7" xfId="55017" xr:uid="{00000000-0005-0000-0000-000035B70000}"/>
    <cellStyle name="Normal 3 3 2 3 2 5 5" xfId="10121" xr:uid="{00000000-0005-0000-0000-000036B70000}"/>
    <cellStyle name="Normal 3 3 2 3 2 5 6" xfId="18507" xr:uid="{00000000-0005-0000-0000-000037B70000}"/>
    <cellStyle name="Normal 3 3 2 3 2 5 7" xfId="26893" xr:uid="{00000000-0005-0000-0000-000038B70000}"/>
    <cellStyle name="Normal 3 3 2 3 2 5 8" xfId="35279" xr:uid="{00000000-0005-0000-0000-000039B70000}"/>
    <cellStyle name="Normal 3 3 2 3 2 5 9" xfId="43665" xr:uid="{00000000-0005-0000-0000-00003AB70000}"/>
    <cellStyle name="Normal 3 3 2 3 2 6" xfId="2355" xr:uid="{00000000-0005-0000-0000-00003BB70000}"/>
    <cellStyle name="Normal 3 3 2 3 2 6 2" xfId="5072" xr:uid="{00000000-0005-0000-0000-00003CB70000}"/>
    <cellStyle name="Normal 3 3 2 3 2 6 2 2" xfId="16426" xr:uid="{00000000-0005-0000-0000-00003DB70000}"/>
    <cellStyle name="Normal 3 3 2 3 2 6 2 3" xfId="24812" xr:uid="{00000000-0005-0000-0000-00003EB70000}"/>
    <cellStyle name="Normal 3 3 2 3 2 6 2 4" xfId="33198" xr:uid="{00000000-0005-0000-0000-00003FB70000}"/>
    <cellStyle name="Normal 3 3 2 3 2 6 2 5" xfId="41584" xr:uid="{00000000-0005-0000-0000-000040B70000}"/>
    <cellStyle name="Normal 3 3 2 3 2 6 2 6" xfId="49970" xr:uid="{00000000-0005-0000-0000-000041B70000}"/>
    <cellStyle name="Normal 3 3 2 3 2 6 2 7" xfId="58356" xr:uid="{00000000-0005-0000-0000-000042B70000}"/>
    <cellStyle name="Normal 3 3 2 3 2 6 3" xfId="8040" xr:uid="{00000000-0005-0000-0000-000043B70000}"/>
    <cellStyle name="Normal 3 3 2 3 2 6 3 2" xfId="13716" xr:uid="{00000000-0005-0000-0000-000044B70000}"/>
    <cellStyle name="Normal 3 3 2 3 2 6 3 3" xfId="22102" xr:uid="{00000000-0005-0000-0000-000045B70000}"/>
    <cellStyle name="Normal 3 3 2 3 2 6 3 4" xfId="30488" xr:uid="{00000000-0005-0000-0000-000046B70000}"/>
    <cellStyle name="Normal 3 3 2 3 2 6 3 5" xfId="38874" xr:uid="{00000000-0005-0000-0000-000047B70000}"/>
    <cellStyle name="Normal 3 3 2 3 2 6 3 6" xfId="47260" xr:uid="{00000000-0005-0000-0000-000048B70000}"/>
    <cellStyle name="Normal 3 3 2 3 2 6 3 7" xfId="55646" xr:uid="{00000000-0005-0000-0000-000049B70000}"/>
    <cellStyle name="Normal 3 3 2 3 2 6 4" xfId="10750" xr:uid="{00000000-0005-0000-0000-00004AB70000}"/>
    <cellStyle name="Normal 3 3 2 3 2 6 5" xfId="19136" xr:uid="{00000000-0005-0000-0000-00004BB70000}"/>
    <cellStyle name="Normal 3 3 2 3 2 6 6" xfId="27522" xr:uid="{00000000-0005-0000-0000-00004CB70000}"/>
    <cellStyle name="Normal 3 3 2 3 2 6 7" xfId="35908" xr:uid="{00000000-0005-0000-0000-00004DB70000}"/>
    <cellStyle name="Normal 3 3 2 3 2 6 8" xfId="44294" xr:uid="{00000000-0005-0000-0000-00004EB70000}"/>
    <cellStyle name="Normal 3 3 2 3 2 6 9" xfId="52680" xr:uid="{00000000-0005-0000-0000-00004FB70000}"/>
    <cellStyle name="Normal 3 3 2 3 2 7" xfId="769" xr:uid="{00000000-0005-0000-0000-000050B70000}"/>
    <cellStyle name="Normal 3 3 2 3 2 7 2" xfId="6566" xr:uid="{00000000-0005-0000-0000-000051B70000}"/>
    <cellStyle name="Normal 3 3 2 3 2 7 3" xfId="12242" xr:uid="{00000000-0005-0000-0000-000052B70000}"/>
    <cellStyle name="Normal 3 3 2 3 2 7 4" xfId="20628" xr:uid="{00000000-0005-0000-0000-000053B70000}"/>
    <cellStyle name="Normal 3 3 2 3 2 7 5" xfId="29014" xr:uid="{00000000-0005-0000-0000-000054B70000}"/>
    <cellStyle name="Normal 3 3 2 3 2 7 6" xfId="37400" xr:uid="{00000000-0005-0000-0000-000055B70000}"/>
    <cellStyle name="Normal 3 3 2 3 2 7 7" xfId="45786" xr:uid="{00000000-0005-0000-0000-000056B70000}"/>
    <cellStyle name="Normal 3 3 2 3 2 7 8" xfId="54172" xr:uid="{00000000-0005-0000-0000-000057B70000}"/>
    <cellStyle name="Normal 3 3 2 3 2 8" xfId="3598" xr:uid="{00000000-0005-0000-0000-000058B70000}"/>
    <cellStyle name="Normal 3 3 2 3 2 8 2" xfId="14952" xr:uid="{00000000-0005-0000-0000-000059B70000}"/>
    <cellStyle name="Normal 3 3 2 3 2 8 3" xfId="23338" xr:uid="{00000000-0005-0000-0000-00005AB70000}"/>
    <cellStyle name="Normal 3 3 2 3 2 8 4" xfId="31724" xr:uid="{00000000-0005-0000-0000-00005BB70000}"/>
    <cellStyle name="Normal 3 3 2 3 2 8 5" xfId="40110" xr:uid="{00000000-0005-0000-0000-00005CB70000}"/>
    <cellStyle name="Normal 3 3 2 3 2 8 6" xfId="48496" xr:uid="{00000000-0005-0000-0000-00005DB70000}"/>
    <cellStyle name="Normal 3 3 2 3 2 8 7" xfId="56882" xr:uid="{00000000-0005-0000-0000-00005EB70000}"/>
    <cellStyle name="Normal 3 3 2 3 2 9" xfId="6281" xr:uid="{00000000-0005-0000-0000-00005FB70000}"/>
    <cellStyle name="Normal 3 3 2 3 2 9 2" xfId="11957" xr:uid="{00000000-0005-0000-0000-000060B70000}"/>
    <cellStyle name="Normal 3 3 2 3 2 9 3" xfId="20343" xr:uid="{00000000-0005-0000-0000-000061B70000}"/>
    <cellStyle name="Normal 3 3 2 3 2 9 4" xfId="28729" xr:uid="{00000000-0005-0000-0000-000062B70000}"/>
    <cellStyle name="Normal 3 3 2 3 2 9 5" xfId="37115" xr:uid="{00000000-0005-0000-0000-000063B70000}"/>
    <cellStyle name="Normal 3 3 2 3 2 9 6" xfId="45501" xr:uid="{00000000-0005-0000-0000-000064B70000}"/>
    <cellStyle name="Normal 3 3 2 3 2 9 7" xfId="53887" xr:uid="{00000000-0005-0000-0000-000065B70000}"/>
    <cellStyle name="Normal 3 3 2 3 2_Sheet1" xfId="428" xr:uid="{00000000-0005-0000-0000-000066B70000}"/>
    <cellStyle name="Normal 3 3 2 3 3" xfId="429" xr:uid="{00000000-0005-0000-0000-000067B70000}"/>
    <cellStyle name="Normal 3 3 2 3 3 10" xfId="26050" xr:uid="{00000000-0005-0000-0000-000068B70000}"/>
    <cellStyle name="Normal 3 3 2 3 3 11" xfId="34436" xr:uid="{00000000-0005-0000-0000-000069B70000}"/>
    <cellStyle name="Normal 3 3 2 3 3 12" xfId="42822" xr:uid="{00000000-0005-0000-0000-00006AB70000}"/>
    <cellStyle name="Normal 3 3 2 3 3 13" xfId="51208" xr:uid="{00000000-0005-0000-0000-00006BB70000}"/>
    <cellStyle name="Normal 3 3 2 3 3 14" xfId="59594" xr:uid="{00000000-0005-0000-0000-00006CB70000}"/>
    <cellStyle name="Normal 3 3 2 3 3 15" xfId="60961" xr:uid="{00000000-0005-0000-0000-00006DB70000}"/>
    <cellStyle name="Normal 3 3 2 3 3 2" xfId="1252" xr:uid="{00000000-0005-0000-0000-00006EB70000}"/>
    <cellStyle name="Normal 3 3 2 3 3 2 10" xfId="51663" xr:uid="{00000000-0005-0000-0000-00006FB70000}"/>
    <cellStyle name="Normal 3 3 2 3 3 2 11" xfId="60049" xr:uid="{00000000-0005-0000-0000-000070B70000}"/>
    <cellStyle name="Normal 3 3 2 3 3 2 12" xfId="61456" xr:uid="{00000000-0005-0000-0000-000071B70000}"/>
    <cellStyle name="Normal 3 3 2 3 3 2 2" xfId="3203" xr:uid="{00000000-0005-0000-0000-000072B70000}"/>
    <cellStyle name="Normal 3 3 2 3 3 2 2 2" xfId="5920" xr:uid="{00000000-0005-0000-0000-000073B70000}"/>
    <cellStyle name="Normal 3 3 2 3 3 2 2 2 2" xfId="17274" xr:uid="{00000000-0005-0000-0000-000074B70000}"/>
    <cellStyle name="Normal 3 3 2 3 3 2 2 2 3" xfId="25660" xr:uid="{00000000-0005-0000-0000-000075B70000}"/>
    <cellStyle name="Normal 3 3 2 3 3 2 2 2 4" xfId="34046" xr:uid="{00000000-0005-0000-0000-000076B70000}"/>
    <cellStyle name="Normal 3 3 2 3 3 2 2 2 5" xfId="42432" xr:uid="{00000000-0005-0000-0000-000077B70000}"/>
    <cellStyle name="Normal 3 3 2 3 3 2 2 2 6" xfId="50818" xr:uid="{00000000-0005-0000-0000-000078B70000}"/>
    <cellStyle name="Normal 3 3 2 3 3 2 2 2 7" xfId="59204" xr:uid="{00000000-0005-0000-0000-000079B70000}"/>
    <cellStyle name="Normal 3 3 2 3 3 2 2 3" xfId="8888" xr:uid="{00000000-0005-0000-0000-00007AB70000}"/>
    <cellStyle name="Normal 3 3 2 3 3 2 2 3 2" xfId="14564" xr:uid="{00000000-0005-0000-0000-00007BB70000}"/>
    <cellStyle name="Normal 3 3 2 3 3 2 2 3 3" xfId="22950" xr:uid="{00000000-0005-0000-0000-00007CB70000}"/>
    <cellStyle name="Normal 3 3 2 3 3 2 2 3 4" xfId="31336" xr:uid="{00000000-0005-0000-0000-00007DB70000}"/>
    <cellStyle name="Normal 3 3 2 3 3 2 2 3 5" xfId="39722" xr:uid="{00000000-0005-0000-0000-00007EB70000}"/>
    <cellStyle name="Normal 3 3 2 3 3 2 2 3 6" xfId="48108" xr:uid="{00000000-0005-0000-0000-00007FB70000}"/>
    <cellStyle name="Normal 3 3 2 3 3 2 2 3 7" xfId="56494" xr:uid="{00000000-0005-0000-0000-000080B70000}"/>
    <cellStyle name="Normal 3 3 2 3 3 2 2 4" xfId="11598" xr:uid="{00000000-0005-0000-0000-000081B70000}"/>
    <cellStyle name="Normal 3 3 2 3 3 2 2 5" xfId="19984" xr:uid="{00000000-0005-0000-0000-000082B70000}"/>
    <cellStyle name="Normal 3 3 2 3 3 2 2 6" xfId="28370" xr:uid="{00000000-0005-0000-0000-000083B70000}"/>
    <cellStyle name="Normal 3 3 2 3 3 2 2 7" xfId="36756" xr:uid="{00000000-0005-0000-0000-000084B70000}"/>
    <cellStyle name="Normal 3 3 2 3 3 2 2 8" xfId="45142" xr:uid="{00000000-0005-0000-0000-000085B70000}"/>
    <cellStyle name="Normal 3 3 2 3 3 2 2 9" xfId="53528" xr:uid="{00000000-0005-0000-0000-000086B70000}"/>
    <cellStyle name="Normal 3 3 2 3 3 2 3" xfId="4055" xr:uid="{00000000-0005-0000-0000-000087B70000}"/>
    <cellStyle name="Normal 3 3 2 3 3 2 3 2" xfId="15409" xr:uid="{00000000-0005-0000-0000-000088B70000}"/>
    <cellStyle name="Normal 3 3 2 3 3 2 3 3" xfId="23795" xr:uid="{00000000-0005-0000-0000-000089B70000}"/>
    <cellStyle name="Normal 3 3 2 3 3 2 3 4" xfId="32181" xr:uid="{00000000-0005-0000-0000-00008AB70000}"/>
    <cellStyle name="Normal 3 3 2 3 3 2 3 5" xfId="40567" xr:uid="{00000000-0005-0000-0000-00008BB70000}"/>
    <cellStyle name="Normal 3 3 2 3 3 2 3 6" xfId="48953" xr:uid="{00000000-0005-0000-0000-00008CB70000}"/>
    <cellStyle name="Normal 3 3 2 3 3 2 3 7" xfId="57339" xr:uid="{00000000-0005-0000-0000-00008DB70000}"/>
    <cellStyle name="Normal 3 3 2 3 3 2 4" xfId="7023" xr:uid="{00000000-0005-0000-0000-00008EB70000}"/>
    <cellStyle name="Normal 3 3 2 3 3 2 4 2" xfId="12699" xr:uid="{00000000-0005-0000-0000-00008FB70000}"/>
    <cellStyle name="Normal 3 3 2 3 3 2 4 3" xfId="21085" xr:uid="{00000000-0005-0000-0000-000090B70000}"/>
    <cellStyle name="Normal 3 3 2 3 3 2 4 4" xfId="29471" xr:uid="{00000000-0005-0000-0000-000091B70000}"/>
    <cellStyle name="Normal 3 3 2 3 3 2 4 5" xfId="37857" xr:uid="{00000000-0005-0000-0000-000092B70000}"/>
    <cellStyle name="Normal 3 3 2 3 3 2 4 6" xfId="46243" xr:uid="{00000000-0005-0000-0000-000093B70000}"/>
    <cellStyle name="Normal 3 3 2 3 3 2 4 7" xfId="54629" xr:uid="{00000000-0005-0000-0000-000094B70000}"/>
    <cellStyle name="Normal 3 3 2 3 3 2 5" xfId="9733" xr:uid="{00000000-0005-0000-0000-000095B70000}"/>
    <cellStyle name="Normal 3 3 2 3 3 2 6" xfId="18119" xr:uid="{00000000-0005-0000-0000-000096B70000}"/>
    <cellStyle name="Normal 3 3 2 3 3 2 7" xfId="26505" xr:uid="{00000000-0005-0000-0000-000097B70000}"/>
    <cellStyle name="Normal 3 3 2 3 3 2 8" xfId="34891" xr:uid="{00000000-0005-0000-0000-000098B70000}"/>
    <cellStyle name="Normal 3 3 2 3 3 2 9" xfId="43277" xr:uid="{00000000-0005-0000-0000-000099B70000}"/>
    <cellStyle name="Normal 3 3 2 3 3 3" xfId="1728" xr:uid="{00000000-0005-0000-0000-00009AB70000}"/>
    <cellStyle name="Normal 3 3 2 3 3 3 10" xfId="52053" xr:uid="{00000000-0005-0000-0000-00009BB70000}"/>
    <cellStyle name="Normal 3 3 2 3 3 3 11" xfId="60439" xr:uid="{00000000-0005-0000-0000-00009CB70000}"/>
    <cellStyle name="Normal 3 3 2 3 3 3 2" xfId="2748" xr:uid="{00000000-0005-0000-0000-00009DB70000}"/>
    <cellStyle name="Normal 3 3 2 3 3 3 2 2" xfId="5465" xr:uid="{00000000-0005-0000-0000-00009EB70000}"/>
    <cellStyle name="Normal 3 3 2 3 3 3 2 2 2" xfId="16819" xr:uid="{00000000-0005-0000-0000-00009FB70000}"/>
    <cellStyle name="Normal 3 3 2 3 3 3 2 2 3" xfId="25205" xr:uid="{00000000-0005-0000-0000-0000A0B70000}"/>
    <cellStyle name="Normal 3 3 2 3 3 3 2 2 4" xfId="33591" xr:uid="{00000000-0005-0000-0000-0000A1B70000}"/>
    <cellStyle name="Normal 3 3 2 3 3 3 2 2 5" xfId="41977" xr:uid="{00000000-0005-0000-0000-0000A2B70000}"/>
    <cellStyle name="Normal 3 3 2 3 3 3 2 2 6" xfId="50363" xr:uid="{00000000-0005-0000-0000-0000A3B70000}"/>
    <cellStyle name="Normal 3 3 2 3 3 3 2 2 7" xfId="58749" xr:uid="{00000000-0005-0000-0000-0000A4B70000}"/>
    <cellStyle name="Normal 3 3 2 3 3 3 2 3" xfId="8433" xr:uid="{00000000-0005-0000-0000-0000A5B70000}"/>
    <cellStyle name="Normal 3 3 2 3 3 3 2 3 2" xfId="14109" xr:uid="{00000000-0005-0000-0000-0000A6B70000}"/>
    <cellStyle name="Normal 3 3 2 3 3 3 2 3 3" xfId="22495" xr:uid="{00000000-0005-0000-0000-0000A7B70000}"/>
    <cellStyle name="Normal 3 3 2 3 3 3 2 3 4" xfId="30881" xr:uid="{00000000-0005-0000-0000-0000A8B70000}"/>
    <cellStyle name="Normal 3 3 2 3 3 3 2 3 5" xfId="39267" xr:uid="{00000000-0005-0000-0000-0000A9B70000}"/>
    <cellStyle name="Normal 3 3 2 3 3 3 2 3 6" xfId="47653" xr:uid="{00000000-0005-0000-0000-0000AAB70000}"/>
    <cellStyle name="Normal 3 3 2 3 3 3 2 3 7" xfId="56039" xr:uid="{00000000-0005-0000-0000-0000ABB70000}"/>
    <cellStyle name="Normal 3 3 2 3 3 3 2 4" xfId="11143" xr:uid="{00000000-0005-0000-0000-0000ACB70000}"/>
    <cellStyle name="Normal 3 3 2 3 3 3 2 5" xfId="19529" xr:uid="{00000000-0005-0000-0000-0000ADB70000}"/>
    <cellStyle name="Normal 3 3 2 3 3 3 2 6" xfId="27915" xr:uid="{00000000-0005-0000-0000-0000AEB70000}"/>
    <cellStyle name="Normal 3 3 2 3 3 3 2 7" xfId="36301" xr:uid="{00000000-0005-0000-0000-0000AFB70000}"/>
    <cellStyle name="Normal 3 3 2 3 3 3 2 8" xfId="44687" xr:uid="{00000000-0005-0000-0000-0000B0B70000}"/>
    <cellStyle name="Normal 3 3 2 3 3 3 2 9" xfId="53073" xr:uid="{00000000-0005-0000-0000-0000B1B70000}"/>
    <cellStyle name="Normal 3 3 2 3 3 3 3" xfId="4445" xr:uid="{00000000-0005-0000-0000-0000B2B70000}"/>
    <cellStyle name="Normal 3 3 2 3 3 3 3 2" xfId="15799" xr:uid="{00000000-0005-0000-0000-0000B3B70000}"/>
    <cellStyle name="Normal 3 3 2 3 3 3 3 3" xfId="24185" xr:uid="{00000000-0005-0000-0000-0000B4B70000}"/>
    <cellStyle name="Normal 3 3 2 3 3 3 3 4" xfId="32571" xr:uid="{00000000-0005-0000-0000-0000B5B70000}"/>
    <cellStyle name="Normal 3 3 2 3 3 3 3 5" xfId="40957" xr:uid="{00000000-0005-0000-0000-0000B6B70000}"/>
    <cellStyle name="Normal 3 3 2 3 3 3 3 6" xfId="49343" xr:uid="{00000000-0005-0000-0000-0000B7B70000}"/>
    <cellStyle name="Normal 3 3 2 3 3 3 3 7" xfId="57729" xr:uid="{00000000-0005-0000-0000-0000B8B70000}"/>
    <cellStyle name="Normal 3 3 2 3 3 3 4" xfId="7413" xr:uid="{00000000-0005-0000-0000-0000B9B70000}"/>
    <cellStyle name="Normal 3 3 2 3 3 3 4 2" xfId="13089" xr:uid="{00000000-0005-0000-0000-0000BAB70000}"/>
    <cellStyle name="Normal 3 3 2 3 3 3 4 3" xfId="21475" xr:uid="{00000000-0005-0000-0000-0000BBB70000}"/>
    <cellStyle name="Normal 3 3 2 3 3 3 4 4" xfId="29861" xr:uid="{00000000-0005-0000-0000-0000BCB70000}"/>
    <cellStyle name="Normal 3 3 2 3 3 3 4 5" xfId="38247" xr:uid="{00000000-0005-0000-0000-0000BDB70000}"/>
    <cellStyle name="Normal 3 3 2 3 3 3 4 6" xfId="46633" xr:uid="{00000000-0005-0000-0000-0000BEB70000}"/>
    <cellStyle name="Normal 3 3 2 3 3 3 4 7" xfId="55019" xr:uid="{00000000-0005-0000-0000-0000BFB70000}"/>
    <cellStyle name="Normal 3 3 2 3 3 3 5" xfId="10123" xr:uid="{00000000-0005-0000-0000-0000C0B70000}"/>
    <cellStyle name="Normal 3 3 2 3 3 3 6" xfId="18509" xr:uid="{00000000-0005-0000-0000-0000C1B70000}"/>
    <cellStyle name="Normal 3 3 2 3 3 3 7" xfId="26895" xr:uid="{00000000-0005-0000-0000-0000C2B70000}"/>
    <cellStyle name="Normal 3 3 2 3 3 3 8" xfId="35281" xr:uid="{00000000-0005-0000-0000-0000C3B70000}"/>
    <cellStyle name="Normal 3 3 2 3 3 3 9" xfId="43667" xr:uid="{00000000-0005-0000-0000-0000C4B70000}"/>
    <cellStyle name="Normal 3 3 2 3 3 4" xfId="2358" xr:uid="{00000000-0005-0000-0000-0000C5B70000}"/>
    <cellStyle name="Normal 3 3 2 3 3 4 2" xfId="5075" xr:uid="{00000000-0005-0000-0000-0000C6B70000}"/>
    <cellStyle name="Normal 3 3 2 3 3 4 2 2" xfId="16429" xr:uid="{00000000-0005-0000-0000-0000C7B70000}"/>
    <cellStyle name="Normal 3 3 2 3 3 4 2 3" xfId="24815" xr:uid="{00000000-0005-0000-0000-0000C8B70000}"/>
    <cellStyle name="Normal 3 3 2 3 3 4 2 4" xfId="33201" xr:uid="{00000000-0005-0000-0000-0000C9B70000}"/>
    <cellStyle name="Normal 3 3 2 3 3 4 2 5" xfId="41587" xr:uid="{00000000-0005-0000-0000-0000CAB70000}"/>
    <cellStyle name="Normal 3 3 2 3 3 4 2 6" xfId="49973" xr:uid="{00000000-0005-0000-0000-0000CBB70000}"/>
    <cellStyle name="Normal 3 3 2 3 3 4 2 7" xfId="58359" xr:uid="{00000000-0005-0000-0000-0000CCB70000}"/>
    <cellStyle name="Normal 3 3 2 3 3 4 3" xfId="8043" xr:uid="{00000000-0005-0000-0000-0000CDB70000}"/>
    <cellStyle name="Normal 3 3 2 3 3 4 3 2" xfId="13719" xr:uid="{00000000-0005-0000-0000-0000CEB70000}"/>
    <cellStyle name="Normal 3 3 2 3 3 4 3 3" xfId="22105" xr:uid="{00000000-0005-0000-0000-0000CFB70000}"/>
    <cellStyle name="Normal 3 3 2 3 3 4 3 4" xfId="30491" xr:uid="{00000000-0005-0000-0000-0000D0B70000}"/>
    <cellStyle name="Normal 3 3 2 3 3 4 3 5" xfId="38877" xr:uid="{00000000-0005-0000-0000-0000D1B70000}"/>
    <cellStyle name="Normal 3 3 2 3 3 4 3 6" xfId="47263" xr:uid="{00000000-0005-0000-0000-0000D2B70000}"/>
    <cellStyle name="Normal 3 3 2 3 3 4 3 7" xfId="55649" xr:uid="{00000000-0005-0000-0000-0000D3B70000}"/>
    <cellStyle name="Normal 3 3 2 3 3 4 4" xfId="10753" xr:uid="{00000000-0005-0000-0000-0000D4B70000}"/>
    <cellStyle name="Normal 3 3 2 3 3 4 5" xfId="19139" xr:uid="{00000000-0005-0000-0000-0000D5B70000}"/>
    <cellStyle name="Normal 3 3 2 3 3 4 6" xfId="27525" xr:uid="{00000000-0005-0000-0000-0000D6B70000}"/>
    <cellStyle name="Normal 3 3 2 3 3 4 7" xfId="35911" xr:uid="{00000000-0005-0000-0000-0000D7B70000}"/>
    <cellStyle name="Normal 3 3 2 3 3 4 8" xfId="44297" xr:uid="{00000000-0005-0000-0000-0000D8B70000}"/>
    <cellStyle name="Normal 3 3 2 3 3 4 9" xfId="52683" xr:uid="{00000000-0005-0000-0000-0000D9B70000}"/>
    <cellStyle name="Normal 3 3 2 3 3 5" xfId="770" xr:uid="{00000000-0005-0000-0000-0000DAB70000}"/>
    <cellStyle name="Normal 3 3 2 3 3 5 2" xfId="6568" xr:uid="{00000000-0005-0000-0000-0000DBB70000}"/>
    <cellStyle name="Normal 3 3 2 3 3 5 3" xfId="12244" xr:uid="{00000000-0005-0000-0000-0000DCB70000}"/>
    <cellStyle name="Normal 3 3 2 3 3 5 4" xfId="20630" xr:uid="{00000000-0005-0000-0000-0000DDB70000}"/>
    <cellStyle name="Normal 3 3 2 3 3 5 5" xfId="29016" xr:uid="{00000000-0005-0000-0000-0000DEB70000}"/>
    <cellStyle name="Normal 3 3 2 3 3 5 6" xfId="37402" xr:uid="{00000000-0005-0000-0000-0000DFB70000}"/>
    <cellStyle name="Normal 3 3 2 3 3 5 7" xfId="45788" xr:uid="{00000000-0005-0000-0000-0000E0B70000}"/>
    <cellStyle name="Normal 3 3 2 3 3 5 8" xfId="54174" xr:uid="{00000000-0005-0000-0000-0000E1B70000}"/>
    <cellStyle name="Normal 3 3 2 3 3 6" xfId="3600" xr:uid="{00000000-0005-0000-0000-0000E2B70000}"/>
    <cellStyle name="Normal 3 3 2 3 3 6 2" xfId="14954" xr:uid="{00000000-0005-0000-0000-0000E3B70000}"/>
    <cellStyle name="Normal 3 3 2 3 3 6 3" xfId="23340" xr:uid="{00000000-0005-0000-0000-0000E4B70000}"/>
    <cellStyle name="Normal 3 3 2 3 3 6 4" xfId="31726" xr:uid="{00000000-0005-0000-0000-0000E5B70000}"/>
    <cellStyle name="Normal 3 3 2 3 3 6 5" xfId="40112" xr:uid="{00000000-0005-0000-0000-0000E6B70000}"/>
    <cellStyle name="Normal 3 3 2 3 3 6 6" xfId="48498" xr:uid="{00000000-0005-0000-0000-0000E7B70000}"/>
    <cellStyle name="Normal 3 3 2 3 3 6 7" xfId="56884" xr:uid="{00000000-0005-0000-0000-0000E8B70000}"/>
    <cellStyle name="Normal 3 3 2 3 3 7" xfId="6209" xr:uid="{00000000-0005-0000-0000-0000E9B70000}"/>
    <cellStyle name="Normal 3 3 2 3 3 7 2" xfId="11885" xr:uid="{00000000-0005-0000-0000-0000EAB70000}"/>
    <cellStyle name="Normal 3 3 2 3 3 7 3" xfId="20271" xr:uid="{00000000-0005-0000-0000-0000EBB70000}"/>
    <cellStyle name="Normal 3 3 2 3 3 7 4" xfId="28657" xr:uid="{00000000-0005-0000-0000-0000ECB70000}"/>
    <cellStyle name="Normal 3 3 2 3 3 7 5" xfId="37043" xr:uid="{00000000-0005-0000-0000-0000EDB70000}"/>
    <cellStyle name="Normal 3 3 2 3 3 7 6" xfId="45429" xr:uid="{00000000-0005-0000-0000-0000EEB70000}"/>
    <cellStyle name="Normal 3 3 2 3 3 7 7" xfId="53815" xr:uid="{00000000-0005-0000-0000-0000EFB70000}"/>
    <cellStyle name="Normal 3 3 2 3 3 8" xfId="9278" xr:uid="{00000000-0005-0000-0000-0000F0B70000}"/>
    <cellStyle name="Normal 3 3 2 3 3 9" xfId="17664" xr:uid="{00000000-0005-0000-0000-0000F1B70000}"/>
    <cellStyle name="Normal 3 3 2 3 4" xfId="1253" xr:uid="{00000000-0005-0000-0000-0000F2B70000}"/>
    <cellStyle name="Normal 3 3 2 3 4 10" xfId="43278" xr:uid="{00000000-0005-0000-0000-0000F3B70000}"/>
    <cellStyle name="Normal 3 3 2 3 4 11" xfId="51664" xr:uid="{00000000-0005-0000-0000-0000F4B70000}"/>
    <cellStyle name="Normal 3 3 2 3 4 12" xfId="60050" xr:uid="{00000000-0005-0000-0000-0000F5B70000}"/>
    <cellStyle name="Normal 3 3 2 3 4 13" xfId="61453" xr:uid="{00000000-0005-0000-0000-0000F6B70000}"/>
    <cellStyle name="Normal 3 3 2 3 4 2" xfId="1937" xr:uid="{00000000-0005-0000-0000-0000F7B70000}"/>
    <cellStyle name="Normal 3 3 2 3 4 2 10" xfId="52262" xr:uid="{00000000-0005-0000-0000-0000F8B70000}"/>
    <cellStyle name="Normal 3 3 2 3 4 2 11" xfId="60648" xr:uid="{00000000-0005-0000-0000-0000F9B70000}"/>
    <cellStyle name="Normal 3 3 2 3 4 2 2" xfId="3204" xr:uid="{00000000-0005-0000-0000-0000FAB70000}"/>
    <cellStyle name="Normal 3 3 2 3 4 2 2 2" xfId="5921" xr:uid="{00000000-0005-0000-0000-0000FBB70000}"/>
    <cellStyle name="Normal 3 3 2 3 4 2 2 2 2" xfId="17275" xr:uid="{00000000-0005-0000-0000-0000FCB70000}"/>
    <cellStyle name="Normal 3 3 2 3 4 2 2 2 3" xfId="25661" xr:uid="{00000000-0005-0000-0000-0000FDB70000}"/>
    <cellStyle name="Normal 3 3 2 3 4 2 2 2 4" xfId="34047" xr:uid="{00000000-0005-0000-0000-0000FEB70000}"/>
    <cellStyle name="Normal 3 3 2 3 4 2 2 2 5" xfId="42433" xr:uid="{00000000-0005-0000-0000-0000FFB70000}"/>
    <cellStyle name="Normal 3 3 2 3 4 2 2 2 6" xfId="50819" xr:uid="{00000000-0005-0000-0000-000000B80000}"/>
    <cellStyle name="Normal 3 3 2 3 4 2 2 2 7" xfId="59205" xr:uid="{00000000-0005-0000-0000-000001B80000}"/>
    <cellStyle name="Normal 3 3 2 3 4 2 2 3" xfId="8889" xr:uid="{00000000-0005-0000-0000-000002B80000}"/>
    <cellStyle name="Normal 3 3 2 3 4 2 2 3 2" xfId="14565" xr:uid="{00000000-0005-0000-0000-000003B80000}"/>
    <cellStyle name="Normal 3 3 2 3 4 2 2 3 3" xfId="22951" xr:uid="{00000000-0005-0000-0000-000004B80000}"/>
    <cellStyle name="Normal 3 3 2 3 4 2 2 3 4" xfId="31337" xr:uid="{00000000-0005-0000-0000-000005B80000}"/>
    <cellStyle name="Normal 3 3 2 3 4 2 2 3 5" xfId="39723" xr:uid="{00000000-0005-0000-0000-000006B80000}"/>
    <cellStyle name="Normal 3 3 2 3 4 2 2 3 6" xfId="48109" xr:uid="{00000000-0005-0000-0000-000007B80000}"/>
    <cellStyle name="Normal 3 3 2 3 4 2 2 3 7" xfId="56495" xr:uid="{00000000-0005-0000-0000-000008B80000}"/>
    <cellStyle name="Normal 3 3 2 3 4 2 2 4" xfId="11599" xr:uid="{00000000-0005-0000-0000-000009B80000}"/>
    <cellStyle name="Normal 3 3 2 3 4 2 2 5" xfId="19985" xr:uid="{00000000-0005-0000-0000-00000AB80000}"/>
    <cellStyle name="Normal 3 3 2 3 4 2 2 6" xfId="28371" xr:uid="{00000000-0005-0000-0000-00000BB80000}"/>
    <cellStyle name="Normal 3 3 2 3 4 2 2 7" xfId="36757" xr:uid="{00000000-0005-0000-0000-00000CB80000}"/>
    <cellStyle name="Normal 3 3 2 3 4 2 2 8" xfId="45143" xr:uid="{00000000-0005-0000-0000-00000DB80000}"/>
    <cellStyle name="Normal 3 3 2 3 4 2 2 9" xfId="53529" xr:uid="{00000000-0005-0000-0000-00000EB80000}"/>
    <cellStyle name="Normal 3 3 2 3 4 2 3" xfId="4654" xr:uid="{00000000-0005-0000-0000-00000FB80000}"/>
    <cellStyle name="Normal 3 3 2 3 4 2 3 2" xfId="16008" xr:uid="{00000000-0005-0000-0000-000010B80000}"/>
    <cellStyle name="Normal 3 3 2 3 4 2 3 3" xfId="24394" xr:uid="{00000000-0005-0000-0000-000011B80000}"/>
    <cellStyle name="Normal 3 3 2 3 4 2 3 4" xfId="32780" xr:uid="{00000000-0005-0000-0000-000012B80000}"/>
    <cellStyle name="Normal 3 3 2 3 4 2 3 5" xfId="41166" xr:uid="{00000000-0005-0000-0000-000013B80000}"/>
    <cellStyle name="Normal 3 3 2 3 4 2 3 6" xfId="49552" xr:uid="{00000000-0005-0000-0000-000014B80000}"/>
    <cellStyle name="Normal 3 3 2 3 4 2 3 7" xfId="57938" xr:uid="{00000000-0005-0000-0000-000015B80000}"/>
    <cellStyle name="Normal 3 3 2 3 4 2 4" xfId="7622" xr:uid="{00000000-0005-0000-0000-000016B80000}"/>
    <cellStyle name="Normal 3 3 2 3 4 2 4 2" xfId="13298" xr:uid="{00000000-0005-0000-0000-000017B80000}"/>
    <cellStyle name="Normal 3 3 2 3 4 2 4 3" xfId="21684" xr:uid="{00000000-0005-0000-0000-000018B80000}"/>
    <cellStyle name="Normal 3 3 2 3 4 2 4 4" xfId="30070" xr:uid="{00000000-0005-0000-0000-000019B80000}"/>
    <cellStyle name="Normal 3 3 2 3 4 2 4 5" xfId="38456" xr:uid="{00000000-0005-0000-0000-00001AB80000}"/>
    <cellStyle name="Normal 3 3 2 3 4 2 4 6" xfId="46842" xr:uid="{00000000-0005-0000-0000-00001BB80000}"/>
    <cellStyle name="Normal 3 3 2 3 4 2 4 7" xfId="55228" xr:uid="{00000000-0005-0000-0000-00001CB80000}"/>
    <cellStyle name="Normal 3 3 2 3 4 2 5" xfId="10332" xr:uid="{00000000-0005-0000-0000-00001DB80000}"/>
    <cellStyle name="Normal 3 3 2 3 4 2 6" xfId="18718" xr:uid="{00000000-0005-0000-0000-00001EB80000}"/>
    <cellStyle name="Normal 3 3 2 3 4 2 7" xfId="27104" xr:uid="{00000000-0005-0000-0000-00001FB80000}"/>
    <cellStyle name="Normal 3 3 2 3 4 2 8" xfId="35490" xr:uid="{00000000-0005-0000-0000-000020B80000}"/>
    <cellStyle name="Normal 3 3 2 3 4 2 9" xfId="43876" xr:uid="{00000000-0005-0000-0000-000021B80000}"/>
    <cellStyle name="Normal 3 3 2 3 4 3" xfId="2359" xr:uid="{00000000-0005-0000-0000-000022B80000}"/>
    <cellStyle name="Normal 3 3 2 3 4 3 2" xfId="5076" xr:uid="{00000000-0005-0000-0000-000023B80000}"/>
    <cellStyle name="Normal 3 3 2 3 4 3 2 2" xfId="16430" xr:uid="{00000000-0005-0000-0000-000024B80000}"/>
    <cellStyle name="Normal 3 3 2 3 4 3 2 3" xfId="24816" xr:uid="{00000000-0005-0000-0000-000025B80000}"/>
    <cellStyle name="Normal 3 3 2 3 4 3 2 4" xfId="33202" xr:uid="{00000000-0005-0000-0000-000026B80000}"/>
    <cellStyle name="Normal 3 3 2 3 4 3 2 5" xfId="41588" xr:uid="{00000000-0005-0000-0000-000027B80000}"/>
    <cellStyle name="Normal 3 3 2 3 4 3 2 6" xfId="49974" xr:uid="{00000000-0005-0000-0000-000028B80000}"/>
    <cellStyle name="Normal 3 3 2 3 4 3 2 7" xfId="58360" xr:uid="{00000000-0005-0000-0000-000029B80000}"/>
    <cellStyle name="Normal 3 3 2 3 4 3 3" xfId="8044" xr:uid="{00000000-0005-0000-0000-00002AB80000}"/>
    <cellStyle name="Normal 3 3 2 3 4 3 3 2" xfId="13720" xr:uid="{00000000-0005-0000-0000-00002BB80000}"/>
    <cellStyle name="Normal 3 3 2 3 4 3 3 3" xfId="22106" xr:uid="{00000000-0005-0000-0000-00002CB80000}"/>
    <cellStyle name="Normal 3 3 2 3 4 3 3 4" xfId="30492" xr:uid="{00000000-0005-0000-0000-00002DB80000}"/>
    <cellStyle name="Normal 3 3 2 3 4 3 3 5" xfId="38878" xr:uid="{00000000-0005-0000-0000-00002EB80000}"/>
    <cellStyle name="Normal 3 3 2 3 4 3 3 6" xfId="47264" xr:uid="{00000000-0005-0000-0000-00002FB80000}"/>
    <cellStyle name="Normal 3 3 2 3 4 3 3 7" xfId="55650" xr:uid="{00000000-0005-0000-0000-000030B80000}"/>
    <cellStyle name="Normal 3 3 2 3 4 3 4" xfId="10754" xr:uid="{00000000-0005-0000-0000-000031B80000}"/>
    <cellStyle name="Normal 3 3 2 3 4 3 5" xfId="19140" xr:uid="{00000000-0005-0000-0000-000032B80000}"/>
    <cellStyle name="Normal 3 3 2 3 4 3 6" xfId="27526" xr:uid="{00000000-0005-0000-0000-000033B80000}"/>
    <cellStyle name="Normal 3 3 2 3 4 3 7" xfId="35912" xr:uid="{00000000-0005-0000-0000-000034B80000}"/>
    <cellStyle name="Normal 3 3 2 3 4 3 8" xfId="44298" xr:uid="{00000000-0005-0000-0000-000035B80000}"/>
    <cellStyle name="Normal 3 3 2 3 4 3 9" xfId="52684" xr:uid="{00000000-0005-0000-0000-000036B80000}"/>
    <cellStyle name="Normal 3 3 2 3 4 4" xfId="4056" xr:uid="{00000000-0005-0000-0000-000037B80000}"/>
    <cellStyle name="Normal 3 3 2 3 4 4 2" xfId="15410" xr:uid="{00000000-0005-0000-0000-000038B80000}"/>
    <cellStyle name="Normal 3 3 2 3 4 4 3" xfId="23796" xr:uid="{00000000-0005-0000-0000-000039B80000}"/>
    <cellStyle name="Normal 3 3 2 3 4 4 4" xfId="32182" xr:uid="{00000000-0005-0000-0000-00003AB80000}"/>
    <cellStyle name="Normal 3 3 2 3 4 4 5" xfId="40568" xr:uid="{00000000-0005-0000-0000-00003BB80000}"/>
    <cellStyle name="Normal 3 3 2 3 4 4 6" xfId="48954" xr:uid="{00000000-0005-0000-0000-00003CB80000}"/>
    <cellStyle name="Normal 3 3 2 3 4 4 7" xfId="57340" xr:uid="{00000000-0005-0000-0000-00003DB80000}"/>
    <cellStyle name="Normal 3 3 2 3 4 5" xfId="7024" xr:uid="{00000000-0005-0000-0000-00003EB80000}"/>
    <cellStyle name="Normal 3 3 2 3 4 5 2" xfId="12700" xr:uid="{00000000-0005-0000-0000-00003FB80000}"/>
    <cellStyle name="Normal 3 3 2 3 4 5 3" xfId="21086" xr:uid="{00000000-0005-0000-0000-000040B80000}"/>
    <cellStyle name="Normal 3 3 2 3 4 5 4" xfId="29472" xr:uid="{00000000-0005-0000-0000-000041B80000}"/>
    <cellStyle name="Normal 3 3 2 3 4 5 5" xfId="37858" xr:uid="{00000000-0005-0000-0000-000042B80000}"/>
    <cellStyle name="Normal 3 3 2 3 4 5 6" xfId="46244" xr:uid="{00000000-0005-0000-0000-000043B80000}"/>
    <cellStyle name="Normal 3 3 2 3 4 5 7" xfId="54630" xr:uid="{00000000-0005-0000-0000-000044B80000}"/>
    <cellStyle name="Normal 3 3 2 3 4 6" xfId="9734" xr:uid="{00000000-0005-0000-0000-000045B80000}"/>
    <cellStyle name="Normal 3 3 2 3 4 7" xfId="18120" xr:uid="{00000000-0005-0000-0000-000046B80000}"/>
    <cellStyle name="Normal 3 3 2 3 4 8" xfId="26506" xr:uid="{00000000-0005-0000-0000-000047B80000}"/>
    <cellStyle name="Normal 3 3 2 3 4 9" xfId="34892" xr:uid="{00000000-0005-0000-0000-000048B80000}"/>
    <cellStyle name="Normal 3 3 2 3 5" xfId="1248" xr:uid="{00000000-0005-0000-0000-000049B80000}"/>
    <cellStyle name="Normal 3 3 2 3 5 10" xfId="51659" xr:uid="{00000000-0005-0000-0000-00004AB80000}"/>
    <cellStyle name="Normal 3 3 2 3 5 11" xfId="60045" xr:uid="{00000000-0005-0000-0000-00004BB80000}"/>
    <cellStyle name="Normal 3 3 2 3 5 2" xfId="3199" xr:uid="{00000000-0005-0000-0000-00004CB80000}"/>
    <cellStyle name="Normal 3 3 2 3 5 2 2" xfId="5916" xr:uid="{00000000-0005-0000-0000-00004DB80000}"/>
    <cellStyle name="Normal 3 3 2 3 5 2 2 2" xfId="17270" xr:uid="{00000000-0005-0000-0000-00004EB80000}"/>
    <cellStyle name="Normal 3 3 2 3 5 2 2 3" xfId="25656" xr:uid="{00000000-0005-0000-0000-00004FB80000}"/>
    <cellStyle name="Normal 3 3 2 3 5 2 2 4" xfId="34042" xr:uid="{00000000-0005-0000-0000-000050B80000}"/>
    <cellStyle name="Normal 3 3 2 3 5 2 2 5" xfId="42428" xr:uid="{00000000-0005-0000-0000-000051B80000}"/>
    <cellStyle name="Normal 3 3 2 3 5 2 2 6" xfId="50814" xr:uid="{00000000-0005-0000-0000-000052B80000}"/>
    <cellStyle name="Normal 3 3 2 3 5 2 2 7" xfId="59200" xr:uid="{00000000-0005-0000-0000-000053B80000}"/>
    <cellStyle name="Normal 3 3 2 3 5 2 3" xfId="8884" xr:uid="{00000000-0005-0000-0000-000054B80000}"/>
    <cellStyle name="Normal 3 3 2 3 5 2 3 2" xfId="14560" xr:uid="{00000000-0005-0000-0000-000055B80000}"/>
    <cellStyle name="Normal 3 3 2 3 5 2 3 3" xfId="22946" xr:uid="{00000000-0005-0000-0000-000056B80000}"/>
    <cellStyle name="Normal 3 3 2 3 5 2 3 4" xfId="31332" xr:uid="{00000000-0005-0000-0000-000057B80000}"/>
    <cellStyle name="Normal 3 3 2 3 5 2 3 5" xfId="39718" xr:uid="{00000000-0005-0000-0000-000058B80000}"/>
    <cellStyle name="Normal 3 3 2 3 5 2 3 6" xfId="48104" xr:uid="{00000000-0005-0000-0000-000059B80000}"/>
    <cellStyle name="Normal 3 3 2 3 5 2 3 7" xfId="56490" xr:uid="{00000000-0005-0000-0000-00005AB80000}"/>
    <cellStyle name="Normal 3 3 2 3 5 2 4" xfId="11594" xr:uid="{00000000-0005-0000-0000-00005BB80000}"/>
    <cellStyle name="Normal 3 3 2 3 5 2 5" xfId="19980" xr:uid="{00000000-0005-0000-0000-00005CB80000}"/>
    <cellStyle name="Normal 3 3 2 3 5 2 6" xfId="28366" xr:uid="{00000000-0005-0000-0000-00005DB80000}"/>
    <cellStyle name="Normal 3 3 2 3 5 2 7" xfId="36752" xr:uid="{00000000-0005-0000-0000-00005EB80000}"/>
    <cellStyle name="Normal 3 3 2 3 5 2 8" xfId="45138" xr:uid="{00000000-0005-0000-0000-00005FB80000}"/>
    <cellStyle name="Normal 3 3 2 3 5 2 9" xfId="53524" xr:uid="{00000000-0005-0000-0000-000060B80000}"/>
    <cellStyle name="Normal 3 3 2 3 5 3" xfId="4051" xr:uid="{00000000-0005-0000-0000-000061B80000}"/>
    <cellStyle name="Normal 3 3 2 3 5 3 2" xfId="15405" xr:uid="{00000000-0005-0000-0000-000062B80000}"/>
    <cellStyle name="Normal 3 3 2 3 5 3 3" xfId="23791" xr:uid="{00000000-0005-0000-0000-000063B80000}"/>
    <cellStyle name="Normal 3 3 2 3 5 3 4" xfId="32177" xr:uid="{00000000-0005-0000-0000-000064B80000}"/>
    <cellStyle name="Normal 3 3 2 3 5 3 5" xfId="40563" xr:uid="{00000000-0005-0000-0000-000065B80000}"/>
    <cellStyle name="Normal 3 3 2 3 5 3 6" xfId="48949" xr:uid="{00000000-0005-0000-0000-000066B80000}"/>
    <cellStyle name="Normal 3 3 2 3 5 3 7" xfId="57335" xr:uid="{00000000-0005-0000-0000-000067B80000}"/>
    <cellStyle name="Normal 3 3 2 3 5 4" xfId="7019" xr:uid="{00000000-0005-0000-0000-000068B80000}"/>
    <cellStyle name="Normal 3 3 2 3 5 4 2" xfId="12695" xr:uid="{00000000-0005-0000-0000-000069B80000}"/>
    <cellStyle name="Normal 3 3 2 3 5 4 3" xfId="21081" xr:uid="{00000000-0005-0000-0000-00006AB80000}"/>
    <cellStyle name="Normal 3 3 2 3 5 4 4" xfId="29467" xr:uid="{00000000-0005-0000-0000-00006BB80000}"/>
    <cellStyle name="Normal 3 3 2 3 5 4 5" xfId="37853" xr:uid="{00000000-0005-0000-0000-00006CB80000}"/>
    <cellStyle name="Normal 3 3 2 3 5 4 6" xfId="46239" xr:uid="{00000000-0005-0000-0000-00006DB80000}"/>
    <cellStyle name="Normal 3 3 2 3 5 4 7" xfId="54625" xr:uid="{00000000-0005-0000-0000-00006EB80000}"/>
    <cellStyle name="Normal 3 3 2 3 5 5" xfId="9729" xr:uid="{00000000-0005-0000-0000-00006FB80000}"/>
    <cellStyle name="Normal 3 3 2 3 5 6" xfId="18115" xr:uid="{00000000-0005-0000-0000-000070B80000}"/>
    <cellStyle name="Normal 3 3 2 3 5 7" xfId="26501" xr:uid="{00000000-0005-0000-0000-000071B80000}"/>
    <cellStyle name="Normal 3 3 2 3 5 8" xfId="34887" xr:uid="{00000000-0005-0000-0000-000072B80000}"/>
    <cellStyle name="Normal 3 3 2 3 5 9" xfId="43273" xr:uid="{00000000-0005-0000-0000-000073B80000}"/>
    <cellStyle name="Normal 3 3 2 3 6" xfId="1725" xr:uid="{00000000-0005-0000-0000-000074B80000}"/>
    <cellStyle name="Normal 3 3 2 3 6 10" xfId="52050" xr:uid="{00000000-0005-0000-0000-000075B80000}"/>
    <cellStyle name="Normal 3 3 2 3 6 11" xfId="60436" xr:uid="{00000000-0005-0000-0000-000076B80000}"/>
    <cellStyle name="Normal 3 3 2 3 6 2" xfId="2745" xr:uid="{00000000-0005-0000-0000-000077B80000}"/>
    <cellStyle name="Normal 3 3 2 3 6 2 2" xfId="5462" xr:uid="{00000000-0005-0000-0000-000078B80000}"/>
    <cellStyle name="Normal 3 3 2 3 6 2 2 2" xfId="16816" xr:uid="{00000000-0005-0000-0000-000079B80000}"/>
    <cellStyle name="Normal 3 3 2 3 6 2 2 3" xfId="25202" xr:uid="{00000000-0005-0000-0000-00007AB80000}"/>
    <cellStyle name="Normal 3 3 2 3 6 2 2 4" xfId="33588" xr:uid="{00000000-0005-0000-0000-00007BB80000}"/>
    <cellStyle name="Normal 3 3 2 3 6 2 2 5" xfId="41974" xr:uid="{00000000-0005-0000-0000-00007CB80000}"/>
    <cellStyle name="Normal 3 3 2 3 6 2 2 6" xfId="50360" xr:uid="{00000000-0005-0000-0000-00007DB80000}"/>
    <cellStyle name="Normal 3 3 2 3 6 2 2 7" xfId="58746" xr:uid="{00000000-0005-0000-0000-00007EB80000}"/>
    <cellStyle name="Normal 3 3 2 3 6 2 3" xfId="8430" xr:uid="{00000000-0005-0000-0000-00007FB80000}"/>
    <cellStyle name="Normal 3 3 2 3 6 2 3 2" xfId="14106" xr:uid="{00000000-0005-0000-0000-000080B80000}"/>
    <cellStyle name="Normal 3 3 2 3 6 2 3 3" xfId="22492" xr:uid="{00000000-0005-0000-0000-000081B80000}"/>
    <cellStyle name="Normal 3 3 2 3 6 2 3 4" xfId="30878" xr:uid="{00000000-0005-0000-0000-000082B80000}"/>
    <cellStyle name="Normal 3 3 2 3 6 2 3 5" xfId="39264" xr:uid="{00000000-0005-0000-0000-000083B80000}"/>
    <cellStyle name="Normal 3 3 2 3 6 2 3 6" xfId="47650" xr:uid="{00000000-0005-0000-0000-000084B80000}"/>
    <cellStyle name="Normal 3 3 2 3 6 2 3 7" xfId="56036" xr:uid="{00000000-0005-0000-0000-000085B80000}"/>
    <cellStyle name="Normal 3 3 2 3 6 2 4" xfId="11140" xr:uid="{00000000-0005-0000-0000-000086B80000}"/>
    <cellStyle name="Normal 3 3 2 3 6 2 5" xfId="19526" xr:uid="{00000000-0005-0000-0000-000087B80000}"/>
    <cellStyle name="Normal 3 3 2 3 6 2 6" xfId="27912" xr:uid="{00000000-0005-0000-0000-000088B80000}"/>
    <cellStyle name="Normal 3 3 2 3 6 2 7" xfId="36298" xr:uid="{00000000-0005-0000-0000-000089B80000}"/>
    <cellStyle name="Normal 3 3 2 3 6 2 8" xfId="44684" xr:uid="{00000000-0005-0000-0000-00008AB80000}"/>
    <cellStyle name="Normal 3 3 2 3 6 2 9" xfId="53070" xr:uid="{00000000-0005-0000-0000-00008BB80000}"/>
    <cellStyle name="Normal 3 3 2 3 6 3" xfId="4442" xr:uid="{00000000-0005-0000-0000-00008CB80000}"/>
    <cellStyle name="Normal 3 3 2 3 6 3 2" xfId="15796" xr:uid="{00000000-0005-0000-0000-00008DB80000}"/>
    <cellStyle name="Normal 3 3 2 3 6 3 3" xfId="24182" xr:uid="{00000000-0005-0000-0000-00008EB80000}"/>
    <cellStyle name="Normal 3 3 2 3 6 3 4" xfId="32568" xr:uid="{00000000-0005-0000-0000-00008FB80000}"/>
    <cellStyle name="Normal 3 3 2 3 6 3 5" xfId="40954" xr:uid="{00000000-0005-0000-0000-000090B80000}"/>
    <cellStyle name="Normal 3 3 2 3 6 3 6" xfId="49340" xr:uid="{00000000-0005-0000-0000-000091B80000}"/>
    <cellStyle name="Normal 3 3 2 3 6 3 7" xfId="57726" xr:uid="{00000000-0005-0000-0000-000092B80000}"/>
    <cellStyle name="Normal 3 3 2 3 6 4" xfId="7410" xr:uid="{00000000-0005-0000-0000-000093B80000}"/>
    <cellStyle name="Normal 3 3 2 3 6 4 2" xfId="13086" xr:uid="{00000000-0005-0000-0000-000094B80000}"/>
    <cellStyle name="Normal 3 3 2 3 6 4 3" xfId="21472" xr:uid="{00000000-0005-0000-0000-000095B80000}"/>
    <cellStyle name="Normal 3 3 2 3 6 4 4" xfId="29858" xr:uid="{00000000-0005-0000-0000-000096B80000}"/>
    <cellStyle name="Normal 3 3 2 3 6 4 5" xfId="38244" xr:uid="{00000000-0005-0000-0000-000097B80000}"/>
    <cellStyle name="Normal 3 3 2 3 6 4 6" xfId="46630" xr:uid="{00000000-0005-0000-0000-000098B80000}"/>
    <cellStyle name="Normal 3 3 2 3 6 4 7" xfId="55016" xr:uid="{00000000-0005-0000-0000-000099B80000}"/>
    <cellStyle name="Normal 3 3 2 3 6 5" xfId="10120" xr:uid="{00000000-0005-0000-0000-00009AB80000}"/>
    <cellStyle name="Normal 3 3 2 3 6 6" xfId="18506" xr:uid="{00000000-0005-0000-0000-00009BB80000}"/>
    <cellStyle name="Normal 3 3 2 3 6 7" xfId="26892" xr:uid="{00000000-0005-0000-0000-00009CB80000}"/>
    <cellStyle name="Normal 3 3 2 3 6 8" xfId="35278" xr:uid="{00000000-0005-0000-0000-00009DB80000}"/>
    <cellStyle name="Normal 3 3 2 3 6 9" xfId="43664" xr:uid="{00000000-0005-0000-0000-00009EB80000}"/>
    <cellStyle name="Normal 3 3 2 3 7" xfId="2354" xr:uid="{00000000-0005-0000-0000-00009FB80000}"/>
    <cellStyle name="Normal 3 3 2 3 7 2" xfId="5071" xr:uid="{00000000-0005-0000-0000-0000A0B80000}"/>
    <cellStyle name="Normal 3 3 2 3 7 2 2" xfId="16425" xr:uid="{00000000-0005-0000-0000-0000A1B80000}"/>
    <cellStyle name="Normal 3 3 2 3 7 2 3" xfId="24811" xr:uid="{00000000-0005-0000-0000-0000A2B80000}"/>
    <cellStyle name="Normal 3 3 2 3 7 2 4" xfId="33197" xr:uid="{00000000-0005-0000-0000-0000A3B80000}"/>
    <cellStyle name="Normal 3 3 2 3 7 2 5" xfId="41583" xr:uid="{00000000-0005-0000-0000-0000A4B80000}"/>
    <cellStyle name="Normal 3 3 2 3 7 2 6" xfId="49969" xr:uid="{00000000-0005-0000-0000-0000A5B80000}"/>
    <cellStyle name="Normal 3 3 2 3 7 2 7" xfId="58355" xr:uid="{00000000-0005-0000-0000-0000A6B80000}"/>
    <cellStyle name="Normal 3 3 2 3 7 3" xfId="8039" xr:uid="{00000000-0005-0000-0000-0000A7B80000}"/>
    <cellStyle name="Normal 3 3 2 3 7 3 2" xfId="13715" xr:uid="{00000000-0005-0000-0000-0000A8B80000}"/>
    <cellStyle name="Normal 3 3 2 3 7 3 3" xfId="22101" xr:uid="{00000000-0005-0000-0000-0000A9B80000}"/>
    <cellStyle name="Normal 3 3 2 3 7 3 4" xfId="30487" xr:uid="{00000000-0005-0000-0000-0000AAB80000}"/>
    <cellStyle name="Normal 3 3 2 3 7 3 5" xfId="38873" xr:uid="{00000000-0005-0000-0000-0000ABB80000}"/>
    <cellStyle name="Normal 3 3 2 3 7 3 6" xfId="47259" xr:uid="{00000000-0005-0000-0000-0000ACB80000}"/>
    <cellStyle name="Normal 3 3 2 3 7 3 7" xfId="55645" xr:uid="{00000000-0005-0000-0000-0000ADB80000}"/>
    <cellStyle name="Normal 3 3 2 3 7 4" xfId="10749" xr:uid="{00000000-0005-0000-0000-0000AEB80000}"/>
    <cellStyle name="Normal 3 3 2 3 7 5" xfId="19135" xr:uid="{00000000-0005-0000-0000-0000AFB80000}"/>
    <cellStyle name="Normal 3 3 2 3 7 6" xfId="27521" xr:uid="{00000000-0005-0000-0000-0000B0B80000}"/>
    <cellStyle name="Normal 3 3 2 3 7 7" xfId="35907" xr:uid="{00000000-0005-0000-0000-0000B1B80000}"/>
    <cellStyle name="Normal 3 3 2 3 7 8" xfId="44293" xr:uid="{00000000-0005-0000-0000-0000B2B80000}"/>
    <cellStyle name="Normal 3 3 2 3 7 9" xfId="52679" xr:uid="{00000000-0005-0000-0000-0000B3B80000}"/>
    <cellStyle name="Normal 3 3 2 3 8" xfId="768" xr:uid="{00000000-0005-0000-0000-0000B4B80000}"/>
    <cellStyle name="Normal 3 3 2 3 8 2" xfId="6565" xr:uid="{00000000-0005-0000-0000-0000B5B80000}"/>
    <cellStyle name="Normal 3 3 2 3 8 3" xfId="12241" xr:uid="{00000000-0005-0000-0000-0000B6B80000}"/>
    <cellStyle name="Normal 3 3 2 3 8 4" xfId="20627" xr:uid="{00000000-0005-0000-0000-0000B7B80000}"/>
    <cellStyle name="Normal 3 3 2 3 8 5" xfId="29013" xr:uid="{00000000-0005-0000-0000-0000B8B80000}"/>
    <cellStyle name="Normal 3 3 2 3 8 6" xfId="37399" xr:uid="{00000000-0005-0000-0000-0000B9B80000}"/>
    <cellStyle name="Normal 3 3 2 3 8 7" xfId="45785" xr:uid="{00000000-0005-0000-0000-0000BAB80000}"/>
    <cellStyle name="Normal 3 3 2 3 8 8" xfId="54171" xr:uid="{00000000-0005-0000-0000-0000BBB80000}"/>
    <cellStyle name="Normal 3 3 2 3 9" xfId="3597" xr:uid="{00000000-0005-0000-0000-0000BCB80000}"/>
    <cellStyle name="Normal 3 3 2 3 9 2" xfId="14951" xr:uid="{00000000-0005-0000-0000-0000BDB80000}"/>
    <cellStyle name="Normal 3 3 2 3 9 3" xfId="23337" xr:uid="{00000000-0005-0000-0000-0000BEB80000}"/>
    <cellStyle name="Normal 3 3 2 3 9 4" xfId="31723" xr:uid="{00000000-0005-0000-0000-0000BFB80000}"/>
    <cellStyle name="Normal 3 3 2 3 9 5" xfId="40109" xr:uid="{00000000-0005-0000-0000-0000C0B80000}"/>
    <cellStyle name="Normal 3 3 2 3 9 6" xfId="48495" xr:uid="{00000000-0005-0000-0000-0000C1B80000}"/>
    <cellStyle name="Normal 3 3 2 3 9 7" xfId="56881" xr:uid="{00000000-0005-0000-0000-0000C2B80000}"/>
    <cellStyle name="Normal 3 3 2 3_Sheet1" xfId="430" xr:uid="{00000000-0005-0000-0000-0000C3B80000}"/>
    <cellStyle name="Normal 3 3 2 4" xfId="431" xr:uid="{00000000-0005-0000-0000-0000C4B80000}"/>
    <cellStyle name="Normal 3 3 2 4 10" xfId="9279" xr:uid="{00000000-0005-0000-0000-0000C5B80000}"/>
    <cellStyle name="Normal 3 3 2 4 11" xfId="17665" xr:uid="{00000000-0005-0000-0000-0000C6B80000}"/>
    <cellStyle name="Normal 3 3 2 4 12" xfId="26051" xr:uid="{00000000-0005-0000-0000-0000C7B80000}"/>
    <cellStyle name="Normal 3 3 2 4 13" xfId="34437" xr:uid="{00000000-0005-0000-0000-0000C8B80000}"/>
    <cellStyle name="Normal 3 3 2 4 14" xfId="42823" xr:uid="{00000000-0005-0000-0000-0000C9B80000}"/>
    <cellStyle name="Normal 3 3 2 4 15" xfId="51209" xr:uid="{00000000-0005-0000-0000-0000CAB80000}"/>
    <cellStyle name="Normal 3 3 2 4 16" xfId="59595" xr:uid="{00000000-0005-0000-0000-0000CBB80000}"/>
    <cellStyle name="Normal 3 3 2 4 17" xfId="60962" xr:uid="{00000000-0005-0000-0000-0000CCB80000}"/>
    <cellStyle name="Normal 3 3 2 4 2" xfId="432" xr:uid="{00000000-0005-0000-0000-0000CDB80000}"/>
    <cellStyle name="Normal 3 3 2 4 2 10" xfId="34438" xr:uid="{00000000-0005-0000-0000-0000CEB80000}"/>
    <cellStyle name="Normal 3 3 2 4 2 11" xfId="42824" xr:uid="{00000000-0005-0000-0000-0000CFB80000}"/>
    <cellStyle name="Normal 3 3 2 4 2 12" xfId="51210" xr:uid="{00000000-0005-0000-0000-0000D0B80000}"/>
    <cellStyle name="Normal 3 3 2 4 2 13" xfId="59596" xr:uid="{00000000-0005-0000-0000-0000D1B80000}"/>
    <cellStyle name="Normal 3 3 2 4 2 14" xfId="60963" xr:uid="{00000000-0005-0000-0000-0000D2B80000}"/>
    <cellStyle name="Normal 3 3 2 4 2 2" xfId="1255" xr:uid="{00000000-0005-0000-0000-0000D3B80000}"/>
    <cellStyle name="Normal 3 3 2 4 2 2 10" xfId="51666" xr:uid="{00000000-0005-0000-0000-0000D4B80000}"/>
    <cellStyle name="Normal 3 3 2 4 2 2 11" xfId="60052" xr:uid="{00000000-0005-0000-0000-0000D5B80000}"/>
    <cellStyle name="Normal 3 3 2 4 2 2 12" xfId="61458" xr:uid="{00000000-0005-0000-0000-0000D6B80000}"/>
    <cellStyle name="Normal 3 3 2 4 2 2 2" xfId="3206" xr:uid="{00000000-0005-0000-0000-0000D7B80000}"/>
    <cellStyle name="Normal 3 3 2 4 2 2 2 2" xfId="5923" xr:uid="{00000000-0005-0000-0000-0000D8B80000}"/>
    <cellStyle name="Normal 3 3 2 4 2 2 2 2 2" xfId="17277" xr:uid="{00000000-0005-0000-0000-0000D9B80000}"/>
    <cellStyle name="Normal 3 3 2 4 2 2 2 2 3" xfId="25663" xr:uid="{00000000-0005-0000-0000-0000DAB80000}"/>
    <cellStyle name="Normal 3 3 2 4 2 2 2 2 4" xfId="34049" xr:uid="{00000000-0005-0000-0000-0000DBB80000}"/>
    <cellStyle name="Normal 3 3 2 4 2 2 2 2 5" xfId="42435" xr:uid="{00000000-0005-0000-0000-0000DCB80000}"/>
    <cellStyle name="Normal 3 3 2 4 2 2 2 2 6" xfId="50821" xr:uid="{00000000-0005-0000-0000-0000DDB80000}"/>
    <cellStyle name="Normal 3 3 2 4 2 2 2 2 7" xfId="59207" xr:uid="{00000000-0005-0000-0000-0000DEB80000}"/>
    <cellStyle name="Normal 3 3 2 4 2 2 2 3" xfId="8891" xr:uid="{00000000-0005-0000-0000-0000DFB80000}"/>
    <cellStyle name="Normal 3 3 2 4 2 2 2 3 2" xfId="14567" xr:uid="{00000000-0005-0000-0000-0000E0B80000}"/>
    <cellStyle name="Normal 3 3 2 4 2 2 2 3 3" xfId="22953" xr:uid="{00000000-0005-0000-0000-0000E1B80000}"/>
    <cellStyle name="Normal 3 3 2 4 2 2 2 3 4" xfId="31339" xr:uid="{00000000-0005-0000-0000-0000E2B80000}"/>
    <cellStyle name="Normal 3 3 2 4 2 2 2 3 5" xfId="39725" xr:uid="{00000000-0005-0000-0000-0000E3B80000}"/>
    <cellStyle name="Normal 3 3 2 4 2 2 2 3 6" xfId="48111" xr:uid="{00000000-0005-0000-0000-0000E4B80000}"/>
    <cellStyle name="Normal 3 3 2 4 2 2 2 3 7" xfId="56497" xr:uid="{00000000-0005-0000-0000-0000E5B80000}"/>
    <cellStyle name="Normal 3 3 2 4 2 2 2 4" xfId="11601" xr:uid="{00000000-0005-0000-0000-0000E6B80000}"/>
    <cellStyle name="Normal 3 3 2 4 2 2 2 5" xfId="19987" xr:uid="{00000000-0005-0000-0000-0000E7B80000}"/>
    <cellStyle name="Normal 3 3 2 4 2 2 2 6" xfId="28373" xr:uid="{00000000-0005-0000-0000-0000E8B80000}"/>
    <cellStyle name="Normal 3 3 2 4 2 2 2 7" xfId="36759" xr:uid="{00000000-0005-0000-0000-0000E9B80000}"/>
    <cellStyle name="Normal 3 3 2 4 2 2 2 8" xfId="45145" xr:uid="{00000000-0005-0000-0000-0000EAB80000}"/>
    <cellStyle name="Normal 3 3 2 4 2 2 2 9" xfId="53531" xr:uid="{00000000-0005-0000-0000-0000EBB80000}"/>
    <cellStyle name="Normal 3 3 2 4 2 2 3" xfId="4058" xr:uid="{00000000-0005-0000-0000-0000ECB80000}"/>
    <cellStyle name="Normal 3 3 2 4 2 2 3 2" xfId="15412" xr:uid="{00000000-0005-0000-0000-0000EDB80000}"/>
    <cellStyle name="Normal 3 3 2 4 2 2 3 3" xfId="23798" xr:uid="{00000000-0005-0000-0000-0000EEB80000}"/>
    <cellStyle name="Normal 3 3 2 4 2 2 3 4" xfId="32184" xr:uid="{00000000-0005-0000-0000-0000EFB80000}"/>
    <cellStyle name="Normal 3 3 2 4 2 2 3 5" xfId="40570" xr:uid="{00000000-0005-0000-0000-0000F0B80000}"/>
    <cellStyle name="Normal 3 3 2 4 2 2 3 6" xfId="48956" xr:uid="{00000000-0005-0000-0000-0000F1B80000}"/>
    <cellStyle name="Normal 3 3 2 4 2 2 3 7" xfId="57342" xr:uid="{00000000-0005-0000-0000-0000F2B80000}"/>
    <cellStyle name="Normal 3 3 2 4 2 2 4" xfId="7026" xr:uid="{00000000-0005-0000-0000-0000F3B80000}"/>
    <cellStyle name="Normal 3 3 2 4 2 2 4 2" xfId="12702" xr:uid="{00000000-0005-0000-0000-0000F4B80000}"/>
    <cellStyle name="Normal 3 3 2 4 2 2 4 3" xfId="21088" xr:uid="{00000000-0005-0000-0000-0000F5B80000}"/>
    <cellStyle name="Normal 3 3 2 4 2 2 4 4" xfId="29474" xr:uid="{00000000-0005-0000-0000-0000F6B80000}"/>
    <cellStyle name="Normal 3 3 2 4 2 2 4 5" xfId="37860" xr:uid="{00000000-0005-0000-0000-0000F7B80000}"/>
    <cellStyle name="Normal 3 3 2 4 2 2 4 6" xfId="46246" xr:uid="{00000000-0005-0000-0000-0000F8B80000}"/>
    <cellStyle name="Normal 3 3 2 4 2 2 4 7" xfId="54632" xr:uid="{00000000-0005-0000-0000-0000F9B80000}"/>
    <cellStyle name="Normal 3 3 2 4 2 2 5" xfId="9736" xr:uid="{00000000-0005-0000-0000-0000FAB80000}"/>
    <cellStyle name="Normal 3 3 2 4 2 2 6" xfId="18122" xr:uid="{00000000-0005-0000-0000-0000FBB80000}"/>
    <cellStyle name="Normal 3 3 2 4 2 2 7" xfId="26508" xr:uid="{00000000-0005-0000-0000-0000FCB80000}"/>
    <cellStyle name="Normal 3 3 2 4 2 2 8" xfId="34894" xr:uid="{00000000-0005-0000-0000-0000FDB80000}"/>
    <cellStyle name="Normal 3 3 2 4 2 2 9" xfId="43280" xr:uid="{00000000-0005-0000-0000-0000FEB80000}"/>
    <cellStyle name="Normal 3 3 2 4 2 3" xfId="1730" xr:uid="{00000000-0005-0000-0000-0000FFB80000}"/>
    <cellStyle name="Normal 3 3 2 4 2 3 10" xfId="52055" xr:uid="{00000000-0005-0000-0000-000000B90000}"/>
    <cellStyle name="Normal 3 3 2 4 2 3 11" xfId="60441" xr:uid="{00000000-0005-0000-0000-000001B90000}"/>
    <cellStyle name="Normal 3 3 2 4 2 3 2" xfId="2750" xr:uid="{00000000-0005-0000-0000-000002B90000}"/>
    <cellStyle name="Normal 3 3 2 4 2 3 2 2" xfId="5467" xr:uid="{00000000-0005-0000-0000-000003B90000}"/>
    <cellStyle name="Normal 3 3 2 4 2 3 2 2 2" xfId="16821" xr:uid="{00000000-0005-0000-0000-000004B90000}"/>
    <cellStyle name="Normal 3 3 2 4 2 3 2 2 3" xfId="25207" xr:uid="{00000000-0005-0000-0000-000005B90000}"/>
    <cellStyle name="Normal 3 3 2 4 2 3 2 2 4" xfId="33593" xr:uid="{00000000-0005-0000-0000-000006B90000}"/>
    <cellStyle name="Normal 3 3 2 4 2 3 2 2 5" xfId="41979" xr:uid="{00000000-0005-0000-0000-000007B90000}"/>
    <cellStyle name="Normal 3 3 2 4 2 3 2 2 6" xfId="50365" xr:uid="{00000000-0005-0000-0000-000008B90000}"/>
    <cellStyle name="Normal 3 3 2 4 2 3 2 2 7" xfId="58751" xr:uid="{00000000-0005-0000-0000-000009B90000}"/>
    <cellStyle name="Normal 3 3 2 4 2 3 2 3" xfId="8435" xr:uid="{00000000-0005-0000-0000-00000AB90000}"/>
    <cellStyle name="Normal 3 3 2 4 2 3 2 3 2" xfId="14111" xr:uid="{00000000-0005-0000-0000-00000BB90000}"/>
    <cellStyle name="Normal 3 3 2 4 2 3 2 3 3" xfId="22497" xr:uid="{00000000-0005-0000-0000-00000CB90000}"/>
    <cellStyle name="Normal 3 3 2 4 2 3 2 3 4" xfId="30883" xr:uid="{00000000-0005-0000-0000-00000DB90000}"/>
    <cellStyle name="Normal 3 3 2 4 2 3 2 3 5" xfId="39269" xr:uid="{00000000-0005-0000-0000-00000EB90000}"/>
    <cellStyle name="Normal 3 3 2 4 2 3 2 3 6" xfId="47655" xr:uid="{00000000-0005-0000-0000-00000FB90000}"/>
    <cellStyle name="Normal 3 3 2 4 2 3 2 3 7" xfId="56041" xr:uid="{00000000-0005-0000-0000-000010B90000}"/>
    <cellStyle name="Normal 3 3 2 4 2 3 2 4" xfId="11145" xr:uid="{00000000-0005-0000-0000-000011B90000}"/>
    <cellStyle name="Normal 3 3 2 4 2 3 2 5" xfId="19531" xr:uid="{00000000-0005-0000-0000-000012B90000}"/>
    <cellStyle name="Normal 3 3 2 4 2 3 2 6" xfId="27917" xr:uid="{00000000-0005-0000-0000-000013B90000}"/>
    <cellStyle name="Normal 3 3 2 4 2 3 2 7" xfId="36303" xr:uid="{00000000-0005-0000-0000-000014B90000}"/>
    <cellStyle name="Normal 3 3 2 4 2 3 2 8" xfId="44689" xr:uid="{00000000-0005-0000-0000-000015B90000}"/>
    <cellStyle name="Normal 3 3 2 4 2 3 2 9" xfId="53075" xr:uid="{00000000-0005-0000-0000-000016B90000}"/>
    <cellStyle name="Normal 3 3 2 4 2 3 3" xfId="4447" xr:uid="{00000000-0005-0000-0000-000017B90000}"/>
    <cellStyle name="Normal 3 3 2 4 2 3 3 2" xfId="15801" xr:uid="{00000000-0005-0000-0000-000018B90000}"/>
    <cellStyle name="Normal 3 3 2 4 2 3 3 3" xfId="24187" xr:uid="{00000000-0005-0000-0000-000019B90000}"/>
    <cellStyle name="Normal 3 3 2 4 2 3 3 4" xfId="32573" xr:uid="{00000000-0005-0000-0000-00001AB90000}"/>
    <cellStyle name="Normal 3 3 2 4 2 3 3 5" xfId="40959" xr:uid="{00000000-0005-0000-0000-00001BB90000}"/>
    <cellStyle name="Normal 3 3 2 4 2 3 3 6" xfId="49345" xr:uid="{00000000-0005-0000-0000-00001CB90000}"/>
    <cellStyle name="Normal 3 3 2 4 2 3 3 7" xfId="57731" xr:uid="{00000000-0005-0000-0000-00001DB90000}"/>
    <cellStyle name="Normal 3 3 2 4 2 3 4" xfId="7415" xr:uid="{00000000-0005-0000-0000-00001EB90000}"/>
    <cellStyle name="Normal 3 3 2 4 2 3 4 2" xfId="13091" xr:uid="{00000000-0005-0000-0000-00001FB90000}"/>
    <cellStyle name="Normal 3 3 2 4 2 3 4 3" xfId="21477" xr:uid="{00000000-0005-0000-0000-000020B90000}"/>
    <cellStyle name="Normal 3 3 2 4 2 3 4 4" xfId="29863" xr:uid="{00000000-0005-0000-0000-000021B90000}"/>
    <cellStyle name="Normal 3 3 2 4 2 3 4 5" xfId="38249" xr:uid="{00000000-0005-0000-0000-000022B90000}"/>
    <cellStyle name="Normal 3 3 2 4 2 3 4 6" xfId="46635" xr:uid="{00000000-0005-0000-0000-000023B90000}"/>
    <cellStyle name="Normal 3 3 2 4 2 3 4 7" xfId="55021" xr:uid="{00000000-0005-0000-0000-000024B90000}"/>
    <cellStyle name="Normal 3 3 2 4 2 3 5" xfId="10125" xr:uid="{00000000-0005-0000-0000-000025B90000}"/>
    <cellStyle name="Normal 3 3 2 4 2 3 6" xfId="18511" xr:uid="{00000000-0005-0000-0000-000026B90000}"/>
    <cellStyle name="Normal 3 3 2 4 2 3 7" xfId="26897" xr:uid="{00000000-0005-0000-0000-000027B90000}"/>
    <cellStyle name="Normal 3 3 2 4 2 3 8" xfId="35283" xr:uid="{00000000-0005-0000-0000-000028B90000}"/>
    <cellStyle name="Normal 3 3 2 4 2 3 9" xfId="43669" xr:uid="{00000000-0005-0000-0000-000029B90000}"/>
    <cellStyle name="Normal 3 3 2 4 2 4" xfId="2361" xr:uid="{00000000-0005-0000-0000-00002AB90000}"/>
    <cellStyle name="Normal 3 3 2 4 2 4 2" xfId="5078" xr:uid="{00000000-0005-0000-0000-00002BB90000}"/>
    <cellStyle name="Normal 3 3 2 4 2 4 2 2" xfId="16432" xr:uid="{00000000-0005-0000-0000-00002CB90000}"/>
    <cellStyle name="Normal 3 3 2 4 2 4 2 3" xfId="24818" xr:uid="{00000000-0005-0000-0000-00002DB90000}"/>
    <cellStyle name="Normal 3 3 2 4 2 4 2 4" xfId="33204" xr:uid="{00000000-0005-0000-0000-00002EB90000}"/>
    <cellStyle name="Normal 3 3 2 4 2 4 2 5" xfId="41590" xr:uid="{00000000-0005-0000-0000-00002FB90000}"/>
    <cellStyle name="Normal 3 3 2 4 2 4 2 6" xfId="49976" xr:uid="{00000000-0005-0000-0000-000030B90000}"/>
    <cellStyle name="Normal 3 3 2 4 2 4 2 7" xfId="58362" xr:uid="{00000000-0005-0000-0000-000031B90000}"/>
    <cellStyle name="Normal 3 3 2 4 2 4 3" xfId="8046" xr:uid="{00000000-0005-0000-0000-000032B90000}"/>
    <cellStyle name="Normal 3 3 2 4 2 4 3 2" xfId="13722" xr:uid="{00000000-0005-0000-0000-000033B90000}"/>
    <cellStyle name="Normal 3 3 2 4 2 4 3 3" xfId="22108" xr:uid="{00000000-0005-0000-0000-000034B90000}"/>
    <cellStyle name="Normal 3 3 2 4 2 4 3 4" xfId="30494" xr:uid="{00000000-0005-0000-0000-000035B90000}"/>
    <cellStyle name="Normal 3 3 2 4 2 4 3 5" xfId="38880" xr:uid="{00000000-0005-0000-0000-000036B90000}"/>
    <cellStyle name="Normal 3 3 2 4 2 4 3 6" xfId="47266" xr:uid="{00000000-0005-0000-0000-000037B90000}"/>
    <cellStyle name="Normal 3 3 2 4 2 4 3 7" xfId="55652" xr:uid="{00000000-0005-0000-0000-000038B90000}"/>
    <cellStyle name="Normal 3 3 2 4 2 4 4" xfId="10756" xr:uid="{00000000-0005-0000-0000-000039B90000}"/>
    <cellStyle name="Normal 3 3 2 4 2 4 5" xfId="19142" xr:uid="{00000000-0005-0000-0000-00003AB90000}"/>
    <cellStyle name="Normal 3 3 2 4 2 4 6" xfId="27528" xr:uid="{00000000-0005-0000-0000-00003BB90000}"/>
    <cellStyle name="Normal 3 3 2 4 2 4 7" xfId="35914" xr:uid="{00000000-0005-0000-0000-00003CB90000}"/>
    <cellStyle name="Normal 3 3 2 4 2 4 8" xfId="44300" xr:uid="{00000000-0005-0000-0000-00003DB90000}"/>
    <cellStyle name="Normal 3 3 2 4 2 4 9" xfId="52686" xr:uid="{00000000-0005-0000-0000-00003EB90000}"/>
    <cellStyle name="Normal 3 3 2 4 2 5" xfId="3602" xr:uid="{00000000-0005-0000-0000-00003FB90000}"/>
    <cellStyle name="Normal 3 3 2 4 2 5 2" xfId="14956" xr:uid="{00000000-0005-0000-0000-000040B90000}"/>
    <cellStyle name="Normal 3 3 2 4 2 5 3" xfId="23342" xr:uid="{00000000-0005-0000-0000-000041B90000}"/>
    <cellStyle name="Normal 3 3 2 4 2 5 4" xfId="31728" xr:uid="{00000000-0005-0000-0000-000042B90000}"/>
    <cellStyle name="Normal 3 3 2 4 2 5 5" xfId="40114" xr:uid="{00000000-0005-0000-0000-000043B90000}"/>
    <cellStyle name="Normal 3 3 2 4 2 5 6" xfId="48500" xr:uid="{00000000-0005-0000-0000-000044B90000}"/>
    <cellStyle name="Normal 3 3 2 4 2 5 7" xfId="56886" xr:uid="{00000000-0005-0000-0000-000045B90000}"/>
    <cellStyle name="Normal 3 3 2 4 2 6" xfId="6570" xr:uid="{00000000-0005-0000-0000-000046B90000}"/>
    <cellStyle name="Normal 3 3 2 4 2 6 2" xfId="12246" xr:uid="{00000000-0005-0000-0000-000047B90000}"/>
    <cellStyle name="Normal 3 3 2 4 2 6 3" xfId="20632" xr:uid="{00000000-0005-0000-0000-000048B90000}"/>
    <cellStyle name="Normal 3 3 2 4 2 6 4" xfId="29018" xr:uid="{00000000-0005-0000-0000-000049B90000}"/>
    <cellStyle name="Normal 3 3 2 4 2 6 5" xfId="37404" xr:uid="{00000000-0005-0000-0000-00004AB90000}"/>
    <cellStyle name="Normal 3 3 2 4 2 6 6" xfId="45790" xr:uid="{00000000-0005-0000-0000-00004BB90000}"/>
    <cellStyle name="Normal 3 3 2 4 2 6 7" xfId="54176" xr:uid="{00000000-0005-0000-0000-00004CB90000}"/>
    <cellStyle name="Normal 3 3 2 4 2 7" xfId="9280" xr:uid="{00000000-0005-0000-0000-00004DB90000}"/>
    <cellStyle name="Normal 3 3 2 4 2 8" xfId="17666" xr:uid="{00000000-0005-0000-0000-00004EB90000}"/>
    <cellStyle name="Normal 3 3 2 4 2 9" xfId="26052" xr:uid="{00000000-0005-0000-0000-00004FB90000}"/>
    <cellStyle name="Normal 3 3 2 4 3" xfId="1256" xr:uid="{00000000-0005-0000-0000-000050B90000}"/>
    <cellStyle name="Normal 3 3 2 4 3 10" xfId="43281" xr:uid="{00000000-0005-0000-0000-000051B90000}"/>
    <cellStyle name="Normal 3 3 2 4 3 11" xfId="51667" xr:uid="{00000000-0005-0000-0000-000052B90000}"/>
    <cellStyle name="Normal 3 3 2 4 3 12" xfId="60053" xr:uid="{00000000-0005-0000-0000-000053B90000}"/>
    <cellStyle name="Normal 3 3 2 4 3 13" xfId="61457" xr:uid="{00000000-0005-0000-0000-000054B90000}"/>
    <cellStyle name="Normal 3 3 2 4 3 2" xfId="1938" xr:uid="{00000000-0005-0000-0000-000055B90000}"/>
    <cellStyle name="Normal 3 3 2 4 3 2 10" xfId="52263" xr:uid="{00000000-0005-0000-0000-000056B90000}"/>
    <cellStyle name="Normal 3 3 2 4 3 2 11" xfId="60649" xr:uid="{00000000-0005-0000-0000-000057B90000}"/>
    <cellStyle name="Normal 3 3 2 4 3 2 2" xfId="3207" xr:uid="{00000000-0005-0000-0000-000058B90000}"/>
    <cellStyle name="Normal 3 3 2 4 3 2 2 2" xfId="5924" xr:uid="{00000000-0005-0000-0000-000059B90000}"/>
    <cellStyle name="Normal 3 3 2 4 3 2 2 2 2" xfId="17278" xr:uid="{00000000-0005-0000-0000-00005AB90000}"/>
    <cellStyle name="Normal 3 3 2 4 3 2 2 2 3" xfId="25664" xr:uid="{00000000-0005-0000-0000-00005BB90000}"/>
    <cellStyle name="Normal 3 3 2 4 3 2 2 2 4" xfId="34050" xr:uid="{00000000-0005-0000-0000-00005CB90000}"/>
    <cellStyle name="Normal 3 3 2 4 3 2 2 2 5" xfId="42436" xr:uid="{00000000-0005-0000-0000-00005DB90000}"/>
    <cellStyle name="Normal 3 3 2 4 3 2 2 2 6" xfId="50822" xr:uid="{00000000-0005-0000-0000-00005EB90000}"/>
    <cellStyle name="Normal 3 3 2 4 3 2 2 2 7" xfId="59208" xr:uid="{00000000-0005-0000-0000-00005FB90000}"/>
    <cellStyle name="Normal 3 3 2 4 3 2 2 3" xfId="8892" xr:uid="{00000000-0005-0000-0000-000060B90000}"/>
    <cellStyle name="Normal 3 3 2 4 3 2 2 3 2" xfId="14568" xr:uid="{00000000-0005-0000-0000-000061B90000}"/>
    <cellStyle name="Normal 3 3 2 4 3 2 2 3 3" xfId="22954" xr:uid="{00000000-0005-0000-0000-000062B90000}"/>
    <cellStyle name="Normal 3 3 2 4 3 2 2 3 4" xfId="31340" xr:uid="{00000000-0005-0000-0000-000063B90000}"/>
    <cellStyle name="Normal 3 3 2 4 3 2 2 3 5" xfId="39726" xr:uid="{00000000-0005-0000-0000-000064B90000}"/>
    <cellStyle name="Normal 3 3 2 4 3 2 2 3 6" xfId="48112" xr:uid="{00000000-0005-0000-0000-000065B90000}"/>
    <cellStyle name="Normal 3 3 2 4 3 2 2 3 7" xfId="56498" xr:uid="{00000000-0005-0000-0000-000066B90000}"/>
    <cellStyle name="Normal 3 3 2 4 3 2 2 4" xfId="11602" xr:uid="{00000000-0005-0000-0000-000067B90000}"/>
    <cellStyle name="Normal 3 3 2 4 3 2 2 5" xfId="19988" xr:uid="{00000000-0005-0000-0000-000068B90000}"/>
    <cellStyle name="Normal 3 3 2 4 3 2 2 6" xfId="28374" xr:uid="{00000000-0005-0000-0000-000069B90000}"/>
    <cellStyle name="Normal 3 3 2 4 3 2 2 7" xfId="36760" xr:uid="{00000000-0005-0000-0000-00006AB90000}"/>
    <cellStyle name="Normal 3 3 2 4 3 2 2 8" xfId="45146" xr:uid="{00000000-0005-0000-0000-00006BB90000}"/>
    <cellStyle name="Normal 3 3 2 4 3 2 2 9" xfId="53532" xr:uid="{00000000-0005-0000-0000-00006CB90000}"/>
    <cellStyle name="Normal 3 3 2 4 3 2 3" xfId="4655" xr:uid="{00000000-0005-0000-0000-00006DB90000}"/>
    <cellStyle name="Normal 3 3 2 4 3 2 3 2" xfId="16009" xr:uid="{00000000-0005-0000-0000-00006EB90000}"/>
    <cellStyle name="Normal 3 3 2 4 3 2 3 3" xfId="24395" xr:uid="{00000000-0005-0000-0000-00006FB90000}"/>
    <cellStyle name="Normal 3 3 2 4 3 2 3 4" xfId="32781" xr:uid="{00000000-0005-0000-0000-000070B90000}"/>
    <cellStyle name="Normal 3 3 2 4 3 2 3 5" xfId="41167" xr:uid="{00000000-0005-0000-0000-000071B90000}"/>
    <cellStyle name="Normal 3 3 2 4 3 2 3 6" xfId="49553" xr:uid="{00000000-0005-0000-0000-000072B90000}"/>
    <cellStyle name="Normal 3 3 2 4 3 2 3 7" xfId="57939" xr:uid="{00000000-0005-0000-0000-000073B90000}"/>
    <cellStyle name="Normal 3 3 2 4 3 2 4" xfId="7623" xr:uid="{00000000-0005-0000-0000-000074B90000}"/>
    <cellStyle name="Normal 3 3 2 4 3 2 4 2" xfId="13299" xr:uid="{00000000-0005-0000-0000-000075B90000}"/>
    <cellStyle name="Normal 3 3 2 4 3 2 4 3" xfId="21685" xr:uid="{00000000-0005-0000-0000-000076B90000}"/>
    <cellStyle name="Normal 3 3 2 4 3 2 4 4" xfId="30071" xr:uid="{00000000-0005-0000-0000-000077B90000}"/>
    <cellStyle name="Normal 3 3 2 4 3 2 4 5" xfId="38457" xr:uid="{00000000-0005-0000-0000-000078B90000}"/>
    <cellStyle name="Normal 3 3 2 4 3 2 4 6" xfId="46843" xr:uid="{00000000-0005-0000-0000-000079B90000}"/>
    <cellStyle name="Normal 3 3 2 4 3 2 4 7" xfId="55229" xr:uid="{00000000-0005-0000-0000-00007AB90000}"/>
    <cellStyle name="Normal 3 3 2 4 3 2 5" xfId="10333" xr:uid="{00000000-0005-0000-0000-00007BB90000}"/>
    <cellStyle name="Normal 3 3 2 4 3 2 6" xfId="18719" xr:uid="{00000000-0005-0000-0000-00007CB90000}"/>
    <cellStyle name="Normal 3 3 2 4 3 2 7" xfId="27105" xr:uid="{00000000-0005-0000-0000-00007DB90000}"/>
    <cellStyle name="Normal 3 3 2 4 3 2 8" xfId="35491" xr:uid="{00000000-0005-0000-0000-00007EB90000}"/>
    <cellStyle name="Normal 3 3 2 4 3 2 9" xfId="43877" xr:uid="{00000000-0005-0000-0000-00007FB90000}"/>
    <cellStyle name="Normal 3 3 2 4 3 3" xfId="2362" xr:uid="{00000000-0005-0000-0000-000080B90000}"/>
    <cellStyle name="Normal 3 3 2 4 3 3 2" xfId="5079" xr:uid="{00000000-0005-0000-0000-000081B90000}"/>
    <cellStyle name="Normal 3 3 2 4 3 3 2 2" xfId="16433" xr:uid="{00000000-0005-0000-0000-000082B90000}"/>
    <cellStyle name="Normal 3 3 2 4 3 3 2 3" xfId="24819" xr:uid="{00000000-0005-0000-0000-000083B90000}"/>
    <cellStyle name="Normal 3 3 2 4 3 3 2 4" xfId="33205" xr:uid="{00000000-0005-0000-0000-000084B90000}"/>
    <cellStyle name="Normal 3 3 2 4 3 3 2 5" xfId="41591" xr:uid="{00000000-0005-0000-0000-000085B90000}"/>
    <cellStyle name="Normal 3 3 2 4 3 3 2 6" xfId="49977" xr:uid="{00000000-0005-0000-0000-000086B90000}"/>
    <cellStyle name="Normal 3 3 2 4 3 3 2 7" xfId="58363" xr:uid="{00000000-0005-0000-0000-000087B90000}"/>
    <cellStyle name="Normal 3 3 2 4 3 3 3" xfId="8047" xr:uid="{00000000-0005-0000-0000-000088B90000}"/>
    <cellStyle name="Normal 3 3 2 4 3 3 3 2" xfId="13723" xr:uid="{00000000-0005-0000-0000-000089B90000}"/>
    <cellStyle name="Normal 3 3 2 4 3 3 3 3" xfId="22109" xr:uid="{00000000-0005-0000-0000-00008AB90000}"/>
    <cellStyle name="Normal 3 3 2 4 3 3 3 4" xfId="30495" xr:uid="{00000000-0005-0000-0000-00008BB90000}"/>
    <cellStyle name="Normal 3 3 2 4 3 3 3 5" xfId="38881" xr:uid="{00000000-0005-0000-0000-00008CB90000}"/>
    <cellStyle name="Normal 3 3 2 4 3 3 3 6" xfId="47267" xr:uid="{00000000-0005-0000-0000-00008DB90000}"/>
    <cellStyle name="Normal 3 3 2 4 3 3 3 7" xfId="55653" xr:uid="{00000000-0005-0000-0000-00008EB90000}"/>
    <cellStyle name="Normal 3 3 2 4 3 3 4" xfId="10757" xr:uid="{00000000-0005-0000-0000-00008FB90000}"/>
    <cellStyle name="Normal 3 3 2 4 3 3 5" xfId="19143" xr:uid="{00000000-0005-0000-0000-000090B90000}"/>
    <cellStyle name="Normal 3 3 2 4 3 3 6" xfId="27529" xr:uid="{00000000-0005-0000-0000-000091B90000}"/>
    <cellStyle name="Normal 3 3 2 4 3 3 7" xfId="35915" xr:uid="{00000000-0005-0000-0000-000092B90000}"/>
    <cellStyle name="Normal 3 3 2 4 3 3 8" xfId="44301" xr:uid="{00000000-0005-0000-0000-000093B90000}"/>
    <cellStyle name="Normal 3 3 2 4 3 3 9" xfId="52687" xr:uid="{00000000-0005-0000-0000-000094B90000}"/>
    <cellStyle name="Normal 3 3 2 4 3 4" xfId="4059" xr:uid="{00000000-0005-0000-0000-000095B90000}"/>
    <cellStyle name="Normal 3 3 2 4 3 4 2" xfId="15413" xr:uid="{00000000-0005-0000-0000-000096B90000}"/>
    <cellStyle name="Normal 3 3 2 4 3 4 3" xfId="23799" xr:uid="{00000000-0005-0000-0000-000097B90000}"/>
    <cellStyle name="Normal 3 3 2 4 3 4 4" xfId="32185" xr:uid="{00000000-0005-0000-0000-000098B90000}"/>
    <cellStyle name="Normal 3 3 2 4 3 4 5" xfId="40571" xr:uid="{00000000-0005-0000-0000-000099B90000}"/>
    <cellStyle name="Normal 3 3 2 4 3 4 6" xfId="48957" xr:uid="{00000000-0005-0000-0000-00009AB90000}"/>
    <cellStyle name="Normal 3 3 2 4 3 4 7" xfId="57343" xr:uid="{00000000-0005-0000-0000-00009BB90000}"/>
    <cellStyle name="Normal 3 3 2 4 3 5" xfId="7027" xr:uid="{00000000-0005-0000-0000-00009CB90000}"/>
    <cellStyle name="Normal 3 3 2 4 3 5 2" xfId="12703" xr:uid="{00000000-0005-0000-0000-00009DB90000}"/>
    <cellStyle name="Normal 3 3 2 4 3 5 3" xfId="21089" xr:uid="{00000000-0005-0000-0000-00009EB90000}"/>
    <cellStyle name="Normal 3 3 2 4 3 5 4" xfId="29475" xr:uid="{00000000-0005-0000-0000-00009FB90000}"/>
    <cellStyle name="Normal 3 3 2 4 3 5 5" xfId="37861" xr:uid="{00000000-0005-0000-0000-0000A0B90000}"/>
    <cellStyle name="Normal 3 3 2 4 3 5 6" xfId="46247" xr:uid="{00000000-0005-0000-0000-0000A1B90000}"/>
    <cellStyle name="Normal 3 3 2 4 3 5 7" xfId="54633" xr:uid="{00000000-0005-0000-0000-0000A2B90000}"/>
    <cellStyle name="Normal 3 3 2 4 3 6" xfId="9737" xr:uid="{00000000-0005-0000-0000-0000A3B90000}"/>
    <cellStyle name="Normal 3 3 2 4 3 7" xfId="18123" xr:uid="{00000000-0005-0000-0000-0000A4B90000}"/>
    <cellStyle name="Normal 3 3 2 4 3 8" xfId="26509" xr:uid="{00000000-0005-0000-0000-0000A5B90000}"/>
    <cellStyle name="Normal 3 3 2 4 3 9" xfId="34895" xr:uid="{00000000-0005-0000-0000-0000A6B90000}"/>
    <cellStyle name="Normal 3 3 2 4 4" xfId="1254" xr:uid="{00000000-0005-0000-0000-0000A7B90000}"/>
    <cellStyle name="Normal 3 3 2 4 4 10" xfId="51665" xr:uid="{00000000-0005-0000-0000-0000A8B90000}"/>
    <cellStyle name="Normal 3 3 2 4 4 11" xfId="60051" xr:uid="{00000000-0005-0000-0000-0000A9B90000}"/>
    <cellStyle name="Normal 3 3 2 4 4 2" xfId="3205" xr:uid="{00000000-0005-0000-0000-0000AAB90000}"/>
    <cellStyle name="Normal 3 3 2 4 4 2 2" xfId="5922" xr:uid="{00000000-0005-0000-0000-0000ABB90000}"/>
    <cellStyle name="Normal 3 3 2 4 4 2 2 2" xfId="17276" xr:uid="{00000000-0005-0000-0000-0000ACB90000}"/>
    <cellStyle name="Normal 3 3 2 4 4 2 2 3" xfId="25662" xr:uid="{00000000-0005-0000-0000-0000ADB90000}"/>
    <cellStyle name="Normal 3 3 2 4 4 2 2 4" xfId="34048" xr:uid="{00000000-0005-0000-0000-0000AEB90000}"/>
    <cellStyle name="Normal 3 3 2 4 4 2 2 5" xfId="42434" xr:uid="{00000000-0005-0000-0000-0000AFB90000}"/>
    <cellStyle name="Normal 3 3 2 4 4 2 2 6" xfId="50820" xr:uid="{00000000-0005-0000-0000-0000B0B90000}"/>
    <cellStyle name="Normal 3 3 2 4 4 2 2 7" xfId="59206" xr:uid="{00000000-0005-0000-0000-0000B1B90000}"/>
    <cellStyle name="Normal 3 3 2 4 4 2 3" xfId="8890" xr:uid="{00000000-0005-0000-0000-0000B2B90000}"/>
    <cellStyle name="Normal 3 3 2 4 4 2 3 2" xfId="14566" xr:uid="{00000000-0005-0000-0000-0000B3B90000}"/>
    <cellStyle name="Normal 3 3 2 4 4 2 3 3" xfId="22952" xr:uid="{00000000-0005-0000-0000-0000B4B90000}"/>
    <cellStyle name="Normal 3 3 2 4 4 2 3 4" xfId="31338" xr:uid="{00000000-0005-0000-0000-0000B5B90000}"/>
    <cellStyle name="Normal 3 3 2 4 4 2 3 5" xfId="39724" xr:uid="{00000000-0005-0000-0000-0000B6B90000}"/>
    <cellStyle name="Normal 3 3 2 4 4 2 3 6" xfId="48110" xr:uid="{00000000-0005-0000-0000-0000B7B90000}"/>
    <cellStyle name="Normal 3 3 2 4 4 2 3 7" xfId="56496" xr:uid="{00000000-0005-0000-0000-0000B8B90000}"/>
    <cellStyle name="Normal 3 3 2 4 4 2 4" xfId="11600" xr:uid="{00000000-0005-0000-0000-0000B9B90000}"/>
    <cellStyle name="Normal 3 3 2 4 4 2 5" xfId="19986" xr:uid="{00000000-0005-0000-0000-0000BAB90000}"/>
    <cellStyle name="Normal 3 3 2 4 4 2 6" xfId="28372" xr:uid="{00000000-0005-0000-0000-0000BBB90000}"/>
    <cellStyle name="Normal 3 3 2 4 4 2 7" xfId="36758" xr:uid="{00000000-0005-0000-0000-0000BCB90000}"/>
    <cellStyle name="Normal 3 3 2 4 4 2 8" xfId="45144" xr:uid="{00000000-0005-0000-0000-0000BDB90000}"/>
    <cellStyle name="Normal 3 3 2 4 4 2 9" xfId="53530" xr:uid="{00000000-0005-0000-0000-0000BEB90000}"/>
    <cellStyle name="Normal 3 3 2 4 4 3" xfId="4057" xr:uid="{00000000-0005-0000-0000-0000BFB90000}"/>
    <cellStyle name="Normal 3 3 2 4 4 3 2" xfId="15411" xr:uid="{00000000-0005-0000-0000-0000C0B90000}"/>
    <cellStyle name="Normal 3 3 2 4 4 3 3" xfId="23797" xr:uid="{00000000-0005-0000-0000-0000C1B90000}"/>
    <cellStyle name="Normal 3 3 2 4 4 3 4" xfId="32183" xr:uid="{00000000-0005-0000-0000-0000C2B90000}"/>
    <cellStyle name="Normal 3 3 2 4 4 3 5" xfId="40569" xr:uid="{00000000-0005-0000-0000-0000C3B90000}"/>
    <cellStyle name="Normal 3 3 2 4 4 3 6" xfId="48955" xr:uid="{00000000-0005-0000-0000-0000C4B90000}"/>
    <cellStyle name="Normal 3 3 2 4 4 3 7" xfId="57341" xr:uid="{00000000-0005-0000-0000-0000C5B90000}"/>
    <cellStyle name="Normal 3 3 2 4 4 4" xfId="7025" xr:uid="{00000000-0005-0000-0000-0000C6B90000}"/>
    <cellStyle name="Normal 3 3 2 4 4 4 2" xfId="12701" xr:uid="{00000000-0005-0000-0000-0000C7B90000}"/>
    <cellStyle name="Normal 3 3 2 4 4 4 3" xfId="21087" xr:uid="{00000000-0005-0000-0000-0000C8B90000}"/>
    <cellStyle name="Normal 3 3 2 4 4 4 4" xfId="29473" xr:uid="{00000000-0005-0000-0000-0000C9B90000}"/>
    <cellStyle name="Normal 3 3 2 4 4 4 5" xfId="37859" xr:uid="{00000000-0005-0000-0000-0000CAB90000}"/>
    <cellStyle name="Normal 3 3 2 4 4 4 6" xfId="46245" xr:uid="{00000000-0005-0000-0000-0000CBB90000}"/>
    <cellStyle name="Normal 3 3 2 4 4 4 7" xfId="54631" xr:uid="{00000000-0005-0000-0000-0000CCB90000}"/>
    <cellStyle name="Normal 3 3 2 4 4 5" xfId="9735" xr:uid="{00000000-0005-0000-0000-0000CDB90000}"/>
    <cellStyle name="Normal 3 3 2 4 4 6" xfId="18121" xr:uid="{00000000-0005-0000-0000-0000CEB90000}"/>
    <cellStyle name="Normal 3 3 2 4 4 7" xfId="26507" xr:uid="{00000000-0005-0000-0000-0000CFB90000}"/>
    <cellStyle name="Normal 3 3 2 4 4 8" xfId="34893" xr:uid="{00000000-0005-0000-0000-0000D0B90000}"/>
    <cellStyle name="Normal 3 3 2 4 4 9" xfId="43279" xr:uid="{00000000-0005-0000-0000-0000D1B90000}"/>
    <cellStyle name="Normal 3 3 2 4 5" xfId="1729" xr:uid="{00000000-0005-0000-0000-0000D2B90000}"/>
    <cellStyle name="Normal 3 3 2 4 5 10" xfId="52054" xr:uid="{00000000-0005-0000-0000-0000D3B90000}"/>
    <cellStyle name="Normal 3 3 2 4 5 11" xfId="60440" xr:uid="{00000000-0005-0000-0000-0000D4B90000}"/>
    <cellStyle name="Normal 3 3 2 4 5 2" xfId="2749" xr:uid="{00000000-0005-0000-0000-0000D5B90000}"/>
    <cellStyle name="Normal 3 3 2 4 5 2 2" xfId="5466" xr:uid="{00000000-0005-0000-0000-0000D6B90000}"/>
    <cellStyle name="Normal 3 3 2 4 5 2 2 2" xfId="16820" xr:uid="{00000000-0005-0000-0000-0000D7B90000}"/>
    <cellStyle name="Normal 3 3 2 4 5 2 2 3" xfId="25206" xr:uid="{00000000-0005-0000-0000-0000D8B90000}"/>
    <cellStyle name="Normal 3 3 2 4 5 2 2 4" xfId="33592" xr:uid="{00000000-0005-0000-0000-0000D9B90000}"/>
    <cellStyle name="Normal 3 3 2 4 5 2 2 5" xfId="41978" xr:uid="{00000000-0005-0000-0000-0000DAB90000}"/>
    <cellStyle name="Normal 3 3 2 4 5 2 2 6" xfId="50364" xr:uid="{00000000-0005-0000-0000-0000DBB90000}"/>
    <cellStyle name="Normal 3 3 2 4 5 2 2 7" xfId="58750" xr:uid="{00000000-0005-0000-0000-0000DCB90000}"/>
    <cellStyle name="Normal 3 3 2 4 5 2 3" xfId="8434" xr:uid="{00000000-0005-0000-0000-0000DDB90000}"/>
    <cellStyle name="Normal 3 3 2 4 5 2 3 2" xfId="14110" xr:uid="{00000000-0005-0000-0000-0000DEB90000}"/>
    <cellStyle name="Normal 3 3 2 4 5 2 3 3" xfId="22496" xr:uid="{00000000-0005-0000-0000-0000DFB90000}"/>
    <cellStyle name="Normal 3 3 2 4 5 2 3 4" xfId="30882" xr:uid="{00000000-0005-0000-0000-0000E0B90000}"/>
    <cellStyle name="Normal 3 3 2 4 5 2 3 5" xfId="39268" xr:uid="{00000000-0005-0000-0000-0000E1B90000}"/>
    <cellStyle name="Normal 3 3 2 4 5 2 3 6" xfId="47654" xr:uid="{00000000-0005-0000-0000-0000E2B90000}"/>
    <cellStyle name="Normal 3 3 2 4 5 2 3 7" xfId="56040" xr:uid="{00000000-0005-0000-0000-0000E3B90000}"/>
    <cellStyle name="Normal 3 3 2 4 5 2 4" xfId="11144" xr:uid="{00000000-0005-0000-0000-0000E4B90000}"/>
    <cellStyle name="Normal 3 3 2 4 5 2 5" xfId="19530" xr:uid="{00000000-0005-0000-0000-0000E5B90000}"/>
    <cellStyle name="Normal 3 3 2 4 5 2 6" xfId="27916" xr:uid="{00000000-0005-0000-0000-0000E6B90000}"/>
    <cellStyle name="Normal 3 3 2 4 5 2 7" xfId="36302" xr:uid="{00000000-0005-0000-0000-0000E7B90000}"/>
    <cellStyle name="Normal 3 3 2 4 5 2 8" xfId="44688" xr:uid="{00000000-0005-0000-0000-0000E8B90000}"/>
    <cellStyle name="Normal 3 3 2 4 5 2 9" xfId="53074" xr:uid="{00000000-0005-0000-0000-0000E9B90000}"/>
    <cellStyle name="Normal 3 3 2 4 5 3" xfId="4446" xr:uid="{00000000-0005-0000-0000-0000EAB90000}"/>
    <cellStyle name="Normal 3 3 2 4 5 3 2" xfId="15800" xr:uid="{00000000-0005-0000-0000-0000EBB90000}"/>
    <cellStyle name="Normal 3 3 2 4 5 3 3" xfId="24186" xr:uid="{00000000-0005-0000-0000-0000ECB90000}"/>
    <cellStyle name="Normal 3 3 2 4 5 3 4" xfId="32572" xr:uid="{00000000-0005-0000-0000-0000EDB90000}"/>
    <cellStyle name="Normal 3 3 2 4 5 3 5" xfId="40958" xr:uid="{00000000-0005-0000-0000-0000EEB90000}"/>
    <cellStyle name="Normal 3 3 2 4 5 3 6" xfId="49344" xr:uid="{00000000-0005-0000-0000-0000EFB90000}"/>
    <cellStyle name="Normal 3 3 2 4 5 3 7" xfId="57730" xr:uid="{00000000-0005-0000-0000-0000F0B90000}"/>
    <cellStyle name="Normal 3 3 2 4 5 4" xfId="7414" xr:uid="{00000000-0005-0000-0000-0000F1B90000}"/>
    <cellStyle name="Normal 3 3 2 4 5 4 2" xfId="13090" xr:uid="{00000000-0005-0000-0000-0000F2B90000}"/>
    <cellStyle name="Normal 3 3 2 4 5 4 3" xfId="21476" xr:uid="{00000000-0005-0000-0000-0000F3B90000}"/>
    <cellStyle name="Normal 3 3 2 4 5 4 4" xfId="29862" xr:uid="{00000000-0005-0000-0000-0000F4B90000}"/>
    <cellStyle name="Normal 3 3 2 4 5 4 5" xfId="38248" xr:uid="{00000000-0005-0000-0000-0000F5B90000}"/>
    <cellStyle name="Normal 3 3 2 4 5 4 6" xfId="46634" xr:uid="{00000000-0005-0000-0000-0000F6B90000}"/>
    <cellStyle name="Normal 3 3 2 4 5 4 7" xfId="55020" xr:uid="{00000000-0005-0000-0000-0000F7B90000}"/>
    <cellStyle name="Normal 3 3 2 4 5 5" xfId="10124" xr:uid="{00000000-0005-0000-0000-0000F8B90000}"/>
    <cellStyle name="Normal 3 3 2 4 5 6" xfId="18510" xr:uid="{00000000-0005-0000-0000-0000F9B90000}"/>
    <cellStyle name="Normal 3 3 2 4 5 7" xfId="26896" xr:uid="{00000000-0005-0000-0000-0000FAB90000}"/>
    <cellStyle name="Normal 3 3 2 4 5 8" xfId="35282" xr:uid="{00000000-0005-0000-0000-0000FBB90000}"/>
    <cellStyle name="Normal 3 3 2 4 5 9" xfId="43668" xr:uid="{00000000-0005-0000-0000-0000FCB90000}"/>
    <cellStyle name="Normal 3 3 2 4 6" xfId="2360" xr:uid="{00000000-0005-0000-0000-0000FDB90000}"/>
    <cellStyle name="Normal 3 3 2 4 6 2" xfId="5077" xr:uid="{00000000-0005-0000-0000-0000FEB90000}"/>
    <cellStyle name="Normal 3 3 2 4 6 2 2" xfId="16431" xr:uid="{00000000-0005-0000-0000-0000FFB90000}"/>
    <cellStyle name="Normal 3 3 2 4 6 2 3" xfId="24817" xr:uid="{00000000-0005-0000-0000-000000BA0000}"/>
    <cellStyle name="Normal 3 3 2 4 6 2 4" xfId="33203" xr:uid="{00000000-0005-0000-0000-000001BA0000}"/>
    <cellStyle name="Normal 3 3 2 4 6 2 5" xfId="41589" xr:uid="{00000000-0005-0000-0000-000002BA0000}"/>
    <cellStyle name="Normal 3 3 2 4 6 2 6" xfId="49975" xr:uid="{00000000-0005-0000-0000-000003BA0000}"/>
    <cellStyle name="Normal 3 3 2 4 6 2 7" xfId="58361" xr:uid="{00000000-0005-0000-0000-000004BA0000}"/>
    <cellStyle name="Normal 3 3 2 4 6 3" xfId="8045" xr:uid="{00000000-0005-0000-0000-000005BA0000}"/>
    <cellStyle name="Normal 3 3 2 4 6 3 2" xfId="13721" xr:uid="{00000000-0005-0000-0000-000006BA0000}"/>
    <cellStyle name="Normal 3 3 2 4 6 3 3" xfId="22107" xr:uid="{00000000-0005-0000-0000-000007BA0000}"/>
    <cellStyle name="Normal 3 3 2 4 6 3 4" xfId="30493" xr:uid="{00000000-0005-0000-0000-000008BA0000}"/>
    <cellStyle name="Normal 3 3 2 4 6 3 5" xfId="38879" xr:uid="{00000000-0005-0000-0000-000009BA0000}"/>
    <cellStyle name="Normal 3 3 2 4 6 3 6" xfId="47265" xr:uid="{00000000-0005-0000-0000-00000ABA0000}"/>
    <cellStyle name="Normal 3 3 2 4 6 3 7" xfId="55651" xr:uid="{00000000-0005-0000-0000-00000BBA0000}"/>
    <cellStyle name="Normal 3 3 2 4 6 4" xfId="10755" xr:uid="{00000000-0005-0000-0000-00000CBA0000}"/>
    <cellStyle name="Normal 3 3 2 4 6 5" xfId="19141" xr:uid="{00000000-0005-0000-0000-00000DBA0000}"/>
    <cellStyle name="Normal 3 3 2 4 6 6" xfId="27527" xr:uid="{00000000-0005-0000-0000-00000EBA0000}"/>
    <cellStyle name="Normal 3 3 2 4 6 7" xfId="35913" xr:uid="{00000000-0005-0000-0000-00000FBA0000}"/>
    <cellStyle name="Normal 3 3 2 4 6 8" xfId="44299" xr:uid="{00000000-0005-0000-0000-000010BA0000}"/>
    <cellStyle name="Normal 3 3 2 4 6 9" xfId="52685" xr:uid="{00000000-0005-0000-0000-000011BA0000}"/>
    <cellStyle name="Normal 3 3 2 4 7" xfId="771" xr:uid="{00000000-0005-0000-0000-000012BA0000}"/>
    <cellStyle name="Normal 3 3 2 4 7 2" xfId="6569" xr:uid="{00000000-0005-0000-0000-000013BA0000}"/>
    <cellStyle name="Normal 3 3 2 4 7 3" xfId="12245" xr:uid="{00000000-0005-0000-0000-000014BA0000}"/>
    <cellStyle name="Normal 3 3 2 4 7 4" xfId="20631" xr:uid="{00000000-0005-0000-0000-000015BA0000}"/>
    <cellStyle name="Normal 3 3 2 4 7 5" xfId="29017" xr:uid="{00000000-0005-0000-0000-000016BA0000}"/>
    <cellStyle name="Normal 3 3 2 4 7 6" xfId="37403" xr:uid="{00000000-0005-0000-0000-000017BA0000}"/>
    <cellStyle name="Normal 3 3 2 4 7 7" xfId="45789" xr:uid="{00000000-0005-0000-0000-000018BA0000}"/>
    <cellStyle name="Normal 3 3 2 4 7 8" xfId="54175" xr:uid="{00000000-0005-0000-0000-000019BA0000}"/>
    <cellStyle name="Normal 3 3 2 4 8" xfId="3601" xr:uid="{00000000-0005-0000-0000-00001ABA0000}"/>
    <cellStyle name="Normal 3 3 2 4 8 2" xfId="14955" xr:uid="{00000000-0005-0000-0000-00001BBA0000}"/>
    <cellStyle name="Normal 3 3 2 4 8 3" xfId="23341" xr:uid="{00000000-0005-0000-0000-00001CBA0000}"/>
    <cellStyle name="Normal 3 3 2 4 8 4" xfId="31727" xr:uid="{00000000-0005-0000-0000-00001DBA0000}"/>
    <cellStyle name="Normal 3 3 2 4 8 5" xfId="40113" xr:uid="{00000000-0005-0000-0000-00001EBA0000}"/>
    <cellStyle name="Normal 3 3 2 4 8 6" xfId="48499" xr:uid="{00000000-0005-0000-0000-00001FBA0000}"/>
    <cellStyle name="Normal 3 3 2 4 8 7" xfId="56885" xr:uid="{00000000-0005-0000-0000-000020BA0000}"/>
    <cellStyle name="Normal 3 3 2 4 9" xfId="6169" xr:uid="{00000000-0005-0000-0000-000021BA0000}"/>
    <cellStyle name="Normal 3 3 2 4 9 2" xfId="11845" xr:uid="{00000000-0005-0000-0000-000022BA0000}"/>
    <cellStyle name="Normal 3 3 2 4 9 3" xfId="20231" xr:uid="{00000000-0005-0000-0000-000023BA0000}"/>
    <cellStyle name="Normal 3 3 2 4 9 4" xfId="28617" xr:uid="{00000000-0005-0000-0000-000024BA0000}"/>
    <cellStyle name="Normal 3 3 2 4 9 5" xfId="37003" xr:uid="{00000000-0005-0000-0000-000025BA0000}"/>
    <cellStyle name="Normal 3 3 2 4 9 6" xfId="45389" xr:uid="{00000000-0005-0000-0000-000026BA0000}"/>
    <cellStyle name="Normal 3 3 2 4 9 7" xfId="53775" xr:uid="{00000000-0005-0000-0000-000027BA0000}"/>
    <cellStyle name="Normal 3 3 2 4_Sheet1" xfId="433" xr:uid="{00000000-0005-0000-0000-000028BA0000}"/>
    <cellStyle name="Normal 3 3 2 5" xfId="434" xr:uid="{00000000-0005-0000-0000-000029BA0000}"/>
    <cellStyle name="Normal 3 3 2 5 10" xfId="9281" xr:uid="{00000000-0005-0000-0000-00002ABA0000}"/>
    <cellStyle name="Normal 3 3 2 5 11" xfId="17667" xr:uid="{00000000-0005-0000-0000-00002BBA0000}"/>
    <cellStyle name="Normal 3 3 2 5 12" xfId="26053" xr:uid="{00000000-0005-0000-0000-00002CBA0000}"/>
    <cellStyle name="Normal 3 3 2 5 13" xfId="34439" xr:uid="{00000000-0005-0000-0000-00002DBA0000}"/>
    <cellStyle name="Normal 3 3 2 5 14" xfId="42825" xr:uid="{00000000-0005-0000-0000-00002EBA0000}"/>
    <cellStyle name="Normal 3 3 2 5 15" xfId="51211" xr:uid="{00000000-0005-0000-0000-00002FBA0000}"/>
    <cellStyle name="Normal 3 3 2 5 16" xfId="59597" xr:uid="{00000000-0005-0000-0000-000030BA0000}"/>
    <cellStyle name="Normal 3 3 2 5 17" xfId="60964" xr:uid="{00000000-0005-0000-0000-000031BA0000}"/>
    <cellStyle name="Normal 3 3 2 5 2" xfId="435" xr:uid="{00000000-0005-0000-0000-000032BA0000}"/>
    <cellStyle name="Normal 3 3 2 5 2 10" xfId="34440" xr:uid="{00000000-0005-0000-0000-000033BA0000}"/>
    <cellStyle name="Normal 3 3 2 5 2 11" xfId="42826" xr:uid="{00000000-0005-0000-0000-000034BA0000}"/>
    <cellStyle name="Normal 3 3 2 5 2 12" xfId="51212" xr:uid="{00000000-0005-0000-0000-000035BA0000}"/>
    <cellStyle name="Normal 3 3 2 5 2 13" xfId="59598" xr:uid="{00000000-0005-0000-0000-000036BA0000}"/>
    <cellStyle name="Normal 3 3 2 5 2 14" xfId="60965" xr:uid="{00000000-0005-0000-0000-000037BA0000}"/>
    <cellStyle name="Normal 3 3 2 5 2 2" xfId="1258" xr:uid="{00000000-0005-0000-0000-000038BA0000}"/>
    <cellStyle name="Normal 3 3 2 5 2 2 10" xfId="51669" xr:uid="{00000000-0005-0000-0000-000039BA0000}"/>
    <cellStyle name="Normal 3 3 2 5 2 2 11" xfId="60055" xr:uid="{00000000-0005-0000-0000-00003ABA0000}"/>
    <cellStyle name="Normal 3 3 2 5 2 2 12" xfId="61460" xr:uid="{00000000-0005-0000-0000-00003BBA0000}"/>
    <cellStyle name="Normal 3 3 2 5 2 2 2" xfId="3209" xr:uid="{00000000-0005-0000-0000-00003CBA0000}"/>
    <cellStyle name="Normal 3 3 2 5 2 2 2 2" xfId="5926" xr:uid="{00000000-0005-0000-0000-00003DBA0000}"/>
    <cellStyle name="Normal 3 3 2 5 2 2 2 2 2" xfId="17280" xr:uid="{00000000-0005-0000-0000-00003EBA0000}"/>
    <cellStyle name="Normal 3 3 2 5 2 2 2 2 3" xfId="25666" xr:uid="{00000000-0005-0000-0000-00003FBA0000}"/>
    <cellStyle name="Normal 3 3 2 5 2 2 2 2 4" xfId="34052" xr:uid="{00000000-0005-0000-0000-000040BA0000}"/>
    <cellStyle name="Normal 3 3 2 5 2 2 2 2 5" xfId="42438" xr:uid="{00000000-0005-0000-0000-000041BA0000}"/>
    <cellStyle name="Normal 3 3 2 5 2 2 2 2 6" xfId="50824" xr:uid="{00000000-0005-0000-0000-000042BA0000}"/>
    <cellStyle name="Normal 3 3 2 5 2 2 2 2 7" xfId="59210" xr:uid="{00000000-0005-0000-0000-000043BA0000}"/>
    <cellStyle name="Normal 3 3 2 5 2 2 2 3" xfId="8894" xr:uid="{00000000-0005-0000-0000-000044BA0000}"/>
    <cellStyle name="Normal 3 3 2 5 2 2 2 3 2" xfId="14570" xr:uid="{00000000-0005-0000-0000-000045BA0000}"/>
    <cellStyle name="Normal 3 3 2 5 2 2 2 3 3" xfId="22956" xr:uid="{00000000-0005-0000-0000-000046BA0000}"/>
    <cellStyle name="Normal 3 3 2 5 2 2 2 3 4" xfId="31342" xr:uid="{00000000-0005-0000-0000-000047BA0000}"/>
    <cellStyle name="Normal 3 3 2 5 2 2 2 3 5" xfId="39728" xr:uid="{00000000-0005-0000-0000-000048BA0000}"/>
    <cellStyle name="Normal 3 3 2 5 2 2 2 3 6" xfId="48114" xr:uid="{00000000-0005-0000-0000-000049BA0000}"/>
    <cellStyle name="Normal 3 3 2 5 2 2 2 3 7" xfId="56500" xr:uid="{00000000-0005-0000-0000-00004ABA0000}"/>
    <cellStyle name="Normal 3 3 2 5 2 2 2 4" xfId="11604" xr:uid="{00000000-0005-0000-0000-00004BBA0000}"/>
    <cellStyle name="Normal 3 3 2 5 2 2 2 5" xfId="19990" xr:uid="{00000000-0005-0000-0000-00004CBA0000}"/>
    <cellStyle name="Normal 3 3 2 5 2 2 2 6" xfId="28376" xr:uid="{00000000-0005-0000-0000-00004DBA0000}"/>
    <cellStyle name="Normal 3 3 2 5 2 2 2 7" xfId="36762" xr:uid="{00000000-0005-0000-0000-00004EBA0000}"/>
    <cellStyle name="Normal 3 3 2 5 2 2 2 8" xfId="45148" xr:uid="{00000000-0005-0000-0000-00004FBA0000}"/>
    <cellStyle name="Normal 3 3 2 5 2 2 2 9" xfId="53534" xr:uid="{00000000-0005-0000-0000-000050BA0000}"/>
    <cellStyle name="Normal 3 3 2 5 2 2 3" xfId="4061" xr:uid="{00000000-0005-0000-0000-000051BA0000}"/>
    <cellStyle name="Normal 3 3 2 5 2 2 3 2" xfId="15415" xr:uid="{00000000-0005-0000-0000-000052BA0000}"/>
    <cellStyle name="Normal 3 3 2 5 2 2 3 3" xfId="23801" xr:uid="{00000000-0005-0000-0000-000053BA0000}"/>
    <cellStyle name="Normal 3 3 2 5 2 2 3 4" xfId="32187" xr:uid="{00000000-0005-0000-0000-000054BA0000}"/>
    <cellStyle name="Normal 3 3 2 5 2 2 3 5" xfId="40573" xr:uid="{00000000-0005-0000-0000-000055BA0000}"/>
    <cellStyle name="Normal 3 3 2 5 2 2 3 6" xfId="48959" xr:uid="{00000000-0005-0000-0000-000056BA0000}"/>
    <cellStyle name="Normal 3 3 2 5 2 2 3 7" xfId="57345" xr:uid="{00000000-0005-0000-0000-000057BA0000}"/>
    <cellStyle name="Normal 3 3 2 5 2 2 4" xfId="7029" xr:uid="{00000000-0005-0000-0000-000058BA0000}"/>
    <cellStyle name="Normal 3 3 2 5 2 2 4 2" xfId="12705" xr:uid="{00000000-0005-0000-0000-000059BA0000}"/>
    <cellStyle name="Normal 3 3 2 5 2 2 4 3" xfId="21091" xr:uid="{00000000-0005-0000-0000-00005ABA0000}"/>
    <cellStyle name="Normal 3 3 2 5 2 2 4 4" xfId="29477" xr:uid="{00000000-0005-0000-0000-00005BBA0000}"/>
    <cellStyle name="Normal 3 3 2 5 2 2 4 5" xfId="37863" xr:uid="{00000000-0005-0000-0000-00005CBA0000}"/>
    <cellStyle name="Normal 3 3 2 5 2 2 4 6" xfId="46249" xr:uid="{00000000-0005-0000-0000-00005DBA0000}"/>
    <cellStyle name="Normal 3 3 2 5 2 2 4 7" xfId="54635" xr:uid="{00000000-0005-0000-0000-00005EBA0000}"/>
    <cellStyle name="Normal 3 3 2 5 2 2 5" xfId="9739" xr:uid="{00000000-0005-0000-0000-00005FBA0000}"/>
    <cellStyle name="Normal 3 3 2 5 2 2 6" xfId="18125" xr:uid="{00000000-0005-0000-0000-000060BA0000}"/>
    <cellStyle name="Normal 3 3 2 5 2 2 7" xfId="26511" xr:uid="{00000000-0005-0000-0000-000061BA0000}"/>
    <cellStyle name="Normal 3 3 2 5 2 2 8" xfId="34897" xr:uid="{00000000-0005-0000-0000-000062BA0000}"/>
    <cellStyle name="Normal 3 3 2 5 2 2 9" xfId="43283" xr:uid="{00000000-0005-0000-0000-000063BA0000}"/>
    <cellStyle name="Normal 3 3 2 5 2 3" xfId="1732" xr:uid="{00000000-0005-0000-0000-000064BA0000}"/>
    <cellStyle name="Normal 3 3 2 5 2 3 10" xfId="52057" xr:uid="{00000000-0005-0000-0000-000065BA0000}"/>
    <cellStyle name="Normal 3 3 2 5 2 3 11" xfId="60443" xr:uid="{00000000-0005-0000-0000-000066BA0000}"/>
    <cellStyle name="Normal 3 3 2 5 2 3 2" xfId="2752" xr:uid="{00000000-0005-0000-0000-000067BA0000}"/>
    <cellStyle name="Normal 3 3 2 5 2 3 2 2" xfId="5469" xr:uid="{00000000-0005-0000-0000-000068BA0000}"/>
    <cellStyle name="Normal 3 3 2 5 2 3 2 2 2" xfId="16823" xr:uid="{00000000-0005-0000-0000-000069BA0000}"/>
    <cellStyle name="Normal 3 3 2 5 2 3 2 2 3" xfId="25209" xr:uid="{00000000-0005-0000-0000-00006ABA0000}"/>
    <cellStyle name="Normal 3 3 2 5 2 3 2 2 4" xfId="33595" xr:uid="{00000000-0005-0000-0000-00006BBA0000}"/>
    <cellStyle name="Normal 3 3 2 5 2 3 2 2 5" xfId="41981" xr:uid="{00000000-0005-0000-0000-00006CBA0000}"/>
    <cellStyle name="Normal 3 3 2 5 2 3 2 2 6" xfId="50367" xr:uid="{00000000-0005-0000-0000-00006DBA0000}"/>
    <cellStyle name="Normal 3 3 2 5 2 3 2 2 7" xfId="58753" xr:uid="{00000000-0005-0000-0000-00006EBA0000}"/>
    <cellStyle name="Normal 3 3 2 5 2 3 2 3" xfId="8437" xr:uid="{00000000-0005-0000-0000-00006FBA0000}"/>
    <cellStyle name="Normal 3 3 2 5 2 3 2 3 2" xfId="14113" xr:uid="{00000000-0005-0000-0000-000070BA0000}"/>
    <cellStyle name="Normal 3 3 2 5 2 3 2 3 3" xfId="22499" xr:uid="{00000000-0005-0000-0000-000071BA0000}"/>
    <cellStyle name="Normal 3 3 2 5 2 3 2 3 4" xfId="30885" xr:uid="{00000000-0005-0000-0000-000072BA0000}"/>
    <cellStyle name="Normal 3 3 2 5 2 3 2 3 5" xfId="39271" xr:uid="{00000000-0005-0000-0000-000073BA0000}"/>
    <cellStyle name="Normal 3 3 2 5 2 3 2 3 6" xfId="47657" xr:uid="{00000000-0005-0000-0000-000074BA0000}"/>
    <cellStyle name="Normal 3 3 2 5 2 3 2 3 7" xfId="56043" xr:uid="{00000000-0005-0000-0000-000075BA0000}"/>
    <cellStyle name="Normal 3 3 2 5 2 3 2 4" xfId="11147" xr:uid="{00000000-0005-0000-0000-000076BA0000}"/>
    <cellStyle name="Normal 3 3 2 5 2 3 2 5" xfId="19533" xr:uid="{00000000-0005-0000-0000-000077BA0000}"/>
    <cellStyle name="Normal 3 3 2 5 2 3 2 6" xfId="27919" xr:uid="{00000000-0005-0000-0000-000078BA0000}"/>
    <cellStyle name="Normal 3 3 2 5 2 3 2 7" xfId="36305" xr:uid="{00000000-0005-0000-0000-000079BA0000}"/>
    <cellStyle name="Normal 3 3 2 5 2 3 2 8" xfId="44691" xr:uid="{00000000-0005-0000-0000-00007ABA0000}"/>
    <cellStyle name="Normal 3 3 2 5 2 3 2 9" xfId="53077" xr:uid="{00000000-0005-0000-0000-00007BBA0000}"/>
    <cellStyle name="Normal 3 3 2 5 2 3 3" xfId="4449" xr:uid="{00000000-0005-0000-0000-00007CBA0000}"/>
    <cellStyle name="Normal 3 3 2 5 2 3 3 2" xfId="15803" xr:uid="{00000000-0005-0000-0000-00007DBA0000}"/>
    <cellStyle name="Normal 3 3 2 5 2 3 3 3" xfId="24189" xr:uid="{00000000-0005-0000-0000-00007EBA0000}"/>
    <cellStyle name="Normal 3 3 2 5 2 3 3 4" xfId="32575" xr:uid="{00000000-0005-0000-0000-00007FBA0000}"/>
    <cellStyle name="Normal 3 3 2 5 2 3 3 5" xfId="40961" xr:uid="{00000000-0005-0000-0000-000080BA0000}"/>
    <cellStyle name="Normal 3 3 2 5 2 3 3 6" xfId="49347" xr:uid="{00000000-0005-0000-0000-000081BA0000}"/>
    <cellStyle name="Normal 3 3 2 5 2 3 3 7" xfId="57733" xr:uid="{00000000-0005-0000-0000-000082BA0000}"/>
    <cellStyle name="Normal 3 3 2 5 2 3 4" xfId="7417" xr:uid="{00000000-0005-0000-0000-000083BA0000}"/>
    <cellStyle name="Normal 3 3 2 5 2 3 4 2" xfId="13093" xr:uid="{00000000-0005-0000-0000-000084BA0000}"/>
    <cellStyle name="Normal 3 3 2 5 2 3 4 3" xfId="21479" xr:uid="{00000000-0005-0000-0000-000085BA0000}"/>
    <cellStyle name="Normal 3 3 2 5 2 3 4 4" xfId="29865" xr:uid="{00000000-0005-0000-0000-000086BA0000}"/>
    <cellStyle name="Normal 3 3 2 5 2 3 4 5" xfId="38251" xr:uid="{00000000-0005-0000-0000-000087BA0000}"/>
    <cellStyle name="Normal 3 3 2 5 2 3 4 6" xfId="46637" xr:uid="{00000000-0005-0000-0000-000088BA0000}"/>
    <cellStyle name="Normal 3 3 2 5 2 3 4 7" xfId="55023" xr:uid="{00000000-0005-0000-0000-000089BA0000}"/>
    <cellStyle name="Normal 3 3 2 5 2 3 5" xfId="10127" xr:uid="{00000000-0005-0000-0000-00008ABA0000}"/>
    <cellStyle name="Normal 3 3 2 5 2 3 6" xfId="18513" xr:uid="{00000000-0005-0000-0000-00008BBA0000}"/>
    <cellStyle name="Normal 3 3 2 5 2 3 7" xfId="26899" xr:uid="{00000000-0005-0000-0000-00008CBA0000}"/>
    <cellStyle name="Normal 3 3 2 5 2 3 8" xfId="35285" xr:uid="{00000000-0005-0000-0000-00008DBA0000}"/>
    <cellStyle name="Normal 3 3 2 5 2 3 9" xfId="43671" xr:uid="{00000000-0005-0000-0000-00008EBA0000}"/>
    <cellStyle name="Normal 3 3 2 5 2 4" xfId="2364" xr:uid="{00000000-0005-0000-0000-00008FBA0000}"/>
    <cellStyle name="Normal 3 3 2 5 2 4 2" xfId="5081" xr:uid="{00000000-0005-0000-0000-000090BA0000}"/>
    <cellStyle name="Normal 3 3 2 5 2 4 2 2" xfId="16435" xr:uid="{00000000-0005-0000-0000-000091BA0000}"/>
    <cellStyle name="Normal 3 3 2 5 2 4 2 3" xfId="24821" xr:uid="{00000000-0005-0000-0000-000092BA0000}"/>
    <cellStyle name="Normal 3 3 2 5 2 4 2 4" xfId="33207" xr:uid="{00000000-0005-0000-0000-000093BA0000}"/>
    <cellStyle name="Normal 3 3 2 5 2 4 2 5" xfId="41593" xr:uid="{00000000-0005-0000-0000-000094BA0000}"/>
    <cellStyle name="Normal 3 3 2 5 2 4 2 6" xfId="49979" xr:uid="{00000000-0005-0000-0000-000095BA0000}"/>
    <cellStyle name="Normal 3 3 2 5 2 4 2 7" xfId="58365" xr:uid="{00000000-0005-0000-0000-000096BA0000}"/>
    <cellStyle name="Normal 3 3 2 5 2 4 3" xfId="8049" xr:uid="{00000000-0005-0000-0000-000097BA0000}"/>
    <cellStyle name="Normal 3 3 2 5 2 4 3 2" xfId="13725" xr:uid="{00000000-0005-0000-0000-000098BA0000}"/>
    <cellStyle name="Normal 3 3 2 5 2 4 3 3" xfId="22111" xr:uid="{00000000-0005-0000-0000-000099BA0000}"/>
    <cellStyle name="Normal 3 3 2 5 2 4 3 4" xfId="30497" xr:uid="{00000000-0005-0000-0000-00009ABA0000}"/>
    <cellStyle name="Normal 3 3 2 5 2 4 3 5" xfId="38883" xr:uid="{00000000-0005-0000-0000-00009BBA0000}"/>
    <cellStyle name="Normal 3 3 2 5 2 4 3 6" xfId="47269" xr:uid="{00000000-0005-0000-0000-00009CBA0000}"/>
    <cellStyle name="Normal 3 3 2 5 2 4 3 7" xfId="55655" xr:uid="{00000000-0005-0000-0000-00009DBA0000}"/>
    <cellStyle name="Normal 3 3 2 5 2 4 4" xfId="10759" xr:uid="{00000000-0005-0000-0000-00009EBA0000}"/>
    <cellStyle name="Normal 3 3 2 5 2 4 5" xfId="19145" xr:uid="{00000000-0005-0000-0000-00009FBA0000}"/>
    <cellStyle name="Normal 3 3 2 5 2 4 6" xfId="27531" xr:uid="{00000000-0005-0000-0000-0000A0BA0000}"/>
    <cellStyle name="Normal 3 3 2 5 2 4 7" xfId="35917" xr:uid="{00000000-0005-0000-0000-0000A1BA0000}"/>
    <cellStyle name="Normal 3 3 2 5 2 4 8" xfId="44303" xr:uid="{00000000-0005-0000-0000-0000A2BA0000}"/>
    <cellStyle name="Normal 3 3 2 5 2 4 9" xfId="52689" xr:uid="{00000000-0005-0000-0000-0000A3BA0000}"/>
    <cellStyle name="Normal 3 3 2 5 2 5" xfId="3604" xr:uid="{00000000-0005-0000-0000-0000A4BA0000}"/>
    <cellStyle name="Normal 3 3 2 5 2 5 2" xfId="14958" xr:uid="{00000000-0005-0000-0000-0000A5BA0000}"/>
    <cellStyle name="Normal 3 3 2 5 2 5 3" xfId="23344" xr:uid="{00000000-0005-0000-0000-0000A6BA0000}"/>
    <cellStyle name="Normal 3 3 2 5 2 5 4" xfId="31730" xr:uid="{00000000-0005-0000-0000-0000A7BA0000}"/>
    <cellStyle name="Normal 3 3 2 5 2 5 5" xfId="40116" xr:uid="{00000000-0005-0000-0000-0000A8BA0000}"/>
    <cellStyle name="Normal 3 3 2 5 2 5 6" xfId="48502" xr:uid="{00000000-0005-0000-0000-0000A9BA0000}"/>
    <cellStyle name="Normal 3 3 2 5 2 5 7" xfId="56888" xr:uid="{00000000-0005-0000-0000-0000AABA0000}"/>
    <cellStyle name="Normal 3 3 2 5 2 6" xfId="6572" xr:uid="{00000000-0005-0000-0000-0000ABBA0000}"/>
    <cellStyle name="Normal 3 3 2 5 2 6 2" xfId="12248" xr:uid="{00000000-0005-0000-0000-0000ACBA0000}"/>
    <cellStyle name="Normal 3 3 2 5 2 6 3" xfId="20634" xr:uid="{00000000-0005-0000-0000-0000ADBA0000}"/>
    <cellStyle name="Normal 3 3 2 5 2 6 4" xfId="29020" xr:uid="{00000000-0005-0000-0000-0000AEBA0000}"/>
    <cellStyle name="Normal 3 3 2 5 2 6 5" xfId="37406" xr:uid="{00000000-0005-0000-0000-0000AFBA0000}"/>
    <cellStyle name="Normal 3 3 2 5 2 6 6" xfId="45792" xr:uid="{00000000-0005-0000-0000-0000B0BA0000}"/>
    <cellStyle name="Normal 3 3 2 5 2 6 7" xfId="54178" xr:uid="{00000000-0005-0000-0000-0000B1BA0000}"/>
    <cellStyle name="Normal 3 3 2 5 2 7" xfId="9282" xr:uid="{00000000-0005-0000-0000-0000B2BA0000}"/>
    <cellStyle name="Normal 3 3 2 5 2 8" xfId="17668" xr:uid="{00000000-0005-0000-0000-0000B3BA0000}"/>
    <cellStyle name="Normal 3 3 2 5 2 9" xfId="26054" xr:uid="{00000000-0005-0000-0000-0000B4BA0000}"/>
    <cellStyle name="Normal 3 3 2 5 3" xfId="1259" xr:uid="{00000000-0005-0000-0000-0000B5BA0000}"/>
    <cellStyle name="Normal 3 3 2 5 3 10" xfId="43284" xr:uid="{00000000-0005-0000-0000-0000B6BA0000}"/>
    <cellStyle name="Normal 3 3 2 5 3 11" xfId="51670" xr:uid="{00000000-0005-0000-0000-0000B7BA0000}"/>
    <cellStyle name="Normal 3 3 2 5 3 12" xfId="60056" xr:uid="{00000000-0005-0000-0000-0000B8BA0000}"/>
    <cellStyle name="Normal 3 3 2 5 3 13" xfId="61459" xr:uid="{00000000-0005-0000-0000-0000B9BA0000}"/>
    <cellStyle name="Normal 3 3 2 5 3 2" xfId="1939" xr:uid="{00000000-0005-0000-0000-0000BABA0000}"/>
    <cellStyle name="Normal 3 3 2 5 3 2 10" xfId="52264" xr:uid="{00000000-0005-0000-0000-0000BBBA0000}"/>
    <cellStyle name="Normal 3 3 2 5 3 2 11" xfId="60650" xr:uid="{00000000-0005-0000-0000-0000BCBA0000}"/>
    <cellStyle name="Normal 3 3 2 5 3 2 2" xfId="3210" xr:uid="{00000000-0005-0000-0000-0000BDBA0000}"/>
    <cellStyle name="Normal 3 3 2 5 3 2 2 2" xfId="5927" xr:uid="{00000000-0005-0000-0000-0000BEBA0000}"/>
    <cellStyle name="Normal 3 3 2 5 3 2 2 2 2" xfId="17281" xr:uid="{00000000-0005-0000-0000-0000BFBA0000}"/>
    <cellStyle name="Normal 3 3 2 5 3 2 2 2 3" xfId="25667" xr:uid="{00000000-0005-0000-0000-0000C0BA0000}"/>
    <cellStyle name="Normal 3 3 2 5 3 2 2 2 4" xfId="34053" xr:uid="{00000000-0005-0000-0000-0000C1BA0000}"/>
    <cellStyle name="Normal 3 3 2 5 3 2 2 2 5" xfId="42439" xr:uid="{00000000-0005-0000-0000-0000C2BA0000}"/>
    <cellStyle name="Normal 3 3 2 5 3 2 2 2 6" xfId="50825" xr:uid="{00000000-0005-0000-0000-0000C3BA0000}"/>
    <cellStyle name="Normal 3 3 2 5 3 2 2 2 7" xfId="59211" xr:uid="{00000000-0005-0000-0000-0000C4BA0000}"/>
    <cellStyle name="Normal 3 3 2 5 3 2 2 3" xfId="8895" xr:uid="{00000000-0005-0000-0000-0000C5BA0000}"/>
    <cellStyle name="Normal 3 3 2 5 3 2 2 3 2" xfId="14571" xr:uid="{00000000-0005-0000-0000-0000C6BA0000}"/>
    <cellStyle name="Normal 3 3 2 5 3 2 2 3 3" xfId="22957" xr:uid="{00000000-0005-0000-0000-0000C7BA0000}"/>
    <cellStyle name="Normal 3 3 2 5 3 2 2 3 4" xfId="31343" xr:uid="{00000000-0005-0000-0000-0000C8BA0000}"/>
    <cellStyle name="Normal 3 3 2 5 3 2 2 3 5" xfId="39729" xr:uid="{00000000-0005-0000-0000-0000C9BA0000}"/>
    <cellStyle name="Normal 3 3 2 5 3 2 2 3 6" xfId="48115" xr:uid="{00000000-0005-0000-0000-0000CABA0000}"/>
    <cellStyle name="Normal 3 3 2 5 3 2 2 3 7" xfId="56501" xr:uid="{00000000-0005-0000-0000-0000CBBA0000}"/>
    <cellStyle name="Normal 3 3 2 5 3 2 2 4" xfId="11605" xr:uid="{00000000-0005-0000-0000-0000CCBA0000}"/>
    <cellStyle name="Normal 3 3 2 5 3 2 2 5" xfId="19991" xr:uid="{00000000-0005-0000-0000-0000CDBA0000}"/>
    <cellStyle name="Normal 3 3 2 5 3 2 2 6" xfId="28377" xr:uid="{00000000-0005-0000-0000-0000CEBA0000}"/>
    <cellStyle name="Normal 3 3 2 5 3 2 2 7" xfId="36763" xr:uid="{00000000-0005-0000-0000-0000CFBA0000}"/>
    <cellStyle name="Normal 3 3 2 5 3 2 2 8" xfId="45149" xr:uid="{00000000-0005-0000-0000-0000D0BA0000}"/>
    <cellStyle name="Normal 3 3 2 5 3 2 2 9" xfId="53535" xr:uid="{00000000-0005-0000-0000-0000D1BA0000}"/>
    <cellStyle name="Normal 3 3 2 5 3 2 3" xfId="4656" xr:uid="{00000000-0005-0000-0000-0000D2BA0000}"/>
    <cellStyle name="Normal 3 3 2 5 3 2 3 2" xfId="16010" xr:uid="{00000000-0005-0000-0000-0000D3BA0000}"/>
    <cellStyle name="Normal 3 3 2 5 3 2 3 3" xfId="24396" xr:uid="{00000000-0005-0000-0000-0000D4BA0000}"/>
    <cellStyle name="Normal 3 3 2 5 3 2 3 4" xfId="32782" xr:uid="{00000000-0005-0000-0000-0000D5BA0000}"/>
    <cellStyle name="Normal 3 3 2 5 3 2 3 5" xfId="41168" xr:uid="{00000000-0005-0000-0000-0000D6BA0000}"/>
    <cellStyle name="Normal 3 3 2 5 3 2 3 6" xfId="49554" xr:uid="{00000000-0005-0000-0000-0000D7BA0000}"/>
    <cellStyle name="Normal 3 3 2 5 3 2 3 7" xfId="57940" xr:uid="{00000000-0005-0000-0000-0000D8BA0000}"/>
    <cellStyle name="Normal 3 3 2 5 3 2 4" xfId="7624" xr:uid="{00000000-0005-0000-0000-0000D9BA0000}"/>
    <cellStyle name="Normal 3 3 2 5 3 2 4 2" xfId="13300" xr:uid="{00000000-0005-0000-0000-0000DABA0000}"/>
    <cellStyle name="Normal 3 3 2 5 3 2 4 3" xfId="21686" xr:uid="{00000000-0005-0000-0000-0000DBBA0000}"/>
    <cellStyle name="Normal 3 3 2 5 3 2 4 4" xfId="30072" xr:uid="{00000000-0005-0000-0000-0000DCBA0000}"/>
    <cellStyle name="Normal 3 3 2 5 3 2 4 5" xfId="38458" xr:uid="{00000000-0005-0000-0000-0000DDBA0000}"/>
    <cellStyle name="Normal 3 3 2 5 3 2 4 6" xfId="46844" xr:uid="{00000000-0005-0000-0000-0000DEBA0000}"/>
    <cellStyle name="Normal 3 3 2 5 3 2 4 7" xfId="55230" xr:uid="{00000000-0005-0000-0000-0000DFBA0000}"/>
    <cellStyle name="Normal 3 3 2 5 3 2 5" xfId="10334" xr:uid="{00000000-0005-0000-0000-0000E0BA0000}"/>
    <cellStyle name="Normal 3 3 2 5 3 2 6" xfId="18720" xr:uid="{00000000-0005-0000-0000-0000E1BA0000}"/>
    <cellStyle name="Normal 3 3 2 5 3 2 7" xfId="27106" xr:uid="{00000000-0005-0000-0000-0000E2BA0000}"/>
    <cellStyle name="Normal 3 3 2 5 3 2 8" xfId="35492" xr:uid="{00000000-0005-0000-0000-0000E3BA0000}"/>
    <cellStyle name="Normal 3 3 2 5 3 2 9" xfId="43878" xr:uid="{00000000-0005-0000-0000-0000E4BA0000}"/>
    <cellStyle name="Normal 3 3 2 5 3 3" xfId="2365" xr:uid="{00000000-0005-0000-0000-0000E5BA0000}"/>
    <cellStyle name="Normal 3 3 2 5 3 3 2" xfId="5082" xr:uid="{00000000-0005-0000-0000-0000E6BA0000}"/>
    <cellStyle name="Normal 3 3 2 5 3 3 2 2" xfId="16436" xr:uid="{00000000-0005-0000-0000-0000E7BA0000}"/>
    <cellStyle name="Normal 3 3 2 5 3 3 2 3" xfId="24822" xr:uid="{00000000-0005-0000-0000-0000E8BA0000}"/>
    <cellStyle name="Normal 3 3 2 5 3 3 2 4" xfId="33208" xr:uid="{00000000-0005-0000-0000-0000E9BA0000}"/>
    <cellStyle name="Normal 3 3 2 5 3 3 2 5" xfId="41594" xr:uid="{00000000-0005-0000-0000-0000EABA0000}"/>
    <cellStyle name="Normal 3 3 2 5 3 3 2 6" xfId="49980" xr:uid="{00000000-0005-0000-0000-0000EBBA0000}"/>
    <cellStyle name="Normal 3 3 2 5 3 3 2 7" xfId="58366" xr:uid="{00000000-0005-0000-0000-0000ECBA0000}"/>
    <cellStyle name="Normal 3 3 2 5 3 3 3" xfId="8050" xr:uid="{00000000-0005-0000-0000-0000EDBA0000}"/>
    <cellStyle name="Normal 3 3 2 5 3 3 3 2" xfId="13726" xr:uid="{00000000-0005-0000-0000-0000EEBA0000}"/>
    <cellStyle name="Normal 3 3 2 5 3 3 3 3" xfId="22112" xr:uid="{00000000-0005-0000-0000-0000EFBA0000}"/>
    <cellStyle name="Normal 3 3 2 5 3 3 3 4" xfId="30498" xr:uid="{00000000-0005-0000-0000-0000F0BA0000}"/>
    <cellStyle name="Normal 3 3 2 5 3 3 3 5" xfId="38884" xr:uid="{00000000-0005-0000-0000-0000F1BA0000}"/>
    <cellStyle name="Normal 3 3 2 5 3 3 3 6" xfId="47270" xr:uid="{00000000-0005-0000-0000-0000F2BA0000}"/>
    <cellStyle name="Normal 3 3 2 5 3 3 3 7" xfId="55656" xr:uid="{00000000-0005-0000-0000-0000F3BA0000}"/>
    <cellStyle name="Normal 3 3 2 5 3 3 4" xfId="10760" xr:uid="{00000000-0005-0000-0000-0000F4BA0000}"/>
    <cellStyle name="Normal 3 3 2 5 3 3 5" xfId="19146" xr:uid="{00000000-0005-0000-0000-0000F5BA0000}"/>
    <cellStyle name="Normal 3 3 2 5 3 3 6" xfId="27532" xr:uid="{00000000-0005-0000-0000-0000F6BA0000}"/>
    <cellStyle name="Normal 3 3 2 5 3 3 7" xfId="35918" xr:uid="{00000000-0005-0000-0000-0000F7BA0000}"/>
    <cellStyle name="Normal 3 3 2 5 3 3 8" xfId="44304" xr:uid="{00000000-0005-0000-0000-0000F8BA0000}"/>
    <cellStyle name="Normal 3 3 2 5 3 3 9" xfId="52690" xr:uid="{00000000-0005-0000-0000-0000F9BA0000}"/>
    <cellStyle name="Normal 3 3 2 5 3 4" xfId="4062" xr:uid="{00000000-0005-0000-0000-0000FABA0000}"/>
    <cellStyle name="Normal 3 3 2 5 3 4 2" xfId="15416" xr:uid="{00000000-0005-0000-0000-0000FBBA0000}"/>
    <cellStyle name="Normal 3 3 2 5 3 4 3" xfId="23802" xr:uid="{00000000-0005-0000-0000-0000FCBA0000}"/>
    <cellStyle name="Normal 3 3 2 5 3 4 4" xfId="32188" xr:uid="{00000000-0005-0000-0000-0000FDBA0000}"/>
    <cellStyle name="Normal 3 3 2 5 3 4 5" xfId="40574" xr:uid="{00000000-0005-0000-0000-0000FEBA0000}"/>
    <cellStyle name="Normal 3 3 2 5 3 4 6" xfId="48960" xr:uid="{00000000-0005-0000-0000-0000FFBA0000}"/>
    <cellStyle name="Normal 3 3 2 5 3 4 7" xfId="57346" xr:uid="{00000000-0005-0000-0000-000000BB0000}"/>
    <cellStyle name="Normal 3 3 2 5 3 5" xfId="7030" xr:uid="{00000000-0005-0000-0000-000001BB0000}"/>
    <cellStyle name="Normal 3 3 2 5 3 5 2" xfId="12706" xr:uid="{00000000-0005-0000-0000-000002BB0000}"/>
    <cellStyle name="Normal 3 3 2 5 3 5 3" xfId="21092" xr:uid="{00000000-0005-0000-0000-000003BB0000}"/>
    <cellStyle name="Normal 3 3 2 5 3 5 4" xfId="29478" xr:uid="{00000000-0005-0000-0000-000004BB0000}"/>
    <cellStyle name="Normal 3 3 2 5 3 5 5" xfId="37864" xr:uid="{00000000-0005-0000-0000-000005BB0000}"/>
    <cellStyle name="Normal 3 3 2 5 3 5 6" xfId="46250" xr:uid="{00000000-0005-0000-0000-000006BB0000}"/>
    <cellStyle name="Normal 3 3 2 5 3 5 7" xfId="54636" xr:uid="{00000000-0005-0000-0000-000007BB0000}"/>
    <cellStyle name="Normal 3 3 2 5 3 6" xfId="9740" xr:uid="{00000000-0005-0000-0000-000008BB0000}"/>
    <cellStyle name="Normal 3 3 2 5 3 7" xfId="18126" xr:uid="{00000000-0005-0000-0000-000009BB0000}"/>
    <cellStyle name="Normal 3 3 2 5 3 8" xfId="26512" xr:uid="{00000000-0005-0000-0000-00000ABB0000}"/>
    <cellStyle name="Normal 3 3 2 5 3 9" xfId="34898" xr:uid="{00000000-0005-0000-0000-00000BBB0000}"/>
    <cellStyle name="Normal 3 3 2 5 4" xfId="1257" xr:uid="{00000000-0005-0000-0000-00000CBB0000}"/>
    <cellStyle name="Normal 3 3 2 5 4 10" xfId="51668" xr:uid="{00000000-0005-0000-0000-00000DBB0000}"/>
    <cellStyle name="Normal 3 3 2 5 4 11" xfId="60054" xr:uid="{00000000-0005-0000-0000-00000EBB0000}"/>
    <cellStyle name="Normal 3 3 2 5 4 2" xfId="3208" xr:uid="{00000000-0005-0000-0000-00000FBB0000}"/>
    <cellStyle name="Normal 3 3 2 5 4 2 2" xfId="5925" xr:uid="{00000000-0005-0000-0000-000010BB0000}"/>
    <cellStyle name="Normal 3 3 2 5 4 2 2 2" xfId="17279" xr:uid="{00000000-0005-0000-0000-000011BB0000}"/>
    <cellStyle name="Normal 3 3 2 5 4 2 2 3" xfId="25665" xr:uid="{00000000-0005-0000-0000-000012BB0000}"/>
    <cellStyle name="Normal 3 3 2 5 4 2 2 4" xfId="34051" xr:uid="{00000000-0005-0000-0000-000013BB0000}"/>
    <cellStyle name="Normal 3 3 2 5 4 2 2 5" xfId="42437" xr:uid="{00000000-0005-0000-0000-000014BB0000}"/>
    <cellStyle name="Normal 3 3 2 5 4 2 2 6" xfId="50823" xr:uid="{00000000-0005-0000-0000-000015BB0000}"/>
    <cellStyle name="Normal 3 3 2 5 4 2 2 7" xfId="59209" xr:uid="{00000000-0005-0000-0000-000016BB0000}"/>
    <cellStyle name="Normal 3 3 2 5 4 2 3" xfId="8893" xr:uid="{00000000-0005-0000-0000-000017BB0000}"/>
    <cellStyle name="Normal 3 3 2 5 4 2 3 2" xfId="14569" xr:uid="{00000000-0005-0000-0000-000018BB0000}"/>
    <cellStyle name="Normal 3 3 2 5 4 2 3 3" xfId="22955" xr:uid="{00000000-0005-0000-0000-000019BB0000}"/>
    <cellStyle name="Normal 3 3 2 5 4 2 3 4" xfId="31341" xr:uid="{00000000-0005-0000-0000-00001ABB0000}"/>
    <cellStyle name="Normal 3 3 2 5 4 2 3 5" xfId="39727" xr:uid="{00000000-0005-0000-0000-00001BBB0000}"/>
    <cellStyle name="Normal 3 3 2 5 4 2 3 6" xfId="48113" xr:uid="{00000000-0005-0000-0000-00001CBB0000}"/>
    <cellStyle name="Normal 3 3 2 5 4 2 3 7" xfId="56499" xr:uid="{00000000-0005-0000-0000-00001DBB0000}"/>
    <cellStyle name="Normal 3 3 2 5 4 2 4" xfId="11603" xr:uid="{00000000-0005-0000-0000-00001EBB0000}"/>
    <cellStyle name="Normal 3 3 2 5 4 2 5" xfId="19989" xr:uid="{00000000-0005-0000-0000-00001FBB0000}"/>
    <cellStyle name="Normal 3 3 2 5 4 2 6" xfId="28375" xr:uid="{00000000-0005-0000-0000-000020BB0000}"/>
    <cellStyle name="Normal 3 3 2 5 4 2 7" xfId="36761" xr:uid="{00000000-0005-0000-0000-000021BB0000}"/>
    <cellStyle name="Normal 3 3 2 5 4 2 8" xfId="45147" xr:uid="{00000000-0005-0000-0000-000022BB0000}"/>
    <cellStyle name="Normal 3 3 2 5 4 2 9" xfId="53533" xr:uid="{00000000-0005-0000-0000-000023BB0000}"/>
    <cellStyle name="Normal 3 3 2 5 4 3" xfId="4060" xr:uid="{00000000-0005-0000-0000-000024BB0000}"/>
    <cellStyle name="Normal 3 3 2 5 4 3 2" xfId="15414" xr:uid="{00000000-0005-0000-0000-000025BB0000}"/>
    <cellStyle name="Normal 3 3 2 5 4 3 3" xfId="23800" xr:uid="{00000000-0005-0000-0000-000026BB0000}"/>
    <cellStyle name="Normal 3 3 2 5 4 3 4" xfId="32186" xr:uid="{00000000-0005-0000-0000-000027BB0000}"/>
    <cellStyle name="Normal 3 3 2 5 4 3 5" xfId="40572" xr:uid="{00000000-0005-0000-0000-000028BB0000}"/>
    <cellStyle name="Normal 3 3 2 5 4 3 6" xfId="48958" xr:uid="{00000000-0005-0000-0000-000029BB0000}"/>
    <cellStyle name="Normal 3 3 2 5 4 3 7" xfId="57344" xr:uid="{00000000-0005-0000-0000-00002ABB0000}"/>
    <cellStyle name="Normal 3 3 2 5 4 4" xfId="7028" xr:uid="{00000000-0005-0000-0000-00002BBB0000}"/>
    <cellStyle name="Normal 3 3 2 5 4 4 2" xfId="12704" xr:uid="{00000000-0005-0000-0000-00002CBB0000}"/>
    <cellStyle name="Normal 3 3 2 5 4 4 3" xfId="21090" xr:uid="{00000000-0005-0000-0000-00002DBB0000}"/>
    <cellStyle name="Normal 3 3 2 5 4 4 4" xfId="29476" xr:uid="{00000000-0005-0000-0000-00002EBB0000}"/>
    <cellStyle name="Normal 3 3 2 5 4 4 5" xfId="37862" xr:uid="{00000000-0005-0000-0000-00002FBB0000}"/>
    <cellStyle name="Normal 3 3 2 5 4 4 6" xfId="46248" xr:uid="{00000000-0005-0000-0000-000030BB0000}"/>
    <cellStyle name="Normal 3 3 2 5 4 4 7" xfId="54634" xr:uid="{00000000-0005-0000-0000-000031BB0000}"/>
    <cellStyle name="Normal 3 3 2 5 4 5" xfId="9738" xr:uid="{00000000-0005-0000-0000-000032BB0000}"/>
    <cellStyle name="Normal 3 3 2 5 4 6" xfId="18124" xr:uid="{00000000-0005-0000-0000-000033BB0000}"/>
    <cellStyle name="Normal 3 3 2 5 4 7" xfId="26510" xr:uid="{00000000-0005-0000-0000-000034BB0000}"/>
    <cellStyle name="Normal 3 3 2 5 4 8" xfId="34896" xr:uid="{00000000-0005-0000-0000-000035BB0000}"/>
    <cellStyle name="Normal 3 3 2 5 4 9" xfId="43282" xr:uid="{00000000-0005-0000-0000-000036BB0000}"/>
    <cellStyle name="Normal 3 3 2 5 5" xfId="1731" xr:uid="{00000000-0005-0000-0000-000037BB0000}"/>
    <cellStyle name="Normal 3 3 2 5 5 10" xfId="52056" xr:uid="{00000000-0005-0000-0000-000038BB0000}"/>
    <cellStyle name="Normal 3 3 2 5 5 11" xfId="60442" xr:uid="{00000000-0005-0000-0000-000039BB0000}"/>
    <cellStyle name="Normal 3 3 2 5 5 2" xfId="2751" xr:uid="{00000000-0005-0000-0000-00003ABB0000}"/>
    <cellStyle name="Normal 3 3 2 5 5 2 2" xfId="5468" xr:uid="{00000000-0005-0000-0000-00003BBB0000}"/>
    <cellStyle name="Normal 3 3 2 5 5 2 2 2" xfId="16822" xr:uid="{00000000-0005-0000-0000-00003CBB0000}"/>
    <cellStyle name="Normal 3 3 2 5 5 2 2 3" xfId="25208" xr:uid="{00000000-0005-0000-0000-00003DBB0000}"/>
    <cellStyle name="Normal 3 3 2 5 5 2 2 4" xfId="33594" xr:uid="{00000000-0005-0000-0000-00003EBB0000}"/>
    <cellStyle name="Normal 3 3 2 5 5 2 2 5" xfId="41980" xr:uid="{00000000-0005-0000-0000-00003FBB0000}"/>
    <cellStyle name="Normal 3 3 2 5 5 2 2 6" xfId="50366" xr:uid="{00000000-0005-0000-0000-000040BB0000}"/>
    <cellStyle name="Normal 3 3 2 5 5 2 2 7" xfId="58752" xr:uid="{00000000-0005-0000-0000-000041BB0000}"/>
    <cellStyle name="Normal 3 3 2 5 5 2 3" xfId="8436" xr:uid="{00000000-0005-0000-0000-000042BB0000}"/>
    <cellStyle name="Normal 3 3 2 5 5 2 3 2" xfId="14112" xr:uid="{00000000-0005-0000-0000-000043BB0000}"/>
    <cellStyle name="Normal 3 3 2 5 5 2 3 3" xfId="22498" xr:uid="{00000000-0005-0000-0000-000044BB0000}"/>
    <cellStyle name="Normal 3 3 2 5 5 2 3 4" xfId="30884" xr:uid="{00000000-0005-0000-0000-000045BB0000}"/>
    <cellStyle name="Normal 3 3 2 5 5 2 3 5" xfId="39270" xr:uid="{00000000-0005-0000-0000-000046BB0000}"/>
    <cellStyle name="Normal 3 3 2 5 5 2 3 6" xfId="47656" xr:uid="{00000000-0005-0000-0000-000047BB0000}"/>
    <cellStyle name="Normal 3 3 2 5 5 2 3 7" xfId="56042" xr:uid="{00000000-0005-0000-0000-000048BB0000}"/>
    <cellStyle name="Normal 3 3 2 5 5 2 4" xfId="11146" xr:uid="{00000000-0005-0000-0000-000049BB0000}"/>
    <cellStyle name="Normal 3 3 2 5 5 2 5" xfId="19532" xr:uid="{00000000-0005-0000-0000-00004ABB0000}"/>
    <cellStyle name="Normal 3 3 2 5 5 2 6" xfId="27918" xr:uid="{00000000-0005-0000-0000-00004BBB0000}"/>
    <cellStyle name="Normal 3 3 2 5 5 2 7" xfId="36304" xr:uid="{00000000-0005-0000-0000-00004CBB0000}"/>
    <cellStyle name="Normal 3 3 2 5 5 2 8" xfId="44690" xr:uid="{00000000-0005-0000-0000-00004DBB0000}"/>
    <cellStyle name="Normal 3 3 2 5 5 2 9" xfId="53076" xr:uid="{00000000-0005-0000-0000-00004EBB0000}"/>
    <cellStyle name="Normal 3 3 2 5 5 3" xfId="4448" xr:uid="{00000000-0005-0000-0000-00004FBB0000}"/>
    <cellStyle name="Normal 3 3 2 5 5 3 2" xfId="15802" xr:uid="{00000000-0005-0000-0000-000050BB0000}"/>
    <cellStyle name="Normal 3 3 2 5 5 3 3" xfId="24188" xr:uid="{00000000-0005-0000-0000-000051BB0000}"/>
    <cellStyle name="Normal 3 3 2 5 5 3 4" xfId="32574" xr:uid="{00000000-0005-0000-0000-000052BB0000}"/>
    <cellStyle name="Normal 3 3 2 5 5 3 5" xfId="40960" xr:uid="{00000000-0005-0000-0000-000053BB0000}"/>
    <cellStyle name="Normal 3 3 2 5 5 3 6" xfId="49346" xr:uid="{00000000-0005-0000-0000-000054BB0000}"/>
    <cellStyle name="Normal 3 3 2 5 5 3 7" xfId="57732" xr:uid="{00000000-0005-0000-0000-000055BB0000}"/>
    <cellStyle name="Normal 3 3 2 5 5 4" xfId="7416" xr:uid="{00000000-0005-0000-0000-000056BB0000}"/>
    <cellStyle name="Normal 3 3 2 5 5 4 2" xfId="13092" xr:uid="{00000000-0005-0000-0000-000057BB0000}"/>
    <cellStyle name="Normal 3 3 2 5 5 4 3" xfId="21478" xr:uid="{00000000-0005-0000-0000-000058BB0000}"/>
    <cellStyle name="Normal 3 3 2 5 5 4 4" xfId="29864" xr:uid="{00000000-0005-0000-0000-000059BB0000}"/>
    <cellStyle name="Normal 3 3 2 5 5 4 5" xfId="38250" xr:uid="{00000000-0005-0000-0000-00005ABB0000}"/>
    <cellStyle name="Normal 3 3 2 5 5 4 6" xfId="46636" xr:uid="{00000000-0005-0000-0000-00005BBB0000}"/>
    <cellStyle name="Normal 3 3 2 5 5 4 7" xfId="55022" xr:uid="{00000000-0005-0000-0000-00005CBB0000}"/>
    <cellStyle name="Normal 3 3 2 5 5 5" xfId="10126" xr:uid="{00000000-0005-0000-0000-00005DBB0000}"/>
    <cellStyle name="Normal 3 3 2 5 5 6" xfId="18512" xr:uid="{00000000-0005-0000-0000-00005EBB0000}"/>
    <cellStyle name="Normal 3 3 2 5 5 7" xfId="26898" xr:uid="{00000000-0005-0000-0000-00005FBB0000}"/>
    <cellStyle name="Normal 3 3 2 5 5 8" xfId="35284" xr:uid="{00000000-0005-0000-0000-000060BB0000}"/>
    <cellStyle name="Normal 3 3 2 5 5 9" xfId="43670" xr:uid="{00000000-0005-0000-0000-000061BB0000}"/>
    <cellStyle name="Normal 3 3 2 5 6" xfId="2363" xr:uid="{00000000-0005-0000-0000-000062BB0000}"/>
    <cellStyle name="Normal 3 3 2 5 6 2" xfId="5080" xr:uid="{00000000-0005-0000-0000-000063BB0000}"/>
    <cellStyle name="Normal 3 3 2 5 6 2 2" xfId="16434" xr:uid="{00000000-0005-0000-0000-000064BB0000}"/>
    <cellStyle name="Normal 3 3 2 5 6 2 3" xfId="24820" xr:uid="{00000000-0005-0000-0000-000065BB0000}"/>
    <cellStyle name="Normal 3 3 2 5 6 2 4" xfId="33206" xr:uid="{00000000-0005-0000-0000-000066BB0000}"/>
    <cellStyle name="Normal 3 3 2 5 6 2 5" xfId="41592" xr:uid="{00000000-0005-0000-0000-000067BB0000}"/>
    <cellStyle name="Normal 3 3 2 5 6 2 6" xfId="49978" xr:uid="{00000000-0005-0000-0000-000068BB0000}"/>
    <cellStyle name="Normal 3 3 2 5 6 2 7" xfId="58364" xr:uid="{00000000-0005-0000-0000-000069BB0000}"/>
    <cellStyle name="Normal 3 3 2 5 6 3" xfId="8048" xr:uid="{00000000-0005-0000-0000-00006ABB0000}"/>
    <cellStyle name="Normal 3 3 2 5 6 3 2" xfId="13724" xr:uid="{00000000-0005-0000-0000-00006BBB0000}"/>
    <cellStyle name="Normal 3 3 2 5 6 3 3" xfId="22110" xr:uid="{00000000-0005-0000-0000-00006CBB0000}"/>
    <cellStyle name="Normal 3 3 2 5 6 3 4" xfId="30496" xr:uid="{00000000-0005-0000-0000-00006DBB0000}"/>
    <cellStyle name="Normal 3 3 2 5 6 3 5" xfId="38882" xr:uid="{00000000-0005-0000-0000-00006EBB0000}"/>
    <cellStyle name="Normal 3 3 2 5 6 3 6" xfId="47268" xr:uid="{00000000-0005-0000-0000-00006FBB0000}"/>
    <cellStyle name="Normal 3 3 2 5 6 3 7" xfId="55654" xr:uid="{00000000-0005-0000-0000-000070BB0000}"/>
    <cellStyle name="Normal 3 3 2 5 6 4" xfId="10758" xr:uid="{00000000-0005-0000-0000-000071BB0000}"/>
    <cellStyle name="Normal 3 3 2 5 6 5" xfId="19144" xr:uid="{00000000-0005-0000-0000-000072BB0000}"/>
    <cellStyle name="Normal 3 3 2 5 6 6" xfId="27530" xr:uid="{00000000-0005-0000-0000-000073BB0000}"/>
    <cellStyle name="Normal 3 3 2 5 6 7" xfId="35916" xr:uid="{00000000-0005-0000-0000-000074BB0000}"/>
    <cellStyle name="Normal 3 3 2 5 6 8" xfId="44302" xr:uid="{00000000-0005-0000-0000-000075BB0000}"/>
    <cellStyle name="Normal 3 3 2 5 6 9" xfId="52688" xr:uid="{00000000-0005-0000-0000-000076BB0000}"/>
    <cellStyle name="Normal 3 3 2 5 7" xfId="772" xr:uid="{00000000-0005-0000-0000-000077BB0000}"/>
    <cellStyle name="Normal 3 3 2 5 7 2" xfId="6571" xr:uid="{00000000-0005-0000-0000-000078BB0000}"/>
    <cellStyle name="Normal 3 3 2 5 7 3" xfId="12247" xr:uid="{00000000-0005-0000-0000-000079BB0000}"/>
    <cellStyle name="Normal 3 3 2 5 7 4" xfId="20633" xr:uid="{00000000-0005-0000-0000-00007ABB0000}"/>
    <cellStyle name="Normal 3 3 2 5 7 5" xfId="29019" xr:uid="{00000000-0005-0000-0000-00007BBB0000}"/>
    <cellStyle name="Normal 3 3 2 5 7 6" xfId="37405" xr:uid="{00000000-0005-0000-0000-00007CBB0000}"/>
    <cellStyle name="Normal 3 3 2 5 7 7" xfId="45791" xr:uid="{00000000-0005-0000-0000-00007DBB0000}"/>
    <cellStyle name="Normal 3 3 2 5 7 8" xfId="54177" xr:uid="{00000000-0005-0000-0000-00007EBB0000}"/>
    <cellStyle name="Normal 3 3 2 5 8" xfId="3603" xr:uid="{00000000-0005-0000-0000-00007FBB0000}"/>
    <cellStyle name="Normal 3 3 2 5 8 2" xfId="14957" xr:uid="{00000000-0005-0000-0000-000080BB0000}"/>
    <cellStyle name="Normal 3 3 2 5 8 3" xfId="23343" xr:uid="{00000000-0005-0000-0000-000081BB0000}"/>
    <cellStyle name="Normal 3 3 2 5 8 4" xfId="31729" xr:uid="{00000000-0005-0000-0000-000082BB0000}"/>
    <cellStyle name="Normal 3 3 2 5 8 5" xfId="40115" xr:uid="{00000000-0005-0000-0000-000083BB0000}"/>
    <cellStyle name="Normal 3 3 2 5 8 6" xfId="48501" xr:uid="{00000000-0005-0000-0000-000084BB0000}"/>
    <cellStyle name="Normal 3 3 2 5 8 7" xfId="56887" xr:uid="{00000000-0005-0000-0000-000085BB0000}"/>
    <cellStyle name="Normal 3 3 2 5 9" xfId="6241" xr:uid="{00000000-0005-0000-0000-000086BB0000}"/>
    <cellStyle name="Normal 3 3 2 5 9 2" xfId="11917" xr:uid="{00000000-0005-0000-0000-000087BB0000}"/>
    <cellStyle name="Normal 3 3 2 5 9 3" xfId="20303" xr:uid="{00000000-0005-0000-0000-000088BB0000}"/>
    <cellStyle name="Normal 3 3 2 5 9 4" xfId="28689" xr:uid="{00000000-0005-0000-0000-000089BB0000}"/>
    <cellStyle name="Normal 3 3 2 5 9 5" xfId="37075" xr:uid="{00000000-0005-0000-0000-00008ABB0000}"/>
    <cellStyle name="Normal 3 3 2 5 9 6" xfId="45461" xr:uid="{00000000-0005-0000-0000-00008BBB0000}"/>
    <cellStyle name="Normal 3 3 2 5 9 7" xfId="53847" xr:uid="{00000000-0005-0000-0000-00008CBB0000}"/>
    <cellStyle name="Normal 3 3 2 5_Sheet1" xfId="436" xr:uid="{00000000-0005-0000-0000-00008DBB0000}"/>
    <cellStyle name="Normal 3 3 2 6" xfId="437" xr:uid="{00000000-0005-0000-0000-00008EBB0000}"/>
    <cellStyle name="Normal 3 3 2 6 10" xfId="26055" xr:uid="{00000000-0005-0000-0000-00008FBB0000}"/>
    <cellStyle name="Normal 3 3 2 6 11" xfId="34441" xr:uid="{00000000-0005-0000-0000-000090BB0000}"/>
    <cellStyle name="Normal 3 3 2 6 12" xfId="42827" xr:uid="{00000000-0005-0000-0000-000091BB0000}"/>
    <cellStyle name="Normal 3 3 2 6 13" xfId="51213" xr:uid="{00000000-0005-0000-0000-000092BB0000}"/>
    <cellStyle name="Normal 3 3 2 6 14" xfId="59599" xr:uid="{00000000-0005-0000-0000-000093BB0000}"/>
    <cellStyle name="Normal 3 3 2 6 15" xfId="60966" xr:uid="{00000000-0005-0000-0000-000094BB0000}"/>
    <cellStyle name="Normal 3 3 2 6 2" xfId="1260" xr:uid="{00000000-0005-0000-0000-000095BB0000}"/>
    <cellStyle name="Normal 3 3 2 6 2 10" xfId="51671" xr:uid="{00000000-0005-0000-0000-000096BB0000}"/>
    <cellStyle name="Normal 3 3 2 6 2 11" xfId="60057" xr:uid="{00000000-0005-0000-0000-000097BB0000}"/>
    <cellStyle name="Normal 3 3 2 6 2 12" xfId="61461" xr:uid="{00000000-0005-0000-0000-000098BB0000}"/>
    <cellStyle name="Normal 3 3 2 6 2 2" xfId="3211" xr:uid="{00000000-0005-0000-0000-000099BB0000}"/>
    <cellStyle name="Normal 3 3 2 6 2 2 2" xfId="5928" xr:uid="{00000000-0005-0000-0000-00009ABB0000}"/>
    <cellStyle name="Normal 3 3 2 6 2 2 2 2" xfId="17282" xr:uid="{00000000-0005-0000-0000-00009BBB0000}"/>
    <cellStyle name="Normal 3 3 2 6 2 2 2 3" xfId="25668" xr:uid="{00000000-0005-0000-0000-00009CBB0000}"/>
    <cellStyle name="Normal 3 3 2 6 2 2 2 4" xfId="34054" xr:uid="{00000000-0005-0000-0000-00009DBB0000}"/>
    <cellStyle name="Normal 3 3 2 6 2 2 2 5" xfId="42440" xr:uid="{00000000-0005-0000-0000-00009EBB0000}"/>
    <cellStyle name="Normal 3 3 2 6 2 2 2 6" xfId="50826" xr:uid="{00000000-0005-0000-0000-00009FBB0000}"/>
    <cellStyle name="Normal 3 3 2 6 2 2 2 7" xfId="59212" xr:uid="{00000000-0005-0000-0000-0000A0BB0000}"/>
    <cellStyle name="Normal 3 3 2 6 2 2 3" xfId="8896" xr:uid="{00000000-0005-0000-0000-0000A1BB0000}"/>
    <cellStyle name="Normal 3 3 2 6 2 2 3 2" xfId="14572" xr:uid="{00000000-0005-0000-0000-0000A2BB0000}"/>
    <cellStyle name="Normal 3 3 2 6 2 2 3 3" xfId="22958" xr:uid="{00000000-0005-0000-0000-0000A3BB0000}"/>
    <cellStyle name="Normal 3 3 2 6 2 2 3 4" xfId="31344" xr:uid="{00000000-0005-0000-0000-0000A4BB0000}"/>
    <cellStyle name="Normal 3 3 2 6 2 2 3 5" xfId="39730" xr:uid="{00000000-0005-0000-0000-0000A5BB0000}"/>
    <cellStyle name="Normal 3 3 2 6 2 2 3 6" xfId="48116" xr:uid="{00000000-0005-0000-0000-0000A6BB0000}"/>
    <cellStyle name="Normal 3 3 2 6 2 2 3 7" xfId="56502" xr:uid="{00000000-0005-0000-0000-0000A7BB0000}"/>
    <cellStyle name="Normal 3 3 2 6 2 2 4" xfId="11606" xr:uid="{00000000-0005-0000-0000-0000A8BB0000}"/>
    <cellStyle name="Normal 3 3 2 6 2 2 5" xfId="19992" xr:uid="{00000000-0005-0000-0000-0000A9BB0000}"/>
    <cellStyle name="Normal 3 3 2 6 2 2 6" xfId="28378" xr:uid="{00000000-0005-0000-0000-0000AABB0000}"/>
    <cellStyle name="Normal 3 3 2 6 2 2 7" xfId="36764" xr:uid="{00000000-0005-0000-0000-0000ABBB0000}"/>
    <cellStyle name="Normal 3 3 2 6 2 2 8" xfId="45150" xr:uid="{00000000-0005-0000-0000-0000ACBB0000}"/>
    <cellStyle name="Normal 3 3 2 6 2 2 9" xfId="53536" xr:uid="{00000000-0005-0000-0000-0000ADBB0000}"/>
    <cellStyle name="Normal 3 3 2 6 2 3" xfId="4063" xr:uid="{00000000-0005-0000-0000-0000AEBB0000}"/>
    <cellStyle name="Normal 3 3 2 6 2 3 2" xfId="15417" xr:uid="{00000000-0005-0000-0000-0000AFBB0000}"/>
    <cellStyle name="Normal 3 3 2 6 2 3 3" xfId="23803" xr:uid="{00000000-0005-0000-0000-0000B0BB0000}"/>
    <cellStyle name="Normal 3 3 2 6 2 3 4" xfId="32189" xr:uid="{00000000-0005-0000-0000-0000B1BB0000}"/>
    <cellStyle name="Normal 3 3 2 6 2 3 5" xfId="40575" xr:uid="{00000000-0005-0000-0000-0000B2BB0000}"/>
    <cellStyle name="Normal 3 3 2 6 2 3 6" xfId="48961" xr:uid="{00000000-0005-0000-0000-0000B3BB0000}"/>
    <cellStyle name="Normal 3 3 2 6 2 3 7" xfId="57347" xr:uid="{00000000-0005-0000-0000-0000B4BB0000}"/>
    <cellStyle name="Normal 3 3 2 6 2 4" xfId="7031" xr:uid="{00000000-0005-0000-0000-0000B5BB0000}"/>
    <cellStyle name="Normal 3 3 2 6 2 4 2" xfId="12707" xr:uid="{00000000-0005-0000-0000-0000B6BB0000}"/>
    <cellStyle name="Normal 3 3 2 6 2 4 3" xfId="21093" xr:uid="{00000000-0005-0000-0000-0000B7BB0000}"/>
    <cellStyle name="Normal 3 3 2 6 2 4 4" xfId="29479" xr:uid="{00000000-0005-0000-0000-0000B8BB0000}"/>
    <cellStyle name="Normal 3 3 2 6 2 4 5" xfId="37865" xr:uid="{00000000-0005-0000-0000-0000B9BB0000}"/>
    <cellStyle name="Normal 3 3 2 6 2 4 6" xfId="46251" xr:uid="{00000000-0005-0000-0000-0000BABB0000}"/>
    <cellStyle name="Normal 3 3 2 6 2 4 7" xfId="54637" xr:uid="{00000000-0005-0000-0000-0000BBBB0000}"/>
    <cellStyle name="Normal 3 3 2 6 2 5" xfId="9741" xr:uid="{00000000-0005-0000-0000-0000BCBB0000}"/>
    <cellStyle name="Normal 3 3 2 6 2 6" xfId="18127" xr:uid="{00000000-0005-0000-0000-0000BDBB0000}"/>
    <cellStyle name="Normal 3 3 2 6 2 7" xfId="26513" xr:uid="{00000000-0005-0000-0000-0000BEBB0000}"/>
    <cellStyle name="Normal 3 3 2 6 2 8" xfId="34899" xr:uid="{00000000-0005-0000-0000-0000BFBB0000}"/>
    <cellStyle name="Normal 3 3 2 6 2 9" xfId="43285" xr:uid="{00000000-0005-0000-0000-0000C0BB0000}"/>
    <cellStyle name="Normal 3 3 2 6 3" xfId="1733" xr:uid="{00000000-0005-0000-0000-0000C1BB0000}"/>
    <cellStyle name="Normal 3 3 2 6 3 10" xfId="52058" xr:uid="{00000000-0005-0000-0000-0000C2BB0000}"/>
    <cellStyle name="Normal 3 3 2 6 3 11" xfId="60444" xr:uid="{00000000-0005-0000-0000-0000C3BB0000}"/>
    <cellStyle name="Normal 3 3 2 6 3 2" xfId="2753" xr:uid="{00000000-0005-0000-0000-0000C4BB0000}"/>
    <cellStyle name="Normal 3 3 2 6 3 2 2" xfId="5470" xr:uid="{00000000-0005-0000-0000-0000C5BB0000}"/>
    <cellStyle name="Normal 3 3 2 6 3 2 2 2" xfId="16824" xr:uid="{00000000-0005-0000-0000-0000C6BB0000}"/>
    <cellStyle name="Normal 3 3 2 6 3 2 2 3" xfId="25210" xr:uid="{00000000-0005-0000-0000-0000C7BB0000}"/>
    <cellStyle name="Normal 3 3 2 6 3 2 2 4" xfId="33596" xr:uid="{00000000-0005-0000-0000-0000C8BB0000}"/>
    <cellStyle name="Normal 3 3 2 6 3 2 2 5" xfId="41982" xr:uid="{00000000-0005-0000-0000-0000C9BB0000}"/>
    <cellStyle name="Normal 3 3 2 6 3 2 2 6" xfId="50368" xr:uid="{00000000-0005-0000-0000-0000CABB0000}"/>
    <cellStyle name="Normal 3 3 2 6 3 2 2 7" xfId="58754" xr:uid="{00000000-0005-0000-0000-0000CBBB0000}"/>
    <cellStyle name="Normal 3 3 2 6 3 2 3" xfId="8438" xr:uid="{00000000-0005-0000-0000-0000CCBB0000}"/>
    <cellStyle name="Normal 3 3 2 6 3 2 3 2" xfId="14114" xr:uid="{00000000-0005-0000-0000-0000CDBB0000}"/>
    <cellStyle name="Normal 3 3 2 6 3 2 3 3" xfId="22500" xr:uid="{00000000-0005-0000-0000-0000CEBB0000}"/>
    <cellStyle name="Normal 3 3 2 6 3 2 3 4" xfId="30886" xr:uid="{00000000-0005-0000-0000-0000CFBB0000}"/>
    <cellStyle name="Normal 3 3 2 6 3 2 3 5" xfId="39272" xr:uid="{00000000-0005-0000-0000-0000D0BB0000}"/>
    <cellStyle name="Normal 3 3 2 6 3 2 3 6" xfId="47658" xr:uid="{00000000-0005-0000-0000-0000D1BB0000}"/>
    <cellStyle name="Normal 3 3 2 6 3 2 3 7" xfId="56044" xr:uid="{00000000-0005-0000-0000-0000D2BB0000}"/>
    <cellStyle name="Normal 3 3 2 6 3 2 4" xfId="11148" xr:uid="{00000000-0005-0000-0000-0000D3BB0000}"/>
    <cellStyle name="Normal 3 3 2 6 3 2 5" xfId="19534" xr:uid="{00000000-0005-0000-0000-0000D4BB0000}"/>
    <cellStyle name="Normal 3 3 2 6 3 2 6" xfId="27920" xr:uid="{00000000-0005-0000-0000-0000D5BB0000}"/>
    <cellStyle name="Normal 3 3 2 6 3 2 7" xfId="36306" xr:uid="{00000000-0005-0000-0000-0000D6BB0000}"/>
    <cellStyle name="Normal 3 3 2 6 3 2 8" xfId="44692" xr:uid="{00000000-0005-0000-0000-0000D7BB0000}"/>
    <cellStyle name="Normal 3 3 2 6 3 2 9" xfId="53078" xr:uid="{00000000-0005-0000-0000-0000D8BB0000}"/>
    <cellStyle name="Normal 3 3 2 6 3 3" xfId="4450" xr:uid="{00000000-0005-0000-0000-0000D9BB0000}"/>
    <cellStyle name="Normal 3 3 2 6 3 3 2" xfId="15804" xr:uid="{00000000-0005-0000-0000-0000DABB0000}"/>
    <cellStyle name="Normal 3 3 2 6 3 3 3" xfId="24190" xr:uid="{00000000-0005-0000-0000-0000DBBB0000}"/>
    <cellStyle name="Normal 3 3 2 6 3 3 4" xfId="32576" xr:uid="{00000000-0005-0000-0000-0000DCBB0000}"/>
    <cellStyle name="Normal 3 3 2 6 3 3 5" xfId="40962" xr:uid="{00000000-0005-0000-0000-0000DDBB0000}"/>
    <cellStyle name="Normal 3 3 2 6 3 3 6" xfId="49348" xr:uid="{00000000-0005-0000-0000-0000DEBB0000}"/>
    <cellStyle name="Normal 3 3 2 6 3 3 7" xfId="57734" xr:uid="{00000000-0005-0000-0000-0000DFBB0000}"/>
    <cellStyle name="Normal 3 3 2 6 3 4" xfId="7418" xr:uid="{00000000-0005-0000-0000-0000E0BB0000}"/>
    <cellStyle name="Normal 3 3 2 6 3 4 2" xfId="13094" xr:uid="{00000000-0005-0000-0000-0000E1BB0000}"/>
    <cellStyle name="Normal 3 3 2 6 3 4 3" xfId="21480" xr:uid="{00000000-0005-0000-0000-0000E2BB0000}"/>
    <cellStyle name="Normal 3 3 2 6 3 4 4" xfId="29866" xr:uid="{00000000-0005-0000-0000-0000E3BB0000}"/>
    <cellStyle name="Normal 3 3 2 6 3 4 5" xfId="38252" xr:uid="{00000000-0005-0000-0000-0000E4BB0000}"/>
    <cellStyle name="Normal 3 3 2 6 3 4 6" xfId="46638" xr:uid="{00000000-0005-0000-0000-0000E5BB0000}"/>
    <cellStyle name="Normal 3 3 2 6 3 4 7" xfId="55024" xr:uid="{00000000-0005-0000-0000-0000E6BB0000}"/>
    <cellStyle name="Normal 3 3 2 6 3 5" xfId="10128" xr:uid="{00000000-0005-0000-0000-0000E7BB0000}"/>
    <cellStyle name="Normal 3 3 2 6 3 6" xfId="18514" xr:uid="{00000000-0005-0000-0000-0000E8BB0000}"/>
    <cellStyle name="Normal 3 3 2 6 3 7" xfId="26900" xr:uid="{00000000-0005-0000-0000-0000E9BB0000}"/>
    <cellStyle name="Normal 3 3 2 6 3 8" xfId="35286" xr:uid="{00000000-0005-0000-0000-0000EABB0000}"/>
    <cellStyle name="Normal 3 3 2 6 3 9" xfId="43672" xr:uid="{00000000-0005-0000-0000-0000EBBB0000}"/>
    <cellStyle name="Normal 3 3 2 6 4" xfId="2366" xr:uid="{00000000-0005-0000-0000-0000ECBB0000}"/>
    <cellStyle name="Normal 3 3 2 6 4 2" xfId="5083" xr:uid="{00000000-0005-0000-0000-0000EDBB0000}"/>
    <cellStyle name="Normal 3 3 2 6 4 2 2" xfId="16437" xr:uid="{00000000-0005-0000-0000-0000EEBB0000}"/>
    <cellStyle name="Normal 3 3 2 6 4 2 3" xfId="24823" xr:uid="{00000000-0005-0000-0000-0000EFBB0000}"/>
    <cellStyle name="Normal 3 3 2 6 4 2 4" xfId="33209" xr:uid="{00000000-0005-0000-0000-0000F0BB0000}"/>
    <cellStyle name="Normal 3 3 2 6 4 2 5" xfId="41595" xr:uid="{00000000-0005-0000-0000-0000F1BB0000}"/>
    <cellStyle name="Normal 3 3 2 6 4 2 6" xfId="49981" xr:uid="{00000000-0005-0000-0000-0000F2BB0000}"/>
    <cellStyle name="Normal 3 3 2 6 4 2 7" xfId="58367" xr:uid="{00000000-0005-0000-0000-0000F3BB0000}"/>
    <cellStyle name="Normal 3 3 2 6 4 3" xfId="8051" xr:uid="{00000000-0005-0000-0000-0000F4BB0000}"/>
    <cellStyle name="Normal 3 3 2 6 4 3 2" xfId="13727" xr:uid="{00000000-0005-0000-0000-0000F5BB0000}"/>
    <cellStyle name="Normal 3 3 2 6 4 3 3" xfId="22113" xr:uid="{00000000-0005-0000-0000-0000F6BB0000}"/>
    <cellStyle name="Normal 3 3 2 6 4 3 4" xfId="30499" xr:uid="{00000000-0005-0000-0000-0000F7BB0000}"/>
    <cellStyle name="Normal 3 3 2 6 4 3 5" xfId="38885" xr:uid="{00000000-0005-0000-0000-0000F8BB0000}"/>
    <cellStyle name="Normal 3 3 2 6 4 3 6" xfId="47271" xr:uid="{00000000-0005-0000-0000-0000F9BB0000}"/>
    <cellStyle name="Normal 3 3 2 6 4 3 7" xfId="55657" xr:uid="{00000000-0005-0000-0000-0000FABB0000}"/>
    <cellStyle name="Normal 3 3 2 6 4 4" xfId="10761" xr:uid="{00000000-0005-0000-0000-0000FBBB0000}"/>
    <cellStyle name="Normal 3 3 2 6 4 5" xfId="19147" xr:uid="{00000000-0005-0000-0000-0000FCBB0000}"/>
    <cellStyle name="Normal 3 3 2 6 4 6" xfId="27533" xr:uid="{00000000-0005-0000-0000-0000FDBB0000}"/>
    <cellStyle name="Normal 3 3 2 6 4 7" xfId="35919" xr:uid="{00000000-0005-0000-0000-0000FEBB0000}"/>
    <cellStyle name="Normal 3 3 2 6 4 8" xfId="44305" xr:uid="{00000000-0005-0000-0000-0000FFBB0000}"/>
    <cellStyle name="Normal 3 3 2 6 4 9" xfId="52691" xr:uid="{00000000-0005-0000-0000-000000BC0000}"/>
    <cellStyle name="Normal 3 3 2 6 5" xfId="773" xr:uid="{00000000-0005-0000-0000-000001BC0000}"/>
    <cellStyle name="Normal 3 3 2 6 5 2" xfId="6573" xr:uid="{00000000-0005-0000-0000-000002BC0000}"/>
    <cellStyle name="Normal 3 3 2 6 5 3" xfId="12249" xr:uid="{00000000-0005-0000-0000-000003BC0000}"/>
    <cellStyle name="Normal 3 3 2 6 5 4" xfId="20635" xr:uid="{00000000-0005-0000-0000-000004BC0000}"/>
    <cellStyle name="Normal 3 3 2 6 5 5" xfId="29021" xr:uid="{00000000-0005-0000-0000-000005BC0000}"/>
    <cellStyle name="Normal 3 3 2 6 5 6" xfId="37407" xr:uid="{00000000-0005-0000-0000-000006BC0000}"/>
    <cellStyle name="Normal 3 3 2 6 5 7" xfId="45793" xr:uid="{00000000-0005-0000-0000-000007BC0000}"/>
    <cellStyle name="Normal 3 3 2 6 5 8" xfId="54179" xr:uid="{00000000-0005-0000-0000-000008BC0000}"/>
    <cellStyle name="Normal 3 3 2 6 6" xfId="3605" xr:uid="{00000000-0005-0000-0000-000009BC0000}"/>
    <cellStyle name="Normal 3 3 2 6 6 2" xfId="14959" xr:uid="{00000000-0005-0000-0000-00000ABC0000}"/>
    <cellStyle name="Normal 3 3 2 6 6 3" xfId="23345" xr:uid="{00000000-0005-0000-0000-00000BBC0000}"/>
    <cellStyle name="Normal 3 3 2 6 6 4" xfId="31731" xr:uid="{00000000-0005-0000-0000-00000CBC0000}"/>
    <cellStyle name="Normal 3 3 2 6 6 5" xfId="40117" xr:uid="{00000000-0005-0000-0000-00000DBC0000}"/>
    <cellStyle name="Normal 3 3 2 6 6 6" xfId="48503" xr:uid="{00000000-0005-0000-0000-00000EBC0000}"/>
    <cellStyle name="Normal 3 3 2 6 6 7" xfId="56889" xr:uid="{00000000-0005-0000-0000-00000FBC0000}"/>
    <cellStyle name="Normal 3 3 2 6 7" xfId="6137" xr:uid="{00000000-0005-0000-0000-000010BC0000}"/>
    <cellStyle name="Normal 3 3 2 6 7 2" xfId="11813" xr:uid="{00000000-0005-0000-0000-000011BC0000}"/>
    <cellStyle name="Normal 3 3 2 6 7 3" xfId="20199" xr:uid="{00000000-0005-0000-0000-000012BC0000}"/>
    <cellStyle name="Normal 3 3 2 6 7 4" xfId="28585" xr:uid="{00000000-0005-0000-0000-000013BC0000}"/>
    <cellStyle name="Normal 3 3 2 6 7 5" xfId="36971" xr:uid="{00000000-0005-0000-0000-000014BC0000}"/>
    <cellStyle name="Normal 3 3 2 6 7 6" xfId="45357" xr:uid="{00000000-0005-0000-0000-000015BC0000}"/>
    <cellStyle name="Normal 3 3 2 6 7 7" xfId="53743" xr:uid="{00000000-0005-0000-0000-000016BC0000}"/>
    <cellStyle name="Normal 3 3 2 6 8" xfId="9283" xr:uid="{00000000-0005-0000-0000-000017BC0000}"/>
    <cellStyle name="Normal 3 3 2 6 9" xfId="17669" xr:uid="{00000000-0005-0000-0000-000018BC0000}"/>
    <cellStyle name="Normal 3 3 2 7" xfId="1261" xr:uid="{00000000-0005-0000-0000-000019BC0000}"/>
    <cellStyle name="Normal 3 3 2 7 10" xfId="43286" xr:uid="{00000000-0005-0000-0000-00001ABC0000}"/>
    <cellStyle name="Normal 3 3 2 7 11" xfId="51672" xr:uid="{00000000-0005-0000-0000-00001BBC0000}"/>
    <cellStyle name="Normal 3 3 2 7 12" xfId="60058" xr:uid="{00000000-0005-0000-0000-00001CBC0000}"/>
    <cellStyle name="Normal 3 3 2 7 13" xfId="61062" xr:uid="{00000000-0005-0000-0000-00001DBC0000}"/>
    <cellStyle name="Normal 3 3 2 7 2" xfId="1940" xr:uid="{00000000-0005-0000-0000-00001EBC0000}"/>
    <cellStyle name="Normal 3 3 2 7 2 10" xfId="52265" xr:uid="{00000000-0005-0000-0000-00001FBC0000}"/>
    <cellStyle name="Normal 3 3 2 7 2 11" xfId="60651" xr:uid="{00000000-0005-0000-0000-000020BC0000}"/>
    <cellStyle name="Normal 3 3 2 7 2 2" xfId="3212" xr:uid="{00000000-0005-0000-0000-000021BC0000}"/>
    <cellStyle name="Normal 3 3 2 7 2 2 2" xfId="5929" xr:uid="{00000000-0005-0000-0000-000022BC0000}"/>
    <cellStyle name="Normal 3 3 2 7 2 2 2 2" xfId="17283" xr:uid="{00000000-0005-0000-0000-000023BC0000}"/>
    <cellStyle name="Normal 3 3 2 7 2 2 2 3" xfId="25669" xr:uid="{00000000-0005-0000-0000-000024BC0000}"/>
    <cellStyle name="Normal 3 3 2 7 2 2 2 4" xfId="34055" xr:uid="{00000000-0005-0000-0000-000025BC0000}"/>
    <cellStyle name="Normal 3 3 2 7 2 2 2 5" xfId="42441" xr:uid="{00000000-0005-0000-0000-000026BC0000}"/>
    <cellStyle name="Normal 3 3 2 7 2 2 2 6" xfId="50827" xr:uid="{00000000-0005-0000-0000-000027BC0000}"/>
    <cellStyle name="Normal 3 3 2 7 2 2 2 7" xfId="59213" xr:uid="{00000000-0005-0000-0000-000028BC0000}"/>
    <cellStyle name="Normal 3 3 2 7 2 2 3" xfId="8897" xr:uid="{00000000-0005-0000-0000-000029BC0000}"/>
    <cellStyle name="Normal 3 3 2 7 2 2 3 2" xfId="14573" xr:uid="{00000000-0005-0000-0000-00002ABC0000}"/>
    <cellStyle name="Normal 3 3 2 7 2 2 3 3" xfId="22959" xr:uid="{00000000-0005-0000-0000-00002BBC0000}"/>
    <cellStyle name="Normal 3 3 2 7 2 2 3 4" xfId="31345" xr:uid="{00000000-0005-0000-0000-00002CBC0000}"/>
    <cellStyle name="Normal 3 3 2 7 2 2 3 5" xfId="39731" xr:uid="{00000000-0005-0000-0000-00002DBC0000}"/>
    <cellStyle name="Normal 3 3 2 7 2 2 3 6" xfId="48117" xr:uid="{00000000-0005-0000-0000-00002EBC0000}"/>
    <cellStyle name="Normal 3 3 2 7 2 2 3 7" xfId="56503" xr:uid="{00000000-0005-0000-0000-00002FBC0000}"/>
    <cellStyle name="Normal 3 3 2 7 2 2 4" xfId="11607" xr:uid="{00000000-0005-0000-0000-000030BC0000}"/>
    <cellStyle name="Normal 3 3 2 7 2 2 5" xfId="19993" xr:uid="{00000000-0005-0000-0000-000031BC0000}"/>
    <cellStyle name="Normal 3 3 2 7 2 2 6" xfId="28379" xr:uid="{00000000-0005-0000-0000-000032BC0000}"/>
    <cellStyle name="Normal 3 3 2 7 2 2 7" xfId="36765" xr:uid="{00000000-0005-0000-0000-000033BC0000}"/>
    <cellStyle name="Normal 3 3 2 7 2 2 8" xfId="45151" xr:uid="{00000000-0005-0000-0000-000034BC0000}"/>
    <cellStyle name="Normal 3 3 2 7 2 2 9" xfId="53537" xr:uid="{00000000-0005-0000-0000-000035BC0000}"/>
    <cellStyle name="Normal 3 3 2 7 2 3" xfId="4657" xr:uid="{00000000-0005-0000-0000-000036BC0000}"/>
    <cellStyle name="Normal 3 3 2 7 2 3 2" xfId="16011" xr:uid="{00000000-0005-0000-0000-000037BC0000}"/>
    <cellStyle name="Normal 3 3 2 7 2 3 3" xfId="24397" xr:uid="{00000000-0005-0000-0000-000038BC0000}"/>
    <cellStyle name="Normal 3 3 2 7 2 3 4" xfId="32783" xr:uid="{00000000-0005-0000-0000-000039BC0000}"/>
    <cellStyle name="Normal 3 3 2 7 2 3 5" xfId="41169" xr:uid="{00000000-0005-0000-0000-00003ABC0000}"/>
    <cellStyle name="Normal 3 3 2 7 2 3 6" xfId="49555" xr:uid="{00000000-0005-0000-0000-00003BBC0000}"/>
    <cellStyle name="Normal 3 3 2 7 2 3 7" xfId="57941" xr:uid="{00000000-0005-0000-0000-00003CBC0000}"/>
    <cellStyle name="Normal 3 3 2 7 2 4" xfId="7625" xr:uid="{00000000-0005-0000-0000-00003DBC0000}"/>
    <cellStyle name="Normal 3 3 2 7 2 4 2" xfId="13301" xr:uid="{00000000-0005-0000-0000-00003EBC0000}"/>
    <cellStyle name="Normal 3 3 2 7 2 4 3" xfId="21687" xr:uid="{00000000-0005-0000-0000-00003FBC0000}"/>
    <cellStyle name="Normal 3 3 2 7 2 4 4" xfId="30073" xr:uid="{00000000-0005-0000-0000-000040BC0000}"/>
    <cellStyle name="Normal 3 3 2 7 2 4 5" xfId="38459" xr:uid="{00000000-0005-0000-0000-000041BC0000}"/>
    <cellStyle name="Normal 3 3 2 7 2 4 6" xfId="46845" xr:uid="{00000000-0005-0000-0000-000042BC0000}"/>
    <cellStyle name="Normal 3 3 2 7 2 4 7" xfId="55231" xr:uid="{00000000-0005-0000-0000-000043BC0000}"/>
    <cellStyle name="Normal 3 3 2 7 2 5" xfId="10335" xr:uid="{00000000-0005-0000-0000-000044BC0000}"/>
    <cellStyle name="Normal 3 3 2 7 2 6" xfId="18721" xr:uid="{00000000-0005-0000-0000-000045BC0000}"/>
    <cellStyle name="Normal 3 3 2 7 2 7" xfId="27107" xr:uid="{00000000-0005-0000-0000-000046BC0000}"/>
    <cellStyle name="Normal 3 3 2 7 2 8" xfId="35493" xr:uid="{00000000-0005-0000-0000-000047BC0000}"/>
    <cellStyle name="Normal 3 3 2 7 2 9" xfId="43879" xr:uid="{00000000-0005-0000-0000-000048BC0000}"/>
    <cellStyle name="Normal 3 3 2 7 3" xfId="2367" xr:uid="{00000000-0005-0000-0000-000049BC0000}"/>
    <cellStyle name="Normal 3 3 2 7 3 2" xfId="5084" xr:uid="{00000000-0005-0000-0000-00004ABC0000}"/>
    <cellStyle name="Normal 3 3 2 7 3 2 2" xfId="16438" xr:uid="{00000000-0005-0000-0000-00004BBC0000}"/>
    <cellStyle name="Normal 3 3 2 7 3 2 3" xfId="24824" xr:uid="{00000000-0005-0000-0000-00004CBC0000}"/>
    <cellStyle name="Normal 3 3 2 7 3 2 4" xfId="33210" xr:uid="{00000000-0005-0000-0000-00004DBC0000}"/>
    <cellStyle name="Normal 3 3 2 7 3 2 5" xfId="41596" xr:uid="{00000000-0005-0000-0000-00004EBC0000}"/>
    <cellStyle name="Normal 3 3 2 7 3 2 6" xfId="49982" xr:uid="{00000000-0005-0000-0000-00004FBC0000}"/>
    <cellStyle name="Normal 3 3 2 7 3 2 7" xfId="58368" xr:uid="{00000000-0005-0000-0000-000050BC0000}"/>
    <cellStyle name="Normal 3 3 2 7 3 3" xfId="8052" xr:uid="{00000000-0005-0000-0000-000051BC0000}"/>
    <cellStyle name="Normal 3 3 2 7 3 3 2" xfId="13728" xr:uid="{00000000-0005-0000-0000-000052BC0000}"/>
    <cellStyle name="Normal 3 3 2 7 3 3 3" xfId="22114" xr:uid="{00000000-0005-0000-0000-000053BC0000}"/>
    <cellStyle name="Normal 3 3 2 7 3 3 4" xfId="30500" xr:uid="{00000000-0005-0000-0000-000054BC0000}"/>
    <cellStyle name="Normal 3 3 2 7 3 3 5" xfId="38886" xr:uid="{00000000-0005-0000-0000-000055BC0000}"/>
    <cellStyle name="Normal 3 3 2 7 3 3 6" xfId="47272" xr:uid="{00000000-0005-0000-0000-000056BC0000}"/>
    <cellStyle name="Normal 3 3 2 7 3 3 7" xfId="55658" xr:uid="{00000000-0005-0000-0000-000057BC0000}"/>
    <cellStyle name="Normal 3 3 2 7 3 4" xfId="10762" xr:uid="{00000000-0005-0000-0000-000058BC0000}"/>
    <cellStyle name="Normal 3 3 2 7 3 5" xfId="19148" xr:uid="{00000000-0005-0000-0000-000059BC0000}"/>
    <cellStyle name="Normal 3 3 2 7 3 6" xfId="27534" xr:uid="{00000000-0005-0000-0000-00005ABC0000}"/>
    <cellStyle name="Normal 3 3 2 7 3 7" xfId="35920" xr:uid="{00000000-0005-0000-0000-00005BBC0000}"/>
    <cellStyle name="Normal 3 3 2 7 3 8" xfId="44306" xr:uid="{00000000-0005-0000-0000-00005CBC0000}"/>
    <cellStyle name="Normal 3 3 2 7 3 9" xfId="52692" xr:uid="{00000000-0005-0000-0000-00005DBC0000}"/>
    <cellStyle name="Normal 3 3 2 7 4" xfId="4064" xr:uid="{00000000-0005-0000-0000-00005EBC0000}"/>
    <cellStyle name="Normal 3 3 2 7 4 2" xfId="15418" xr:uid="{00000000-0005-0000-0000-00005FBC0000}"/>
    <cellStyle name="Normal 3 3 2 7 4 3" xfId="23804" xr:uid="{00000000-0005-0000-0000-000060BC0000}"/>
    <cellStyle name="Normal 3 3 2 7 4 4" xfId="32190" xr:uid="{00000000-0005-0000-0000-000061BC0000}"/>
    <cellStyle name="Normal 3 3 2 7 4 5" xfId="40576" xr:uid="{00000000-0005-0000-0000-000062BC0000}"/>
    <cellStyle name="Normal 3 3 2 7 4 6" xfId="48962" xr:uid="{00000000-0005-0000-0000-000063BC0000}"/>
    <cellStyle name="Normal 3 3 2 7 4 7" xfId="57348" xr:uid="{00000000-0005-0000-0000-000064BC0000}"/>
    <cellStyle name="Normal 3 3 2 7 5" xfId="7032" xr:uid="{00000000-0005-0000-0000-000065BC0000}"/>
    <cellStyle name="Normal 3 3 2 7 5 2" xfId="12708" xr:uid="{00000000-0005-0000-0000-000066BC0000}"/>
    <cellStyle name="Normal 3 3 2 7 5 3" xfId="21094" xr:uid="{00000000-0005-0000-0000-000067BC0000}"/>
    <cellStyle name="Normal 3 3 2 7 5 4" xfId="29480" xr:uid="{00000000-0005-0000-0000-000068BC0000}"/>
    <cellStyle name="Normal 3 3 2 7 5 5" xfId="37866" xr:uid="{00000000-0005-0000-0000-000069BC0000}"/>
    <cellStyle name="Normal 3 3 2 7 5 6" xfId="46252" xr:uid="{00000000-0005-0000-0000-00006ABC0000}"/>
    <cellStyle name="Normal 3 3 2 7 5 7" xfId="54638" xr:uid="{00000000-0005-0000-0000-00006BBC0000}"/>
    <cellStyle name="Normal 3 3 2 7 6" xfId="9742" xr:uid="{00000000-0005-0000-0000-00006CBC0000}"/>
    <cellStyle name="Normal 3 3 2 7 7" xfId="18128" xr:uid="{00000000-0005-0000-0000-00006DBC0000}"/>
    <cellStyle name="Normal 3 3 2 7 8" xfId="26514" xr:uid="{00000000-0005-0000-0000-00006EBC0000}"/>
    <cellStyle name="Normal 3 3 2 7 9" xfId="34900" xr:uid="{00000000-0005-0000-0000-00006FBC0000}"/>
    <cellStyle name="Normal 3 3 2 8" xfId="1262" xr:uid="{00000000-0005-0000-0000-000070BC0000}"/>
    <cellStyle name="Normal 3 3 2 8 10" xfId="43287" xr:uid="{00000000-0005-0000-0000-000071BC0000}"/>
    <cellStyle name="Normal 3 3 2 8 11" xfId="51673" xr:uid="{00000000-0005-0000-0000-000072BC0000}"/>
    <cellStyle name="Normal 3 3 2 8 12" xfId="60059" xr:uid="{00000000-0005-0000-0000-000073BC0000}"/>
    <cellStyle name="Normal 3 3 2 8 13" xfId="61442" xr:uid="{00000000-0005-0000-0000-000074BC0000}"/>
    <cellStyle name="Normal 3 3 2 8 2" xfId="1941" xr:uid="{00000000-0005-0000-0000-000075BC0000}"/>
    <cellStyle name="Normal 3 3 2 8 2 10" xfId="52266" xr:uid="{00000000-0005-0000-0000-000076BC0000}"/>
    <cellStyle name="Normal 3 3 2 8 2 11" xfId="60652" xr:uid="{00000000-0005-0000-0000-000077BC0000}"/>
    <cellStyle name="Normal 3 3 2 8 2 2" xfId="3213" xr:uid="{00000000-0005-0000-0000-000078BC0000}"/>
    <cellStyle name="Normal 3 3 2 8 2 2 2" xfId="5930" xr:uid="{00000000-0005-0000-0000-000079BC0000}"/>
    <cellStyle name="Normal 3 3 2 8 2 2 2 2" xfId="17284" xr:uid="{00000000-0005-0000-0000-00007ABC0000}"/>
    <cellStyle name="Normal 3 3 2 8 2 2 2 3" xfId="25670" xr:uid="{00000000-0005-0000-0000-00007BBC0000}"/>
    <cellStyle name="Normal 3 3 2 8 2 2 2 4" xfId="34056" xr:uid="{00000000-0005-0000-0000-00007CBC0000}"/>
    <cellStyle name="Normal 3 3 2 8 2 2 2 5" xfId="42442" xr:uid="{00000000-0005-0000-0000-00007DBC0000}"/>
    <cellStyle name="Normal 3 3 2 8 2 2 2 6" xfId="50828" xr:uid="{00000000-0005-0000-0000-00007EBC0000}"/>
    <cellStyle name="Normal 3 3 2 8 2 2 2 7" xfId="59214" xr:uid="{00000000-0005-0000-0000-00007FBC0000}"/>
    <cellStyle name="Normal 3 3 2 8 2 2 3" xfId="8898" xr:uid="{00000000-0005-0000-0000-000080BC0000}"/>
    <cellStyle name="Normal 3 3 2 8 2 2 3 2" xfId="14574" xr:uid="{00000000-0005-0000-0000-000081BC0000}"/>
    <cellStyle name="Normal 3 3 2 8 2 2 3 3" xfId="22960" xr:uid="{00000000-0005-0000-0000-000082BC0000}"/>
    <cellStyle name="Normal 3 3 2 8 2 2 3 4" xfId="31346" xr:uid="{00000000-0005-0000-0000-000083BC0000}"/>
    <cellStyle name="Normal 3 3 2 8 2 2 3 5" xfId="39732" xr:uid="{00000000-0005-0000-0000-000084BC0000}"/>
    <cellStyle name="Normal 3 3 2 8 2 2 3 6" xfId="48118" xr:uid="{00000000-0005-0000-0000-000085BC0000}"/>
    <cellStyle name="Normal 3 3 2 8 2 2 3 7" xfId="56504" xr:uid="{00000000-0005-0000-0000-000086BC0000}"/>
    <cellStyle name="Normal 3 3 2 8 2 2 4" xfId="11608" xr:uid="{00000000-0005-0000-0000-000087BC0000}"/>
    <cellStyle name="Normal 3 3 2 8 2 2 5" xfId="19994" xr:uid="{00000000-0005-0000-0000-000088BC0000}"/>
    <cellStyle name="Normal 3 3 2 8 2 2 6" xfId="28380" xr:uid="{00000000-0005-0000-0000-000089BC0000}"/>
    <cellStyle name="Normal 3 3 2 8 2 2 7" xfId="36766" xr:uid="{00000000-0005-0000-0000-00008ABC0000}"/>
    <cellStyle name="Normal 3 3 2 8 2 2 8" xfId="45152" xr:uid="{00000000-0005-0000-0000-00008BBC0000}"/>
    <cellStyle name="Normal 3 3 2 8 2 2 9" xfId="53538" xr:uid="{00000000-0005-0000-0000-00008CBC0000}"/>
    <cellStyle name="Normal 3 3 2 8 2 3" xfId="4658" xr:uid="{00000000-0005-0000-0000-00008DBC0000}"/>
    <cellStyle name="Normal 3 3 2 8 2 3 2" xfId="16012" xr:uid="{00000000-0005-0000-0000-00008EBC0000}"/>
    <cellStyle name="Normal 3 3 2 8 2 3 3" xfId="24398" xr:uid="{00000000-0005-0000-0000-00008FBC0000}"/>
    <cellStyle name="Normal 3 3 2 8 2 3 4" xfId="32784" xr:uid="{00000000-0005-0000-0000-000090BC0000}"/>
    <cellStyle name="Normal 3 3 2 8 2 3 5" xfId="41170" xr:uid="{00000000-0005-0000-0000-000091BC0000}"/>
    <cellStyle name="Normal 3 3 2 8 2 3 6" xfId="49556" xr:uid="{00000000-0005-0000-0000-000092BC0000}"/>
    <cellStyle name="Normal 3 3 2 8 2 3 7" xfId="57942" xr:uid="{00000000-0005-0000-0000-000093BC0000}"/>
    <cellStyle name="Normal 3 3 2 8 2 4" xfId="7626" xr:uid="{00000000-0005-0000-0000-000094BC0000}"/>
    <cellStyle name="Normal 3 3 2 8 2 4 2" xfId="13302" xr:uid="{00000000-0005-0000-0000-000095BC0000}"/>
    <cellStyle name="Normal 3 3 2 8 2 4 3" xfId="21688" xr:uid="{00000000-0005-0000-0000-000096BC0000}"/>
    <cellStyle name="Normal 3 3 2 8 2 4 4" xfId="30074" xr:uid="{00000000-0005-0000-0000-000097BC0000}"/>
    <cellStyle name="Normal 3 3 2 8 2 4 5" xfId="38460" xr:uid="{00000000-0005-0000-0000-000098BC0000}"/>
    <cellStyle name="Normal 3 3 2 8 2 4 6" xfId="46846" xr:uid="{00000000-0005-0000-0000-000099BC0000}"/>
    <cellStyle name="Normal 3 3 2 8 2 4 7" xfId="55232" xr:uid="{00000000-0005-0000-0000-00009ABC0000}"/>
    <cellStyle name="Normal 3 3 2 8 2 5" xfId="10336" xr:uid="{00000000-0005-0000-0000-00009BBC0000}"/>
    <cellStyle name="Normal 3 3 2 8 2 6" xfId="18722" xr:uid="{00000000-0005-0000-0000-00009CBC0000}"/>
    <cellStyle name="Normal 3 3 2 8 2 7" xfId="27108" xr:uid="{00000000-0005-0000-0000-00009DBC0000}"/>
    <cellStyle name="Normal 3 3 2 8 2 8" xfId="35494" xr:uid="{00000000-0005-0000-0000-00009EBC0000}"/>
    <cellStyle name="Normal 3 3 2 8 2 9" xfId="43880" xr:uid="{00000000-0005-0000-0000-00009FBC0000}"/>
    <cellStyle name="Normal 3 3 2 8 3" xfId="2368" xr:uid="{00000000-0005-0000-0000-0000A0BC0000}"/>
    <cellStyle name="Normal 3 3 2 8 3 2" xfId="5085" xr:uid="{00000000-0005-0000-0000-0000A1BC0000}"/>
    <cellStyle name="Normal 3 3 2 8 3 2 2" xfId="16439" xr:uid="{00000000-0005-0000-0000-0000A2BC0000}"/>
    <cellStyle name="Normal 3 3 2 8 3 2 3" xfId="24825" xr:uid="{00000000-0005-0000-0000-0000A3BC0000}"/>
    <cellStyle name="Normal 3 3 2 8 3 2 4" xfId="33211" xr:uid="{00000000-0005-0000-0000-0000A4BC0000}"/>
    <cellStyle name="Normal 3 3 2 8 3 2 5" xfId="41597" xr:uid="{00000000-0005-0000-0000-0000A5BC0000}"/>
    <cellStyle name="Normal 3 3 2 8 3 2 6" xfId="49983" xr:uid="{00000000-0005-0000-0000-0000A6BC0000}"/>
    <cellStyle name="Normal 3 3 2 8 3 2 7" xfId="58369" xr:uid="{00000000-0005-0000-0000-0000A7BC0000}"/>
    <cellStyle name="Normal 3 3 2 8 3 3" xfId="8053" xr:uid="{00000000-0005-0000-0000-0000A8BC0000}"/>
    <cellStyle name="Normal 3 3 2 8 3 3 2" xfId="13729" xr:uid="{00000000-0005-0000-0000-0000A9BC0000}"/>
    <cellStyle name="Normal 3 3 2 8 3 3 3" xfId="22115" xr:uid="{00000000-0005-0000-0000-0000AABC0000}"/>
    <cellStyle name="Normal 3 3 2 8 3 3 4" xfId="30501" xr:uid="{00000000-0005-0000-0000-0000ABBC0000}"/>
    <cellStyle name="Normal 3 3 2 8 3 3 5" xfId="38887" xr:uid="{00000000-0005-0000-0000-0000ACBC0000}"/>
    <cellStyle name="Normal 3 3 2 8 3 3 6" xfId="47273" xr:uid="{00000000-0005-0000-0000-0000ADBC0000}"/>
    <cellStyle name="Normal 3 3 2 8 3 3 7" xfId="55659" xr:uid="{00000000-0005-0000-0000-0000AEBC0000}"/>
    <cellStyle name="Normal 3 3 2 8 3 4" xfId="10763" xr:uid="{00000000-0005-0000-0000-0000AFBC0000}"/>
    <cellStyle name="Normal 3 3 2 8 3 5" xfId="19149" xr:uid="{00000000-0005-0000-0000-0000B0BC0000}"/>
    <cellStyle name="Normal 3 3 2 8 3 6" xfId="27535" xr:uid="{00000000-0005-0000-0000-0000B1BC0000}"/>
    <cellStyle name="Normal 3 3 2 8 3 7" xfId="35921" xr:uid="{00000000-0005-0000-0000-0000B2BC0000}"/>
    <cellStyle name="Normal 3 3 2 8 3 8" xfId="44307" xr:uid="{00000000-0005-0000-0000-0000B3BC0000}"/>
    <cellStyle name="Normal 3 3 2 8 3 9" xfId="52693" xr:uid="{00000000-0005-0000-0000-0000B4BC0000}"/>
    <cellStyle name="Normal 3 3 2 8 4" xfId="4065" xr:uid="{00000000-0005-0000-0000-0000B5BC0000}"/>
    <cellStyle name="Normal 3 3 2 8 4 2" xfId="15419" xr:uid="{00000000-0005-0000-0000-0000B6BC0000}"/>
    <cellStyle name="Normal 3 3 2 8 4 3" xfId="23805" xr:uid="{00000000-0005-0000-0000-0000B7BC0000}"/>
    <cellStyle name="Normal 3 3 2 8 4 4" xfId="32191" xr:uid="{00000000-0005-0000-0000-0000B8BC0000}"/>
    <cellStyle name="Normal 3 3 2 8 4 5" xfId="40577" xr:uid="{00000000-0005-0000-0000-0000B9BC0000}"/>
    <cellStyle name="Normal 3 3 2 8 4 6" xfId="48963" xr:uid="{00000000-0005-0000-0000-0000BABC0000}"/>
    <cellStyle name="Normal 3 3 2 8 4 7" xfId="57349" xr:uid="{00000000-0005-0000-0000-0000BBBC0000}"/>
    <cellStyle name="Normal 3 3 2 8 5" xfId="7033" xr:uid="{00000000-0005-0000-0000-0000BCBC0000}"/>
    <cellStyle name="Normal 3 3 2 8 5 2" xfId="12709" xr:uid="{00000000-0005-0000-0000-0000BDBC0000}"/>
    <cellStyle name="Normal 3 3 2 8 5 3" xfId="21095" xr:uid="{00000000-0005-0000-0000-0000BEBC0000}"/>
    <cellStyle name="Normal 3 3 2 8 5 4" xfId="29481" xr:uid="{00000000-0005-0000-0000-0000BFBC0000}"/>
    <cellStyle name="Normal 3 3 2 8 5 5" xfId="37867" xr:uid="{00000000-0005-0000-0000-0000C0BC0000}"/>
    <cellStyle name="Normal 3 3 2 8 5 6" xfId="46253" xr:uid="{00000000-0005-0000-0000-0000C1BC0000}"/>
    <cellStyle name="Normal 3 3 2 8 5 7" xfId="54639" xr:uid="{00000000-0005-0000-0000-0000C2BC0000}"/>
    <cellStyle name="Normal 3 3 2 8 6" xfId="9743" xr:uid="{00000000-0005-0000-0000-0000C3BC0000}"/>
    <cellStyle name="Normal 3 3 2 8 7" xfId="18129" xr:uid="{00000000-0005-0000-0000-0000C4BC0000}"/>
    <cellStyle name="Normal 3 3 2 8 8" xfId="26515" xr:uid="{00000000-0005-0000-0000-0000C5BC0000}"/>
    <cellStyle name="Normal 3 3 2 8 9" xfId="34901" xr:uid="{00000000-0005-0000-0000-0000C6BC0000}"/>
    <cellStyle name="Normal 3 3 2 9" xfId="1232" xr:uid="{00000000-0005-0000-0000-0000C7BC0000}"/>
    <cellStyle name="Normal 3 3 2 9 10" xfId="51643" xr:uid="{00000000-0005-0000-0000-0000C8BC0000}"/>
    <cellStyle name="Normal 3 3 2 9 11" xfId="60029" xr:uid="{00000000-0005-0000-0000-0000C9BC0000}"/>
    <cellStyle name="Normal 3 3 2 9 2" xfId="3183" xr:uid="{00000000-0005-0000-0000-0000CABC0000}"/>
    <cellStyle name="Normal 3 3 2 9 2 2" xfId="5900" xr:uid="{00000000-0005-0000-0000-0000CBBC0000}"/>
    <cellStyle name="Normal 3 3 2 9 2 2 2" xfId="17254" xr:uid="{00000000-0005-0000-0000-0000CCBC0000}"/>
    <cellStyle name="Normal 3 3 2 9 2 2 3" xfId="25640" xr:uid="{00000000-0005-0000-0000-0000CDBC0000}"/>
    <cellStyle name="Normal 3 3 2 9 2 2 4" xfId="34026" xr:uid="{00000000-0005-0000-0000-0000CEBC0000}"/>
    <cellStyle name="Normal 3 3 2 9 2 2 5" xfId="42412" xr:uid="{00000000-0005-0000-0000-0000CFBC0000}"/>
    <cellStyle name="Normal 3 3 2 9 2 2 6" xfId="50798" xr:uid="{00000000-0005-0000-0000-0000D0BC0000}"/>
    <cellStyle name="Normal 3 3 2 9 2 2 7" xfId="59184" xr:uid="{00000000-0005-0000-0000-0000D1BC0000}"/>
    <cellStyle name="Normal 3 3 2 9 2 3" xfId="8868" xr:uid="{00000000-0005-0000-0000-0000D2BC0000}"/>
    <cellStyle name="Normal 3 3 2 9 2 3 2" xfId="14544" xr:uid="{00000000-0005-0000-0000-0000D3BC0000}"/>
    <cellStyle name="Normal 3 3 2 9 2 3 3" xfId="22930" xr:uid="{00000000-0005-0000-0000-0000D4BC0000}"/>
    <cellStyle name="Normal 3 3 2 9 2 3 4" xfId="31316" xr:uid="{00000000-0005-0000-0000-0000D5BC0000}"/>
    <cellStyle name="Normal 3 3 2 9 2 3 5" xfId="39702" xr:uid="{00000000-0005-0000-0000-0000D6BC0000}"/>
    <cellStyle name="Normal 3 3 2 9 2 3 6" xfId="48088" xr:uid="{00000000-0005-0000-0000-0000D7BC0000}"/>
    <cellStyle name="Normal 3 3 2 9 2 3 7" xfId="56474" xr:uid="{00000000-0005-0000-0000-0000D8BC0000}"/>
    <cellStyle name="Normal 3 3 2 9 2 4" xfId="11578" xr:uid="{00000000-0005-0000-0000-0000D9BC0000}"/>
    <cellStyle name="Normal 3 3 2 9 2 5" xfId="19964" xr:uid="{00000000-0005-0000-0000-0000DABC0000}"/>
    <cellStyle name="Normal 3 3 2 9 2 6" xfId="28350" xr:uid="{00000000-0005-0000-0000-0000DBBC0000}"/>
    <cellStyle name="Normal 3 3 2 9 2 7" xfId="36736" xr:uid="{00000000-0005-0000-0000-0000DCBC0000}"/>
    <cellStyle name="Normal 3 3 2 9 2 8" xfId="45122" xr:uid="{00000000-0005-0000-0000-0000DDBC0000}"/>
    <cellStyle name="Normal 3 3 2 9 2 9" xfId="53508" xr:uid="{00000000-0005-0000-0000-0000DEBC0000}"/>
    <cellStyle name="Normal 3 3 2 9 3" xfId="4035" xr:uid="{00000000-0005-0000-0000-0000DFBC0000}"/>
    <cellStyle name="Normal 3 3 2 9 3 2" xfId="15389" xr:uid="{00000000-0005-0000-0000-0000E0BC0000}"/>
    <cellStyle name="Normal 3 3 2 9 3 3" xfId="23775" xr:uid="{00000000-0005-0000-0000-0000E1BC0000}"/>
    <cellStyle name="Normal 3 3 2 9 3 4" xfId="32161" xr:uid="{00000000-0005-0000-0000-0000E2BC0000}"/>
    <cellStyle name="Normal 3 3 2 9 3 5" xfId="40547" xr:uid="{00000000-0005-0000-0000-0000E3BC0000}"/>
    <cellStyle name="Normal 3 3 2 9 3 6" xfId="48933" xr:uid="{00000000-0005-0000-0000-0000E4BC0000}"/>
    <cellStyle name="Normal 3 3 2 9 3 7" xfId="57319" xr:uid="{00000000-0005-0000-0000-0000E5BC0000}"/>
    <cellStyle name="Normal 3 3 2 9 4" xfId="7003" xr:uid="{00000000-0005-0000-0000-0000E6BC0000}"/>
    <cellStyle name="Normal 3 3 2 9 4 2" xfId="12679" xr:uid="{00000000-0005-0000-0000-0000E7BC0000}"/>
    <cellStyle name="Normal 3 3 2 9 4 3" xfId="21065" xr:uid="{00000000-0005-0000-0000-0000E8BC0000}"/>
    <cellStyle name="Normal 3 3 2 9 4 4" xfId="29451" xr:uid="{00000000-0005-0000-0000-0000E9BC0000}"/>
    <cellStyle name="Normal 3 3 2 9 4 5" xfId="37837" xr:uid="{00000000-0005-0000-0000-0000EABC0000}"/>
    <cellStyle name="Normal 3 3 2 9 4 6" xfId="46223" xr:uid="{00000000-0005-0000-0000-0000EBBC0000}"/>
    <cellStyle name="Normal 3 3 2 9 4 7" xfId="54609" xr:uid="{00000000-0005-0000-0000-0000ECBC0000}"/>
    <cellStyle name="Normal 3 3 2 9 5" xfId="9713" xr:uid="{00000000-0005-0000-0000-0000EDBC0000}"/>
    <cellStyle name="Normal 3 3 2 9 6" xfId="18099" xr:uid="{00000000-0005-0000-0000-0000EEBC0000}"/>
    <cellStyle name="Normal 3 3 2 9 7" xfId="26485" xr:uid="{00000000-0005-0000-0000-0000EFBC0000}"/>
    <cellStyle name="Normal 3 3 2 9 8" xfId="34871" xr:uid="{00000000-0005-0000-0000-0000F0BC0000}"/>
    <cellStyle name="Normal 3 3 2 9 9" xfId="43257" xr:uid="{00000000-0005-0000-0000-0000F1BC0000}"/>
    <cellStyle name="Normal 3 3 2_Sheet1" xfId="438" xr:uid="{00000000-0005-0000-0000-0000F2BC0000}"/>
    <cellStyle name="Normal 3 3 20" xfId="34421" xr:uid="{00000000-0005-0000-0000-0000F3BC0000}"/>
    <cellStyle name="Normal 3 3 21" xfId="42807" xr:uid="{00000000-0005-0000-0000-0000F4BC0000}"/>
    <cellStyle name="Normal 3 3 22" xfId="51193" xr:uid="{00000000-0005-0000-0000-0000F5BC0000}"/>
    <cellStyle name="Normal 3 3 23" xfId="59579" xr:uid="{00000000-0005-0000-0000-0000F6BC0000}"/>
    <cellStyle name="Normal 3 3 24" xfId="60946" xr:uid="{00000000-0005-0000-0000-0000F7BC0000}"/>
    <cellStyle name="Normal 3 3 3" xfId="439" xr:uid="{00000000-0005-0000-0000-0000F8BC0000}"/>
    <cellStyle name="Normal 3 3 3 10" xfId="774" xr:uid="{00000000-0005-0000-0000-0000F9BC0000}"/>
    <cellStyle name="Normal 3 3 3 10 2" xfId="6574" xr:uid="{00000000-0005-0000-0000-0000FABC0000}"/>
    <cellStyle name="Normal 3 3 3 10 3" xfId="12250" xr:uid="{00000000-0005-0000-0000-0000FBBC0000}"/>
    <cellStyle name="Normal 3 3 3 10 4" xfId="20636" xr:uid="{00000000-0005-0000-0000-0000FCBC0000}"/>
    <cellStyle name="Normal 3 3 3 10 5" xfId="29022" xr:uid="{00000000-0005-0000-0000-0000FDBC0000}"/>
    <cellStyle name="Normal 3 3 3 10 6" xfId="37408" xr:uid="{00000000-0005-0000-0000-0000FEBC0000}"/>
    <cellStyle name="Normal 3 3 3 10 7" xfId="45794" xr:uid="{00000000-0005-0000-0000-0000FFBC0000}"/>
    <cellStyle name="Normal 3 3 3 10 8" xfId="54180" xr:uid="{00000000-0005-0000-0000-000000BD0000}"/>
    <cellStyle name="Normal 3 3 3 11" xfId="3606" xr:uid="{00000000-0005-0000-0000-000001BD0000}"/>
    <cellStyle name="Normal 3 3 3 11 2" xfId="14960" xr:uid="{00000000-0005-0000-0000-000002BD0000}"/>
    <cellStyle name="Normal 3 3 3 11 3" xfId="23346" xr:uid="{00000000-0005-0000-0000-000003BD0000}"/>
    <cellStyle name="Normal 3 3 3 11 4" xfId="31732" xr:uid="{00000000-0005-0000-0000-000004BD0000}"/>
    <cellStyle name="Normal 3 3 3 11 5" xfId="40118" xr:uid="{00000000-0005-0000-0000-000005BD0000}"/>
    <cellStyle name="Normal 3 3 3 11 6" xfId="48504" xr:uid="{00000000-0005-0000-0000-000006BD0000}"/>
    <cellStyle name="Normal 3 3 3 11 7" xfId="56890" xr:uid="{00000000-0005-0000-0000-000007BD0000}"/>
    <cellStyle name="Normal 3 3 3 12" xfId="6065" xr:uid="{00000000-0005-0000-0000-000008BD0000}"/>
    <cellStyle name="Normal 3 3 3 12 2" xfId="11741" xr:uid="{00000000-0005-0000-0000-000009BD0000}"/>
    <cellStyle name="Normal 3 3 3 12 3" xfId="20127" xr:uid="{00000000-0005-0000-0000-00000ABD0000}"/>
    <cellStyle name="Normal 3 3 3 12 4" xfId="28513" xr:uid="{00000000-0005-0000-0000-00000BBD0000}"/>
    <cellStyle name="Normal 3 3 3 12 5" xfId="36899" xr:uid="{00000000-0005-0000-0000-00000CBD0000}"/>
    <cellStyle name="Normal 3 3 3 12 6" xfId="45285" xr:uid="{00000000-0005-0000-0000-00000DBD0000}"/>
    <cellStyle name="Normal 3 3 3 12 7" xfId="53671" xr:uid="{00000000-0005-0000-0000-00000EBD0000}"/>
    <cellStyle name="Normal 3 3 3 13" xfId="9284" xr:uid="{00000000-0005-0000-0000-00000FBD0000}"/>
    <cellStyle name="Normal 3 3 3 14" xfId="17670" xr:uid="{00000000-0005-0000-0000-000010BD0000}"/>
    <cellStyle name="Normal 3 3 3 15" xfId="26056" xr:uid="{00000000-0005-0000-0000-000011BD0000}"/>
    <cellStyle name="Normal 3 3 3 16" xfId="34442" xr:uid="{00000000-0005-0000-0000-000012BD0000}"/>
    <cellStyle name="Normal 3 3 3 17" xfId="42828" xr:uid="{00000000-0005-0000-0000-000013BD0000}"/>
    <cellStyle name="Normal 3 3 3 18" xfId="51214" xr:uid="{00000000-0005-0000-0000-000014BD0000}"/>
    <cellStyle name="Normal 3 3 3 19" xfId="59600" xr:uid="{00000000-0005-0000-0000-000015BD0000}"/>
    <cellStyle name="Normal 3 3 3 2" xfId="440" xr:uid="{00000000-0005-0000-0000-000016BD0000}"/>
    <cellStyle name="Normal 3 3 3 2 10" xfId="6089" xr:uid="{00000000-0005-0000-0000-000017BD0000}"/>
    <cellStyle name="Normal 3 3 3 2 10 2" xfId="11765" xr:uid="{00000000-0005-0000-0000-000018BD0000}"/>
    <cellStyle name="Normal 3 3 3 2 10 3" xfId="20151" xr:uid="{00000000-0005-0000-0000-000019BD0000}"/>
    <cellStyle name="Normal 3 3 3 2 10 4" xfId="28537" xr:uid="{00000000-0005-0000-0000-00001ABD0000}"/>
    <cellStyle name="Normal 3 3 3 2 10 5" xfId="36923" xr:uid="{00000000-0005-0000-0000-00001BBD0000}"/>
    <cellStyle name="Normal 3 3 3 2 10 6" xfId="45309" xr:uid="{00000000-0005-0000-0000-00001CBD0000}"/>
    <cellStyle name="Normal 3 3 3 2 10 7" xfId="53695" xr:uid="{00000000-0005-0000-0000-00001DBD0000}"/>
    <cellStyle name="Normal 3 3 3 2 11" xfId="9285" xr:uid="{00000000-0005-0000-0000-00001EBD0000}"/>
    <cellStyle name="Normal 3 3 3 2 12" xfId="17671" xr:uid="{00000000-0005-0000-0000-00001FBD0000}"/>
    <cellStyle name="Normal 3 3 3 2 13" xfId="26057" xr:uid="{00000000-0005-0000-0000-000020BD0000}"/>
    <cellStyle name="Normal 3 3 3 2 14" xfId="34443" xr:uid="{00000000-0005-0000-0000-000021BD0000}"/>
    <cellStyle name="Normal 3 3 3 2 15" xfId="42829" xr:uid="{00000000-0005-0000-0000-000022BD0000}"/>
    <cellStyle name="Normal 3 3 3 2 16" xfId="51215" xr:uid="{00000000-0005-0000-0000-000023BD0000}"/>
    <cellStyle name="Normal 3 3 3 2 17" xfId="59601" xr:uid="{00000000-0005-0000-0000-000024BD0000}"/>
    <cellStyle name="Normal 3 3 3 2 18" xfId="60968" xr:uid="{00000000-0005-0000-0000-000025BD0000}"/>
    <cellStyle name="Normal 3 3 3 2 2" xfId="441" xr:uid="{00000000-0005-0000-0000-000026BD0000}"/>
    <cellStyle name="Normal 3 3 3 2 2 10" xfId="9286" xr:uid="{00000000-0005-0000-0000-000027BD0000}"/>
    <cellStyle name="Normal 3 3 3 2 2 11" xfId="17672" xr:uid="{00000000-0005-0000-0000-000028BD0000}"/>
    <cellStyle name="Normal 3 3 3 2 2 12" xfId="26058" xr:uid="{00000000-0005-0000-0000-000029BD0000}"/>
    <cellStyle name="Normal 3 3 3 2 2 13" xfId="34444" xr:uid="{00000000-0005-0000-0000-00002ABD0000}"/>
    <cellStyle name="Normal 3 3 3 2 2 14" xfId="42830" xr:uid="{00000000-0005-0000-0000-00002BBD0000}"/>
    <cellStyle name="Normal 3 3 3 2 2 15" xfId="51216" xr:uid="{00000000-0005-0000-0000-00002CBD0000}"/>
    <cellStyle name="Normal 3 3 3 2 2 16" xfId="59602" xr:uid="{00000000-0005-0000-0000-00002DBD0000}"/>
    <cellStyle name="Normal 3 3 3 2 2 17" xfId="60969" xr:uid="{00000000-0005-0000-0000-00002EBD0000}"/>
    <cellStyle name="Normal 3 3 3 2 2 2" xfId="442" xr:uid="{00000000-0005-0000-0000-00002FBD0000}"/>
    <cellStyle name="Normal 3 3 3 2 2 2 10" xfId="34445" xr:uid="{00000000-0005-0000-0000-000030BD0000}"/>
    <cellStyle name="Normal 3 3 3 2 2 2 11" xfId="42831" xr:uid="{00000000-0005-0000-0000-000031BD0000}"/>
    <cellStyle name="Normal 3 3 3 2 2 2 12" xfId="51217" xr:uid="{00000000-0005-0000-0000-000032BD0000}"/>
    <cellStyle name="Normal 3 3 3 2 2 2 13" xfId="59603" xr:uid="{00000000-0005-0000-0000-000033BD0000}"/>
    <cellStyle name="Normal 3 3 3 2 2 2 14" xfId="60970" xr:uid="{00000000-0005-0000-0000-000034BD0000}"/>
    <cellStyle name="Normal 3 3 3 2 2 2 2" xfId="1266" xr:uid="{00000000-0005-0000-0000-000035BD0000}"/>
    <cellStyle name="Normal 3 3 3 2 2 2 2 10" xfId="51677" xr:uid="{00000000-0005-0000-0000-000036BD0000}"/>
    <cellStyle name="Normal 3 3 3 2 2 2 2 11" xfId="60063" xr:uid="{00000000-0005-0000-0000-000037BD0000}"/>
    <cellStyle name="Normal 3 3 3 2 2 2 2 12" xfId="61465" xr:uid="{00000000-0005-0000-0000-000038BD0000}"/>
    <cellStyle name="Normal 3 3 3 2 2 2 2 2" xfId="3217" xr:uid="{00000000-0005-0000-0000-000039BD0000}"/>
    <cellStyle name="Normal 3 3 3 2 2 2 2 2 2" xfId="5934" xr:uid="{00000000-0005-0000-0000-00003ABD0000}"/>
    <cellStyle name="Normal 3 3 3 2 2 2 2 2 2 2" xfId="17288" xr:uid="{00000000-0005-0000-0000-00003BBD0000}"/>
    <cellStyle name="Normal 3 3 3 2 2 2 2 2 2 3" xfId="25674" xr:uid="{00000000-0005-0000-0000-00003CBD0000}"/>
    <cellStyle name="Normal 3 3 3 2 2 2 2 2 2 4" xfId="34060" xr:uid="{00000000-0005-0000-0000-00003DBD0000}"/>
    <cellStyle name="Normal 3 3 3 2 2 2 2 2 2 5" xfId="42446" xr:uid="{00000000-0005-0000-0000-00003EBD0000}"/>
    <cellStyle name="Normal 3 3 3 2 2 2 2 2 2 6" xfId="50832" xr:uid="{00000000-0005-0000-0000-00003FBD0000}"/>
    <cellStyle name="Normal 3 3 3 2 2 2 2 2 2 7" xfId="59218" xr:uid="{00000000-0005-0000-0000-000040BD0000}"/>
    <cellStyle name="Normal 3 3 3 2 2 2 2 2 3" xfId="8902" xr:uid="{00000000-0005-0000-0000-000041BD0000}"/>
    <cellStyle name="Normal 3 3 3 2 2 2 2 2 3 2" xfId="14578" xr:uid="{00000000-0005-0000-0000-000042BD0000}"/>
    <cellStyle name="Normal 3 3 3 2 2 2 2 2 3 3" xfId="22964" xr:uid="{00000000-0005-0000-0000-000043BD0000}"/>
    <cellStyle name="Normal 3 3 3 2 2 2 2 2 3 4" xfId="31350" xr:uid="{00000000-0005-0000-0000-000044BD0000}"/>
    <cellStyle name="Normal 3 3 3 2 2 2 2 2 3 5" xfId="39736" xr:uid="{00000000-0005-0000-0000-000045BD0000}"/>
    <cellStyle name="Normal 3 3 3 2 2 2 2 2 3 6" xfId="48122" xr:uid="{00000000-0005-0000-0000-000046BD0000}"/>
    <cellStyle name="Normal 3 3 3 2 2 2 2 2 3 7" xfId="56508" xr:uid="{00000000-0005-0000-0000-000047BD0000}"/>
    <cellStyle name="Normal 3 3 3 2 2 2 2 2 4" xfId="11612" xr:uid="{00000000-0005-0000-0000-000048BD0000}"/>
    <cellStyle name="Normal 3 3 3 2 2 2 2 2 5" xfId="19998" xr:uid="{00000000-0005-0000-0000-000049BD0000}"/>
    <cellStyle name="Normal 3 3 3 2 2 2 2 2 6" xfId="28384" xr:uid="{00000000-0005-0000-0000-00004ABD0000}"/>
    <cellStyle name="Normal 3 3 3 2 2 2 2 2 7" xfId="36770" xr:uid="{00000000-0005-0000-0000-00004BBD0000}"/>
    <cellStyle name="Normal 3 3 3 2 2 2 2 2 8" xfId="45156" xr:uid="{00000000-0005-0000-0000-00004CBD0000}"/>
    <cellStyle name="Normal 3 3 3 2 2 2 2 2 9" xfId="53542" xr:uid="{00000000-0005-0000-0000-00004DBD0000}"/>
    <cellStyle name="Normal 3 3 3 2 2 2 2 3" xfId="4069" xr:uid="{00000000-0005-0000-0000-00004EBD0000}"/>
    <cellStyle name="Normal 3 3 3 2 2 2 2 3 2" xfId="15423" xr:uid="{00000000-0005-0000-0000-00004FBD0000}"/>
    <cellStyle name="Normal 3 3 3 2 2 2 2 3 3" xfId="23809" xr:uid="{00000000-0005-0000-0000-000050BD0000}"/>
    <cellStyle name="Normal 3 3 3 2 2 2 2 3 4" xfId="32195" xr:uid="{00000000-0005-0000-0000-000051BD0000}"/>
    <cellStyle name="Normal 3 3 3 2 2 2 2 3 5" xfId="40581" xr:uid="{00000000-0005-0000-0000-000052BD0000}"/>
    <cellStyle name="Normal 3 3 3 2 2 2 2 3 6" xfId="48967" xr:uid="{00000000-0005-0000-0000-000053BD0000}"/>
    <cellStyle name="Normal 3 3 3 2 2 2 2 3 7" xfId="57353" xr:uid="{00000000-0005-0000-0000-000054BD0000}"/>
    <cellStyle name="Normal 3 3 3 2 2 2 2 4" xfId="7037" xr:uid="{00000000-0005-0000-0000-000055BD0000}"/>
    <cellStyle name="Normal 3 3 3 2 2 2 2 4 2" xfId="12713" xr:uid="{00000000-0005-0000-0000-000056BD0000}"/>
    <cellStyle name="Normal 3 3 3 2 2 2 2 4 3" xfId="21099" xr:uid="{00000000-0005-0000-0000-000057BD0000}"/>
    <cellStyle name="Normal 3 3 3 2 2 2 2 4 4" xfId="29485" xr:uid="{00000000-0005-0000-0000-000058BD0000}"/>
    <cellStyle name="Normal 3 3 3 2 2 2 2 4 5" xfId="37871" xr:uid="{00000000-0005-0000-0000-000059BD0000}"/>
    <cellStyle name="Normal 3 3 3 2 2 2 2 4 6" xfId="46257" xr:uid="{00000000-0005-0000-0000-00005ABD0000}"/>
    <cellStyle name="Normal 3 3 3 2 2 2 2 4 7" xfId="54643" xr:uid="{00000000-0005-0000-0000-00005BBD0000}"/>
    <cellStyle name="Normal 3 3 3 2 2 2 2 5" xfId="9747" xr:uid="{00000000-0005-0000-0000-00005CBD0000}"/>
    <cellStyle name="Normal 3 3 3 2 2 2 2 6" xfId="18133" xr:uid="{00000000-0005-0000-0000-00005DBD0000}"/>
    <cellStyle name="Normal 3 3 3 2 2 2 2 7" xfId="26519" xr:uid="{00000000-0005-0000-0000-00005EBD0000}"/>
    <cellStyle name="Normal 3 3 3 2 2 2 2 8" xfId="34905" xr:uid="{00000000-0005-0000-0000-00005FBD0000}"/>
    <cellStyle name="Normal 3 3 3 2 2 2 2 9" xfId="43291" xr:uid="{00000000-0005-0000-0000-000060BD0000}"/>
    <cellStyle name="Normal 3 3 3 2 2 2 3" xfId="1737" xr:uid="{00000000-0005-0000-0000-000061BD0000}"/>
    <cellStyle name="Normal 3 3 3 2 2 2 3 10" xfId="52062" xr:uid="{00000000-0005-0000-0000-000062BD0000}"/>
    <cellStyle name="Normal 3 3 3 2 2 2 3 11" xfId="60448" xr:uid="{00000000-0005-0000-0000-000063BD0000}"/>
    <cellStyle name="Normal 3 3 3 2 2 2 3 2" xfId="2757" xr:uid="{00000000-0005-0000-0000-000064BD0000}"/>
    <cellStyle name="Normal 3 3 3 2 2 2 3 2 2" xfId="5474" xr:uid="{00000000-0005-0000-0000-000065BD0000}"/>
    <cellStyle name="Normal 3 3 3 2 2 2 3 2 2 2" xfId="16828" xr:uid="{00000000-0005-0000-0000-000066BD0000}"/>
    <cellStyle name="Normal 3 3 3 2 2 2 3 2 2 3" xfId="25214" xr:uid="{00000000-0005-0000-0000-000067BD0000}"/>
    <cellStyle name="Normal 3 3 3 2 2 2 3 2 2 4" xfId="33600" xr:uid="{00000000-0005-0000-0000-000068BD0000}"/>
    <cellStyle name="Normal 3 3 3 2 2 2 3 2 2 5" xfId="41986" xr:uid="{00000000-0005-0000-0000-000069BD0000}"/>
    <cellStyle name="Normal 3 3 3 2 2 2 3 2 2 6" xfId="50372" xr:uid="{00000000-0005-0000-0000-00006ABD0000}"/>
    <cellStyle name="Normal 3 3 3 2 2 2 3 2 2 7" xfId="58758" xr:uid="{00000000-0005-0000-0000-00006BBD0000}"/>
    <cellStyle name="Normal 3 3 3 2 2 2 3 2 3" xfId="8442" xr:uid="{00000000-0005-0000-0000-00006CBD0000}"/>
    <cellStyle name="Normal 3 3 3 2 2 2 3 2 3 2" xfId="14118" xr:uid="{00000000-0005-0000-0000-00006DBD0000}"/>
    <cellStyle name="Normal 3 3 3 2 2 2 3 2 3 3" xfId="22504" xr:uid="{00000000-0005-0000-0000-00006EBD0000}"/>
    <cellStyle name="Normal 3 3 3 2 2 2 3 2 3 4" xfId="30890" xr:uid="{00000000-0005-0000-0000-00006FBD0000}"/>
    <cellStyle name="Normal 3 3 3 2 2 2 3 2 3 5" xfId="39276" xr:uid="{00000000-0005-0000-0000-000070BD0000}"/>
    <cellStyle name="Normal 3 3 3 2 2 2 3 2 3 6" xfId="47662" xr:uid="{00000000-0005-0000-0000-000071BD0000}"/>
    <cellStyle name="Normal 3 3 3 2 2 2 3 2 3 7" xfId="56048" xr:uid="{00000000-0005-0000-0000-000072BD0000}"/>
    <cellStyle name="Normal 3 3 3 2 2 2 3 2 4" xfId="11152" xr:uid="{00000000-0005-0000-0000-000073BD0000}"/>
    <cellStyle name="Normal 3 3 3 2 2 2 3 2 5" xfId="19538" xr:uid="{00000000-0005-0000-0000-000074BD0000}"/>
    <cellStyle name="Normal 3 3 3 2 2 2 3 2 6" xfId="27924" xr:uid="{00000000-0005-0000-0000-000075BD0000}"/>
    <cellStyle name="Normal 3 3 3 2 2 2 3 2 7" xfId="36310" xr:uid="{00000000-0005-0000-0000-000076BD0000}"/>
    <cellStyle name="Normal 3 3 3 2 2 2 3 2 8" xfId="44696" xr:uid="{00000000-0005-0000-0000-000077BD0000}"/>
    <cellStyle name="Normal 3 3 3 2 2 2 3 2 9" xfId="53082" xr:uid="{00000000-0005-0000-0000-000078BD0000}"/>
    <cellStyle name="Normal 3 3 3 2 2 2 3 3" xfId="4454" xr:uid="{00000000-0005-0000-0000-000079BD0000}"/>
    <cellStyle name="Normal 3 3 3 2 2 2 3 3 2" xfId="15808" xr:uid="{00000000-0005-0000-0000-00007ABD0000}"/>
    <cellStyle name="Normal 3 3 3 2 2 2 3 3 3" xfId="24194" xr:uid="{00000000-0005-0000-0000-00007BBD0000}"/>
    <cellStyle name="Normal 3 3 3 2 2 2 3 3 4" xfId="32580" xr:uid="{00000000-0005-0000-0000-00007CBD0000}"/>
    <cellStyle name="Normal 3 3 3 2 2 2 3 3 5" xfId="40966" xr:uid="{00000000-0005-0000-0000-00007DBD0000}"/>
    <cellStyle name="Normal 3 3 3 2 2 2 3 3 6" xfId="49352" xr:uid="{00000000-0005-0000-0000-00007EBD0000}"/>
    <cellStyle name="Normal 3 3 3 2 2 2 3 3 7" xfId="57738" xr:uid="{00000000-0005-0000-0000-00007FBD0000}"/>
    <cellStyle name="Normal 3 3 3 2 2 2 3 4" xfId="7422" xr:uid="{00000000-0005-0000-0000-000080BD0000}"/>
    <cellStyle name="Normal 3 3 3 2 2 2 3 4 2" xfId="13098" xr:uid="{00000000-0005-0000-0000-000081BD0000}"/>
    <cellStyle name="Normal 3 3 3 2 2 2 3 4 3" xfId="21484" xr:uid="{00000000-0005-0000-0000-000082BD0000}"/>
    <cellStyle name="Normal 3 3 3 2 2 2 3 4 4" xfId="29870" xr:uid="{00000000-0005-0000-0000-000083BD0000}"/>
    <cellStyle name="Normal 3 3 3 2 2 2 3 4 5" xfId="38256" xr:uid="{00000000-0005-0000-0000-000084BD0000}"/>
    <cellStyle name="Normal 3 3 3 2 2 2 3 4 6" xfId="46642" xr:uid="{00000000-0005-0000-0000-000085BD0000}"/>
    <cellStyle name="Normal 3 3 3 2 2 2 3 4 7" xfId="55028" xr:uid="{00000000-0005-0000-0000-000086BD0000}"/>
    <cellStyle name="Normal 3 3 3 2 2 2 3 5" xfId="10132" xr:uid="{00000000-0005-0000-0000-000087BD0000}"/>
    <cellStyle name="Normal 3 3 3 2 2 2 3 6" xfId="18518" xr:uid="{00000000-0005-0000-0000-000088BD0000}"/>
    <cellStyle name="Normal 3 3 3 2 2 2 3 7" xfId="26904" xr:uid="{00000000-0005-0000-0000-000089BD0000}"/>
    <cellStyle name="Normal 3 3 3 2 2 2 3 8" xfId="35290" xr:uid="{00000000-0005-0000-0000-00008ABD0000}"/>
    <cellStyle name="Normal 3 3 3 2 2 2 3 9" xfId="43676" xr:uid="{00000000-0005-0000-0000-00008BBD0000}"/>
    <cellStyle name="Normal 3 3 3 2 2 2 4" xfId="2372" xr:uid="{00000000-0005-0000-0000-00008CBD0000}"/>
    <cellStyle name="Normal 3 3 3 2 2 2 4 2" xfId="5089" xr:uid="{00000000-0005-0000-0000-00008DBD0000}"/>
    <cellStyle name="Normal 3 3 3 2 2 2 4 2 2" xfId="16443" xr:uid="{00000000-0005-0000-0000-00008EBD0000}"/>
    <cellStyle name="Normal 3 3 3 2 2 2 4 2 3" xfId="24829" xr:uid="{00000000-0005-0000-0000-00008FBD0000}"/>
    <cellStyle name="Normal 3 3 3 2 2 2 4 2 4" xfId="33215" xr:uid="{00000000-0005-0000-0000-000090BD0000}"/>
    <cellStyle name="Normal 3 3 3 2 2 2 4 2 5" xfId="41601" xr:uid="{00000000-0005-0000-0000-000091BD0000}"/>
    <cellStyle name="Normal 3 3 3 2 2 2 4 2 6" xfId="49987" xr:uid="{00000000-0005-0000-0000-000092BD0000}"/>
    <cellStyle name="Normal 3 3 3 2 2 2 4 2 7" xfId="58373" xr:uid="{00000000-0005-0000-0000-000093BD0000}"/>
    <cellStyle name="Normal 3 3 3 2 2 2 4 3" xfId="8057" xr:uid="{00000000-0005-0000-0000-000094BD0000}"/>
    <cellStyle name="Normal 3 3 3 2 2 2 4 3 2" xfId="13733" xr:uid="{00000000-0005-0000-0000-000095BD0000}"/>
    <cellStyle name="Normal 3 3 3 2 2 2 4 3 3" xfId="22119" xr:uid="{00000000-0005-0000-0000-000096BD0000}"/>
    <cellStyle name="Normal 3 3 3 2 2 2 4 3 4" xfId="30505" xr:uid="{00000000-0005-0000-0000-000097BD0000}"/>
    <cellStyle name="Normal 3 3 3 2 2 2 4 3 5" xfId="38891" xr:uid="{00000000-0005-0000-0000-000098BD0000}"/>
    <cellStyle name="Normal 3 3 3 2 2 2 4 3 6" xfId="47277" xr:uid="{00000000-0005-0000-0000-000099BD0000}"/>
    <cellStyle name="Normal 3 3 3 2 2 2 4 3 7" xfId="55663" xr:uid="{00000000-0005-0000-0000-00009ABD0000}"/>
    <cellStyle name="Normal 3 3 3 2 2 2 4 4" xfId="10767" xr:uid="{00000000-0005-0000-0000-00009BBD0000}"/>
    <cellStyle name="Normal 3 3 3 2 2 2 4 5" xfId="19153" xr:uid="{00000000-0005-0000-0000-00009CBD0000}"/>
    <cellStyle name="Normal 3 3 3 2 2 2 4 6" xfId="27539" xr:uid="{00000000-0005-0000-0000-00009DBD0000}"/>
    <cellStyle name="Normal 3 3 3 2 2 2 4 7" xfId="35925" xr:uid="{00000000-0005-0000-0000-00009EBD0000}"/>
    <cellStyle name="Normal 3 3 3 2 2 2 4 8" xfId="44311" xr:uid="{00000000-0005-0000-0000-00009FBD0000}"/>
    <cellStyle name="Normal 3 3 3 2 2 2 4 9" xfId="52697" xr:uid="{00000000-0005-0000-0000-0000A0BD0000}"/>
    <cellStyle name="Normal 3 3 3 2 2 2 5" xfId="3609" xr:uid="{00000000-0005-0000-0000-0000A1BD0000}"/>
    <cellStyle name="Normal 3 3 3 2 2 2 5 2" xfId="14963" xr:uid="{00000000-0005-0000-0000-0000A2BD0000}"/>
    <cellStyle name="Normal 3 3 3 2 2 2 5 3" xfId="23349" xr:uid="{00000000-0005-0000-0000-0000A3BD0000}"/>
    <cellStyle name="Normal 3 3 3 2 2 2 5 4" xfId="31735" xr:uid="{00000000-0005-0000-0000-0000A4BD0000}"/>
    <cellStyle name="Normal 3 3 3 2 2 2 5 5" xfId="40121" xr:uid="{00000000-0005-0000-0000-0000A5BD0000}"/>
    <cellStyle name="Normal 3 3 3 2 2 2 5 6" xfId="48507" xr:uid="{00000000-0005-0000-0000-0000A6BD0000}"/>
    <cellStyle name="Normal 3 3 3 2 2 2 5 7" xfId="56893" xr:uid="{00000000-0005-0000-0000-0000A7BD0000}"/>
    <cellStyle name="Normal 3 3 3 2 2 2 6" xfId="6577" xr:uid="{00000000-0005-0000-0000-0000A8BD0000}"/>
    <cellStyle name="Normal 3 3 3 2 2 2 6 2" xfId="12253" xr:uid="{00000000-0005-0000-0000-0000A9BD0000}"/>
    <cellStyle name="Normal 3 3 3 2 2 2 6 3" xfId="20639" xr:uid="{00000000-0005-0000-0000-0000AABD0000}"/>
    <cellStyle name="Normal 3 3 3 2 2 2 6 4" xfId="29025" xr:uid="{00000000-0005-0000-0000-0000ABBD0000}"/>
    <cellStyle name="Normal 3 3 3 2 2 2 6 5" xfId="37411" xr:uid="{00000000-0005-0000-0000-0000ACBD0000}"/>
    <cellStyle name="Normal 3 3 3 2 2 2 6 6" xfId="45797" xr:uid="{00000000-0005-0000-0000-0000ADBD0000}"/>
    <cellStyle name="Normal 3 3 3 2 2 2 6 7" xfId="54183" xr:uid="{00000000-0005-0000-0000-0000AEBD0000}"/>
    <cellStyle name="Normal 3 3 3 2 2 2 7" xfId="9287" xr:uid="{00000000-0005-0000-0000-0000AFBD0000}"/>
    <cellStyle name="Normal 3 3 3 2 2 2 8" xfId="17673" xr:uid="{00000000-0005-0000-0000-0000B0BD0000}"/>
    <cellStyle name="Normal 3 3 3 2 2 2 9" xfId="26059" xr:uid="{00000000-0005-0000-0000-0000B1BD0000}"/>
    <cellStyle name="Normal 3 3 3 2 2 3" xfId="1267" xr:uid="{00000000-0005-0000-0000-0000B2BD0000}"/>
    <cellStyle name="Normal 3 3 3 2 2 3 10" xfId="43292" xr:uid="{00000000-0005-0000-0000-0000B3BD0000}"/>
    <cellStyle name="Normal 3 3 3 2 2 3 11" xfId="51678" xr:uid="{00000000-0005-0000-0000-0000B4BD0000}"/>
    <cellStyle name="Normal 3 3 3 2 2 3 12" xfId="60064" xr:uid="{00000000-0005-0000-0000-0000B5BD0000}"/>
    <cellStyle name="Normal 3 3 3 2 2 3 13" xfId="61464" xr:uid="{00000000-0005-0000-0000-0000B6BD0000}"/>
    <cellStyle name="Normal 3 3 3 2 2 3 2" xfId="1942" xr:uid="{00000000-0005-0000-0000-0000B7BD0000}"/>
    <cellStyle name="Normal 3 3 3 2 2 3 2 10" xfId="52267" xr:uid="{00000000-0005-0000-0000-0000B8BD0000}"/>
    <cellStyle name="Normal 3 3 3 2 2 3 2 11" xfId="60653" xr:uid="{00000000-0005-0000-0000-0000B9BD0000}"/>
    <cellStyle name="Normal 3 3 3 2 2 3 2 2" xfId="3218" xr:uid="{00000000-0005-0000-0000-0000BABD0000}"/>
    <cellStyle name="Normal 3 3 3 2 2 3 2 2 2" xfId="5935" xr:uid="{00000000-0005-0000-0000-0000BBBD0000}"/>
    <cellStyle name="Normal 3 3 3 2 2 3 2 2 2 2" xfId="17289" xr:uid="{00000000-0005-0000-0000-0000BCBD0000}"/>
    <cellStyle name="Normal 3 3 3 2 2 3 2 2 2 3" xfId="25675" xr:uid="{00000000-0005-0000-0000-0000BDBD0000}"/>
    <cellStyle name="Normal 3 3 3 2 2 3 2 2 2 4" xfId="34061" xr:uid="{00000000-0005-0000-0000-0000BEBD0000}"/>
    <cellStyle name="Normal 3 3 3 2 2 3 2 2 2 5" xfId="42447" xr:uid="{00000000-0005-0000-0000-0000BFBD0000}"/>
    <cellStyle name="Normal 3 3 3 2 2 3 2 2 2 6" xfId="50833" xr:uid="{00000000-0005-0000-0000-0000C0BD0000}"/>
    <cellStyle name="Normal 3 3 3 2 2 3 2 2 2 7" xfId="59219" xr:uid="{00000000-0005-0000-0000-0000C1BD0000}"/>
    <cellStyle name="Normal 3 3 3 2 2 3 2 2 3" xfId="8903" xr:uid="{00000000-0005-0000-0000-0000C2BD0000}"/>
    <cellStyle name="Normal 3 3 3 2 2 3 2 2 3 2" xfId="14579" xr:uid="{00000000-0005-0000-0000-0000C3BD0000}"/>
    <cellStyle name="Normal 3 3 3 2 2 3 2 2 3 3" xfId="22965" xr:uid="{00000000-0005-0000-0000-0000C4BD0000}"/>
    <cellStyle name="Normal 3 3 3 2 2 3 2 2 3 4" xfId="31351" xr:uid="{00000000-0005-0000-0000-0000C5BD0000}"/>
    <cellStyle name="Normal 3 3 3 2 2 3 2 2 3 5" xfId="39737" xr:uid="{00000000-0005-0000-0000-0000C6BD0000}"/>
    <cellStyle name="Normal 3 3 3 2 2 3 2 2 3 6" xfId="48123" xr:uid="{00000000-0005-0000-0000-0000C7BD0000}"/>
    <cellStyle name="Normal 3 3 3 2 2 3 2 2 3 7" xfId="56509" xr:uid="{00000000-0005-0000-0000-0000C8BD0000}"/>
    <cellStyle name="Normal 3 3 3 2 2 3 2 2 4" xfId="11613" xr:uid="{00000000-0005-0000-0000-0000C9BD0000}"/>
    <cellStyle name="Normal 3 3 3 2 2 3 2 2 5" xfId="19999" xr:uid="{00000000-0005-0000-0000-0000CABD0000}"/>
    <cellStyle name="Normal 3 3 3 2 2 3 2 2 6" xfId="28385" xr:uid="{00000000-0005-0000-0000-0000CBBD0000}"/>
    <cellStyle name="Normal 3 3 3 2 2 3 2 2 7" xfId="36771" xr:uid="{00000000-0005-0000-0000-0000CCBD0000}"/>
    <cellStyle name="Normal 3 3 3 2 2 3 2 2 8" xfId="45157" xr:uid="{00000000-0005-0000-0000-0000CDBD0000}"/>
    <cellStyle name="Normal 3 3 3 2 2 3 2 2 9" xfId="53543" xr:uid="{00000000-0005-0000-0000-0000CEBD0000}"/>
    <cellStyle name="Normal 3 3 3 2 2 3 2 3" xfId="4659" xr:uid="{00000000-0005-0000-0000-0000CFBD0000}"/>
    <cellStyle name="Normal 3 3 3 2 2 3 2 3 2" xfId="16013" xr:uid="{00000000-0005-0000-0000-0000D0BD0000}"/>
    <cellStyle name="Normal 3 3 3 2 2 3 2 3 3" xfId="24399" xr:uid="{00000000-0005-0000-0000-0000D1BD0000}"/>
    <cellStyle name="Normal 3 3 3 2 2 3 2 3 4" xfId="32785" xr:uid="{00000000-0005-0000-0000-0000D2BD0000}"/>
    <cellStyle name="Normal 3 3 3 2 2 3 2 3 5" xfId="41171" xr:uid="{00000000-0005-0000-0000-0000D3BD0000}"/>
    <cellStyle name="Normal 3 3 3 2 2 3 2 3 6" xfId="49557" xr:uid="{00000000-0005-0000-0000-0000D4BD0000}"/>
    <cellStyle name="Normal 3 3 3 2 2 3 2 3 7" xfId="57943" xr:uid="{00000000-0005-0000-0000-0000D5BD0000}"/>
    <cellStyle name="Normal 3 3 3 2 2 3 2 4" xfId="7627" xr:uid="{00000000-0005-0000-0000-0000D6BD0000}"/>
    <cellStyle name="Normal 3 3 3 2 2 3 2 4 2" xfId="13303" xr:uid="{00000000-0005-0000-0000-0000D7BD0000}"/>
    <cellStyle name="Normal 3 3 3 2 2 3 2 4 3" xfId="21689" xr:uid="{00000000-0005-0000-0000-0000D8BD0000}"/>
    <cellStyle name="Normal 3 3 3 2 2 3 2 4 4" xfId="30075" xr:uid="{00000000-0005-0000-0000-0000D9BD0000}"/>
    <cellStyle name="Normal 3 3 3 2 2 3 2 4 5" xfId="38461" xr:uid="{00000000-0005-0000-0000-0000DABD0000}"/>
    <cellStyle name="Normal 3 3 3 2 2 3 2 4 6" xfId="46847" xr:uid="{00000000-0005-0000-0000-0000DBBD0000}"/>
    <cellStyle name="Normal 3 3 3 2 2 3 2 4 7" xfId="55233" xr:uid="{00000000-0005-0000-0000-0000DCBD0000}"/>
    <cellStyle name="Normal 3 3 3 2 2 3 2 5" xfId="10337" xr:uid="{00000000-0005-0000-0000-0000DDBD0000}"/>
    <cellStyle name="Normal 3 3 3 2 2 3 2 6" xfId="18723" xr:uid="{00000000-0005-0000-0000-0000DEBD0000}"/>
    <cellStyle name="Normal 3 3 3 2 2 3 2 7" xfId="27109" xr:uid="{00000000-0005-0000-0000-0000DFBD0000}"/>
    <cellStyle name="Normal 3 3 3 2 2 3 2 8" xfId="35495" xr:uid="{00000000-0005-0000-0000-0000E0BD0000}"/>
    <cellStyle name="Normal 3 3 3 2 2 3 2 9" xfId="43881" xr:uid="{00000000-0005-0000-0000-0000E1BD0000}"/>
    <cellStyle name="Normal 3 3 3 2 2 3 3" xfId="2373" xr:uid="{00000000-0005-0000-0000-0000E2BD0000}"/>
    <cellStyle name="Normal 3 3 3 2 2 3 3 2" xfId="5090" xr:uid="{00000000-0005-0000-0000-0000E3BD0000}"/>
    <cellStyle name="Normal 3 3 3 2 2 3 3 2 2" xfId="16444" xr:uid="{00000000-0005-0000-0000-0000E4BD0000}"/>
    <cellStyle name="Normal 3 3 3 2 2 3 3 2 3" xfId="24830" xr:uid="{00000000-0005-0000-0000-0000E5BD0000}"/>
    <cellStyle name="Normal 3 3 3 2 2 3 3 2 4" xfId="33216" xr:uid="{00000000-0005-0000-0000-0000E6BD0000}"/>
    <cellStyle name="Normal 3 3 3 2 2 3 3 2 5" xfId="41602" xr:uid="{00000000-0005-0000-0000-0000E7BD0000}"/>
    <cellStyle name="Normal 3 3 3 2 2 3 3 2 6" xfId="49988" xr:uid="{00000000-0005-0000-0000-0000E8BD0000}"/>
    <cellStyle name="Normal 3 3 3 2 2 3 3 2 7" xfId="58374" xr:uid="{00000000-0005-0000-0000-0000E9BD0000}"/>
    <cellStyle name="Normal 3 3 3 2 2 3 3 3" xfId="8058" xr:uid="{00000000-0005-0000-0000-0000EABD0000}"/>
    <cellStyle name="Normal 3 3 3 2 2 3 3 3 2" xfId="13734" xr:uid="{00000000-0005-0000-0000-0000EBBD0000}"/>
    <cellStyle name="Normal 3 3 3 2 2 3 3 3 3" xfId="22120" xr:uid="{00000000-0005-0000-0000-0000ECBD0000}"/>
    <cellStyle name="Normal 3 3 3 2 2 3 3 3 4" xfId="30506" xr:uid="{00000000-0005-0000-0000-0000EDBD0000}"/>
    <cellStyle name="Normal 3 3 3 2 2 3 3 3 5" xfId="38892" xr:uid="{00000000-0005-0000-0000-0000EEBD0000}"/>
    <cellStyle name="Normal 3 3 3 2 2 3 3 3 6" xfId="47278" xr:uid="{00000000-0005-0000-0000-0000EFBD0000}"/>
    <cellStyle name="Normal 3 3 3 2 2 3 3 3 7" xfId="55664" xr:uid="{00000000-0005-0000-0000-0000F0BD0000}"/>
    <cellStyle name="Normal 3 3 3 2 2 3 3 4" xfId="10768" xr:uid="{00000000-0005-0000-0000-0000F1BD0000}"/>
    <cellStyle name="Normal 3 3 3 2 2 3 3 5" xfId="19154" xr:uid="{00000000-0005-0000-0000-0000F2BD0000}"/>
    <cellStyle name="Normal 3 3 3 2 2 3 3 6" xfId="27540" xr:uid="{00000000-0005-0000-0000-0000F3BD0000}"/>
    <cellStyle name="Normal 3 3 3 2 2 3 3 7" xfId="35926" xr:uid="{00000000-0005-0000-0000-0000F4BD0000}"/>
    <cellStyle name="Normal 3 3 3 2 2 3 3 8" xfId="44312" xr:uid="{00000000-0005-0000-0000-0000F5BD0000}"/>
    <cellStyle name="Normal 3 3 3 2 2 3 3 9" xfId="52698" xr:uid="{00000000-0005-0000-0000-0000F6BD0000}"/>
    <cellStyle name="Normal 3 3 3 2 2 3 4" xfId="4070" xr:uid="{00000000-0005-0000-0000-0000F7BD0000}"/>
    <cellStyle name="Normal 3 3 3 2 2 3 4 2" xfId="15424" xr:uid="{00000000-0005-0000-0000-0000F8BD0000}"/>
    <cellStyle name="Normal 3 3 3 2 2 3 4 3" xfId="23810" xr:uid="{00000000-0005-0000-0000-0000F9BD0000}"/>
    <cellStyle name="Normal 3 3 3 2 2 3 4 4" xfId="32196" xr:uid="{00000000-0005-0000-0000-0000FABD0000}"/>
    <cellStyle name="Normal 3 3 3 2 2 3 4 5" xfId="40582" xr:uid="{00000000-0005-0000-0000-0000FBBD0000}"/>
    <cellStyle name="Normal 3 3 3 2 2 3 4 6" xfId="48968" xr:uid="{00000000-0005-0000-0000-0000FCBD0000}"/>
    <cellStyle name="Normal 3 3 3 2 2 3 4 7" xfId="57354" xr:uid="{00000000-0005-0000-0000-0000FDBD0000}"/>
    <cellStyle name="Normal 3 3 3 2 2 3 5" xfId="7038" xr:uid="{00000000-0005-0000-0000-0000FEBD0000}"/>
    <cellStyle name="Normal 3 3 3 2 2 3 5 2" xfId="12714" xr:uid="{00000000-0005-0000-0000-0000FFBD0000}"/>
    <cellStyle name="Normal 3 3 3 2 2 3 5 3" xfId="21100" xr:uid="{00000000-0005-0000-0000-000000BE0000}"/>
    <cellStyle name="Normal 3 3 3 2 2 3 5 4" xfId="29486" xr:uid="{00000000-0005-0000-0000-000001BE0000}"/>
    <cellStyle name="Normal 3 3 3 2 2 3 5 5" xfId="37872" xr:uid="{00000000-0005-0000-0000-000002BE0000}"/>
    <cellStyle name="Normal 3 3 3 2 2 3 5 6" xfId="46258" xr:uid="{00000000-0005-0000-0000-000003BE0000}"/>
    <cellStyle name="Normal 3 3 3 2 2 3 5 7" xfId="54644" xr:uid="{00000000-0005-0000-0000-000004BE0000}"/>
    <cellStyle name="Normal 3 3 3 2 2 3 6" xfId="9748" xr:uid="{00000000-0005-0000-0000-000005BE0000}"/>
    <cellStyle name="Normal 3 3 3 2 2 3 7" xfId="18134" xr:uid="{00000000-0005-0000-0000-000006BE0000}"/>
    <cellStyle name="Normal 3 3 3 2 2 3 8" xfId="26520" xr:uid="{00000000-0005-0000-0000-000007BE0000}"/>
    <cellStyle name="Normal 3 3 3 2 2 3 9" xfId="34906" xr:uid="{00000000-0005-0000-0000-000008BE0000}"/>
    <cellStyle name="Normal 3 3 3 2 2 4" xfId="1265" xr:uid="{00000000-0005-0000-0000-000009BE0000}"/>
    <cellStyle name="Normal 3 3 3 2 2 4 10" xfId="51676" xr:uid="{00000000-0005-0000-0000-00000ABE0000}"/>
    <cellStyle name="Normal 3 3 3 2 2 4 11" xfId="60062" xr:uid="{00000000-0005-0000-0000-00000BBE0000}"/>
    <cellStyle name="Normal 3 3 3 2 2 4 2" xfId="3216" xr:uid="{00000000-0005-0000-0000-00000CBE0000}"/>
    <cellStyle name="Normal 3 3 3 2 2 4 2 2" xfId="5933" xr:uid="{00000000-0005-0000-0000-00000DBE0000}"/>
    <cellStyle name="Normal 3 3 3 2 2 4 2 2 2" xfId="17287" xr:uid="{00000000-0005-0000-0000-00000EBE0000}"/>
    <cellStyle name="Normal 3 3 3 2 2 4 2 2 3" xfId="25673" xr:uid="{00000000-0005-0000-0000-00000FBE0000}"/>
    <cellStyle name="Normal 3 3 3 2 2 4 2 2 4" xfId="34059" xr:uid="{00000000-0005-0000-0000-000010BE0000}"/>
    <cellStyle name="Normal 3 3 3 2 2 4 2 2 5" xfId="42445" xr:uid="{00000000-0005-0000-0000-000011BE0000}"/>
    <cellStyle name="Normal 3 3 3 2 2 4 2 2 6" xfId="50831" xr:uid="{00000000-0005-0000-0000-000012BE0000}"/>
    <cellStyle name="Normal 3 3 3 2 2 4 2 2 7" xfId="59217" xr:uid="{00000000-0005-0000-0000-000013BE0000}"/>
    <cellStyle name="Normal 3 3 3 2 2 4 2 3" xfId="8901" xr:uid="{00000000-0005-0000-0000-000014BE0000}"/>
    <cellStyle name="Normal 3 3 3 2 2 4 2 3 2" xfId="14577" xr:uid="{00000000-0005-0000-0000-000015BE0000}"/>
    <cellStyle name="Normal 3 3 3 2 2 4 2 3 3" xfId="22963" xr:uid="{00000000-0005-0000-0000-000016BE0000}"/>
    <cellStyle name="Normal 3 3 3 2 2 4 2 3 4" xfId="31349" xr:uid="{00000000-0005-0000-0000-000017BE0000}"/>
    <cellStyle name="Normal 3 3 3 2 2 4 2 3 5" xfId="39735" xr:uid="{00000000-0005-0000-0000-000018BE0000}"/>
    <cellStyle name="Normal 3 3 3 2 2 4 2 3 6" xfId="48121" xr:uid="{00000000-0005-0000-0000-000019BE0000}"/>
    <cellStyle name="Normal 3 3 3 2 2 4 2 3 7" xfId="56507" xr:uid="{00000000-0005-0000-0000-00001ABE0000}"/>
    <cellStyle name="Normal 3 3 3 2 2 4 2 4" xfId="11611" xr:uid="{00000000-0005-0000-0000-00001BBE0000}"/>
    <cellStyle name="Normal 3 3 3 2 2 4 2 5" xfId="19997" xr:uid="{00000000-0005-0000-0000-00001CBE0000}"/>
    <cellStyle name="Normal 3 3 3 2 2 4 2 6" xfId="28383" xr:uid="{00000000-0005-0000-0000-00001DBE0000}"/>
    <cellStyle name="Normal 3 3 3 2 2 4 2 7" xfId="36769" xr:uid="{00000000-0005-0000-0000-00001EBE0000}"/>
    <cellStyle name="Normal 3 3 3 2 2 4 2 8" xfId="45155" xr:uid="{00000000-0005-0000-0000-00001FBE0000}"/>
    <cellStyle name="Normal 3 3 3 2 2 4 2 9" xfId="53541" xr:uid="{00000000-0005-0000-0000-000020BE0000}"/>
    <cellStyle name="Normal 3 3 3 2 2 4 3" xfId="4068" xr:uid="{00000000-0005-0000-0000-000021BE0000}"/>
    <cellStyle name="Normal 3 3 3 2 2 4 3 2" xfId="15422" xr:uid="{00000000-0005-0000-0000-000022BE0000}"/>
    <cellStyle name="Normal 3 3 3 2 2 4 3 3" xfId="23808" xr:uid="{00000000-0005-0000-0000-000023BE0000}"/>
    <cellStyle name="Normal 3 3 3 2 2 4 3 4" xfId="32194" xr:uid="{00000000-0005-0000-0000-000024BE0000}"/>
    <cellStyle name="Normal 3 3 3 2 2 4 3 5" xfId="40580" xr:uid="{00000000-0005-0000-0000-000025BE0000}"/>
    <cellStyle name="Normal 3 3 3 2 2 4 3 6" xfId="48966" xr:uid="{00000000-0005-0000-0000-000026BE0000}"/>
    <cellStyle name="Normal 3 3 3 2 2 4 3 7" xfId="57352" xr:uid="{00000000-0005-0000-0000-000027BE0000}"/>
    <cellStyle name="Normal 3 3 3 2 2 4 4" xfId="7036" xr:uid="{00000000-0005-0000-0000-000028BE0000}"/>
    <cellStyle name="Normal 3 3 3 2 2 4 4 2" xfId="12712" xr:uid="{00000000-0005-0000-0000-000029BE0000}"/>
    <cellStyle name="Normal 3 3 3 2 2 4 4 3" xfId="21098" xr:uid="{00000000-0005-0000-0000-00002ABE0000}"/>
    <cellStyle name="Normal 3 3 3 2 2 4 4 4" xfId="29484" xr:uid="{00000000-0005-0000-0000-00002BBE0000}"/>
    <cellStyle name="Normal 3 3 3 2 2 4 4 5" xfId="37870" xr:uid="{00000000-0005-0000-0000-00002CBE0000}"/>
    <cellStyle name="Normal 3 3 3 2 2 4 4 6" xfId="46256" xr:uid="{00000000-0005-0000-0000-00002DBE0000}"/>
    <cellStyle name="Normal 3 3 3 2 2 4 4 7" xfId="54642" xr:uid="{00000000-0005-0000-0000-00002EBE0000}"/>
    <cellStyle name="Normal 3 3 3 2 2 4 5" xfId="9746" xr:uid="{00000000-0005-0000-0000-00002FBE0000}"/>
    <cellStyle name="Normal 3 3 3 2 2 4 6" xfId="18132" xr:uid="{00000000-0005-0000-0000-000030BE0000}"/>
    <cellStyle name="Normal 3 3 3 2 2 4 7" xfId="26518" xr:uid="{00000000-0005-0000-0000-000031BE0000}"/>
    <cellStyle name="Normal 3 3 3 2 2 4 8" xfId="34904" xr:uid="{00000000-0005-0000-0000-000032BE0000}"/>
    <cellStyle name="Normal 3 3 3 2 2 4 9" xfId="43290" xr:uid="{00000000-0005-0000-0000-000033BE0000}"/>
    <cellStyle name="Normal 3 3 3 2 2 5" xfId="1736" xr:uid="{00000000-0005-0000-0000-000034BE0000}"/>
    <cellStyle name="Normal 3 3 3 2 2 5 10" xfId="52061" xr:uid="{00000000-0005-0000-0000-000035BE0000}"/>
    <cellStyle name="Normal 3 3 3 2 2 5 11" xfId="60447" xr:uid="{00000000-0005-0000-0000-000036BE0000}"/>
    <cellStyle name="Normal 3 3 3 2 2 5 2" xfId="2756" xr:uid="{00000000-0005-0000-0000-000037BE0000}"/>
    <cellStyle name="Normal 3 3 3 2 2 5 2 2" xfId="5473" xr:uid="{00000000-0005-0000-0000-000038BE0000}"/>
    <cellStyle name="Normal 3 3 3 2 2 5 2 2 2" xfId="16827" xr:uid="{00000000-0005-0000-0000-000039BE0000}"/>
    <cellStyle name="Normal 3 3 3 2 2 5 2 2 3" xfId="25213" xr:uid="{00000000-0005-0000-0000-00003ABE0000}"/>
    <cellStyle name="Normal 3 3 3 2 2 5 2 2 4" xfId="33599" xr:uid="{00000000-0005-0000-0000-00003BBE0000}"/>
    <cellStyle name="Normal 3 3 3 2 2 5 2 2 5" xfId="41985" xr:uid="{00000000-0005-0000-0000-00003CBE0000}"/>
    <cellStyle name="Normal 3 3 3 2 2 5 2 2 6" xfId="50371" xr:uid="{00000000-0005-0000-0000-00003DBE0000}"/>
    <cellStyle name="Normal 3 3 3 2 2 5 2 2 7" xfId="58757" xr:uid="{00000000-0005-0000-0000-00003EBE0000}"/>
    <cellStyle name="Normal 3 3 3 2 2 5 2 3" xfId="8441" xr:uid="{00000000-0005-0000-0000-00003FBE0000}"/>
    <cellStyle name="Normal 3 3 3 2 2 5 2 3 2" xfId="14117" xr:uid="{00000000-0005-0000-0000-000040BE0000}"/>
    <cellStyle name="Normal 3 3 3 2 2 5 2 3 3" xfId="22503" xr:uid="{00000000-0005-0000-0000-000041BE0000}"/>
    <cellStyle name="Normal 3 3 3 2 2 5 2 3 4" xfId="30889" xr:uid="{00000000-0005-0000-0000-000042BE0000}"/>
    <cellStyle name="Normal 3 3 3 2 2 5 2 3 5" xfId="39275" xr:uid="{00000000-0005-0000-0000-000043BE0000}"/>
    <cellStyle name="Normal 3 3 3 2 2 5 2 3 6" xfId="47661" xr:uid="{00000000-0005-0000-0000-000044BE0000}"/>
    <cellStyle name="Normal 3 3 3 2 2 5 2 3 7" xfId="56047" xr:uid="{00000000-0005-0000-0000-000045BE0000}"/>
    <cellStyle name="Normal 3 3 3 2 2 5 2 4" xfId="11151" xr:uid="{00000000-0005-0000-0000-000046BE0000}"/>
    <cellStyle name="Normal 3 3 3 2 2 5 2 5" xfId="19537" xr:uid="{00000000-0005-0000-0000-000047BE0000}"/>
    <cellStyle name="Normal 3 3 3 2 2 5 2 6" xfId="27923" xr:uid="{00000000-0005-0000-0000-000048BE0000}"/>
    <cellStyle name="Normal 3 3 3 2 2 5 2 7" xfId="36309" xr:uid="{00000000-0005-0000-0000-000049BE0000}"/>
    <cellStyle name="Normal 3 3 3 2 2 5 2 8" xfId="44695" xr:uid="{00000000-0005-0000-0000-00004ABE0000}"/>
    <cellStyle name="Normal 3 3 3 2 2 5 2 9" xfId="53081" xr:uid="{00000000-0005-0000-0000-00004BBE0000}"/>
    <cellStyle name="Normal 3 3 3 2 2 5 3" xfId="4453" xr:uid="{00000000-0005-0000-0000-00004CBE0000}"/>
    <cellStyle name="Normal 3 3 3 2 2 5 3 2" xfId="15807" xr:uid="{00000000-0005-0000-0000-00004DBE0000}"/>
    <cellStyle name="Normal 3 3 3 2 2 5 3 3" xfId="24193" xr:uid="{00000000-0005-0000-0000-00004EBE0000}"/>
    <cellStyle name="Normal 3 3 3 2 2 5 3 4" xfId="32579" xr:uid="{00000000-0005-0000-0000-00004FBE0000}"/>
    <cellStyle name="Normal 3 3 3 2 2 5 3 5" xfId="40965" xr:uid="{00000000-0005-0000-0000-000050BE0000}"/>
    <cellStyle name="Normal 3 3 3 2 2 5 3 6" xfId="49351" xr:uid="{00000000-0005-0000-0000-000051BE0000}"/>
    <cellStyle name="Normal 3 3 3 2 2 5 3 7" xfId="57737" xr:uid="{00000000-0005-0000-0000-000052BE0000}"/>
    <cellStyle name="Normal 3 3 3 2 2 5 4" xfId="7421" xr:uid="{00000000-0005-0000-0000-000053BE0000}"/>
    <cellStyle name="Normal 3 3 3 2 2 5 4 2" xfId="13097" xr:uid="{00000000-0005-0000-0000-000054BE0000}"/>
    <cellStyle name="Normal 3 3 3 2 2 5 4 3" xfId="21483" xr:uid="{00000000-0005-0000-0000-000055BE0000}"/>
    <cellStyle name="Normal 3 3 3 2 2 5 4 4" xfId="29869" xr:uid="{00000000-0005-0000-0000-000056BE0000}"/>
    <cellStyle name="Normal 3 3 3 2 2 5 4 5" xfId="38255" xr:uid="{00000000-0005-0000-0000-000057BE0000}"/>
    <cellStyle name="Normal 3 3 3 2 2 5 4 6" xfId="46641" xr:uid="{00000000-0005-0000-0000-000058BE0000}"/>
    <cellStyle name="Normal 3 3 3 2 2 5 4 7" xfId="55027" xr:uid="{00000000-0005-0000-0000-000059BE0000}"/>
    <cellStyle name="Normal 3 3 3 2 2 5 5" xfId="10131" xr:uid="{00000000-0005-0000-0000-00005ABE0000}"/>
    <cellStyle name="Normal 3 3 3 2 2 5 6" xfId="18517" xr:uid="{00000000-0005-0000-0000-00005BBE0000}"/>
    <cellStyle name="Normal 3 3 3 2 2 5 7" xfId="26903" xr:uid="{00000000-0005-0000-0000-00005CBE0000}"/>
    <cellStyle name="Normal 3 3 3 2 2 5 8" xfId="35289" xr:uid="{00000000-0005-0000-0000-00005DBE0000}"/>
    <cellStyle name="Normal 3 3 3 2 2 5 9" xfId="43675" xr:uid="{00000000-0005-0000-0000-00005EBE0000}"/>
    <cellStyle name="Normal 3 3 3 2 2 6" xfId="2371" xr:uid="{00000000-0005-0000-0000-00005FBE0000}"/>
    <cellStyle name="Normal 3 3 3 2 2 6 2" xfId="5088" xr:uid="{00000000-0005-0000-0000-000060BE0000}"/>
    <cellStyle name="Normal 3 3 3 2 2 6 2 2" xfId="16442" xr:uid="{00000000-0005-0000-0000-000061BE0000}"/>
    <cellStyle name="Normal 3 3 3 2 2 6 2 3" xfId="24828" xr:uid="{00000000-0005-0000-0000-000062BE0000}"/>
    <cellStyle name="Normal 3 3 3 2 2 6 2 4" xfId="33214" xr:uid="{00000000-0005-0000-0000-000063BE0000}"/>
    <cellStyle name="Normal 3 3 3 2 2 6 2 5" xfId="41600" xr:uid="{00000000-0005-0000-0000-000064BE0000}"/>
    <cellStyle name="Normal 3 3 3 2 2 6 2 6" xfId="49986" xr:uid="{00000000-0005-0000-0000-000065BE0000}"/>
    <cellStyle name="Normal 3 3 3 2 2 6 2 7" xfId="58372" xr:uid="{00000000-0005-0000-0000-000066BE0000}"/>
    <cellStyle name="Normal 3 3 3 2 2 6 3" xfId="8056" xr:uid="{00000000-0005-0000-0000-000067BE0000}"/>
    <cellStyle name="Normal 3 3 3 2 2 6 3 2" xfId="13732" xr:uid="{00000000-0005-0000-0000-000068BE0000}"/>
    <cellStyle name="Normal 3 3 3 2 2 6 3 3" xfId="22118" xr:uid="{00000000-0005-0000-0000-000069BE0000}"/>
    <cellStyle name="Normal 3 3 3 2 2 6 3 4" xfId="30504" xr:uid="{00000000-0005-0000-0000-00006ABE0000}"/>
    <cellStyle name="Normal 3 3 3 2 2 6 3 5" xfId="38890" xr:uid="{00000000-0005-0000-0000-00006BBE0000}"/>
    <cellStyle name="Normal 3 3 3 2 2 6 3 6" xfId="47276" xr:uid="{00000000-0005-0000-0000-00006CBE0000}"/>
    <cellStyle name="Normal 3 3 3 2 2 6 3 7" xfId="55662" xr:uid="{00000000-0005-0000-0000-00006DBE0000}"/>
    <cellStyle name="Normal 3 3 3 2 2 6 4" xfId="10766" xr:uid="{00000000-0005-0000-0000-00006EBE0000}"/>
    <cellStyle name="Normal 3 3 3 2 2 6 5" xfId="19152" xr:uid="{00000000-0005-0000-0000-00006FBE0000}"/>
    <cellStyle name="Normal 3 3 3 2 2 6 6" xfId="27538" xr:uid="{00000000-0005-0000-0000-000070BE0000}"/>
    <cellStyle name="Normal 3 3 3 2 2 6 7" xfId="35924" xr:uid="{00000000-0005-0000-0000-000071BE0000}"/>
    <cellStyle name="Normal 3 3 3 2 2 6 8" xfId="44310" xr:uid="{00000000-0005-0000-0000-000072BE0000}"/>
    <cellStyle name="Normal 3 3 3 2 2 6 9" xfId="52696" xr:uid="{00000000-0005-0000-0000-000073BE0000}"/>
    <cellStyle name="Normal 3 3 3 2 2 7" xfId="776" xr:uid="{00000000-0005-0000-0000-000074BE0000}"/>
    <cellStyle name="Normal 3 3 3 2 2 7 2" xfId="6576" xr:uid="{00000000-0005-0000-0000-000075BE0000}"/>
    <cellStyle name="Normal 3 3 3 2 2 7 3" xfId="12252" xr:uid="{00000000-0005-0000-0000-000076BE0000}"/>
    <cellStyle name="Normal 3 3 3 2 2 7 4" xfId="20638" xr:uid="{00000000-0005-0000-0000-000077BE0000}"/>
    <cellStyle name="Normal 3 3 3 2 2 7 5" xfId="29024" xr:uid="{00000000-0005-0000-0000-000078BE0000}"/>
    <cellStyle name="Normal 3 3 3 2 2 7 6" xfId="37410" xr:uid="{00000000-0005-0000-0000-000079BE0000}"/>
    <cellStyle name="Normal 3 3 3 2 2 7 7" xfId="45796" xr:uid="{00000000-0005-0000-0000-00007ABE0000}"/>
    <cellStyle name="Normal 3 3 3 2 2 7 8" xfId="54182" xr:uid="{00000000-0005-0000-0000-00007BBE0000}"/>
    <cellStyle name="Normal 3 3 3 2 2 8" xfId="3608" xr:uid="{00000000-0005-0000-0000-00007CBE0000}"/>
    <cellStyle name="Normal 3 3 3 2 2 8 2" xfId="14962" xr:uid="{00000000-0005-0000-0000-00007DBE0000}"/>
    <cellStyle name="Normal 3 3 3 2 2 8 3" xfId="23348" xr:uid="{00000000-0005-0000-0000-00007EBE0000}"/>
    <cellStyle name="Normal 3 3 3 2 2 8 4" xfId="31734" xr:uid="{00000000-0005-0000-0000-00007FBE0000}"/>
    <cellStyle name="Normal 3 3 3 2 2 8 5" xfId="40120" xr:uid="{00000000-0005-0000-0000-000080BE0000}"/>
    <cellStyle name="Normal 3 3 3 2 2 8 6" xfId="48506" xr:uid="{00000000-0005-0000-0000-000081BE0000}"/>
    <cellStyle name="Normal 3 3 3 2 2 8 7" xfId="56892" xr:uid="{00000000-0005-0000-0000-000082BE0000}"/>
    <cellStyle name="Normal 3 3 3 2 2 9" xfId="6273" xr:uid="{00000000-0005-0000-0000-000083BE0000}"/>
    <cellStyle name="Normal 3 3 3 2 2 9 2" xfId="11949" xr:uid="{00000000-0005-0000-0000-000084BE0000}"/>
    <cellStyle name="Normal 3 3 3 2 2 9 3" xfId="20335" xr:uid="{00000000-0005-0000-0000-000085BE0000}"/>
    <cellStyle name="Normal 3 3 3 2 2 9 4" xfId="28721" xr:uid="{00000000-0005-0000-0000-000086BE0000}"/>
    <cellStyle name="Normal 3 3 3 2 2 9 5" xfId="37107" xr:uid="{00000000-0005-0000-0000-000087BE0000}"/>
    <cellStyle name="Normal 3 3 3 2 2 9 6" xfId="45493" xr:uid="{00000000-0005-0000-0000-000088BE0000}"/>
    <cellStyle name="Normal 3 3 3 2 2 9 7" xfId="53879" xr:uid="{00000000-0005-0000-0000-000089BE0000}"/>
    <cellStyle name="Normal 3 3 3 2 2_Sheet1" xfId="443" xr:uid="{00000000-0005-0000-0000-00008ABE0000}"/>
    <cellStyle name="Normal 3 3 3 2 3" xfId="444" xr:uid="{00000000-0005-0000-0000-00008BBE0000}"/>
    <cellStyle name="Normal 3 3 3 2 3 10" xfId="26060" xr:uid="{00000000-0005-0000-0000-00008CBE0000}"/>
    <cellStyle name="Normal 3 3 3 2 3 11" xfId="34446" xr:uid="{00000000-0005-0000-0000-00008DBE0000}"/>
    <cellStyle name="Normal 3 3 3 2 3 12" xfId="42832" xr:uid="{00000000-0005-0000-0000-00008EBE0000}"/>
    <cellStyle name="Normal 3 3 3 2 3 13" xfId="51218" xr:uid="{00000000-0005-0000-0000-00008FBE0000}"/>
    <cellStyle name="Normal 3 3 3 2 3 14" xfId="59604" xr:uid="{00000000-0005-0000-0000-000090BE0000}"/>
    <cellStyle name="Normal 3 3 3 2 3 15" xfId="60971" xr:uid="{00000000-0005-0000-0000-000091BE0000}"/>
    <cellStyle name="Normal 3 3 3 2 3 2" xfId="1268" xr:uid="{00000000-0005-0000-0000-000092BE0000}"/>
    <cellStyle name="Normal 3 3 3 2 3 2 10" xfId="51679" xr:uid="{00000000-0005-0000-0000-000093BE0000}"/>
    <cellStyle name="Normal 3 3 3 2 3 2 11" xfId="60065" xr:uid="{00000000-0005-0000-0000-000094BE0000}"/>
    <cellStyle name="Normal 3 3 3 2 3 2 12" xfId="61466" xr:uid="{00000000-0005-0000-0000-000095BE0000}"/>
    <cellStyle name="Normal 3 3 3 2 3 2 2" xfId="3219" xr:uid="{00000000-0005-0000-0000-000096BE0000}"/>
    <cellStyle name="Normal 3 3 3 2 3 2 2 2" xfId="5936" xr:uid="{00000000-0005-0000-0000-000097BE0000}"/>
    <cellStyle name="Normal 3 3 3 2 3 2 2 2 2" xfId="17290" xr:uid="{00000000-0005-0000-0000-000098BE0000}"/>
    <cellStyle name="Normal 3 3 3 2 3 2 2 2 3" xfId="25676" xr:uid="{00000000-0005-0000-0000-000099BE0000}"/>
    <cellStyle name="Normal 3 3 3 2 3 2 2 2 4" xfId="34062" xr:uid="{00000000-0005-0000-0000-00009ABE0000}"/>
    <cellStyle name="Normal 3 3 3 2 3 2 2 2 5" xfId="42448" xr:uid="{00000000-0005-0000-0000-00009BBE0000}"/>
    <cellStyle name="Normal 3 3 3 2 3 2 2 2 6" xfId="50834" xr:uid="{00000000-0005-0000-0000-00009CBE0000}"/>
    <cellStyle name="Normal 3 3 3 2 3 2 2 2 7" xfId="59220" xr:uid="{00000000-0005-0000-0000-00009DBE0000}"/>
    <cellStyle name="Normal 3 3 3 2 3 2 2 3" xfId="8904" xr:uid="{00000000-0005-0000-0000-00009EBE0000}"/>
    <cellStyle name="Normal 3 3 3 2 3 2 2 3 2" xfId="14580" xr:uid="{00000000-0005-0000-0000-00009FBE0000}"/>
    <cellStyle name="Normal 3 3 3 2 3 2 2 3 3" xfId="22966" xr:uid="{00000000-0005-0000-0000-0000A0BE0000}"/>
    <cellStyle name="Normal 3 3 3 2 3 2 2 3 4" xfId="31352" xr:uid="{00000000-0005-0000-0000-0000A1BE0000}"/>
    <cellStyle name="Normal 3 3 3 2 3 2 2 3 5" xfId="39738" xr:uid="{00000000-0005-0000-0000-0000A2BE0000}"/>
    <cellStyle name="Normal 3 3 3 2 3 2 2 3 6" xfId="48124" xr:uid="{00000000-0005-0000-0000-0000A3BE0000}"/>
    <cellStyle name="Normal 3 3 3 2 3 2 2 3 7" xfId="56510" xr:uid="{00000000-0005-0000-0000-0000A4BE0000}"/>
    <cellStyle name="Normal 3 3 3 2 3 2 2 4" xfId="11614" xr:uid="{00000000-0005-0000-0000-0000A5BE0000}"/>
    <cellStyle name="Normal 3 3 3 2 3 2 2 5" xfId="20000" xr:uid="{00000000-0005-0000-0000-0000A6BE0000}"/>
    <cellStyle name="Normal 3 3 3 2 3 2 2 6" xfId="28386" xr:uid="{00000000-0005-0000-0000-0000A7BE0000}"/>
    <cellStyle name="Normal 3 3 3 2 3 2 2 7" xfId="36772" xr:uid="{00000000-0005-0000-0000-0000A8BE0000}"/>
    <cellStyle name="Normal 3 3 3 2 3 2 2 8" xfId="45158" xr:uid="{00000000-0005-0000-0000-0000A9BE0000}"/>
    <cellStyle name="Normal 3 3 3 2 3 2 2 9" xfId="53544" xr:uid="{00000000-0005-0000-0000-0000AABE0000}"/>
    <cellStyle name="Normal 3 3 3 2 3 2 3" xfId="4071" xr:uid="{00000000-0005-0000-0000-0000ABBE0000}"/>
    <cellStyle name="Normal 3 3 3 2 3 2 3 2" xfId="15425" xr:uid="{00000000-0005-0000-0000-0000ACBE0000}"/>
    <cellStyle name="Normal 3 3 3 2 3 2 3 3" xfId="23811" xr:uid="{00000000-0005-0000-0000-0000ADBE0000}"/>
    <cellStyle name="Normal 3 3 3 2 3 2 3 4" xfId="32197" xr:uid="{00000000-0005-0000-0000-0000AEBE0000}"/>
    <cellStyle name="Normal 3 3 3 2 3 2 3 5" xfId="40583" xr:uid="{00000000-0005-0000-0000-0000AFBE0000}"/>
    <cellStyle name="Normal 3 3 3 2 3 2 3 6" xfId="48969" xr:uid="{00000000-0005-0000-0000-0000B0BE0000}"/>
    <cellStyle name="Normal 3 3 3 2 3 2 3 7" xfId="57355" xr:uid="{00000000-0005-0000-0000-0000B1BE0000}"/>
    <cellStyle name="Normal 3 3 3 2 3 2 4" xfId="7039" xr:uid="{00000000-0005-0000-0000-0000B2BE0000}"/>
    <cellStyle name="Normal 3 3 3 2 3 2 4 2" xfId="12715" xr:uid="{00000000-0005-0000-0000-0000B3BE0000}"/>
    <cellStyle name="Normal 3 3 3 2 3 2 4 3" xfId="21101" xr:uid="{00000000-0005-0000-0000-0000B4BE0000}"/>
    <cellStyle name="Normal 3 3 3 2 3 2 4 4" xfId="29487" xr:uid="{00000000-0005-0000-0000-0000B5BE0000}"/>
    <cellStyle name="Normal 3 3 3 2 3 2 4 5" xfId="37873" xr:uid="{00000000-0005-0000-0000-0000B6BE0000}"/>
    <cellStyle name="Normal 3 3 3 2 3 2 4 6" xfId="46259" xr:uid="{00000000-0005-0000-0000-0000B7BE0000}"/>
    <cellStyle name="Normal 3 3 3 2 3 2 4 7" xfId="54645" xr:uid="{00000000-0005-0000-0000-0000B8BE0000}"/>
    <cellStyle name="Normal 3 3 3 2 3 2 5" xfId="9749" xr:uid="{00000000-0005-0000-0000-0000B9BE0000}"/>
    <cellStyle name="Normal 3 3 3 2 3 2 6" xfId="18135" xr:uid="{00000000-0005-0000-0000-0000BABE0000}"/>
    <cellStyle name="Normal 3 3 3 2 3 2 7" xfId="26521" xr:uid="{00000000-0005-0000-0000-0000BBBE0000}"/>
    <cellStyle name="Normal 3 3 3 2 3 2 8" xfId="34907" xr:uid="{00000000-0005-0000-0000-0000BCBE0000}"/>
    <cellStyle name="Normal 3 3 3 2 3 2 9" xfId="43293" xr:uid="{00000000-0005-0000-0000-0000BDBE0000}"/>
    <cellStyle name="Normal 3 3 3 2 3 3" xfId="1738" xr:uid="{00000000-0005-0000-0000-0000BEBE0000}"/>
    <cellStyle name="Normal 3 3 3 2 3 3 10" xfId="52063" xr:uid="{00000000-0005-0000-0000-0000BFBE0000}"/>
    <cellStyle name="Normal 3 3 3 2 3 3 11" xfId="60449" xr:uid="{00000000-0005-0000-0000-0000C0BE0000}"/>
    <cellStyle name="Normal 3 3 3 2 3 3 2" xfId="2758" xr:uid="{00000000-0005-0000-0000-0000C1BE0000}"/>
    <cellStyle name="Normal 3 3 3 2 3 3 2 2" xfId="5475" xr:uid="{00000000-0005-0000-0000-0000C2BE0000}"/>
    <cellStyle name="Normal 3 3 3 2 3 3 2 2 2" xfId="16829" xr:uid="{00000000-0005-0000-0000-0000C3BE0000}"/>
    <cellStyle name="Normal 3 3 3 2 3 3 2 2 3" xfId="25215" xr:uid="{00000000-0005-0000-0000-0000C4BE0000}"/>
    <cellStyle name="Normal 3 3 3 2 3 3 2 2 4" xfId="33601" xr:uid="{00000000-0005-0000-0000-0000C5BE0000}"/>
    <cellStyle name="Normal 3 3 3 2 3 3 2 2 5" xfId="41987" xr:uid="{00000000-0005-0000-0000-0000C6BE0000}"/>
    <cellStyle name="Normal 3 3 3 2 3 3 2 2 6" xfId="50373" xr:uid="{00000000-0005-0000-0000-0000C7BE0000}"/>
    <cellStyle name="Normal 3 3 3 2 3 3 2 2 7" xfId="58759" xr:uid="{00000000-0005-0000-0000-0000C8BE0000}"/>
    <cellStyle name="Normal 3 3 3 2 3 3 2 3" xfId="8443" xr:uid="{00000000-0005-0000-0000-0000C9BE0000}"/>
    <cellStyle name="Normal 3 3 3 2 3 3 2 3 2" xfId="14119" xr:uid="{00000000-0005-0000-0000-0000CABE0000}"/>
    <cellStyle name="Normal 3 3 3 2 3 3 2 3 3" xfId="22505" xr:uid="{00000000-0005-0000-0000-0000CBBE0000}"/>
    <cellStyle name="Normal 3 3 3 2 3 3 2 3 4" xfId="30891" xr:uid="{00000000-0005-0000-0000-0000CCBE0000}"/>
    <cellStyle name="Normal 3 3 3 2 3 3 2 3 5" xfId="39277" xr:uid="{00000000-0005-0000-0000-0000CDBE0000}"/>
    <cellStyle name="Normal 3 3 3 2 3 3 2 3 6" xfId="47663" xr:uid="{00000000-0005-0000-0000-0000CEBE0000}"/>
    <cellStyle name="Normal 3 3 3 2 3 3 2 3 7" xfId="56049" xr:uid="{00000000-0005-0000-0000-0000CFBE0000}"/>
    <cellStyle name="Normal 3 3 3 2 3 3 2 4" xfId="11153" xr:uid="{00000000-0005-0000-0000-0000D0BE0000}"/>
    <cellStyle name="Normal 3 3 3 2 3 3 2 5" xfId="19539" xr:uid="{00000000-0005-0000-0000-0000D1BE0000}"/>
    <cellStyle name="Normal 3 3 3 2 3 3 2 6" xfId="27925" xr:uid="{00000000-0005-0000-0000-0000D2BE0000}"/>
    <cellStyle name="Normal 3 3 3 2 3 3 2 7" xfId="36311" xr:uid="{00000000-0005-0000-0000-0000D3BE0000}"/>
    <cellStyle name="Normal 3 3 3 2 3 3 2 8" xfId="44697" xr:uid="{00000000-0005-0000-0000-0000D4BE0000}"/>
    <cellStyle name="Normal 3 3 3 2 3 3 2 9" xfId="53083" xr:uid="{00000000-0005-0000-0000-0000D5BE0000}"/>
    <cellStyle name="Normal 3 3 3 2 3 3 3" xfId="4455" xr:uid="{00000000-0005-0000-0000-0000D6BE0000}"/>
    <cellStyle name="Normal 3 3 3 2 3 3 3 2" xfId="15809" xr:uid="{00000000-0005-0000-0000-0000D7BE0000}"/>
    <cellStyle name="Normal 3 3 3 2 3 3 3 3" xfId="24195" xr:uid="{00000000-0005-0000-0000-0000D8BE0000}"/>
    <cellStyle name="Normal 3 3 3 2 3 3 3 4" xfId="32581" xr:uid="{00000000-0005-0000-0000-0000D9BE0000}"/>
    <cellStyle name="Normal 3 3 3 2 3 3 3 5" xfId="40967" xr:uid="{00000000-0005-0000-0000-0000DABE0000}"/>
    <cellStyle name="Normal 3 3 3 2 3 3 3 6" xfId="49353" xr:uid="{00000000-0005-0000-0000-0000DBBE0000}"/>
    <cellStyle name="Normal 3 3 3 2 3 3 3 7" xfId="57739" xr:uid="{00000000-0005-0000-0000-0000DCBE0000}"/>
    <cellStyle name="Normal 3 3 3 2 3 3 4" xfId="7423" xr:uid="{00000000-0005-0000-0000-0000DDBE0000}"/>
    <cellStyle name="Normal 3 3 3 2 3 3 4 2" xfId="13099" xr:uid="{00000000-0005-0000-0000-0000DEBE0000}"/>
    <cellStyle name="Normal 3 3 3 2 3 3 4 3" xfId="21485" xr:uid="{00000000-0005-0000-0000-0000DFBE0000}"/>
    <cellStyle name="Normal 3 3 3 2 3 3 4 4" xfId="29871" xr:uid="{00000000-0005-0000-0000-0000E0BE0000}"/>
    <cellStyle name="Normal 3 3 3 2 3 3 4 5" xfId="38257" xr:uid="{00000000-0005-0000-0000-0000E1BE0000}"/>
    <cellStyle name="Normal 3 3 3 2 3 3 4 6" xfId="46643" xr:uid="{00000000-0005-0000-0000-0000E2BE0000}"/>
    <cellStyle name="Normal 3 3 3 2 3 3 4 7" xfId="55029" xr:uid="{00000000-0005-0000-0000-0000E3BE0000}"/>
    <cellStyle name="Normal 3 3 3 2 3 3 5" xfId="10133" xr:uid="{00000000-0005-0000-0000-0000E4BE0000}"/>
    <cellStyle name="Normal 3 3 3 2 3 3 6" xfId="18519" xr:uid="{00000000-0005-0000-0000-0000E5BE0000}"/>
    <cellStyle name="Normal 3 3 3 2 3 3 7" xfId="26905" xr:uid="{00000000-0005-0000-0000-0000E6BE0000}"/>
    <cellStyle name="Normal 3 3 3 2 3 3 8" xfId="35291" xr:uid="{00000000-0005-0000-0000-0000E7BE0000}"/>
    <cellStyle name="Normal 3 3 3 2 3 3 9" xfId="43677" xr:uid="{00000000-0005-0000-0000-0000E8BE0000}"/>
    <cellStyle name="Normal 3 3 3 2 3 4" xfId="2374" xr:uid="{00000000-0005-0000-0000-0000E9BE0000}"/>
    <cellStyle name="Normal 3 3 3 2 3 4 2" xfId="5091" xr:uid="{00000000-0005-0000-0000-0000EABE0000}"/>
    <cellStyle name="Normal 3 3 3 2 3 4 2 2" xfId="16445" xr:uid="{00000000-0005-0000-0000-0000EBBE0000}"/>
    <cellStyle name="Normal 3 3 3 2 3 4 2 3" xfId="24831" xr:uid="{00000000-0005-0000-0000-0000ECBE0000}"/>
    <cellStyle name="Normal 3 3 3 2 3 4 2 4" xfId="33217" xr:uid="{00000000-0005-0000-0000-0000EDBE0000}"/>
    <cellStyle name="Normal 3 3 3 2 3 4 2 5" xfId="41603" xr:uid="{00000000-0005-0000-0000-0000EEBE0000}"/>
    <cellStyle name="Normal 3 3 3 2 3 4 2 6" xfId="49989" xr:uid="{00000000-0005-0000-0000-0000EFBE0000}"/>
    <cellStyle name="Normal 3 3 3 2 3 4 2 7" xfId="58375" xr:uid="{00000000-0005-0000-0000-0000F0BE0000}"/>
    <cellStyle name="Normal 3 3 3 2 3 4 3" xfId="8059" xr:uid="{00000000-0005-0000-0000-0000F1BE0000}"/>
    <cellStyle name="Normal 3 3 3 2 3 4 3 2" xfId="13735" xr:uid="{00000000-0005-0000-0000-0000F2BE0000}"/>
    <cellStyle name="Normal 3 3 3 2 3 4 3 3" xfId="22121" xr:uid="{00000000-0005-0000-0000-0000F3BE0000}"/>
    <cellStyle name="Normal 3 3 3 2 3 4 3 4" xfId="30507" xr:uid="{00000000-0005-0000-0000-0000F4BE0000}"/>
    <cellStyle name="Normal 3 3 3 2 3 4 3 5" xfId="38893" xr:uid="{00000000-0005-0000-0000-0000F5BE0000}"/>
    <cellStyle name="Normal 3 3 3 2 3 4 3 6" xfId="47279" xr:uid="{00000000-0005-0000-0000-0000F6BE0000}"/>
    <cellStyle name="Normal 3 3 3 2 3 4 3 7" xfId="55665" xr:uid="{00000000-0005-0000-0000-0000F7BE0000}"/>
    <cellStyle name="Normal 3 3 3 2 3 4 4" xfId="10769" xr:uid="{00000000-0005-0000-0000-0000F8BE0000}"/>
    <cellStyle name="Normal 3 3 3 2 3 4 5" xfId="19155" xr:uid="{00000000-0005-0000-0000-0000F9BE0000}"/>
    <cellStyle name="Normal 3 3 3 2 3 4 6" xfId="27541" xr:uid="{00000000-0005-0000-0000-0000FABE0000}"/>
    <cellStyle name="Normal 3 3 3 2 3 4 7" xfId="35927" xr:uid="{00000000-0005-0000-0000-0000FBBE0000}"/>
    <cellStyle name="Normal 3 3 3 2 3 4 8" xfId="44313" xr:uid="{00000000-0005-0000-0000-0000FCBE0000}"/>
    <cellStyle name="Normal 3 3 3 2 3 4 9" xfId="52699" xr:uid="{00000000-0005-0000-0000-0000FDBE0000}"/>
    <cellStyle name="Normal 3 3 3 2 3 5" xfId="777" xr:uid="{00000000-0005-0000-0000-0000FEBE0000}"/>
    <cellStyle name="Normal 3 3 3 2 3 5 2" xfId="6578" xr:uid="{00000000-0005-0000-0000-0000FFBE0000}"/>
    <cellStyle name="Normal 3 3 3 2 3 5 3" xfId="12254" xr:uid="{00000000-0005-0000-0000-000000BF0000}"/>
    <cellStyle name="Normal 3 3 3 2 3 5 4" xfId="20640" xr:uid="{00000000-0005-0000-0000-000001BF0000}"/>
    <cellStyle name="Normal 3 3 3 2 3 5 5" xfId="29026" xr:uid="{00000000-0005-0000-0000-000002BF0000}"/>
    <cellStyle name="Normal 3 3 3 2 3 5 6" xfId="37412" xr:uid="{00000000-0005-0000-0000-000003BF0000}"/>
    <cellStyle name="Normal 3 3 3 2 3 5 7" xfId="45798" xr:uid="{00000000-0005-0000-0000-000004BF0000}"/>
    <cellStyle name="Normal 3 3 3 2 3 5 8" xfId="54184" xr:uid="{00000000-0005-0000-0000-000005BF0000}"/>
    <cellStyle name="Normal 3 3 3 2 3 6" xfId="3610" xr:uid="{00000000-0005-0000-0000-000006BF0000}"/>
    <cellStyle name="Normal 3 3 3 2 3 6 2" xfId="14964" xr:uid="{00000000-0005-0000-0000-000007BF0000}"/>
    <cellStyle name="Normal 3 3 3 2 3 6 3" xfId="23350" xr:uid="{00000000-0005-0000-0000-000008BF0000}"/>
    <cellStyle name="Normal 3 3 3 2 3 6 4" xfId="31736" xr:uid="{00000000-0005-0000-0000-000009BF0000}"/>
    <cellStyle name="Normal 3 3 3 2 3 6 5" xfId="40122" xr:uid="{00000000-0005-0000-0000-00000ABF0000}"/>
    <cellStyle name="Normal 3 3 3 2 3 6 6" xfId="48508" xr:uid="{00000000-0005-0000-0000-00000BBF0000}"/>
    <cellStyle name="Normal 3 3 3 2 3 6 7" xfId="56894" xr:uid="{00000000-0005-0000-0000-00000CBF0000}"/>
    <cellStyle name="Normal 3 3 3 2 3 7" xfId="6201" xr:uid="{00000000-0005-0000-0000-00000DBF0000}"/>
    <cellStyle name="Normal 3 3 3 2 3 7 2" xfId="11877" xr:uid="{00000000-0005-0000-0000-00000EBF0000}"/>
    <cellStyle name="Normal 3 3 3 2 3 7 3" xfId="20263" xr:uid="{00000000-0005-0000-0000-00000FBF0000}"/>
    <cellStyle name="Normal 3 3 3 2 3 7 4" xfId="28649" xr:uid="{00000000-0005-0000-0000-000010BF0000}"/>
    <cellStyle name="Normal 3 3 3 2 3 7 5" xfId="37035" xr:uid="{00000000-0005-0000-0000-000011BF0000}"/>
    <cellStyle name="Normal 3 3 3 2 3 7 6" xfId="45421" xr:uid="{00000000-0005-0000-0000-000012BF0000}"/>
    <cellStyle name="Normal 3 3 3 2 3 7 7" xfId="53807" xr:uid="{00000000-0005-0000-0000-000013BF0000}"/>
    <cellStyle name="Normal 3 3 3 2 3 8" xfId="9288" xr:uid="{00000000-0005-0000-0000-000014BF0000}"/>
    <cellStyle name="Normal 3 3 3 2 3 9" xfId="17674" xr:uid="{00000000-0005-0000-0000-000015BF0000}"/>
    <cellStyle name="Normal 3 3 3 2 4" xfId="1269" xr:uid="{00000000-0005-0000-0000-000016BF0000}"/>
    <cellStyle name="Normal 3 3 3 2 4 10" xfId="43294" xr:uid="{00000000-0005-0000-0000-000017BF0000}"/>
    <cellStyle name="Normal 3 3 3 2 4 11" xfId="51680" xr:uid="{00000000-0005-0000-0000-000018BF0000}"/>
    <cellStyle name="Normal 3 3 3 2 4 12" xfId="60066" xr:uid="{00000000-0005-0000-0000-000019BF0000}"/>
    <cellStyle name="Normal 3 3 3 2 4 13" xfId="61463" xr:uid="{00000000-0005-0000-0000-00001ABF0000}"/>
    <cellStyle name="Normal 3 3 3 2 4 2" xfId="1943" xr:uid="{00000000-0005-0000-0000-00001BBF0000}"/>
    <cellStyle name="Normal 3 3 3 2 4 2 10" xfId="52268" xr:uid="{00000000-0005-0000-0000-00001CBF0000}"/>
    <cellStyle name="Normal 3 3 3 2 4 2 11" xfId="60654" xr:uid="{00000000-0005-0000-0000-00001DBF0000}"/>
    <cellStyle name="Normal 3 3 3 2 4 2 2" xfId="3220" xr:uid="{00000000-0005-0000-0000-00001EBF0000}"/>
    <cellStyle name="Normal 3 3 3 2 4 2 2 2" xfId="5937" xr:uid="{00000000-0005-0000-0000-00001FBF0000}"/>
    <cellStyle name="Normal 3 3 3 2 4 2 2 2 2" xfId="17291" xr:uid="{00000000-0005-0000-0000-000020BF0000}"/>
    <cellStyle name="Normal 3 3 3 2 4 2 2 2 3" xfId="25677" xr:uid="{00000000-0005-0000-0000-000021BF0000}"/>
    <cellStyle name="Normal 3 3 3 2 4 2 2 2 4" xfId="34063" xr:uid="{00000000-0005-0000-0000-000022BF0000}"/>
    <cellStyle name="Normal 3 3 3 2 4 2 2 2 5" xfId="42449" xr:uid="{00000000-0005-0000-0000-000023BF0000}"/>
    <cellStyle name="Normal 3 3 3 2 4 2 2 2 6" xfId="50835" xr:uid="{00000000-0005-0000-0000-000024BF0000}"/>
    <cellStyle name="Normal 3 3 3 2 4 2 2 2 7" xfId="59221" xr:uid="{00000000-0005-0000-0000-000025BF0000}"/>
    <cellStyle name="Normal 3 3 3 2 4 2 2 3" xfId="8905" xr:uid="{00000000-0005-0000-0000-000026BF0000}"/>
    <cellStyle name="Normal 3 3 3 2 4 2 2 3 2" xfId="14581" xr:uid="{00000000-0005-0000-0000-000027BF0000}"/>
    <cellStyle name="Normal 3 3 3 2 4 2 2 3 3" xfId="22967" xr:uid="{00000000-0005-0000-0000-000028BF0000}"/>
    <cellStyle name="Normal 3 3 3 2 4 2 2 3 4" xfId="31353" xr:uid="{00000000-0005-0000-0000-000029BF0000}"/>
    <cellStyle name="Normal 3 3 3 2 4 2 2 3 5" xfId="39739" xr:uid="{00000000-0005-0000-0000-00002ABF0000}"/>
    <cellStyle name="Normal 3 3 3 2 4 2 2 3 6" xfId="48125" xr:uid="{00000000-0005-0000-0000-00002BBF0000}"/>
    <cellStyle name="Normal 3 3 3 2 4 2 2 3 7" xfId="56511" xr:uid="{00000000-0005-0000-0000-00002CBF0000}"/>
    <cellStyle name="Normal 3 3 3 2 4 2 2 4" xfId="11615" xr:uid="{00000000-0005-0000-0000-00002DBF0000}"/>
    <cellStyle name="Normal 3 3 3 2 4 2 2 5" xfId="20001" xr:uid="{00000000-0005-0000-0000-00002EBF0000}"/>
    <cellStyle name="Normal 3 3 3 2 4 2 2 6" xfId="28387" xr:uid="{00000000-0005-0000-0000-00002FBF0000}"/>
    <cellStyle name="Normal 3 3 3 2 4 2 2 7" xfId="36773" xr:uid="{00000000-0005-0000-0000-000030BF0000}"/>
    <cellStyle name="Normal 3 3 3 2 4 2 2 8" xfId="45159" xr:uid="{00000000-0005-0000-0000-000031BF0000}"/>
    <cellStyle name="Normal 3 3 3 2 4 2 2 9" xfId="53545" xr:uid="{00000000-0005-0000-0000-000032BF0000}"/>
    <cellStyle name="Normal 3 3 3 2 4 2 3" xfId="4660" xr:uid="{00000000-0005-0000-0000-000033BF0000}"/>
    <cellStyle name="Normal 3 3 3 2 4 2 3 2" xfId="16014" xr:uid="{00000000-0005-0000-0000-000034BF0000}"/>
    <cellStyle name="Normal 3 3 3 2 4 2 3 3" xfId="24400" xr:uid="{00000000-0005-0000-0000-000035BF0000}"/>
    <cellStyle name="Normal 3 3 3 2 4 2 3 4" xfId="32786" xr:uid="{00000000-0005-0000-0000-000036BF0000}"/>
    <cellStyle name="Normal 3 3 3 2 4 2 3 5" xfId="41172" xr:uid="{00000000-0005-0000-0000-000037BF0000}"/>
    <cellStyle name="Normal 3 3 3 2 4 2 3 6" xfId="49558" xr:uid="{00000000-0005-0000-0000-000038BF0000}"/>
    <cellStyle name="Normal 3 3 3 2 4 2 3 7" xfId="57944" xr:uid="{00000000-0005-0000-0000-000039BF0000}"/>
    <cellStyle name="Normal 3 3 3 2 4 2 4" xfId="7628" xr:uid="{00000000-0005-0000-0000-00003ABF0000}"/>
    <cellStyle name="Normal 3 3 3 2 4 2 4 2" xfId="13304" xr:uid="{00000000-0005-0000-0000-00003BBF0000}"/>
    <cellStyle name="Normal 3 3 3 2 4 2 4 3" xfId="21690" xr:uid="{00000000-0005-0000-0000-00003CBF0000}"/>
    <cellStyle name="Normal 3 3 3 2 4 2 4 4" xfId="30076" xr:uid="{00000000-0005-0000-0000-00003DBF0000}"/>
    <cellStyle name="Normal 3 3 3 2 4 2 4 5" xfId="38462" xr:uid="{00000000-0005-0000-0000-00003EBF0000}"/>
    <cellStyle name="Normal 3 3 3 2 4 2 4 6" xfId="46848" xr:uid="{00000000-0005-0000-0000-00003FBF0000}"/>
    <cellStyle name="Normal 3 3 3 2 4 2 4 7" xfId="55234" xr:uid="{00000000-0005-0000-0000-000040BF0000}"/>
    <cellStyle name="Normal 3 3 3 2 4 2 5" xfId="10338" xr:uid="{00000000-0005-0000-0000-000041BF0000}"/>
    <cellStyle name="Normal 3 3 3 2 4 2 6" xfId="18724" xr:uid="{00000000-0005-0000-0000-000042BF0000}"/>
    <cellStyle name="Normal 3 3 3 2 4 2 7" xfId="27110" xr:uid="{00000000-0005-0000-0000-000043BF0000}"/>
    <cellStyle name="Normal 3 3 3 2 4 2 8" xfId="35496" xr:uid="{00000000-0005-0000-0000-000044BF0000}"/>
    <cellStyle name="Normal 3 3 3 2 4 2 9" xfId="43882" xr:uid="{00000000-0005-0000-0000-000045BF0000}"/>
    <cellStyle name="Normal 3 3 3 2 4 3" xfId="2375" xr:uid="{00000000-0005-0000-0000-000046BF0000}"/>
    <cellStyle name="Normal 3 3 3 2 4 3 2" xfId="5092" xr:uid="{00000000-0005-0000-0000-000047BF0000}"/>
    <cellStyle name="Normal 3 3 3 2 4 3 2 2" xfId="16446" xr:uid="{00000000-0005-0000-0000-000048BF0000}"/>
    <cellStyle name="Normal 3 3 3 2 4 3 2 3" xfId="24832" xr:uid="{00000000-0005-0000-0000-000049BF0000}"/>
    <cellStyle name="Normal 3 3 3 2 4 3 2 4" xfId="33218" xr:uid="{00000000-0005-0000-0000-00004ABF0000}"/>
    <cellStyle name="Normal 3 3 3 2 4 3 2 5" xfId="41604" xr:uid="{00000000-0005-0000-0000-00004BBF0000}"/>
    <cellStyle name="Normal 3 3 3 2 4 3 2 6" xfId="49990" xr:uid="{00000000-0005-0000-0000-00004CBF0000}"/>
    <cellStyle name="Normal 3 3 3 2 4 3 2 7" xfId="58376" xr:uid="{00000000-0005-0000-0000-00004DBF0000}"/>
    <cellStyle name="Normal 3 3 3 2 4 3 3" xfId="8060" xr:uid="{00000000-0005-0000-0000-00004EBF0000}"/>
    <cellStyle name="Normal 3 3 3 2 4 3 3 2" xfId="13736" xr:uid="{00000000-0005-0000-0000-00004FBF0000}"/>
    <cellStyle name="Normal 3 3 3 2 4 3 3 3" xfId="22122" xr:uid="{00000000-0005-0000-0000-000050BF0000}"/>
    <cellStyle name="Normal 3 3 3 2 4 3 3 4" xfId="30508" xr:uid="{00000000-0005-0000-0000-000051BF0000}"/>
    <cellStyle name="Normal 3 3 3 2 4 3 3 5" xfId="38894" xr:uid="{00000000-0005-0000-0000-000052BF0000}"/>
    <cellStyle name="Normal 3 3 3 2 4 3 3 6" xfId="47280" xr:uid="{00000000-0005-0000-0000-000053BF0000}"/>
    <cellStyle name="Normal 3 3 3 2 4 3 3 7" xfId="55666" xr:uid="{00000000-0005-0000-0000-000054BF0000}"/>
    <cellStyle name="Normal 3 3 3 2 4 3 4" xfId="10770" xr:uid="{00000000-0005-0000-0000-000055BF0000}"/>
    <cellStyle name="Normal 3 3 3 2 4 3 5" xfId="19156" xr:uid="{00000000-0005-0000-0000-000056BF0000}"/>
    <cellStyle name="Normal 3 3 3 2 4 3 6" xfId="27542" xr:uid="{00000000-0005-0000-0000-000057BF0000}"/>
    <cellStyle name="Normal 3 3 3 2 4 3 7" xfId="35928" xr:uid="{00000000-0005-0000-0000-000058BF0000}"/>
    <cellStyle name="Normal 3 3 3 2 4 3 8" xfId="44314" xr:uid="{00000000-0005-0000-0000-000059BF0000}"/>
    <cellStyle name="Normal 3 3 3 2 4 3 9" xfId="52700" xr:uid="{00000000-0005-0000-0000-00005ABF0000}"/>
    <cellStyle name="Normal 3 3 3 2 4 4" xfId="4072" xr:uid="{00000000-0005-0000-0000-00005BBF0000}"/>
    <cellStyle name="Normal 3 3 3 2 4 4 2" xfId="15426" xr:uid="{00000000-0005-0000-0000-00005CBF0000}"/>
    <cellStyle name="Normal 3 3 3 2 4 4 3" xfId="23812" xr:uid="{00000000-0005-0000-0000-00005DBF0000}"/>
    <cellStyle name="Normal 3 3 3 2 4 4 4" xfId="32198" xr:uid="{00000000-0005-0000-0000-00005EBF0000}"/>
    <cellStyle name="Normal 3 3 3 2 4 4 5" xfId="40584" xr:uid="{00000000-0005-0000-0000-00005FBF0000}"/>
    <cellStyle name="Normal 3 3 3 2 4 4 6" xfId="48970" xr:uid="{00000000-0005-0000-0000-000060BF0000}"/>
    <cellStyle name="Normal 3 3 3 2 4 4 7" xfId="57356" xr:uid="{00000000-0005-0000-0000-000061BF0000}"/>
    <cellStyle name="Normal 3 3 3 2 4 5" xfId="7040" xr:uid="{00000000-0005-0000-0000-000062BF0000}"/>
    <cellStyle name="Normal 3 3 3 2 4 5 2" xfId="12716" xr:uid="{00000000-0005-0000-0000-000063BF0000}"/>
    <cellStyle name="Normal 3 3 3 2 4 5 3" xfId="21102" xr:uid="{00000000-0005-0000-0000-000064BF0000}"/>
    <cellStyle name="Normal 3 3 3 2 4 5 4" xfId="29488" xr:uid="{00000000-0005-0000-0000-000065BF0000}"/>
    <cellStyle name="Normal 3 3 3 2 4 5 5" xfId="37874" xr:uid="{00000000-0005-0000-0000-000066BF0000}"/>
    <cellStyle name="Normal 3 3 3 2 4 5 6" xfId="46260" xr:uid="{00000000-0005-0000-0000-000067BF0000}"/>
    <cellStyle name="Normal 3 3 3 2 4 5 7" xfId="54646" xr:uid="{00000000-0005-0000-0000-000068BF0000}"/>
    <cellStyle name="Normal 3 3 3 2 4 6" xfId="9750" xr:uid="{00000000-0005-0000-0000-000069BF0000}"/>
    <cellStyle name="Normal 3 3 3 2 4 7" xfId="18136" xr:uid="{00000000-0005-0000-0000-00006ABF0000}"/>
    <cellStyle name="Normal 3 3 3 2 4 8" xfId="26522" xr:uid="{00000000-0005-0000-0000-00006BBF0000}"/>
    <cellStyle name="Normal 3 3 3 2 4 9" xfId="34908" xr:uid="{00000000-0005-0000-0000-00006CBF0000}"/>
    <cellStyle name="Normal 3 3 3 2 5" xfId="1264" xr:uid="{00000000-0005-0000-0000-00006DBF0000}"/>
    <cellStyle name="Normal 3 3 3 2 5 10" xfId="51675" xr:uid="{00000000-0005-0000-0000-00006EBF0000}"/>
    <cellStyle name="Normal 3 3 3 2 5 11" xfId="60061" xr:uid="{00000000-0005-0000-0000-00006FBF0000}"/>
    <cellStyle name="Normal 3 3 3 2 5 2" xfId="3215" xr:uid="{00000000-0005-0000-0000-000070BF0000}"/>
    <cellStyle name="Normal 3 3 3 2 5 2 2" xfId="5932" xr:uid="{00000000-0005-0000-0000-000071BF0000}"/>
    <cellStyle name="Normal 3 3 3 2 5 2 2 2" xfId="17286" xr:uid="{00000000-0005-0000-0000-000072BF0000}"/>
    <cellStyle name="Normal 3 3 3 2 5 2 2 3" xfId="25672" xr:uid="{00000000-0005-0000-0000-000073BF0000}"/>
    <cellStyle name="Normal 3 3 3 2 5 2 2 4" xfId="34058" xr:uid="{00000000-0005-0000-0000-000074BF0000}"/>
    <cellStyle name="Normal 3 3 3 2 5 2 2 5" xfId="42444" xr:uid="{00000000-0005-0000-0000-000075BF0000}"/>
    <cellStyle name="Normal 3 3 3 2 5 2 2 6" xfId="50830" xr:uid="{00000000-0005-0000-0000-000076BF0000}"/>
    <cellStyle name="Normal 3 3 3 2 5 2 2 7" xfId="59216" xr:uid="{00000000-0005-0000-0000-000077BF0000}"/>
    <cellStyle name="Normal 3 3 3 2 5 2 3" xfId="8900" xr:uid="{00000000-0005-0000-0000-000078BF0000}"/>
    <cellStyle name="Normal 3 3 3 2 5 2 3 2" xfId="14576" xr:uid="{00000000-0005-0000-0000-000079BF0000}"/>
    <cellStyle name="Normal 3 3 3 2 5 2 3 3" xfId="22962" xr:uid="{00000000-0005-0000-0000-00007ABF0000}"/>
    <cellStyle name="Normal 3 3 3 2 5 2 3 4" xfId="31348" xr:uid="{00000000-0005-0000-0000-00007BBF0000}"/>
    <cellStyle name="Normal 3 3 3 2 5 2 3 5" xfId="39734" xr:uid="{00000000-0005-0000-0000-00007CBF0000}"/>
    <cellStyle name="Normal 3 3 3 2 5 2 3 6" xfId="48120" xr:uid="{00000000-0005-0000-0000-00007DBF0000}"/>
    <cellStyle name="Normal 3 3 3 2 5 2 3 7" xfId="56506" xr:uid="{00000000-0005-0000-0000-00007EBF0000}"/>
    <cellStyle name="Normal 3 3 3 2 5 2 4" xfId="11610" xr:uid="{00000000-0005-0000-0000-00007FBF0000}"/>
    <cellStyle name="Normal 3 3 3 2 5 2 5" xfId="19996" xr:uid="{00000000-0005-0000-0000-000080BF0000}"/>
    <cellStyle name="Normal 3 3 3 2 5 2 6" xfId="28382" xr:uid="{00000000-0005-0000-0000-000081BF0000}"/>
    <cellStyle name="Normal 3 3 3 2 5 2 7" xfId="36768" xr:uid="{00000000-0005-0000-0000-000082BF0000}"/>
    <cellStyle name="Normal 3 3 3 2 5 2 8" xfId="45154" xr:uid="{00000000-0005-0000-0000-000083BF0000}"/>
    <cellStyle name="Normal 3 3 3 2 5 2 9" xfId="53540" xr:uid="{00000000-0005-0000-0000-000084BF0000}"/>
    <cellStyle name="Normal 3 3 3 2 5 3" xfId="4067" xr:uid="{00000000-0005-0000-0000-000085BF0000}"/>
    <cellStyle name="Normal 3 3 3 2 5 3 2" xfId="15421" xr:uid="{00000000-0005-0000-0000-000086BF0000}"/>
    <cellStyle name="Normal 3 3 3 2 5 3 3" xfId="23807" xr:uid="{00000000-0005-0000-0000-000087BF0000}"/>
    <cellStyle name="Normal 3 3 3 2 5 3 4" xfId="32193" xr:uid="{00000000-0005-0000-0000-000088BF0000}"/>
    <cellStyle name="Normal 3 3 3 2 5 3 5" xfId="40579" xr:uid="{00000000-0005-0000-0000-000089BF0000}"/>
    <cellStyle name="Normal 3 3 3 2 5 3 6" xfId="48965" xr:uid="{00000000-0005-0000-0000-00008ABF0000}"/>
    <cellStyle name="Normal 3 3 3 2 5 3 7" xfId="57351" xr:uid="{00000000-0005-0000-0000-00008BBF0000}"/>
    <cellStyle name="Normal 3 3 3 2 5 4" xfId="7035" xr:uid="{00000000-0005-0000-0000-00008CBF0000}"/>
    <cellStyle name="Normal 3 3 3 2 5 4 2" xfId="12711" xr:uid="{00000000-0005-0000-0000-00008DBF0000}"/>
    <cellStyle name="Normal 3 3 3 2 5 4 3" xfId="21097" xr:uid="{00000000-0005-0000-0000-00008EBF0000}"/>
    <cellStyle name="Normal 3 3 3 2 5 4 4" xfId="29483" xr:uid="{00000000-0005-0000-0000-00008FBF0000}"/>
    <cellStyle name="Normal 3 3 3 2 5 4 5" xfId="37869" xr:uid="{00000000-0005-0000-0000-000090BF0000}"/>
    <cellStyle name="Normal 3 3 3 2 5 4 6" xfId="46255" xr:uid="{00000000-0005-0000-0000-000091BF0000}"/>
    <cellStyle name="Normal 3 3 3 2 5 4 7" xfId="54641" xr:uid="{00000000-0005-0000-0000-000092BF0000}"/>
    <cellStyle name="Normal 3 3 3 2 5 5" xfId="9745" xr:uid="{00000000-0005-0000-0000-000093BF0000}"/>
    <cellStyle name="Normal 3 3 3 2 5 6" xfId="18131" xr:uid="{00000000-0005-0000-0000-000094BF0000}"/>
    <cellStyle name="Normal 3 3 3 2 5 7" xfId="26517" xr:uid="{00000000-0005-0000-0000-000095BF0000}"/>
    <cellStyle name="Normal 3 3 3 2 5 8" xfId="34903" xr:uid="{00000000-0005-0000-0000-000096BF0000}"/>
    <cellStyle name="Normal 3 3 3 2 5 9" xfId="43289" xr:uid="{00000000-0005-0000-0000-000097BF0000}"/>
    <cellStyle name="Normal 3 3 3 2 6" xfId="1735" xr:uid="{00000000-0005-0000-0000-000098BF0000}"/>
    <cellStyle name="Normal 3 3 3 2 6 10" xfId="52060" xr:uid="{00000000-0005-0000-0000-000099BF0000}"/>
    <cellStyle name="Normal 3 3 3 2 6 11" xfId="60446" xr:uid="{00000000-0005-0000-0000-00009ABF0000}"/>
    <cellStyle name="Normal 3 3 3 2 6 2" xfId="2755" xr:uid="{00000000-0005-0000-0000-00009BBF0000}"/>
    <cellStyle name="Normal 3 3 3 2 6 2 2" xfId="5472" xr:uid="{00000000-0005-0000-0000-00009CBF0000}"/>
    <cellStyle name="Normal 3 3 3 2 6 2 2 2" xfId="16826" xr:uid="{00000000-0005-0000-0000-00009DBF0000}"/>
    <cellStyle name="Normal 3 3 3 2 6 2 2 3" xfId="25212" xr:uid="{00000000-0005-0000-0000-00009EBF0000}"/>
    <cellStyle name="Normal 3 3 3 2 6 2 2 4" xfId="33598" xr:uid="{00000000-0005-0000-0000-00009FBF0000}"/>
    <cellStyle name="Normal 3 3 3 2 6 2 2 5" xfId="41984" xr:uid="{00000000-0005-0000-0000-0000A0BF0000}"/>
    <cellStyle name="Normal 3 3 3 2 6 2 2 6" xfId="50370" xr:uid="{00000000-0005-0000-0000-0000A1BF0000}"/>
    <cellStyle name="Normal 3 3 3 2 6 2 2 7" xfId="58756" xr:uid="{00000000-0005-0000-0000-0000A2BF0000}"/>
    <cellStyle name="Normal 3 3 3 2 6 2 3" xfId="8440" xr:uid="{00000000-0005-0000-0000-0000A3BF0000}"/>
    <cellStyle name="Normal 3 3 3 2 6 2 3 2" xfId="14116" xr:uid="{00000000-0005-0000-0000-0000A4BF0000}"/>
    <cellStyle name="Normal 3 3 3 2 6 2 3 3" xfId="22502" xr:uid="{00000000-0005-0000-0000-0000A5BF0000}"/>
    <cellStyle name="Normal 3 3 3 2 6 2 3 4" xfId="30888" xr:uid="{00000000-0005-0000-0000-0000A6BF0000}"/>
    <cellStyle name="Normal 3 3 3 2 6 2 3 5" xfId="39274" xr:uid="{00000000-0005-0000-0000-0000A7BF0000}"/>
    <cellStyle name="Normal 3 3 3 2 6 2 3 6" xfId="47660" xr:uid="{00000000-0005-0000-0000-0000A8BF0000}"/>
    <cellStyle name="Normal 3 3 3 2 6 2 3 7" xfId="56046" xr:uid="{00000000-0005-0000-0000-0000A9BF0000}"/>
    <cellStyle name="Normal 3 3 3 2 6 2 4" xfId="11150" xr:uid="{00000000-0005-0000-0000-0000AABF0000}"/>
    <cellStyle name="Normal 3 3 3 2 6 2 5" xfId="19536" xr:uid="{00000000-0005-0000-0000-0000ABBF0000}"/>
    <cellStyle name="Normal 3 3 3 2 6 2 6" xfId="27922" xr:uid="{00000000-0005-0000-0000-0000ACBF0000}"/>
    <cellStyle name="Normal 3 3 3 2 6 2 7" xfId="36308" xr:uid="{00000000-0005-0000-0000-0000ADBF0000}"/>
    <cellStyle name="Normal 3 3 3 2 6 2 8" xfId="44694" xr:uid="{00000000-0005-0000-0000-0000AEBF0000}"/>
    <cellStyle name="Normal 3 3 3 2 6 2 9" xfId="53080" xr:uid="{00000000-0005-0000-0000-0000AFBF0000}"/>
    <cellStyle name="Normal 3 3 3 2 6 3" xfId="4452" xr:uid="{00000000-0005-0000-0000-0000B0BF0000}"/>
    <cellStyle name="Normal 3 3 3 2 6 3 2" xfId="15806" xr:uid="{00000000-0005-0000-0000-0000B1BF0000}"/>
    <cellStyle name="Normal 3 3 3 2 6 3 3" xfId="24192" xr:uid="{00000000-0005-0000-0000-0000B2BF0000}"/>
    <cellStyle name="Normal 3 3 3 2 6 3 4" xfId="32578" xr:uid="{00000000-0005-0000-0000-0000B3BF0000}"/>
    <cellStyle name="Normal 3 3 3 2 6 3 5" xfId="40964" xr:uid="{00000000-0005-0000-0000-0000B4BF0000}"/>
    <cellStyle name="Normal 3 3 3 2 6 3 6" xfId="49350" xr:uid="{00000000-0005-0000-0000-0000B5BF0000}"/>
    <cellStyle name="Normal 3 3 3 2 6 3 7" xfId="57736" xr:uid="{00000000-0005-0000-0000-0000B6BF0000}"/>
    <cellStyle name="Normal 3 3 3 2 6 4" xfId="7420" xr:uid="{00000000-0005-0000-0000-0000B7BF0000}"/>
    <cellStyle name="Normal 3 3 3 2 6 4 2" xfId="13096" xr:uid="{00000000-0005-0000-0000-0000B8BF0000}"/>
    <cellStyle name="Normal 3 3 3 2 6 4 3" xfId="21482" xr:uid="{00000000-0005-0000-0000-0000B9BF0000}"/>
    <cellStyle name="Normal 3 3 3 2 6 4 4" xfId="29868" xr:uid="{00000000-0005-0000-0000-0000BABF0000}"/>
    <cellStyle name="Normal 3 3 3 2 6 4 5" xfId="38254" xr:uid="{00000000-0005-0000-0000-0000BBBF0000}"/>
    <cellStyle name="Normal 3 3 3 2 6 4 6" xfId="46640" xr:uid="{00000000-0005-0000-0000-0000BCBF0000}"/>
    <cellStyle name="Normal 3 3 3 2 6 4 7" xfId="55026" xr:uid="{00000000-0005-0000-0000-0000BDBF0000}"/>
    <cellStyle name="Normal 3 3 3 2 6 5" xfId="10130" xr:uid="{00000000-0005-0000-0000-0000BEBF0000}"/>
    <cellStyle name="Normal 3 3 3 2 6 6" xfId="18516" xr:uid="{00000000-0005-0000-0000-0000BFBF0000}"/>
    <cellStyle name="Normal 3 3 3 2 6 7" xfId="26902" xr:uid="{00000000-0005-0000-0000-0000C0BF0000}"/>
    <cellStyle name="Normal 3 3 3 2 6 8" xfId="35288" xr:uid="{00000000-0005-0000-0000-0000C1BF0000}"/>
    <cellStyle name="Normal 3 3 3 2 6 9" xfId="43674" xr:uid="{00000000-0005-0000-0000-0000C2BF0000}"/>
    <cellStyle name="Normal 3 3 3 2 7" xfId="2370" xr:uid="{00000000-0005-0000-0000-0000C3BF0000}"/>
    <cellStyle name="Normal 3 3 3 2 7 2" xfId="5087" xr:uid="{00000000-0005-0000-0000-0000C4BF0000}"/>
    <cellStyle name="Normal 3 3 3 2 7 2 2" xfId="16441" xr:uid="{00000000-0005-0000-0000-0000C5BF0000}"/>
    <cellStyle name="Normal 3 3 3 2 7 2 3" xfId="24827" xr:uid="{00000000-0005-0000-0000-0000C6BF0000}"/>
    <cellStyle name="Normal 3 3 3 2 7 2 4" xfId="33213" xr:uid="{00000000-0005-0000-0000-0000C7BF0000}"/>
    <cellStyle name="Normal 3 3 3 2 7 2 5" xfId="41599" xr:uid="{00000000-0005-0000-0000-0000C8BF0000}"/>
    <cellStyle name="Normal 3 3 3 2 7 2 6" xfId="49985" xr:uid="{00000000-0005-0000-0000-0000C9BF0000}"/>
    <cellStyle name="Normal 3 3 3 2 7 2 7" xfId="58371" xr:uid="{00000000-0005-0000-0000-0000CABF0000}"/>
    <cellStyle name="Normal 3 3 3 2 7 3" xfId="8055" xr:uid="{00000000-0005-0000-0000-0000CBBF0000}"/>
    <cellStyle name="Normal 3 3 3 2 7 3 2" xfId="13731" xr:uid="{00000000-0005-0000-0000-0000CCBF0000}"/>
    <cellStyle name="Normal 3 3 3 2 7 3 3" xfId="22117" xr:uid="{00000000-0005-0000-0000-0000CDBF0000}"/>
    <cellStyle name="Normal 3 3 3 2 7 3 4" xfId="30503" xr:uid="{00000000-0005-0000-0000-0000CEBF0000}"/>
    <cellStyle name="Normal 3 3 3 2 7 3 5" xfId="38889" xr:uid="{00000000-0005-0000-0000-0000CFBF0000}"/>
    <cellStyle name="Normal 3 3 3 2 7 3 6" xfId="47275" xr:uid="{00000000-0005-0000-0000-0000D0BF0000}"/>
    <cellStyle name="Normal 3 3 3 2 7 3 7" xfId="55661" xr:uid="{00000000-0005-0000-0000-0000D1BF0000}"/>
    <cellStyle name="Normal 3 3 3 2 7 4" xfId="10765" xr:uid="{00000000-0005-0000-0000-0000D2BF0000}"/>
    <cellStyle name="Normal 3 3 3 2 7 5" xfId="19151" xr:uid="{00000000-0005-0000-0000-0000D3BF0000}"/>
    <cellStyle name="Normal 3 3 3 2 7 6" xfId="27537" xr:uid="{00000000-0005-0000-0000-0000D4BF0000}"/>
    <cellStyle name="Normal 3 3 3 2 7 7" xfId="35923" xr:uid="{00000000-0005-0000-0000-0000D5BF0000}"/>
    <cellStyle name="Normal 3 3 3 2 7 8" xfId="44309" xr:uid="{00000000-0005-0000-0000-0000D6BF0000}"/>
    <cellStyle name="Normal 3 3 3 2 7 9" xfId="52695" xr:uid="{00000000-0005-0000-0000-0000D7BF0000}"/>
    <cellStyle name="Normal 3 3 3 2 8" xfId="775" xr:uid="{00000000-0005-0000-0000-0000D8BF0000}"/>
    <cellStyle name="Normal 3 3 3 2 8 2" xfId="6575" xr:uid="{00000000-0005-0000-0000-0000D9BF0000}"/>
    <cellStyle name="Normal 3 3 3 2 8 3" xfId="12251" xr:uid="{00000000-0005-0000-0000-0000DABF0000}"/>
    <cellStyle name="Normal 3 3 3 2 8 4" xfId="20637" xr:uid="{00000000-0005-0000-0000-0000DBBF0000}"/>
    <cellStyle name="Normal 3 3 3 2 8 5" xfId="29023" xr:uid="{00000000-0005-0000-0000-0000DCBF0000}"/>
    <cellStyle name="Normal 3 3 3 2 8 6" xfId="37409" xr:uid="{00000000-0005-0000-0000-0000DDBF0000}"/>
    <cellStyle name="Normal 3 3 3 2 8 7" xfId="45795" xr:uid="{00000000-0005-0000-0000-0000DEBF0000}"/>
    <cellStyle name="Normal 3 3 3 2 8 8" xfId="54181" xr:uid="{00000000-0005-0000-0000-0000DFBF0000}"/>
    <cellStyle name="Normal 3 3 3 2 9" xfId="3607" xr:uid="{00000000-0005-0000-0000-0000E0BF0000}"/>
    <cellStyle name="Normal 3 3 3 2 9 2" xfId="14961" xr:uid="{00000000-0005-0000-0000-0000E1BF0000}"/>
    <cellStyle name="Normal 3 3 3 2 9 3" xfId="23347" xr:uid="{00000000-0005-0000-0000-0000E2BF0000}"/>
    <cellStyle name="Normal 3 3 3 2 9 4" xfId="31733" xr:uid="{00000000-0005-0000-0000-0000E3BF0000}"/>
    <cellStyle name="Normal 3 3 3 2 9 5" xfId="40119" xr:uid="{00000000-0005-0000-0000-0000E4BF0000}"/>
    <cellStyle name="Normal 3 3 3 2 9 6" xfId="48505" xr:uid="{00000000-0005-0000-0000-0000E5BF0000}"/>
    <cellStyle name="Normal 3 3 3 2 9 7" xfId="56891" xr:uid="{00000000-0005-0000-0000-0000E6BF0000}"/>
    <cellStyle name="Normal 3 3 3 2_Sheet1" xfId="445" xr:uid="{00000000-0005-0000-0000-0000E7BF0000}"/>
    <cellStyle name="Normal 3 3 3 20" xfId="60967" xr:uid="{00000000-0005-0000-0000-0000E8BF0000}"/>
    <cellStyle name="Normal 3 3 3 3" xfId="446" xr:uid="{00000000-0005-0000-0000-0000E9BF0000}"/>
    <cellStyle name="Normal 3 3 3 3 10" xfId="9289" xr:uid="{00000000-0005-0000-0000-0000EABF0000}"/>
    <cellStyle name="Normal 3 3 3 3 11" xfId="17675" xr:uid="{00000000-0005-0000-0000-0000EBBF0000}"/>
    <cellStyle name="Normal 3 3 3 3 12" xfId="26061" xr:uid="{00000000-0005-0000-0000-0000ECBF0000}"/>
    <cellStyle name="Normal 3 3 3 3 13" xfId="34447" xr:uid="{00000000-0005-0000-0000-0000EDBF0000}"/>
    <cellStyle name="Normal 3 3 3 3 14" xfId="42833" xr:uid="{00000000-0005-0000-0000-0000EEBF0000}"/>
    <cellStyle name="Normal 3 3 3 3 15" xfId="51219" xr:uid="{00000000-0005-0000-0000-0000EFBF0000}"/>
    <cellStyle name="Normal 3 3 3 3 16" xfId="59605" xr:uid="{00000000-0005-0000-0000-0000F0BF0000}"/>
    <cellStyle name="Normal 3 3 3 3 17" xfId="60972" xr:uid="{00000000-0005-0000-0000-0000F1BF0000}"/>
    <cellStyle name="Normal 3 3 3 3 2" xfId="447" xr:uid="{00000000-0005-0000-0000-0000F2BF0000}"/>
    <cellStyle name="Normal 3 3 3 3 2 10" xfId="34448" xr:uid="{00000000-0005-0000-0000-0000F3BF0000}"/>
    <cellStyle name="Normal 3 3 3 3 2 11" xfId="42834" xr:uid="{00000000-0005-0000-0000-0000F4BF0000}"/>
    <cellStyle name="Normal 3 3 3 3 2 12" xfId="51220" xr:uid="{00000000-0005-0000-0000-0000F5BF0000}"/>
    <cellStyle name="Normal 3 3 3 3 2 13" xfId="59606" xr:uid="{00000000-0005-0000-0000-0000F6BF0000}"/>
    <cellStyle name="Normal 3 3 3 3 2 14" xfId="60973" xr:uid="{00000000-0005-0000-0000-0000F7BF0000}"/>
    <cellStyle name="Normal 3 3 3 3 2 2" xfId="1271" xr:uid="{00000000-0005-0000-0000-0000F8BF0000}"/>
    <cellStyle name="Normal 3 3 3 3 2 2 10" xfId="51682" xr:uid="{00000000-0005-0000-0000-0000F9BF0000}"/>
    <cellStyle name="Normal 3 3 3 3 2 2 11" xfId="60068" xr:uid="{00000000-0005-0000-0000-0000FABF0000}"/>
    <cellStyle name="Normal 3 3 3 3 2 2 12" xfId="61468" xr:uid="{00000000-0005-0000-0000-0000FBBF0000}"/>
    <cellStyle name="Normal 3 3 3 3 2 2 2" xfId="3222" xr:uid="{00000000-0005-0000-0000-0000FCBF0000}"/>
    <cellStyle name="Normal 3 3 3 3 2 2 2 2" xfId="5939" xr:uid="{00000000-0005-0000-0000-0000FDBF0000}"/>
    <cellStyle name="Normal 3 3 3 3 2 2 2 2 2" xfId="17293" xr:uid="{00000000-0005-0000-0000-0000FEBF0000}"/>
    <cellStyle name="Normal 3 3 3 3 2 2 2 2 3" xfId="25679" xr:uid="{00000000-0005-0000-0000-0000FFBF0000}"/>
    <cellStyle name="Normal 3 3 3 3 2 2 2 2 4" xfId="34065" xr:uid="{00000000-0005-0000-0000-000000C00000}"/>
    <cellStyle name="Normal 3 3 3 3 2 2 2 2 5" xfId="42451" xr:uid="{00000000-0005-0000-0000-000001C00000}"/>
    <cellStyle name="Normal 3 3 3 3 2 2 2 2 6" xfId="50837" xr:uid="{00000000-0005-0000-0000-000002C00000}"/>
    <cellStyle name="Normal 3 3 3 3 2 2 2 2 7" xfId="59223" xr:uid="{00000000-0005-0000-0000-000003C00000}"/>
    <cellStyle name="Normal 3 3 3 3 2 2 2 3" xfId="8907" xr:uid="{00000000-0005-0000-0000-000004C00000}"/>
    <cellStyle name="Normal 3 3 3 3 2 2 2 3 2" xfId="14583" xr:uid="{00000000-0005-0000-0000-000005C00000}"/>
    <cellStyle name="Normal 3 3 3 3 2 2 2 3 3" xfId="22969" xr:uid="{00000000-0005-0000-0000-000006C00000}"/>
    <cellStyle name="Normal 3 3 3 3 2 2 2 3 4" xfId="31355" xr:uid="{00000000-0005-0000-0000-000007C00000}"/>
    <cellStyle name="Normal 3 3 3 3 2 2 2 3 5" xfId="39741" xr:uid="{00000000-0005-0000-0000-000008C00000}"/>
    <cellStyle name="Normal 3 3 3 3 2 2 2 3 6" xfId="48127" xr:uid="{00000000-0005-0000-0000-000009C00000}"/>
    <cellStyle name="Normal 3 3 3 3 2 2 2 3 7" xfId="56513" xr:uid="{00000000-0005-0000-0000-00000AC00000}"/>
    <cellStyle name="Normal 3 3 3 3 2 2 2 4" xfId="11617" xr:uid="{00000000-0005-0000-0000-00000BC00000}"/>
    <cellStyle name="Normal 3 3 3 3 2 2 2 5" xfId="20003" xr:uid="{00000000-0005-0000-0000-00000CC00000}"/>
    <cellStyle name="Normal 3 3 3 3 2 2 2 6" xfId="28389" xr:uid="{00000000-0005-0000-0000-00000DC00000}"/>
    <cellStyle name="Normal 3 3 3 3 2 2 2 7" xfId="36775" xr:uid="{00000000-0005-0000-0000-00000EC00000}"/>
    <cellStyle name="Normal 3 3 3 3 2 2 2 8" xfId="45161" xr:uid="{00000000-0005-0000-0000-00000FC00000}"/>
    <cellStyle name="Normal 3 3 3 3 2 2 2 9" xfId="53547" xr:uid="{00000000-0005-0000-0000-000010C00000}"/>
    <cellStyle name="Normal 3 3 3 3 2 2 3" xfId="4074" xr:uid="{00000000-0005-0000-0000-000011C00000}"/>
    <cellStyle name="Normal 3 3 3 3 2 2 3 2" xfId="15428" xr:uid="{00000000-0005-0000-0000-000012C00000}"/>
    <cellStyle name="Normal 3 3 3 3 2 2 3 3" xfId="23814" xr:uid="{00000000-0005-0000-0000-000013C00000}"/>
    <cellStyle name="Normal 3 3 3 3 2 2 3 4" xfId="32200" xr:uid="{00000000-0005-0000-0000-000014C00000}"/>
    <cellStyle name="Normal 3 3 3 3 2 2 3 5" xfId="40586" xr:uid="{00000000-0005-0000-0000-000015C00000}"/>
    <cellStyle name="Normal 3 3 3 3 2 2 3 6" xfId="48972" xr:uid="{00000000-0005-0000-0000-000016C00000}"/>
    <cellStyle name="Normal 3 3 3 3 2 2 3 7" xfId="57358" xr:uid="{00000000-0005-0000-0000-000017C00000}"/>
    <cellStyle name="Normal 3 3 3 3 2 2 4" xfId="7042" xr:uid="{00000000-0005-0000-0000-000018C00000}"/>
    <cellStyle name="Normal 3 3 3 3 2 2 4 2" xfId="12718" xr:uid="{00000000-0005-0000-0000-000019C00000}"/>
    <cellStyle name="Normal 3 3 3 3 2 2 4 3" xfId="21104" xr:uid="{00000000-0005-0000-0000-00001AC00000}"/>
    <cellStyle name="Normal 3 3 3 3 2 2 4 4" xfId="29490" xr:uid="{00000000-0005-0000-0000-00001BC00000}"/>
    <cellStyle name="Normal 3 3 3 3 2 2 4 5" xfId="37876" xr:uid="{00000000-0005-0000-0000-00001CC00000}"/>
    <cellStyle name="Normal 3 3 3 3 2 2 4 6" xfId="46262" xr:uid="{00000000-0005-0000-0000-00001DC00000}"/>
    <cellStyle name="Normal 3 3 3 3 2 2 4 7" xfId="54648" xr:uid="{00000000-0005-0000-0000-00001EC00000}"/>
    <cellStyle name="Normal 3 3 3 3 2 2 5" xfId="9752" xr:uid="{00000000-0005-0000-0000-00001FC00000}"/>
    <cellStyle name="Normal 3 3 3 3 2 2 6" xfId="18138" xr:uid="{00000000-0005-0000-0000-000020C00000}"/>
    <cellStyle name="Normal 3 3 3 3 2 2 7" xfId="26524" xr:uid="{00000000-0005-0000-0000-000021C00000}"/>
    <cellStyle name="Normal 3 3 3 3 2 2 8" xfId="34910" xr:uid="{00000000-0005-0000-0000-000022C00000}"/>
    <cellStyle name="Normal 3 3 3 3 2 2 9" xfId="43296" xr:uid="{00000000-0005-0000-0000-000023C00000}"/>
    <cellStyle name="Normal 3 3 3 3 2 3" xfId="1740" xr:uid="{00000000-0005-0000-0000-000024C00000}"/>
    <cellStyle name="Normal 3 3 3 3 2 3 10" xfId="52065" xr:uid="{00000000-0005-0000-0000-000025C00000}"/>
    <cellStyle name="Normal 3 3 3 3 2 3 11" xfId="60451" xr:uid="{00000000-0005-0000-0000-000026C00000}"/>
    <cellStyle name="Normal 3 3 3 3 2 3 2" xfId="2760" xr:uid="{00000000-0005-0000-0000-000027C00000}"/>
    <cellStyle name="Normal 3 3 3 3 2 3 2 2" xfId="5477" xr:uid="{00000000-0005-0000-0000-000028C00000}"/>
    <cellStyle name="Normal 3 3 3 3 2 3 2 2 2" xfId="16831" xr:uid="{00000000-0005-0000-0000-000029C00000}"/>
    <cellStyle name="Normal 3 3 3 3 2 3 2 2 3" xfId="25217" xr:uid="{00000000-0005-0000-0000-00002AC00000}"/>
    <cellStyle name="Normal 3 3 3 3 2 3 2 2 4" xfId="33603" xr:uid="{00000000-0005-0000-0000-00002BC00000}"/>
    <cellStyle name="Normal 3 3 3 3 2 3 2 2 5" xfId="41989" xr:uid="{00000000-0005-0000-0000-00002CC00000}"/>
    <cellStyle name="Normal 3 3 3 3 2 3 2 2 6" xfId="50375" xr:uid="{00000000-0005-0000-0000-00002DC00000}"/>
    <cellStyle name="Normal 3 3 3 3 2 3 2 2 7" xfId="58761" xr:uid="{00000000-0005-0000-0000-00002EC00000}"/>
    <cellStyle name="Normal 3 3 3 3 2 3 2 3" xfId="8445" xr:uid="{00000000-0005-0000-0000-00002FC00000}"/>
    <cellStyle name="Normal 3 3 3 3 2 3 2 3 2" xfId="14121" xr:uid="{00000000-0005-0000-0000-000030C00000}"/>
    <cellStyle name="Normal 3 3 3 3 2 3 2 3 3" xfId="22507" xr:uid="{00000000-0005-0000-0000-000031C00000}"/>
    <cellStyle name="Normal 3 3 3 3 2 3 2 3 4" xfId="30893" xr:uid="{00000000-0005-0000-0000-000032C00000}"/>
    <cellStyle name="Normal 3 3 3 3 2 3 2 3 5" xfId="39279" xr:uid="{00000000-0005-0000-0000-000033C00000}"/>
    <cellStyle name="Normal 3 3 3 3 2 3 2 3 6" xfId="47665" xr:uid="{00000000-0005-0000-0000-000034C00000}"/>
    <cellStyle name="Normal 3 3 3 3 2 3 2 3 7" xfId="56051" xr:uid="{00000000-0005-0000-0000-000035C00000}"/>
    <cellStyle name="Normal 3 3 3 3 2 3 2 4" xfId="11155" xr:uid="{00000000-0005-0000-0000-000036C00000}"/>
    <cellStyle name="Normal 3 3 3 3 2 3 2 5" xfId="19541" xr:uid="{00000000-0005-0000-0000-000037C00000}"/>
    <cellStyle name="Normal 3 3 3 3 2 3 2 6" xfId="27927" xr:uid="{00000000-0005-0000-0000-000038C00000}"/>
    <cellStyle name="Normal 3 3 3 3 2 3 2 7" xfId="36313" xr:uid="{00000000-0005-0000-0000-000039C00000}"/>
    <cellStyle name="Normal 3 3 3 3 2 3 2 8" xfId="44699" xr:uid="{00000000-0005-0000-0000-00003AC00000}"/>
    <cellStyle name="Normal 3 3 3 3 2 3 2 9" xfId="53085" xr:uid="{00000000-0005-0000-0000-00003BC00000}"/>
    <cellStyle name="Normal 3 3 3 3 2 3 3" xfId="4457" xr:uid="{00000000-0005-0000-0000-00003CC00000}"/>
    <cellStyle name="Normal 3 3 3 3 2 3 3 2" xfId="15811" xr:uid="{00000000-0005-0000-0000-00003DC00000}"/>
    <cellStyle name="Normal 3 3 3 3 2 3 3 3" xfId="24197" xr:uid="{00000000-0005-0000-0000-00003EC00000}"/>
    <cellStyle name="Normal 3 3 3 3 2 3 3 4" xfId="32583" xr:uid="{00000000-0005-0000-0000-00003FC00000}"/>
    <cellStyle name="Normal 3 3 3 3 2 3 3 5" xfId="40969" xr:uid="{00000000-0005-0000-0000-000040C00000}"/>
    <cellStyle name="Normal 3 3 3 3 2 3 3 6" xfId="49355" xr:uid="{00000000-0005-0000-0000-000041C00000}"/>
    <cellStyle name="Normal 3 3 3 3 2 3 3 7" xfId="57741" xr:uid="{00000000-0005-0000-0000-000042C00000}"/>
    <cellStyle name="Normal 3 3 3 3 2 3 4" xfId="7425" xr:uid="{00000000-0005-0000-0000-000043C00000}"/>
    <cellStyle name="Normal 3 3 3 3 2 3 4 2" xfId="13101" xr:uid="{00000000-0005-0000-0000-000044C00000}"/>
    <cellStyle name="Normal 3 3 3 3 2 3 4 3" xfId="21487" xr:uid="{00000000-0005-0000-0000-000045C00000}"/>
    <cellStyle name="Normal 3 3 3 3 2 3 4 4" xfId="29873" xr:uid="{00000000-0005-0000-0000-000046C00000}"/>
    <cellStyle name="Normal 3 3 3 3 2 3 4 5" xfId="38259" xr:uid="{00000000-0005-0000-0000-000047C00000}"/>
    <cellStyle name="Normal 3 3 3 3 2 3 4 6" xfId="46645" xr:uid="{00000000-0005-0000-0000-000048C00000}"/>
    <cellStyle name="Normal 3 3 3 3 2 3 4 7" xfId="55031" xr:uid="{00000000-0005-0000-0000-000049C00000}"/>
    <cellStyle name="Normal 3 3 3 3 2 3 5" xfId="10135" xr:uid="{00000000-0005-0000-0000-00004AC00000}"/>
    <cellStyle name="Normal 3 3 3 3 2 3 6" xfId="18521" xr:uid="{00000000-0005-0000-0000-00004BC00000}"/>
    <cellStyle name="Normal 3 3 3 3 2 3 7" xfId="26907" xr:uid="{00000000-0005-0000-0000-00004CC00000}"/>
    <cellStyle name="Normal 3 3 3 3 2 3 8" xfId="35293" xr:uid="{00000000-0005-0000-0000-00004DC00000}"/>
    <cellStyle name="Normal 3 3 3 3 2 3 9" xfId="43679" xr:uid="{00000000-0005-0000-0000-00004EC00000}"/>
    <cellStyle name="Normal 3 3 3 3 2 4" xfId="2377" xr:uid="{00000000-0005-0000-0000-00004FC00000}"/>
    <cellStyle name="Normal 3 3 3 3 2 4 2" xfId="5094" xr:uid="{00000000-0005-0000-0000-000050C00000}"/>
    <cellStyle name="Normal 3 3 3 3 2 4 2 2" xfId="16448" xr:uid="{00000000-0005-0000-0000-000051C00000}"/>
    <cellStyle name="Normal 3 3 3 3 2 4 2 3" xfId="24834" xr:uid="{00000000-0005-0000-0000-000052C00000}"/>
    <cellStyle name="Normal 3 3 3 3 2 4 2 4" xfId="33220" xr:uid="{00000000-0005-0000-0000-000053C00000}"/>
    <cellStyle name="Normal 3 3 3 3 2 4 2 5" xfId="41606" xr:uid="{00000000-0005-0000-0000-000054C00000}"/>
    <cellStyle name="Normal 3 3 3 3 2 4 2 6" xfId="49992" xr:uid="{00000000-0005-0000-0000-000055C00000}"/>
    <cellStyle name="Normal 3 3 3 3 2 4 2 7" xfId="58378" xr:uid="{00000000-0005-0000-0000-000056C00000}"/>
    <cellStyle name="Normal 3 3 3 3 2 4 3" xfId="8062" xr:uid="{00000000-0005-0000-0000-000057C00000}"/>
    <cellStyle name="Normal 3 3 3 3 2 4 3 2" xfId="13738" xr:uid="{00000000-0005-0000-0000-000058C00000}"/>
    <cellStyle name="Normal 3 3 3 3 2 4 3 3" xfId="22124" xr:uid="{00000000-0005-0000-0000-000059C00000}"/>
    <cellStyle name="Normal 3 3 3 3 2 4 3 4" xfId="30510" xr:uid="{00000000-0005-0000-0000-00005AC00000}"/>
    <cellStyle name="Normal 3 3 3 3 2 4 3 5" xfId="38896" xr:uid="{00000000-0005-0000-0000-00005BC00000}"/>
    <cellStyle name="Normal 3 3 3 3 2 4 3 6" xfId="47282" xr:uid="{00000000-0005-0000-0000-00005CC00000}"/>
    <cellStyle name="Normal 3 3 3 3 2 4 3 7" xfId="55668" xr:uid="{00000000-0005-0000-0000-00005DC00000}"/>
    <cellStyle name="Normal 3 3 3 3 2 4 4" xfId="10772" xr:uid="{00000000-0005-0000-0000-00005EC00000}"/>
    <cellStyle name="Normal 3 3 3 3 2 4 5" xfId="19158" xr:uid="{00000000-0005-0000-0000-00005FC00000}"/>
    <cellStyle name="Normal 3 3 3 3 2 4 6" xfId="27544" xr:uid="{00000000-0005-0000-0000-000060C00000}"/>
    <cellStyle name="Normal 3 3 3 3 2 4 7" xfId="35930" xr:uid="{00000000-0005-0000-0000-000061C00000}"/>
    <cellStyle name="Normal 3 3 3 3 2 4 8" xfId="44316" xr:uid="{00000000-0005-0000-0000-000062C00000}"/>
    <cellStyle name="Normal 3 3 3 3 2 4 9" xfId="52702" xr:uid="{00000000-0005-0000-0000-000063C00000}"/>
    <cellStyle name="Normal 3 3 3 3 2 5" xfId="3612" xr:uid="{00000000-0005-0000-0000-000064C00000}"/>
    <cellStyle name="Normal 3 3 3 3 2 5 2" xfId="14966" xr:uid="{00000000-0005-0000-0000-000065C00000}"/>
    <cellStyle name="Normal 3 3 3 3 2 5 3" xfId="23352" xr:uid="{00000000-0005-0000-0000-000066C00000}"/>
    <cellStyle name="Normal 3 3 3 3 2 5 4" xfId="31738" xr:uid="{00000000-0005-0000-0000-000067C00000}"/>
    <cellStyle name="Normal 3 3 3 3 2 5 5" xfId="40124" xr:uid="{00000000-0005-0000-0000-000068C00000}"/>
    <cellStyle name="Normal 3 3 3 3 2 5 6" xfId="48510" xr:uid="{00000000-0005-0000-0000-000069C00000}"/>
    <cellStyle name="Normal 3 3 3 3 2 5 7" xfId="56896" xr:uid="{00000000-0005-0000-0000-00006AC00000}"/>
    <cellStyle name="Normal 3 3 3 3 2 6" xfId="6580" xr:uid="{00000000-0005-0000-0000-00006BC00000}"/>
    <cellStyle name="Normal 3 3 3 3 2 6 2" xfId="12256" xr:uid="{00000000-0005-0000-0000-00006CC00000}"/>
    <cellStyle name="Normal 3 3 3 3 2 6 3" xfId="20642" xr:uid="{00000000-0005-0000-0000-00006DC00000}"/>
    <cellStyle name="Normal 3 3 3 3 2 6 4" xfId="29028" xr:uid="{00000000-0005-0000-0000-00006EC00000}"/>
    <cellStyle name="Normal 3 3 3 3 2 6 5" xfId="37414" xr:uid="{00000000-0005-0000-0000-00006FC00000}"/>
    <cellStyle name="Normal 3 3 3 3 2 6 6" xfId="45800" xr:uid="{00000000-0005-0000-0000-000070C00000}"/>
    <cellStyle name="Normal 3 3 3 3 2 6 7" xfId="54186" xr:uid="{00000000-0005-0000-0000-000071C00000}"/>
    <cellStyle name="Normal 3 3 3 3 2 7" xfId="9290" xr:uid="{00000000-0005-0000-0000-000072C00000}"/>
    <cellStyle name="Normal 3 3 3 3 2 8" xfId="17676" xr:uid="{00000000-0005-0000-0000-000073C00000}"/>
    <cellStyle name="Normal 3 3 3 3 2 9" xfId="26062" xr:uid="{00000000-0005-0000-0000-000074C00000}"/>
    <cellStyle name="Normal 3 3 3 3 3" xfId="1272" xr:uid="{00000000-0005-0000-0000-000075C00000}"/>
    <cellStyle name="Normal 3 3 3 3 3 10" xfId="43297" xr:uid="{00000000-0005-0000-0000-000076C00000}"/>
    <cellStyle name="Normal 3 3 3 3 3 11" xfId="51683" xr:uid="{00000000-0005-0000-0000-000077C00000}"/>
    <cellStyle name="Normal 3 3 3 3 3 12" xfId="60069" xr:uid="{00000000-0005-0000-0000-000078C00000}"/>
    <cellStyle name="Normal 3 3 3 3 3 13" xfId="61467" xr:uid="{00000000-0005-0000-0000-000079C00000}"/>
    <cellStyle name="Normal 3 3 3 3 3 2" xfId="1944" xr:uid="{00000000-0005-0000-0000-00007AC00000}"/>
    <cellStyle name="Normal 3 3 3 3 3 2 10" xfId="52269" xr:uid="{00000000-0005-0000-0000-00007BC00000}"/>
    <cellStyle name="Normal 3 3 3 3 3 2 11" xfId="60655" xr:uid="{00000000-0005-0000-0000-00007CC00000}"/>
    <cellStyle name="Normal 3 3 3 3 3 2 2" xfId="3223" xr:uid="{00000000-0005-0000-0000-00007DC00000}"/>
    <cellStyle name="Normal 3 3 3 3 3 2 2 2" xfId="5940" xr:uid="{00000000-0005-0000-0000-00007EC00000}"/>
    <cellStyle name="Normal 3 3 3 3 3 2 2 2 2" xfId="17294" xr:uid="{00000000-0005-0000-0000-00007FC00000}"/>
    <cellStyle name="Normal 3 3 3 3 3 2 2 2 3" xfId="25680" xr:uid="{00000000-0005-0000-0000-000080C00000}"/>
    <cellStyle name="Normal 3 3 3 3 3 2 2 2 4" xfId="34066" xr:uid="{00000000-0005-0000-0000-000081C00000}"/>
    <cellStyle name="Normal 3 3 3 3 3 2 2 2 5" xfId="42452" xr:uid="{00000000-0005-0000-0000-000082C00000}"/>
    <cellStyle name="Normal 3 3 3 3 3 2 2 2 6" xfId="50838" xr:uid="{00000000-0005-0000-0000-000083C00000}"/>
    <cellStyle name="Normal 3 3 3 3 3 2 2 2 7" xfId="59224" xr:uid="{00000000-0005-0000-0000-000084C00000}"/>
    <cellStyle name="Normal 3 3 3 3 3 2 2 3" xfId="8908" xr:uid="{00000000-0005-0000-0000-000085C00000}"/>
    <cellStyle name="Normal 3 3 3 3 3 2 2 3 2" xfId="14584" xr:uid="{00000000-0005-0000-0000-000086C00000}"/>
    <cellStyle name="Normal 3 3 3 3 3 2 2 3 3" xfId="22970" xr:uid="{00000000-0005-0000-0000-000087C00000}"/>
    <cellStyle name="Normal 3 3 3 3 3 2 2 3 4" xfId="31356" xr:uid="{00000000-0005-0000-0000-000088C00000}"/>
    <cellStyle name="Normal 3 3 3 3 3 2 2 3 5" xfId="39742" xr:uid="{00000000-0005-0000-0000-000089C00000}"/>
    <cellStyle name="Normal 3 3 3 3 3 2 2 3 6" xfId="48128" xr:uid="{00000000-0005-0000-0000-00008AC00000}"/>
    <cellStyle name="Normal 3 3 3 3 3 2 2 3 7" xfId="56514" xr:uid="{00000000-0005-0000-0000-00008BC00000}"/>
    <cellStyle name="Normal 3 3 3 3 3 2 2 4" xfId="11618" xr:uid="{00000000-0005-0000-0000-00008CC00000}"/>
    <cellStyle name="Normal 3 3 3 3 3 2 2 5" xfId="20004" xr:uid="{00000000-0005-0000-0000-00008DC00000}"/>
    <cellStyle name="Normal 3 3 3 3 3 2 2 6" xfId="28390" xr:uid="{00000000-0005-0000-0000-00008EC00000}"/>
    <cellStyle name="Normal 3 3 3 3 3 2 2 7" xfId="36776" xr:uid="{00000000-0005-0000-0000-00008FC00000}"/>
    <cellStyle name="Normal 3 3 3 3 3 2 2 8" xfId="45162" xr:uid="{00000000-0005-0000-0000-000090C00000}"/>
    <cellStyle name="Normal 3 3 3 3 3 2 2 9" xfId="53548" xr:uid="{00000000-0005-0000-0000-000091C00000}"/>
    <cellStyle name="Normal 3 3 3 3 3 2 3" xfId="4661" xr:uid="{00000000-0005-0000-0000-000092C00000}"/>
    <cellStyle name="Normal 3 3 3 3 3 2 3 2" xfId="16015" xr:uid="{00000000-0005-0000-0000-000093C00000}"/>
    <cellStyle name="Normal 3 3 3 3 3 2 3 3" xfId="24401" xr:uid="{00000000-0005-0000-0000-000094C00000}"/>
    <cellStyle name="Normal 3 3 3 3 3 2 3 4" xfId="32787" xr:uid="{00000000-0005-0000-0000-000095C00000}"/>
    <cellStyle name="Normal 3 3 3 3 3 2 3 5" xfId="41173" xr:uid="{00000000-0005-0000-0000-000096C00000}"/>
    <cellStyle name="Normal 3 3 3 3 3 2 3 6" xfId="49559" xr:uid="{00000000-0005-0000-0000-000097C00000}"/>
    <cellStyle name="Normal 3 3 3 3 3 2 3 7" xfId="57945" xr:uid="{00000000-0005-0000-0000-000098C00000}"/>
    <cellStyle name="Normal 3 3 3 3 3 2 4" xfId="7629" xr:uid="{00000000-0005-0000-0000-000099C00000}"/>
    <cellStyle name="Normal 3 3 3 3 3 2 4 2" xfId="13305" xr:uid="{00000000-0005-0000-0000-00009AC00000}"/>
    <cellStyle name="Normal 3 3 3 3 3 2 4 3" xfId="21691" xr:uid="{00000000-0005-0000-0000-00009BC00000}"/>
    <cellStyle name="Normal 3 3 3 3 3 2 4 4" xfId="30077" xr:uid="{00000000-0005-0000-0000-00009CC00000}"/>
    <cellStyle name="Normal 3 3 3 3 3 2 4 5" xfId="38463" xr:uid="{00000000-0005-0000-0000-00009DC00000}"/>
    <cellStyle name="Normal 3 3 3 3 3 2 4 6" xfId="46849" xr:uid="{00000000-0005-0000-0000-00009EC00000}"/>
    <cellStyle name="Normal 3 3 3 3 3 2 4 7" xfId="55235" xr:uid="{00000000-0005-0000-0000-00009FC00000}"/>
    <cellStyle name="Normal 3 3 3 3 3 2 5" xfId="10339" xr:uid="{00000000-0005-0000-0000-0000A0C00000}"/>
    <cellStyle name="Normal 3 3 3 3 3 2 6" xfId="18725" xr:uid="{00000000-0005-0000-0000-0000A1C00000}"/>
    <cellStyle name="Normal 3 3 3 3 3 2 7" xfId="27111" xr:uid="{00000000-0005-0000-0000-0000A2C00000}"/>
    <cellStyle name="Normal 3 3 3 3 3 2 8" xfId="35497" xr:uid="{00000000-0005-0000-0000-0000A3C00000}"/>
    <cellStyle name="Normal 3 3 3 3 3 2 9" xfId="43883" xr:uid="{00000000-0005-0000-0000-0000A4C00000}"/>
    <cellStyle name="Normal 3 3 3 3 3 3" xfId="2378" xr:uid="{00000000-0005-0000-0000-0000A5C00000}"/>
    <cellStyle name="Normal 3 3 3 3 3 3 2" xfId="5095" xr:uid="{00000000-0005-0000-0000-0000A6C00000}"/>
    <cellStyle name="Normal 3 3 3 3 3 3 2 2" xfId="16449" xr:uid="{00000000-0005-0000-0000-0000A7C00000}"/>
    <cellStyle name="Normal 3 3 3 3 3 3 2 3" xfId="24835" xr:uid="{00000000-0005-0000-0000-0000A8C00000}"/>
    <cellStyle name="Normal 3 3 3 3 3 3 2 4" xfId="33221" xr:uid="{00000000-0005-0000-0000-0000A9C00000}"/>
    <cellStyle name="Normal 3 3 3 3 3 3 2 5" xfId="41607" xr:uid="{00000000-0005-0000-0000-0000AAC00000}"/>
    <cellStyle name="Normal 3 3 3 3 3 3 2 6" xfId="49993" xr:uid="{00000000-0005-0000-0000-0000ABC00000}"/>
    <cellStyle name="Normal 3 3 3 3 3 3 2 7" xfId="58379" xr:uid="{00000000-0005-0000-0000-0000ACC00000}"/>
    <cellStyle name="Normal 3 3 3 3 3 3 3" xfId="8063" xr:uid="{00000000-0005-0000-0000-0000ADC00000}"/>
    <cellStyle name="Normal 3 3 3 3 3 3 3 2" xfId="13739" xr:uid="{00000000-0005-0000-0000-0000AEC00000}"/>
    <cellStyle name="Normal 3 3 3 3 3 3 3 3" xfId="22125" xr:uid="{00000000-0005-0000-0000-0000AFC00000}"/>
    <cellStyle name="Normal 3 3 3 3 3 3 3 4" xfId="30511" xr:uid="{00000000-0005-0000-0000-0000B0C00000}"/>
    <cellStyle name="Normal 3 3 3 3 3 3 3 5" xfId="38897" xr:uid="{00000000-0005-0000-0000-0000B1C00000}"/>
    <cellStyle name="Normal 3 3 3 3 3 3 3 6" xfId="47283" xr:uid="{00000000-0005-0000-0000-0000B2C00000}"/>
    <cellStyle name="Normal 3 3 3 3 3 3 3 7" xfId="55669" xr:uid="{00000000-0005-0000-0000-0000B3C00000}"/>
    <cellStyle name="Normal 3 3 3 3 3 3 4" xfId="10773" xr:uid="{00000000-0005-0000-0000-0000B4C00000}"/>
    <cellStyle name="Normal 3 3 3 3 3 3 5" xfId="19159" xr:uid="{00000000-0005-0000-0000-0000B5C00000}"/>
    <cellStyle name="Normal 3 3 3 3 3 3 6" xfId="27545" xr:uid="{00000000-0005-0000-0000-0000B6C00000}"/>
    <cellStyle name="Normal 3 3 3 3 3 3 7" xfId="35931" xr:uid="{00000000-0005-0000-0000-0000B7C00000}"/>
    <cellStyle name="Normal 3 3 3 3 3 3 8" xfId="44317" xr:uid="{00000000-0005-0000-0000-0000B8C00000}"/>
    <cellStyle name="Normal 3 3 3 3 3 3 9" xfId="52703" xr:uid="{00000000-0005-0000-0000-0000B9C00000}"/>
    <cellStyle name="Normal 3 3 3 3 3 4" xfId="4075" xr:uid="{00000000-0005-0000-0000-0000BAC00000}"/>
    <cellStyle name="Normal 3 3 3 3 3 4 2" xfId="15429" xr:uid="{00000000-0005-0000-0000-0000BBC00000}"/>
    <cellStyle name="Normal 3 3 3 3 3 4 3" xfId="23815" xr:uid="{00000000-0005-0000-0000-0000BCC00000}"/>
    <cellStyle name="Normal 3 3 3 3 3 4 4" xfId="32201" xr:uid="{00000000-0005-0000-0000-0000BDC00000}"/>
    <cellStyle name="Normal 3 3 3 3 3 4 5" xfId="40587" xr:uid="{00000000-0005-0000-0000-0000BEC00000}"/>
    <cellStyle name="Normal 3 3 3 3 3 4 6" xfId="48973" xr:uid="{00000000-0005-0000-0000-0000BFC00000}"/>
    <cellStyle name="Normal 3 3 3 3 3 4 7" xfId="57359" xr:uid="{00000000-0005-0000-0000-0000C0C00000}"/>
    <cellStyle name="Normal 3 3 3 3 3 5" xfId="7043" xr:uid="{00000000-0005-0000-0000-0000C1C00000}"/>
    <cellStyle name="Normal 3 3 3 3 3 5 2" xfId="12719" xr:uid="{00000000-0005-0000-0000-0000C2C00000}"/>
    <cellStyle name="Normal 3 3 3 3 3 5 3" xfId="21105" xr:uid="{00000000-0005-0000-0000-0000C3C00000}"/>
    <cellStyle name="Normal 3 3 3 3 3 5 4" xfId="29491" xr:uid="{00000000-0005-0000-0000-0000C4C00000}"/>
    <cellStyle name="Normal 3 3 3 3 3 5 5" xfId="37877" xr:uid="{00000000-0005-0000-0000-0000C5C00000}"/>
    <cellStyle name="Normal 3 3 3 3 3 5 6" xfId="46263" xr:uid="{00000000-0005-0000-0000-0000C6C00000}"/>
    <cellStyle name="Normal 3 3 3 3 3 5 7" xfId="54649" xr:uid="{00000000-0005-0000-0000-0000C7C00000}"/>
    <cellStyle name="Normal 3 3 3 3 3 6" xfId="9753" xr:uid="{00000000-0005-0000-0000-0000C8C00000}"/>
    <cellStyle name="Normal 3 3 3 3 3 7" xfId="18139" xr:uid="{00000000-0005-0000-0000-0000C9C00000}"/>
    <cellStyle name="Normal 3 3 3 3 3 8" xfId="26525" xr:uid="{00000000-0005-0000-0000-0000CAC00000}"/>
    <cellStyle name="Normal 3 3 3 3 3 9" xfId="34911" xr:uid="{00000000-0005-0000-0000-0000CBC00000}"/>
    <cellStyle name="Normal 3 3 3 3 4" xfId="1270" xr:uid="{00000000-0005-0000-0000-0000CCC00000}"/>
    <cellStyle name="Normal 3 3 3 3 4 10" xfId="51681" xr:uid="{00000000-0005-0000-0000-0000CDC00000}"/>
    <cellStyle name="Normal 3 3 3 3 4 11" xfId="60067" xr:uid="{00000000-0005-0000-0000-0000CEC00000}"/>
    <cellStyle name="Normal 3 3 3 3 4 2" xfId="3221" xr:uid="{00000000-0005-0000-0000-0000CFC00000}"/>
    <cellStyle name="Normal 3 3 3 3 4 2 2" xfId="5938" xr:uid="{00000000-0005-0000-0000-0000D0C00000}"/>
    <cellStyle name="Normal 3 3 3 3 4 2 2 2" xfId="17292" xr:uid="{00000000-0005-0000-0000-0000D1C00000}"/>
    <cellStyle name="Normal 3 3 3 3 4 2 2 3" xfId="25678" xr:uid="{00000000-0005-0000-0000-0000D2C00000}"/>
    <cellStyle name="Normal 3 3 3 3 4 2 2 4" xfId="34064" xr:uid="{00000000-0005-0000-0000-0000D3C00000}"/>
    <cellStyle name="Normal 3 3 3 3 4 2 2 5" xfId="42450" xr:uid="{00000000-0005-0000-0000-0000D4C00000}"/>
    <cellStyle name="Normal 3 3 3 3 4 2 2 6" xfId="50836" xr:uid="{00000000-0005-0000-0000-0000D5C00000}"/>
    <cellStyle name="Normal 3 3 3 3 4 2 2 7" xfId="59222" xr:uid="{00000000-0005-0000-0000-0000D6C00000}"/>
    <cellStyle name="Normal 3 3 3 3 4 2 3" xfId="8906" xr:uid="{00000000-0005-0000-0000-0000D7C00000}"/>
    <cellStyle name="Normal 3 3 3 3 4 2 3 2" xfId="14582" xr:uid="{00000000-0005-0000-0000-0000D8C00000}"/>
    <cellStyle name="Normal 3 3 3 3 4 2 3 3" xfId="22968" xr:uid="{00000000-0005-0000-0000-0000D9C00000}"/>
    <cellStyle name="Normal 3 3 3 3 4 2 3 4" xfId="31354" xr:uid="{00000000-0005-0000-0000-0000DAC00000}"/>
    <cellStyle name="Normal 3 3 3 3 4 2 3 5" xfId="39740" xr:uid="{00000000-0005-0000-0000-0000DBC00000}"/>
    <cellStyle name="Normal 3 3 3 3 4 2 3 6" xfId="48126" xr:uid="{00000000-0005-0000-0000-0000DCC00000}"/>
    <cellStyle name="Normal 3 3 3 3 4 2 3 7" xfId="56512" xr:uid="{00000000-0005-0000-0000-0000DDC00000}"/>
    <cellStyle name="Normal 3 3 3 3 4 2 4" xfId="11616" xr:uid="{00000000-0005-0000-0000-0000DEC00000}"/>
    <cellStyle name="Normal 3 3 3 3 4 2 5" xfId="20002" xr:uid="{00000000-0005-0000-0000-0000DFC00000}"/>
    <cellStyle name="Normal 3 3 3 3 4 2 6" xfId="28388" xr:uid="{00000000-0005-0000-0000-0000E0C00000}"/>
    <cellStyle name="Normal 3 3 3 3 4 2 7" xfId="36774" xr:uid="{00000000-0005-0000-0000-0000E1C00000}"/>
    <cellStyle name="Normal 3 3 3 3 4 2 8" xfId="45160" xr:uid="{00000000-0005-0000-0000-0000E2C00000}"/>
    <cellStyle name="Normal 3 3 3 3 4 2 9" xfId="53546" xr:uid="{00000000-0005-0000-0000-0000E3C00000}"/>
    <cellStyle name="Normal 3 3 3 3 4 3" xfId="4073" xr:uid="{00000000-0005-0000-0000-0000E4C00000}"/>
    <cellStyle name="Normal 3 3 3 3 4 3 2" xfId="15427" xr:uid="{00000000-0005-0000-0000-0000E5C00000}"/>
    <cellStyle name="Normal 3 3 3 3 4 3 3" xfId="23813" xr:uid="{00000000-0005-0000-0000-0000E6C00000}"/>
    <cellStyle name="Normal 3 3 3 3 4 3 4" xfId="32199" xr:uid="{00000000-0005-0000-0000-0000E7C00000}"/>
    <cellStyle name="Normal 3 3 3 3 4 3 5" xfId="40585" xr:uid="{00000000-0005-0000-0000-0000E8C00000}"/>
    <cellStyle name="Normal 3 3 3 3 4 3 6" xfId="48971" xr:uid="{00000000-0005-0000-0000-0000E9C00000}"/>
    <cellStyle name="Normal 3 3 3 3 4 3 7" xfId="57357" xr:uid="{00000000-0005-0000-0000-0000EAC00000}"/>
    <cellStyle name="Normal 3 3 3 3 4 4" xfId="7041" xr:uid="{00000000-0005-0000-0000-0000EBC00000}"/>
    <cellStyle name="Normal 3 3 3 3 4 4 2" xfId="12717" xr:uid="{00000000-0005-0000-0000-0000ECC00000}"/>
    <cellStyle name="Normal 3 3 3 3 4 4 3" xfId="21103" xr:uid="{00000000-0005-0000-0000-0000EDC00000}"/>
    <cellStyle name="Normal 3 3 3 3 4 4 4" xfId="29489" xr:uid="{00000000-0005-0000-0000-0000EEC00000}"/>
    <cellStyle name="Normal 3 3 3 3 4 4 5" xfId="37875" xr:uid="{00000000-0005-0000-0000-0000EFC00000}"/>
    <cellStyle name="Normal 3 3 3 3 4 4 6" xfId="46261" xr:uid="{00000000-0005-0000-0000-0000F0C00000}"/>
    <cellStyle name="Normal 3 3 3 3 4 4 7" xfId="54647" xr:uid="{00000000-0005-0000-0000-0000F1C00000}"/>
    <cellStyle name="Normal 3 3 3 3 4 5" xfId="9751" xr:uid="{00000000-0005-0000-0000-0000F2C00000}"/>
    <cellStyle name="Normal 3 3 3 3 4 6" xfId="18137" xr:uid="{00000000-0005-0000-0000-0000F3C00000}"/>
    <cellStyle name="Normal 3 3 3 3 4 7" xfId="26523" xr:uid="{00000000-0005-0000-0000-0000F4C00000}"/>
    <cellStyle name="Normal 3 3 3 3 4 8" xfId="34909" xr:uid="{00000000-0005-0000-0000-0000F5C00000}"/>
    <cellStyle name="Normal 3 3 3 3 4 9" xfId="43295" xr:uid="{00000000-0005-0000-0000-0000F6C00000}"/>
    <cellStyle name="Normal 3 3 3 3 5" xfId="1739" xr:uid="{00000000-0005-0000-0000-0000F7C00000}"/>
    <cellStyle name="Normal 3 3 3 3 5 10" xfId="52064" xr:uid="{00000000-0005-0000-0000-0000F8C00000}"/>
    <cellStyle name="Normal 3 3 3 3 5 11" xfId="60450" xr:uid="{00000000-0005-0000-0000-0000F9C00000}"/>
    <cellStyle name="Normal 3 3 3 3 5 2" xfId="2759" xr:uid="{00000000-0005-0000-0000-0000FAC00000}"/>
    <cellStyle name="Normal 3 3 3 3 5 2 2" xfId="5476" xr:uid="{00000000-0005-0000-0000-0000FBC00000}"/>
    <cellStyle name="Normal 3 3 3 3 5 2 2 2" xfId="16830" xr:uid="{00000000-0005-0000-0000-0000FCC00000}"/>
    <cellStyle name="Normal 3 3 3 3 5 2 2 3" xfId="25216" xr:uid="{00000000-0005-0000-0000-0000FDC00000}"/>
    <cellStyle name="Normal 3 3 3 3 5 2 2 4" xfId="33602" xr:uid="{00000000-0005-0000-0000-0000FEC00000}"/>
    <cellStyle name="Normal 3 3 3 3 5 2 2 5" xfId="41988" xr:uid="{00000000-0005-0000-0000-0000FFC00000}"/>
    <cellStyle name="Normal 3 3 3 3 5 2 2 6" xfId="50374" xr:uid="{00000000-0005-0000-0000-000000C10000}"/>
    <cellStyle name="Normal 3 3 3 3 5 2 2 7" xfId="58760" xr:uid="{00000000-0005-0000-0000-000001C10000}"/>
    <cellStyle name="Normal 3 3 3 3 5 2 3" xfId="8444" xr:uid="{00000000-0005-0000-0000-000002C10000}"/>
    <cellStyle name="Normal 3 3 3 3 5 2 3 2" xfId="14120" xr:uid="{00000000-0005-0000-0000-000003C10000}"/>
    <cellStyle name="Normal 3 3 3 3 5 2 3 3" xfId="22506" xr:uid="{00000000-0005-0000-0000-000004C10000}"/>
    <cellStyle name="Normal 3 3 3 3 5 2 3 4" xfId="30892" xr:uid="{00000000-0005-0000-0000-000005C10000}"/>
    <cellStyle name="Normal 3 3 3 3 5 2 3 5" xfId="39278" xr:uid="{00000000-0005-0000-0000-000006C10000}"/>
    <cellStyle name="Normal 3 3 3 3 5 2 3 6" xfId="47664" xr:uid="{00000000-0005-0000-0000-000007C10000}"/>
    <cellStyle name="Normal 3 3 3 3 5 2 3 7" xfId="56050" xr:uid="{00000000-0005-0000-0000-000008C10000}"/>
    <cellStyle name="Normal 3 3 3 3 5 2 4" xfId="11154" xr:uid="{00000000-0005-0000-0000-000009C10000}"/>
    <cellStyle name="Normal 3 3 3 3 5 2 5" xfId="19540" xr:uid="{00000000-0005-0000-0000-00000AC10000}"/>
    <cellStyle name="Normal 3 3 3 3 5 2 6" xfId="27926" xr:uid="{00000000-0005-0000-0000-00000BC10000}"/>
    <cellStyle name="Normal 3 3 3 3 5 2 7" xfId="36312" xr:uid="{00000000-0005-0000-0000-00000CC10000}"/>
    <cellStyle name="Normal 3 3 3 3 5 2 8" xfId="44698" xr:uid="{00000000-0005-0000-0000-00000DC10000}"/>
    <cellStyle name="Normal 3 3 3 3 5 2 9" xfId="53084" xr:uid="{00000000-0005-0000-0000-00000EC10000}"/>
    <cellStyle name="Normal 3 3 3 3 5 3" xfId="4456" xr:uid="{00000000-0005-0000-0000-00000FC10000}"/>
    <cellStyle name="Normal 3 3 3 3 5 3 2" xfId="15810" xr:uid="{00000000-0005-0000-0000-000010C10000}"/>
    <cellStyle name="Normal 3 3 3 3 5 3 3" xfId="24196" xr:uid="{00000000-0005-0000-0000-000011C10000}"/>
    <cellStyle name="Normal 3 3 3 3 5 3 4" xfId="32582" xr:uid="{00000000-0005-0000-0000-000012C10000}"/>
    <cellStyle name="Normal 3 3 3 3 5 3 5" xfId="40968" xr:uid="{00000000-0005-0000-0000-000013C10000}"/>
    <cellStyle name="Normal 3 3 3 3 5 3 6" xfId="49354" xr:uid="{00000000-0005-0000-0000-000014C10000}"/>
    <cellStyle name="Normal 3 3 3 3 5 3 7" xfId="57740" xr:uid="{00000000-0005-0000-0000-000015C10000}"/>
    <cellStyle name="Normal 3 3 3 3 5 4" xfId="7424" xr:uid="{00000000-0005-0000-0000-000016C10000}"/>
    <cellStyle name="Normal 3 3 3 3 5 4 2" xfId="13100" xr:uid="{00000000-0005-0000-0000-000017C10000}"/>
    <cellStyle name="Normal 3 3 3 3 5 4 3" xfId="21486" xr:uid="{00000000-0005-0000-0000-000018C10000}"/>
    <cellStyle name="Normal 3 3 3 3 5 4 4" xfId="29872" xr:uid="{00000000-0005-0000-0000-000019C10000}"/>
    <cellStyle name="Normal 3 3 3 3 5 4 5" xfId="38258" xr:uid="{00000000-0005-0000-0000-00001AC10000}"/>
    <cellStyle name="Normal 3 3 3 3 5 4 6" xfId="46644" xr:uid="{00000000-0005-0000-0000-00001BC10000}"/>
    <cellStyle name="Normal 3 3 3 3 5 4 7" xfId="55030" xr:uid="{00000000-0005-0000-0000-00001CC10000}"/>
    <cellStyle name="Normal 3 3 3 3 5 5" xfId="10134" xr:uid="{00000000-0005-0000-0000-00001DC10000}"/>
    <cellStyle name="Normal 3 3 3 3 5 6" xfId="18520" xr:uid="{00000000-0005-0000-0000-00001EC10000}"/>
    <cellStyle name="Normal 3 3 3 3 5 7" xfId="26906" xr:uid="{00000000-0005-0000-0000-00001FC10000}"/>
    <cellStyle name="Normal 3 3 3 3 5 8" xfId="35292" xr:uid="{00000000-0005-0000-0000-000020C10000}"/>
    <cellStyle name="Normal 3 3 3 3 5 9" xfId="43678" xr:uid="{00000000-0005-0000-0000-000021C10000}"/>
    <cellStyle name="Normal 3 3 3 3 6" xfId="2376" xr:uid="{00000000-0005-0000-0000-000022C10000}"/>
    <cellStyle name="Normal 3 3 3 3 6 2" xfId="5093" xr:uid="{00000000-0005-0000-0000-000023C10000}"/>
    <cellStyle name="Normal 3 3 3 3 6 2 2" xfId="16447" xr:uid="{00000000-0005-0000-0000-000024C10000}"/>
    <cellStyle name="Normal 3 3 3 3 6 2 3" xfId="24833" xr:uid="{00000000-0005-0000-0000-000025C10000}"/>
    <cellStyle name="Normal 3 3 3 3 6 2 4" xfId="33219" xr:uid="{00000000-0005-0000-0000-000026C10000}"/>
    <cellStyle name="Normal 3 3 3 3 6 2 5" xfId="41605" xr:uid="{00000000-0005-0000-0000-000027C10000}"/>
    <cellStyle name="Normal 3 3 3 3 6 2 6" xfId="49991" xr:uid="{00000000-0005-0000-0000-000028C10000}"/>
    <cellStyle name="Normal 3 3 3 3 6 2 7" xfId="58377" xr:uid="{00000000-0005-0000-0000-000029C10000}"/>
    <cellStyle name="Normal 3 3 3 3 6 3" xfId="8061" xr:uid="{00000000-0005-0000-0000-00002AC10000}"/>
    <cellStyle name="Normal 3 3 3 3 6 3 2" xfId="13737" xr:uid="{00000000-0005-0000-0000-00002BC10000}"/>
    <cellStyle name="Normal 3 3 3 3 6 3 3" xfId="22123" xr:uid="{00000000-0005-0000-0000-00002CC10000}"/>
    <cellStyle name="Normal 3 3 3 3 6 3 4" xfId="30509" xr:uid="{00000000-0005-0000-0000-00002DC10000}"/>
    <cellStyle name="Normal 3 3 3 3 6 3 5" xfId="38895" xr:uid="{00000000-0005-0000-0000-00002EC10000}"/>
    <cellStyle name="Normal 3 3 3 3 6 3 6" xfId="47281" xr:uid="{00000000-0005-0000-0000-00002FC10000}"/>
    <cellStyle name="Normal 3 3 3 3 6 3 7" xfId="55667" xr:uid="{00000000-0005-0000-0000-000030C10000}"/>
    <cellStyle name="Normal 3 3 3 3 6 4" xfId="10771" xr:uid="{00000000-0005-0000-0000-000031C10000}"/>
    <cellStyle name="Normal 3 3 3 3 6 5" xfId="19157" xr:uid="{00000000-0005-0000-0000-000032C10000}"/>
    <cellStyle name="Normal 3 3 3 3 6 6" xfId="27543" xr:uid="{00000000-0005-0000-0000-000033C10000}"/>
    <cellStyle name="Normal 3 3 3 3 6 7" xfId="35929" xr:uid="{00000000-0005-0000-0000-000034C10000}"/>
    <cellStyle name="Normal 3 3 3 3 6 8" xfId="44315" xr:uid="{00000000-0005-0000-0000-000035C10000}"/>
    <cellStyle name="Normal 3 3 3 3 6 9" xfId="52701" xr:uid="{00000000-0005-0000-0000-000036C10000}"/>
    <cellStyle name="Normal 3 3 3 3 7" xfId="778" xr:uid="{00000000-0005-0000-0000-000037C10000}"/>
    <cellStyle name="Normal 3 3 3 3 7 2" xfId="6579" xr:uid="{00000000-0005-0000-0000-000038C10000}"/>
    <cellStyle name="Normal 3 3 3 3 7 3" xfId="12255" xr:uid="{00000000-0005-0000-0000-000039C10000}"/>
    <cellStyle name="Normal 3 3 3 3 7 4" xfId="20641" xr:uid="{00000000-0005-0000-0000-00003AC10000}"/>
    <cellStyle name="Normal 3 3 3 3 7 5" xfId="29027" xr:uid="{00000000-0005-0000-0000-00003BC10000}"/>
    <cellStyle name="Normal 3 3 3 3 7 6" xfId="37413" xr:uid="{00000000-0005-0000-0000-00003CC10000}"/>
    <cellStyle name="Normal 3 3 3 3 7 7" xfId="45799" xr:uid="{00000000-0005-0000-0000-00003DC10000}"/>
    <cellStyle name="Normal 3 3 3 3 7 8" xfId="54185" xr:uid="{00000000-0005-0000-0000-00003EC10000}"/>
    <cellStyle name="Normal 3 3 3 3 8" xfId="3611" xr:uid="{00000000-0005-0000-0000-00003FC10000}"/>
    <cellStyle name="Normal 3 3 3 3 8 2" xfId="14965" xr:uid="{00000000-0005-0000-0000-000040C10000}"/>
    <cellStyle name="Normal 3 3 3 3 8 3" xfId="23351" xr:uid="{00000000-0005-0000-0000-000041C10000}"/>
    <cellStyle name="Normal 3 3 3 3 8 4" xfId="31737" xr:uid="{00000000-0005-0000-0000-000042C10000}"/>
    <cellStyle name="Normal 3 3 3 3 8 5" xfId="40123" xr:uid="{00000000-0005-0000-0000-000043C10000}"/>
    <cellStyle name="Normal 3 3 3 3 8 6" xfId="48509" xr:uid="{00000000-0005-0000-0000-000044C10000}"/>
    <cellStyle name="Normal 3 3 3 3 8 7" xfId="56895" xr:uid="{00000000-0005-0000-0000-000045C10000}"/>
    <cellStyle name="Normal 3 3 3 3 9" xfId="6177" xr:uid="{00000000-0005-0000-0000-000046C10000}"/>
    <cellStyle name="Normal 3 3 3 3 9 2" xfId="11853" xr:uid="{00000000-0005-0000-0000-000047C10000}"/>
    <cellStyle name="Normal 3 3 3 3 9 3" xfId="20239" xr:uid="{00000000-0005-0000-0000-000048C10000}"/>
    <cellStyle name="Normal 3 3 3 3 9 4" xfId="28625" xr:uid="{00000000-0005-0000-0000-000049C10000}"/>
    <cellStyle name="Normal 3 3 3 3 9 5" xfId="37011" xr:uid="{00000000-0005-0000-0000-00004AC10000}"/>
    <cellStyle name="Normal 3 3 3 3 9 6" xfId="45397" xr:uid="{00000000-0005-0000-0000-00004BC10000}"/>
    <cellStyle name="Normal 3 3 3 3 9 7" xfId="53783" xr:uid="{00000000-0005-0000-0000-00004CC10000}"/>
    <cellStyle name="Normal 3 3 3 3_Sheet1" xfId="448" xr:uid="{00000000-0005-0000-0000-00004DC10000}"/>
    <cellStyle name="Normal 3 3 3 4" xfId="449" xr:uid="{00000000-0005-0000-0000-00004EC10000}"/>
    <cellStyle name="Normal 3 3 3 4 10" xfId="9291" xr:uid="{00000000-0005-0000-0000-00004FC10000}"/>
    <cellStyle name="Normal 3 3 3 4 11" xfId="17677" xr:uid="{00000000-0005-0000-0000-000050C10000}"/>
    <cellStyle name="Normal 3 3 3 4 12" xfId="26063" xr:uid="{00000000-0005-0000-0000-000051C10000}"/>
    <cellStyle name="Normal 3 3 3 4 13" xfId="34449" xr:uid="{00000000-0005-0000-0000-000052C10000}"/>
    <cellStyle name="Normal 3 3 3 4 14" xfId="42835" xr:uid="{00000000-0005-0000-0000-000053C10000}"/>
    <cellStyle name="Normal 3 3 3 4 15" xfId="51221" xr:uid="{00000000-0005-0000-0000-000054C10000}"/>
    <cellStyle name="Normal 3 3 3 4 16" xfId="59607" xr:uid="{00000000-0005-0000-0000-000055C10000}"/>
    <cellStyle name="Normal 3 3 3 4 17" xfId="60974" xr:uid="{00000000-0005-0000-0000-000056C10000}"/>
    <cellStyle name="Normal 3 3 3 4 2" xfId="450" xr:uid="{00000000-0005-0000-0000-000057C10000}"/>
    <cellStyle name="Normal 3 3 3 4 2 10" xfId="34450" xr:uid="{00000000-0005-0000-0000-000058C10000}"/>
    <cellStyle name="Normal 3 3 3 4 2 11" xfId="42836" xr:uid="{00000000-0005-0000-0000-000059C10000}"/>
    <cellStyle name="Normal 3 3 3 4 2 12" xfId="51222" xr:uid="{00000000-0005-0000-0000-00005AC10000}"/>
    <cellStyle name="Normal 3 3 3 4 2 13" xfId="59608" xr:uid="{00000000-0005-0000-0000-00005BC10000}"/>
    <cellStyle name="Normal 3 3 3 4 2 14" xfId="60975" xr:uid="{00000000-0005-0000-0000-00005CC10000}"/>
    <cellStyle name="Normal 3 3 3 4 2 2" xfId="1274" xr:uid="{00000000-0005-0000-0000-00005DC10000}"/>
    <cellStyle name="Normal 3 3 3 4 2 2 10" xfId="51685" xr:uid="{00000000-0005-0000-0000-00005EC10000}"/>
    <cellStyle name="Normal 3 3 3 4 2 2 11" xfId="60071" xr:uid="{00000000-0005-0000-0000-00005FC10000}"/>
    <cellStyle name="Normal 3 3 3 4 2 2 12" xfId="61470" xr:uid="{00000000-0005-0000-0000-000060C10000}"/>
    <cellStyle name="Normal 3 3 3 4 2 2 2" xfId="3225" xr:uid="{00000000-0005-0000-0000-000061C10000}"/>
    <cellStyle name="Normal 3 3 3 4 2 2 2 2" xfId="5942" xr:uid="{00000000-0005-0000-0000-000062C10000}"/>
    <cellStyle name="Normal 3 3 3 4 2 2 2 2 2" xfId="17296" xr:uid="{00000000-0005-0000-0000-000063C10000}"/>
    <cellStyle name="Normal 3 3 3 4 2 2 2 2 3" xfId="25682" xr:uid="{00000000-0005-0000-0000-000064C10000}"/>
    <cellStyle name="Normal 3 3 3 4 2 2 2 2 4" xfId="34068" xr:uid="{00000000-0005-0000-0000-000065C10000}"/>
    <cellStyle name="Normal 3 3 3 4 2 2 2 2 5" xfId="42454" xr:uid="{00000000-0005-0000-0000-000066C10000}"/>
    <cellStyle name="Normal 3 3 3 4 2 2 2 2 6" xfId="50840" xr:uid="{00000000-0005-0000-0000-000067C10000}"/>
    <cellStyle name="Normal 3 3 3 4 2 2 2 2 7" xfId="59226" xr:uid="{00000000-0005-0000-0000-000068C10000}"/>
    <cellStyle name="Normal 3 3 3 4 2 2 2 3" xfId="8910" xr:uid="{00000000-0005-0000-0000-000069C10000}"/>
    <cellStyle name="Normal 3 3 3 4 2 2 2 3 2" xfId="14586" xr:uid="{00000000-0005-0000-0000-00006AC10000}"/>
    <cellStyle name="Normal 3 3 3 4 2 2 2 3 3" xfId="22972" xr:uid="{00000000-0005-0000-0000-00006BC10000}"/>
    <cellStyle name="Normal 3 3 3 4 2 2 2 3 4" xfId="31358" xr:uid="{00000000-0005-0000-0000-00006CC10000}"/>
    <cellStyle name="Normal 3 3 3 4 2 2 2 3 5" xfId="39744" xr:uid="{00000000-0005-0000-0000-00006DC10000}"/>
    <cellStyle name="Normal 3 3 3 4 2 2 2 3 6" xfId="48130" xr:uid="{00000000-0005-0000-0000-00006EC10000}"/>
    <cellStyle name="Normal 3 3 3 4 2 2 2 3 7" xfId="56516" xr:uid="{00000000-0005-0000-0000-00006FC10000}"/>
    <cellStyle name="Normal 3 3 3 4 2 2 2 4" xfId="11620" xr:uid="{00000000-0005-0000-0000-000070C10000}"/>
    <cellStyle name="Normal 3 3 3 4 2 2 2 5" xfId="20006" xr:uid="{00000000-0005-0000-0000-000071C10000}"/>
    <cellStyle name="Normal 3 3 3 4 2 2 2 6" xfId="28392" xr:uid="{00000000-0005-0000-0000-000072C10000}"/>
    <cellStyle name="Normal 3 3 3 4 2 2 2 7" xfId="36778" xr:uid="{00000000-0005-0000-0000-000073C10000}"/>
    <cellStyle name="Normal 3 3 3 4 2 2 2 8" xfId="45164" xr:uid="{00000000-0005-0000-0000-000074C10000}"/>
    <cellStyle name="Normal 3 3 3 4 2 2 2 9" xfId="53550" xr:uid="{00000000-0005-0000-0000-000075C10000}"/>
    <cellStyle name="Normal 3 3 3 4 2 2 3" xfId="4077" xr:uid="{00000000-0005-0000-0000-000076C10000}"/>
    <cellStyle name="Normal 3 3 3 4 2 2 3 2" xfId="15431" xr:uid="{00000000-0005-0000-0000-000077C10000}"/>
    <cellStyle name="Normal 3 3 3 4 2 2 3 3" xfId="23817" xr:uid="{00000000-0005-0000-0000-000078C10000}"/>
    <cellStyle name="Normal 3 3 3 4 2 2 3 4" xfId="32203" xr:uid="{00000000-0005-0000-0000-000079C10000}"/>
    <cellStyle name="Normal 3 3 3 4 2 2 3 5" xfId="40589" xr:uid="{00000000-0005-0000-0000-00007AC10000}"/>
    <cellStyle name="Normal 3 3 3 4 2 2 3 6" xfId="48975" xr:uid="{00000000-0005-0000-0000-00007BC10000}"/>
    <cellStyle name="Normal 3 3 3 4 2 2 3 7" xfId="57361" xr:uid="{00000000-0005-0000-0000-00007CC10000}"/>
    <cellStyle name="Normal 3 3 3 4 2 2 4" xfId="7045" xr:uid="{00000000-0005-0000-0000-00007DC10000}"/>
    <cellStyle name="Normal 3 3 3 4 2 2 4 2" xfId="12721" xr:uid="{00000000-0005-0000-0000-00007EC10000}"/>
    <cellStyle name="Normal 3 3 3 4 2 2 4 3" xfId="21107" xr:uid="{00000000-0005-0000-0000-00007FC10000}"/>
    <cellStyle name="Normal 3 3 3 4 2 2 4 4" xfId="29493" xr:uid="{00000000-0005-0000-0000-000080C10000}"/>
    <cellStyle name="Normal 3 3 3 4 2 2 4 5" xfId="37879" xr:uid="{00000000-0005-0000-0000-000081C10000}"/>
    <cellStyle name="Normal 3 3 3 4 2 2 4 6" xfId="46265" xr:uid="{00000000-0005-0000-0000-000082C10000}"/>
    <cellStyle name="Normal 3 3 3 4 2 2 4 7" xfId="54651" xr:uid="{00000000-0005-0000-0000-000083C10000}"/>
    <cellStyle name="Normal 3 3 3 4 2 2 5" xfId="9755" xr:uid="{00000000-0005-0000-0000-000084C10000}"/>
    <cellStyle name="Normal 3 3 3 4 2 2 6" xfId="18141" xr:uid="{00000000-0005-0000-0000-000085C10000}"/>
    <cellStyle name="Normal 3 3 3 4 2 2 7" xfId="26527" xr:uid="{00000000-0005-0000-0000-000086C10000}"/>
    <cellStyle name="Normal 3 3 3 4 2 2 8" xfId="34913" xr:uid="{00000000-0005-0000-0000-000087C10000}"/>
    <cellStyle name="Normal 3 3 3 4 2 2 9" xfId="43299" xr:uid="{00000000-0005-0000-0000-000088C10000}"/>
    <cellStyle name="Normal 3 3 3 4 2 3" xfId="1742" xr:uid="{00000000-0005-0000-0000-000089C10000}"/>
    <cellStyle name="Normal 3 3 3 4 2 3 10" xfId="52067" xr:uid="{00000000-0005-0000-0000-00008AC10000}"/>
    <cellStyle name="Normal 3 3 3 4 2 3 11" xfId="60453" xr:uid="{00000000-0005-0000-0000-00008BC10000}"/>
    <cellStyle name="Normal 3 3 3 4 2 3 2" xfId="2762" xr:uid="{00000000-0005-0000-0000-00008CC10000}"/>
    <cellStyle name="Normal 3 3 3 4 2 3 2 2" xfId="5479" xr:uid="{00000000-0005-0000-0000-00008DC10000}"/>
    <cellStyle name="Normal 3 3 3 4 2 3 2 2 2" xfId="16833" xr:uid="{00000000-0005-0000-0000-00008EC10000}"/>
    <cellStyle name="Normal 3 3 3 4 2 3 2 2 3" xfId="25219" xr:uid="{00000000-0005-0000-0000-00008FC10000}"/>
    <cellStyle name="Normal 3 3 3 4 2 3 2 2 4" xfId="33605" xr:uid="{00000000-0005-0000-0000-000090C10000}"/>
    <cellStyle name="Normal 3 3 3 4 2 3 2 2 5" xfId="41991" xr:uid="{00000000-0005-0000-0000-000091C10000}"/>
    <cellStyle name="Normal 3 3 3 4 2 3 2 2 6" xfId="50377" xr:uid="{00000000-0005-0000-0000-000092C10000}"/>
    <cellStyle name="Normal 3 3 3 4 2 3 2 2 7" xfId="58763" xr:uid="{00000000-0005-0000-0000-000093C10000}"/>
    <cellStyle name="Normal 3 3 3 4 2 3 2 3" xfId="8447" xr:uid="{00000000-0005-0000-0000-000094C10000}"/>
    <cellStyle name="Normal 3 3 3 4 2 3 2 3 2" xfId="14123" xr:uid="{00000000-0005-0000-0000-000095C10000}"/>
    <cellStyle name="Normal 3 3 3 4 2 3 2 3 3" xfId="22509" xr:uid="{00000000-0005-0000-0000-000096C10000}"/>
    <cellStyle name="Normal 3 3 3 4 2 3 2 3 4" xfId="30895" xr:uid="{00000000-0005-0000-0000-000097C10000}"/>
    <cellStyle name="Normal 3 3 3 4 2 3 2 3 5" xfId="39281" xr:uid="{00000000-0005-0000-0000-000098C10000}"/>
    <cellStyle name="Normal 3 3 3 4 2 3 2 3 6" xfId="47667" xr:uid="{00000000-0005-0000-0000-000099C10000}"/>
    <cellStyle name="Normal 3 3 3 4 2 3 2 3 7" xfId="56053" xr:uid="{00000000-0005-0000-0000-00009AC10000}"/>
    <cellStyle name="Normal 3 3 3 4 2 3 2 4" xfId="11157" xr:uid="{00000000-0005-0000-0000-00009BC10000}"/>
    <cellStyle name="Normal 3 3 3 4 2 3 2 5" xfId="19543" xr:uid="{00000000-0005-0000-0000-00009CC10000}"/>
    <cellStyle name="Normal 3 3 3 4 2 3 2 6" xfId="27929" xr:uid="{00000000-0005-0000-0000-00009DC10000}"/>
    <cellStyle name="Normal 3 3 3 4 2 3 2 7" xfId="36315" xr:uid="{00000000-0005-0000-0000-00009EC10000}"/>
    <cellStyle name="Normal 3 3 3 4 2 3 2 8" xfId="44701" xr:uid="{00000000-0005-0000-0000-00009FC10000}"/>
    <cellStyle name="Normal 3 3 3 4 2 3 2 9" xfId="53087" xr:uid="{00000000-0005-0000-0000-0000A0C10000}"/>
    <cellStyle name="Normal 3 3 3 4 2 3 3" xfId="4459" xr:uid="{00000000-0005-0000-0000-0000A1C10000}"/>
    <cellStyle name="Normal 3 3 3 4 2 3 3 2" xfId="15813" xr:uid="{00000000-0005-0000-0000-0000A2C10000}"/>
    <cellStyle name="Normal 3 3 3 4 2 3 3 3" xfId="24199" xr:uid="{00000000-0005-0000-0000-0000A3C10000}"/>
    <cellStyle name="Normal 3 3 3 4 2 3 3 4" xfId="32585" xr:uid="{00000000-0005-0000-0000-0000A4C10000}"/>
    <cellStyle name="Normal 3 3 3 4 2 3 3 5" xfId="40971" xr:uid="{00000000-0005-0000-0000-0000A5C10000}"/>
    <cellStyle name="Normal 3 3 3 4 2 3 3 6" xfId="49357" xr:uid="{00000000-0005-0000-0000-0000A6C10000}"/>
    <cellStyle name="Normal 3 3 3 4 2 3 3 7" xfId="57743" xr:uid="{00000000-0005-0000-0000-0000A7C10000}"/>
    <cellStyle name="Normal 3 3 3 4 2 3 4" xfId="7427" xr:uid="{00000000-0005-0000-0000-0000A8C10000}"/>
    <cellStyle name="Normal 3 3 3 4 2 3 4 2" xfId="13103" xr:uid="{00000000-0005-0000-0000-0000A9C10000}"/>
    <cellStyle name="Normal 3 3 3 4 2 3 4 3" xfId="21489" xr:uid="{00000000-0005-0000-0000-0000AAC10000}"/>
    <cellStyle name="Normal 3 3 3 4 2 3 4 4" xfId="29875" xr:uid="{00000000-0005-0000-0000-0000ABC10000}"/>
    <cellStyle name="Normal 3 3 3 4 2 3 4 5" xfId="38261" xr:uid="{00000000-0005-0000-0000-0000ACC10000}"/>
    <cellStyle name="Normal 3 3 3 4 2 3 4 6" xfId="46647" xr:uid="{00000000-0005-0000-0000-0000ADC10000}"/>
    <cellStyle name="Normal 3 3 3 4 2 3 4 7" xfId="55033" xr:uid="{00000000-0005-0000-0000-0000AEC10000}"/>
    <cellStyle name="Normal 3 3 3 4 2 3 5" xfId="10137" xr:uid="{00000000-0005-0000-0000-0000AFC10000}"/>
    <cellStyle name="Normal 3 3 3 4 2 3 6" xfId="18523" xr:uid="{00000000-0005-0000-0000-0000B0C10000}"/>
    <cellStyle name="Normal 3 3 3 4 2 3 7" xfId="26909" xr:uid="{00000000-0005-0000-0000-0000B1C10000}"/>
    <cellStyle name="Normal 3 3 3 4 2 3 8" xfId="35295" xr:uid="{00000000-0005-0000-0000-0000B2C10000}"/>
    <cellStyle name="Normal 3 3 3 4 2 3 9" xfId="43681" xr:uid="{00000000-0005-0000-0000-0000B3C10000}"/>
    <cellStyle name="Normal 3 3 3 4 2 4" xfId="2380" xr:uid="{00000000-0005-0000-0000-0000B4C10000}"/>
    <cellStyle name="Normal 3 3 3 4 2 4 2" xfId="5097" xr:uid="{00000000-0005-0000-0000-0000B5C10000}"/>
    <cellStyle name="Normal 3 3 3 4 2 4 2 2" xfId="16451" xr:uid="{00000000-0005-0000-0000-0000B6C10000}"/>
    <cellStyle name="Normal 3 3 3 4 2 4 2 3" xfId="24837" xr:uid="{00000000-0005-0000-0000-0000B7C10000}"/>
    <cellStyle name="Normal 3 3 3 4 2 4 2 4" xfId="33223" xr:uid="{00000000-0005-0000-0000-0000B8C10000}"/>
    <cellStyle name="Normal 3 3 3 4 2 4 2 5" xfId="41609" xr:uid="{00000000-0005-0000-0000-0000B9C10000}"/>
    <cellStyle name="Normal 3 3 3 4 2 4 2 6" xfId="49995" xr:uid="{00000000-0005-0000-0000-0000BAC10000}"/>
    <cellStyle name="Normal 3 3 3 4 2 4 2 7" xfId="58381" xr:uid="{00000000-0005-0000-0000-0000BBC10000}"/>
    <cellStyle name="Normal 3 3 3 4 2 4 3" xfId="8065" xr:uid="{00000000-0005-0000-0000-0000BCC10000}"/>
    <cellStyle name="Normal 3 3 3 4 2 4 3 2" xfId="13741" xr:uid="{00000000-0005-0000-0000-0000BDC10000}"/>
    <cellStyle name="Normal 3 3 3 4 2 4 3 3" xfId="22127" xr:uid="{00000000-0005-0000-0000-0000BEC10000}"/>
    <cellStyle name="Normal 3 3 3 4 2 4 3 4" xfId="30513" xr:uid="{00000000-0005-0000-0000-0000BFC10000}"/>
    <cellStyle name="Normal 3 3 3 4 2 4 3 5" xfId="38899" xr:uid="{00000000-0005-0000-0000-0000C0C10000}"/>
    <cellStyle name="Normal 3 3 3 4 2 4 3 6" xfId="47285" xr:uid="{00000000-0005-0000-0000-0000C1C10000}"/>
    <cellStyle name="Normal 3 3 3 4 2 4 3 7" xfId="55671" xr:uid="{00000000-0005-0000-0000-0000C2C10000}"/>
    <cellStyle name="Normal 3 3 3 4 2 4 4" xfId="10775" xr:uid="{00000000-0005-0000-0000-0000C3C10000}"/>
    <cellStyle name="Normal 3 3 3 4 2 4 5" xfId="19161" xr:uid="{00000000-0005-0000-0000-0000C4C10000}"/>
    <cellStyle name="Normal 3 3 3 4 2 4 6" xfId="27547" xr:uid="{00000000-0005-0000-0000-0000C5C10000}"/>
    <cellStyle name="Normal 3 3 3 4 2 4 7" xfId="35933" xr:uid="{00000000-0005-0000-0000-0000C6C10000}"/>
    <cellStyle name="Normal 3 3 3 4 2 4 8" xfId="44319" xr:uid="{00000000-0005-0000-0000-0000C7C10000}"/>
    <cellStyle name="Normal 3 3 3 4 2 4 9" xfId="52705" xr:uid="{00000000-0005-0000-0000-0000C8C10000}"/>
    <cellStyle name="Normal 3 3 3 4 2 5" xfId="3614" xr:uid="{00000000-0005-0000-0000-0000C9C10000}"/>
    <cellStyle name="Normal 3 3 3 4 2 5 2" xfId="14968" xr:uid="{00000000-0005-0000-0000-0000CAC10000}"/>
    <cellStyle name="Normal 3 3 3 4 2 5 3" xfId="23354" xr:uid="{00000000-0005-0000-0000-0000CBC10000}"/>
    <cellStyle name="Normal 3 3 3 4 2 5 4" xfId="31740" xr:uid="{00000000-0005-0000-0000-0000CCC10000}"/>
    <cellStyle name="Normal 3 3 3 4 2 5 5" xfId="40126" xr:uid="{00000000-0005-0000-0000-0000CDC10000}"/>
    <cellStyle name="Normal 3 3 3 4 2 5 6" xfId="48512" xr:uid="{00000000-0005-0000-0000-0000CEC10000}"/>
    <cellStyle name="Normal 3 3 3 4 2 5 7" xfId="56898" xr:uid="{00000000-0005-0000-0000-0000CFC10000}"/>
    <cellStyle name="Normal 3 3 3 4 2 6" xfId="6582" xr:uid="{00000000-0005-0000-0000-0000D0C10000}"/>
    <cellStyle name="Normal 3 3 3 4 2 6 2" xfId="12258" xr:uid="{00000000-0005-0000-0000-0000D1C10000}"/>
    <cellStyle name="Normal 3 3 3 4 2 6 3" xfId="20644" xr:uid="{00000000-0005-0000-0000-0000D2C10000}"/>
    <cellStyle name="Normal 3 3 3 4 2 6 4" xfId="29030" xr:uid="{00000000-0005-0000-0000-0000D3C10000}"/>
    <cellStyle name="Normal 3 3 3 4 2 6 5" xfId="37416" xr:uid="{00000000-0005-0000-0000-0000D4C10000}"/>
    <cellStyle name="Normal 3 3 3 4 2 6 6" xfId="45802" xr:uid="{00000000-0005-0000-0000-0000D5C10000}"/>
    <cellStyle name="Normal 3 3 3 4 2 6 7" xfId="54188" xr:uid="{00000000-0005-0000-0000-0000D6C10000}"/>
    <cellStyle name="Normal 3 3 3 4 2 7" xfId="9292" xr:uid="{00000000-0005-0000-0000-0000D7C10000}"/>
    <cellStyle name="Normal 3 3 3 4 2 8" xfId="17678" xr:uid="{00000000-0005-0000-0000-0000D8C10000}"/>
    <cellStyle name="Normal 3 3 3 4 2 9" xfId="26064" xr:uid="{00000000-0005-0000-0000-0000D9C10000}"/>
    <cellStyle name="Normal 3 3 3 4 3" xfId="1275" xr:uid="{00000000-0005-0000-0000-0000DAC10000}"/>
    <cellStyle name="Normal 3 3 3 4 3 10" xfId="43300" xr:uid="{00000000-0005-0000-0000-0000DBC10000}"/>
    <cellStyle name="Normal 3 3 3 4 3 11" xfId="51686" xr:uid="{00000000-0005-0000-0000-0000DCC10000}"/>
    <cellStyle name="Normal 3 3 3 4 3 12" xfId="60072" xr:uid="{00000000-0005-0000-0000-0000DDC10000}"/>
    <cellStyle name="Normal 3 3 3 4 3 13" xfId="61469" xr:uid="{00000000-0005-0000-0000-0000DEC10000}"/>
    <cellStyle name="Normal 3 3 3 4 3 2" xfId="1945" xr:uid="{00000000-0005-0000-0000-0000DFC10000}"/>
    <cellStyle name="Normal 3 3 3 4 3 2 10" xfId="52270" xr:uid="{00000000-0005-0000-0000-0000E0C10000}"/>
    <cellStyle name="Normal 3 3 3 4 3 2 11" xfId="60656" xr:uid="{00000000-0005-0000-0000-0000E1C10000}"/>
    <cellStyle name="Normal 3 3 3 4 3 2 2" xfId="3226" xr:uid="{00000000-0005-0000-0000-0000E2C10000}"/>
    <cellStyle name="Normal 3 3 3 4 3 2 2 2" xfId="5943" xr:uid="{00000000-0005-0000-0000-0000E3C10000}"/>
    <cellStyle name="Normal 3 3 3 4 3 2 2 2 2" xfId="17297" xr:uid="{00000000-0005-0000-0000-0000E4C10000}"/>
    <cellStyle name="Normal 3 3 3 4 3 2 2 2 3" xfId="25683" xr:uid="{00000000-0005-0000-0000-0000E5C10000}"/>
    <cellStyle name="Normal 3 3 3 4 3 2 2 2 4" xfId="34069" xr:uid="{00000000-0005-0000-0000-0000E6C10000}"/>
    <cellStyle name="Normal 3 3 3 4 3 2 2 2 5" xfId="42455" xr:uid="{00000000-0005-0000-0000-0000E7C10000}"/>
    <cellStyle name="Normal 3 3 3 4 3 2 2 2 6" xfId="50841" xr:uid="{00000000-0005-0000-0000-0000E8C10000}"/>
    <cellStyle name="Normal 3 3 3 4 3 2 2 2 7" xfId="59227" xr:uid="{00000000-0005-0000-0000-0000E9C10000}"/>
    <cellStyle name="Normal 3 3 3 4 3 2 2 3" xfId="8911" xr:uid="{00000000-0005-0000-0000-0000EAC10000}"/>
    <cellStyle name="Normal 3 3 3 4 3 2 2 3 2" xfId="14587" xr:uid="{00000000-0005-0000-0000-0000EBC10000}"/>
    <cellStyle name="Normal 3 3 3 4 3 2 2 3 3" xfId="22973" xr:uid="{00000000-0005-0000-0000-0000ECC10000}"/>
    <cellStyle name="Normal 3 3 3 4 3 2 2 3 4" xfId="31359" xr:uid="{00000000-0005-0000-0000-0000EDC10000}"/>
    <cellStyle name="Normal 3 3 3 4 3 2 2 3 5" xfId="39745" xr:uid="{00000000-0005-0000-0000-0000EEC10000}"/>
    <cellStyle name="Normal 3 3 3 4 3 2 2 3 6" xfId="48131" xr:uid="{00000000-0005-0000-0000-0000EFC10000}"/>
    <cellStyle name="Normal 3 3 3 4 3 2 2 3 7" xfId="56517" xr:uid="{00000000-0005-0000-0000-0000F0C10000}"/>
    <cellStyle name="Normal 3 3 3 4 3 2 2 4" xfId="11621" xr:uid="{00000000-0005-0000-0000-0000F1C10000}"/>
    <cellStyle name="Normal 3 3 3 4 3 2 2 5" xfId="20007" xr:uid="{00000000-0005-0000-0000-0000F2C10000}"/>
    <cellStyle name="Normal 3 3 3 4 3 2 2 6" xfId="28393" xr:uid="{00000000-0005-0000-0000-0000F3C10000}"/>
    <cellStyle name="Normal 3 3 3 4 3 2 2 7" xfId="36779" xr:uid="{00000000-0005-0000-0000-0000F4C10000}"/>
    <cellStyle name="Normal 3 3 3 4 3 2 2 8" xfId="45165" xr:uid="{00000000-0005-0000-0000-0000F5C10000}"/>
    <cellStyle name="Normal 3 3 3 4 3 2 2 9" xfId="53551" xr:uid="{00000000-0005-0000-0000-0000F6C10000}"/>
    <cellStyle name="Normal 3 3 3 4 3 2 3" xfId="4662" xr:uid="{00000000-0005-0000-0000-0000F7C10000}"/>
    <cellStyle name="Normal 3 3 3 4 3 2 3 2" xfId="16016" xr:uid="{00000000-0005-0000-0000-0000F8C10000}"/>
    <cellStyle name="Normal 3 3 3 4 3 2 3 3" xfId="24402" xr:uid="{00000000-0005-0000-0000-0000F9C10000}"/>
    <cellStyle name="Normal 3 3 3 4 3 2 3 4" xfId="32788" xr:uid="{00000000-0005-0000-0000-0000FAC10000}"/>
    <cellStyle name="Normal 3 3 3 4 3 2 3 5" xfId="41174" xr:uid="{00000000-0005-0000-0000-0000FBC10000}"/>
    <cellStyle name="Normal 3 3 3 4 3 2 3 6" xfId="49560" xr:uid="{00000000-0005-0000-0000-0000FCC10000}"/>
    <cellStyle name="Normal 3 3 3 4 3 2 3 7" xfId="57946" xr:uid="{00000000-0005-0000-0000-0000FDC10000}"/>
    <cellStyle name="Normal 3 3 3 4 3 2 4" xfId="7630" xr:uid="{00000000-0005-0000-0000-0000FEC10000}"/>
    <cellStyle name="Normal 3 3 3 4 3 2 4 2" xfId="13306" xr:uid="{00000000-0005-0000-0000-0000FFC10000}"/>
    <cellStyle name="Normal 3 3 3 4 3 2 4 3" xfId="21692" xr:uid="{00000000-0005-0000-0000-000000C20000}"/>
    <cellStyle name="Normal 3 3 3 4 3 2 4 4" xfId="30078" xr:uid="{00000000-0005-0000-0000-000001C20000}"/>
    <cellStyle name="Normal 3 3 3 4 3 2 4 5" xfId="38464" xr:uid="{00000000-0005-0000-0000-000002C20000}"/>
    <cellStyle name="Normal 3 3 3 4 3 2 4 6" xfId="46850" xr:uid="{00000000-0005-0000-0000-000003C20000}"/>
    <cellStyle name="Normal 3 3 3 4 3 2 4 7" xfId="55236" xr:uid="{00000000-0005-0000-0000-000004C20000}"/>
    <cellStyle name="Normal 3 3 3 4 3 2 5" xfId="10340" xr:uid="{00000000-0005-0000-0000-000005C20000}"/>
    <cellStyle name="Normal 3 3 3 4 3 2 6" xfId="18726" xr:uid="{00000000-0005-0000-0000-000006C20000}"/>
    <cellStyle name="Normal 3 3 3 4 3 2 7" xfId="27112" xr:uid="{00000000-0005-0000-0000-000007C20000}"/>
    <cellStyle name="Normal 3 3 3 4 3 2 8" xfId="35498" xr:uid="{00000000-0005-0000-0000-000008C20000}"/>
    <cellStyle name="Normal 3 3 3 4 3 2 9" xfId="43884" xr:uid="{00000000-0005-0000-0000-000009C20000}"/>
    <cellStyle name="Normal 3 3 3 4 3 3" xfId="2381" xr:uid="{00000000-0005-0000-0000-00000AC20000}"/>
    <cellStyle name="Normal 3 3 3 4 3 3 2" xfId="5098" xr:uid="{00000000-0005-0000-0000-00000BC20000}"/>
    <cellStyle name="Normal 3 3 3 4 3 3 2 2" xfId="16452" xr:uid="{00000000-0005-0000-0000-00000CC20000}"/>
    <cellStyle name="Normal 3 3 3 4 3 3 2 3" xfId="24838" xr:uid="{00000000-0005-0000-0000-00000DC20000}"/>
    <cellStyle name="Normal 3 3 3 4 3 3 2 4" xfId="33224" xr:uid="{00000000-0005-0000-0000-00000EC20000}"/>
    <cellStyle name="Normal 3 3 3 4 3 3 2 5" xfId="41610" xr:uid="{00000000-0005-0000-0000-00000FC20000}"/>
    <cellStyle name="Normal 3 3 3 4 3 3 2 6" xfId="49996" xr:uid="{00000000-0005-0000-0000-000010C20000}"/>
    <cellStyle name="Normal 3 3 3 4 3 3 2 7" xfId="58382" xr:uid="{00000000-0005-0000-0000-000011C20000}"/>
    <cellStyle name="Normal 3 3 3 4 3 3 3" xfId="8066" xr:uid="{00000000-0005-0000-0000-000012C20000}"/>
    <cellStyle name="Normal 3 3 3 4 3 3 3 2" xfId="13742" xr:uid="{00000000-0005-0000-0000-000013C20000}"/>
    <cellStyle name="Normal 3 3 3 4 3 3 3 3" xfId="22128" xr:uid="{00000000-0005-0000-0000-000014C20000}"/>
    <cellStyle name="Normal 3 3 3 4 3 3 3 4" xfId="30514" xr:uid="{00000000-0005-0000-0000-000015C20000}"/>
    <cellStyle name="Normal 3 3 3 4 3 3 3 5" xfId="38900" xr:uid="{00000000-0005-0000-0000-000016C20000}"/>
    <cellStyle name="Normal 3 3 3 4 3 3 3 6" xfId="47286" xr:uid="{00000000-0005-0000-0000-000017C20000}"/>
    <cellStyle name="Normal 3 3 3 4 3 3 3 7" xfId="55672" xr:uid="{00000000-0005-0000-0000-000018C20000}"/>
    <cellStyle name="Normal 3 3 3 4 3 3 4" xfId="10776" xr:uid="{00000000-0005-0000-0000-000019C20000}"/>
    <cellStyle name="Normal 3 3 3 4 3 3 5" xfId="19162" xr:uid="{00000000-0005-0000-0000-00001AC20000}"/>
    <cellStyle name="Normal 3 3 3 4 3 3 6" xfId="27548" xr:uid="{00000000-0005-0000-0000-00001BC20000}"/>
    <cellStyle name="Normal 3 3 3 4 3 3 7" xfId="35934" xr:uid="{00000000-0005-0000-0000-00001CC20000}"/>
    <cellStyle name="Normal 3 3 3 4 3 3 8" xfId="44320" xr:uid="{00000000-0005-0000-0000-00001DC20000}"/>
    <cellStyle name="Normal 3 3 3 4 3 3 9" xfId="52706" xr:uid="{00000000-0005-0000-0000-00001EC20000}"/>
    <cellStyle name="Normal 3 3 3 4 3 4" xfId="4078" xr:uid="{00000000-0005-0000-0000-00001FC20000}"/>
    <cellStyle name="Normal 3 3 3 4 3 4 2" xfId="15432" xr:uid="{00000000-0005-0000-0000-000020C20000}"/>
    <cellStyle name="Normal 3 3 3 4 3 4 3" xfId="23818" xr:uid="{00000000-0005-0000-0000-000021C20000}"/>
    <cellStyle name="Normal 3 3 3 4 3 4 4" xfId="32204" xr:uid="{00000000-0005-0000-0000-000022C20000}"/>
    <cellStyle name="Normal 3 3 3 4 3 4 5" xfId="40590" xr:uid="{00000000-0005-0000-0000-000023C20000}"/>
    <cellStyle name="Normal 3 3 3 4 3 4 6" xfId="48976" xr:uid="{00000000-0005-0000-0000-000024C20000}"/>
    <cellStyle name="Normal 3 3 3 4 3 4 7" xfId="57362" xr:uid="{00000000-0005-0000-0000-000025C20000}"/>
    <cellStyle name="Normal 3 3 3 4 3 5" xfId="7046" xr:uid="{00000000-0005-0000-0000-000026C20000}"/>
    <cellStyle name="Normal 3 3 3 4 3 5 2" xfId="12722" xr:uid="{00000000-0005-0000-0000-000027C20000}"/>
    <cellStyle name="Normal 3 3 3 4 3 5 3" xfId="21108" xr:uid="{00000000-0005-0000-0000-000028C20000}"/>
    <cellStyle name="Normal 3 3 3 4 3 5 4" xfId="29494" xr:uid="{00000000-0005-0000-0000-000029C20000}"/>
    <cellStyle name="Normal 3 3 3 4 3 5 5" xfId="37880" xr:uid="{00000000-0005-0000-0000-00002AC20000}"/>
    <cellStyle name="Normal 3 3 3 4 3 5 6" xfId="46266" xr:uid="{00000000-0005-0000-0000-00002BC20000}"/>
    <cellStyle name="Normal 3 3 3 4 3 5 7" xfId="54652" xr:uid="{00000000-0005-0000-0000-00002CC20000}"/>
    <cellStyle name="Normal 3 3 3 4 3 6" xfId="9756" xr:uid="{00000000-0005-0000-0000-00002DC20000}"/>
    <cellStyle name="Normal 3 3 3 4 3 7" xfId="18142" xr:uid="{00000000-0005-0000-0000-00002EC20000}"/>
    <cellStyle name="Normal 3 3 3 4 3 8" xfId="26528" xr:uid="{00000000-0005-0000-0000-00002FC20000}"/>
    <cellStyle name="Normal 3 3 3 4 3 9" xfId="34914" xr:uid="{00000000-0005-0000-0000-000030C20000}"/>
    <cellStyle name="Normal 3 3 3 4 4" xfId="1273" xr:uid="{00000000-0005-0000-0000-000031C20000}"/>
    <cellStyle name="Normal 3 3 3 4 4 10" xfId="51684" xr:uid="{00000000-0005-0000-0000-000032C20000}"/>
    <cellStyle name="Normal 3 3 3 4 4 11" xfId="60070" xr:uid="{00000000-0005-0000-0000-000033C20000}"/>
    <cellStyle name="Normal 3 3 3 4 4 2" xfId="3224" xr:uid="{00000000-0005-0000-0000-000034C20000}"/>
    <cellStyle name="Normal 3 3 3 4 4 2 2" xfId="5941" xr:uid="{00000000-0005-0000-0000-000035C20000}"/>
    <cellStyle name="Normal 3 3 3 4 4 2 2 2" xfId="17295" xr:uid="{00000000-0005-0000-0000-000036C20000}"/>
    <cellStyle name="Normal 3 3 3 4 4 2 2 3" xfId="25681" xr:uid="{00000000-0005-0000-0000-000037C20000}"/>
    <cellStyle name="Normal 3 3 3 4 4 2 2 4" xfId="34067" xr:uid="{00000000-0005-0000-0000-000038C20000}"/>
    <cellStyle name="Normal 3 3 3 4 4 2 2 5" xfId="42453" xr:uid="{00000000-0005-0000-0000-000039C20000}"/>
    <cellStyle name="Normal 3 3 3 4 4 2 2 6" xfId="50839" xr:uid="{00000000-0005-0000-0000-00003AC20000}"/>
    <cellStyle name="Normal 3 3 3 4 4 2 2 7" xfId="59225" xr:uid="{00000000-0005-0000-0000-00003BC20000}"/>
    <cellStyle name="Normal 3 3 3 4 4 2 3" xfId="8909" xr:uid="{00000000-0005-0000-0000-00003CC20000}"/>
    <cellStyle name="Normal 3 3 3 4 4 2 3 2" xfId="14585" xr:uid="{00000000-0005-0000-0000-00003DC20000}"/>
    <cellStyle name="Normal 3 3 3 4 4 2 3 3" xfId="22971" xr:uid="{00000000-0005-0000-0000-00003EC20000}"/>
    <cellStyle name="Normal 3 3 3 4 4 2 3 4" xfId="31357" xr:uid="{00000000-0005-0000-0000-00003FC20000}"/>
    <cellStyle name="Normal 3 3 3 4 4 2 3 5" xfId="39743" xr:uid="{00000000-0005-0000-0000-000040C20000}"/>
    <cellStyle name="Normal 3 3 3 4 4 2 3 6" xfId="48129" xr:uid="{00000000-0005-0000-0000-000041C20000}"/>
    <cellStyle name="Normal 3 3 3 4 4 2 3 7" xfId="56515" xr:uid="{00000000-0005-0000-0000-000042C20000}"/>
    <cellStyle name="Normal 3 3 3 4 4 2 4" xfId="11619" xr:uid="{00000000-0005-0000-0000-000043C20000}"/>
    <cellStyle name="Normal 3 3 3 4 4 2 5" xfId="20005" xr:uid="{00000000-0005-0000-0000-000044C20000}"/>
    <cellStyle name="Normal 3 3 3 4 4 2 6" xfId="28391" xr:uid="{00000000-0005-0000-0000-000045C20000}"/>
    <cellStyle name="Normal 3 3 3 4 4 2 7" xfId="36777" xr:uid="{00000000-0005-0000-0000-000046C20000}"/>
    <cellStyle name="Normal 3 3 3 4 4 2 8" xfId="45163" xr:uid="{00000000-0005-0000-0000-000047C20000}"/>
    <cellStyle name="Normal 3 3 3 4 4 2 9" xfId="53549" xr:uid="{00000000-0005-0000-0000-000048C20000}"/>
    <cellStyle name="Normal 3 3 3 4 4 3" xfId="4076" xr:uid="{00000000-0005-0000-0000-000049C20000}"/>
    <cellStyle name="Normal 3 3 3 4 4 3 2" xfId="15430" xr:uid="{00000000-0005-0000-0000-00004AC20000}"/>
    <cellStyle name="Normal 3 3 3 4 4 3 3" xfId="23816" xr:uid="{00000000-0005-0000-0000-00004BC20000}"/>
    <cellStyle name="Normal 3 3 3 4 4 3 4" xfId="32202" xr:uid="{00000000-0005-0000-0000-00004CC20000}"/>
    <cellStyle name="Normal 3 3 3 4 4 3 5" xfId="40588" xr:uid="{00000000-0005-0000-0000-00004DC20000}"/>
    <cellStyle name="Normal 3 3 3 4 4 3 6" xfId="48974" xr:uid="{00000000-0005-0000-0000-00004EC20000}"/>
    <cellStyle name="Normal 3 3 3 4 4 3 7" xfId="57360" xr:uid="{00000000-0005-0000-0000-00004FC20000}"/>
    <cellStyle name="Normal 3 3 3 4 4 4" xfId="7044" xr:uid="{00000000-0005-0000-0000-000050C20000}"/>
    <cellStyle name="Normal 3 3 3 4 4 4 2" xfId="12720" xr:uid="{00000000-0005-0000-0000-000051C20000}"/>
    <cellStyle name="Normal 3 3 3 4 4 4 3" xfId="21106" xr:uid="{00000000-0005-0000-0000-000052C20000}"/>
    <cellStyle name="Normal 3 3 3 4 4 4 4" xfId="29492" xr:uid="{00000000-0005-0000-0000-000053C20000}"/>
    <cellStyle name="Normal 3 3 3 4 4 4 5" xfId="37878" xr:uid="{00000000-0005-0000-0000-000054C20000}"/>
    <cellStyle name="Normal 3 3 3 4 4 4 6" xfId="46264" xr:uid="{00000000-0005-0000-0000-000055C20000}"/>
    <cellStyle name="Normal 3 3 3 4 4 4 7" xfId="54650" xr:uid="{00000000-0005-0000-0000-000056C20000}"/>
    <cellStyle name="Normal 3 3 3 4 4 5" xfId="9754" xr:uid="{00000000-0005-0000-0000-000057C20000}"/>
    <cellStyle name="Normal 3 3 3 4 4 6" xfId="18140" xr:uid="{00000000-0005-0000-0000-000058C20000}"/>
    <cellStyle name="Normal 3 3 3 4 4 7" xfId="26526" xr:uid="{00000000-0005-0000-0000-000059C20000}"/>
    <cellStyle name="Normal 3 3 3 4 4 8" xfId="34912" xr:uid="{00000000-0005-0000-0000-00005AC20000}"/>
    <cellStyle name="Normal 3 3 3 4 4 9" xfId="43298" xr:uid="{00000000-0005-0000-0000-00005BC20000}"/>
    <cellStyle name="Normal 3 3 3 4 5" xfId="1741" xr:uid="{00000000-0005-0000-0000-00005CC20000}"/>
    <cellStyle name="Normal 3 3 3 4 5 10" xfId="52066" xr:uid="{00000000-0005-0000-0000-00005DC20000}"/>
    <cellStyle name="Normal 3 3 3 4 5 11" xfId="60452" xr:uid="{00000000-0005-0000-0000-00005EC20000}"/>
    <cellStyle name="Normal 3 3 3 4 5 2" xfId="2761" xr:uid="{00000000-0005-0000-0000-00005FC20000}"/>
    <cellStyle name="Normal 3 3 3 4 5 2 2" xfId="5478" xr:uid="{00000000-0005-0000-0000-000060C20000}"/>
    <cellStyle name="Normal 3 3 3 4 5 2 2 2" xfId="16832" xr:uid="{00000000-0005-0000-0000-000061C20000}"/>
    <cellStyle name="Normal 3 3 3 4 5 2 2 3" xfId="25218" xr:uid="{00000000-0005-0000-0000-000062C20000}"/>
    <cellStyle name="Normal 3 3 3 4 5 2 2 4" xfId="33604" xr:uid="{00000000-0005-0000-0000-000063C20000}"/>
    <cellStyle name="Normal 3 3 3 4 5 2 2 5" xfId="41990" xr:uid="{00000000-0005-0000-0000-000064C20000}"/>
    <cellStyle name="Normal 3 3 3 4 5 2 2 6" xfId="50376" xr:uid="{00000000-0005-0000-0000-000065C20000}"/>
    <cellStyle name="Normal 3 3 3 4 5 2 2 7" xfId="58762" xr:uid="{00000000-0005-0000-0000-000066C20000}"/>
    <cellStyle name="Normal 3 3 3 4 5 2 3" xfId="8446" xr:uid="{00000000-0005-0000-0000-000067C20000}"/>
    <cellStyle name="Normal 3 3 3 4 5 2 3 2" xfId="14122" xr:uid="{00000000-0005-0000-0000-000068C20000}"/>
    <cellStyle name="Normal 3 3 3 4 5 2 3 3" xfId="22508" xr:uid="{00000000-0005-0000-0000-000069C20000}"/>
    <cellStyle name="Normal 3 3 3 4 5 2 3 4" xfId="30894" xr:uid="{00000000-0005-0000-0000-00006AC20000}"/>
    <cellStyle name="Normal 3 3 3 4 5 2 3 5" xfId="39280" xr:uid="{00000000-0005-0000-0000-00006BC20000}"/>
    <cellStyle name="Normal 3 3 3 4 5 2 3 6" xfId="47666" xr:uid="{00000000-0005-0000-0000-00006CC20000}"/>
    <cellStyle name="Normal 3 3 3 4 5 2 3 7" xfId="56052" xr:uid="{00000000-0005-0000-0000-00006DC20000}"/>
    <cellStyle name="Normal 3 3 3 4 5 2 4" xfId="11156" xr:uid="{00000000-0005-0000-0000-00006EC20000}"/>
    <cellStyle name="Normal 3 3 3 4 5 2 5" xfId="19542" xr:uid="{00000000-0005-0000-0000-00006FC20000}"/>
    <cellStyle name="Normal 3 3 3 4 5 2 6" xfId="27928" xr:uid="{00000000-0005-0000-0000-000070C20000}"/>
    <cellStyle name="Normal 3 3 3 4 5 2 7" xfId="36314" xr:uid="{00000000-0005-0000-0000-000071C20000}"/>
    <cellStyle name="Normal 3 3 3 4 5 2 8" xfId="44700" xr:uid="{00000000-0005-0000-0000-000072C20000}"/>
    <cellStyle name="Normal 3 3 3 4 5 2 9" xfId="53086" xr:uid="{00000000-0005-0000-0000-000073C20000}"/>
    <cellStyle name="Normal 3 3 3 4 5 3" xfId="4458" xr:uid="{00000000-0005-0000-0000-000074C20000}"/>
    <cellStyle name="Normal 3 3 3 4 5 3 2" xfId="15812" xr:uid="{00000000-0005-0000-0000-000075C20000}"/>
    <cellStyle name="Normal 3 3 3 4 5 3 3" xfId="24198" xr:uid="{00000000-0005-0000-0000-000076C20000}"/>
    <cellStyle name="Normal 3 3 3 4 5 3 4" xfId="32584" xr:uid="{00000000-0005-0000-0000-000077C20000}"/>
    <cellStyle name="Normal 3 3 3 4 5 3 5" xfId="40970" xr:uid="{00000000-0005-0000-0000-000078C20000}"/>
    <cellStyle name="Normal 3 3 3 4 5 3 6" xfId="49356" xr:uid="{00000000-0005-0000-0000-000079C20000}"/>
    <cellStyle name="Normal 3 3 3 4 5 3 7" xfId="57742" xr:uid="{00000000-0005-0000-0000-00007AC20000}"/>
    <cellStyle name="Normal 3 3 3 4 5 4" xfId="7426" xr:uid="{00000000-0005-0000-0000-00007BC20000}"/>
    <cellStyle name="Normal 3 3 3 4 5 4 2" xfId="13102" xr:uid="{00000000-0005-0000-0000-00007CC20000}"/>
    <cellStyle name="Normal 3 3 3 4 5 4 3" xfId="21488" xr:uid="{00000000-0005-0000-0000-00007DC20000}"/>
    <cellStyle name="Normal 3 3 3 4 5 4 4" xfId="29874" xr:uid="{00000000-0005-0000-0000-00007EC20000}"/>
    <cellStyle name="Normal 3 3 3 4 5 4 5" xfId="38260" xr:uid="{00000000-0005-0000-0000-00007FC20000}"/>
    <cellStyle name="Normal 3 3 3 4 5 4 6" xfId="46646" xr:uid="{00000000-0005-0000-0000-000080C20000}"/>
    <cellStyle name="Normal 3 3 3 4 5 4 7" xfId="55032" xr:uid="{00000000-0005-0000-0000-000081C20000}"/>
    <cellStyle name="Normal 3 3 3 4 5 5" xfId="10136" xr:uid="{00000000-0005-0000-0000-000082C20000}"/>
    <cellStyle name="Normal 3 3 3 4 5 6" xfId="18522" xr:uid="{00000000-0005-0000-0000-000083C20000}"/>
    <cellStyle name="Normal 3 3 3 4 5 7" xfId="26908" xr:uid="{00000000-0005-0000-0000-000084C20000}"/>
    <cellStyle name="Normal 3 3 3 4 5 8" xfId="35294" xr:uid="{00000000-0005-0000-0000-000085C20000}"/>
    <cellStyle name="Normal 3 3 3 4 5 9" xfId="43680" xr:uid="{00000000-0005-0000-0000-000086C20000}"/>
    <cellStyle name="Normal 3 3 3 4 6" xfId="2379" xr:uid="{00000000-0005-0000-0000-000087C20000}"/>
    <cellStyle name="Normal 3 3 3 4 6 2" xfId="5096" xr:uid="{00000000-0005-0000-0000-000088C20000}"/>
    <cellStyle name="Normal 3 3 3 4 6 2 2" xfId="16450" xr:uid="{00000000-0005-0000-0000-000089C20000}"/>
    <cellStyle name="Normal 3 3 3 4 6 2 3" xfId="24836" xr:uid="{00000000-0005-0000-0000-00008AC20000}"/>
    <cellStyle name="Normal 3 3 3 4 6 2 4" xfId="33222" xr:uid="{00000000-0005-0000-0000-00008BC20000}"/>
    <cellStyle name="Normal 3 3 3 4 6 2 5" xfId="41608" xr:uid="{00000000-0005-0000-0000-00008CC20000}"/>
    <cellStyle name="Normal 3 3 3 4 6 2 6" xfId="49994" xr:uid="{00000000-0005-0000-0000-00008DC20000}"/>
    <cellStyle name="Normal 3 3 3 4 6 2 7" xfId="58380" xr:uid="{00000000-0005-0000-0000-00008EC20000}"/>
    <cellStyle name="Normal 3 3 3 4 6 3" xfId="8064" xr:uid="{00000000-0005-0000-0000-00008FC20000}"/>
    <cellStyle name="Normal 3 3 3 4 6 3 2" xfId="13740" xr:uid="{00000000-0005-0000-0000-000090C20000}"/>
    <cellStyle name="Normal 3 3 3 4 6 3 3" xfId="22126" xr:uid="{00000000-0005-0000-0000-000091C20000}"/>
    <cellStyle name="Normal 3 3 3 4 6 3 4" xfId="30512" xr:uid="{00000000-0005-0000-0000-000092C20000}"/>
    <cellStyle name="Normal 3 3 3 4 6 3 5" xfId="38898" xr:uid="{00000000-0005-0000-0000-000093C20000}"/>
    <cellStyle name="Normal 3 3 3 4 6 3 6" xfId="47284" xr:uid="{00000000-0005-0000-0000-000094C20000}"/>
    <cellStyle name="Normal 3 3 3 4 6 3 7" xfId="55670" xr:uid="{00000000-0005-0000-0000-000095C20000}"/>
    <cellStyle name="Normal 3 3 3 4 6 4" xfId="10774" xr:uid="{00000000-0005-0000-0000-000096C20000}"/>
    <cellStyle name="Normal 3 3 3 4 6 5" xfId="19160" xr:uid="{00000000-0005-0000-0000-000097C20000}"/>
    <cellStyle name="Normal 3 3 3 4 6 6" xfId="27546" xr:uid="{00000000-0005-0000-0000-000098C20000}"/>
    <cellStyle name="Normal 3 3 3 4 6 7" xfId="35932" xr:uid="{00000000-0005-0000-0000-000099C20000}"/>
    <cellStyle name="Normal 3 3 3 4 6 8" xfId="44318" xr:uid="{00000000-0005-0000-0000-00009AC20000}"/>
    <cellStyle name="Normal 3 3 3 4 6 9" xfId="52704" xr:uid="{00000000-0005-0000-0000-00009BC20000}"/>
    <cellStyle name="Normal 3 3 3 4 7" xfId="779" xr:uid="{00000000-0005-0000-0000-00009CC20000}"/>
    <cellStyle name="Normal 3 3 3 4 7 2" xfId="6581" xr:uid="{00000000-0005-0000-0000-00009DC20000}"/>
    <cellStyle name="Normal 3 3 3 4 7 3" xfId="12257" xr:uid="{00000000-0005-0000-0000-00009EC20000}"/>
    <cellStyle name="Normal 3 3 3 4 7 4" xfId="20643" xr:uid="{00000000-0005-0000-0000-00009FC20000}"/>
    <cellStyle name="Normal 3 3 3 4 7 5" xfId="29029" xr:uid="{00000000-0005-0000-0000-0000A0C20000}"/>
    <cellStyle name="Normal 3 3 3 4 7 6" xfId="37415" xr:uid="{00000000-0005-0000-0000-0000A1C20000}"/>
    <cellStyle name="Normal 3 3 3 4 7 7" xfId="45801" xr:uid="{00000000-0005-0000-0000-0000A2C20000}"/>
    <cellStyle name="Normal 3 3 3 4 7 8" xfId="54187" xr:uid="{00000000-0005-0000-0000-0000A3C20000}"/>
    <cellStyle name="Normal 3 3 3 4 8" xfId="3613" xr:uid="{00000000-0005-0000-0000-0000A4C20000}"/>
    <cellStyle name="Normal 3 3 3 4 8 2" xfId="14967" xr:uid="{00000000-0005-0000-0000-0000A5C20000}"/>
    <cellStyle name="Normal 3 3 3 4 8 3" xfId="23353" xr:uid="{00000000-0005-0000-0000-0000A6C20000}"/>
    <cellStyle name="Normal 3 3 3 4 8 4" xfId="31739" xr:uid="{00000000-0005-0000-0000-0000A7C20000}"/>
    <cellStyle name="Normal 3 3 3 4 8 5" xfId="40125" xr:uid="{00000000-0005-0000-0000-0000A8C20000}"/>
    <cellStyle name="Normal 3 3 3 4 8 6" xfId="48511" xr:uid="{00000000-0005-0000-0000-0000A9C20000}"/>
    <cellStyle name="Normal 3 3 3 4 8 7" xfId="56897" xr:uid="{00000000-0005-0000-0000-0000AAC20000}"/>
    <cellStyle name="Normal 3 3 3 4 9" xfId="6249" xr:uid="{00000000-0005-0000-0000-0000ABC20000}"/>
    <cellStyle name="Normal 3 3 3 4 9 2" xfId="11925" xr:uid="{00000000-0005-0000-0000-0000ACC20000}"/>
    <cellStyle name="Normal 3 3 3 4 9 3" xfId="20311" xr:uid="{00000000-0005-0000-0000-0000ADC20000}"/>
    <cellStyle name="Normal 3 3 3 4 9 4" xfId="28697" xr:uid="{00000000-0005-0000-0000-0000AEC20000}"/>
    <cellStyle name="Normal 3 3 3 4 9 5" xfId="37083" xr:uid="{00000000-0005-0000-0000-0000AFC20000}"/>
    <cellStyle name="Normal 3 3 3 4 9 6" xfId="45469" xr:uid="{00000000-0005-0000-0000-0000B0C20000}"/>
    <cellStyle name="Normal 3 3 3 4 9 7" xfId="53855" xr:uid="{00000000-0005-0000-0000-0000B1C20000}"/>
    <cellStyle name="Normal 3 3 3 4_Sheet1" xfId="451" xr:uid="{00000000-0005-0000-0000-0000B2C20000}"/>
    <cellStyle name="Normal 3 3 3 5" xfId="452" xr:uid="{00000000-0005-0000-0000-0000B3C20000}"/>
    <cellStyle name="Normal 3 3 3 5 10" xfId="26065" xr:uid="{00000000-0005-0000-0000-0000B4C20000}"/>
    <cellStyle name="Normal 3 3 3 5 11" xfId="34451" xr:uid="{00000000-0005-0000-0000-0000B5C20000}"/>
    <cellStyle name="Normal 3 3 3 5 12" xfId="42837" xr:uid="{00000000-0005-0000-0000-0000B6C20000}"/>
    <cellStyle name="Normal 3 3 3 5 13" xfId="51223" xr:uid="{00000000-0005-0000-0000-0000B7C20000}"/>
    <cellStyle name="Normal 3 3 3 5 14" xfId="59609" xr:uid="{00000000-0005-0000-0000-0000B8C20000}"/>
    <cellStyle name="Normal 3 3 3 5 15" xfId="60976" xr:uid="{00000000-0005-0000-0000-0000B9C20000}"/>
    <cellStyle name="Normal 3 3 3 5 2" xfId="1276" xr:uid="{00000000-0005-0000-0000-0000BAC20000}"/>
    <cellStyle name="Normal 3 3 3 5 2 10" xfId="51687" xr:uid="{00000000-0005-0000-0000-0000BBC20000}"/>
    <cellStyle name="Normal 3 3 3 5 2 11" xfId="60073" xr:uid="{00000000-0005-0000-0000-0000BCC20000}"/>
    <cellStyle name="Normal 3 3 3 5 2 12" xfId="61471" xr:uid="{00000000-0005-0000-0000-0000BDC20000}"/>
    <cellStyle name="Normal 3 3 3 5 2 2" xfId="3227" xr:uid="{00000000-0005-0000-0000-0000BEC20000}"/>
    <cellStyle name="Normal 3 3 3 5 2 2 2" xfId="5944" xr:uid="{00000000-0005-0000-0000-0000BFC20000}"/>
    <cellStyle name="Normal 3 3 3 5 2 2 2 2" xfId="17298" xr:uid="{00000000-0005-0000-0000-0000C0C20000}"/>
    <cellStyle name="Normal 3 3 3 5 2 2 2 3" xfId="25684" xr:uid="{00000000-0005-0000-0000-0000C1C20000}"/>
    <cellStyle name="Normal 3 3 3 5 2 2 2 4" xfId="34070" xr:uid="{00000000-0005-0000-0000-0000C2C20000}"/>
    <cellStyle name="Normal 3 3 3 5 2 2 2 5" xfId="42456" xr:uid="{00000000-0005-0000-0000-0000C3C20000}"/>
    <cellStyle name="Normal 3 3 3 5 2 2 2 6" xfId="50842" xr:uid="{00000000-0005-0000-0000-0000C4C20000}"/>
    <cellStyle name="Normal 3 3 3 5 2 2 2 7" xfId="59228" xr:uid="{00000000-0005-0000-0000-0000C5C20000}"/>
    <cellStyle name="Normal 3 3 3 5 2 2 3" xfId="8912" xr:uid="{00000000-0005-0000-0000-0000C6C20000}"/>
    <cellStyle name="Normal 3 3 3 5 2 2 3 2" xfId="14588" xr:uid="{00000000-0005-0000-0000-0000C7C20000}"/>
    <cellStyle name="Normal 3 3 3 5 2 2 3 3" xfId="22974" xr:uid="{00000000-0005-0000-0000-0000C8C20000}"/>
    <cellStyle name="Normal 3 3 3 5 2 2 3 4" xfId="31360" xr:uid="{00000000-0005-0000-0000-0000C9C20000}"/>
    <cellStyle name="Normal 3 3 3 5 2 2 3 5" xfId="39746" xr:uid="{00000000-0005-0000-0000-0000CAC20000}"/>
    <cellStyle name="Normal 3 3 3 5 2 2 3 6" xfId="48132" xr:uid="{00000000-0005-0000-0000-0000CBC20000}"/>
    <cellStyle name="Normal 3 3 3 5 2 2 3 7" xfId="56518" xr:uid="{00000000-0005-0000-0000-0000CCC20000}"/>
    <cellStyle name="Normal 3 3 3 5 2 2 4" xfId="11622" xr:uid="{00000000-0005-0000-0000-0000CDC20000}"/>
    <cellStyle name="Normal 3 3 3 5 2 2 5" xfId="20008" xr:uid="{00000000-0005-0000-0000-0000CEC20000}"/>
    <cellStyle name="Normal 3 3 3 5 2 2 6" xfId="28394" xr:uid="{00000000-0005-0000-0000-0000CFC20000}"/>
    <cellStyle name="Normal 3 3 3 5 2 2 7" xfId="36780" xr:uid="{00000000-0005-0000-0000-0000D0C20000}"/>
    <cellStyle name="Normal 3 3 3 5 2 2 8" xfId="45166" xr:uid="{00000000-0005-0000-0000-0000D1C20000}"/>
    <cellStyle name="Normal 3 3 3 5 2 2 9" xfId="53552" xr:uid="{00000000-0005-0000-0000-0000D2C20000}"/>
    <cellStyle name="Normal 3 3 3 5 2 3" xfId="4079" xr:uid="{00000000-0005-0000-0000-0000D3C20000}"/>
    <cellStyle name="Normal 3 3 3 5 2 3 2" xfId="15433" xr:uid="{00000000-0005-0000-0000-0000D4C20000}"/>
    <cellStyle name="Normal 3 3 3 5 2 3 3" xfId="23819" xr:uid="{00000000-0005-0000-0000-0000D5C20000}"/>
    <cellStyle name="Normal 3 3 3 5 2 3 4" xfId="32205" xr:uid="{00000000-0005-0000-0000-0000D6C20000}"/>
    <cellStyle name="Normal 3 3 3 5 2 3 5" xfId="40591" xr:uid="{00000000-0005-0000-0000-0000D7C20000}"/>
    <cellStyle name="Normal 3 3 3 5 2 3 6" xfId="48977" xr:uid="{00000000-0005-0000-0000-0000D8C20000}"/>
    <cellStyle name="Normal 3 3 3 5 2 3 7" xfId="57363" xr:uid="{00000000-0005-0000-0000-0000D9C20000}"/>
    <cellStyle name="Normal 3 3 3 5 2 4" xfId="7047" xr:uid="{00000000-0005-0000-0000-0000DAC20000}"/>
    <cellStyle name="Normal 3 3 3 5 2 4 2" xfId="12723" xr:uid="{00000000-0005-0000-0000-0000DBC20000}"/>
    <cellStyle name="Normal 3 3 3 5 2 4 3" xfId="21109" xr:uid="{00000000-0005-0000-0000-0000DCC20000}"/>
    <cellStyle name="Normal 3 3 3 5 2 4 4" xfId="29495" xr:uid="{00000000-0005-0000-0000-0000DDC20000}"/>
    <cellStyle name="Normal 3 3 3 5 2 4 5" xfId="37881" xr:uid="{00000000-0005-0000-0000-0000DEC20000}"/>
    <cellStyle name="Normal 3 3 3 5 2 4 6" xfId="46267" xr:uid="{00000000-0005-0000-0000-0000DFC20000}"/>
    <cellStyle name="Normal 3 3 3 5 2 4 7" xfId="54653" xr:uid="{00000000-0005-0000-0000-0000E0C20000}"/>
    <cellStyle name="Normal 3 3 3 5 2 5" xfId="9757" xr:uid="{00000000-0005-0000-0000-0000E1C20000}"/>
    <cellStyle name="Normal 3 3 3 5 2 6" xfId="18143" xr:uid="{00000000-0005-0000-0000-0000E2C20000}"/>
    <cellStyle name="Normal 3 3 3 5 2 7" xfId="26529" xr:uid="{00000000-0005-0000-0000-0000E3C20000}"/>
    <cellStyle name="Normal 3 3 3 5 2 8" xfId="34915" xr:uid="{00000000-0005-0000-0000-0000E4C20000}"/>
    <cellStyle name="Normal 3 3 3 5 2 9" xfId="43301" xr:uid="{00000000-0005-0000-0000-0000E5C20000}"/>
    <cellStyle name="Normal 3 3 3 5 3" xfId="1743" xr:uid="{00000000-0005-0000-0000-0000E6C20000}"/>
    <cellStyle name="Normal 3 3 3 5 3 10" xfId="52068" xr:uid="{00000000-0005-0000-0000-0000E7C20000}"/>
    <cellStyle name="Normal 3 3 3 5 3 11" xfId="60454" xr:uid="{00000000-0005-0000-0000-0000E8C20000}"/>
    <cellStyle name="Normal 3 3 3 5 3 2" xfId="2763" xr:uid="{00000000-0005-0000-0000-0000E9C20000}"/>
    <cellStyle name="Normal 3 3 3 5 3 2 2" xfId="5480" xr:uid="{00000000-0005-0000-0000-0000EAC20000}"/>
    <cellStyle name="Normal 3 3 3 5 3 2 2 2" xfId="16834" xr:uid="{00000000-0005-0000-0000-0000EBC20000}"/>
    <cellStyle name="Normal 3 3 3 5 3 2 2 3" xfId="25220" xr:uid="{00000000-0005-0000-0000-0000ECC20000}"/>
    <cellStyle name="Normal 3 3 3 5 3 2 2 4" xfId="33606" xr:uid="{00000000-0005-0000-0000-0000EDC20000}"/>
    <cellStyle name="Normal 3 3 3 5 3 2 2 5" xfId="41992" xr:uid="{00000000-0005-0000-0000-0000EEC20000}"/>
    <cellStyle name="Normal 3 3 3 5 3 2 2 6" xfId="50378" xr:uid="{00000000-0005-0000-0000-0000EFC20000}"/>
    <cellStyle name="Normal 3 3 3 5 3 2 2 7" xfId="58764" xr:uid="{00000000-0005-0000-0000-0000F0C20000}"/>
    <cellStyle name="Normal 3 3 3 5 3 2 3" xfId="8448" xr:uid="{00000000-0005-0000-0000-0000F1C20000}"/>
    <cellStyle name="Normal 3 3 3 5 3 2 3 2" xfId="14124" xr:uid="{00000000-0005-0000-0000-0000F2C20000}"/>
    <cellStyle name="Normal 3 3 3 5 3 2 3 3" xfId="22510" xr:uid="{00000000-0005-0000-0000-0000F3C20000}"/>
    <cellStyle name="Normal 3 3 3 5 3 2 3 4" xfId="30896" xr:uid="{00000000-0005-0000-0000-0000F4C20000}"/>
    <cellStyle name="Normal 3 3 3 5 3 2 3 5" xfId="39282" xr:uid="{00000000-0005-0000-0000-0000F5C20000}"/>
    <cellStyle name="Normal 3 3 3 5 3 2 3 6" xfId="47668" xr:uid="{00000000-0005-0000-0000-0000F6C20000}"/>
    <cellStyle name="Normal 3 3 3 5 3 2 3 7" xfId="56054" xr:uid="{00000000-0005-0000-0000-0000F7C20000}"/>
    <cellStyle name="Normal 3 3 3 5 3 2 4" xfId="11158" xr:uid="{00000000-0005-0000-0000-0000F8C20000}"/>
    <cellStyle name="Normal 3 3 3 5 3 2 5" xfId="19544" xr:uid="{00000000-0005-0000-0000-0000F9C20000}"/>
    <cellStyle name="Normal 3 3 3 5 3 2 6" xfId="27930" xr:uid="{00000000-0005-0000-0000-0000FAC20000}"/>
    <cellStyle name="Normal 3 3 3 5 3 2 7" xfId="36316" xr:uid="{00000000-0005-0000-0000-0000FBC20000}"/>
    <cellStyle name="Normal 3 3 3 5 3 2 8" xfId="44702" xr:uid="{00000000-0005-0000-0000-0000FCC20000}"/>
    <cellStyle name="Normal 3 3 3 5 3 2 9" xfId="53088" xr:uid="{00000000-0005-0000-0000-0000FDC20000}"/>
    <cellStyle name="Normal 3 3 3 5 3 3" xfId="4460" xr:uid="{00000000-0005-0000-0000-0000FEC20000}"/>
    <cellStyle name="Normal 3 3 3 5 3 3 2" xfId="15814" xr:uid="{00000000-0005-0000-0000-0000FFC20000}"/>
    <cellStyle name="Normal 3 3 3 5 3 3 3" xfId="24200" xr:uid="{00000000-0005-0000-0000-000000C30000}"/>
    <cellStyle name="Normal 3 3 3 5 3 3 4" xfId="32586" xr:uid="{00000000-0005-0000-0000-000001C30000}"/>
    <cellStyle name="Normal 3 3 3 5 3 3 5" xfId="40972" xr:uid="{00000000-0005-0000-0000-000002C30000}"/>
    <cellStyle name="Normal 3 3 3 5 3 3 6" xfId="49358" xr:uid="{00000000-0005-0000-0000-000003C30000}"/>
    <cellStyle name="Normal 3 3 3 5 3 3 7" xfId="57744" xr:uid="{00000000-0005-0000-0000-000004C30000}"/>
    <cellStyle name="Normal 3 3 3 5 3 4" xfId="7428" xr:uid="{00000000-0005-0000-0000-000005C30000}"/>
    <cellStyle name="Normal 3 3 3 5 3 4 2" xfId="13104" xr:uid="{00000000-0005-0000-0000-000006C30000}"/>
    <cellStyle name="Normal 3 3 3 5 3 4 3" xfId="21490" xr:uid="{00000000-0005-0000-0000-000007C30000}"/>
    <cellStyle name="Normal 3 3 3 5 3 4 4" xfId="29876" xr:uid="{00000000-0005-0000-0000-000008C30000}"/>
    <cellStyle name="Normal 3 3 3 5 3 4 5" xfId="38262" xr:uid="{00000000-0005-0000-0000-000009C30000}"/>
    <cellStyle name="Normal 3 3 3 5 3 4 6" xfId="46648" xr:uid="{00000000-0005-0000-0000-00000AC30000}"/>
    <cellStyle name="Normal 3 3 3 5 3 4 7" xfId="55034" xr:uid="{00000000-0005-0000-0000-00000BC30000}"/>
    <cellStyle name="Normal 3 3 3 5 3 5" xfId="10138" xr:uid="{00000000-0005-0000-0000-00000CC30000}"/>
    <cellStyle name="Normal 3 3 3 5 3 6" xfId="18524" xr:uid="{00000000-0005-0000-0000-00000DC30000}"/>
    <cellStyle name="Normal 3 3 3 5 3 7" xfId="26910" xr:uid="{00000000-0005-0000-0000-00000EC30000}"/>
    <cellStyle name="Normal 3 3 3 5 3 8" xfId="35296" xr:uid="{00000000-0005-0000-0000-00000FC30000}"/>
    <cellStyle name="Normal 3 3 3 5 3 9" xfId="43682" xr:uid="{00000000-0005-0000-0000-000010C30000}"/>
    <cellStyle name="Normal 3 3 3 5 4" xfId="2382" xr:uid="{00000000-0005-0000-0000-000011C30000}"/>
    <cellStyle name="Normal 3 3 3 5 4 2" xfId="5099" xr:uid="{00000000-0005-0000-0000-000012C30000}"/>
    <cellStyle name="Normal 3 3 3 5 4 2 2" xfId="16453" xr:uid="{00000000-0005-0000-0000-000013C30000}"/>
    <cellStyle name="Normal 3 3 3 5 4 2 3" xfId="24839" xr:uid="{00000000-0005-0000-0000-000014C30000}"/>
    <cellStyle name="Normal 3 3 3 5 4 2 4" xfId="33225" xr:uid="{00000000-0005-0000-0000-000015C30000}"/>
    <cellStyle name="Normal 3 3 3 5 4 2 5" xfId="41611" xr:uid="{00000000-0005-0000-0000-000016C30000}"/>
    <cellStyle name="Normal 3 3 3 5 4 2 6" xfId="49997" xr:uid="{00000000-0005-0000-0000-000017C30000}"/>
    <cellStyle name="Normal 3 3 3 5 4 2 7" xfId="58383" xr:uid="{00000000-0005-0000-0000-000018C30000}"/>
    <cellStyle name="Normal 3 3 3 5 4 3" xfId="8067" xr:uid="{00000000-0005-0000-0000-000019C30000}"/>
    <cellStyle name="Normal 3 3 3 5 4 3 2" xfId="13743" xr:uid="{00000000-0005-0000-0000-00001AC30000}"/>
    <cellStyle name="Normal 3 3 3 5 4 3 3" xfId="22129" xr:uid="{00000000-0005-0000-0000-00001BC30000}"/>
    <cellStyle name="Normal 3 3 3 5 4 3 4" xfId="30515" xr:uid="{00000000-0005-0000-0000-00001CC30000}"/>
    <cellStyle name="Normal 3 3 3 5 4 3 5" xfId="38901" xr:uid="{00000000-0005-0000-0000-00001DC30000}"/>
    <cellStyle name="Normal 3 3 3 5 4 3 6" xfId="47287" xr:uid="{00000000-0005-0000-0000-00001EC30000}"/>
    <cellStyle name="Normal 3 3 3 5 4 3 7" xfId="55673" xr:uid="{00000000-0005-0000-0000-00001FC30000}"/>
    <cellStyle name="Normal 3 3 3 5 4 4" xfId="10777" xr:uid="{00000000-0005-0000-0000-000020C30000}"/>
    <cellStyle name="Normal 3 3 3 5 4 5" xfId="19163" xr:uid="{00000000-0005-0000-0000-000021C30000}"/>
    <cellStyle name="Normal 3 3 3 5 4 6" xfId="27549" xr:uid="{00000000-0005-0000-0000-000022C30000}"/>
    <cellStyle name="Normal 3 3 3 5 4 7" xfId="35935" xr:uid="{00000000-0005-0000-0000-000023C30000}"/>
    <cellStyle name="Normal 3 3 3 5 4 8" xfId="44321" xr:uid="{00000000-0005-0000-0000-000024C30000}"/>
    <cellStyle name="Normal 3 3 3 5 4 9" xfId="52707" xr:uid="{00000000-0005-0000-0000-000025C30000}"/>
    <cellStyle name="Normal 3 3 3 5 5" xfId="780" xr:uid="{00000000-0005-0000-0000-000026C30000}"/>
    <cellStyle name="Normal 3 3 3 5 5 2" xfId="6583" xr:uid="{00000000-0005-0000-0000-000027C30000}"/>
    <cellStyle name="Normal 3 3 3 5 5 3" xfId="12259" xr:uid="{00000000-0005-0000-0000-000028C30000}"/>
    <cellStyle name="Normal 3 3 3 5 5 4" xfId="20645" xr:uid="{00000000-0005-0000-0000-000029C30000}"/>
    <cellStyle name="Normal 3 3 3 5 5 5" xfId="29031" xr:uid="{00000000-0005-0000-0000-00002AC30000}"/>
    <cellStyle name="Normal 3 3 3 5 5 6" xfId="37417" xr:uid="{00000000-0005-0000-0000-00002BC30000}"/>
    <cellStyle name="Normal 3 3 3 5 5 7" xfId="45803" xr:uid="{00000000-0005-0000-0000-00002CC30000}"/>
    <cellStyle name="Normal 3 3 3 5 5 8" xfId="54189" xr:uid="{00000000-0005-0000-0000-00002DC30000}"/>
    <cellStyle name="Normal 3 3 3 5 6" xfId="3615" xr:uid="{00000000-0005-0000-0000-00002EC30000}"/>
    <cellStyle name="Normal 3 3 3 5 6 2" xfId="14969" xr:uid="{00000000-0005-0000-0000-00002FC30000}"/>
    <cellStyle name="Normal 3 3 3 5 6 3" xfId="23355" xr:uid="{00000000-0005-0000-0000-000030C30000}"/>
    <cellStyle name="Normal 3 3 3 5 6 4" xfId="31741" xr:uid="{00000000-0005-0000-0000-000031C30000}"/>
    <cellStyle name="Normal 3 3 3 5 6 5" xfId="40127" xr:uid="{00000000-0005-0000-0000-000032C30000}"/>
    <cellStyle name="Normal 3 3 3 5 6 6" xfId="48513" xr:uid="{00000000-0005-0000-0000-000033C30000}"/>
    <cellStyle name="Normal 3 3 3 5 6 7" xfId="56899" xr:uid="{00000000-0005-0000-0000-000034C30000}"/>
    <cellStyle name="Normal 3 3 3 5 7" xfId="6129" xr:uid="{00000000-0005-0000-0000-000035C30000}"/>
    <cellStyle name="Normal 3 3 3 5 7 2" xfId="11805" xr:uid="{00000000-0005-0000-0000-000036C30000}"/>
    <cellStyle name="Normal 3 3 3 5 7 3" xfId="20191" xr:uid="{00000000-0005-0000-0000-000037C30000}"/>
    <cellStyle name="Normal 3 3 3 5 7 4" xfId="28577" xr:uid="{00000000-0005-0000-0000-000038C30000}"/>
    <cellStyle name="Normal 3 3 3 5 7 5" xfId="36963" xr:uid="{00000000-0005-0000-0000-000039C30000}"/>
    <cellStyle name="Normal 3 3 3 5 7 6" xfId="45349" xr:uid="{00000000-0005-0000-0000-00003AC30000}"/>
    <cellStyle name="Normal 3 3 3 5 7 7" xfId="53735" xr:uid="{00000000-0005-0000-0000-00003BC30000}"/>
    <cellStyle name="Normal 3 3 3 5 8" xfId="9293" xr:uid="{00000000-0005-0000-0000-00003CC30000}"/>
    <cellStyle name="Normal 3 3 3 5 9" xfId="17679" xr:uid="{00000000-0005-0000-0000-00003DC30000}"/>
    <cellStyle name="Normal 3 3 3 6" xfId="1277" xr:uid="{00000000-0005-0000-0000-00003EC30000}"/>
    <cellStyle name="Normal 3 3 3 6 10" xfId="43302" xr:uid="{00000000-0005-0000-0000-00003FC30000}"/>
    <cellStyle name="Normal 3 3 3 6 11" xfId="51688" xr:uid="{00000000-0005-0000-0000-000040C30000}"/>
    <cellStyle name="Normal 3 3 3 6 12" xfId="60074" xr:uid="{00000000-0005-0000-0000-000041C30000}"/>
    <cellStyle name="Normal 3 3 3 6 13" xfId="61054" xr:uid="{00000000-0005-0000-0000-000042C30000}"/>
    <cellStyle name="Normal 3 3 3 6 2" xfId="1946" xr:uid="{00000000-0005-0000-0000-000043C30000}"/>
    <cellStyle name="Normal 3 3 3 6 2 10" xfId="52271" xr:uid="{00000000-0005-0000-0000-000044C30000}"/>
    <cellStyle name="Normal 3 3 3 6 2 11" xfId="60657" xr:uid="{00000000-0005-0000-0000-000045C30000}"/>
    <cellStyle name="Normal 3 3 3 6 2 2" xfId="3228" xr:uid="{00000000-0005-0000-0000-000046C30000}"/>
    <cellStyle name="Normal 3 3 3 6 2 2 2" xfId="5945" xr:uid="{00000000-0005-0000-0000-000047C30000}"/>
    <cellStyle name="Normal 3 3 3 6 2 2 2 2" xfId="17299" xr:uid="{00000000-0005-0000-0000-000048C30000}"/>
    <cellStyle name="Normal 3 3 3 6 2 2 2 3" xfId="25685" xr:uid="{00000000-0005-0000-0000-000049C30000}"/>
    <cellStyle name="Normal 3 3 3 6 2 2 2 4" xfId="34071" xr:uid="{00000000-0005-0000-0000-00004AC30000}"/>
    <cellStyle name="Normal 3 3 3 6 2 2 2 5" xfId="42457" xr:uid="{00000000-0005-0000-0000-00004BC30000}"/>
    <cellStyle name="Normal 3 3 3 6 2 2 2 6" xfId="50843" xr:uid="{00000000-0005-0000-0000-00004CC30000}"/>
    <cellStyle name="Normal 3 3 3 6 2 2 2 7" xfId="59229" xr:uid="{00000000-0005-0000-0000-00004DC30000}"/>
    <cellStyle name="Normal 3 3 3 6 2 2 3" xfId="8913" xr:uid="{00000000-0005-0000-0000-00004EC30000}"/>
    <cellStyle name="Normal 3 3 3 6 2 2 3 2" xfId="14589" xr:uid="{00000000-0005-0000-0000-00004FC30000}"/>
    <cellStyle name="Normal 3 3 3 6 2 2 3 3" xfId="22975" xr:uid="{00000000-0005-0000-0000-000050C30000}"/>
    <cellStyle name="Normal 3 3 3 6 2 2 3 4" xfId="31361" xr:uid="{00000000-0005-0000-0000-000051C30000}"/>
    <cellStyle name="Normal 3 3 3 6 2 2 3 5" xfId="39747" xr:uid="{00000000-0005-0000-0000-000052C30000}"/>
    <cellStyle name="Normal 3 3 3 6 2 2 3 6" xfId="48133" xr:uid="{00000000-0005-0000-0000-000053C30000}"/>
    <cellStyle name="Normal 3 3 3 6 2 2 3 7" xfId="56519" xr:uid="{00000000-0005-0000-0000-000054C30000}"/>
    <cellStyle name="Normal 3 3 3 6 2 2 4" xfId="11623" xr:uid="{00000000-0005-0000-0000-000055C30000}"/>
    <cellStyle name="Normal 3 3 3 6 2 2 5" xfId="20009" xr:uid="{00000000-0005-0000-0000-000056C30000}"/>
    <cellStyle name="Normal 3 3 3 6 2 2 6" xfId="28395" xr:uid="{00000000-0005-0000-0000-000057C30000}"/>
    <cellStyle name="Normal 3 3 3 6 2 2 7" xfId="36781" xr:uid="{00000000-0005-0000-0000-000058C30000}"/>
    <cellStyle name="Normal 3 3 3 6 2 2 8" xfId="45167" xr:uid="{00000000-0005-0000-0000-000059C30000}"/>
    <cellStyle name="Normal 3 3 3 6 2 2 9" xfId="53553" xr:uid="{00000000-0005-0000-0000-00005AC30000}"/>
    <cellStyle name="Normal 3 3 3 6 2 3" xfId="4663" xr:uid="{00000000-0005-0000-0000-00005BC30000}"/>
    <cellStyle name="Normal 3 3 3 6 2 3 2" xfId="16017" xr:uid="{00000000-0005-0000-0000-00005CC30000}"/>
    <cellStyle name="Normal 3 3 3 6 2 3 3" xfId="24403" xr:uid="{00000000-0005-0000-0000-00005DC30000}"/>
    <cellStyle name="Normal 3 3 3 6 2 3 4" xfId="32789" xr:uid="{00000000-0005-0000-0000-00005EC30000}"/>
    <cellStyle name="Normal 3 3 3 6 2 3 5" xfId="41175" xr:uid="{00000000-0005-0000-0000-00005FC30000}"/>
    <cellStyle name="Normal 3 3 3 6 2 3 6" xfId="49561" xr:uid="{00000000-0005-0000-0000-000060C30000}"/>
    <cellStyle name="Normal 3 3 3 6 2 3 7" xfId="57947" xr:uid="{00000000-0005-0000-0000-000061C30000}"/>
    <cellStyle name="Normal 3 3 3 6 2 4" xfId="7631" xr:uid="{00000000-0005-0000-0000-000062C30000}"/>
    <cellStyle name="Normal 3 3 3 6 2 4 2" xfId="13307" xr:uid="{00000000-0005-0000-0000-000063C30000}"/>
    <cellStyle name="Normal 3 3 3 6 2 4 3" xfId="21693" xr:uid="{00000000-0005-0000-0000-000064C30000}"/>
    <cellStyle name="Normal 3 3 3 6 2 4 4" xfId="30079" xr:uid="{00000000-0005-0000-0000-000065C30000}"/>
    <cellStyle name="Normal 3 3 3 6 2 4 5" xfId="38465" xr:uid="{00000000-0005-0000-0000-000066C30000}"/>
    <cellStyle name="Normal 3 3 3 6 2 4 6" xfId="46851" xr:uid="{00000000-0005-0000-0000-000067C30000}"/>
    <cellStyle name="Normal 3 3 3 6 2 4 7" xfId="55237" xr:uid="{00000000-0005-0000-0000-000068C30000}"/>
    <cellStyle name="Normal 3 3 3 6 2 5" xfId="10341" xr:uid="{00000000-0005-0000-0000-000069C30000}"/>
    <cellStyle name="Normal 3 3 3 6 2 6" xfId="18727" xr:uid="{00000000-0005-0000-0000-00006AC30000}"/>
    <cellStyle name="Normal 3 3 3 6 2 7" xfId="27113" xr:uid="{00000000-0005-0000-0000-00006BC30000}"/>
    <cellStyle name="Normal 3 3 3 6 2 8" xfId="35499" xr:uid="{00000000-0005-0000-0000-00006CC30000}"/>
    <cellStyle name="Normal 3 3 3 6 2 9" xfId="43885" xr:uid="{00000000-0005-0000-0000-00006DC30000}"/>
    <cellStyle name="Normal 3 3 3 6 3" xfId="2383" xr:uid="{00000000-0005-0000-0000-00006EC30000}"/>
    <cellStyle name="Normal 3 3 3 6 3 2" xfId="5100" xr:uid="{00000000-0005-0000-0000-00006FC30000}"/>
    <cellStyle name="Normal 3 3 3 6 3 2 2" xfId="16454" xr:uid="{00000000-0005-0000-0000-000070C30000}"/>
    <cellStyle name="Normal 3 3 3 6 3 2 3" xfId="24840" xr:uid="{00000000-0005-0000-0000-000071C30000}"/>
    <cellStyle name="Normal 3 3 3 6 3 2 4" xfId="33226" xr:uid="{00000000-0005-0000-0000-000072C30000}"/>
    <cellStyle name="Normal 3 3 3 6 3 2 5" xfId="41612" xr:uid="{00000000-0005-0000-0000-000073C30000}"/>
    <cellStyle name="Normal 3 3 3 6 3 2 6" xfId="49998" xr:uid="{00000000-0005-0000-0000-000074C30000}"/>
    <cellStyle name="Normal 3 3 3 6 3 2 7" xfId="58384" xr:uid="{00000000-0005-0000-0000-000075C30000}"/>
    <cellStyle name="Normal 3 3 3 6 3 3" xfId="8068" xr:uid="{00000000-0005-0000-0000-000076C30000}"/>
    <cellStyle name="Normal 3 3 3 6 3 3 2" xfId="13744" xr:uid="{00000000-0005-0000-0000-000077C30000}"/>
    <cellStyle name="Normal 3 3 3 6 3 3 3" xfId="22130" xr:uid="{00000000-0005-0000-0000-000078C30000}"/>
    <cellStyle name="Normal 3 3 3 6 3 3 4" xfId="30516" xr:uid="{00000000-0005-0000-0000-000079C30000}"/>
    <cellStyle name="Normal 3 3 3 6 3 3 5" xfId="38902" xr:uid="{00000000-0005-0000-0000-00007AC30000}"/>
    <cellStyle name="Normal 3 3 3 6 3 3 6" xfId="47288" xr:uid="{00000000-0005-0000-0000-00007BC30000}"/>
    <cellStyle name="Normal 3 3 3 6 3 3 7" xfId="55674" xr:uid="{00000000-0005-0000-0000-00007CC30000}"/>
    <cellStyle name="Normal 3 3 3 6 3 4" xfId="10778" xr:uid="{00000000-0005-0000-0000-00007DC30000}"/>
    <cellStyle name="Normal 3 3 3 6 3 5" xfId="19164" xr:uid="{00000000-0005-0000-0000-00007EC30000}"/>
    <cellStyle name="Normal 3 3 3 6 3 6" xfId="27550" xr:uid="{00000000-0005-0000-0000-00007FC30000}"/>
    <cellStyle name="Normal 3 3 3 6 3 7" xfId="35936" xr:uid="{00000000-0005-0000-0000-000080C30000}"/>
    <cellStyle name="Normal 3 3 3 6 3 8" xfId="44322" xr:uid="{00000000-0005-0000-0000-000081C30000}"/>
    <cellStyle name="Normal 3 3 3 6 3 9" xfId="52708" xr:uid="{00000000-0005-0000-0000-000082C30000}"/>
    <cellStyle name="Normal 3 3 3 6 4" xfId="4080" xr:uid="{00000000-0005-0000-0000-000083C30000}"/>
    <cellStyle name="Normal 3 3 3 6 4 2" xfId="15434" xr:uid="{00000000-0005-0000-0000-000084C30000}"/>
    <cellStyle name="Normal 3 3 3 6 4 3" xfId="23820" xr:uid="{00000000-0005-0000-0000-000085C30000}"/>
    <cellStyle name="Normal 3 3 3 6 4 4" xfId="32206" xr:uid="{00000000-0005-0000-0000-000086C30000}"/>
    <cellStyle name="Normal 3 3 3 6 4 5" xfId="40592" xr:uid="{00000000-0005-0000-0000-000087C30000}"/>
    <cellStyle name="Normal 3 3 3 6 4 6" xfId="48978" xr:uid="{00000000-0005-0000-0000-000088C30000}"/>
    <cellStyle name="Normal 3 3 3 6 4 7" xfId="57364" xr:uid="{00000000-0005-0000-0000-000089C30000}"/>
    <cellStyle name="Normal 3 3 3 6 5" xfId="7048" xr:uid="{00000000-0005-0000-0000-00008AC30000}"/>
    <cellStyle name="Normal 3 3 3 6 5 2" xfId="12724" xr:uid="{00000000-0005-0000-0000-00008BC30000}"/>
    <cellStyle name="Normal 3 3 3 6 5 3" xfId="21110" xr:uid="{00000000-0005-0000-0000-00008CC30000}"/>
    <cellStyle name="Normal 3 3 3 6 5 4" xfId="29496" xr:uid="{00000000-0005-0000-0000-00008DC30000}"/>
    <cellStyle name="Normal 3 3 3 6 5 5" xfId="37882" xr:uid="{00000000-0005-0000-0000-00008EC30000}"/>
    <cellStyle name="Normal 3 3 3 6 5 6" xfId="46268" xr:uid="{00000000-0005-0000-0000-00008FC30000}"/>
    <cellStyle name="Normal 3 3 3 6 5 7" xfId="54654" xr:uid="{00000000-0005-0000-0000-000090C30000}"/>
    <cellStyle name="Normal 3 3 3 6 6" xfId="9758" xr:uid="{00000000-0005-0000-0000-000091C30000}"/>
    <cellStyle name="Normal 3 3 3 6 7" xfId="18144" xr:uid="{00000000-0005-0000-0000-000092C30000}"/>
    <cellStyle name="Normal 3 3 3 6 8" xfId="26530" xr:uid="{00000000-0005-0000-0000-000093C30000}"/>
    <cellStyle name="Normal 3 3 3 6 9" xfId="34916" xr:uid="{00000000-0005-0000-0000-000094C30000}"/>
    <cellStyle name="Normal 3 3 3 7" xfId="1263" xr:uid="{00000000-0005-0000-0000-000095C30000}"/>
    <cellStyle name="Normal 3 3 3 7 10" xfId="51674" xr:uid="{00000000-0005-0000-0000-000096C30000}"/>
    <cellStyle name="Normal 3 3 3 7 11" xfId="60060" xr:uid="{00000000-0005-0000-0000-000097C30000}"/>
    <cellStyle name="Normal 3 3 3 7 12" xfId="61462" xr:uid="{00000000-0005-0000-0000-000098C30000}"/>
    <cellStyle name="Normal 3 3 3 7 2" xfId="3214" xr:uid="{00000000-0005-0000-0000-000099C30000}"/>
    <cellStyle name="Normal 3 3 3 7 2 2" xfId="5931" xr:uid="{00000000-0005-0000-0000-00009AC30000}"/>
    <cellStyle name="Normal 3 3 3 7 2 2 2" xfId="17285" xr:uid="{00000000-0005-0000-0000-00009BC30000}"/>
    <cellStyle name="Normal 3 3 3 7 2 2 3" xfId="25671" xr:uid="{00000000-0005-0000-0000-00009CC30000}"/>
    <cellStyle name="Normal 3 3 3 7 2 2 4" xfId="34057" xr:uid="{00000000-0005-0000-0000-00009DC30000}"/>
    <cellStyle name="Normal 3 3 3 7 2 2 5" xfId="42443" xr:uid="{00000000-0005-0000-0000-00009EC30000}"/>
    <cellStyle name="Normal 3 3 3 7 2 2 6" xfId="50829" xr:uid="{00000000-0005-0000-0000-00009FC30000}"/>
    <cellStyle name="Normal 3 3 3 7 2 2 7" xfId="59215" xr:uid="{00000000-0005-0000-0000-0000A0C30000}"/>
    <cellStyle name="Normal 3 3 3 7 2 3" xfId="8899" xr:uid="{00000000-0005-0000-0000-0000A1C30000}"/>
    <cellStyle name="Normal 3 3 3 7 2 3 2" xfId="14575" xr:uid="{00000000-0005-0000-0000-0000A2C30000}"/>
    <cellStyle name="Normal 3 3 3 7 2 3 3" xfId="22961" xr:uid="{00000000-0005-0000-0000-0000A3C30000}"/>
    <cellStyle name="Normal 3 3 3 7 2 3 4" xfId="31347" xr:uid="{00000000-0005-0000-0000-0000A4C30000}"/>
    <cellStyle name="Normal 3 3 3 7 2 3 5" xfId="39733" xr:uid="{00000000-0005-0000-0000-0000A5C30000}"/>
    <cellStyle name="Normal 3 3 3 7 2 3 6" xfId="48119" xr:uid="{00000000-0005-0000-0000-0000A6C30000}"/>
    <cellStyle name="Normal 3 3 3 7 2 3 7" xfId="56505" xr:uid="{00000000-0005-0000-0000-0000A7C30000}"/>
    <cellStyle name="Normal 3 3 3 7 2 4" xfId="11609" xr:uid="{00000000-0005-0000-0000-0000A8C30000}"/>
    <cellStyle name="Normal 3 3 3 7 2 5" xfId="19995" xr:uid="{00000000-0005-0000-0000-0000A9C30000}"/>
    <cellStyle name="Normal 3 3 3 7 2 6" xfId="28381" xr:uid="{00000000-0005-0000-0000-0000AAC30000}"/>
    <cellStyle name="Normal 3 3 3 7 2 7" xfId="36767" xr:uid="{00000000-0005-0000-0000-0000ABC30000}"/>
    <cellStyle name="Normal 3 3 3 7 2 8" xfId="45153" xr:uid="{00000000-0005-0000-0000-0000ACC30000}"/>
    <cellStyle name="Normal 3 3 3 7 2 9" xfId="53539" xr:uid="{00000000-0005-0000-0000-0000ADC30000}"/>
    <cellStyle name="Normal 3 3 3 7 3" xfId="4066" xr:uid="{00000000-0005-0000-0000-0000AEC30000}"/>
    <cellStyle name="Normal 3 3 3 7 3 2" xfId="15420" xr:uid="{00000000-0005-0000-0000-0000AFC30000}"/>
    <cellStyle name="Normal 3 3 3 7 3 3" xfId="23806" xr:uid="{00000000-0005-0000-0000-0000B0C30000}"/>
    <cellStyle name="Normal 3 3 3 7 3 4" xfId="32192" xr:uid="{00000000-0005-0000-0000-0000B1C30000}"/>
    <cellStyle name="Normal 3 3 3 7 3 5" xfId="40578" xr:uid="{00000000-0005-0000-0000-0000B2C30000}"/>
    <cellStyle name="Normal 3 3 3 7 3 6" xfId="48964" xr:uid="{00000000-0005-0000-0000-0000B3C30000}"/>
    <cellStyle name="Normal 3 3 3 7 3 7" xfId="57350" xr:uid="{00000000-0005-0000-0000-0000B4C30000}"/>
    <cellStyle name="Normal 3 3 3 7 4" xfId="7034" xr:uid="{00000000-0005-0000-0000-0000B5C30000}"/>
    <cellStyle name="Normal 3 3 3 7 4 2" xfId="12710" xr:uid="{00000000-0005-0000-0000-0000B6C30000}"/>
    <cellStyle name="Normal 3 3 3 7 4 3" xfId="21096" xr:uid="{00000000-0005-0000-0000-0000B7C30000}"/>
    <cellStyle name="Normal 3 3 3 7 4 4" xfId="29482" xr:uid="{00000000-0005-0000-0000-0000B8C30000}"/>
    <cellStyle name="Normal 3 3 3 7 4 5" xfId="37868" xr:uid="{00000000-0005-0000-0000-0000B9C30000}"/>
    <cellStyle name="Normal 3 3 3 7 4 6" xfId="46254" xr:uid="{00000000-0005-0000-0000-0000BAC30000}"/>
    <cellStyle name="Normal 3 3 3 7 4 7" xfId="54640" xr:uid="{00000000-0005-0000-0000-0000BBC30000}"/>
    <cellStyle name="Normal 3 3 3 7 5" xfId="9744" xr:uid="{00000000-0005-0000-0000-0000BCC30000}"/>
    <cellStyle name="Normal 3 3 3 7 6" xfId="18130" xr:uid="{00000000-0005-0000-0000-0000BDC30000}"/>
    <cellStyle name="Normal 3 3 3 7 7" xfId="26516" xr:uid="{00000000-0005-0000-0000-0000BEC30000}"/>
    <cellStyle name="Normal 3 3 3 7 8" xfId="34902" xr:uid="{00000000-0005-0000-0000-0000BFC30000}"/>
    <cellStyle name="Normal 3 3 3 7 9" xfId="43288" xr:uid="{00000000-0005-0000-0000-0000C0C30000}"/>
    <cellStyle name="Normal 3 3 3 8" xfId="1734" xr:uid="{00000000-0005-0000-0000-0000C1C30000}"/>
    <cellStyle name="Normal 3 3 3 8 10" xfId="52059" xr:uid="{00000000-0005-0000-0000-0000C2C30000}"/>
    <cellStyle name="Normal 3 3 3 8 11" xfId="60445" xr:uid="{00000000-0005-0000-0000-0000C3C30000}"/>
    <cellStyle name="Normal 3 3 3 8 2" xfId="2754" xr:uid="{00000000-0005-0000-0000-0000C4C30000}"/>
    <cellStyle name="Normal 3 3 3 8 2 2" xfId="5471" xr:uid="{00000000-0005-0000-0000-0000C5C30000}"/>
    <cellStyle name="Normal 3 3 3 8 2 2 2" xfId="16825" xr:uid="{00000000-0005-0000-0000-0000C6C30000}"/>
    <cellStyle name="Normal 3 3 3 8 2 2 3" xfId="25211" xr:uid="{00000000-0005-0000-0000-0000C7C30000}"/>
    <cellStyle name="Normal 3 3 3 8 2 2 4" xfId="33597" xr:uid="{00000000-0005-0000-0000-0000C8C30000}"/>
    <cellStyle name="Normal 3 3 3 8 2 2 5" xfId="41983" xr:uid="{00000000-0005-0000-0000-0000C9C30000}"/>
    <cellStyle name="Normal 3 3 3 8 2 2 6" xfId="50369" xr:uid="{00000000-0005-0000-0000-0000CAC30000}"/>
    <cellStyle name="Normal 3 3 3 8 2 2 7" xfId="58755" xr:uid="{00000000-0005-0000-0000-0000CBC30000}"/>
    <cellStyle name="Normal 3 3 3 8 2 3" xfId="8439" xr:uid="{00000000-0005-0000-0000-0000CCC30000}"/>
    <cellStyle name="Normal 3 3 3 8 2 3 2" xfId="14115" xr:uid="{00000000-0005-0000-0000-0000CDC30000}"/>
    <cellStyle name="Normal 3 3 3 8 2 3 3" xfId="22501" xr:uid="{00000000-0005-0000-0000-0000CEC30000}"/>
    <cellStyle name="Normal 3 3 3 8 2 3 4" xfId="30887" xr:uid="{00000000-0005-0000-0000-0000CFC30000}"/>
    <cellStyle name="Normal 3 3 3 8 2 3 5" xfId="39273" xr:uid="{00000000-0005-0000-0000-0000D0C30000}"/>
    <cellStyle name="Normal 3 3 3 8 2 3 6" xfId="47659" xr:uid="{00000000-0005-0000-0000-0000D1C30000}"/>
    <cellStyle name="Normal 3 3 3 8 2 3 7" xfId="56045" xr:uid="{00000000-0005-0000-0000-0000D2C30000}"/>
    <cellStyle name="Normal 3 3 3 8 2 4" xfId="11149" xr:uid="{00000000-0005-0000-0000-0000D3C30000}"/>
    <cellStyle name="Normal 3 3 3 8 2 5" xfId="19535" xr:uid="{00000000-0005-0000-0000-0000D4C30000}"/>
    <cellStyle name="Normal 3 3 3 8 2 6" xfId="27921" xr:uid="{00000000-0005-0000-0000-0000D5C30000}"/>
    <cellStyle name="Normal 3 3 3 8 2 7" xfId="36307" xr:uid="{00000000-0005-0000-0000-0000D6C30000}"/>
    <cellStyle name="Normal 3 3 3 8 2 8" xfId="44693" xr:uid="{00000000-0005-0000-0000-0000D7C30000}"/>
    <cellStyle name="Normal 3 3 3 8 2 9" xfId="53079" xr:uid="{00000000-0005-0000-0000-0000D8C30000}"/>
    <cellStyle name="Normal 3 3 3 8 3" xfId="4451" xr:uid="{00000000-0005-0000-0000-0000D9C30000}"/>
    <cellStyle name="Normal 3 3 3 8 3 2" xfId="15805" xr:uid="{00000000-0005-0000-0000-0000DAC30000}"/>
    <cellStyle name="Normal 3 3 3 8 3 3" xfId="24191" xr:uid="{00000000-0005-0000-0000-0000DBC30000}"/>
    <cellStyle name="Normal 3 3 3 8 3 4" xfId="32577" xr:uid="{00000000-0005-0000-0000-0000DCC30000}"/>
    <cellStyle name="Normal 3 3 3 8 3 5" xfId="40963" xr:uid="{00000000-0005-0000-0000-0000DDC30000}"/>
    <cellStyle name="Normal 3 3 3 8 3 6" xfId="49349" xr:uid="{00000000-0005-0000-0000-0000DEC30000}"/>
    <cellStyle name="Normal 3 3 3 8 3 7" xfId="57735" xr:uid="{00000000-0005-0000-0000-0000DFC30000}"/>
    <cellStyle name="Normal 3 3 3 8 4" xfId="7419" xr:uid="{00000000-0005-0000-0000-0000E0C30000}"/>
    <cellStyle name="Normal 3 3 3 8 4 2" xfId="13095" xr:uid="{00000000-0005-0000-0000-0000E1C30000}"/>
    <cellStyle name="Normal 3 3 3 8 4 3" xfId="21481" xr:uid="{00000000-0005-0000-0000-0000E2C30000}"/>
    <cellStyle name="Normal 3 3 3 8 4 4" xfId="29867" xr:uid="{00000000-0005-0000-0000-0000E3C30000}"/>
    <cellStyle name="Normal 3 3 3 8 4 5" xfId="38253" xr:uid="{00000000-0005-0000-0000-0000E4C30000}"/>
    <cellStyle name="Normal 3 3 3 8 4 6" xfId="46639" xr:uid="{00000000-0005-0000-0000-0000E5C30000}"/>
    <cellStyle name="Normal 3 3 3 8 4 7" xfId="55025" xr:uid="{00000000-0005-0000-0000-0000E6C30000}"/>
    <cellStyle name="Normal 3 3 3 8 5" xfId="10129" xr:uid="{00000000-0005-0000-0000-0000E7C30000}"/>
    <cellStyle name="Normal 3 3 3 8 6" xfId="18515" xr:uid="{00000000-0005-0000-0000-0000E8C30000}"/>
    <cellStyle name="Normal 3 3 3 8 7" xfId="26901" xr:uid="{00000000-0005-0000-0000-0000E9C30000}"/>
    <cellStyle name="Normal 3 3 3 8 8" xfId="35287" xr:uid="{00000000-0005-0000-0000-0000EAC30000}"/>
    <cellStyle name="Normal 3 3 3 8 9" xfId="43673" xr:uid="{00000000-0005-0000-0000-0000EBC30000}"/>
    <cellStyle name="Normal 3 3 3 9" xfId="2369" xr:uid="{00000000-0005-0000-0000-0000ECC30000}"/>
    <cellStyle name="Normal 3 3 3 9 2" xfId="5086" xr:uid="{00000000-0005-0000-0000-0000EDC30000}"/>
    <cellStyle name="Normal 3 3 3 9 2 2" xfId="16440" xr:uid="{00000000-0005-0000-0000-0000EEC30000}"/>
    <cellStyle name="Normal 3 3 3 9 2 3" xfId="24826" xr:uid="{00000000-0005-0000-0000-0000EFC30000}"/>
    <cellStyle name="Normal 3 3 3 9 2 4" xfId="33212" xr:uid="{00000000-0005-0000-0000-0000F0C30000}"/>
    <cellStyle name="Normal 3 3 3 9 2 5" xfId="41598" xr:uid="{00000000-0005-0000-0000-0000F1C30000}"/>
    <cellStyle name="Normal 3 3 3 9 2 6" xfId="49984" xr:uid="{00000000-0005-0000-0000-0000F2C30000}"/>
    <cellStyle name="Normal 3 3 3 9 2 7" xfId="58370" xr:uid="{00000000-0005-0000-0000-0000F3C30000}"/>
    <cellStyle name="Normal 3 3 3 9 3" xfId="8054" xr:uid="{00000000-0005-0000-0000-0000F4C30000}"/>
    <cellStyle name="Normal 3 3 3 9 3 2" xfId="13730" xr:uid="{00000000-0005-0000-0000-0000F5C30000}"/>
    <cellStyle name="Normal 3 3 3 9 3 3" xfId="22116" xr:uid="{00000000-0005-0000-0000-0000F6C30000}"/>
    <cellStyle name="Normal 3 3 3 9 3 4" xfId="30502" xr:uid="{00000000-0005-0000-0000-0000F7C30000}"/>
    <cellStyle name="Normal 3 3 3 9 3 5" xfId="38888" xr:uid="{00000000-0005-0000-0000-0000F8C30000}"/>
    <cellStyle name="Normal 3 3 3 9 3 6" xfId="47274" xr:uid="{00000000-0005-0000-0000-0000F9C30000}"/>
    <cellStyle name="Normal 3 3 3 9 3 7" xfId="55660" xr:uid="{00000000-0005-0000-0000-0000FAC30000}"/>
    <cellStyle name="Normal 3 3 3 9 4" xfId="10764" xr:uid="{00000000-0005-0000-0000-0000FBC30000}"/>
    <cellStyle name="Normal 3 3 3 9 5" xfId="19150" xr:uid="{00000000-0005-0000-0000-0000FCC30000}"/>
    <cellStyle name="Normal 3 3 3 9 6" xfId="27536" xr:uid="{00000000-0005-0000-0000-0000FDC30000}"/>
    <cellStyle name="Normal 3 3 3 9 7" xfId="35922" xr:uid="{00000000-0005-0000-0000-0000FEC30000}"/>
    <cellStyle name="Normal 3 3 3 9 8" xfId="44308" xr:uid="{00000000-0005-0000-0000-0000FFC30000}"/>
    <cellStyle name="Normal 3 3 3 9 9" xfId="52694" xr:uid="{00000000-0005-0000-0000-000000C40000}"/>
    <cellStyle name="Normal 3 3 3_Sheet1" xfId="453" xr:uid="{00000000-0005-0000-0000-000001C40000}"/>
    <cellStyle name="Normal 3 3 4" xfId="454" xr:uid="{00000000-0005-0000-0000-000002C40000}"/>
    <cellStyle name="Normal 3 3 4 10" xfId="3616" xr:uid="{00000000-0005-0000-0000-000003C40000}"/>
    <cellStyle name="Normal 3 3 4 10 2" xfId="14970" xr:uid="{00000000-0005-0000-0000-000004C40000}"/>
    <cellStyle name="Normal 3 3 4 10 3" xfId="23356" xr:uid="{00000000-0005-0000-0000-000005C40000}"/>
    <cellStyle name="Normal 3 3 4 10 4" xfId="31742" xr:uid="{00000000-0005-0000-0000-000006C40000}"/>
    <cellStyle name="Normal 3 3 4 10 5" xfId="40128" xr:uid="{00000000-0005-0000-0000-000007C40000}"/>
    <cellStyle name="Normal 3 3 4 10 6" xfId="48514" xr:uid="{00000000-0005-0000-0000-000008C40000}"/>
    <cellStyle name="Normal 3 3 4 10 7" xfId="56900" xr:uid="{00000000-0005-0000-0000-000009C40000}"/>
    <cellStyle name="Normal 3 3 4 11" xfId="6105" xr:uid="{00000000-0005-0000-0000-00000AC40000}"/>
    <cellStyle name="Normal 3 3 4 11 2" xfId="11781" xr:uid="{00000000-0005-0000-0000-00000BC40000}"/>
    <cellStyle name="Normal 3 3 4 11 3" xfId="20167" xr:uid="{00000000-0005-0000-0000-00000CC40000}"/>
    <cellStyle name="Normal 3 3 4 11 4" xfId="28553" xr:uid="{00000000-0005-0000-0000-00000DC40000}"/>
    <cellStyle name="Normal 3 3 4 11 5" xfId="36939" xr:uid="{00000000-0005-0000-0000-00000EC40000}"/>
    <cellStyle name="Normal 3 3 4 11 6" xfId="45325" xr:uid="{00000000-0005-0000-0000-00000FC40000}"/>
    <cellStyle name="Normal 3 3 4 11 7" xfId="53711" xr:uid="{00000000-0005-0000-0000-000010C40000}"/>
    <cellStyle name="Normal 3 3 4 12" xfId="9294" xr:uid="{00000000-0005-0000-0000-000011C40000}"/>
    <cellStyle name="Normal 3 3 4 13" xfId="17680" xr:uid="{00000000-0005-0000-0000-000012C40000}"/>
    <cellStyle name="Normal 3 3 4 14" xfId="26066" xr:uid="{00000000-0005-0000-0000-000013C40000}"/>
    <cellStyle name="Normal 3 3 4 15" xfId="34452" xr:uid="{00000000-0005-0000-0000-000014C40000}"/>
    <cellStyle name="Normal 3 3 4 16" xfId="42838" xr:uid="{00000000-0005-0000-0000-000015C40000}"/>
    <cellStyle name="Normal 3 3 4 17" xfId="51224" xr:uid="{00000000-0005-0000-0000-000016C40000}"/>
    <cellStyle name="Normal 3 3 4 18" xfId="59610" xr:uid="{00000000-0005-0000-0000-000017C40000}"/>
    <cellStyle name="Normal 3 3 4 19" xfId="60977" xr:uid="{00000000-0005-0000-0000-000018C40000}"/>
    <cellStyle name="Normal 3 3 4 2" xfId="455" xr:uid="{00000000-0005-0000-0000-000019C40000}"/>
    <cellStyle name="Normal 3 3 4 2 10" xfId="9295" xr:uid="{00000000-0005-0000-0000-00001AC40000}"/>
    <cellStyle name="Normal 3 3 4 2 11" xfId="17681" xr:uid="{00000000-0005-0000-0000-00001BC40000}"/>
    <cellStyle name="Normal 3 3 4 2 12" xfId="26067" xr:uid="{00000000-0005-0000-0000-00001CC40000}"/>
    <cellStyle name="Normal 3 3 4 2 13" xfId="34453" xr:uid="{00000000-0005-0000-0000-00001DC40000}"/>
    <cellStyle name="Normal 3 3 4 2 14" xfId="42839" xr:uid="{00000000-0005-0000-0000-00001EC40000}"/>
    <cellStyle name="Normal 3 3 4 2 15" xfId="51225" xr:uid="{00000000-0005-0000-0000-00001FC40000}"/>
    <cellStyle name="Normal 3 3 4 2 16" xfId="59611" xr:uid="{00000000-0005-0000-0000-000020C40000}"/>
    <cellStyle name="Normal 3 3 4 2 17" xfId="60978" xr:uid="{00000000-0005-0000-0000-000021C40000}"/>
    <cellStyle name="Normal 3 3 4 2 2" xfId="456" xr:uid="{00000000-0005-0000-0000-000022C40000}"/>
    <cellStyle name="Normal 3 3 4 2 2 10" xfId="34454" xr:uid="{00000000-0005-0000-0000-000023C40000}"/>
    <cellStyle name="Normal 3 3 4 2 2 11" xfId="42840" xr:uid="{00000000-0005-0000-0000-000024C40000}"/>
    <cellStyle name="Normal 3 3 4 2 2 12" xfId="51226" xr:uid="{00000000-0005-0000-0000-000025C40000}"/>
    <cellStyle name="Normal 3 3 4 2 2 13" xfId="59612" xr:uid="{00000000-0005-0000-0000-000026C40000}"/>
    <cellStyle name="Normal 3 3 4 2 2 14" xfId="60979" xr:uid="{00000000-0005-0000-0000-000027C40000}"/>
    <cellStyle name="Normal 3 3 4 2 2 2" xfId="1280" xr:uid="{00000000-0005-0000-0000-000028C40000}"/>
    <cellStyle name="Normal 3 3 4 2 2 2 10" xfId="51691" xr:uid="{00000000-0005-0000-0000-000029C40000}"/>
    <cellStyle name="Normal 3 3 4 2 2 2 11" xfId="60077" xr:uid="{00000000-0005-0000-0000-00002AC40000}"/>
    <cellStyle name="Normal 3 3 4 2 2 2 12" xfId="61474" xr:uid="{00000000-0005-0000-0000-00002BC40000}"/>
    <cellStyle name="Normal 3 3 4 2 2 2 2" xfId="3231" xr:uid="{00000000-0005-0000-0000-00002CC40000}"/>
    <cellStyle name="Normal 3 3 4 2 2 2 2 2" xfId="5948" xr:uid="{00000000-0005-0000-0000-00002DC40000}"/>
    <cellStyle name="Normal 3 3 4 2 2 2 2 2 2" xfId="17302" xr:uid="{00000000-0005-0000-0000-00002EC40000}"/>
    <cellStyle name="Normal 3 3 4 2 2 2 2 2 3" xfId="25688" xr:uid="{00000000-0005-0000-0000-00002FC40000}"/>
    <cellStyle name="Normal 3 3 4 2 2 2 2 2 4" xfId="34074" xr:uid="{00000000-0005-0000-0000-000030C40000}"/>
    <cellStyle name="Normal 3 3 4 2 2 2 2 2 5" xfId="42460" xr:uid="{00000000-0005-0000-0000-000031C40000}"/>
    <cellStyle name="Normal 3 3 4 2 2 2 2 2 6" xfId="50846" xr:uid="{00000000-0005-0000-0000-000032C40000}"/>
    <cellStyle name="Normal 3 3 4 2 2 2 2 2 7" xfId="59232" xr:uid="{00000000-0005-0000-0000-000033C40000}"/>
    <cellStyle name="Normal 3 3 4 2 2 2 2 3" xfId="8916" xr:uid="{00000000-0005-0000-0000-000034C40000}"/>
    <cellStyle name="Normal 3 3 4 2 2 2 2 3 2" xfId="14592" xr:uid="{00000000-0005-0000-0000-000035C40000}"/>
    <cellStyle name="Normal 3 3 4 2 2 2 2 3 3" xfId="22978" xr:uid="{00000000-0005-0000-0000-000036C40000}"/>
    <cellStyle name="Normal 3 3 4 2 2 2 2 3 4" xfId="31364" xr:uid="{00000000-0005-0000-0000-000037C40000}"/>
    <cellStyle name="Normal 3 3 4 2 2 2 2 3 5" xfId="39750" xr:uid="{00000000-0005-0000-0000-000038C40000}"/>
    <cellStyle name="Normal 3 3 4 2 2 2 2 3 6" xfId="48136" xr:uid="{00000000-0005-0000-0000-000039C40000}"/>
    <cellStyle name="Normal 3 3 4 2 2 2 2 3 7" xfId="56522" xr:uid="{00000000-0005-0000-0000-00003AC40000}"/>
    <cellStyle name="Normal 3 3 4 2 2 2 2 4" xfId="11626" xr:uid="{00000000-0005-0000-0000-00003BC40000}"/>
    <cellStyle name="Normal 3 3 4 2 2 2 2 5" xfId="20012" xr:uid="{00000000-0005-0000-0000-00003CC40000}"/>
    <cellStyle name="Normal 3 3 4 2 2 2 2 6" xfId="28398" xr:uid="{00000000-0005-0000-0000-00003DC40000}"/>
    <cellStyle name="Normal 3 3 4 2 2 2 2 7" xfId="36784" xr:uid="{00000000-0005-0000-0000-00003EC40000}"/>
    <cellStyle name="Normal 3 3 4 2 2 2 2 8" xfId="45170" xr:uid="{00000000-0005-0000-0000-00003FC40000}"/>
    <cellStyle name="Normal 3 3 4 2 2 2 2 9" xfId="53556" xr:uid="{00000000-0005-0000-0000-000040C40000}"/>
    <cellStyle name="Normal 3 3 4 2 2 2 3" xfId="4083" xr:uid="{00000000-0005-0000-0000-000041C40000}"/>
    <cellStyle name="Normal 3 3 4 2 2 2 3 2" xfId="15437" xr:uid="{00000000-0005-0000-0000-000042C40000}"/>
    <cellStyle name="Normal 3 3 4 2 2 2 3 3" xfId="23823" xr:uid="{00000000-0005-0000-0000-000043C40000}"/>
    <cellStyle name="Normal 3 3 4 2 2 2 3 4" xfId="32209" xr:uid="{00000000-0005-0000-0000-000044C40000}"/>
    <cellStyle name="Normal 3 3 4 2 2 2 3 5" xfId="40595" xr:uid="{00000000-0005-0000-0000-000045C40000}"/>
    <cellStyle name="Normal 3 3 4 2 2 2 3 6" xfId="48981" xr:uid="{00000000-0005-0000-0000-000046C40000}"/>
    <cellStyle name="Normal 3 3 4 2 2 2 3 7" xfId="57367" xr:uid="{00000000-0005-0000-0000-000047C40000}"/>
    <cellStyle name="Normal 3 3 4 2 2 2 4" xfId="7051" xr:uid="{00000000-0005-0000-0000-000048C40000}"/>
    <cellStyle name="Normal 3 3 4 2 2 2 4 2" xfId="12727" xr:uid="{00000000-0005-0000-0000-000049C40000}"/>
    <cellStyle name="Normal 3 3 4 2 2 2 4 3" xfId="21113" xr:uid="{00000000-0005-0000-0000-00004AC40000}"/>
    <cellStyle name="Normal 3 3 4 2 2 2 4 4" xfId="29499" xr:uid="{00000000-0005-0000-0000-00004BC40000}"/>
    <cellStyle name="Normal 3 3 4 2 2 2 4 5" xfId="37885" xr:uid="{00000000-0005-0000-0000-00004CC40000}"/>
    <cellStyle name="Normal 3 3 4 2 2 2 4 6" xfId="46271" xr:uid="{00000000-0005-0000-0000-00004DC40000}"/>
    <cellStyle name="Normal 3 3 4 2 2 2 4 7" xfId="54657" xr:uid="{00000000-0005-0000-0000-00004EC40000}"/>
    <cellStyle name="Normal 3 3 4 2 2 2 5" xfId="9761" xr:uid="{00000000-0005-0000-0000-00004FC40000}"/>
    <cellStyle name="Normal 3 3 4 2 2 2 6" xfId="18147" xr:uid="{00000000-0005-0000-0000-000050C40000}"/>
    <cellStyle name="Normal 3 3 4 2 2 2 7" xfId="26533" xr:uid="{00000000-0005-0000-0000-000051C40000}"/>
    <cellStyle name="Normal 3 3 4 2 2 2 8" xfId="34919" xr:uid="{00000000-0005-0000-0000-000052C40000}"/>
    <cellStyle name="Normal 3 3 4 2 2 2 9" xfId="43305" xr:uid="{00000000-0005-0000-0000-000053C40000}"/>
    <cellStyle name="Normal 3 3 4 2 2 3" xfId="1746" xr:uid="{00000000-0005-0000-0000-000054C40000}"/>
    <cellStyle name="Normal 3 3 4 2 2 3 10" xfId="52071" xr:uid="{00000000-0005-0000-0000-000055C40000}"/>
    <cellStyle name="Normal 3 3 4 2 2 3 11" xfId="60457" xr:uid="{00000000-0005-0000-0000-000056C40000}"/>
    <cellStyle name="Normal 3 3 4 2 2 3 2" xfId="2766" xr:uid="{00000000-0005-0000-0000-000057C40000}"/>
    <cellStyle name="Normal 3 3 4 2 2 3 2 2" xfId="5483" xr:uid="{00000000-0005-0000-0000-000058C40000}"/>
    <cellStyle name="Normal 3 3 4 2 2 3 2 2 2" xfId="16837" xr:uid="{00000000-0005-0000-0000-000059C40000}"/>
    <cellStyle name="Normal 3 3 4 2 2 3 2 2 3" xfId="25223" xr:uid="{00000000-0005-0000-0000-00005AC40000}"/>
    <cellStyle name="Normal 3 3 4 2 2 3 2 2 4" xfId="33609" xr:uid="{00000000-0005-0000-0000-00005BC40000}"/>
    <cellStyle name="Normal 3 3 4 2 2 3 2 2 5" xfId="41995" xr:uid="{00000000-0005-0000-0000-00005CC40000}"/>
    <cellStyle name="Normal 3 3 4 2 2 3 2 2 6" xfId="50381" xr:uid="{00000000-0005-0000-0000-00005DC40000}"/>
    <cellStyle name="Normal 3 3 4 2 2 3 2 2 7" xfId="58767" xr:uid="{00000000-0005-0000-0000-00005EC40000}"/>
    <cellStyle name="Normal 3 3 4 2 2 3 2 3" xfId="8451" xr:uid="{00000000-0005-0000-0000-00005FC40000}"/>
    <cellStyle name="Normal 3 3 4 2 2 3 2 3 2" xfId="14127" xr:uid="{00000000-0005-0000-0000-000060C40000}"/>
    <cellStyle name="Normal 3 3 4 2 2 3 2 3 3" xfId="22513" xr:uid="{00000000-0005-0000-0000-000061C40000}"/>
    <cellStyle name="Normal 3 3 4 2 2 3 2 3 4" xfId="30899" xr:uid="{00000000-0005-0000-0000-000062C40000}"/>
    <cellStyle name="Normal 3 3 4 2 2 3 2 3 5" xfId="39285" xr:uid="{00000000-0005-0000-0000-000063C40000}"/>
    <cellStyle name="Normal 3 3 4 2 2 3 2 3 6" xfId="47671" xr:uid="{00000000-0005-0000-0000-000064C40000}"/>
    <cellStyle name="Normal 3 3 4 2 2 3 2 3 7" xfId="56057" xr:uid="{00000000-0005-0000-0000-000065C40000}"/>
    <cellStyle name="Normal 3 3 4 2 2 3 2 4" xfId="11161" xr:uid="{00000000-0005-0000-0000-000066C40000}"/>
    <cellStyle name="Normal 3 3 4 2 2 3 2 5" xfId="19547" xr:uid="{00000000-0005-0000-0000-000067C40000}"/>
    <cellStyle name="Normal 3 3 4 2 2 3 2 6" xfId="27933" xr:uid="{00000000-0005-0000-0000-000068C40000}"/>
    <cellStyle name="Normal 3 3 4 2 2 3 2 7" xfId="36319" xr:uid="{00000000-0005-0000-0000-000069C40000}"/>
    <cellStyle name="Normal 3 3 4 2 2 3 2 8" xfId="44705" xr:uid="{00000000-0005-0000-0000-00006AC40000}"/>
    <cellStyle name="Normal 3 3 4 2 2 3 2 9" xfId="53091" xr:uid="{00000000-0005-0000-0000-00006BC40000}"/>
    <cellStyle name="Normal 3 3 4 2 2 3 3" xfId="4463" xr:uid="{00000000-0005-0000-0000-00006CC40000}"/>
    <cellStyle name="Normal 3 3 4 2 2 3 3 2" xfId="15817" xr:uid="{00000000-0005-0000-0000-00006DC40000}"/>
    <cellStyle name="Normal 3 3 4 2 2 3 3 3" xfId="24203" xr:uid="{00000000-0005-0000-0000-00006EC40000}"/>
    <cellStyle name="Normal 3 3 4 2 2 3 3 4" xfId="32589" xr:uid="{00000000-0005-0000-0000-00006FC40000}"/>
    <cellStyle name="Normal 3 3 4 2 2 3 3 5" xfId="40975" xr:uid="{00000000-0005-0000-0000-000070C40000}"/>
    <cellStyle name="Normal 3 3 4 2 2 3 3 6" xfId="49361" xr:uid="{00000000-0005-0000-0000-000071C40000}"/>
    <cellStyle name="Normal 3 3 4 2 2 3 3 7" xfId="57747" xr:uid="{00000000-0005-0000-0000-000072C40000}"/>
    <cellStyle name="Normal 3 3 4 2 2 3 4" xfId="7431" xr:uid="{00000000-0005-0000-0000-000073C40000}"/>
    <cellStyle name="Normal 3 3 4 2 2 3 4 2" xfId="13107" xr:uid="{00000000-0005-0000-0000-000074C40000}"/>
    <cellStyle name="Normal 3 3 4 2 2 3 4 3" xfId="21493" xr:uid="{00000000-0005-0000-0000-000075C40000}"/>
    <cellStyle name="Normal 3 3 4 2 2 3 4 4" xfId="29879" xr:uid="{00000000-0005-0000-0000-000076C40000}"/>
    <cellStyle name="Normal 3 3 4 2 2 3 4 5" xfId="38265" xr:uid="{00000000-0005-0000-0000-000077C40000}"/>
    <cellStyle name="Normal 3 3 4 2 2 3 4 6" xfId="46651" xr:uid="{00000000-0005-0000-0000-000078C40000}"/>
    <cellStyle name="Normal 3 3 4 2 2 3 4 7" xfId="55037" xr:uid="{00000000-0005-0000-0000-000079C40000}"/>
    <cellStyle name="Normal 3 3 4 2 2 3 5" xfId="10141" xr:uid="{00000000-0005-0000-0000-00007AC40000}"/>
    <cellStyle name="Normal 3 3 4 2 2 3 6" xfId="18527" xr:uid="{00000000-0005-0000-0000-00007BC40000}"/>
    <cellStyle name="Normal 3 3 4 2 2 3 7" xfId="26913" xr:uid="{00000000-0005-0000-0000-00007CC40000}"/>
    <cellStyle name="Normal 3 3 4 2 2 3 8" xfId="35299" xr:uid="{00000000-0005-0000-0000-00007DC40000}"/>
    <cellStyle name="Normal 3 3 4 2 2 3 9" xfId="43685" xr:uid="{00000000-0005-0000-0000-00007EC40000}"/>
    <cellStyle name="Normal 3 3 4 2 2 4" xfId="2386" xr:uid="{00000000-0005-0000-0000-00007FC40000}"/>
    <cellStyle name="Normal 3 3 4 2 2 4 2" xfId="5103" xr:uid="{00000000-0005-0000-0000-000080C40000}"/>
    <cellStyle name="Normal 3 3 4 2 2 4 2 2" xfId="16457" xr:uid="{00000000-0005-0000-0000-000081C40000}"/>
    <cellStyle name="Normal 3 3 4 2 2 4 2 3" xfId="24843" xr:uid="{00000000-0005-0000-0000-000082C40000}"/>
    <cellStyle name="Normal 3 3 4 2 2 4 2 4" xfId="33229" xr:uid="{00000000-0005-0000-0000-000083C40000}"/>
    <cellStyle name="Normal 3 3 4 2 2 4 2 5" xfId="41615" xr:uid="{00000000-0005-0000-0000-000084C40000}"/>
    <cellStyle name="Normal 3 3 4 2 2 4 2 6" xfId="50001" xr:uid="{00000000-0005-0000-0000-000085C40000}"/>
    <cellStyle name="Normal 3 3 4 2 2 4 2 7" xfId="58387" xr:uid="{00000000-0005-0000-0000-000086C40000}"/>
    <cellStyle name="Normal 3 3 4 2 2 4 3" xfId="8071" xr:uid="{00000000-0005-0000-0000-000087C40000}"/>
    <cellStyle name="Normal 3 3 4 2 2 4 3 2" xfId="13747" xr:uid="{00000000-0005-0000-0000-000088C40000}"/>
    <cellStyle name="Normal 3 3 4 2 2 4 3 3" xfId="22133" xr:uid="{00000000-0005-0000-0000-000089C40000}"/>
    <cellStyle name="Normal 3 3 4 2 2 4 3 4" xfId="30519" xr:uid="{00000000-0005-0000-0000-00008AC40000}"/>
    <cellStyle name="Normal 3 3 4 2 2 4 3 5" xfId="38905" xr:uid="{00000000-0005-0000-0000-00008BC40000}"/>
    <cellStyle name="Normal 3 3 4 2 2 4 3 6" xfId="47291" xr:uid="{00000000-0005-0000-0000-00008CC40000}"/>
    <cellStyle name="Normal 3 3 4 2 2 4 3 7" xfId="55677" xr:uid="{00000000-0005-0000-0000-00008DC40000}"/>
    <cellStyle name="Normal 3 3 4 2 2 4 4" xfId="10781" xr:uid="{00000000-0005-0000-0000-00008EC40000}"/>
    <cellStyle name="Normal 3 3 4 2 2 4 5" xfId="19167" xr:uid="{00000000-0005-0000-0000-00008FC40000}"/>
    <cellStyle name="Normal 3 3 4 2 2 4 6" xfId="27553" xr:uid="{00000000-0005-0000-0000-000090C40000}"/>
    <cellStyle name="Normal 3 3 4 2 2 4 7" xfId="35939" xr:uid="{00000000-0005-0000-0000-000091C40000}"/>
    <cellStyle name="Normal 3 3 4 2 2 4 8" xfId="44325" xr:uid="{00000000-0005-0000-0000-000092C40000}"/>
    <cellStyle name="Normal 3 3 4 2 2 4 9" xfId="52711" xr:uid="{00000000-0005-0000-0000-000093C40000}"/>
    <cellStyle name="Normal 3 3 4 2 2 5" xfId="3618" xr:uid="{00000000-0005-0000-0000-000094C40000}"/>
    <cellStyle name="Normal 3 3 4 2 2 5 2" xfId="14972" xr:uid="{00000000-0005-0000-0000-000095C40000}"/>
    <cellStyle name="Normal 3 3 4 2 2 5 3" xfId="23358" xr:uid="{00000000-0005-0000-0000-000096C40000}"/>
    <cellStyle name="Normal 3 3 4 2 2 5 4" xfId="31744" xr:uid="{00000000-0005-0000-0000-000097C40000}"/>
    <cellStyle name="Normal 3 3 4 2 2 5 5" xfId="40130" xr:uid="{00000000-0005-0000-0000-000098C40000}"/>
    <cellStyle name="Normal 3 3 4 2 2 5 6" xfId="48516" xr:uid="{00000000-0005-0000-0000-000099C40000}"/>
    <cellStyle name="Normal 3 3 4 2 2 5 7" xfId="56902" xr:uid="{00000000-0005-0000-0000-00009AC40000}"/>
    <cellStyle name="Normal 3 3 4 2 2 6" xfId="6586" xr:uid="{00000000-0005-0000-0000-00009BC40000}"/>
    <cellStyle name="Normal 3 3 4 2 2 6 2" xfId="12262" xr:uid="{00000000-0005-0000-0000-00009CC40000}"/>
    <cellStyle name="Normal 3 3 4 2 2 6 3" xfId="20648" xr:uid="{00000000-0005-0000-0000-00009DC40000}"/>
    <cellStyle name="Normal 3 3 4 2 2 6 4" xfId="29034" xr:uid="{00000000-0005-0000-0000-00009EC40000}"/>
    <cellStyle name="Normal 3 3 4 2 2 6 5" xfId="37420" xr:uid="{00000000-0005-0000-0000-00009FC40000}"/>
    <cellStyle name="Normal 3 3 4 2 2 6 6" xfId="45806" xr:uid="{00000000-0005-0000-0000-0000A0C40000}"/>
    <cellStyle name="Normal 3 3 4 2 2 6 7" xfId="54192" xr:uid="{00000000-0005-0000-0000-0000A1C40000}"/>
    <cellStyle name="Normal 3 3 4 2 2 7" xfId="9296" xr:uid="{00000000-0005-0000-0000-0000A2C40000}"/>
    <cellStyle name="Normal 3 3 4 2 2 8" xfId="17682" xr:uid="{00000000-0005-0000-0000-0000A3C40000}"/>
    <cellStyle name="Normal 3 3 4 2 2 9" xfId="26068" xr:uid="{00000000-0005-0000-0000-0000A4C40000}"/>
    <cellStyle name="Normal 3 3 4 2 3" xfId="1281" xr:uid="{00000000-0005-0000-0000-0000A5C40000}"/>
    <cellStyle name="Normal 3 3 4 2 3 10" xfId="43306" xr:uid="{00000000-0005-0000-0000-0000A6C40000}"/>
    <cellStyle name="Normal 3 3 4 2 3 11" xfId="51692" xr:uid="{00000000-0005-0000-0000-0000A7C40000}"/>
    <cellStyle name="Normal 3 3 4 2 3 12" xfId="60078" xr:uid="{00000000-0005-0000-0000-0000A8C40000}"/>
    <cellStyle name="Normal 3 3 4 2 3 13" xfId="61473" xr:uid="{00000000-0005-0000-0000-0000A9C40000}"/>
    <cellStyle name="Normal 3 3 4 2 3 2" xfId="1947" xr:uid="{00000000-0005-0000-0000-0000AAC40000}"/>
    <cellStyle name="Normal 3 3 4 2 3 2 10" xfId="52272" xr:uid="{00000000-0005-0000-0000-0000ABC40000}"/>
    <cellStyle name="Normal 3 3 4 2 3 2 11" xfId="60658" xr:uid="{00000000-0005-0000-0000-0000ACC40000}"/>
    <cellStyle name="Normal 3 3 4 2 3 2 2" xfId="3232" xr:uid="{00000000-0005-0000-0000-0000ADC40000}"/>
    <cellStyle name="Normal 3 3 4 2 3 2 2 2" xfId="5949" xr:uid="{00000000-0005-0000-0000-0000AEC40000}"/>
    <cellStyle name="Normal 3 3 4 2 3 2 2 2 2" xfId="17303" xr:uid="{00000000-0005-0000-0000-0000AFC40000}"/>
    <cellStyle name="Normal 3 3 4 2 3 2 2 2 3" xfId="25689" xr:uid="{00000000-0005-0000-0000-0000B0C40000}"/>
    <cellStyle name="Normal 3 3 4 2 3 2 2 2 4" xfId="34075" xr:uid="{00000000-0005-0000-0000-0000B1C40000}"/>
    <cellStyle name="Normal 3 3 4 2 3 2 2 2 5" xfId="42461" xr:uid="{00000000-0005-0000-0000-0000B2C40000}"/>
    <cellStyle name="Normal 3 3 4 2 3 2 2 2 6" xfId="50847" xr:uid="{00000000-0005-0000-0000-0000B3C40000}"/>
    <cellStyle name="Normal 3 3 4 2 3 2 2 2 7" xfId="59233" xr:uid="{00000000-0005-0000-0000-0000B4C40000}"/>
    <cellStyle name="Normal 3 3 4 2 3 2 2 3" xfId="8917" xr:uid="{00000000-0005-0000-0000-0000B5C40000}"/>
    <cellStyle name="Normal 3 3 4 2 3 2 2 3 2" xfId="14593" xr:uid="{00000000-0005-0000-0000-0000B6C40000}"/>
    <cellStyle name="Normal 3 3 4 2 3 2 2 3 3" xfId="22979" xr:uid="{00000000-0005-0000-0000-0000B7C40000}"/>
    <cellStyle name="Normal 3 3 4 2 3 2 2 3 4" xfId="31365" xr:uid="{00000000-0005-0000-0000-0000B8C40000}"/>
    <cellStyle name="Normal 3 3 4 2 3 2 2 3 5" xfId="39751" xr:uid="{00000000-0005-0000-0000-0000B9C40000}"/>
    <cellStyle name="Normal 3 3 4 2 3 2 2 3 6" xfId="48137" xr:uid="{00000000-0005-0000-0000-0000BAC40000}"/>
    <cellStyle name="Normal 3 3 4 2 3 2 2 3 7" xfId="56523" xr:uid="{00000000-0005-0000-0000-0000BBC40000}"/>
    <cellStyle name="Normal 3 3 4 2 3 2 2 4" xfId="11627" xr:uid="{00000000-0005-0000-0000-0000BCC40000}"/>
    <cellStyle name="Normal 3 3 4 2 3 2 2 5" xfId="20013" xr:uid="{00000000-0005-0000-0000-0000BDC40000}"/>
    <cellStyle name="Normal 3 3 4 2 3 2 2 6" xfId="28399" xr:uid="{00000000-0005-0000-0000-0000BEC40000}"/>
    <cellStyle name="Normal 3 3 4 2 3 2 2 7" xfId="36785" xr:uid="{00000000-0005-0000-0000-0000BFC40000}"/>
    <cellStyle name="Normal 3 3 4 2 3 2 2 8" xfId="45171" xr:uid="{00000000-0005-0000-0000-0000C0C40000}"/>
    <cellStyle name="Normal 3 3 4 2 3 2 2 9" xfId="53557" xr:uid="{00000000-0005-0000-0000-0000C1C40000}"/>
    <cellStyle name="Normal 3 3 4 2 3 2 3" xfId="4664" xr:uid="{00000000-0005-0000-0000-0000C2C40000}"/>
    <cellStyle name="Normal 3 3 4 2 3 2 3 2" xfId="16018" xr:uid="{00000000-0005-0000-0000-0000C3C40000}"/>
    <cellStyle name="Normal 3 3 4 2 3 2 3 3" xfId="24404" xr:uid="{00000000-0005-0000-0000-0000C4C40000}"/>
    <cellStyle name="Normal 3 3 4 2 3 2 3 4" xfId="32790" xr:uid="{00000000-0005-0000-0000-0000C5C40000}"/>
    <cellStyle name="Normal 3 3 4 2 3 2 3 5" xfId="41176" xr:uid="{00000000-0005-0000-0000-0000C6C40000}"/>
    <cellStyle name="Normal 3 3 4 2 3 2 3 6" xfId="49562" xr:uid="{00000000-0005-0000-0000-0000C7C40000}"/>
    <cellStyle name="Normal 3 3 4 2 3 2 3 7" xfId="57948" xr:uid="{00000000-0005-0000-0000-0000C8C40000}"/>
    <cellStyle name="Normal 3 3 4 2 3 2 4" xfId="7632" xr:uid="{00000000-0005-0000-0000-0000C9C40000}"/>
    <cellStyle name="Normal 3 3 4 2 3 2 4 2" xfId="13308" xr:uid="{00000000-0005-0000-0000-0000CAC40000}"/>
    <cellStyle name="Normal 3 3 4 2 3 2 4 3" xfId="21694" xr:uid="{00000000-0005-0000-0000-0000CBC40000}"/>
    <cellStyle name="Normal 3 3 4 2 3 2 4 4" xfId="30080" xr:uid="{00000000-0005-0000-0000-0000CCC40000}"/>
    <cellStyle name="Normal 3 3 4 2 3 2 4 5" xfId="38466" xr:uid="{00000000-0005-0000-0000-0000CDC40000}"/>
    <cellStyle name="Normal 3 3 4 2 3 2 4 6" xfId="46852" xr:uid="{00000000-0005-0000-0000-0000CEC40000}"/>
    <cellStyle name="Normal 3 3 4 2 3 2 4 7" xfId="55238" xr:uid="{00000000-0005-0000-0000-0000CFC40000}"/>
    <cellStyle name="Normal 3 3 4 2 3 2 5" xfId="10342" xr:uid="{00000000-0005-0000-0000-0000D0C40000}"/>
    <cellStyle name="Normal 3 3 4 2 3 2 6" xfId="18728" xr:uid="{00000000-0005-0000-0000-0000D1C40000}"/>
    <cellStyle name="Normal 3 3 4 2 3 2 7" xfId="27114" xr:uid="{00000000-0005-0000-0000-0000D2C40000}"/>
    <cellStyle name="Normal 3 3 4 2 3 2 8" xfId="35500" xr:uid="{00000000-0005-0000-0000-0000D3C40000}"/>
    <cellStyle name="Normal 3 3 4 2 3 2 9" xfId="43886" xr:uid="{00000000-0005-0000-0000-0000D4C40000}"/>
    <cellStyle name="Normal 3 3 4 2 3 3" xfId="2387" xr:uid="{00000000-0005-0000-0000-0000D5C40000}"/>
    <cellStyle name="Normal 3 3 4 2 3 3 2" xfId="5104" xr:uid="{00000000-0005-0000-0000-0000D6C40000}"/>
    <cellStyle name="Normal 3 3 4 2 3 3 2 2" xfId="16458" xr:uid="{00000000-0005-0000-0000-0000D7C40000}"/>
    <cellStyle name="Normal 3 3 4 2 3 3 2 3" xfId="24844" xr:uid="{00000000-0005-0000-0000-0000D8C40000}"/>
    <cellStyle name="Normal 3 3 4 2 3 3 2 4" xfId="33230" xr:uid="{00000000-0005-0000-0000-0000D9C40000}"/>
    <cellStyle name="Normal 3 3 4 2 3 3 2 5" xfId="41616" xr:uid="{00000000-0005-0000-0000-0000DAC40000}"/>
    <cellStyle name="Normal 3 3 4 2 3 3 2 6" xfId="50002" xr:uid="{00000000-0005-0000-0000-0000DBC40000}"/>
    <cellStyle name="Normal 3 3 4 2 3 3 2 7" xfId="58388" xr:uid="{00000000-0005-0000-0000-0000DCC40000}"/>
    <cellStyle name="Normal 3 3 4 2 3 3 3" xfId="8072" xr:uid="{00000000-0005-0000-0000-0000DDC40000}"/>
    <cellStyle name="Normal 3 3 4 2 3 3 3 2" xfId="13748" xr:uid="{00000000-0005-0000-0000-0000DEC40000}"/>
    <cellStyle name="Normal 3 3 4 2 3 3 3 3" xfId="22134" xr:uid="{00000000-0005-0000-0000-0000DFC40000}"/>
    <cellStyle name="Normal 3 3 4 2 3 3 3 4" xfId="30520" xr:uid="{00000000-0005-0000-0000-0000E0C40000}"/>
    <cellStyle name="Normal 3 3 4 2 3 3 3 5" xfId="38906" xr:uid="{00000000-0005-0000-0000-0000E1C40000}"/>
    <cellStyle name="Normal 3 3 4 2 3 3 3 6" xfId="47292" xr:uid="{00000000-0005-0000-0000-0000E2C40000}"/>
    <cellStyle name="Normal 3 3 4 2 3 3 3 7" xfId="55678" xr:uid="{00000000-0005-0000-0000-0000E3C40000}"/>
    <cellStyle name="Normal 3 3 4 2 3 3 4" xfId="10782" xr:uid="{00000000-0005-0000-0000-0000E4C40000}"/>
    <cellStyle name="Normal 3 3 4 2 3 3 5" xfId="19168" xr:uid="{00000000-0005-0000-0000-0000E5C40000}"/>
    <cellStyle name="Normal 3 3 4 2 3 3 6" xfId="27554" xr:uid="{00000000-0005-0000-0000-0000E6C40000}"/>
    <cellStyle name="Normal 3 3 4 2 3 3 7" xfId="35940" xr:uid="{00000000-0005-0000-0000-0000E7C40000}"/>
    <cellStyle name="Normal 3 3 4 2 3 3 8" xfId="44326" xr:uid="{00000000-0005-0000-0000-0000E8C40000}"/>
    <cellStyle name="Normal 3 3 4 2 3 3 9" xfId="52712" xr:uid="{00000000-0005-0000-0000-0000E9C40000}"/>
    <cellStyle name="Normal 3 3 4 2 3 4" xfId="4084" xr:uid="{00000000-0005-0000-0000-0000EAC40000}"/>
    <cellStyle name="Normal 3 3 4 2 3 4 2" xfId="15438" xr:uid="{00000000-0005-0000-0000-0000EBC40000}"/>
    <cellStyle name="Normal 3 3 4 2 3 4 3" xfId="23824" xr:uid="{00000000-0005-0000-0000-0000ECC40000}"/>
    <cellStyle name="Normal 3 3 4 2 3 4 4" xfId="32210" xr:uid="{00000000-0005-0000-0000-0000EDC40000}"/>
    <cellStyle name="Normal 3 3 4 2 3 4 5" xfId="40596" xr:uid="{00000000-0005-0000-0000-0000EEC40000}"/>
    <cellStyle name="Normal 3 3 4 2 3 4 6" xfId="48982" xr:uid="{00000000-0005-0000-0000-0000EFC40000}"/>
    <cellStyle name="Normal 3 3 4 2 3 4 7" xfId="57368" xr:uid="{00000000-0005-0000-0000-0000F0C40000}"/>
    <cellStyle name="Normal 3 3 4 2 3 5" xfId="7052" xr:uid="{00000000-0005-0000-0000-0000F1C40000}"/>
    <cellStyle name="Normal 3 3 4 2 3 5 2" xfId="12728" xr:uid="{00000000-0005-0000-0000-0000F2C40000}"/>
    <cellStyle name="Normal 3 3 4 2 3 5 3" xfId="21114" xr:uid="{00000000-0005-0000-0000-0000F3C40000}"/>
    <cellStyle name="Normal 3 3 4 2 3 5 4" xfId="29500" xr:uid="{00000000-0005-0000-0000-0000F4C40000}"/>
    <cellStyle name="Normal 3 3 4 2 3 5 5" xfId="37886" xr:uid="{00000000-0005-0000-0000-0000F5C40000}"/>
    <cellStyle name="Normal 3 3 4 2 3 5 6" xfId="46272" xr:uid="{00000000-0005-0000-0000-0000F6C40000}"/>
    <cellStyle name="Normal 3 3 4 2 3 5 7" xfId="54658" xr:uid="{00000000-0005-0000-0000-0000F7C40000}"/>
    <cellStyle name="Normal 3 3 4 2 3 6" xfId="9762" xr:uid="{00000000-0005-0000-0000-0000F8C40000}"/>
    <cellStyle name="Normal 3 3 4 2 3 7" xfId="18148" xr:uid="{00000000-0005-0000-0000-0000F9C40000}"/>
    <cellStyle name="Normal 3 3 4 2 3 8" xfId="26534" xr:uid="{00000000-0005-0000-0000-0000FAC40000}"/>
    <cellStyle name="Normal 3 3 4 2 3 9" xfId="34920" xr:uid="{00000000-0005-0000-0000-0000FBC40000}"/>
    <cellStyle name="Normal 3 3 4 2 4" xfId="1279" xr:uid="{00000000-0005-0000-0000-0000FCC40000}"/>
    <cellStyle name="Normal 3 3 4 2 4 10" xfId="51690" xr:uid="{00000000-0005-0000-0000-0000FDC40000}"/>
    <cellStyle name="Normal 3 3 4 2 4 11" xfId="60076" xr:uid="{00000000-0005-0000-0000-0000FEC40000}"/>
    <cellStyle name="Normal 3 3 4 2 4 2" xfId="3230" xr:uid="{00000000-0005-0000-0000-0000FFC40000}"/>
    <cellStyle name="Normal 3 3 4 2 4 2 2" xfId="5947" xr:uid="{00000000-0005-0000-0000-000000C50000}"/>
    <cellStyle name="Normal 3 3 4 2 4 2 2 2" xfId="17301" xr:uid="{00000000-0005-0000-0000-000001C50000}"/>
    <cellStyle name="Normal 3 3 4 2 4 2 2 3" xfId="25687" xr:uid="{00000000-0005-0000-0000-000002C50000}"/>
    <cellStyle name="Normal 3 3 4 2 4 2 2 4" xfId="34073" xr:uid="{00000000-0005-0000-0000-000003C50000}"/>
    <cellStyle name="Normal 3 3 4 2 4 2 2 5" xfId="42459" xr:uid="{00000000-0005-0000-0000-000004C50000}"/>
    <cellStyle name="Normal 3 3 4 2 4 2 2 6" xfId="50845" xr:uid="{00000000-0005-0000-0000-000005C50000}"/>
    <cellStyle name="Normal 3 3 4 2 4 2 2 7" xfId="59231" xr:uid="{00000000-0005-0000-0000-000006C50000}"/>
    <cellStyle name="Normal 3 3 4 2 4 2 3" xfId="8915" xr:uid="{00000000-0005-0000-0000-000007C50000}"/>
    <cellStyle name="Normal 3 3 4 2 4 2 3 2" xfId="14591" xr:uid="{00000000-0005-0000-0000-000008C50000}"/>
    <cellStyle name="Normal 3 3 4 2 4 2 3 3" xfId="22977" xr:uid="{00000000-0005-0000-0000-000009C50000}"/>
    <cellStyle name="Normal 3 3 4 2 4 2 3 4" xfId="31363" xr:uid="{00000000-0005-0000-0000-00000AC50000}"/>
    <cellStyle name="Normal 3 3 4 2 4 2 3 5" xfId="39749" xr:uid="{00000000-0005-0000-0000-00000BC50000}"/>
    <cellStyle name="Normal 3 3 4 2 4 2 3 6" xfId="48135" xr:uid="{00000000-0005-0000-0000-00000CC50000}"/>
    <cellStyle name="Normal 3 3 4 2 4 2 3 7" xfId="56521" xr:uid="{00000000-0005-0000-0000-00000DC50000}"/>
    <cellStyle name="Normal 3 3 4 2 4 2 4" xfId="11625" xr:uid="{00000000-0005-0000-0000-00000EC50000}"/>
    <cellStyle name="Normal 3 3 4 2 4 2 5" xfId="20011" xr:uid="{00000000-0005-0000-0000-00000FC50000}"/>
    <cellStyle name="Normal 3 3 4 2 4 2 6" xfId="28397" xr:uid="{00000000-0005-0000-0000-000010C50000}"/>
    <cellStyle name="Normal 3 3 4 2 4 2 7" xfId="36783" xr:uid="{00000000-0005-0000-0000-000011C50000}"/>
    <cellStyle name="Normal 3 3 4 2 4 2 8" xfId="45169" xr:uid="{00000000-0005-0000-0000-000012C50000}"/>
    <cellStyle name="Normal 3 3 4 2 4 2 9" xfId="53555" xr:uid="{00000000-0005-0000-0000-000013C50000}"/>
    <cellStyle name="Normal 3 3 4 2 4 3" xfId="4082" xr:uid="{00000000-0005-0000-0000-000014C50000}"/>
    <cellStyle name="Normal 3 3 4 2 4 3 2" xfId="15436" xr:uid="{00000000-0005-0000-0000-000015C50000}"/>
    <cellStyle name="Normal 3 3 4 2 4 3 3" xfId="23822" xr:uid="{00000000-0005-0000-0000-000016C50000}"/>
    <cellStyle name="Normal 3 3 4 2 4 3 4" xfId="32208" xr:uid="{00000000-0005-0000-0000-000017C50000}"/>
    <cellStyle name="Normal 3 3 4 2 4 3 5" xfId="40594" xr:uid="{00000000-0005-0000-0000-000018C50000}"/>
    <cellStyle name="Normal 3 3 4 2 4 3 6" xfId="48980" xr:uid="{00000000-0005-0000-0000-000019C50000}"/>
    <cellStyle name="Normal 3 3 4 2 4 3 7" xfId="57366" xr:uid="{00000000-0005-0000-0000-00001AC50000}"/>
    <cellStyle name="Normal 3 3 4 2 4 4" xfId="7050" xr:uid="{00000000-0005-0000-0000-00001BC50000}"/>
    <cellStyle name="Normal 3 3 4 2 4 4 2" xfId="12726" xr:uid="{00000000-0005-0000-0000-00001CC50000}"/>
    <cellStyle name="Normal 3 3 4 2 4 4 3" xfId="21112" xr:uid="{00000000-0005-0000-0000-00001DC50000}"/>
    <cellStyle name="Normal 3 3 4 2 4 4 4" xfId="29498" xr:uid="{00000000-0005-0000-0000-00001EC50000}"/>
    <cellStyle name="Normal 3 3 4 2 4 4 5" xfId="37884" xr:uid="{00000000-0005-0000-0000-00001FC50000}"/>
    <cellStyle name="Normal 3 3 4 2 4 4 6" xfId="46270" xr:uid="{00000000-0005-0000-0000-000020C50000}"/>
    <cellStyle name="Normal 3 3 4 2 4 4 7" xfId="54656" xr:uid="{00000000-0005-0000-0000-000021C50000}"/>
    <cellStyle name="Normal 3 3 4 2 4 5" xfId="9760" xr:uid="{00000000-0005-0000-0000-000022C50000}"/>
    <cellStyle name="Normal 3 3 4 2 4 6" xfId="18146" xr:uid="{00000000-0005-0000-0000-000023C50000}"/>
    <cellStyle name="Normal 3 3 4 2 4 7" xfId="26532" xr:uid="{00000000-0005-0000-0000-000024C50000}"/>
    <cellStyle name="Normal 3 3 4 2 4 8" xfId="34918" xr:uid="{00000000-0005-0000-0000-000025C50000}"/>
    <cellStyle name="Normal 3 3 4 2 4 9" xfId="43304" xr:uid="{00000000-0005-0000-0000-000026C50000}"/>
    <cellStyle name="Normal 3 3 4 2 5" xfId="1745" xr:uid="{00000000-0005-0000-0000-000027C50000}"/>
    <cellStyle name="Normal 3 3 4 2 5 10" xfId="52070" xr:uid="{00000000-0005-0000-0000-000028C50000}"/>
    <cellStyle name="Normal 3 3 4 2 5 11" xfId="60456" xr:uid="{00000000-0005-0000-0000-000029C50000}"/>
    <cellStyle name="Normal 3 3 4 2 5 2" xfId="2765" xr:uid="{00000000-0005-0000-0000-00002AC50000}"/>
    <cellStyle name="Normal 3 3 4 2 5 2 2" xfId="5482" xr:uid="{00000000-0005-0000-0000-00002BC50000}"/>
    <cellStyle name="Normal 3 3 4 2 5 2 2 2" xfId="16836" xr:uid="{00000000-0005-0000-0000-00002CC50000}"/>
    <cellStyle name="Normal 3 3 4 2 5 2 2 3" xfId="25222" xr:uid="{00000000-0005-0000-0000-00002DC50000}"/>
    <cellStyle name="Normal 3 3 4 2 5 2 2 4" xfId="33608" xr:uid="{00000000-0005-0000-0000-00002EC50000}"/>
    <cellStyle name="Normal 3 3 4 2 5 2 2 5" xfId="41994" xr:uid="{00000000-0005-0000-0000-00002FC50000}"/>
    <cellStyle name="Normal 3 3 4 2 5 2 2 6" xfId="50380" xr:uid="{00000000-0005-0000-0000-000030C50000}"/>
    <cellStyle name="Normal 3 3 4 2 5 2 2 7" xfId="58766" xr:uid="{00000000-0005-0000-0000-000031C50000}"/>
    <cellStyle name="Normal 3 3 4 2 5 2 3" xfId="8450" xr:uid="{00000000-0005-0000-0000-000032C50000}"/>
    <cellStyle name="Normal 3 3 4 2 5 2 3 2" xfId="14126" xr:uid="{00000000-0005-0000-0000-000033C50000}"/>
    <cellStyle name="Normal 3 3 4 2 5 2 3 3" xfId="22512" xr:uid="{00000000-0005-0000-0000-000034C50000}"/>
    <cellStyle name="Normal 3 3 4 2 5 2 3 4" xfId="30898" xr:uid="{00000000-0005-0000-0000-000035C50000}"/>
    <cellStyle name="Normal 3 3 4 2 5 2 3 5" xfId="39284" xr:uid="{00000000-0005-0000-0000-000036C50000}"/>
    <cellStyle name="Normal 3 3 4 2 5 2 3 6" xfId="47670" xr:uid="{00000000-0005-0000-0000-000037C50000}"/>
    <cellStyle name="Normal 3 3 4 2 5 2 3 7" xfId="56056" xr:uid="{00000000-0005-0000-0000-000038C50000}"/>
    <cellStyle name="Normal 3 3 4 2 5 2 4" xfId="11160" xr:uid="{00000000-0005-0000-0000-000039C50000}"/>
    <cellStyle name="Normal 3 3 4 2 5 2 5" xfId="19546" xr:uid="{00000000-0005-0000-0000-00003AC50000}"/>
    <cellStyle name="Normal 3 3 4 2 5 2 6" xfId="27932" xr:uid="{00000000-0005-0000-0000-00003BC50000}"/>
    <cellStyle name="Normal 3 3 4 2 5 2 7" xfId="36318" xr:uid="{00000000-0005-0000-0000-00003CC50000}"/>
    <cellStyle name="Normal 3 3 4 2 5 2 8" xfId="44704" xr:uid="{00000000-0005-0000-0000-00003DC50000}"/>
    <cellStyle name="Normal 3 3 4 2 5 2 9" xfId="53090" xr:uid="{00000000-0005-0000-0000-00003EC50000}"/>
    <cellStyle name="Normal 3 3 4 2 5 3" xfId="4462" xr:uid="{00000000-0005-0000-0000-00003FC50000}"/>
    <cellStyle name="Normal 3 3 4 2 5 3 2" xfId="15816" xr:uid="{00000000-0005-0000-0000-000040C50000}"/>
    <cellStyle name="Normal 3 3 4 2 5 3 3" xfId="24202" xr:uid="{00000000-0005-0000-0000-000041C50000}"/>
    <cellStyle name="Normal 3 3 4 2 5 3 4" xfId="32588" xr:uid="{00000000-0005-0000-0000-000042C50000}"/>
    <cellStyle name="Normal 3 3 4 2 5 3 5" xfId="40974" xr:uid="{00000000-0005-0000-0000-000043C50000}"/>
    <cellStyle name="Normal 3 3 4 2 5 3 6" xfId="49360" xr:uid="{00000000-0005-0000-0000-000044C50000}"/>
    <cellStyle name="Normal 3 3 4 2 5 3 7" xfId="57746" xr:uid="{00000000-0005-0000-0000-000045C50000}"/>
    <cellStyle name="Normal 3 3 4 2 5 4" xfId="7430" xr:uid="{00000000-0005-0000-0000-000046C50000}"/>
    <cellStyle name="Normal 3 3 4 2 5 4 2" xfId="13106" xr:uid="{00000000-0005-0000-0000-000047C50000}"/>
    <cellStyle name="Normal 3 3 4 2 5 4 3" xfId="21492" xr:uid="{00000000-0005-0000-0000-000048C50000}"/>
    <cellStyle name="Normal 3 3 4 2 5 4 4" xfId="29878" xr:uid="{00000000-0005-0000-0000-000049C50000}"/>
    <cellStyle name="Normal 3 3 4 2 5 4 5" xfId="38264" xr:uid="{00000000-0005-0000-0000-00004AC50000}"/>
    <cellStyle name="Normal 3 3 4 2 5 4 6" xfId="46650" xr:uid="{00000000-0005-0000-0000-00004BC50000}"/>
    <cellStyle name="Normal 3 3 4 2 5 4 7" xfId="55036" xr:uid="{00000000-0005-0000-0000-00004CC50000}"/>
    <cellStyle name="Normal 3 3 4 2 5 5" xfId="10140" xr:uid="{00000000-0005-0000-0000-00004DC50000}"/>
    <cellStyle name="Normal 3 3 4 2 5 6" xfId="18526" xr:uid="{00000000-0005-0000-0000-00004EC50000}"/>
    <cellStyle name="Normal 3 3 4 2 5 7" xfId="26912" xr:uid="{00000000-0005-0000-0000-00004FC50000}"/>
    <cellStyle name="Normal 3 3 4 2 5 8" xfId="35298" xr:uid="{00000000-0005-0000-0000-000050C50000}"/>
    <cellStyle name="Normal 3 3 4 2 5 9" xfId="43684" xr:uid="{00000000-0005-0000-0000-000051C50000}"/>
    <cellStyle name="Normal 3 3 4 2 6" xfId="2385" xr:uid="{00000000-0005-0000-0000-000052C50000}"/>
    <cellStyle name="Normal 3 3 4 2 6 2" xfId="5102" xr:uid="{00000000-0005-0000-0000-000053C50000}"/>
    <cellStyle name="Normal 3 3 4 2 6 2 2" xfId="16456" xr:uid="{00000000-0005-0000-0000-000054C50000}"/>
    <cellStyle name="Normal 3 3 4 2 6 2 3" xfId="24842" xr:uid="{00000000-0005-0000-0000-000055C50000}"/>
    <cellStyle name="Normal 3 3 4 2 6 2 4" xfId="33228" xr:uid="{00000000-0005-0000-0000-000056C50000}"/>
    <cellStyle name="Normal 3 3 4 2 6 2 5" xfId="41614" xr:uid="{00000000-0005-0000-0000-000057C50000}"/>
    <cellStyle name="Normal 3 3 4 2 6 2 6" xfId="50000" xr:uid="{00000000-0005-0000-0000-000058C50000}"/>
    <cellStyle name="Normal 3 3 4 2 6 2 7" xfId="58386" xr:uid="{00000000-0005-0000-0000-000059C50000}"/>
    <cellStyle name="Normal 3 3 4 2 6 3" xfId="8070" xr:uid="{00000000-0005-0000-0000-00005AC50000}"/>
    <cellStyle name="Normal 3 3 4 2 6 3 2" xfId="13746" xr:uid="{00000000-0005-0000-0000-00005BC50000}"/>
    <cellStyle name="Normal 3 3 4 2 6 3 3" xfId="22132" xr:uid="{00000000-0005-0000-0000-00005CC50000}"/>
    <cellStyle name="Normal 3 3 4 2 6 3 4" xfId="30518" xr:uid="{00000000-0005-0000-0000-00005DC50000}"/>
    <cellStyle name="Normal 3 3 4 2 6 3 5" xfId="38904" xr:uid="{00000000-0005-0000-0000-00005EC50000}"/>
    <cellStyle name="Normal 3 3 4 2 6 3 6" xfId="47290" xr:uid="{00000000-0005-0000-0000-00005FC50000}"/>
    <cellStyle name="Normal 3 3 4 2 6 3 7" xfId="55676" xr:uid="{00000000-0005-0000-0000-000060C50000}"/>
    <cellStyle name="Normal 3 3 4 2 6 4" xfId="10780" xr:uid="{00000000-0005-0000-0000-000061C50000}"/>
    <cellStyle name="Normal 3 3 4 2 6 5" xfId="19166" xr:uid="{00000000-0005-0000-0000-000062C50000}"/>
    <cellStyle name="Normal 3 3 4 2 6 6" xfId="27552" xr:uid="{00000000-0005-0000-0000-000063C50000}"/>
    <cellStyle name="Normal 3 3 4 2 6 7" xfId="35938" xr:uid="{00000000-0005-0000-0000-000064C50000}"/>
    <cellStyle name="Normal 3 3 4 2 6 8" xfId="44324" xr:uid="{00000000-0005-0000-0000-000065C50000}"/>
    <cellStyle name="Normal 3 3 4 2 6 9" xfId="52710" xr:uid="{00000000-0005-0000-0000-000066C50000}"/>
    <cellStyle name="Normal 3 3 4 2 7" xfId="782" xr:uid="{00000000-0005-0000-0000-000067C50000}"/>
    <cellStyle name="Normal 3 3 4 2 7 2" xfId="6585" xr:uid="{00000000-0005-0000-0000-000068C50000}"/>
    <cellStyle name="Normal 3 3 4 2 7 3" xfId="12261" xr:uid="{00000000-0005-0000-0000-000069C50000}"/>
    <cellStyle name="Normal 3 3 4 2 7 4" xfId="20647" xr:uid="{00000000-0005-0000-0000-00006AC50000}"/>
    <cellStyle name="Normal 3 3 4 2 7 5" xfId="29033" xr:uid="{00000000-0005-0000-0000-00006BC50000}"/>
    <cellStyle name="Normal 3 3 4 2 7 6" xfId="37419" xr:uid="{00000000-0005-0000-0000-00006CC50000}"/>
    <cellStyle name="Normal 3 3 4 2 7 7" xfId="45805" xr:uid="{00000000-0005-0000-0000-00006DC50000}"/>
    <cellStyle name="Normal 3 3 4 2 7 8" xfId="54191" xr:uid="{00000000-0005-0000-0000-00006EC50000}"/>
    <cellStyle name="Normal 3 3 4 2 8" xfId="3617" xr:uid="{00000000-0005-0000-0000-00006FC50000}"/>
    <cellStyle name="Normal 3 3 4 2 8 2" xfId="14971" xr:uid="{00000000-0005-0000-0000-000070C50000}"/>
    <cellStyle name="Normal 3 3 4 2 8 3" xfId="23357" xr:uid="{00000000-0005-0000-0000-000071C50000}"/>
    <cellStyle name="Normal 3 3 4 2 8 4" xfId="31743" xr:uid="{00000000-0005-0000-0000-000072C50000}"/>
    <cellStyle name="Normal 3 3 4 2 8 5" xfId="40129" xr:uid="{00000000-0005-0000-0000-000073C50000}"/>
    <cellStyle name="Normal 3 3 4 2 8 6" xfId="48515" xr:uid="{00000000-0005-0000-0000-000074C50000}"/>
    <cellStyle name="Normal 3 3 4 2 8 7" xfId="56901" xr:uid="{00000000-0005-0000-0000-000075C50000}"/>
    <cellStyle name="Normal 3 3 4 2 9" xfId="6217" xr:uid="{00000000-0005-0000-0000-000076C50000}"/>
    <cellStyle name="Normal 3 3 4 2 9 2" xfId="11893" xr:uid="{00000000-0005-0000-0000-000077C50000}"/>
    <cellStyle name="Normal 3 3 4 2 9 3" xfId="20279" xr:uid="{00000000-0005-0000-0000-000078C50000}"/>
    <cellStyle name="Normal 3 3 4 2 9 4" xfId="28665" xr:uid="{00000000-0005-0000-0000-000079C50000}"/>
    <cellStyle name="Normal 3 3 4 2 9 5" xfId="37051" xr:uid="{00000000-0005-0000-0000-00007AC50000}"/>
    <cellStyle name="Normal 3 3 4 2 9 6" xfId="45437" xr:uid="{00000000-0005-0000-0000-00007BC50000}"/>
    <cellStyle name="Normal 3 3 4 2 9 7" xfId="53823" xr:uid="{00000000-0005-0000-0000-00007CC50000}"/>
    <cellStyle name="Normal 3 3 4 2_Sheet1" xfId="457" xr:uid="{00000000-0005-0000-0000-00007DC50000}"/>
    <cellStyle name="Normal 3 3 4 3" xfId="458" xr:uid="{00000000-0005-0000-0000-00007EC50000}"/>
    <cellStyle name="Normal 3 3 4 3 10" xfId="9297" xr:uid="{00000000-0005-0000-0000-00007FC50000}"/>
    <cellStyle name="Normal 3 3 4 3 11" xfId="17683" xr:uid="{00000000-0005-0000-0000-000080C50000}"/>
    <cellStyle name="Normal 3 3 4 3 12" xfId="26069" xr:uid="{00000000-0005-0000-0000-000081C50000}"/>
    <cellStyle name="Normal 3 3 4 3 13" xfId="34455" xr:uid="{00000000-0005-0000-0000-000082C50000}"/>
    <cellStyle name="Normal 3 3 4 3 14" xfId="42841" xr:uid="{00000000-0005-0000-0000-000083C50000}"/>
    <cellStyle name="Normal 3 3 4 3 15" xfId="51227" xr:uid="{00000000-0005-0000-0000-000084C50000}"/>
    <cellStyle name="Normal 3 3 4 3 16" xfId="59613" xr:uid="{00000000-0005-0000-0000-000085C50000}"/>
    <cellStyle name="Normal 3 3 4 3 17" xfId="60980" xr:uid="{00000000-0005-0000-0000-000086C50000}"/>
    <cellStyle name="Normal 3 3 4 3 2" xfId="459" xr:uid="{00000000-0005-0000-0000-000087C50000}"/>
    <cellStyle name="Normal 3 3 4 3 2 10" xfId="34456" xr:uid="{00000000-0005-0000-0000-000088C50000}"/>
    <cellStyle name="Normal 3 3 4 3 2 11" xfId="42842" xr:uid="{00000000-0005-0000-0000-000089C50000}"/>
    <cellStyle name="Normal 3 3 4 3 2 12" xfId="51228" xr:uid="{00000000-0005-0000-0000-00008AC50000}"/>
    <cellStyle name="Normal 3 3 4 3 2 13" xfId="59614" xr:uid="{00000000-0005-0000-0000-00008BC50000}"/>
    <cellStyle name="Normal 3 3 4 3 2 14" xfId="60981" xr:uid="{00000000-0005-0000-0000-00008CC50000}"/>
    <cellStyle name="Normal 3 3 4 3 2 2" xfId="1283" xr:uid="{00000000-0005-0000-0000-00008DC50000}"/>
    <cellStyle name="Normal 3 3 4 3 2 2 10" xfId="51694" xr:uid="{00000000-0005-0000-0000-00008EC50000}"/>
    <cellStyle name="Normal 3 3 4 3 2 2 11" xfId="60080" xr:uid="{00000000-0005-0000-0000-00008FC50000}"/>
    <cellStyle name="Normal 3 3 4 3 2 2 12" xfId="61476" xr:uid="{00000000-0005-0000-0000-000090C50000}"/>
    <cellStyle name="Normal 3 3 4 3 2 2 2" xfId="3234" xr:uid="{00000000-0005-0000-0000-000091C50000}"/>
    <cellStyle name="Normal 3 3 4 3 2 2 2 2" xfId="5951" xr:uid="{00000000-0005-0000-0000-000092C50000}"/>
    <cellStyle name="Normal 3 3 4 3 2 2 2 2 2" xfId="17305" xr:uid="{00000000-0005-0000-0000-000093C50000}"/>
    <cellStyle name="Normal 3 3 4 3 2 2 2 2 3" xfId="25691" xr:uid="{00000000-0005-0000-0000-000094C50000}"/>
    <cellStyle name="Normal 3 3 4 3 2 2 2 2 4" xfId="34077" xr:uid="{00000000-0005-0000-0000-000095C50000}"/>
    <cellStyle name="Normal 3 3 4 3 2 2 2 2 5" xfId="42463" xr:uid="{00000000-0005-0000-0000-000096C50000}"/>
    <cellStyle name="Normal 3 3 4 3 2 2 2 2 6" xfId="50849" xr:uid="{00000000-0005-0000-0000-000097C50000}"/>
    <cellStyle name="Normal 3 3 4 3 2 2 2 2 7" xfId="59235" xr:uid="{00000000-0005-0000-0000-000098C50000}"/>
    <cellStyle name="Normal 3 3 4 3 2 2 2 3" xfId="8919" xr:uid="{00000000-0005-0000-0000-000099C50000}"/>
    <cellStyle name="Normal 3 3 4 3 2 2 2 3 2" xfId="14595" xr:uid="{00000000-0005-0000-0000-00009AC50000}"/>
    <cellStyle name="Normal 3 3 4 3 2 2 2 3 3" xfId="22981" xr:uid="{00000000-0005-0000-0000-00009BC50000}"/>
    <cellStyle name="Normal 3 3 4 3 2 2 2 3 4" xfId="31367" xr:uid="{00000000-0005-0000-0000-00009CC50000}"/>
    <cellStyle name="Normal 3 3 4 3 2 2 2 3 5" xfId="39753" xr:uid="{00000000-0005-0000-0000-00009DC50000}"/>
    <cellStyle name="Normal 3 3 4 3 2 2 2 3 6" xfId="48139" xr:uid="{00000000-0005-0000-0000-00009EC50000}"/>
    <cellStyle name="Normal 3 3 4 3 2 2 2 3 7" xfId="56525" xr:uid="{00000000-0005-0000-0000-00009FC50000}"/>
    <cellStyle name="Normal 3 3 4 3 2 2 2 4" xfId="11629" xr:uid="{00000000-0005-0000-0000-0000A0C50000}"/>
    <cellStyle name="Normal 3 3 4 3 2 2 2 5" xfId="20015" xr:uid="{00000000-0005-0000-0000-0000A1C50000}"/>
    <cellStyle name="Normal 3 3 4 3 2 2 2 6" xfId="28401" xr:uid="{00000000-0005-0000-0000-0000A2C50000}"/>
    <cellStyle name="Normal 3 3 4 3 2 2 2 7" xfId="36787" xr:uid="{00000000-0005-0000-0000-0000A3C50000}"/>
    <cellStyle name="Normal 3 3 4 3 2 2 2 8" xfId="45173" xr:uid="{00000000-0005-0000-0000-0000A4C50000}"/>
    <cellStyle name="Normal 3 3 4 3 2 2 2 9" xfId="53559" xr:uid="{00000000-0005-0000-0000-0000A5C50000}"/>
    <cellStyle name="Normal 3 3 4 3 2 2 3" xfId="4086" xr:uid="{00000000-0005-0000-0000-0000A6C50000}"/>
    <cellStyle name="Normal 3 3 4 3 2 2 3 2" xfId="15440" xr:uid="{00000000-0005-0000-0000-0000A7C50000}"/>
    <cellStyle name="Normal 3 3 4 3 2 2 3 3" xfId="23826" xr:uid="{00000000-0005-0000-0000-0000A8C50000}"/>
    <cellStyle name="Normal 3 3 4 3 2 2 3 4" xfId="32212" xr:uid="{00000000-0005-0000-0000-0000A9C50000}"/>
    <cellStyle name="Normal 3 3 4 3 2 2 3 5" xfId="40598" xr:uid="{00000000-0005-0000-0000-0000AAC50000}"/>
    <cellStyle name="Normal 3 3 4 3 2 2 3 6" xfId="48984" xr:uid="{00000000-0005-0000-0000-0000ABC50000}"/>
    <cellStyle name="Normal 3 3 4 3 2 2 3 7" xfId="57370" xr:uid="{00000000-0005-0000-0000-0000ACC50000}"/>
    <cellStyle name="Normal 3 3 4 3 2 2 4" xfId="7054" xr:uid="{00000000-0005-0000-0000-0000ADC50000}"/>
    <cellStyle name="Normal 3 3 4 3 2 2 4 2" xfId="12730" xr:uid="{00000000-0005-0000-0000-0000AEC50000}"/>
    <cellStyle name="Normal 3 3 4 3 2 2 4 3" xfId="21116" xr:uid="{00000000-0005-0000-0000-0000AFC50000}"/>
    <cellStyle name="Normal 3 3 4 3 2 2 4 4" xfId="29502" xr:uid="{00000000-0005-0000-0000-0000B0C50000}"/>
    <cellStyle name="Normal 3 3 4 3 2 2 4 5" xfId="37888" xr:uid="{00000000-0005-0000-0000-0000B1C50000}"/>
    <cellStyle name="Normal 3 3 4 3 2 2 4 6" xfId="46274" xr:uid="{00000000-0005-0000-0000-0000B2C50000}"/>
    <cellStyle name="Normal 3 3 4 3 2 2 4 7" xfId="54660" xr:uid="{00000000-0005-0000-0000-0000B3C50000}"/>
    <cellStyle name="Normal 3 3 4 3 2 2 5" xfId="9764" xr:uid="{00000000-0005-0000-0000-0000B4C50000}"/>
    <cellStyle name="Normal 3 3 4 3 2 2 6" xfId="18150" xr:uid="{00000000-0005-0000-0000-0000B5C50000}"/>
    <cellStyle name="Normal 3 3 4 3 2 2 7" xfId="26536" xr:uid="{00000000-0005-0000-0000-0000B6C50000}"/>
    <cellStyle name="Normal 3 3 4 3 2 2 8" xfId="34922" xr:uid="{00000000-0005-0000-0000-0000B7C50000}"/>
    <cellStyle name="Normal 3 3 4 3 2 2 9" xfId="43308" xr:uid="{00000000-0005-0000-0000-0000B8C50000}"/>
    <cellStyle name="Normal 3 3 4 3 2 3" xfId="1748" xr:uid="{00000000-0005-0000-0000-0000B9C50000}"/>
    <cellStyle name="Normal 3 3 4 3 2 3 10" xfId="52073" xr:uid="{00000000-0005-0000-0000-0000BAC50000}"/>
    <cellStyle name="Normal 3 3 4 3 2 3 11" xfId="60459" xr:uid="{00000000-0005-0000-0000-0000BBC50000}"/>
    <cellStyle name="Normal 3 3 4 3 2 3 2" xfId="2768" xr:uid="{00000000-0005-0000-0000-0000BCC50000}"/>
    <cellStyle name="Normal 3 3 4 3 2 3 2 2" xfId="5485" xr:uid="{00000000-0005-0000-0000-0000BDC50000}"/>
    <cellStyle name="Normal 3 3 4 3 2 3 2 2 2" xfId="16839" xr:uid="{00000000-0005-0000-0000-0000BEC50000}"/>
    <cellStyle name="Normal 3 3 4 3 2 3 2 2 3" xfId="25225" xr:uid="{00000000-0005-0000-0000-0000BFC50000}"/>
    <cellStyle name="Normal 3 3 4 3 2 3 2 2 4" xfId="33611" xr:uid="{00000000-0005-0000-0000-0000C0C50000}"/>
    <cellStyle name="Normal 3 3 4 3 2 3 2 2 5" xfId="41997" xr:uid="{00000000-0005-0000-0000-0000C1C50000}"/>
    <cellStyle name="Normal 3 3 4 3 2 3 2 2 6" xfId="50383" xr:uid="{00000000-0005-0000-0000-0000C2C50000}"/>
    <cellStyle name="Normal 3 3 4 3 2 3 2 2 7" xfId="58769" xr:uid="{00000000-0005-0000-0000-0000C3C50000}"/>
    <cellStyle name="Normal 3 3 4 3 2 3 2 3" xfId="8453" xr:uid="{00000000-0005-0000-0000-0000C4C50000}"/>
    <cellStyle name="Normal 3 3 4 3 2 3 2 3 2" xfId="14129" xr:uid="{00000000-0005-0000-0000-0000C5C50000}"/>
    <cellStyle name="Normal 3 3 4 3 2 3 2 3 3" xfId="22515" xr:uid="{00000000-0005-0000-0000-0000C6C50000}"/>
    <cellStyle name="Normal 3 3 4 3 2 3 2 3 4" xfId="30901" xr:uid="{00000000-0005-0000-0000-0000C7C50000}"/>
    <cellStyle name="Normal 3 3 4 3 2 3 2 3 5" xfId="39287" xr:uid="{00000000-0005-0000-0000-0000C8C50000}"/>
    <cellStyle name="Normal 3 3 4 3 2 3 2 3 6" xfId="47673" xr:uid="{00000000-0005-0000-0000-0000C9C50000}"/>
    <cellStyle name="Normal 3 3 4 3 2 3 2 3 7" xfId="56059" xr:uid="{00000000-0005-0000-0000-0000CAC50000}"/>
    <cellStyle name="Normal 3 3 4 3 2 3 2 4" xfId="11163" xr:uid="{00000000-0005-0000-0000-0000CBC50000}"/>
    <cellStyle name="Normal 3 3 4 3 2 3 2 5" xfId="19549" xr:uid="{00000000-0005-0000-0000-0000CCC50000}"/>
    <cellStyle name="Normal 3 3 4 3 2 3 2 6" xfId="27935" xr:uid="{00000000-0005-0000-0000-0000CDC50000}"/>
    <cellStyle name="Normal 3 3 4 3 2 3 2 7" xfId="36321" xr:uid="{00000000-0005-0000-0000-0000CEC50000}"/>
    <cellStyle name="Normal 3 3 4 3 2 3 2 8" xfId="44707" xr:uid="{00000000-0005-0000-0000-0000CFC50000}"/>
    <cellStyle name="Normal 3 3 4 3 2 3 2 9" xfId="53093" xr:uid="{00000000-0005-0000-0000-0000D0C50000}"/>
    <cellStyle name="Normal 3 3 4 3 2 3 3" xfId="4465" xr:uid="{00000000-0005-0000-0000-0000D1C50000}"/>
    <cellStyle name="Normal 3 3 4 3 2 3 3 2" xfId="15819" xr:uid="{00000000-0005-0000-0000-0000D2C50000}"/>
    <cellStyle name="Normal 3 3 4 3 2 3 3 3" xfId="24205" xr:uid="{00000000-0005-0000-0000-0000D3C50000}"/>
    <cellStyle name="Normal 3 3 4 3 2 3 3 4" xfId="32591" xr:uid="{00000000-0005-0000-0000-0000D4C50000}"/>
    <cellStyle name="Normal 3 3 4 3 2 3 3 5" xfId="40977" xr:uid="{00000000-0005-0000-0000-0000D5C50000}"/>
    <cellStyle name="Normal 3 3 4 3 2 3 3 6" xfId="49363" xr:uid="{00000000-0005-0000-0000-0000D6C50000}"/>
    <cellStyle name="Normal 3 3 4 3 2 3 3 7" xfId="57749" xr:uid="{00000000-0005-0000-0000-0000D7C50000}"/>
    <cellStyle name="Normal 3 3 4 3 2 3 4" xfId="7433" xr:uid="{00000000-0005-0000-0000-0000D8C50000}"/>
    <cellStyle name="Normal 3 3 4 3 2 3 4 2" xfId="13109" xr:uid="{00000000-0005-0000-0000-0000D9C50000}"/>
    <cellStyle name="Normal 3 3 4 3 2 3 4 3" xfId="21495" xr:uid="{00000000-0005-0000-0000-0000DAC50000}"/>
    <cellStyle name="Normal 3 3 4 3 2 3 4 4" xfId="29881" xr:uid="{00000000-0005-0000-0000-0000DBC50000}"/>
    <cellStyle name="Normal 3 3 4 3 2 3 4 5" xfId="38267" xr:uid="{00000000-0005-0000-0000-0000DCC50000}"/>
    <cellStyle name="Normal 3 3 4 3 2 3 4 6" xfId="46653" xr:uid="{00000000-0005-0000-0000-0000DDC50000}"/>
    <cellStyle name="Normal 3 3 4 3 2 3 4 7" xfId="55039" xr:uid="{00000000-0005-0000-0000-0000DEC50000}"/>
    <cellStyle name="Normal 3 3 4 3 2 3 5" xfId="10143" xr:uid="{00000000-0005-0000-0000-0000DFC50000}"/>
    <cellStyle name="Normal 3 3 4 3 2 3 6" xfId="18529" xr:uid="{00000000-0005-0000-0000-0000E0C50000}"/>
    <cellStyle name="Normal 3 3 4 3 2 3 7" xfId="26915" xr:uid="{00000000-0005-0000-0000-0000E1C50000}"/>
    <cellStyle name="Normal 3 3 4 3 2 3 8" xfId="35301" xr:uid="{00000000-0005-0000-0000-0000E2C50000}"/>
    <cellStyle name="Normal 3 3 4 3 2 3 9" xfId="43687" xr:uid="{00000000-0005-0000-0000-0000E3C50000}"/>
    <cellStyle name="Normal 3 3 4 3 2 4" xfId="2389" xr:uid="{00000000-0005-0000-0000-0000E4C50000}"/>
    <cellStyle name="Normal 3 3 4 3 2 4 2" xfId="5106" xr:uid="{00000000-0005-0000-0000-0000E5C50000}"/>
    <cellStyle name="Normal 3 3 4 3 2 4 2 2" xfId="16460" xr:uid="{00000000-0005-0000-0000-0000E6C50000}"/>
    <cellStyle name="Normal 3 3 4 3 2 4 2 3" xfId="24846" xr:uid="{00000000-0005-0000-0000-0000E7C50000}"/>
    <cellStyle name="Normal 3 3 4 3 2 4 2 4" xfId="33232" xr:uid="{00000000-0005-0000-0000-0000E8C50000}"/>
    <cellStyle name="Normal 3 3 4 3 2 4 2 5" xfId="41618" xr:uid="{00000000-0005-0000-0000-0000E9C50000}"/>
    <cellStyle name="Normal 3 3 4 3 2 4 2 6" xfId="50004" xr:uid="{00000000-0005-0000-0000-0000EAC50000}"/>
    <cellStyle name="Normal 3 3 4 3 2 4 2 7" xfId="58390" xr:uid="{00000000-0005-0000-0000-0000EBC50000}"/>
    <cellStyle name="Normal 3 3 4 3 2 4 3" xfId="8074" xr:uid="{00000000-0005-0000-0000-0000ECC50000}"/>
    <cellStyle name="Normal 3 3 4 3 2 4 3 2" xfId="13750" xr:uid="{00000000-0005-0000-0000-0000EDC50000}"/>
    <cellStyle name="Normal 3 3 4 3 2 4 3 3" xfId="22136" xr:uid="{00000000-0005-0000-0000-0000EEC50000}"/>
    <cellStyle name="Normal 3 3 4 3 2 4 3 4" xfId="30522" xr:uid="{00000000-0005-0000-0000-0000EFC50000}"/>
    <cellStyle name="Normal 3 3 4 3 2 4 3 5" xfId="38908" xr:uid="{00000000-0005-0000-0000-0000F0C50000}"/>
    <cellStyle name="Normal 3 3 4 3 2 4 3 6" xfId="47294" xr:uid="{00000000-0005-0000-0000-0000F1C50000}"/>
    <cellStyle name="Normal 3 3 4 3 2 4 3 7" xfId="55680" xr:uid="{00000000-0005-0000-0000-0000F2C50000}"/>
    <cellStyle name="Normal 3 3 4 3 2 4 4" xfId="10784" xr:uid="{00000000-0005-0000-0000-0000F3C50000}"/>
    <cellStyle name="Normal 3 3 4 3 2 4 5" xfId="19170" xr:uid="{00000000-0005-0000-0000-0000F4C50000}"/>
    <cellStyle name="Normal 3 3 4 3 2 4 6" xfId="27556" xr:uid="{00000000-0005-0000-0000-0000F5C50000}"/>
    <cellStyle name="Normal 3 3 4 3 2 4 7" xfId="35942" xr:uid="{00000000-0005-0000-0000-0000F6C50000}"/>
    <cellStyle name="Normal 3 3 4 3 2 4 8" xfId="44328" xr:uid="{00000000-0005-0000-0000-0000F7C50000}"/>
    <cellStyle name="Normal 3 3 4 3 2 4 9" xfId="52714" xr:uid="{00000000-0005-0000-0000-0000F8C50000}"/>
    <cellStyle name="Normal 3 3 4 3 2 5" xfId="3620" xr:uid="{00000000-0005-0000-0000-0000F9C50000}"/>
    <cellStyle name="Normal 3 3 4 3 2 5 2" xfId="14974" xr:uid="{00000000-0005-0000-0000-0000FAC50000}"/>
    <cellStyle name="Normal 3 3 4 3 2 5 3" xfId="23360" xr:uid="{00000000-0005-0000-0000-0000FBC50000}"/>
    <cellStyle name="Normal 3 3 4 3 2 5 4" xfId="31746" xr:uid="{00000000-0005-0000-0000-0000FCC50000}"/>
    <cellStyle name="Normal 3 3 4 3 2 5 5" xfId="40132" xr:uid="{00000000-0005-0000-0000-0000FDC50000}"/>
    <cellStyle name="Normal 3 3 4 3 2 5 6" xfId="48518" xr:uid="{00000000-0005-0000-0000-0000FEC50000}"/>
    <cellStyle name="Normal 3 3 4 3 2 5 7" xfId="56904" xr:uid="{00000000-0005-0000-0000-0000FFC50000}"/>
    <cellStyle name="Normal 3 3 4 3 2 6" xfId="6588" xr:uid="{00000000-0005-0000-0000-000000C60000}"/>
    <cellStyle name="Normal 3 3 4 3 2 6 2" xfId="12264" xr:uid="{00000000-0005-0000-0000-000001C60000}"/>
    <cellStyle name="Normal 3 3 4 3 2 6 3" xfId="20650" xr:uid="{00000000-0005-0000-0000-000002C60000}"/>
    <cellStyle name="Normal 3 3 4 3 2 6 4" xfId="29036" xr:uid="{00000000-0005-0000-0000-000003C60000}"/>
    <cellStyle name="Normal 3 3 4 3 2 6 5" xfId="37422" xr:uid="{00000000-0005-0000-0000-000004C60000}"/>
    <cellStyle name="Normal 3 3 4 3 2 6 6" xfId="45808" xr:uid="{00000000-0005-0000-0000-000005C60000}"/>
    <cellStyle name="Normal 3 3 4 3 2 6 7" xfId="54194" xr:uid="{00000000-0005-0000-0000-000006C60000}"/>
    <cellStyle name="Normal 3 3 4 3 2 7" xfId="9298" xr:uid="{00000000-0005-0000-0000-000007C60000}"/>
    <cellStyle name="Normal 3 3 4 3 2 8" xfId="17684" xr:uid="{00000000-0005-0000-0000-000008C60000}"/>
    <cellStyle name="Normal 3 3 4 3 2 9" xfId="26070" xr:uid="{00000000-0005-0000-0000-000009C60000}"/>
    <cellStyle name="Normal 3 3 4 3 3" xfId="1284" xr:uid="{00000000-0005-0000-0000-00000AC60000}"/>
    <cellStyle name="Normal 3 3 4 3 3 10" xfId="43309" xr:uid="{00000000-0005-0000-0000-00000BC60000}"/>
    <cellStyle name="Normal 3 3 4 3 3 11" xfId="51695" xr:uid="{00000000-0005-0000-0000-00000CC60000}"/>
    <cellStyle name="Normal 3 3 4 3 3 12" xfId="60081" xr:uid="{00000000-0005-0000-0000-00000DC60000}"/>
    <cellStyle name="Normal 3 3 4 3 3 13" xfId="61475" xr:uid="{00000000-0005-0000-0000-00000EC60000}"/>
    <cellStyle name="Normal 3 3 4 3 3 2" xfId="1948" xr:uid="{00000000-0005-0000-0000-00000FC60000}"/>
    <cellStyle name="Normal 3 3 4 3 3 2 10" xfId="52273" xr:uid="{00000000-0005-0000-0000-000010C60000}"/>
    <cellStyle name="Normal 3 3 4 3 3 2 11" xfId="60659" xr:uid="{00000000-0005-0000-0000-000011C60000}"/>
    <cellStyle name="Normal 3 3 4 3 3 2 2" xfId="3235" xr:uid="{00000000-0005-0000-0000-000012C60000}"/>
    <cellStyle name="Normal 3 3 4 3 3 2 2 2" xfId="5952" xr:uid="{00000000-0005-0000-0000-000013C60000}"/>
    <cellStyle name="Normal 3 3 4 3 3 2 2 2 2" xfId="17306" xr:uid="{00000000-0005-0000-0000-000014C60000}"/>
    <cellStyle name="Normal 3 3 4 3 3 2 2 2 3" xfId="25692" xr:uid="{00000000-0005-0000-0000-000015C60000}"/>
    <cellStyle name="Normal 3 3 4 3 3 2 2 2 4" xfId="34078" xr:uid="{00000000-0005-0000-0000-000016C60000}"/>
    <cellStyle name="Normal 3 3 4 3 3 2 2 2 5" xfId="42464" xr:uid="{00000000-0005-0000-0000-000017C60000}"/>
    <cellStyle name="Normal 3 3 4 3 3 2 2 2 6" xfId="50850" xr:uid="{00000000-0005-0000-0000-000018C60000}"/>
    <cellStyle name="Normal 3 3 4 3 3 2 2 2 7" xfId="59236" xr:uid="{00000000-0005-0000-0000-000019C60000}"/>
    <cellStyle name="Normal 3 3 4 3 3 2 2 3" xfId="8920" xr:uid="{00000000-0005-0000-0000-00001AC60000}"/>
    <cellStyle name="Normal 3 3 4 3 3 2 2 3 2" xfId="14596" xr:uid="{00000000-0005-0000-0000-00001BC60000}"/>
    <cellStyle name="Normal 3 3 4 3 3 2 2 3 3" xfId="22982" xr:uid="{00000000-0005-0000-0000-00001CC60000}"/>
    <cellStyle name="Normal 3 3 4 3 3 2 2 3 4" xfId="31368" xr:uid="{00000000-0005-0000-0000-00001DC60000}"/>
    <cellStyle name="Normal 3 3 4 3 3 2 2 3 5" xfId="39754" xr:uid="{00000000-0005-0000-0000-00001EC60000}"/>
    <cellStyle name="Normal 3 3 4 3 3 2 2 3 6" xfId="48140" xr:uid="{00000000-0005-0000-0000-00001FC60000}"/>
    <cellStyle name="Normal 3 3 4 3 3 2 2 3 7" xfId="56526" xr:uid="{00000000-0005-0000-0000-000020C60000}"/>
    <cellStyle name="Normal 3 3 4 3 3 2 2 4" xfId="11630" xr:uid="{00000000-0005-0000-0000-000021C60000}"/>
    <cellStyle name="Normal 3 3 4 3 3 2 2 5" xfId="20016" xr:uid="{00000000-0005-0000-0000-000022C60000}"/>
    <cellStyle name="Normal 3 3 4 3 3 2 2 6" xfId="28402" xr:uid="{00000000-0005-0000-0000-000023C60000}"/>
    <cellStyle name="Normal 3 3 4 3 3 2 2 7" xfId="36788" xr:uid="{00000000-0005-0000-0000-000024C60000}"/>
    <cellStyle name="Normal 3 3 4 3 3 2 2 8" xfId="45174" xr:uid="{00000000-0005-0000-0000-000025C60000}"/>
    <cellStyle name="Normal 3 3 4 3 3 2 2 9" xfId="53560" xr:uid="{00000000-0005-0000-0000-000026C60000}"/>
    <cellStyle name="Normal 3 3 4 3 3 2 3" xfId="4665" xr:uid="{00000000-0005-0000-0000-000027C60000}"/>
    <cellStyle name="Normal 3 3 4 3 3 2 3 2" xfId="16019" xr:uid="{00000000-0005-0000-0000-000028C60000}"/>
    <cellStyle name="Normal 3 3 4 3 3 2 3 3" xfId="24405" xr:uid="{00000000-0005-0000-0000-000029C60000}"/>
    <cellStyle name="Normal 3 3 4 3 3 2 3 4" xfId="32791" xr:uid="{00000000-0005-0000-0000-00002AC60000}"/>
    <cellStyle name="Normal 3 3 4 3 3 2 3 5" xfId="41177" xr:uid="{00000000-0005-0000-0000-00002BC60000}"/>
    <cellStyle name="Normal 3 3 4 3 3 2 3 6" xfId="49563" xr:uid="{00000000-0005-0000-0000-00002CC60000}"/>
    <cellStyle name="Normal 3 3 4 3 3 2 3 7" xfId="57949" xr:uid="{00000000-0005-0000-0000-00002DC60000}"/>
    <cellStyle name="Normal 3 3 4 3 3 2 4" xfId="7633" xr:uid="{00000000-0005-0000-0000-00002EC60000}"/>
    <cellStyle name="Normal 3 3 4 3 3 2 4 2" xfId="13309" xr:uid="{00000000-0005-0000-0000-00002FC60000}"/>
    <cellStyle name="Normal 3 3 4 3 3 2 4 3" xfId="21695" xr:uid="{00000000-0005-0000-0000-000030C60000}"/>
    <cellStyle name="Normal 3 3 4 3 3 2 4 4" xfId="30081" xr:uid="{00000000-0005-0000-0000-000031C60000}"/>
    <cellStyle name="Normal 3 3 4 3 3 2 4 5" xfId="38467" xr:uid="{00000000-0005-0000-0000-000032C60000}"/>
    <cellStyle name="Normal 3 3 4 3 3 2 4 6" xfId="46853" xr:uid="{00000000-0005-0000-0000-000033C60000}"/>
    <cellStyle name="Normal 3 3 4 3 3 2 4 7" xfId="55239" xr:uid="{00000000-0005-0000-0000-000034C60000}"/>
    <cellStyle name="Normal 3 3 4 3 3 2 5" xfId="10343" xr:uid="{00000000-0005-0000-0000-000035C60000}"/>
    <cellStyle name="Normal 3 3 4 3 3 2 6" xfId="18729" xr:uid="{00000000-0005-0000-0000-000036C60000}"/>
    <cellStyle name="Normal 3 3 4 3 3 2 7" xfId="27115" xr:uid="{00000000-0005-0000-0000-000037C60000}"/>
    <cellStyle name="Normal 3 3 4 3 3 2 8" xfId="35501" xr:uid="{00000000-0005-0000-0000-000038C60000}"/>
    <cellStyle name="Normal 3 3 4 3 3 2 9" xfId="43887" xr:uid="{00000000-0005-0000-0000-000039C60000}"/>
    <cellStyle name="Normal 3 3 4 3 3 3" xfId="2390" xr:uid="{00000000-0005-0000-0000-00003AC60000}"/>
    <cellStyle name="Normal 3 3 4 3 3 3 2" xfId="5107" xr:uid="{00000000-0005-0000-0000-00003BC60000}"/>
    <cellStyle name="Normal 3 3 4 3 3 3 2 2" xfId="16461" xr:uid="{00000000-0005-0000-0000-00003CC60000}"/>
    <cellStyle name="Normal 3 3 4 3 3 3 2 3" xfId="24847" xr:uid="{00000000-0005-0000-0000-00003DC60000}"/>
    <cellStyle name="Normal 3 3 4 3 3 3 2 4" xfId="33233" xr:uid="{00000000-0005-0000-0000-00003EC60000}"/>
    <cellStyle name="Normal 3 3 4 3 3 3 2 5" xfId="41619" xr:uid="{00000000-0005-0000-0000-00003FC60000}"/>
    <cellStyle name="Normal 3 3 4 3 3 3 2 6" xfId="50005" xr:uid="{00000000-0005-0000-0000-000040C60000}"/>
    <cellStyle name="Normal 3 3 4 3 3 3 2 7" xfId="58391" xr:uid="{00000000-0005-0000-0000-000041C60000}"/>
    <cellStyle name="Normal 3 3 4 3 3 3 3" xfId="8075" xr:uid="{00000000-0005-0000-0000-000042C60000}"/>
    <cellStyle name="Normal 3 3 4 3 3 3 3 2" xfId="13751" xr:uid="{00000000-0005-0000-0000-000043C60000}"/>
    <cellStyle name="Normal 3 3 4 3 3 3 3 3" xfId="22137" xr:uid="{00000000-0005-0000-0000-000044C60000}"/>
    <cellStyle name="Normal 3 3 4 3 3 3 3 4" xfId="30523" xr:uid="{00000000-0005-0000-0000-000045C60000}"/>
    <cellStyle name="Normal 3 3 4 3 3 3 3 5" xfId="38909" xr:uid="{00000000-0005-0000-0000-000046C60000}"/>
    <cellStyle name="Normal 3 3 4 3 3 3 3 6" xfId="47295" xr:uid="{00000000-0005-0000-0000-000047C60000}"/>
    <cellStyle name="Normal 3 3 4 3 3 3 3 7" xfId="55681" xr:uid="{00000000-0005-0000-0000-000048C60000}"/>
    <cellStyle name="Normal 3 3 4 3 3 3 4" xfId="10785" xr:uid="{00000000-0005-0000-0000-000049C60000}"/>
    <cellStyle name="Normal 3 3 4 3 3 3 5" xfId="19171" xr:uid="{00000000-0005-0000-0000-00004AC60000}"/>
    <cellStyle name="Normal 3 3 4 3 3 3 6" xfId="27557" xr:uid="{00000000-0005-0000-0000-00004BC60000}"/>
    <cellStyle name="Normal 3 3 4 3 3 3 7" xfId="35943" xr:uid="{00000000-0005-0000-0000-00004CC60000}"/>
    <cellStyle name="Normal 3 3 4 3 3 3 8" xfId="44329" xr:uid="{00000000-0005-0000-0000-00004DC60000}"/>
    <cellStyle name="Normal 3 3 4 3 3 3 9" xfId="52715" xr:uid="{00000000-0005-0000-0000-00004EC60000}"/>
    <cellStyle name="Normal 3 3 4 3 3 4" xfId="4087" xr:uid="{00000000-0005-0000-0000-00004FC60000}"/>
    <cellStyle name="Normal 3 3 4 3 3 4 2" xfId="15441" xr:uid="{00000000-0005-0000-0000-000050C60000}"/>
    <cellStyle name="Normal 3 3 4 3 3 4 3" xfId="23827" xr:uid="{00000000-0005-0000-0000-000051C60000}"/>
    <cellStyle name="Normal 3 3 4 3 3 4 4" xfId="32213" xr:uid="{00000000-0005-0000-0000-000052C60000}"/>
    <cellStyle name="Normal 3 3 4 3 3 4 5" xfId="40599" xr:uid="{00000000-0005-0000-0000-000053C60000}"/>
    <cellStyle name="Normal 3 3 4 3 3 4 6" xfId="48985" xr:uid="{00000000-0005-0000-0000-000054C60000}"/>
    <cellStyle name="Normal 3 3 4 3 3 4 7" xfId="57371" xr:uid="{00000000-0005-0000-0000-000055C60000}"/>
    <cellStyle name="Normal 3 3 4 3 3 5" xfId="7055" xr:uid="{00000000-0005-0000-0000-000056C60000}"/>
    <cellStyle name="Normal 3 3 4 3 3 5 2" xfId="12731" xr:uid="{00000000-0005-0000-0000-000057C60000}"/>
    <cellStyle name="Normal 3 3 4 3 3 5 3" xfId="21117" xr:uid="{00000000-0005-0000-0000-000058C60000}"/>
    <cellStyle name="Normal 3 3 4 3 3 5 4" xfId="29503" xr:uid="{00000000-0005-0000-0000-000059C60000}"/>
    <cellStyle name="Normal 3 3 4 3 3 5 5" xfId="37889" xr:uid="{00000000-0005-0000-0000-00005AC60000}"/>
    <cellStyle name="Normal 3 3 4 3 3 5 6" xfId="46275" xr:uid="{00000000-0005-0000-0000-00005BC60000}"/>
    <cellStyle name="Normal 3 3 4 3 3 5 7" xfId="54661" xr:uid="{00000000-0005-0000-0000-00005CC60000}"/>
    <cellStyle name="Normal 3 3 4 3 3 6" xfId="9765" xr:uid="{00000000-0005-0000-0000-00005DC60000}"/>
    <cellStyle name="Normal 3 3 4 3 3 7" xfId="18151" xr:uid="{00000000-0005-0000-0000-00005EC60000}"/>
    <cellStyle name="Normal 3 3 4 3 3 8" xfId="26537" xr:uid="{00000000-0005-0000-0000-00005FC60000}"/>
    <cellStyle name="Normal 3 3 4 3 3 9" xfId="34923" xr:uid="{00000000-0005-0000-0000-000060C60000}"/>
    <cellStyle name="Normal 3 3 4 3 4" xfId="1282" xr:uid="{00000000-0005-0000-0000-000061C60000}"/>
    <cellStyle name="Normal 3 3 4 3 4 10" xfId="51693" xr:uid="{00000000-0005-0000-0000-000062C60000}"/>
    <cellStyle name="Normal 3 3 4 3 4 11" xfId="60079" xr:uid="{00000000-0005-0000-0000-000063C60000}"/>
    <cellStyle name="Normal 3 3 4 3 4 2" xfId="3233" xr:uid="{00000000-0005-0000-0000-000064C60000}"/>
    <cellStyle name="Normal 3 3 4 3 4 2 2" xfId="5950" xr:uid="{00000000-0005-0000-0000-000065C60000}"/>
    <cellStyle name="Normal 3 3 4 3 4 2 2 2" xfId="17304" xr:uid="{00000000-0005-0000-0000-000066C60000}"/>
    <cellStyle name="Normal 3 3 4 3 4 2 2 3" xfId="25690" xr:uid="{00000000-0005-0000-0000-000067C60000}"/>
    <cellStyle name="Normal 3 3 4 3 4 2 2 4" xfId="34076" xr:uid="{00000000-0005-0000-0000-000068C60000}"/>
    <cellStyle name="Normal 3 3 4 3 4 2 2 5" xfId="42462" xr:uid="{00000000-0005-0000-0000-000069C60000}"/>
    <cellStyle name="Normal 3 3 4 3 4 2 2 6" xfId="50848" xr:uid="{00000000-0005-0000-0000-00006AC60000}"/>
    <cellStyle name="Normal 3 3 4 3 4 2 2 7" xfId="59234" xr:uid="{00000000-0005-0000-0000-00006BC60000}"/>
    <cellStyle name="Normal 3 3 4 3 4 2 3" xfId="8918" xr:uid="{00000000-0005-0000-0000-00006CC60000}"/>
    <cellStyle name="Normal 3 3 4 3 4 2 3 2" xfId="14594" xr:uid="{00000000-0005-0000-0000-00006DC60000}"/>
    <cellStyle name="Normal 3 3 4 3 4 2 3 3" xfId="22980" xr:uid="{00000000-0005-0000-0000-00006EC60000}"/>
    <cellStyle name="Normal 3 3 4 3 4 2 3 4" xfId="31366" xr:uid="{00000000-0005-0000-0000-00006FC60000}"/>
    <cellStyle name="Normal 3 3 4 3 4 2 3 5" xfId="39752" xr:uid="{00000000-0005-0000-0000-000070C60000}"/>
    <cellStyle name="Normal 3 3 4 3 4 2 3 6" xfId="48138" xr:uid="{00000000-0005-0000-0000-000071C60000}"/>
    <cellStyle name="Normal 3 3 4 3 4 2 3 7" xfId="56524" xr:uid="{00000000-0005-0000-0000-000072C60000}"/>
    <cellStyle name="Normal 3 3 4 3 4 2 4" xfId="11628" xr:uid="{00000000-0005-0000-0000-000073C60000}"/>
    <cellStyle name="Normal 3 3 4 3 4 2 5" xfId="20014" xr:uid="{00000000-0005-0000-0000-000074C60000}"/>
    <cellStyle name="Normal 3 3 4 3 4 2 6" xfId="28400" xr:uid="{00000000-0005-0000-0000-000075C60000}"/>
    <cellStyle name="Normal 3 3 4 3 4 2 7" xfId="36786" xr:uid="{00000000-0005-0000-0000-000076C60000}"/>
    <cellStyle name="Normal 3 3 4 3 4 2 8" xfId="45172" xr:uid="{00000000-0005-0000-0000-000077C60000}"/>
    <cellStyle name="Normal 3 3 4 3 4 2 9" xfId="53558" xr:uid="{00000000-0005-0000-0000-000078C60000}"/>
    <cellStyle name="Normal 3 3 4 3 4 3" xfId="4085" xr:uid="{00000000-0005-0000-0000-000079C60000}"/>
    <cellStyle name="Normal 3 3 4 3 4 3 2" xfId="15439" xr:uid="{00000000-0005-0000-0000-00007AC60000}"/>
    <cellStyle name="Normal 3 3 4 3 4 3 3" xfId="23825" xr:uid="{00000000-0005-0000-0000-00007BC60000}"/>
    <cellStyle name="Normal 3 3 4 3 4 3 4" xfId="32211" xr:uid="{00000000-0005-0000-0000-00007CC60000}"/>
    <cellStyle name="Normal 3 3 4 3 4 3 5" xfId="40597" xr:uid="{00000000-0005-0000-0000-00007DC60000}"/>
    <cellStyle name="Normal 3 3 4 3 4 3 6" xfId="48983" xr:uid="{00000000-0005-0000-0000-00007EC60000}"/>
    <cellStyle name="Normal 3 3 4 3 4 3 7" xfId="57369" xr:uid="{00000000-0005-0000-0000-00007FC60000}"/>
    <cellStyle name="Normal 3 3 4 3 4 4" xfId="7053" xr:uid="{00000000-0005-0000-0000-000080C60000}"/>
    <cellStyle name="Normal 3 3 4 3 4 4 2" xfId="12729" xr:uid="{00000000-0005-0000-0000-000081C60000}"/>
    <cellStyle name="Normal 3 3 4 3 4 4 3" xfId="21115" xr:uid="{00000000-0005-0000-0000-000082C60000}"/>
    <cellStyle name="Normal 3 3 4 3 4 4 4" xfId="29501" xr:uid="{00000000-0005-0000-0000-000083C60000}"/>
    <cellStyle name="Normal 3 3 4 3 4 4 5" xfId="37887" xr:uid="{00000000-0005-0000-0000-000084C60000}"/>
    <cellStyle name="Normal 3 3 4 3 4 4 6" xfId="46273" xr:uid="{00000000-0005-0000-0000-000085C60000}"/>
    <cellStyle name="Normal 3 3 4 3 4 4 7" xfId="54659" xr:uid="{00000000-0005-0000-0000-000086C60000}"/>
    <cellStyle name="Normal 3 3 4 3 4 5" xfId="9763" xr:uid="{00000000-0005-0000-0000-000087C60000}"/>
    <cellStyle name="Normal 3 3 4 3 4 6" xfId="18149" xr:uid="{00000000-0005-0000-0000-000088C60000}"/>
    <cellStyle name="Normal 3 3 4 3 4 7" xfId="26535" xr:uid="{00000000-0005-0000-0000-000089C60000}"/>
    <cellStyle name="Normal 3 3 4 3 4 8" xfId="34921" xr:uid="{00000000-0005-0000-0000-00008AC60000}"/>
    <cellStyle name="Normal 3 3 4 3 4 9" xfId="43307" xr:uid="{00000000-0005-0000-0000-00008BC60000}"/>
    <cellStyle name="Normal 3 3 4 3 5" xfId="1747" xr:uid="{00000000-0005-0000-0000-00008CC60000}"/>
    <cellStyle name="Normal 3 3 4 3 5 10" xfId="52072" xr:uid="{00000000-0005-0000-0000-00008DC60000}"/>
    <cellStyle name="Normal 3 3 4 3 5 11" xfId="60458" xr:uid="{00000000-0005-0000-0000-00008EC60000}"/>
    <cellStyle name="Normal 3 3 4 3 5 2" xfId="2767" xr:uid="{00000000-0005-0000-0000-00008FC60000}"/>
    <cellStyle name="Normal 3 3 4 3 5 2 2" xfId="5484" xr:uid="{00000000-0005-0000-0000-000090C60000}"/>
    <cellStyle name="Normal 3 3 4 3 5 2 2 2" xfId="16838" xr:uid="{00000000-0005-0000-0000-000091C60000}"/>
    <cellStyle name="Normal 3 3 4 3 5 2 2 3" xfId="25224" xr:uid="{00000000-0005-0000-0000-000092C60000}"/>
    <cellStyle name="Normal 3 3 4 3 5 2 2 4" xfId="33610" xr:uid="{00000000-0005-0000-0000-000093C60000}"/>
    <cellStyle name="Normal 3 3 4 3 5 2 2 5" xfId="41996" xr:uid="{00000000-0005-0000-0000-000094C60000}"/>
    <cellStyle name="Normal 3 3 4 3 5 2 2 6" xfId="50382" xr:uid="{00000000-0005-0000-0000-000095C60000}"/>
    <cellStyle name="Normal 3 3 4 3 5 2 2 7" xfId="58768" xr:uid="{00000000-0005-0000-0000-000096C60000}"/>
    <cellStyle name="Normal 3 3 4 3 5 2 3" xfId="8452" xr:uid="{00000000-0005-0000-0000-000097C60000}"/>
    <cellStyle name="Normal 3 3 4 3 5 2 3 2" xfId="14128" xr:uid="{00000000-0005-0000-0000-000098C60000}"/>
    <cellStyle name="Normal 3 3 4 3 5 2 3 3" xfId="22514" xr:uid="{00000000-0005-0000-0000-000099C60000}"/>
    <cellStyle name="Normal 3 3 4 3 5 2 3 4" xfId="30900" xr:uid="{00000000-0005-0000-0000-00009AC60000}"/>
    <cellStyle name="Normal 3 3 4 3 5 2 3 5" xfId="39286" xr:uid="{00000000-0005-0000-0000-00009BC60000}"/>
    <cellStyle name="Normal 3 3 4 3 5 2 3 6" xfId="47672" xr:uid="{00000000-0005-0000-0000-00009CC60000}"/>
    <cellStyle name="Normal 3 3 4 3 5 2 3 7" xfId="56058" xr:uid="{00000000-0005-0000-0000-00009DC60000}"/>
    <cellStyle name="Normal 3 3 4 3 5 2 4" xfId="11162" xr:uid="{00000000-0005-0000-0000-00009EC60000}"/>
    <cellStyle name="Normal 3 3 4 3 5 2 5" xfId="19548" xr:uid="{00000000-0005-0000-0000-00009FC60000}"/>
    <cellStyle name="Normal 3 3 4 3 5 2 6" xfId="27934" xr:uid="{00000000-0005-0000-0000-0000A0C60000}"/>
    <cellStyle name="Normal 3 3 4 3 5 2 7" xfId="36320" xr:uid="{00000000-0005-0000-0000-0000A1C60000}"/>
    <cellStyle name="Normal 3 3 4 3 5 2 8" xfId="44706" xr:uid="{00000000-0005-0000-0000-0000A2C60000}"/>
    <cellStyle name="Normal 3 3 4 3 5 2 9" xfId="53092" xr:uid="{00000000-0005-0000-0000-0000A3C60000}"/>
    <cellStyle name="Normal 3 3 4 3 5 3" xfId="4464" xr:uid="{00000000-0005-0000-0000-0000A4C60000}"/>
    <cellStyle name="Normal 3 3 4 3 5 3 2" xfId="15818" xr:uid="{00000000-0005-0000-0000-0000A5C60000}"/>
    <cellStyle name="Normal 3 3 4 3 5 3 3" xfId="24204" xr:uid="{00000000-0005-0000-0000-0000A6C60000}"/>
    <cellStyle name="Normal 3 3 4 3 5 3 4" xfId="32590" xr:uid="{00000000-0005-0000-0000-0000A7C60000}"/>
    <cellStyle name="Normal 3 3 4 3 5 3 5" xfId="40976" xr:uid="{00000000-0005-0000-0000-0000A8C60000}"/>
    <cellStyle name="Normal 3 3 4 3 5 3 6" xfId="49362" xr:uid="{00000000-0005-0000-0000-0000A9C60000}"/>
    <cellStyle name="Normal 3 3 4 3 5 3 7" xfId="57748" xr:uid="{00000000-0005-0000-0000-0000AAC60000}"/>
    <cellStyle name="Normal 3 3 4 3 5 4" xfId="7432" xr:uid="{00000000-0005-0000-0000-0000ABC60000}"/>
    <cellStyle name="Normal 3 3 4 3 5 4 2" xfId="13108" xr:uid="{00000000-0005-0000-0000-0000ACC60000}"/>
    <cellStyle name="Normal 3 3 4 3 5 4 3" xfId="21494" xr:uid="{00000000-0005-0000-0000-0000ADC60000}"/>
    <cellStyle name="Normal 3 3 4 3 5 4 4" xfId="29880" xr:uid="{00000000-0005-0000-0000-0000AEC60000}"/>
    <cellStyle name="Normal 3 3 4 3 5 4 5" xfId="38266" xr:uid="{00000000-0005-0000-0000-0000AFC60000}"/>
    <cellStyle name="Normal 3 3 4 3 5 4 6" xfId="46652" xr:uid="{00000000-0005-0000-0000-0000B0C60000}"/>
    <cellStyle name="Normal 3 3 4 3 5 4 7" xfId="55038" xr:uid="{00000000-0005-0000-0000-0000B1C60000}"/>
    <cellStyle name="Normal 3 3 4 3 5 5" xfId="10142" xr:uid="{00000000-0005-0000-0000-0000B2C60000}"/>
    <cellStyle name="Normal 3 3 4 3 5 6" xfId="18528" xr:uid="{00000000-0005-0000-0000-0000B3C60000}"/>
    <cellStyle name="Normal 3 3 4 3 5 7" xfId="26914" xr:uid="{00000000-0005-0000-0000-0000B4C60000}"/>
    <cellStyle name="Normal 3 3 4 3 5 8" xfId="35300" xr:uid="{00000000-0005-0000-0000-0000B5C60000}"/>
    <cellStyle name="Normal 3 3 4 3 5 9" xfId="43686" xr:uid="{00000000-0005-0000-0000-0000B6C60000}"/>
    <cellStyle name="Normal 3 3 4 3 6" xfId="2388" xr:uid="{00000000-0005-0000-0000-0000B7C60000}"/>
    <cellStyle name="Normal 3 3 4 3 6 2" xfId="5105" xr:uid="{00000000-0005-0000-0000-0000B8C60000}"/>
    <cellStyle name="Normal 3 3 4 3 6 2 2" xfId="16459" xr:uid="{00000000-0005-0000-0000-0000B9C60000}"/>
    <cellStyle name="Normal 3 3 4 3 6 2 3" xfId="24845" xr:uid="{00000000-0005-0000-0000-0000BAC60000}"/>
    <cellStyle name="Normal 3 3 4 3 6 2 4" xfId="33231" xr:uid="{00000000-0005-0000-0000-0000BBC60000}"/>
    <cellStyle name="Normal 3 3 4 3 6 2 5" xfId="41617" xr:uid="{00000000-0005-0000-0000-0000BCC60000}"/>
    <cellStyle name="Normal 3 3 4 3 6 2 6" xfId="50003" xr:uid="{00000000-0005-0000-0000-0000BDC60000}"/>
    <cellStyle name="Normal 3 3 4 3 6 2 7" xfId="58389" xr:uid="{00000000-0005-0000-0000-0000BEC60000}"/>
    <cellStyle name="Normal 3 3 4 3 6 3" xfId="8073" xr:uid="{00000000-0005-0000-0000-0000BFC60000}"/>
    <cellStyle name="Normal 3 3 4 3 6 3 2" xfId="13749" xr:uid="{00000000-0005-0000-0000-0000C0C60000}"/>
    <cellStyle name="Normal 3 3 4 3 6 3 3" xfId="22135" xr:uid="{00000000-0005-0000-0000-0000C1C60000}"/>
    <cellStyle name="Normal 3 3 4 3 6 3 4" xfId="30521" xr:uid="{00000000-0005-0000-0000-0000C2C60000}"/>
    <cellStyle name="Normal 3 3 4 3 6 3 5" xfId="38907" xr:uid="{00000000-0005-0000-0000-0000C3C60000}"/>
    <cellStyle name="Normal 3 3 4 3 6 3 6" xfId="47293" xr:uid="{00000000-0005-0000-0000-0000C4C60000}"/>
    <cellStyle name="Normal 3 3 4 3 6 3 7" xfId="55679" xr:uid="{00000000-0005-0000-0000-0000C5C60000}"/>
    <cellStyle name="Normal 3 3 4 3 6 4" xfId="10783" xr:uid="{00000000-0005-0000-0000-0000C6C60000}"/>
    <cellStyle name="Normal 3 3 4 3 6 5" xfId="19169" xr:uid="{00000000-0005-0000-0000-0000C7C60000}"/>
    <cellStyle name="Normal 3 3 4 3 6 6" xfId="27555" xr:uid="{00000000-0005-0000-0000-0000C8C60000}"/>
    <cellStyle name="Normal 3 3 4 3 6 7" xfId="35941" xr:uid="{00000000-0005-0000-0000-0000C9C60000}"/>
    <cellStyle name="Normal 3 3 4 3 6 8" xfId="44327" xr:uid="{00000000-0005-0000-0000-0000CAC60000}"/>
    <cellStyle name="Normal 3 3 4 3 6 9" xfId="52713" xr:uid="{00000000-0005-0000-0000-0000CBC60000}"/>
    <cellStyle name="Normal 3 3 4 3 7" xfId="783" xr:uid="{00000000-0005-0000-0000-0000CCC60000}"/>
    <cellStyle name="Normal 3 3 4 3 7 2" xfId="6587" xr:uid="{00000000-0005-0000-0000-0000CDC60000}"/>
    <cellStyle name="Normal 3 3 4 3 7 3" xfId="12263" xr:uid="{00000000-0005-0000-0000-0000CEC60000}"/>
    <cellStyle name="Normal 3 3 4 3 7 4" xfId="20649" xr:uid="{00000000-0005-0000-0000-0000CFC60000}"/>
    <cellStyle name="Normal 3 3 4 3 7 5" xfId="29035" xr:uid="{00000000-0005-0000-0000-0000D0C60000}"/>
    <cellStyle name="Normal 3 3 4 3 7 6" xfId="37421" xr:uid="{00000000-0005-0000-0000-0000D1C60000}"/>
    <cellStyle name="Normal 3 3 4 3 7 7" xfId="45807" xr:uid="{00000000-0005-0000-0000-0000D2C60000}"/>
    <cellStyle name="Normal 3 3 4 3 7 8" xfId="54193" xr:uid="{00000000-0005-0000-0000-0000D3C60000}"/>
    <cellStyle name="Normal 3 3 4 3 8" xfId="3619" xr:uid="{00000000-0005-0000-0000-0000D4C60000}"/>
    <cellStyle name="Normal 3 3 4 3 8 2" xfId="14973" xr:uid="{00000000-0005-0000-0000-0000D5C60000}"/>
    <cellStyle name="Normal 3 3 4 3 8 3" xfId="23359" xr:uid="{00000000-0005-0000-0000-0000D6C60000}"/>
    <cellStyle name="Normal 3 3 4 3 8 4" xfId="31745" xr:uid="{00000000-0005-0000-0000-0000D7C60000}"/>
    <cellStyle name="Normal 3 3 4 3 8 5" xfId="40131" xr:uid="{00000000-0005-0000-0000-0000D8C60000}"/>
    <cellStyle name="Normal 3 3 4 3 8 6" xfId="48517" xr:uid="{00000000-0005-0000-0000-0000D9C60000}"/>
    <cellStyle name="Normal 3 3 4 3 8 7" xfId="56903" xr:uid="{00000000-0005-0000-0000-0000DAC60000}"/>
    <cellStyle name="Normal 3 3 4 3 9" xfId="6289" xr:uid="{00000000-0005-0000-0000-0000DBC60000}"/>
    <cellStyle name="Normal 3 3 4 3 9 2" xfId="11965" xr:uid="{00000000-0005-0000-0000-0000DCC60000}"/>
    <cellStyle name="Normal 3 3 4 3 9 3" xfId="20351" xr:uid="{00000000-0005-0000-0000-0000DDC60000}"/>
    <cellStyle name="Normal 3 3 4 3 9 4" xfId="28737" xr:uid="{00000000-0005-0000-0000-0000DEC60000}"/>
    <cellStyle name="Normal 3 3 4 3 9 5" xfId="37123" xr:uid="{00000000-0005-0000-0000-0000DFC60000}"/>
    <cellStyle name="Normal 3 3 4 3 9 6" xfId="45509" xr:uid="{00000000-0005-0000-0000-0000E0C60000}"/>
    <cellStyle name="Normal 3 3 4 3 9 7" xfId="53895" xr:uid="{00000000-0005-0000-0000-0000E1C60000}"/>
    <cellStyle name="Normal 3 3 4 3_Sheet1" xfId="460" xr:uid="{00000000-0005-0000-0000-0000E2C60000}"/>
    <cellStyle name="Normal 3 3 4 4" xfId="461" xr:uid="{00000000-0005-0000-0000-0000E3C60000}"/>
    <cellStyle name="Normal 3 3 4 4 10" xfId="26071" xr:uid="{00000000-0005-0000-0000-0000E4C60000}"/>
    <cellStyle name="Normal 3 3 4 4 11" xfId="34457" xr:uid="{00000000-0005-0000-0000-0000E5C60000}"/>
    <cellStyle name="Normal 3 3 4 4 12" xfId="42843" xr:uid="{00000000-0005-0000-0000-0000E6C60000}"/>
    <cellStyle name="Normal 3 3 4 4 13" xfId="51229" xr:uid="{00000000-0005-0000-0000-0000E7C60000}"/>
    <cellStyle name="Normal 3 3 4 4 14" xfId="59615" xr:uid="{00000000-0005-0000-0000-0000E8C60000}"/>
    <cellStyle name="Normal 3 3 4 4 15" xfId="60982" xr:uid="{00000000-0005-0000-0000-0000E9C60000}"/>
    <cellStyle name="Normal 3 3 4 4 2" xfId="1285" xr:uid="{00000000-0005-0000-0000-0000EAC60000}"/>
    <cellStyle name="Normal 3 3 4 4 2 10" xfId="51696" xr:uid="{00000000-0005-0000-0000-0000EBC60000}"/>
    <cellStyle name="Normal 3 3 4 4 2 11" xfId="60082" xr:uid="{00000000-0005-0000-0000-0000ECC60000}"/>
    <cellStyle name="Normal 3 3 4 4 2 12" xfId="61477" xr:uid="{00000000-0005-0000-0000-0000EDC60000}"/>
    <cellStyle name="Normal 3 3 4 4 2 2" xfId="3236" xr:uid="{00000000-0005-0000-0000-0000EEC60000}"/>
    <cellStyle name="Normal 3 3 4 4 2 2 2" xfId="5953" xr:uid="{00000000-0005-0000-0000-0000EFC60000}"/>
    <cellStyle name="Normal 3 3 4 4 2 2 2 2" xfId="17307" xr:uid="{00000000-0005-0000-0000-0000F0C60000}"/>
    <cellStyle name="Normal 3 3 4 4 2 2 2 3" xfId="25693" xr:uid="{00000000-0005-0000-0000-0000F1C60000}"/>
    <cellStyle name="Normal 3 3 4 4 2 2 2 4" xfId="34079" xr:uid="{00000000-0005-0000-0000-0000F2C60000}"/>
    <cellStyle name="Normal 3 3 4 4 2 2 2 5" xfId="42465" xr:uid="{00000000-0005-0000-0000-0000F3C60000}"/>
    <cellStyle name="Normal 3 3 4 4 2 2 2 6" xfId="50851" xr:uid="{00000000-0005-0000-0000-0000F4C60000}"/>
    <cellStyle name="Normal 3 3 4 4 2 2 2 7" xfId="59237" xr:uid="{00000000-0005-0000-0000-0000F5C60000}"/>
    <cellStyle name="Normal 3 3 4 4 2 2 3" xfId="8921" xr:uid="{00000000-0005-0000-0000-0000F6C60000}"/>
    <cellStyle name="Normal 3 3 4 4 2 2 3 2" xfId="14597" xr:uid="{00000000-0005-0000-0000-0000F7C60000}"/>
    <cellStyle name="Normal 3 3 4 4 2 2 3 3" xfId="22983" xr:uid="{00000000-0005-0000-0000-0000F8C60000}"/>
    <cellStyle name="Normal 3 3 4 4 2 2 3 4" xfId="31369" xr:uid="{00000000-0005-0000-0000-0000F9C60000}"/>
    <cellStyle name="Normal 3 3 4 4 2 2 3 5" xfId="39755" xr:uid="{00000000-0005-0000-0000-0000FAC60000}"/>
    <cellStyle name="Normal 3 3 4 4 2 2 3 6" xfId="48141" xr:uid="{00000000-0005-0000-0000-0000FBC60000}"/>
    <cellStyle name="Normal 3 3 4 4 2 2 3 7" xfId="56527" xr:uid="{00000000-0005-0000-0000-0000FCC60000}"/>
    <cellStyle name="Normal 3 3 4 4 2 2 4" xfId="11631" xr:uid="{00000000-0005-0000-0000-0000FDC60000}"/>
    <cellStyle name="Normal 3 3 4 4 2 2 5" xfId="20017" xr:uid="{00000000-0005-0000-0000-0000FEC60000}"/>
    <cellStyle name="Normal 3 3 4 4 2 2 6" xfId="28403" xr:uid="{00000000-0005-0000-0000-0000FFC60000}"/>
    <cellStyle name="Normal 3 3 4 4 2 2 7" xfId="36789" xr:uid="{00000000-0005-0000-0000-000000C70000}"/>
    <cellStyle name="Normal 3 3 4 4 2 2 8" xfId="45175" xr:uid="{00000000-0005-0000-0000-000001C70000}"/>
    <cellStyle name="Normal 3 3 4 4 2 2 9" xfId="53561" xr:uid="{00000000-0005-0000-0000-000002C70000}"/>
    <cellStyle name="Normal 3 3 4 4 2 3" xfId="4088" xr:uid="{00000000-0005-0000-0000-000003C70000}"/>
    <cellStyle name="Normal 3 3 4 4 2 3 2" xfId="15442" xr:uid="{00000000-0005-0000-0000-000004C70000}"/>
    <cellStyle name="Normal 3 3 4 4 2 3 3" xfId="23828" xr:uid="{00000000-0005-0000-0000-000005C70000}"/>
    <cellStyle name="Normal 3 3 4 4 2 3 4" xfId="32214" xr:uid="{00000000-0005-0000-0000-000006C70000}"/>
    <cellStyle name="Normal 3 3 4 4 2 3 5" xfId="40600" xr:uid="{00000000-0005-0000-0000-000007C70000}"/>
    <cellStyle name="Normal 3 3 4 4 2 3 6" xfId="48986" xr:uid="{00000000-0005-0000-0000-000008C70000}"/>
    <cellStyle name="Normal 3 3 4 4 2 3 7" xfId="57372" xr:uid="{00000000-0005-0000-0000-000009C70000}"/>
    <cellStyle name="Normal 3 3 4 4 2 4" xfId="7056" xr:uid="{00000000-0005-0000-0000-00000AC70000}"/>
    <cellStyle name="Normal 3 3 4 4 2 4 2" xfId="12732" xr:uid="{00000000-0005-0000-0000-00000BC70000}"/>
    <cellStyle name="Normal 3 3 4 4 2 4 3" xfId="21118" xr:uid="{00000000-0005-0000-0000-00000CC70000}"/>
    <cellStyle name="Normal 3 3 4 4 2 4 4" xfId="29504" xr:uid="{00000000-0005-0000-0000-00000DC70000}"/>
    <cellStyle name="Normal 3 3 4 4 2 4 5" xfId="37890" xr:uid="{00000000-0005-0000-0000-00000EC70000}"/>
    <cellStyle name="Normal 3 3 4 4 2 4 6" xfId="46276" xr:uid="{00000000-0005-0000-0000-00000FC70000}"/>
    <cellStyle name="Normal 3 3 4 4 2 4 7" xfId="54662" xr:uid="{00000000-0005-0000-0000-000010C70000}"/>
    <cellStyle name="Normal 3 3 4 4 2 5" xfId="9766" xr:uid="{00000000-0005-0000-0000-000011C70000}"/>
    <cellStyle name="Normal 3 3 4 4 2 6" xfId="18152" xr:uid="{00000000-0005-0000-0000-000012C70000}"/>
    <cellStyle name="Normal 3 3 4 4 2 7" xfId="26538" xr:uid="{00000000-0005-0000-0000-000013C70000}"/>
    <cellStyle name="Normal 3 3 4 4 2 8" xfId="34924" xr:uid="{00000000-0005-0000-0000-000014C70000}"/>
    <cellStyle name="Normal 3 3 4 4 2 9" xfId="43310" xr:uid="{00000000-0005-0000-0000-000015C70000}"/>
    <cellStyle name="Normal 3 3 4 4 3" xfId="1749" xr:uid="{00000000-0005-0000-0000-000016C70000}"/>
    <cellStyle name="Normal 3 3 4 4 3 10" xfId="52074" xr:uid="{00000000-0005-0000-0000-000017C70000}"/>
    <cellStyle name="Normal 3 3 4 4 3 11" xfId="60460" xr:uid="{00000000-0005-0000-0000-000018C70000}"/>
    <cellStyle name="Normal 3 3 4 4 3 2" xfId="2769" xr:uid="{00000000-0005-0000-0000-000019C70000}"/>
    <cellStyle name="Normal 3 3 4 4 3 2 2" xfId="5486" xr:uid="{00000000-0005-0000-0000-00001AC70000}"/>
    <cellStyle name="Normal 3 3 4 4 3 2 2 2" xfId="16840" xr:uid="{00000000-0005-0000-0000-00001BC70000}"/>
    <cellStyle name="Normal 3 3 4 4 3 2 2 3" xfId="25226" xr:uid="{00000000-0005-0000-0000-00001CC70000}"/>
    <cellStyle name="Normal 3 3 4 4 3 2 2 4" xfId="33612" xr:uid="{00000000-0005-0000-0000-00001DC70000}"/>
    <cellStyle name="Normal 3 3 4 4 3 2 2 5" xfId="41998" xr:uid="{00000000-0005-0000-0000-00001EC70000}"/>
    <cellStyle name="Normal 3 3 4 4 3 2 2 6" xfId="50384" xr:uid="{00000000-0005-0000-0000-00001FC70000}"/>
    <cellStyle name="Normal 3 3 4 4 3 2 2 7" xfId="58770" xr:uid="{00000000-0005-0000-0000-000020C70000}"/>
    <cellStyle name="Normal 3 3 4 4 3 2 3" xfId="8454" xr:uid="{00000000-0005-0000-0000-000021C70000}"/>
    <cellStyle name="Normal 3 3 4 4 3 2 3 2" xfId="14130" xr:uid="{00000000-0005-0000-0000-000022C70000}"/>
    <cellStyle name="Normal 3 3 4 4 3 2 3 3" xfId="22516" xr:uid="{00000000-0005-0000-0000-000023C70000}"/>
    <cellStyle name="Normal 3 3 4 4 3 2 3 4" xfId="30902" xr:uid="{00000000-0005-0000-0000-000024C70000}"/>
    <cellStyle name="Normal 3 3 4 4 3 2 3 5" xfId="39288" xr:uid="{00000000-0005-0000-0000-000025C70000}"/>
    <cellStyle name="Normal 3 3 4 4 3 2 3 6" xfId="47674" xr:uid="{00000000-0005-0000-0000-000026C70000}"/>
    <cellStyle name="Normal 3 3 4 4 3 2 3 7" xfId="56060" xr:uid="{00000000-0005-0000-0000-000027C70000}"/>
    <cellStyle name="Normal 3 3 4 4 3 2 4" xfId="11164" xr:uid="{00000000-0005-0000-0000-000028C70000}"/>
    <cellStyle name="Normal 3 3 4 4 3 2 5" xfId="19550" xr:uid="{00000000-0005-0000-0000-000029C70000}"/>
    <cellStyle name="Normal 3 3 4 4 3 2 6" xfId="27936" xr:uid="{00000000-0005-0000-0000-00002AC70000}"/>
    <cellStyle name="Normal 3 3 4 4 3 2 7" xfId="36322" xr:uid="{00000000-0005-0000-0000-00002BC70000}"/>
    <cellStyle name="Normal 3 3 4 4 3 2 8" xfId="44708" xr:uid="{00000000-0005-0000-0000-00002CC70000}"/>
    <cellStyle name="Normal 3 3 4 4 3 2 9" xfId="53094" xr:uid="{00000000-0005-0000-0000-00002DC70000}"/>
    <cellStyle name="Normal 3 3 4 4 3 3" xfId="4466" xr:uid="{00000000-0005-0000-0000-00002EC70000}"/>
    <cellStyle name="Normal 3 3 4 4 3 3 2" xfId="15820" xr:uid="{00000000-0005-0000-0000-00002FC70000}"/>
    <cellStyle name="Normal 3 3 4 4 3 3 3" xfId="24206" xr:uid="{00000000-0005-0000-0000-000030C70000}"/>
    <cellStyle name="Normal 3 3 4 4 3 3 4" xfId="32592" xr:uid="{00000000-0005-0000-0000-000031C70000}"/>
    <cellStyle name="Normal 3 3 4 4 3 3 5" xfId="40978" xr:uid="{00000000-0005-0000-0000-000032C70000}"/>
    <cellStyle name="Normal 3 3 4 4 3 3 6" xfId="49364" xr:uid="{00000000-0005-0000-0000-000033C70000}"/>
    <cellStyle name="Normal 3 3 4 4 3 3 7" xfId="57750" xr:uid="{00000000-0005-0000-0000-000034C70000}"/>
    <cellStyle name="Normal 3 3 4 4 3 4" xfId="7434" xr:uid="{00000000-0005-0000-0000-000035C70000}"/>
    <cellStyle name="Normal 3 3 4 4 3 4 2" xfId="13110" xr:uid="{00000000-0005-0000-0000-000036C70000}"/>
    <cellStyle name="Normal 3 3 4 4 3 4 3" xfId="21496" xr:uid="{00000000-0005-0000-0000-000037C70000}"/>
    <cellStyle name="Normal 3 3 4 4 3 4 4" xfId="29882" xr:uid="{00000000-0005-0000-0000-000038C70000}"/>
    <cellStyle name="Normal 3 3 4 4 3 4 5" xfId="38268" xr:uid="{00000000-0005-0000-0000-000039C70000}"/>
    <cellStyle name="Normal 3 3 4 4 3 4 6" xfId="46654" xr:uid="{00000000-0005-0000-0000-00003AC70000}"/>
    <cellStyle name="Normal 3 3 4 4 3 4 7" xfId="55040" xr:uid="{00000000-0005-0000-0000-00003BC70000}"/>
    <cellStyle name="Normal 3 3 4 4 3 5" xfId="10144" xr:uid="{00000000-0005-0000-0000-00003CC70000}"/>
    <cellStyle name="Normal 3 3 4 4 3 6" xfId="18530" xr:uid="{00000000-0005-0000-0000-00003DC70000}"/>
    <cellStyle name="Normal 3 3 4 4 3 7" xfId="26916" xr:uid="{00000000-0005-0000-0000-00003EC70000}"/>
    <cellStyle name="Normal 3 3 4 4 3 8" xfId="35302" xr:uid="{00000000-0005-0000-0000-00003FC70000}"/>
    <cellStyle name="Normal 3 3 4 4 3 9" xfId="43688" xr:uid="{00000000-0005-0000-0000-000040C70000}"/>
    <cellStyle name="Normal 3 3 4 4 4" xfId="2391" xr:uid="{00000000-0005-0000-0000-000041C70000}"/>
    <cellStyle name="Normal 3 3 4 4 4 2" xfId="5108" xr:uid="{00000000-0005-0000-0000-000042C70000}"/>
    <cellStyle name="Normal 3 3 4 4 4 2 2" xfId="16462" xr:uid="{00000000-0005-0000-0000-000043C70000}"/>
    <cellStyle name="Normal 3 3 4 4 4 2 3" xfId="24848" xr:uid="{00000000-0005-0000-0000-000044C70000}"/>
    <cellStyle name="Normal 3 3 4 4 4 2 4" xfId="33234" xr:uid="{00000000-0005-0000-0000-000045C70000}"/>
    <cellStyle name="Normal 3 3 4 4 4 2 5" xfId="41620" xr:uid="{00000000-0005-0000-0000-000046C70000}"/>
    <cellStyle name="Normal 3 3 4 4 4 2 6" xfId="50006" xr:uid="{00000000-0005-0000-0000-000047C70000}"/>
    <cellStyle name="Normal 3 3 4 4 4 2 7" xfId="58392" xr:uid="{00000000-0005-0000-0000-000048C70000}"/>
    <cellStyle name="Normal 3 3 4 4 4 3" xfId="8076" xr:uid="{00000000-0005-0000-0000-000049C70000}"/>
    <cellStyle name="Normal 3 3 4 4 4 3 2" xfId="13752" xr:uid="{00000000-0005-0000-0000-00004AC70000}"/>
    <cellStyle name="Normal 3 3 4 4 4 3 3" xfId="22138" xr:uid="{00000000-0005-0000-0000-00004BC70000}"/>
    <cellStyle name="Normal 3 3 4 4 4 3 4" xfId="30524" xr:uid="{00000000-0005-0000-0000-00004CC70000}"/>
    <cellStyle name="Normal 3 3 4 4 4 3 5" xfId="38910" xr:uid="{00000000-0005-0000-0000-00004DC70000}"/>
    <cellStyle name="Normal 3 3 4 4 4 3 6" xfId="47296" xr:uid="{00000000-0005-0000-0000-00004EC70000}"/>
    <cellStyle name="Normal 3 3 4 4 4 3 7" xfId="55682" xr:uid="{00000000-0005-0000-0000-00004FC70000}"/>
    <cellStyle name="Normal 3 3 4 4 4 4" xfId="10786" xr:uid="{00000000-0005-0000-0000-000050C70000}"/>
    <cellStyle name="Normal 3 3 4 4 4 5" xfId="19172" xr:uid="{00000000-0005-0000-0000-000051C70000}"/>
    <cellStyle name="Normal 3 3 4 4 4 6" xfId="27558" xr:uid="{00000000-0005-0000-0000-000052C70000}"/>
    <cellStyle name="Normal 3 3 4 4 4 7" xfId="35944" xr:uid="{00000000-0005-0000-0000-000053C70000}"/>
    <cellStyle name="Normal 3 3 4 4 4 8" xfId="44330" xr:uid="{00000000-0005-0000-0000-000054C70000}"/>
    <cellStyle name="Normal 3 3 4 4 4 9" xfId="52716" xr:uid="{00000000-0005-0000-0000-000055C70000}"/>
    <cellStyle name="Normal 3 3 4 4 5" xfId="784" xr:uid="{00000000-0005-0000-0000-000056C70000}"/>
    <cellStyle name="Normal 3 3 4 4 5 2" xfId="6589" xr:uid="{00000000-0005-0000-0000-000057C70000}"/>
    <cellStyle name="Normal 3 3 4 4 5 3" xfId="12265" xr:uid="{00000000-0005-0000-0000-000058C70000}"/>
    <cellStyle name="Normal 3 3 4 4 5 4" xfId="20651" xr:uid="{00000000-0005-0000-0000-000059C70000}"/>
    <cellStyle name="Normal 3 3 4 4 5 5" xfId="29037" xr:uid="{00000000-0005-0000-0000-00005AC70000}"/>
    <cellStyle name="Normal 3 3 4 4 5 6" xfId="37423" xr:uid="{00000000-0005-0000-0000-00005BC70000}"/>
    <cellStyle name="Normal 3 3 4 4 5 7" xfId="45809" xr:uid="{00000000-0005-0000-0000-00005CC70000}"/>
    <cellStyle name="Normal 3 3 4 4 5 8" xfId="54195" xr:uid="{00000000-0005-0000-0000-00005DC70000}"/>
    <cellStyle name="Normal 3 3 4 4 6" xfId="3621" xr:uid="{00000000-0005-0000-0000-00005EC70000}"/>
    <cellStyle name="Normal 3 3 4 4 6 2" xfId="14975" xr:uid="{00000000-0005-0000-0000-00005FC70000}"/>
    <cellStyle name="Normal 3 3 4 4 6 3" xfId="23361" xr:uid="{00000000-0005-0000-0000-000060C70000}"/>
    <cellStyle name="Normal 3 3 4 4 6 4" xfId="31747" xr:uid="{00000000-0005-0000-0000-000061C70000}"/>
    <cellStyle name="Normal 3 3 4 4 6 5" xfId="40133" xr:uid="{00000000-0005-0000-0000-000062C70000}"/>
    <cellStyle name="Normal 3 3 4 4 6 6" xfId="48519" xr:uid="{00000000-0005-0000-0000-000063C70000}"/>
    <cellStyle name="Normal 3 3 4 4 6 7" xfId="56905" xr:uid="{00000000-0005-0000-0000-000064C70000}"/>
    <cellStyle name="Normal 3 3 4 4 7" xfId="6145" xr:uid="{00000000-0005-0000-0000-000065C70000}"/>
    <cellStyle name="Normal 3 3 4 4 7 2" xfId="11821" xr:uid="{00000000-0005-0000-0000-000066C70000}"/>
    <cellStyle name="Normal 3 3 4 4 7 3" xfId="20207" xr:uid="{00000000-0005-0000-0000-000067C70000}"/>
    <cellStyle name="Normal 3 3 4 4 7 4" xfId="28593" xr:uid="{00000000-0005-0000-0000-000068C70000}"/>
    <cellStyle name="Normal 3 3 4 4 7 5" xfId="36979" xr:uid="{00000000-0005-0000-0000-000069C70000}"/>
    <cellStyle name="Normal 3 3 4 4 7 6" xfId="45365" xr:uid="{00000000-0005-0000-0000-00006AC70000}"/>
    <cellStyle name="Normal 3 3 4 4 7 7" xfId="53751" xr:uid="{00000000-0005-0000-0000-00006BC70000}"/>
    <cellStyle name="Normal 3 3 4 4 8" xfId="9299" xr:uid="{00000000-0005-0000-0000-00006CC70000}"/>
    <cellStyle name="Normal 3 3 4 4 9" xfId="17685" xr:uid="{00000000-0005-0000-0000-00006DC70000}"/>
    <cellStyle name="Normal 3 3 4 5" xfId="1286" xr:uid="{00000000-0005-0000-0000-00006EC70000}"/>
    <cellStyle name="Normal 3 3 4 5 10" xfId="43311" xr:uid="{00000000-0005-0000-0000-00006FC70000}"/>
    <cellStyle name="Normal 3 3 4 5 11" xfId="51697" xr:uid="{00000000-0005-0000-0000-000070C70000}"/>
    <cellStyle name="Normal 3 3 4 5 12" xfId="60083" xr:uid="{00000000-0005-0000-0000-000071C70000}"/>
    <cellStyle name="Normal 3 3 4 5 13" xfId="61070" xr:uid="{00000000-0005-0000-0000-000072C70000}"/>
    <cellStyle name="Normal 3 3 4 5 2" xfId="1949" xr:uid="{00000000-0005-0000-0000-000073C70000}"/>
    <cellStyle name="Normal 3 3 4 5 2 10" xfId="52274" xr:uid="{00000000-0005-0000-0000-000074C70000}"/>
    <cellStyle name="Normal 3 3 4 5 2 11" xfId="60660" xr:uid="{00000000-0005-0000-0000-000075C70000}"/>
    <cellStyle name="Normal 3 3 4 5 2 2" xfId="3237" xr:uid="{00000000-0005-0000-0000-000076C70000}"/>
    <cellStyle name="Normal 3 3 4 5 2 2 2" xfId="5954" xr:uid="{00000000-0005-0000-0000-000077C70000}"/>
    <cellStyle name="Normal 3 3 4 5 2 2 2 2" xfId="17308" xr:uid="{00000000-0005-0000-0000-000078C70000}"/>
    <cellStyle name="Normal 3 3 4 5 2 2 2 3" xfId="25694" xr:uid="{00000000-0005-0000-0000-000079C70000}"/>
    <cellStyle name="Normal 3 3 4 5 2 2 2 4" xfId="34080" xr:uid="{00000000-0005-0000-0000-00007AC70000}"/>
    <cellStyle name="Normal 3 3 4 5 2 2 2 5" xfId="42466" xr:uid="{00000000-0005-0000-0000-00007BC70000}"/>
    <cellStyle name="Normal 3 3 4 5 2 2 2 6" xfId="50852" xr:uid="{00000000-0005-0000-0000-00007CC70000}"/>
    <cellStyle name="Normal 3 3 4 5 2 2 2 7" xfId="59238" xr:uid="{00000000-0005-0000-0000-00007DC70000}"/>
    <cellStyle name="Normal 3 3 4 5 2 2 3" xfId="8922" xr:uid="{00000000-0005-0000-0000-00007EC70000}"/>
    <cellStyle name="Normal 3 3 4 5 2 2 3 2" xfId="14598" xr:uid="{00000000-0005-0000-0000-00007FC70000}"/>
    <cellStyle name="Normal 3 3 4 5 2 2 3 3" xfId="22984" xr:uid="{00000000-0005-0000-0000-000080C70000}"/>
    <cellStyle name="Normal 3 3 4 5 2 2 3 4" xfId="31370" xr:uid="{00000000-0005-0000-0000-000081C70000}"/>
    <cellStyle name="Normal 3 3 4 5 2 2 3 5" xfId="39756" xr:uid="{00000000-0005-0000-0000-000082C70000}"/>
    <cellStyle name="Normal 3 3 4 5 2 2 3 6" xfId="48142" xr:uid="{00000000-0005-0000-0000-000083C70000}"/>
    <cellStyle name="Normal 3 3 4 5 2 2 3 7" xfId="56528" xr:uid="{00000000-0005-0000-0000-000084C70000}"/>
    <cellStyle name="Normal 3 3 4 5 2 2 4" xfId="11632" xr:uid="{00000000-0005-0000-0000-000085C70000}"/>
    <cellStyle name="Normal 3 3 4 5 2 2 5" xfId="20018" xr:uid="{00000000-0005-0000-0000-000086C70000}"/>
    <cellStyle name="Normal 3 3 4 5 2 2 6" xfId="28404" xr:uid="{00000000-0005-0000-0000-000087C70000}"/>
    <cellStyle name="Normal 3 3 4 5 2 2 7" xfId="36790" xr:uid="{00000000-0005-0000-0000-000088C70000}"/>
    <cellStyle name="Normal 3 3 4 5 2 2 8" xfId="45176" xr:uid="{00000000-0005-0000-0000-000089C70000}"/>
    <cellStyle name="Normal 3 3 4 5 2 2 9" xfId="53562" xr:uid="{00000000-0005-0000-0000-00008AC70000}"/>
    <cellStyle name="Normal 3 3 4 5 2 3" xfId="4666" xr:uid="{00000000-0005-0000-0000-00008BC70000}"/>
    <cellStyle name="Normal 3 3 4 5 2 3 2" xfId="16020" xr:uid="{00000000-0005-0000-0000-00008CC70000}"/>
    <cellStyle name="Normal 3 3 4 5 2 3 3" xfId="24406" xr:uid="{00000000-0005-0000-0000-00008DC70000}"/>
    <cellStyle name="Normal 3 3 4 5 2 3 4" xfId="32792" xr:uid="{00000000-0005-0000-0000-00008EC70000}"/>
    <cellStyle name="Normal 3 3 4 5 2 3 5" xfId="41178" xr:uid="{00000000-0005-0000-0000-00008FC70000}"/>
    <cellStyle name="Normal 3 3 4 5 2 3 6" xfId="49564" xr:uid="{00000000-0005-0000-0000-000090C70000}"/>
    <cellStyle name="Normal 3 3 4 5 2 3 7" xfId="57950" xr:uid="{00000000-0005-0000-0000-000091C70000}"/>
    <cellStyle name="Normal 3 3 4 5 2 4" xfId="7634" xr:uid="{00000000-0005-0000-0000-000092C70000}"/>
    <cellStyle name="Normal 3 3 4 5 2 4 2" xfId="13310" xr:uid="{00000000-0005-0000-0000-000093C70000}"/>
    <cellStyle name="Normal 3 3 4 5 2 4 3" xfId="21696" xr:uid="{00000000-0005-0000-0000-000094C70000}"/>
    <cellStyle name="Normal 3 3 4 5 2 4 4" xfId="30082" xr:uid="{00000000-0005-0000-0000-000095C70000}"/>
    <cellStyle name="Normal 3 3 4 5 2 4 5" xfId="38468" xr:uid="{00000000-0005-0000-0000-000096C70000}"/>
    <cellStyle name="Normal 3 3 4 5 2 4 6" xfId="46854" xr:uid="{00000000-0005-0000-0000-000097C70000}"/>
    <cellStyle name="Normal 3 3 4 5 2 4 7" xfId="55240" xr:uid="{00000000-0005-0000-0000-000098C70000}"/>
    <cellStyle name="Normal 3 3 4 5 2 5" xfId="10344" xr:uid="{00000000-0005-0000-0000-000099C70000}"/>
    <cellStyle name="Normal 3 3 4 5 2 6" xfId="18730" xr:uid="{00000000-0005-0000-0000-00009AC70000}"/>
    <cellStyle name="Normal 3 3 4 5 2 7" xfId="27116" xr:uid="{00000000-0005-0000-0000-00009BC70000}"/>
    <cellStyle name="Normal 3 3 4 5 2 8" xfId="35502" xr:uid="{00000000-0005-0000-0000-00009CC70000}"/>
    <cellStyle name="Normal 3 3 4 5 2 9" xfId="43888" xr:uid="{00000000-0005-0000-0000-00009DC70000}"/>
    <cellStyle name="Normal 3 3 4 5 3" xfId="2392" xr:uid="{00000000-0005-0000-0000-00009EC70000}"/>
    <cellStyle name="Normal 3 3 4 5 3 2" xfId="5109" xr:uid="{00000000-0005-0000-0000-00009FC70000}"/>
    <cellStyle name="Normal 3 3 4 5 3 2 2" xfId="16463" xr:uid="{00000000-0005-0000-0000-0000A0C70000}"/>
    <cellStyle name="Normal 3 3 4 5 3 2 3" xfId="24849" xr:uid="{00000000-0005-0000-0000-0000A1C70000}"/>
    <cellStyle name="Normal 3 3 4 5 3 2 4" xfId="33235" xr:uid="{00000000-0005-0000-0000-0000A2C70000}"/>
    <cellStyle name="Normal 3 3 4 5 3 2 5" xfId="41621" xr:uid="{00000000-0005-0000-0000-0000A3C70000}"/>
    <cellStyle name="Normal 3 3 4 5 3 2 6" xfId="50007" xr:uid="{00000000-0005-0000-0000-0000A4C70000}"/>
    <cellStyle name="Normal 3 3 4 5 3 2 7" xfId="58393" xr:uid="{00000000-0005-0000-0000-0000A5C70000}"/>
    <cellStyle name="Normal 3 3 4 5 3 3" xfId="8077" xr:uid="{00000000-0005-0000-0000-0000A6C70000}"/>
    <cellStyle name="Normal 3 3 4 5 3 3 2" xfId="13753" xr:uid="{00000000-0005-0000-0000-0000A7C70000}"/>
    <cellStyle name="Normal 3 3 4 5 3 3 3" xfId="22139" xr:uid="{00000000-0005-0000-0000-0000A8C70000}"/>
    <cellStyle name="Normal 3 3 4 5 3 3 4" xfId="30525" xr:uid="{00000000-0005-0000-0000-0000A9C70000}"/>
    <cellStyle name="Normal 3 3 4 5 3 3 5" xfId="38911" xr:uid="{00000000-0005-0000-0000-0000AAC70000}"/>
    <cellStyle name="Normal 3 3 4 5 3 3 6" xfId="47297" xr:uid="{00000000-0005-0000-0000-0000ABC70000}"/>
    <cellStyle name="Normal 3 3 4 5 3 3 7" xfId="55683" xr:uid="{00000000-0005-0000-0000-0000ACC70000}"/>
    <cellStyle name="Normal 3 3 4 5 3 4" xfId="10787" xr:uid="{00000000-0005-0000-0000-0000ADC70000}"/>
    <cellStyle name="Normal 3 3 4 5 3 5" xfId="19173" xr:uid="{00000000-0005-0000-0000-0000AEC70000}"/>
    <cellStyle name="Normal 3 3 4 5 3 6" xfId="27559" xr:uid="{00000000-0005-0000-0000-0000AFC70000}"/>
    <cellStyle name="Normal 3 3 4 5 3 7" xfId="35945" xr:uid="{00000000-0005-0000-0000-0000B0C70000}"/>
    <cellStyle name="Normal 3 3 4 5 3 8" xfId="44331" xr:uid="{00000000-0005-0000-0000-0000B1C70000}"/>
    <cellStyle name="Normal 3 3 4 5 3 9" xfId="52717" xr:uid="{00000000-0005-0000-0000-0000B2C70000}"/>
    <cellStyle name="Normal 3 3 4 5 4" xfId="4089" xr:uid="{00000000-0005-0000-0000-0000B3C70000}"/>
    <cellStyle name="Normal 3 3 4 5 4 2" xfId="15443" xr:uid="{00000000-0005-0000-0000-0000B4C70000}"/>
    <cellStyle name="Normal 3 3 4 5 4 3" xfId="23829" xr:uid="{00000000-0005-0000-0000-0000B5C70000}"/>
    <cellStyle name="Normal 3 3 4 5 4 4" xfId="32215" xr:uid="{00000000-0005-0000-0000-0000B6C70000}"/>
    <cellStyle name="Normal 3 3 4 5 4 5" xfId="40601" xr:uid="{00000000-0005-0000-0000-0000B7C70000}"/>
    <cellStyle name="Normal 3 3 4 5 4 6" xfId="48987" xr:uid="{00000000-0005-0000-0000-0000B8C70000}"/>
    <cellStyle name="Normal 3 3 4 5 4 7" xfId="57373" xr:uid="{00000000-0005-0000-0000-0000B9C70000}"/>
    <cellStyle name="Normal 3 3 4 5 5" xfId="7057" xr:uid="{00000000-0005-0000-0000-0000BAC70000}"/>
    <cellStyle name="Normal 3 3 4 5 5 2" xfId="12733" xr:uid="{00000000-0005-0000-0000-0000BBC70000}"/>
    <cellStyle name="Normal 3 3 4 5 5 3" xfId="21119" xr:uid="{00000000-0005-0000-0000-0000BCC70000}"/>
    <cellStyle name="Normal 3 3 4 5 5 4" xfId="29505" xr:uid="{00000000-0005-0000-0000-0000BDC70000}"/>
    <cellStyle name="Normal 3 3 4 5 5 5" xfId="37891" xr:uid="{00000000-0005-0000-0000-0000BEC70000}"/>
    <cellStyle name="Normal 3 3 4 5 5 6" xfId="46277" xr:uid="{00000000-0005-0000-0000-0000BFC70000}"/>
    <cellStyle name="Normal 3 3 4 5 5 7" xfId="54663" xr:uid="{00000000-0005-0000-0000-0000C0C70000}"/>
    <cellStyle name="Normal 3 3 4 5 6" xfId="9767" xr:uid="{00000000-0005-0000-0000-0000C1C70000}"/>
    <cellStyle name="Normal 3 3 4 5 7" xfId="18153" xr:uid="{00000000-0005-0000-0000-0000C2C70000}"/>
    <cellStyle name="Normal 3 3 4 5 8" xfId="26539" xr:uid="{00000000-0005-0000-0000-0000C3C70000}"/>
    <cellStyle name="Normal 3 3 4 5 9" xfId="34925" xr:uid="{00000000-0005-0000-0000-0000C4C70000}"/>
    <cellStyle name="Normal 3 3 4 6" xfId="1278" xr:uid="{00000000-0005-0000-0000-0000C5C70000}"/>
    <cellStyle name="Normal 3 3 4 6 10" xfId="51689" xr:uid="{00000000-0005-0000-0000-0000C6C70000}"/>
    <cellStyle name="Normal 3 3 4 6 11" xfId="60075" xr:uid="{00000000-0005-0000-0000-0000C7C70000}"/>
    <cellStyle name="Normal 3 3 4 6 12" xfId="61472" xr:uid="{00000000-0005-0000-0000-0000C8C70000}"/>
    <cellStyle name="Normal 3 3 4 6 2" xfId="3229" xr:uid="{00000000-0005-0000-0000-0000C9C70000}"/>
    <cellStyle name="Normal 3 3 4 6 2 2" xfId="5946" xr:uid="{00000000-0005-0000-0000-0000CAC70000}"/>
    <cellStyle name="Normal 3 3 4 6 2 2 2" xfId="17300" xr:uid="{00000000-0005-0000-0000-0000CBC70000}"/>
    <cellStyle name="Normal 3 3 4 6 2 2 3" xfId="25686" xr:uid="{00000000-0005-0000-0000-0000CCC70000}"/>
    <cellStyle name="Normal 3 3 4 6 2 2 4" xfId="34072" xr:uid="{00000000-0005-0000-0000-0000CDC70000}"/>
    <cellStyle name="Normal 3 3 4 6 2 2 5" xfId="42458" xr:uid="{00000000-0005-0000-0000-0000CEC70000}"/>
    <cellStyle name="Normal 3 3 4 6 2 2 6" xfId="50844" xr:uid="{00000000-0005-0000-0000-0000CFC70000}"/>
    <cellStyle name="Normal 3 3 4 6 2 2 7" xfId="59230" xr:uid="{00000000-0005-0000-0000-0000D0C70000}"/>
    <cellStyle name="Normal 3 3 4 6 2 3" xfId="8914" xr:uid="{00000000-0005-0000-0000-0000D1C70000}"/>
    <cellStyle name="Normal 3 3 4 6 2 3 2" xfId="14590" xr:uid="{00000000-0005-0000-0000-0000D2C70000}"/>
    <cellStyle name="Normal 3 3 4 6 2 3 3" xfId="22976" xr:uid="{00000000-0005-0000-0000-0000D3C70000}"/>
    <cellStyle name="Normal 3 3 4 6 2 3 4" xfId="31362" xr:uid="{00000000-0005-0000-0000-0000D4C70000}"/>
    <cellStyle name="Normal 3 3 4 6 2 3 5" xfId="39748" xr:uid="{00000000-0005-0000-0000-0000D5C70000}"/>
    <cellStyle name="Normal 3 3 4 6 2 3 6" xfId="48134" xr:uid="{00000000-0005-0000-0000-0000D6C70000}"/>
    <cellStyle name="Normal 3 3 4 6 2 3 7" xfId="56520" xr:uid="{00000000-0005-0000-0000-0000D7C70000}"/>
    <cellStyle name="Normal 3 3 4 6 2 4" xfId="11624" xr:uid="{00000000-0005-0000-0000-0000D8C70000}"/>
    <cellStyle name="Normal 3 3 4 6 2 5" xfId="20010" xr:uid="{00000000-0005-0000-0000-0000D9C70000}"/>
    <cellStyle name="Normal 3 3 4 6 2 6" xfId="28396" xr:uid="{00000000-0005-0000-0000-0000DAC70000}"/>
    <cellStyle name="Normal 3 3 4 6 2 7" xfId="36782" xr:uid="{00000000-0005-0000-0000-0000DBC70000}"/>
    <cellStyle name="Normal 3 3 4 6 2 8" xfId="45168" xr:uid="{00000000-0005-0000-0000-0000DCC70000}"/>
    <cellStyle name="Normal 3 3 4 6 2 9" xfId="53554" xr:uid="{00000000-0005-0000-0000-0000DDC70000}"/>
    <cellStyle name="Normal 3 3 4 6 3" xfId="4081" xr:uid="{00000000-0005-0000-0000-0000DEC70000}"/>
    <cellStyle name="Normal 3 3 4 6 3 2" xfId="15435" xr:uid="{00000000-0005-0000-0000-0000DFC70000}"/>
    <cellStyle name="Normal 3 3 4 6 3 3" xfId="23821" xr:uid="{00000000-0005-0000-0000-0000E0C70000}"/>
    <cellStyle name="Normal 3 3 4 6 3 4" xfId="32207" xr:uid="{00000000-0005-0000-0000-0000E1C70000}"/>
    <cellStyle name="Normal 3 3 4 6 3 5" xfId="40593" xr:uid="{00000000-0005-0000-0000-0000E2C70000}"/>
    <cellStyle name="Normal 3 3 4 6 3 6" xfId="48979" xr:uid="{00000000-0005-0000-0000-0000E3C70000}"/>
    <cellStyle name="Normal 3 3 4 6 3 7" xfId="57365" xr:uid="{00000000-0005-0000-0000-0000E4C70000}"/>
    <cellStyle name="Normal 3 3 4 6 4" xfId="7049" xr:uid="{00000000-0005-0000-0000-0000E5C70000}"/>
    <cellStyle name="Normal 3 3 4 6 4 2" xfId="12725" xr:uid="{00000000-0005-0000-0000-0000E6C70000}"/>
    <cellStyle name="Normal 3 3 4 6 4 3" xfId="21111" xr:uid="{00000000-0005-0000-0000-0000E7C70000}"/>
    <cellStyle name="Normal 3 3 4 6 4 4" xfId="29497" xr:uid="{00000000-0005-0000-0000-0000E8C70000}"/>
    <cellStyle name="Normal 3 3 4 6 4 5" xfId="37883" xr:uid="{00000000-0005-0000-0000-0000E9C70000}"/>
    <cellStyle name="Normal 3 3 4 6 4 6" xfId="46269" xr:uid="{00000000-0005-0000-0000-0000EAC70000}"/>
    <cellStyle name="Normal 3 3 4 6 4 7" xfId="54655" xr:uid="{00000000-0005-0000-0000-0000EBC70000}"/>
    <cellStyle name="Normal 3 3 4 6 5" xfId="9759" xr:uid="{00000000-0005-0000-0000-0000ECC70000}"/>
    <cellStyle name="Normal 3 3 4 6 6" xfId="18145" xr:uid="{00000000-0005-0000-0000-0000EDC70000}"/>
    <cellStyle name="Normal 3 3 4 6 7" xfId="26531" xr:uid="{00000000-0005-0000-0000-0000EEC70000}"/>
    <cellStyle name="Normal 3 3 4 6 8" xfId="34917" xr:uid="{00000000-0005-0000-0000-0000EFC70000}"/>
    <cellStyle name="Normal 3 3 4 6 9" xfId="43303" xr:uid="{00000000-0005-0000-0000-0000F0C70000}"/>
    <cellStyle name="Normal 3 3 4 7" xfId="1744" xr:uid="{00000000-0005-0000-0000-0000F1C70000}"/>
    <cellStyle name="Normal 3 3 4 7 10" xfId="52069" xr:uid="{00000000-0005-0000-0000-0000F2C70000}"/>
    <cellStyle name="Normal 3 3 4 7 11" xfId="60455" xr:uid="{00000000-0005-0000-0000-0000F3C70000}"/>
    <cellStyle name="Normal 3 3 4 7 2" xfId="2764" xr:uid="{00000000-0005-0000-0000-0000F4C70000}"/>
    <cellStyle name="Normal 3 3 4 7 2 2" xfId="5481" xr:uid="{00000000-0005-0000-0000-0000F5C70000}"/>
    <cellStyle name="Normal 3 3 4 7 2 2 2" xfId="16835" xr:uid="{00000000-0005-0000-0000-0000F6C70000}"/>
    <cellStyle name="Normal 3 3 4 7 2 2 3" xfId="25221" xr:uid="{00000000-0005-0000-0000-0000F7C70000}"/>
    <cellStyle name="Normal 3 3 4 7 2 2 4" xfId="33607" xr:uid="{00000000-0005-0000-0000-0000F8C70000}"/>
    <cellStyle name="Normal 3 3 4 7 2 2 5" xfId="41993" xr:uid="{00000000-0005-0000-0000-0000F9C70000}"/>
    <cellStyle name="Normal 3 3 4 7 2 2 6" xfId="50379" xr:uid="{00000000-0005-0000-0000-0000FAC70000}"/>
    <cellStyle name="Normal 3 3 4 7 2 2 7" xfId="58765" xr:uid="{00000000-0005-0000-0000-0000FBC70000}"/>
    <cellStyle name="Normal 3 3 4 7 2 3" xfId="8449" xr:uid="{00000000-0005-0000-0000-0000FCC70000}"/>
    <cellStyle name="Normal 3 3 4 7 2 3 2" xfId="14125" xr:uid="{00000000-0005-0000-0000-0000FDC70000}"/>
    <cellStyle name="Normal 3 3 4 7 2 3 3" xfId="22511" xr:uid="{00000000-0005-0000-0000-0000FEC70000}"/>
    <cellStyle name="Normal 3 3 4 7 2 3 4" xfId="30897" xr:uid="{00000000-0005-0000-0000-0000FFC70000}"/>
    <cellStyle name="Normal 3 3 4 7 2 3 5" xfId="39283" xr:uid="{00000000-0005-0000-0000-000000C80000}"/>
    <cellStyle name="Normal 3 3 4 7 2 3 6" xfId="47669" xr:uid="{00000000-0005-0000-0000-000001C80000}"/>
    <cellStyle name="Normal 3 3 4 7 2 3 7" xfId="56055" xr:uid="{00000000-0005-0000-0000-000002C80000}"/>
    <cellStyle name="Normal 3 3 4 7 2 4" xfId="11159" xr:uid="{00000000-0005-0000-0000-000003C80000}"/>
    <cellStyle name="Normal 3 3 4 7 2 5" xfId="19545" xr:uid="{00000000-0005-0000-0000-000004C80000}"/>
    <cellStyle name="Normal 3 3 4 7 2 6" xfId="27931" xr:uid="{00000000-0005-0000-0000-000005C80000}"/>
    <cellStyle name="Normal 3 3 4 7 2 7" xfId="36317" xr:uid="{00000000-0005-0000-0000-000006C80000}"/>
    <cellStyle name="Normal 3 3 4 7 2 8" xfId="44703" xr:uid="{00000000-0005-0000-0000-000007C80000}"/>
    <cellStyle name="Normal 3 3 4 7 2 9" xfId="53089" xr:uid="{00000000-0005-0000-0000-000008C80000}"/>
    <cellStyle name="Normal 3 3 4 7 3" xfId="4461" xr:uid="{00000000-0005-0000-0000-000009C80000}"/>
    <cellStyle name="Normal 3 3 4 7 3 2" xfId="15815" xr:uid="{00000000-0005-0000-0000-00000AC80000}"/>
    <cellStyle name="Normal 3 3 4 7 3 3" xfId="24201" xr:uid="{00000000-0005-0000-0000-00000BC80000}"/>
    <cellStyle name="Normal 3 3 4 7 3 4" xfId="32587" xr:uid="{00000000-0005-0000-0000-00000CC80000}"/>
    <cellStyle name="Normal 3 3 4 7 3 5" xfId="40973" xr:uid="{00000000-0005-0000-0000-00000DC80000}"/>
    <cellStyle name="Normal 3 3 4 7 3 6" xfId="49359" xr:uid="{00000000-0005-0000-0000-00000EC80000}"/>
    <cellStyle name="Normal 3 3 4 7 3 7" xfId="57745" xr:uid="{00000000-0005-0000-0000-00000FC80000}"/>
    <cellStyle name="Normal 3 3 4 7 4" xfId="7429" xr:uid="{00000000-0005-0000-0000-000010C80000}"/>
    <cellStyle name="Normal 3 3 4 7 4 2" xfId="13105" xr:uid="{00000000-0005-0000-0000-000011C80000}"/>
    <cellStyle name="Normal 3 3 4 7 4 3" xfId="21491" xr:uid="{00000000-0005-0000-0000-000012C80000}"/>
    <cellStyle name="Normal 3 3 4 7 4 4" xfId="29877" xr:uid="{00000000-0005-0000-0000-000013C80000}"/>
    <cellStyle name="Normal 3 3 4 7 4 5" xfId="38263" xr:uid="{00000000-0005-0000-0000-000014C80000}"/>
    <cellStyle name="Normal 3 3 4 7 4 6" xfId="46649" xr:uid="{00000000-0005-0000-0000-000015C80000}"/>
    <cellStyle name="Normal 3 3 4 7 4 7" xfId="55035" xr:uid="{00000000-0005-0000-0000-000016C80000}"/>
    <cellStyle name="Normal 3 3 4 7 5" xfId="10139" xr:uid="{00000000-0005-0000-0000-000017C80000}"/>
    <cellStyle name="Normal 3 3 4 7 6" xfId="18525" xr:uid="{00000000-0005-0000-0000-000018C80000}"/>
    <cellStyle name="Normal 3 3 4 7 7" xfId="26911" xr:uid="{00000000-0005-0000-0000-000019C80000}"/>
    <cellStyle name="Normal 3 3 4 7 8" xfId="35297" xr:uid="{00000000-0005-0000-0000-00001AC80000}"/>
    <cellStyle name="Normal 3 3 4 7 9" xfId="43683" xr:uid="{00000000-0005-0000-0000-00001BC80000}"/>
    <cellStyle name="Normal 3 3 4 8" xfId="2384" xr:uid="{00000000-0005-0000-0000-00001CC80000}"/>
    <cellStyle name="Normal 3 3 4 8 2" xfId="5101" xr:uid="{00000000-0005-0000-0000-00001DC80000}"/>
    <cellStyle name="Normal 3 3 4 8 2 2" xfId="16455" xr:uid="{00000000-0005-0000-0000-00001EC80000}"/>
    <cellStyle name="Normal 3 3 4 8 2 3" xfId="24841" xr:uid="{00000000-0005-0000-0000-00001FC80000}"/>
    <cellStyle name="Normal 3 3 4 8 2 4" xfId="33227" xr:uid="{00000000-0005-0000-0000-000020C80000}"/>
    <cellStyle name="Normal 3 3 4 8 2 5" xfId="41613" xr:uid="{00000000-0005-0000-0000-000021C80000}"/>
    <cellStyle name="Normal 3 3 4 8 2 6" xfId="49999" xr:uid="{00000000-0005-0000-0000-000022C80000}"/>
    <cellStyle name="Normal 3 3 4 8 2 7" xfId="58385" xr:uid="{00000000-0005-0000-0000-000023C80000}"/>
    <cellStyle name="Normal 3 3 4 8 3" xfId="8069" xr:uid="{00000000-0005-0000-0000-000024C80000}"/>
    <cellStyle name="Normal 3 3 4 8 3 2" xfId="13745" xr:uid="{00000000-0005-0000-0000-000025C80000}"/>
    <cellStyle name="Normal 3 3 4 8 3 3" xfId="22131" xr:uid="{00000000-0005-0000-0000-000026C80000}"/>
    <cellStyle name="Normal 3 3 4 8 3 4" xfId="30517" xr:uid="{00000000-0005-0000-0000-000027C80000}"/>
    <cellStyle name="Normal 3 3 4 8 3 5" xfId="38903" xr:uid="{00000000-0005-0000-0000-000028C80000}"/>
    <cellStyle name="Normal 3 3 4 8 3 6" xfId="47289" xr:uid="{00000000-0005-0000-0000-000029C80000}"/>
    <cellStyle name="Normal 3 3 4 8 3 7" xfId="55675" xr:uid="{00000000-0005-0000-0000-00002AC80000}"/>
    <cellStyle name="Normal 3 3 4 8 4" xfId="10779" xr:uid="{00000000-0005-0000-0000-00002BC80000}"/>
    <cellStyle name="Normal 3 3 4 8 5" xfId="19165" xr:uid="{00000000-0005-0000-0000-00002CC80000}"/>
    <cellStyle name="Normal 3 3 4 8 6" xfId="27551" xr:uid="{00000000-0005-0000-0000-00002DC80000}"/>
    <cellStyle name="Normal 3 3 4 8 7" xfId="35937" xr:uid="{00000000-0005-0000-0000-00002EC80000}"/>
    <cellStyle name="Normal 3 3 4 8 8" xfId="44323" xr:uid="{00000000-0005-0000-0000-00002FC80000}"/>
    <cellStyle name="Normal 3 3 4 8 9" xfId="52709" xr:uid="{00000000-0005-0000-0000-000030C80000}"/>
    <cellStyle name="Normal 3 3 4 9" xfId="781" xr:uid="{00000000-0005-0000-0000-000031C80000}"/>
    <cellStyle name="Normal 3 3 4 9 2" xfId="6584" xr:uid="{00000000-0005-0000-0000-000032C80000}"/>
    <cellStyle name="Normal 3 3 4 9 3" xfId="12260" xr:uid="{00000000-0005-0000-0000-000033C80000}"/>
    <cellStyle name="Normal 3 3 4 9 4" xfId="20646" xr:uid="{00000000-0005-0000-0000-000034C80000}"/>
    <cellStyle name="Normal 3 3 4 9 5" xfId="29032" xr:uid="{00000000-0005-0000-0000-000035C80000}"/>
    <cellStyle name="Normal 3 3 4 9 6" xfId="37418" xr:uid="{00000000-0005-0000-0000-000036C80000}"/>
    <cellStyle name="Normal 3 3 4 9 7" xfId="45804" xr:uid="{00000000-0005-0000-0000-000037C80000}"/>
    <cellStyle name="Normal 3 3 4 9 8" xfId="54190" xr:uid="{00000000-0005-0000-0000-000038C80000}"/>
    <cellStyle name="Normal 3 3 4_Sheet1" xfId="462" xr:uid="{00000000-0005-0000-0000-000039C80000}"/>
    <cellStyle name="Normal 3 3 5" xfId="463" xr:uid="{00000000-0005-0000-0000-00003AC80000}"/>
    <cellStyle name="Normal 3 3 5 10" xfId="6081" xr:uid="{00000000-0005-0000-0000-00003BC80000}"/>
    <cellStyle name="Normal 3 3 5 10 2" xfId="11757" xr:uid="{00000000-0005-0000-0000-00003CC80000}"/>
    <cellStyle name="Normal 3 3 5 10 3" xfId="20143" xr:uid="{00000000-0005-0000-0000-00003DC80000}"/>
    <cellStyle name="Normal 3 3 5 10 4" xfId="28529" xr:uid="{00000000-0005-0000-0000-00003EC80000}"/>
    <cellStyle name="Normal 3 3 5 10 5" xfId="36915" xr:uid="{00000000-0005-0000-0000-00003FC80000}"/>
    <cellStyle name="Normal 3 3 5 10 6" xfId="45301" xr:uid="{00000000-0005-0000-0000-000040C80000}"/>
    <cellStyle name="Normal 3 3 5 10 7" xfId="53687" xr:uid="{00000000-0005-0000-0000-000041C80000}"/>
    <cellStyle name="Normal 3 3 5 11" xfId="9300" xr:uid="{00000000-0005-0000-0000-000042C80000}"/>
    <cellStyle name="Normal 3 3 5 12" xfId="17686" xr:uid="{00000000-0005-0000-0000-000043C80000}"/>
    <cellStyle name="Normal 3 3 5 13" xfId="26072" xr:uid="{00000000-0005-0000-0000-000044C80000}"/>
    <cellStyle name="Normal 3 3 5 14" xfId="34458" xr:uid="{00000000-0005-0000-0000-000045C80000}"/>
    <cellStyle name="Normal 3 3 5 15" xfId="42844" xr:uid="{00000000-0005-0000-0000-000046C80000}"/>
    <cellStyle name="Normal 3 3 5 16" xfId="51230" xr:uid="{00000000-0005-0000-0000-000047C80000}"/>
    <cellStyle name="Normal 3 3 5 17" xfId="59616" xr:uid="{00000000-0005-0000-0000-000048C80000}"/>
    <cellStyle name="Normal 3 3 5 18" xfId="60983" xr:uid="{00000000-0005-0000-0000-000049C80000}"/>
    <cellStyle name="Normal 3 3 5 2" xfId="464" xr:uid="{00000000-0005-0000-0000-00004AC80000}"/>
    <cellStyle name="Normal 3 3 5 2 10" xfId="9301" xr:uid="{00000000-0005-0000-0000-00004BC80000}"/>
    <cellStyle name="Normal 3 3 5 2 11" xfId="17687" xr:uid="{00000000-0005-0000-0000-00004CC80000}"/>
    <cellStyle name="Normal 3 3 5 2 12" xfId="26073" xr:uid="{00000000-0005-0000-0000-00004DC80000}"/>
    <cellStyle name="Normal 3 3 5 2 13" xfId="34459" xr:uid="{00000000-0005-0000-0000-00004EC80000}"/>
    <cellStyle name="Normal 3 3 5 2 14" xfId="42845" xr:uid="{00000000-0005-0000-0000-00004FC80000}"/>
    <cellStyle name="Normal 3 3 5 2 15" xfId="51231" xr:uid="{00000000-0005-0000-0000-000050C80000}"/>
    <cellStyle name="Normal 3 3 5 2 16" xfId="59617" xr:uid="{00000000-0005-0000-0000-000051C80000}"/>
    <cellStyle name="Normal 3 3 5 2 17" xfId="60984" xr:uid="{00000000-0005-0000-0000-000052C80000}"/>
    <cellStyle name="Normal 3 3 5 2 2" xfId="465" xr:uid="{00000000-0005-0000-0000-000053C80000}"/>
    <cellStyle name="Normal 3 3 5 2 2 10" xfId="34460" xr:uid="{00000000-0005-0000-0000-000054C80000}"/>
    <cellStyle name="Normal 3 3 5 2 2 11" xfId="42846" xr:uid="{00000000-0005-0000-0000-000055C80000}"/>
    <cellStyle name="Normal 3 3 5 2 2 12" xfId="51232" xr:uid="{00000000-0005-0000-0000-000056C80000}"/>
    <cellStyle name="Normal 3 3 5 2 2 13" xfId="59618" xr:uid="{00000000-0005-0000-0000-000057C80000}"/>
    <cellStyle name="Normal 3 3 5 2 2 14" xfId="60985" xr:uid="{00000000-0005-0000-0000-000058C80000}"/>
    <cellStyle name="Normal 3 3 5 2 2 2" xfId="1289" xr:uid="{00000000-0005-0000-0000-000059C80000}"/>
    <cellStyle name="Normal 3 3 5 2 2 2 10" xfId="51700" xr:uid="{00000000-0005-0000-0000-00005AC80000}"/>
    <cellStyle name="Normal 3 3 5 2 2 2 11" xfId="60086" xr:uid="{00000000-0005-0000-0000-00005BC80000}"/>
    <cellStyle name="Normal 3 3 5 2 2 2 12" xfId="61480" xr:uid="{00000000-0005-0000-0000-00005CC80000}"/>
    <cellStyle name="Normal 3 3 5 2 2 2 2" xfId="3240" xr:uid="{00000000-0005-0000-0000-00005DC80000}"/>
    <cellStyle name="Normal 3 3 5 2 2 2 2 2" xfId="5957" xr:uid="{00000000-0005-0000-0000-00005EC80000}"/>
    <cellStyle name="Normal 3 3 5 2 2 2 2 2 2" xfId="17311" xr:uid="{00000000-0005-0000-0000-00005FC80000}"/>
    <cellStyle name="Normal 3 3 5 2 2 2 2 2 3" xfId="25697" xr:uid="{00000000-0005-0000-0000-000060C80000}"/>
    <cellStyle name="Normal 3 3 5 2 2 2 2 2 4" xfId="34083" xr:uid="{00000000-0005-0000-0000-000061C80000}"/>
    <cellStyle name="Normal 3 3 5 2 2 2 2 2 5" xfId="42469" xr:uid="{00000000-0005-0000-0000-000062C80000}"/>
    <cellStyle name="Normal 3 3 5 2 2 2 2 2 6" xfId="50855" xr:uid="{00000000-0005-0000-0000-000063C80000}"/>
    <cellStyle name="Normal 3 3 5 2 2 2 2 2 7" xfId="59241" xr:uid="{00000000-0005-0000-0000-000064C80000}"/>
    <cellStyle name="Normal 3 3 5 2 2 2 2 3" xfId="8925" xr:uid="{00000000-0005-0000-0000-000065C80000}"/>
    <cellStyle name="Normal 3 3 5 2 2 2 2 3 2" xfId="14601" xr:uid="{00000000-0005-0000-0000-000066C80000}"/>
    <cellStyle name="Normal 3 3 5 2 2 2 2 3 3" xfId="22987" xr:uid="{00000000-0005-0000-0000-000067C80000}"/>
    <cellStyle name="Normal 3 3 5 2 2 2 2 3 4" xfId="31373" xr:uid="{00000000-0005-0000-0000-000068C80000}"/>
    <cellStyle name="Normal 3 3 5 2 2 2 2 3 5" xfId="39759" xr:uid="{00000000-0005-0000-0000-000069C80000}"/>
    <cellStyle name="Normal 3 3 5 2 2 2 2 3 6" xfId="48145" xr:uid="{00000000-0005-0000-0000-00006AC80000}"/>
    <cellStyle name="Normal 3 3 5 2 2 2 2 3 7" xfId="56531" xr:uid="{00000000-0005-0000-0000-00006BC80000}"/>
    <cellStyle name="Normal 3 3 5 2 2 2 2 4" xfId="11635" xr:uid="{00000000-0005-0000-0000-00006CC80000}"/>
    <cellStyle name="Normal 3 3 5 2 2 2 2 5" xfId="20021" xr:uid="{00000000-0005-0000-0000-00006DC80000}"/>
    <cellStyle name="Normal 3 3 5 2 2 2 2 6" xfId="28407" xr:uid="{00000000-0005-0000-0000-00006EC80000}"/>
    <cellStyle name="Normal 3 3 5 2 2 2 2 7" xfId="36793" xr:uid="{00000000-0005-0000-0000-00006FC80000}"/>
    <cellStyle name="Normal 3 3 5 2 2 2 2 8" xfId="45179" xr:uid="{00000000-0005-0000-0000-000070C80000}"/>
    <cellStyle name="Normal 3 3 5 2 2 2 2 9" xfId="53565" xr:uid="{00000000-0005-0000-0000-000071C80000}"/>
    <cellStyle name="Normal 3 3 5 2 2 2 3" xfId="4092" xr:uid="{00000000-0005-0000-0000-000072C80000}"/>
    <cellStyle name="Normal 3 3 5 2 2 2 3 2" xfId="15446" xr:uid="{00000000-0005-0000-0000-000073C80000}"/>
    <cellStyle name="Normal 3 3 5 2 2 2 3 3" xfId="23832" xr:uid="{00000000-0005-0000-0000-000074C80000}"/>
    <cellStyle name="Normal 3 3 5 2 2 2 3 4" xfId="32218" xr:uid="{00000000-0005-0000-0000-000075C80000}"/>
    <cellStyle name="Normal 3 3 5 2 2 2 3 5" xfId="40604" xr:uid="{00000000-0005-0000-0000-000076C80000}"/>
    <cellStyle name="Normal 3 3 5 2 2 2 3 6" xfId="48990" xr:uid="{00000000-0005-0000-0000-000077C80000}"/>
    <cellStyle name="Normal 3 3 5 2 2 2 3 7" xfId="57376" xr:uid="{00000000-0005-0000-0000-000078C80000}"/>
    <cellStyle name="Normal 3 3 5 2 2 2 4" xfId="7060" xr:uid="{00000000-0005-0000-0000-000079C80000}"/>
    <cellStyle name="Normal 3 3 5 2 2 2 4 2" xfId="12736" xr:uid="{00000000-0005-0000-0000-00007AC80000}"/>
    <cellStyle name="Normal 3 3 5 2 2 2 4 3" xfId="21122" xr:uid="{00000000-0005-0000-0000-00007BC80000}"/>
    <cellStyle name="Normal 3 3 5 2 2 2 4 4" xfId="29508" xr:uid="{00000000-0005-0000-0000-00007CC80000}"/>
    <cellStyle name="Normal 3 3 5 2 2 2 4 5" xfId="37894" xr:uid="{00000000-0005-0000-0000-00007DC80000}"/>
    <cellStyle name="Normal 3 3 5 2 2 2 4 6" xfId="46280" xr:uid="{00000000-0005-0000-0000-00007EC80000}"/>
    <cellStyle name="Normal 3 3 5 2 2 2 4 7" xfId="54666" xr:uid="{00000000-0005-0000-0000-00007FC80000}"/>
    <cellStyle name="Normal 3 3 5 2 2 2 5" xfId="9770" xr:uid="{00000000-0005-0000-0000-000080C80000}"/>
    <cellStyle name="Normal 3 3 5 2 2 2 6" xfId="18156" xr:uid="{00000000-0005-0000-0000-000081C80000}"/>
    <cellStyle name="Normal 3 3 5 2 2 2 7" xfId="26542" xr:uid="{00000000-0005-0000-0000-000082C80000}"/>
    <cellStyle name="Normal 3 3 5 2 2 2 8" xfId="34928" xr:uid="{00000000-0005-0000-0000-000083C80000}"/>
    <cellStyle name="Normal 3 3 5 2 2 2 9" xfId="43314" xr:uid="{00000000-0005-0000-0000-000084C80000}"/>
    <cellStyle name="Normal 3 3 5 2 2 3" xfId="1752" xr:uid="{00000000-0005-0000-0000-000085C80000}"/>
    <cellStyle name="Normal 3 3 5 2 2 3 10" xfId="52077" xr:uid="{00000000-0005-0000-0000-000086C80000}"/>
    <cellStyle name="Normal 3 3 5 2 2 3 11" xfId="60463" xr:uid="{00000000-0005-0000-0000-000087C80000}"/>
    <cellStyle name="Normal 3 3 5 2 2 3 2" xfId="2772" xr:uid="{00000000-0005-0000-0000-000088C80000}"/>
    <cellStyle name="Normal 3 3 5 2 2 3 2 2" xfId="5489" xr:uid="{00000000-0005-0000-0000-000089C80000}"/>
    <cellStyle name="Normal 3 3 5 2 2 3 2 2 2" xfId="16843" xr:uid="{00000000-0005-0000-0000-00008AC80000}"/>
    <cellStyle name="Normal 3 3 5 2 2 3 2 2 3" xfId="25229" xr:uid="{00000000-0005-0000-0000-00008BC80000}"/>
    <cellStyle name="Normal 3 3 5 2 2 3 2 2 4" xfId="33615" xr:uid="{00000000-0005-0000-0000-00008CC80000}"/>
    <cellStyle name="Normal 3 3 5 2 2 3 2 2 5" xfId="42001" xr:uid="{00000000-0005-0000-0000-00008DC80000}"/>
    <cellStyle name="Normal 3 3 5 2 2 3 2 2 6" xfId="50387" xr:uid="{00000000-0005-0000-0000-00008EC80000}"/>
    <cellStyle name="Normal 3 3 5 2 2 3 2 2 7" xfId="58773" xr:uid="{00000000-0005-0000-0000-00008FC80000}"/>
    <cellStyle name="Normal 3 3 5 2 2 3 2 3" xfId="8457" xr:uid="{00000000-0005-0000-0000-000090C80000}"/>
    <cellStyle name="Normal 3 3 5 2 2 3 2 3 2" xfId="14133" xr:uid="{00000000-0005-0000-0000-000091C80000}"/>
    <cellStyle name="Normal 3 3 5 2 2 3 2 3 3" xfId="22519" xr:uid="{00000000-0005-0000-0000-000092C80000}"/>
    <cellStyle name="Normal 3 3 5 2 2 3 2 3 4" xfId="30905" xr:uid="{00000000-0005-0000-0000-000093C80000}"/>
    <cellStyle name="Normal 3 3 5 2 2 3 2 3 5" xfId="39291" xr:uid="{00000000-0005-0000-0000-000094C80000}"/>
    <cellStyle name="Normal 3 3 5 2 2 3 2 3 6" xfId="47677" xr:uid="{00000000-0005-0000-0000-000095C80000}"/>
    <cellStyle name="Normal 3 3 5 2 2 3 2 3 7" xfId="56063" xr:uid="{00000000-0005-0000-0000-000096C80000}"/>
    <cellStyle name="Normal 3 3 5 2 2 3 2 4" xfId="11167" xr:uid="{00000000-0005-0000-0000-000097C80000}"/>
    <cellStyle name="Normal 3 3 5 2 2 3 2 5" xfId="19553" xr:uid="{00000000-0005-0000-0000-000098C80000}"/>
    <cellStyle name="Normal 3 3 5 2 2 3 2 6" xfId="27939" xr:uid="{00000000-0005-0000-0000-000099C80000}"/>
    <cellStyle name="Normal 3 3 5 2 2 3 2 7" xfId="36325" xr:uid="{00000000-0005-0000-0000-00009AC80000}"/>
    <cellStyle name="Normal 3 3 5 2 2 3 2 8" xfId="44711" xr:uid="{00000000-0005-0000-0000-00009BC80000}"/>
    <cellStyle name="Normal 3 3 5 2 2 3 2 9" xfId="53097" xr:uid="{00000000-0005-0000-0000-00009CC80000}"/>
    <cellStyle name="Normal 3 3 5 2 2 3 3" xfId="4469" xr:uid="{00000000-0005-0000-0000-00009DC80000}"/>
    <cellStyle name="Normal 3 3 5 2 2 3 3 2" xfId="15823" xr:uid="{00000000-0005-0000-0000-00009EC80000}"/>
    <cellStyle name="Normal 3 3 5 2 2 3 3 3" xfId="24209" xr:uid="{00000000-0005-0000-0000-00009FC80000}"/>
    <cellStyle name="Normal 3 3 5 2 2 3 3 4" xfId="32595" xr:uid="{00000000-0005-0000-0000-0000A0C80000}"/>
    <cellStyle name="Normal 3 3 5 2 2 3 3 5" xfId="40981" xr:uid="{00000000-0005-0000-0000-0000A1C80000}"/>
    <cellStyle name="Normal 3 3 5 2 2 3 3 6" xfId="49367" xr:uid="{00000000-0005-0000-0000-0000A2C80000}"/>
    <cellStyle name="Normal 3 3 5 2 2 3 3 7" xfId="57753" xr:uid="{00000000-0005-0000-0000-0000A3C80000}"/>
    <cellStyle name="Normal 3 3 5 2 2 3 4" xfId="7437" xr:uid="{00000000-0005-0000-0000-0000A4C80000}"/>
    <cellStyle name="Normal 3 3 5 2 2 3 4 2" xfId="13113" xr:uid="{00000000-0005-0000-0000-0000A5C80000}"/>
    <cellStyle name="Normal 3 3 5 2 2 3 4 3" xfId="21499" xr:uid="{00000000-0005-0000-0000-0000A6C80000}"/>
    <cellStyle name="Normal 3 3 5 2 2 3 4 4" xfId="29885" xr:uid="{00000000-0005-0000-0000-0000A7C80000}"/>
    <cellStyle name="Normal 3 3 5 2 2 3 4 5" xfId="38271" xr:uid="{00000000-0005-0000-0000-0000A8C80000}"/>
    <cellStyle name="Normal 3 3 5 2 2 3 4 6" xfId="46657" xr:uid="{00000000-0005-0000-0000-0000A9C80000}"/>
    <cellStyle name="Normal 3 3 5 2 2 3 4 7" xfId="55043" xr:uid="{00000000-0005-0000-0000-0000AAC80000}"/>
    <cellStyle name="Normal 3 3 5 2 2 3 5" xfId="10147" xr:uid="{00000000-0005-0000-0000-0000ABC80000}"/>
    <cellStyle name="Normal 3 3 5 2 2 3 6" xfId="18533" xr:uid="{00000000-0005-0000-0000-0000ACC80000}"/>
    <cellStyle name="Normal 3 3 5 2 2 3 7" xfId="26919" xr:uid="{00000000-0005-0000-0000-0000ADC80000}"/>
    <cellStyle name="Normal 3 3 5 2 2 3 8" xfId="35305" xr:uid="{00000000-0005-0000-0000-0000AEC80000}"/>
    <cellStyle name="Normal 3 3 5 2 2 3 9" xfId="43691" xr:uid="{00000000-0005-0000-0000-0000AFC80000}"/>
    <cellStyle name="Normal 3 3 5 2 2 4" xfId="2395" xr:uid="{00000000-0005-0000-0000-0000B0C80000}"/>
    <cellStyle name="Normal 3 3 5 2 2 4 2" xfId="5112" xr:uid="{00000000-0005-0000-0000-0000B1C80000}"/>
    <cellStyle name="Normal 3 3 5 2 2 4 2 2" xfId="16466" xr:uid="{00000000-0005-0000-0000-0000B2C80000}"/>
    <cellStyle name="Normal 3 3 5 2 2 4 2 3" xfId="24852" xr:uid="{00000000-0005-0000-0000-0000B3C80000}"/>
    <cellStyle name="Normal 3 3 5 2 2 4 2 4" xfId="33238" xr:uid="{00000000-0005-0000-0000-0000B4C80000}"/>
    <cellStyle name="Normal 3 3 5 2 2 4 2 5" xfId="41624" xr:uid="{00000000-0005-0000-0000-0000B5C80000}"/>
    <cellStyle name="Normal 3 3 5 2 2 4 2 6" xfId="50010" xr:uid="{00000000-0005-0000-0000-0000B6C80000}"/>
    <cellStyle name="Normal 3 3 5 2 2 4 2 7" xfId="58396" xr:uid="{00000000-0005-0000-0000-0000B7C80000}"/>
    <cellStyle name="Normal 3 3 5 2 2 4 3" xfId="8080" xr:uid="{00000000-0005-0000-0000-0000B8C80000}"/>
    <cellStyle name="Normal 3 3 5 2 2 4 3 2" xfId="13756" xr:uid="{00000000-0005-0000-0000-0000B9C80000}"/>
    <cellStyle name="Normal 3 3 5 2 2 4 3 3" xfId="22142" xr:uid="{00000000-0005-0000-0000-0000BAC80000}"/>
    <cellStyle name="Normal 3 3 5 2 2 4 3 4" xfId="30528" xr:uid="{00000000-0005-0000-0000-0000BBC80000}"/>
    <cellStyle name="Normal 3 3 5 2 2 4 3 5" xfId="38914" xr:uid="{00000000-0005-0000-0000-0000BCC80000}"/>
    <cellStyle name="Normal 3 3 5 2 2 4 3 6" xfId="47300" xr:uid="{00000000-0005-0000-0000-0000BDC80000}"/>
    <cellStyle name="Normal 3 3 5 2 2 4 3 7" xfId="55686" xr:uid="{00000000-0005-0000-0000-0000BEC80000}"/>
    <cellStyle name="Normal 3 3 5 2 2 4 4" xfId="10790" xr:uid="{00000000-0005-0000-0000-0000BFC80000}"/>
    <cellStyle name="Normal 3 3 5 2 2 4 5" xfId="19176" xr:uid="{00000000-0005-0000-0000-0000C0C80000}"/>
    <cellStyle name="Normal 3 3 5 2 2 4 6" xfId="27562" xr:uid="{00000000-0005-0000-0000-0000C1C80000}"/>
    <cellStyle name="Normal 3 3 5 2 2 4 7" xfId="35948" xr:uid="{00000000-0005-0000-0000-0000C2C80000}"/>
    <cellStyle name="Normal 3 3 5 2 2 4 8" xfId="44334" xr:uid="{00000000-0005-0000-0000-0000C3C80000}"/>
    <cellStyle name="Normal 3 3 5 2 2 4 9" xfId="52720" xr:uid="{00000000-0005-0000-0000-0000C4C80000}"/>
    <cellStyle name="Normal 3 3 5 2 2 5" xfId="3624" xr:uid="{00000000-0005-0000-0000-0000C5C80000}"/>
    <cellStyle name="Normal 3 3 5 2 2 5 2" xfId="14978" xr:uid="{00000000-0005-0000-0000-0000C6C80000}"/>
    <cellStyle name="Normal 3 3 5 2 2 5 3" xfId="23364" xr:uid="{00000000-0005-0000-0000-0000C7C80000}"/>
    <cellStyle name="Normal 3 3 5 2 2 5 4" xfId="31750" xr:uid="{00000000-0005-0000-0000-0000C8C80000}"/>
    <cellStyle name="Normal 3 3 5 2 2 5 5" xfId="40136" xr:uid="{00000000-0005-0000-0000-0000C9C80000}"/>
    <cellStyle name="Normal 3 3 5 2 2 5 6" xfId="48522" xr:uid="{00000000-0005-0000-0000-0000CAC80000}"/>
    <cellStyle name="Normal 3 3 5 2 2 5 7" xfId="56908" xr:uid="{00000000-0005-0000-0000-0000CBC80000}"/>
    <cellStyle name="Normal 3 3 5 2 2 6" xfId="6592" xr:uid="{00000000-0005-0000-0000-0000CCC80000}"/>
    <cellStyle name="Normal 3 3 5 2 2 6 2" xfId="12268" xr:uid="{00000000-0005-0000-0000-0000CDC80000}"/>
    <cellStyle name="Normal 3 3 5 2 2 6 3" xfId="20654" xr:uid="{00000000-0005-0000-0000-0000CEC80000}"/>
    <cellStyle name="Normal 3 3 5 2 2 6 4" xfId="29040" xr:uid="{00000000-0005-0000-0000-0000CFC80000}"/>
    <cellStyle name="Normal 3 3 5 2 2 6 5" xfId="37426" xr:uid="{00000000-0005-0000-0000-0000D0C80000}"/>
    <cellStyle name="Normal 3 3 5 2 2 6 6" xfId="45812" xr:uid="{00000000-0005-0000-0000-0000D1C80000}"/>
    <cellStyle name="Normal 3 3 5 2 2 6 7" xfId="54198" xr:uid="{00000000-0005-0000-0000-0000D2C80000}"/>
    <cellStyle name="Normal 3 3 5 2 2 7" xfId="9302" xr:uid="{00000000-0005-0000-0000-0000D3C80000}"/>
    <cellStyle name="Normal 3 3 5 2 2 8" xfId="17688" xr:uid="{00000000-0005-0000-0000-0000D4C80000}"/>
    <cellStyle name="Normal 3 3 5 2 2 9" xfId="26074" xr:uid="{00000000-0005-0000-0000-0000D5C80000}"/>
    <cellStyle name="Normal 3 3 5 2 3" xfId="1290" xr:uid="{00000000-0005-0000-0000-0000D6C80000}"/>
    <cellStyle name="Normal 3 3 5 2 3 10" xfId="43315" xr:uid="{00000000-0005-0000-0000-0000D7C80000}"/>
    <cellStyle name="Normal 3 3 5 2 3 11" xfId="51701" xr:uid="{00000000-0005-0000-0000-0000D8C80000}"/>
    <cellStyle name="Normal 3 3 5 2 3 12" xfId="60087" xr:uid="{00000000-0005-0000-0000-0000D9C80000}"/>
    <cellStyle name="Normal 3 3 5 2 3 13" xfId="61479" xr:uid="{00000000-0005-0000-0000-0000DAC80000}"/>
    <cellStyle name="Normal 3 3 5 2 3 2" xfId="1950" xr:uid="{00000000-0005-0000-0000-0000DBC80000}"/>
    <cellStyle name="Normal 3 3 5 2 3 2 10" xfId="52275" xr:uid="{00000000-0005-0000-0000-0000DCC80000}"/>
    <cellStyle name="Normal 3 3 5 2 3 2 11" xfId="60661" xr:uid="{00000000-0005-0000-0000-0000DDC80000}"/>
    <cellStyle name="Normal 3 3 5 2 3 2 2" xfId="3241" xr:uid="{00000000-0005-0000-0000-0000DEC80000}"/>
    <cellStyle name="Normal 3 3 5 2 3 2 2 2" xfId="5958" xr:uid="{00000000-0005-0000-0000-0000DFC80000}"/>
    <cellStyle name="Normal 3 3 5 2 3 2 2 2 2" xfId="17312" xr:uid="{00000000-0005-0000-0000-0000E0C80000}"/>
    <cellStyle name="Normal 3 3 5 2 3 2 2 2 3" xfId="25698" xr:uid="{00000000-0005-0000-0000-0000E1C80000}"/>
    <cellStyle name="Normal 3 3 5 2 3 2 2 2 4" xfId="34084" xr:uid="{00000000-0005-0000-0000-0000E2C80000}"/>
    <cellStyle name="Normal 3 3 5 2 3 2 2 2 5" xfId="42470" xr:uid="{00000000-0005-0000-0000-0000E3C80000}"/>
    <cellStyle name="Normal 3 3 5 2 3 2 2 2 6" xfId="50856" xr:uid="{00000000-0005-0000-0000-0000E4C80000}"/>
    <cellStyle name="Normal 3 3 5 2 3 2 2 2 7" xfId="59242" xr:uid="{00000000-0005-0000-0000-0000E5C80000}"/>
    <cellStyle name="Normal 3 3 5 2 3 2 2 3" xfId="8926" xr:uid="{00000000-0005-0000-0000-0000E6C80000}"/>
    <cellStyle name="Normal 3 3 5 2 3 2 2 3 2" xfId="14602" xr:uid="{00000000-0005-0000-0000-0000E7C80000}"/>
    <cellStyle name="Normal 3 3 5 2 3 2 2 3 3" xfId="22988" xr:uid="{00000000-0005-0000-0000-0000E8C80000}"/>
    <cellStyle name="Normal 3 3 5 2 3 2 2 3 4" xfId="31374" xr:uid="{00000000-0005-0000-0000-0000E9C80000}"/>
    <cellStyle name="Normal 3 3 5 2 3 2 2 3 5" xfId="39760" xr:uid="{00000000-0005-0000-0000-0000EAC80000}"/>
    <cellStyle name="Normal 3 3 5 2 3 2 2 3 6" xfId="48146" xr:uid="{00000000-0005-0000-0000-0000EBC80000}"/>
    <cellStyle name="Normal 3 3 5 2 3 2 2 3 7" xfId="56532" xr:uid="{00000000-0005-0000-0000-0000ECC80000}"/>
    <cellStyle name="Normal 3 3 5 2 3 2 2 4" xfId="11636" xr:uid="{00000000-0005-0000-0000-0000EDC80000}"/>
    <cellStyle name="Normal 3 3 5 2 3 2 2 5" xfId="20022" xr:uid="{00000000-0005-0000-0000-0000EEC80000}"/>
    <cellStyle name="Normal 3 3 5 2 3 2 2 6" xfId="28408" xr:uid="{00000000-0005-0000-0000-0000EFC80000}"/>
    <cellStyle name="Normal 3 3 5 2 3 2 2 7" xfId="36794" xr:uid="{00000000-0005-0000-0000-0000F0C80000}"/>
    <cellStyle name="Normal 3 3 5 2 3 2 2 8" xfId="45180" xr:uid="{00000000-0005-0000-0000-0000F1C80000}"/>
    <cellStyle name="Normal 3 3 5 2 3 2 2 9" xfId="53566" xr:uid="{00000000-0005-0000-0000-0000F2C80000}"/>
    <cellStyle name="Normal 3 3 5 2 3 2 3" xfId="4667" xr:uid="{00000000-0005-0000-0000-0000F3C80000}"/>
    <cellStyle name="Normal 3 3 5 2 3 2 3 2" xfId="16021" xr:uid="{00000000-0005-0000-0000-0000F4C80000}"/>
    <cellStyle name="Normal 3 3 5 2 3 2 3 3" xfId="24407" xr:uid="{00000000-0005-0000-0000-0000F5C80000}"/>
    <cellStyle name="Normal 3 3 5 2 3 2 3 4" xfId="32793" xr:uid="{00000000-0005-0000-0000-0000F6C80000}"/>
    <cellStyle name="Normal 3 3 5 2 3 2 3 5" xfId="41179" xr:uid="{00000000-0005-0000-0000-0000F7C80000}"/>
    <cellStyle name="Normal 3 3 5 2 3 2 3 6" xfId="49565" xr:uid="{00000000-0005-0000-0000-0000F8C80000}"/>
    <cellStyle name="Normal 3 3 5 2 3 2 3 7" xfId="57951" xr:uid="{00000000-0005-0000-0000-0000F9C80000}"/>
    <cellStyle name="Normal 3 3 5 2 3 2 4" xfId="7635" xr:uid="{00000000-0005-0000-0000-0000FAC80000}"/>
    <cellStyle name="Normal 3 3 5 2 3 2 4 2" xfId="13311" xr:uid="{00000000-0005-0000-0000-0000FBC80000}"/>
    <cellStyle name="Normal 3 3 5 2 3 2 4 3" xfId="21697" xr:uid="{00000000-0005-0000-0000-0000FCC80000}"/>
    <cellStyle name="Normal 3 3 5 2 3 2 4 4" xfId="30083" xr:uid="{00000000-0005-0000-0000-0000FDC80000}"/>
    <cellStyle name="Normal 3 3 5 2 3 2 4 5" xfId="38469" xr:uid="{00000000-0005-0000-0000-0000FEC80000}"/>
    <cellStyle name="Normal 3 3 5 2 3 2 4 6" xfId="46855" xr:uid="{00000000-0005-0000-0000-0000FFC80000}"/>
    <cellStyle name="Normal 3 3 5 2 3 2 4 7" xfId="55241" xr:uid="{00000000-0005-0000-0000-000000C90000}"/>
    <cellStyle name="Normal 3 3 5 2 3 2 5" xfId="10345" xr:uid="{00000000-0005-0000-0000-000001C90000}"/>
    <cellStyle name="Normal 3 3 5 2 3 2 6" xfId="18731" xr:uid="{00000000-0005-0000-0000-000002C90000}"/>
    <cellStyle name="Normal 3 3 5 2 3 2 7" xfId="27117" xr:uid="{00000000-0005-0000-0000-000003C90000}"/>
    <cellStyle name="Normal 3 3 5 2 3 2 8" xfId="35503" xr:uid="{00000000-0005-0000-0000-000004C90000}"/>
    <cellStyle name="Normal 3 3 5 2 3 2 9" xfId="43889" xr:uid="{00000000-0005-0000-0000-000005C90000}"/>
    <cellStyle name="Normal 3 3 5 2 3 3" xfId="2396" xr:uid="{00000000-0005-0000-0000-000006C90000}"/>
    <cellStyle name="Normal 3 3 5 2 3 3 2" xfId="5113" xr:uid="{00000000-0005-0000-0000-000007C90000}"/>
    <cellStyle name="Normal 3 3 5 2 3 3 2 2" xfId="16467" xr:uid="{00000000-0005-0000-0000-000008C90000}"/>
    <cellStyle name="Normal 3 3 5 2 3 3 2 3" xfId="24853" xr:uid="{00000000-0005-0000-0000-000009C90000}"/>
    <cellStyle name="Normal 3 3 5 2 3 3 2 4" xfId="33239" xr:uid="{00000000-0005-0000-0000-00000AC90000}"/>
    <cellStyle name="Normal 3 3 5 2 3 3 2 5" xfId="41625" xr:uid="{00000000-0005-0000-0000-00000BC90000}"/>
    <cellStyle name="Normal 3 3 5 2 3 3 2 6" xfId="50011" xr:uid="{00000000-0005-0000-0000-00000CC90000}"/>
    <cellStyle name="Normal 3 3 5 2 3 3 2 7" xfId="58397" xr:uid="{00000000-0005-0000-0000-00000DC90000}"/>
    <cellStyle name="Normal 3 3 5 2 3 3 3" xfId="8081" xr:uid="{00000000-0005-0000-0000-00000EC90000}"/>
    <cellStyle name="Normal 3 3 5 2 3 3 3 2" xfId="13757" xr:uid="{00000000-0005-0000-0000-00000FC90000}"/>
    <cellStyle name="Normal 3 3 5 2 3 3 3 3" xfId="22143" xr:uid="{00000000-0005-0000-0000-000010C90000}"/>
    <cellStyle name="Normal 3 3 5 2 3 3 3 4" xfId="30529" xr:uid="{00000000-0005-0000-0000-000011C90000}"/>
    <cellStyle name="Normal 3 3 5 2 3 3 3 5" xfId="38915" xr:uid="{00000000-0005-0000-0000-000012C90000}"/>
    <cellStyle name="Normal 3 3 5 2 3 3 3 6" xfId="47301" xr:uid="{00000000-0005-0000-0000-000013C90000}"/>
    <cellStyle name="Normal 3 3 5 2 3 3 3 7" xfId="55687" xr:uid="{00000000-0005-0000-0000-000014C90000}"/>
    <cellStyle name="Normal 3 3 5 2 3 3 4" xfId="10791" xr:uid="{00000000-0005-0000-0000-000015C90000}"/>
    <cellStyle name="Normal 3 3 5 2 3 3 5" xfId="19177" xr:uid="{00000000-0005-0000-0000-000016C90000}"/>
    <cellStyle name="Normal 3 3 5 2 3 3 6" xfId="27563" xr:uid="{00000000-0005-0000-0000-000017C90000}"/>
    <cellStyle name="Normal 3 3 5 2 3 3 7" xfId="35949" xr:uid="{00000000-0005-0000-0000-000018C90000}"/>
    <cellStyle name="Normal 3 3 5 2 3 3 8" xfId="44335" xr:uid="{00000000-0005-0000-0000-000019C90000}"/>
    <cellStyle name="Normal 3 3 5 2 3 3 9" xfId="52721" xr:uid="{00000000-0005-0000-0000-00001AC90000}"/>
    <cellStyle name="Normal 3 3 5 2 3 4" xfId="4093" xr:uid="{00000000-0005-0000-0000-00001BC90000}"/>
    <cellStyle name="Normal 3 3 5 2 3 4 2" xfId="15447" xr:uid="{00000000-0005-0000-0000-00001CC90000}"/>
    <cellStyle name="Normal 3 3 5 2 3 4 3" xfId="23833" xr:uid="{00000000-0005-0000-0000-00001DC90000}"/>
    <cellStyle name="Normal 3 3 5 2 3 4 4" xfId="32219" xr:uid="{00000000-0005-0000-0000-00001EC90000}"/>
    <cellStyle name="Normal 3 3 5 2 3 4 5" xfId="40605" xr:uid="{00000000-0005-0000-0000-00001FC90000}"/>
    <cellStyle name="Normal 3 3 5 2 3 4 6" xfId="48991" xr:uid="{00000000-0005-0000-0000-000020C90000}"/>
    <cellStyle name="Normal 3 3 5 2 3 4 7" xfId="57377" xr:uid="{00000000-0005-0000-0000-000021C90000}"/>
    <cellStyle name="Normal 3 3 5 2 3 5" xfId="7061" xr:uid="{00000000-0005-0000-0000-000022C90000}"/>
    <cellStyle name="Normal 3 3 5 2 3 5 2" xfId="12737" xr:uid="{00000000-0005-0000-0000-000023C90000}"/>
    <cellStyle name="Normal 3 3 5 2 3 5 3" xfId="21123" xr:uid="{00000000-0005-0000-0000-000024C90000}"/>
    <cellStyle name="Normal 3 3 5 2 3 5 4" xfId="29509" xr:uid="{00000000-0005-0000-0000-000025C90000}"/>
    <cellStyle name="Normal 3 3 5 2 3 5 5" xfId="37895" xr:uid="{00000000-0005-0000-0000-000026C90000}"/>
    <cellStyle name="Normal 3 3 5 2 3 5 6" xfId="46281" xr:uid="{00000000-0005-0000-0000-000027C90000}"/>
    <cellStyle name="Normal 3 3 5 2 3 5 7" xfId="54667" xr:uid="{00000000-0005-0000-0000-000028C90000}"/>
    <cellStyle name="Normal 3 3 5 2 3 6" xfId="9771" xr:uid="{00000000-0005-0000-0000-000029C90000}"/>
    <cellStyle name="Normal 3 3 5 2 3 7" xfId="18157" xr:uid="{00000000-0005-0000-0000-00002AC90000}"/>
    <cellStyle name="Normal 3 3 5 2 3 8" xfId="26543" xr:uid="{00000000-0005-0000-0000-00002BC90000}"/>
    <cellStyle name="Normal 3 3 5 2 3 9" xfId="34929" xr:uid="{00000000-0005-0000-0000-00002CC90000}"/>
    <cellStyle name="Normal 3 3 5 2 4" xfId="1288" xr:uid="{00000000-0005-0000-0000-00002DC90000}"/>
    <cellStyle name="Normal 3 3 5 2 4 10" xfId="51699" xr:uid="{00000000-0005-0000-0000-00002EC90000}"/>
    <cellStyle name="Normal 3 3 5 2 4 11" xfId="60085" xr:uid="{00000000-0005-0000-0000-00002FC90000}"/>
    <cellStyle name="Normal 3 3 5 2 4 2" xfId="3239" xr:uid="{00000000-0005-0000-0000-000030C90000}"/>
    <cellStyle name="Normal 3 3 5 2 4 2 2" xfId="5956" xr:uid="{00000000-0005-0000-0000-000031C90000}"/>
    <cellStyle name="Normal 3 3 5 2 4 2 2 2" xfId="17310" xr:uid="{00000000-0005-0000-0000-000032C90000}"/>
    <cellStyle name="Normal 3 3 5 2 4 2 2 3" xfId="25696" xr:uid="{00000000-0005-0000-0000-000033C90000}"/>
    <cellStyle name="Normal 3 3 5 2 4 2 2 4" xfId="34082" xr:uid="{00000000-0005-0000-0000-000034C90000}"/>
    <cellStyle name="Normal 3 3 5 2 4 2 2 5" xfId="42468" xr:uid="{00000000-0005-0000-0000-000035C90000}"/>
    <cellStyle name="Normal 3 3 5 2 4 2 2 6" xfId="50854" xr:uid="{00000000-0005-0000-0000-000036C90000}"/>
    <cellStyle name="Normal 3 3 5 2 4 2 2 7" xfId="59240" xr:uid="{00000000-0005-0000-0000-000037C90000}"/>
    <cellStyle name="Normal 3 3 5 2 4 2 3" xfId="8924" xr:uid="{00000000-0005-0000-0000-000038C90000}"/>
    <cellStyle name="Normal 3 3 5 2 4 2 3 2" xfId="14600" xr:uid="{00000000-0005-0000-0000-000039C90000}"/>
    <cellStyle name="Normal 3 3 5 2 4 2 3 3" xfId="22986" xr:uid="{00000000-0005-0000-0000-00003AC90000}"/>
    <cellStyle name="Normal 3 3 5 2 4 2 3 4" xfId="31372" xr:uid="{00000000-0005-0000-0000-00003BC90000}"/>
    <cellStyle name="Normal 3 3 5 2 4 2 3 5" xfId="39758" xr:uid="{00000000-0005-0000-0000-00003CC90000}"/>
    <cellStyle name="Normal 3 3 5 2 4 2 3 6" xfId="48144" xr:uid="{00000000-0005-0000-0000-00003DC90000}"/>
    <cellStyle name="Normal 3 3 5 2 4 2 3 7" xfId="56530" xr:uid="{00000000-0005-0000-0000-00003EC90000}"/>
    <cellStyle name="Normal 3 3 5 2 4 2 4" xfId="11634" xr:uid="{00000000-0005-0000-0000-00003FC90000}"/>
    <cellStyle name="Normal 3 3 5 2 4 2 5" xfId="20020" xr:uid="{00000000-0005-0000-0000-000040C90000}"/>
    <cellStyle name="Normal 3 3 5 2 4 2 6" xfId="28406" xr:uid="{00000000-0005-0000-0000-000041C90000}"/>
    <cellStyle name="Normal 3 3 5 2 4 2 7" xfId="36792" xr:uid="{00000000-0005-0000-0000-000042C90000}"/>
    <cellStyle name="Normal 3 3 5 2 4 2 8" xfId="45178" xr:uid="{00000000-0005-0000-0000-000043C90000}"/>
    <cellStyle name="Normal 3 3 5 2 4 2 9" xfId="53564" xr:uid="{00000000-0005-0000-0000-000044C90000}"/>
    <cellStyle name="Normal 3 3 5 2 4 3" xfId="4091" xr:uid="{00000000-0005-0000-0000-000045C90000}"/>
    <cellStyle name="Normal 3 3 5 2 4 3 2" xfId="15445" xr:uid="{00000000-0005-0000-0000-000046C90000}"/>
    <cellStyle name="Normal 3 3 5 2 4 3 3" xfId="23831" xr:uid="{00000000-0005-0000-0000-000047C90000}"/>
    <cellStyle name="Normal 3 3 5 2 4 3 4" xfId="32217" xr:uid="{00000000-0005-0000-0000-000048C90000}"/>
    <cellStyle name="Normal 3 3 5 2 4 3 5" xfId="40603" xr:uid="{00000000-0005-0000-0000-000049C90000}"/>
    <cellStyle name="Normal 3 3 5 2 4 3 6" xfId="48989" xr:uid="{00000000-0005-0000-0000-00004AC90000}"/>
    <cellStyle name="Normal 3 3 5 2 4 3 7" xfId="57375" xr:uid="{00000000-0005-0000-0000-00004BC90000}"/>
    <cellStyle name="Normal 3 3 5 2 4 4" xfId="7059" xr:uid="{00000000-0005-0000-0000-00004CC90000}"/>
    <cellStyle name="Normal 3 3 5 2 4 4 2" xfId="12735" xr:uid="{00000000-0005-0000-0000-00004DC90000}"/>
    <cellStyle name="Normal 3 3 5 2 4 4 3" xfId="21121" xr:uid="{00000000-0005-0000-0000-00004EC90000}"/>
    <cellStyle name="Normal 3 3 5 2 4 4 4" xfId="29507" xr:uid="{00000000-0005-0000-0000-00004FC90000}"/>
    <cellStyle name="Normal 3 3 5 2 4 4 5" xfId="37893" xr:uid="{00000000-0005-0000-0000-000050C90000}"/>
    <cellStyle name="Normal 3 3 5 2 4 4 6" xfId="46279" xr:uid="{00000000-0005-0000-0000-000051C90000}"/>
    <cellStyle name="Normal 3 3 5 2 4 4 7" xfId="54665" xr:uid="{00000000-0005-0000-0000-000052C90000}"/>
    <cellStyle name="Normal 3 3 5 2 4 5" xfId="9769" xr:uid="{00000000-0005-0000-0000-000053C90000}"/>
    <cellStyle name="Normal 3 3 5 2 4 6" xfId="18155" xr:uid="{00000000-0005-0000-0000-000054C90000}"/>
    <cellStyle name="Normal 3 3 5 2 4 7" xfId="26541" xr:uid="{00000000-0005-0000-0000-000055C90000}"/>
    <cellStyle name="Normal 3 3 5 2 4 8" xfId="34927" xr:uid="{00000000-0005-0000-0000-000056C90000}"/>
    <cellStyle name="Normal 3 3 5 2 4 9" xfId="43313" xr:uid="{00000000-0005-0000-0000-000057C90000}"/>
    <cellStyle name="Normal 3 3 5 2 5" xfId="1751" xr:uid="{00000000-0005-0000-0000-000058C90000}"/>
    <cellStyle name="Normal 3 3 5 2 5 10" xfId="52076" xr:uid="{00000000-0005-0000-0000-000059C90000}"/>
    <cellStyle name="Normal 3 3 5 2 5 11" xfId="60462" xr:uid="{00000000-0005-0000-0000-00005AC90000}"/>
    <cellStyle name="Normal 3 3 5 2 5 2" xfId="2771" xr:uid="{00000000-0005-0000-0000-00005BC90000}"/>
    <cellStyle name="Normal 3 3 5 2 5 2 2" xfId="5488" xr:uid="{00000000-0005-0000-0000-00005CC90000}"/>
    <cellStyle name="Normal 3 3 5 2 5 2 2 2" xfId="16842" xr:uid="{00000000-0005-0000-0000-00005DC90000}"/>
    <cellStyle name="Normal 3 3 5 2 5 2 2 3" xfId="25228" xr:uid="{00000000-0005-0000-0000-00005EC90000}"/>
    <cellStyle name="Normal 3 3 5 2 5 2 2 4" xfId="33614" xr:uid="{00000000-0005-0000-0000-00005FC90000}"/>
    <cellStyle name="Normal 3 3 5 2 5 2 2 5" xfId="42000" xr:uid="{00000000-0005-0000-0000-000060C90000}"/>
    <cellStyle name="Normal 3 3 5 2 5 2 2 6" xfId="50386" xr:uid="{00000000-0005-0000-0000-000061C90000}"/>
    <cellStyle name="Normal 3 3 5 2 5 2 2 7" xfId="58772" xr:uid="{00000000-0005-0000-0000-000062C90000}"/>
    <cellStyle name="Normal 3 3 5 2 5 2 3" xfId="8456" xr:uid="{00000000-0005-0000-0000-000063C90000}"/>
    <cellStyle name="Normal 3 3 5 2 5 2 3 2" xfId="14132" xr:uid="{00000000-0005-0000-0000-000064C90000}"/>
    <cellStyle name="Normal 3 3 5 2 5 2 3 3" xfId="22518" xr:uid="{00000000-0005-0000-0000-000065C90000}"/>
    <cellStyle name="Normal 3 3 5 2 5 2 3 4" xfId="30904" xr:uid="{00000000-0005-0000-0000-000066C90000}"/>
    <cellStyle name="Normal 3 3 5 2 5 2 3 5" xfId="39290" xr:uid="{00000000-0005-0000-0000-000067C90000}"/>
    <cellStyle name="Normal 3 3 5 2 5 2 3 6" xfId="47676" xr:uid="{00000000-0005-0000-0000-000068C90000}"/>
    <cellStyle name="Normal 3 3 5 2 5 2 3 7" xfId="56062" xr:uid="{00000000-0005-0000-0000-000069C90000}"/>
    <cellStyle name="Normal 3 3 5 2 5 2 4" xfId="11166" xr:uid="{00000000-0005-0000-0000-00006AC90000}"/>
    <cellStyle name="Normal 3 3 5 2 5 2 5" xfId="19552" xr:uid="{00000000-0005-0000-0000-00006BC90000}"/>
    <cellStyle name="Normal 3 3 5 2 5 2 6" xfId="27938" xr:uid="{00000000-0005-0000-0000-00006CC90000}"/>
    <cellStyle name="Normal 3 3 5 2 5 2 7" xfId="36324" xr:uid="{00000000-0005-0000-0000-00006DC90000}"/>
    <cellStyle name="Normal 3 3 5 2 5 2 8" xfId="44710" xr:uid="{00000000-0005-0000-0000-00006EC90000}"/>
    <cellStyle name="Normal 3 3 5 2 5 2 9" xfId="53096" xr:uid="{00000000-0005-0000-0000-00006FC90000}"/>
    <cellStyle name="Normal 3 3 5 2 5 3" xfId="4468" xr:uid="{00000000-0005-0000-0000-000070C90000}"/>
    <cellStyle name="Normal 3 3 5 2 5 3 2" xfId="15822" xr:uid="{00000000-0005-0000-0000-000071C90000}"/>
    <cellStyle name="Normal 3 3 5 2 5 3 3" xfId="24208" xr:uid="{00000000-0005-0000-0000-000072C90000}"/>
    <cellStyle name="Normal 3 3 5 2 5 3 4" xfId="32594" xr:uid="{00000000-0005-0000-0000-000073C90000}"/>
    <cellStyle name="Normal 3 3 5 2 5 3 5" xfId="40980" xr:uid="{00000000-0005-0000-0000-000074C90000}"/>
    <cellStyle name="Normal 3 3 5 2 5 3 6" xfId="49366" xr:uid="{00000000-0005-0000-0000-000075C90000}"/>
    <cellStyle name="Normal 3 3 5 2 5 3 7" xfId="57752" xr:uid="{00000000-0005-0000-0000-000076C90000}"/>
    <cellStyle name="Normal 3 3 5 2 5 4" xfId="7436" xr:uid="{00000000-0005-0000-0000-000077C90000}"/>
    <cellStyle name="Normal 3 3 5 2 5 4 2" xfId="13112" xr:uid="{00000000-0005-0000-0000-000078C90000}"/>
    <cellStyle name="Normal 3 3 5 2 5 4 3" xfId="21498" xr:uid="{00000000-0005-0000-0000-000079C90000}"/>
    <cellStyle name="Normal 3 3 5 2 5 4 4" xfId="29884" xr:uid="{00000000-0005-0000-0000-00007AC90000}"/>
    <cellStyle name="Normal 3 3 5 2 5 4 5" xfId="38270" xr:uid="{00000000-0005-0000-0000-00007BC90000}"/>
    <cellStyle name="Normal 3 3 5 2 5 4 6" xfId="46656" xr:uid="{00000000-0005-0000-0000-00007CC90000}"/>
    <cellStyle name="Normal 3 3 5 2 5 4 7" xfId="55042" xr:uid="{00000000-0005-0000-0000-00007DC90000}"/>
    <cellStyle name="Normal 3 3 5 2 5 5" xfId="10146" xr:uid="{00000000-0005-0000-0000-00007EC90000}"/>
    <cellStyle name="Normal 3 3 5 2 5 6" xfId="18532" xr:uid="{00000000-0005-0000-0000-00007FC90000}"/>
    <cellStyle name="Normal 3 3 5 2 5 7" xfId="26918" xr:uid="{00000000-0005-0000-0000-000080C90000}"/>
    <cellStyle name="Normal 3 3 5 2 5 8" xfId="35304" xr:uid="{00000000-0005-0000-0000-000081C90000}"/>
    <cellStyle name="Normal 3 3 5 2 5 9" xfId="43690" xr:uid="{00000000-0005-0000-0000-000082C90000}"/>
    <cellStyle name="Normal 3 3 5 2 6" xfId="2394" xr:uid="{00000000-0005-0000-0000-000083C90000}"/>
    <cellStyle name="Normal 3 3 5 2 6 2" xfId="5111" xr:uid="{00000000-0005-0000-0000-000084C90000}"/>
    <cellStyle name="Normal 3 3 5 2 6 2 2" xfId="16465" xr:uid="{00000000-0005-0000-0000-000085C90000}"/>
    <cellStyle name="Normal 3 3 5 2 6 2 3" xfId="24851" xr:uid="{00000000-0005-0000-0000-000086C90000}"/>
    <cellStyle name="Normal 3 3 5 2 6 2 4" xfId="33237" xr:uid="{00000000-0005-0000-0000-000087C90000}"/>
    <cellStyle name="Normal 3 3 5 2 6 2 5" xfId="41623" xr:uid="{00000000-0005-0000-0000-000088C90000}"/>
    <cellStyle name="Normal 3 3 5 2 6 2 6" xfId="50009" xr:uid="{00000000-0005-0000-0000-000089C90000}"/>
    <cellStyle name="Normal 3 3 5 2 6 2 7" xfId="58395" xr:uid="{00000000-0005-0000-0000-00008AC90000}"/>
    <cellStyle name="Normal 3 3 5 2 6 3" xfId="8079" xr:uid="{00000000-0005-0000-0000-00008BC90000}"/>
    <cellStyle name="Normal 3 3 5 2 6 3 2" xfId="13755" xr:uid="{00000000-0005-0000-0000-00008CC90000}"/>
    <cellStyle name="Normal 3 3 5 2 6 3 3" xfId="22141" xr:uid="{00000000-0005-0000-0000-00008DC90000}"/>
    <cellStyle name="Normal 3 3 5 2 6 3 4" xfId="30527" xr:uid="{00000000-0005-0000-0000-00008EC90000}"/>
    <cellStyle name="Normal 3 3 5 2 6 3 5" xfId="38913" xr:uid="{00000000-0005-0000-0000-00008FC90000}"/>
    <cellStyle name="Normal 3 3 5 2 6 3 6" xfId="47299" xr:uid="{00000000-0005-0000-0000-000090C90000}"/>
    <cellStyle name="Normal 3 3 5 2 6 3 7" xfId="55685" xr:uid="{00000000-0005-0000-0000-000091C90000}"/>
    <cellStyle name="Normal 3 3 5 2 6 4" xfId="10789" xr:uid="{00000000-0005-0000-0000-000092C90000}"/>
    <cellStyle name="Normal 3 3 5 2 6 5" xfId="19175" xr:uid="{00000000-0005-0000-0000-000093C90000}"/>
    <cellStyle name="Normal 3 3 5 2 6 6" xfId="27561" xr:uid="{00000000-0005-0000-0000-000094C90000}"/>
    <cellStyle name="Normal 3 3 5 2 6 7" xfId="35947" xr:uid="{00000000-0005-0000-0000-000095C90000}"/>
    <cellStyle name="Normal 3 3 5 2 6 8" xfId="44333" xr:uid="{00000000-0005-0000-0000-000096C90000}"/>
    <cellStyle name="Normal 3 3 5 2 6 9" xfId="52719" xr:uid="{00000000-0005-0000-0000-000097C90000}"/>
    <cellStyle name="Normal 3 3 5 2 7" xfId="786" xr:uid="{00000000-0005-0000-0000-000098C90000}"/>
    <cellStyle name="Normal 3 3 5 2 7 2" xfId="6591" xr:uid="{00000000-0005-0000-0000-000099C90000}"/>
    <cellStyle name="Normal 3 3 5 2 7 3" xfId="12267" xr:uid="{00000000-0005-0000-0000-00009AC90000}"/>
    <cellStyle name="Normal 3 3 5 2 7 4" xfId="20653" xr:uid="{00000000-0005-0000-0000-00009BC90000}"/>
    <cellStyle name="Normal 3 3 5 2 7 5" xfId="29039" xr:uid="{00000000-0005-0000-0000-00009CC90000}"/>
    <cellStyle name="Normal 3 3 5 2 7 6" xfId="37425" xr:uid="{00000000-0005-0000-0000-00009DC90000}"/>
    <cellStyle name="Normal 3 3 5 2 7 7" xfId="45811" xr:uid="{00000000-0005-0000-0000-00009EC90000}"/>
    <cellStyle name="Normal 3 3 5 2 7 8" xfId="54197" xr:uid="{00000000-0005-0000-0000-00009FC90000}"/>
    <cellStyle name="Normal 3 3 5 2 8" xfId="3623" xr:uid="{00000000-0005-0000-0000-0000A0C90000}"/>
    <cellStyle name="Normal 3 3 5 2 8 2" xfId="14977" xr:uid="{00000000-0005-0000-0000-0000A1C90000}"/>
    <cellStyle name="Normal 3 3 5 2 8 3" xfId="23363" xr:uid="{00000000-0005-0000-0000-0000A2C90000}"/>
    <cellStyle name="Normal 3 3 5 2 8 4" xfId="31749" xr:uid="{00000000-0005-0000-0000-0000A3C90000}"/>
    <cellStyle name="Normal 3 3 5 2 8 5" xfId="40135" xr:uid="{00000000-0005-0000-0000-0000A4C90000}"/>
    <cellStyle name="Normal 3 3 5 2 8 6" xfId="48521" xr:uid="{00000000-0005-0000-0000-0000A5C90000}"/>
    <cellStyle name="Normal 3 3 5 2 8 7" xfId="56907" xr:uid="{00000000-0005-0000-0000-0000A6C90000}"/>
    <cellStyle name="Normal 3 3 5 2 9" xfId="6265" xr:uid="{00000000-0005-0000-0000-0000A7C90000}"/>
    <cellStyle name="Normal 3 3 5 2 9 2" xfId="11941" xr:uid="{00000000-0005-0000-0000-0000A8C90000}"/>
    <cellStyle name="Normal 3 3 5 2 9 3" xfId="20327" xr:uid="{00000000-0005-0000-0000-0000A9C90000}"/>
    <cellStyle name="Normal 3 3 5 2 9 4" xfId="28713" xr:uid="{00000000-0005-0000-0000-0000AAC90000}"/>
    <cellStyle name="Normal 3 3 5 2 9 5" xfId="37099" xr:uid="{00000000-0005-0000-0000-0000ABC90000}"/>
    <cellStyle name="Normal 3 3 5 2 9 6" xfId="45485" xr:uid="{00000000-0005-0000-0000-0000ACC90000}"/>
    <cellStyle name="Normal 3 3 5 2 9 7" xfId="53871" xr:uid="{00000000-0005-0000-0000-0000ADC90000}"/>
    <cellStyle name="Normal 3 3 5 2_Sheet1" xfId="466" xr:uid="{00000000-0005-0000-0000-0000AEC90000}"/>
    <cellStyle name="Normal 3 3 5 3" xfId="467" xr:uid="{00000000-0005-0000-0000-0000AFC90000}"/>
    <cellStyle name="Normal 3 3 5 3 10" xfId="26075" xr:uid="{00000000-0005-0000-0000-0000B0C90000}"/>
    <cellStyle name="Normal 3 3 5 3 11" xfId="34461" xr:uid="{00000000-0005-0000-0000-0000B1C90000}"/>
    <cellStyle name="Normal 3 3 5 3 12" xfId="42847" xr:uid="{00000000-0005-0000-0000-0000B2C90000}"/>
    <cellStyle name="Normal 3 3 5 3 13" xfId="51233" xr:uid="{00000000-0005-0000-0000-0000B3C90000}"/>
    <cellStyle name="Normal 3 3 5 3 14" xfId="59619" xr:uid="{00000000-0005-0000-0000-0000B4C90000}"/>
    <cellStyle name="Normal 3 3 5 3 15" xfId="60986" xr:uid="{00000000-0005-0000-0000-0000B5C90000}"/>
    <cellStyle name="Normal 3 3 5 3 2" xfId="1291" xr:uid="{00000000-0005-0000-0000-0000B6C90000}"/>
    <cellStyle name="Normal 3 3 5 3 2 10" xfId="51702" xr:uid="{00000000-0005-0000-0000-0000B7C90000}"/>
    <cellStyle name="Normal 3 3 5 3 2 11" xfId="60088" xr:uid="{00000000-0005-0000-0000-0000B8C90000}"/>
    <cellStyle name="Normal 3 3 5 3 2 12" xfId="61481" xr:uid="{00000000-0005-0000-0000-0000B9C90000}"/>
    <cellStyle name="Normal 3 3 5 3 2 2" xfId="3242" xr:uid="{00000000-0005-0000-0000-0000BAC90000}"/>
    <cellStyle name="Normal 3 3 5 3 2 2 2" xfId="5959" xr:uid="{00000000-0005-0000-0000-0000BBC90000}"/>
    <cellStyle name="Normal 3 3 5 3 2 2 2 2" xfId="17313" xr:uid="{00000000-0005-0000-0000-0000BCC90000}"/>
    <cellStyle name="Normal 3 3 5 3 2 2 2 3" xfId="25699" xr:uid="{00000000-0005-0000-0000-0000BDC90000}"/>
    <cellStyle name="Normal 3 3 5 3 2 2 2 4" xfId="34085" xr:uid="{00000000-0005-0000-0000-0000BEC90000}"/>
    <cellStyle name="Normal 3 3 5 3 2 2 2 5" xfId="42471" xr:uid="{00000000-0005-0000-0000-0000BFC90000}"/>
    <cellStyle name="Normal 3 3 5 3 2 2 2 6" xfId="50857" xr:uid="{00000000-0005-0000-0000-0000C0C90000}"/>
    <cellStyle name="Normal 3 3 5 3 2 2 2 7" xfId="59243" xr:uid="{00000000-0005-0000-0000-0000C1C90000}"/>
    <cellStyle name="Normal 3 3 5 3 2 2 3" xfId="8927" xr:uid="{00000000-0005-0000-0000-0000C2C90000}"/>
    <cellStyle name="Normal 3 3 5 3 2 2 3 2" xfId="14603" xr:uid="{00000000-0005-0000-0000-0000C3C90000}"/>
    <cellStyle name="Normal 3 3 5 3 2 2 3 3" xfId="22989" xr:uid="{00000000-0005-0000-0000-0000C4C90000}"/>
    <cellStyle name="Normal 3 3 5 3 2 2 3 4" xfId="31375" xr:uid="{00000000-0005-0000-0000-0000C5C90000}"/>
    <cellStyle name="Normal 3 3 5 3 2 2 3 5" xfId="39761" xr:uid="{00000000-0005-0000-0000-0000C6C90000}"/>
    <cellStyle name="Normal 3 3 5 3 2 2 3 6" xfId="48147" xr:uid="{00000000-0005-0000-0000-0000C7C90000}"/>
    <cellStyle name="Normal 3 3 5 3 2 2 3 7" xfId="56533" xr:uid="{00000000-0005-0000-0000-0000C8C90000}"/>
    <cellStyle name="Normal 3 3 5 3 2 2 4" xfId="11637" xr:uid="{00000000-0005-0000-0000-0000C9C90000}"/>
    <cellStyle name="Normal 3 3 5 3 2 2 5" xfId="20023" xr:uid="{00000000-0005-0000-0000-0000CAC90000}"/>
    <cellStyle name="Normal 3 3 5 3 2 2 6" xfId="28409" xr:uid="{00000000-0005-0000-0000-0000CBC90000}"/>
    <cellStyle name="Normal 3 3 5 3 2 2 7" xfId="36795" xr:uid="{00000000-0005-0000-0000-0000CCC90000}"/>
    <cellStyle name="Normal 3 3 5 3 2 2 8" xfId="45181" xr:uid="{00000000-0005-0000-0000-0000CDC90000}"/>
    <cellStyle name="Normal 3 3 5 3 2 2 9" xfId="53567" xr:uid="{00000000-0005-0000-0000-0000CEC90000}"/>
    <cellStyle name="Normal 3 3 5 3 2 3" xfId="4094" xr:uid="{00000000-0005-0000-0000-0000CFC90000}"/>
    <cellStyle name="Normal 3 3 5 3 2 3 2" xfId="15448" xr:uid="{00000000-0005-0000-0000-0000D0C90000}"/>
    <cellStyle name="Normal 3 3 5 3 2 3 3" xfId="23834" xr:uid="{00000000-0005-0000-0000-0000D1C90000}"/>
    <cellStyle name="Normal 3 3 5 3 2 3 4" xfId="32220" xr:uid="{00000000-0005-0000-0000-0000D2C90000}"/>
    <cellStyle name="Normal 3 3 5 3 2 3 5" xfId="40606" xr:uid="{00000000-0005-0000-0000-0000D3C90000}"/>
    <cellStyle name="Normal 3 3 5 3 2 3 6" xfId="48992" xr:uid="{00000000-0005-0000-0000-0000D4C90000}"/>
    <cellStyle name="Normal 3 3 5 3 2 3 7" xfId="57378" xr:uid="{00000000-0005-0000-0000-0000D5C90000}"/>
    <cellStyle name="Normal 3 3 5 3 2 4" xfId="7062" xr:uid="{00000000-0005-0000-0000-0000D6C90000}"/>
    <cellStyle name="Normal 3 3 5 3 2 4 2" xfId="12738" xr:uid="{00000000-0005-0000-0000-0000D7C90000}"/>
    <cellStyle name="Normal 3 3 5 3 2 4 3" xfId="21124" xr:uid="{00000000-0005-0000-0000-0000D8C90000}"/>
    <cellStyle name="Normal 3 3 5 3 2 4 4" xfId="29510" xr:uid="{00000000-0005-0000-0000-0000D9C90000}"/>
    <cellStyle name="Normal 3 3 5 3 2 4 5" xfId="37896" xr:uid="{00000000-0005-0000-0000-0000DAC90000}"/>
    <cellStyle name="Normal 3 3 5 3 2 4 6" xfId="46282" xr:uid="{00000000-0005-0000-0000-0000DBC90000}"/>
    <cellStyle name="Normal 3 3 5 3 2 4 7" xfId="54668" xr:uid="{00000000-0005-0000-0000-0000DCC90000}"/>
    <cellStyle name="Normal 3 3 5 3 2 5" xfId="9772" xr:uid="{00000000-0005-0000-0000-0000DDC90000}"/>
    <cellStyle name="Normal 3 3 5 3 2 6" xfId="18158" xr:uid="{00000000-0005-0000-0000-0000DEC90000}"/>
    <cellStyle name="Normal 3 3 5 3 2 7" xfId="26544" xr:uid="{00000000-0005-0000-0000-0000DFC90000}"/>
    <cellStyle name="Normal 3 3 5 3 2 8" xfId="34930" xr:uid="{00000000-0005-0000-0000-0000E0C90000}"/>
    <cellStyle name="Normal 3 3 5 3 2 9" xfId="43316" xr:uid="{00000000-0005-0000-0000-0000E1C90000}"/>
    <cellStyle name="Normal 3 3 5 3 3" xfId="1753" xr:uid="{00000000-0005-0000-0000-0000E2C90000}"/>
    <cellStyle name="Normal 3 3 5 3 3 10" xfId="52078" xr:uid="{00000000-0005-0000-0000-0000E3C90000}"/>
    <cellStyle name="Normal 3 3 5 3 3 11" xfId="60464" xr:uid="{00000000-0005-0000-0000-0000E4C90000}"/>
    <cellStyle name="Normal 3 3 5 3 3 2" xfId="2773" xr:uid="{00000000-0005-0000-0000-0000E5C90000}"/>
    <cellStyle name="Normal 3 3 5 3 3 2 2" xfId="5490" xr:uid="{00000000-0005-0000-0000-0000E6C90000}"/>
    <cellStyle name="Normal 3 3 5 3 3 2 2 2" xfId="16844" xr:uid="{00000000-0005-0000-0000-0000E7C90000}"/>
    <cellStyle name="Normal 3 3 5 3 3 2 2 3" xfId="25230" xr:uid="{00000000-0005-0000-0000-0000E8C90000}"/>
    <cellStyle name="Normal 3 3 5 3 3 2 2 4" xfId="33616" xr:uid="{00000000-0005-0000-0000-0000E9C90000}"/>
    <cellStyle name="Normal 3 3 5 3 3 2 2 5" xfId="42002" xr:uid="{00000000-0005-0000-0000-0000EAC90000}"/>
    <cellStyle name="Normal 3 3 5 3 3 2 2 6" xfId="50388" xr:uid="{00000000-0005-0000-0000-0000EBC90000}"/>
    <cellStyle name="Normal 3 3 5 3 3 2 2 7" xfId="58774" xr:uid="{00000000-0005-0000-0000-0000ECC90000}"/>
    <cellStyle name="Normal 3 3 5 3 3 2 3" xfId="8458" xr:uid="{00000000-0005-0000-0000-0000EDC90000}"/>
    <cellStyle name="Normal 3 3 5 3 3 2 3 2" xfId="14134" xr:uid="{00000000-0005-0000-0000-0000EEC90000}"/>
    <cellStyle name="Normal 3 3 5 3 3 2 3 3" xfId="22520" xr:uid="{00000000-0005-0000-0000-0000EFC90000}"/>
    <cellStyle name="Normal 3 3 5 3 3 2 3 4" xfId="30906" xr:uid="{00000000-0005-0000-0000-0000F0C90000}"/>
    <cellStyle name="Normal 3 3 5 3 3 2 3 5" xfId="39292" xr:uid="{00000000-0005-0000-0000-0000F1C90000}"/>
    <cellStyle name="Normal 3 3 5 3 3 2 3 6" xfId="47678" xr:uid="{00000000-0005-0000-0000-0000F2C90000}"/>
    <cellStyle name="Normal 3 3 5 3 3 2 3 7" xfId="56064" xr:uid="{00000000-0005-0000-0000-0000F3C90000}"/>
    <cellStyle name="Normal 3 3 5 3 3 2 4" xfId="11168" xr:uid="{00000000-0005-0000-0000-0000F4C90000}"/>
    <cellStyle name="Normal 3 3 5 3 3 2 5" xfId="19554" xr:uid="{00000000-0005-0000-0000-0000F5C90000}"/>
    <cellStyle name="Normal 3 3 5 3 3 2 6" xfId="27940" xr:uid="{00000000-0005-0000-0000-0000F6C90000}"/>
    <cellStyle name="Normal 3 3 5 3 3 2 7" xfId="36326" xr:uid="{00000000-0005-0000-0000-0000F7C90000}"/>
    <cellStyle name="Normal 3 3 5 3 3 2 8" xfId="44712" xr:uid="{00000000-0005-0000-0000-0000F8C90000}"/>
    <cellStyle name="Normal 3 3 5 3 3 2 9" xfId="53098" xr:uid="{00000000-0005-0000-0000-0000F9C90000}"/>
    <cellStyle name="Normal 3 3 5 3 3 3" xfId="4470" xr:uid="{00000000-0005-0000-0000-0000FAC90000}"/>
    <cellStyle name="Normal 3 3 5 3 3 3 2" xfId="15824" xr:uid="{00000000-0005-0000-0000-0000FBC90000}"/>
    <cellStyle name="Normal 3 3 5 3 3 3 3" xfId="24210" xr:uid="{00000000-0005-0000-0000-0000FCC90000}"/>
    <cellStyle name="Normal 3 3 5 3 3 3 4" xfId="32596" xr:uid="{00000000-0005-0000-0000-0000FDC90000}"/>
    <cellStyle name="Normal 3 3 5 3 3 3 5" xfId="40982" xr:uid="{00000000-0005-0000-0000-0000FEC90000}"/>
    <cellStyle name="Normal 3 3 5 3 3 3 6" xfId="49368" xr:uid="{00000000-0005-0000-0000-0000FFC90000}"/>
    <cellStyle name="Normal 3 3 5 3 3 3 7" xfId="57754" xr:uid="{00000000-0005-0000-0000-000000CA0000}"/>
    <cellStyle name="Normal 3 3 5 3 3 4" xfId="7438" xr:uid="{00000000-0005-0000-0000-000001CA0000}"/>
    <cellStyle name="Normal 3 3 5 3 3 4 2" xfId="13114" xr:uid="{00000000-0005-0000-0000-000002CA0000}"/>
    <cellStyle name="Normal 3 3 5 3 3 4 3" xfId="21500" xr:uid="{00000000-0005-0000-0000-000003CA0000}"/>
    <cellStyle name="Normal 3 3 5 3 3 4 4" xfId="29886" xr:uid="{00000000-0005-0000-0000-000004CA0000}"/>
    <cellStyle name="Normal 3 3 5 3 3 4 5" xfId="38272" xr:uid="{00000000-0005-0000-0000-000005CA0000}"/>
    <cellStyle name="Normal 3 3 5 3 3 4 6" xfId="46658" xr:uid="{00000000-0005-0000-0000-000006CA0000}"/>
    <cellStyle name="Normal 3 3 5 3 3 4 7" xfId="55044" xr:uid="{00000000-0005-0000-0000-000007CA0000}"/>
    <cellStyle name="Normal 3 3 5 3 3 5" xfId="10148" xr:uid="{00000000-0005-0000-0000-000008CA0000}"/>
    <cellStyle name="Normal 3 3 5 3 3 6" xfId="18534" xr:uid="{00000000-0005-0000-0000-000009CA0000}"/>
    <cellStyle name="Normal 3 3 5 3 3 7" xfId="26920" xr:uid="{00000000-0005-0000-0000-00000ACA0000}"/>
    <cellStyle name="Normal 3 3 5 3 3 8" xfId="35306" xr:uid="{00000000-0005-0000-0000-00000BCA0000}"/>
    <cellStyle name="Normal 3 3 5 3 3 9" xfId="43692" xr:uid="{00000000-0005-0000-0000-00000CCA0000}"/>
    <cellStyle name="Normal 3 3 5 3 4" xfId="2397" xr:uid="{00000000-0005-0000-0000-00000DCA0000}"/>
    <cellStyle name="Normal 3 3 5 3 4 2" xfId="5114" xr:uid="{00000000-0005-0000-0000-00000ECA0000}"/>
    <cellStyle name="Normal 3 3 5 3 4 2 2" xfId="16468" xr:uid="{00000000-0005-0000-0000-00000FCA0000}"/>
    <cellStyle name="Normal 3 3 5 3 4 2 3" xfId="24854" xr:uid="{00000000-0005-0000-0000-000010CA0000}"/>
    <cellStyle name="Normal 3 3 5 3 4 2 4" xfId="33240" xr:uid="{00000000-0005-0000-0000-000011CA0000}"/>
    <cellStyle name="Normal 3 3 5 3 4 2 5" xfId="41626" xr:uid="{00000000-0005-0000-0000-000012CA0000}"/>
    <cellStyle name="Normal 3 3 5 3 4 2 6" xfId="50012" xr:uid="{00000000-0005-0000-0000-000013CA0000}"/>
    <cellStyle name="Normal 3 3 5 3 4 2 7" xfId="58398" xr:uid="{00000000-0005-0000-0000-000014CA0000}"/>
    <cellStyle name="Normal 3 3 5 3 4 3" xfId="8082" xr:uid="{00000000-0005-0000-0000-000015CA0000}"/>
    <cellStyle name="Normal 3 3 5 3 4 3 2" xfId="13758" xr:uid="{00000000-0005-0000-0000-000016CA0000}"/>
    <cellStyle name="Normal 3 3 5 3 4 3 3" xfId="22144" xr:uid="{00000000-0005-0000-0000-000017CA0000}"/>
    <cellStyle name="Normal 3 3 5 3 4 3 4" xfId="30530" xr:uid="{00000000-0005-0000-0000-000018CA0000}"/>
    <cellStyle name="Normal 3 3 5 3 4 3 5" xfId="38916" xr:uid="{00000000-0005-0000-0000-000019CA0000}"/>
    <cellStyle name="Normal 3 3 5 3 4 3 6" xfId="47302" xr:uid="{00000000-0005-0000-0000-00001ACA0000}"/>
    <cellStyle name="Normal 3 3 5 3 4 3 7" xfId="55688" xr:uid="{00000000-0005-0000-0000-00001BCA0000}"/>
    <cellStyle name="Normal 3 3 5 3 4 4" xfId="10792" xr:uid="{00000000-0005-0000-0000-00001CCA0000}"/>
    <cellStyle name="Normal 3 3 5 3 4 5" xfId="19178" xr:uid="{00000000-0005-0000-0000-00001DCA0000}"/>
    <cellStyle name="Normal 3 3 5 3 4 6" xfId="27564" xr:uid="{00000000-0005-0000-0000-00001ECA0000}"/>
    <cellStyle name="Normal 3 3 5 3 4 7" xfId="35950" xr:uid="{00000000-0005-0000-0000-00001FCA0000}"/>
    <cellStyle name="Normal 3 3 5 3 4 8" xfId="44336" xr:uid="{00000000-0005-0000-0000-000020CA0000}"/>
    <cellStyle name="Normal 3 3 5 3 4 9" xfId="52722" xr:uid="{00000000-0005-0000-0000-000021CA0000}"/>
    <cellStyle name="Normal 3 3 5 3 5" xfId="787" xr:uid="{00000000-0005-0000-0000-000022CA0000}"/>
    <cellStyle name="Normal 3 3 5 3 5 2" xfId="6593" xr:uid="{00000000-0005-0000-0000-000023CA0000}"/>
    <cellStyle name="Normal 3 3 5 3 5 3" xfId="12269" xr:uid="{00000000-0005-0000-0000-000024CA0000}"/>
    <cellStyle name="Normal 3 3 5 3 5 4" xfId="20655" xr:uid="{00000000-0005-0000-0000-000025CA0000}"/>
    <cellStyle name="Normal 3 3 5 3 5 5" xfId="29041" xr:uid="{00000000-0005-0000-0000-000026CA0000}"/>
    <cellStyle name="Normal 3 3 5 3 5 6" xfId="37427" xr:uid="{00000000-0005-0000-0000-000027CA0000}"/>
    <cellStyle name="Normal 3 3 5 3 5 7" xfId="45813" xr:uid="{00000000-0005-0000-0000-000028CA0000}"/>
    <cellStyle name="Normal 3 3 5 3 5 8" xfId="54199" xr:uid="{00000000-0005-0000-0000-000029CA0000}"/>
    <cellStyle name="Normal 3 3 5 3 6" xfId="3625" xr:uid="{00000000-0005-0000-0000-00002ACA0000}"/>
    <cellStyle name="Normal 3 3 5 3 6 2" xfId="14979" xr:uid="{00000000-0005-0000-0000-00002BCA0000}"/>
    <cellStyle name="Normal 3 3 5 3 6 3" xfId="23365" xr:uid="{00000000-0005-0000-0000-00002CCA0000}"/>
    <cellStyle name="Normal 3 3 5 3 6 4" xfId="31751" xr:uid="{00000000-0005-0000-0000-00002DCA0000}"/>
    <cellStyle name="Normal 3 3 5 3 6 5" xfId="40137" xr:uid="{00000000-0005-0000-0000-00002ECA0000}"/>
    <cellStyle name="Normal 3 3 5 3 6 6" xfId="48523" xr:uid="{00000000-0005-0000-0000-00002FCA0000}"/>
    <cellStyle name="Normal 3 3 5 3 6 7" xfId="56909" xr:uid="{00000000-0005-0000-0000-000030CA0000}"/>
    <cellStyle name="Normal 3 3 5 3 7" xfId="6193" xr:uid="{00000000-0005-0000-0000-000031CA0000}"/>
    <cellStyle name="Normal 3 3 5 3 7 2" xfId="11869" xr:uid="{00000000-0005-0000-0000-000032CA0000}"/>
    <cellStyle name="Normal 3 3 5 3 7 3" xfId="20255" xr:uid="{00000000-0005-0000-0000-000033CA0000}"/>
    <cellStyle name="Normal 3 3 5 3 7 4" xfId="28641" xr:uid="{00000000-0005-0000-0000-000034CA0000}"/>
    <cellStyle name="Normal 3 3 5 3 7 5" xfId="37027" xr:uid="{00000000-0005-0000-0000-000035CA0000}"/>
    <cellStyle name="Normal 3 3 5 3 7 6" xfId="45413" xr:uid="{00000000-0005-0000-0000-000036CA0000}"/>
    <cellStyle name="Normal 3 3 5 3 7 7" xfId="53799" xr:uid="{00000000-0005-0000-0000-000037CA0000}"/>
    <cellStyle name="Normal 3 3 5 3 8" xfId="9303" xr:uid="{00000000-0005-0000-0000-000038CA0000}"/>
    <cellStyle name="Normal 3 3 5 3 9" xfId="17689" xr:uid="{00000000-0005-0000-0000-000039CA0000}"/>
    <cellStyle name="Normal 3 3 5 4" xfId="1292" xr:uid="{00000000-0005-0000-0000-00003ACA0000}"/>
    <cellStyle name="Normal 3 3 5 4 10" xfId="43317" xr:uid="{00000000-0005-0000-0000-00003BCA0000}"/>
    <cellStyle name="Normal 3 3 5 4 11" xfId="51703" xr:uid="{00000000-0005-0000-0000-00003CCA0000}"/>
    <cellStyle name="Normal 3 3 5 4 12" xfId="60089" xr:uid="{00000000-0005-0000-0000-00003DCA0000}"/>
    <cellStyle name="Normal 3 3 5 4 13" xfId="61478" xr:uid="{00000000-0005-0000-0000-00003ECA0000}"/>
    <cellStyle name="Normal 3 3 5 4 2" xfId="1951" xr:uid="{00000000-0005-0000-0000-00003FCA0000}"/>
    <cellStyle name="Normal 3 3 5 4 2 10" xfId="52276" xr:uid="{00000000-0005-0000-0000-000040CA0000}"/>
    <cellStyle name="Normal 3 3 5 4 2 11" xfId="60662" xr:uid="{00000000-0005-0000-0000-000041CA0000}"/>
    <cellStyle name="Normal 3 3 5 4 2 2" xfId="3243" xr:uid="{00000000-0005-0000-0000-000042CA0000}"/>
    <cellStyle name="Normal 3 3 5 4 2 2 2" xfId="5960" xr:uid="{00000000-0005-0000-0000-000043CA0000}"/>
    <cellStyle name="Normal 3 3 5 4 2 2 2 2" xfId="17314" xr:uid="{00000000-0005-0000-0000-000044CA0000}"/>
    <cellStyle name="Normal 3 3 5 4 2 2 2 3" xfId="25700" xr:uid="{00000000-0005-0000-0000-000045CA0000}"/>
    <cellStyle name="Normal 3 3 5 4 2 2 2 4" xfId="34086" xr:uid="{00000000-0005-0000-0000-000046CA0000}"/>
    <cellStyle name="Normal 3 3 5 4 2 2 2 5" xfId="42472" xr:uid="{00000000-0005-0000-0000-000047CA0000}"/>
    <cellStyle name="Normal 3 3 5 4 2 2 2 6" xfId="50858" xr:uid="{00000000-0005-0000-0000-000048CA0000}"/>
    <cellStyle name="Normal 3 3 5 4 2 2 2 7" xfId="59244" xr:uid="{00000000-0005-0000-0000-000049CA0000}"/>
    <cellStyle name="Normal 3 3 5 4 2 2 3" xfId="8928" xr:uid="{00000000-0005-0000-0000-00004ACA0000}"/>
    <cellStyle name="Normal 3 3 5 4 2 2 3 2" xfId="14604" xr:uid="{00000000-0005-0000-0000-00004BCA0000}"/>
    <cellStyle name="Normal 3 3 5 4 2 2 3 3" xfId="22990" xr:uid="{00000000-0005-0000-0000-00004CCA0000}"/>
    <cellStyle name="Normal 3 3 5 4 2 2 3 4" xfId="31376" xr:uid="{00000000-0005-0000-0000-00004DCA0000}"/>
    <cellStyle name="Normal 3 3 5 4 2 2 3 5" xfId="39762" xr:uid="{00000000-0005-0000-0000-00004ECA0000}"/>
    <cellStyle name="Normal 3 3 5 4 2 2 3 6" xfId="48148" xr:uid="{00000000-0005-0000-0000-00004FCA0000}"/>
    <cellStyle name="Normal 3 3 5 4 2 2 3 7" xfId="56534" xr:uid="{00000000-0005-0000-0000-000050CA0000}"/>
    <cellStyle name="Normal 3 3 5 4 2 2 4" xfId="11638" xr:uid="{00000000-0005-0000-0000-000051CA0000}"/>
    <cellStyle name="Normal 3 3 5 4 2 2 5" xfId="20024" xr:uid="{00000000-0005-0000-0000-000052CA0000}"/>
    <cellStyle name="Normal 3 3 5 4 2 2 6" xfId="28410" xr:uid="{00000000-0005-0000-0000-000053CA0000}"/>
    <cellStyle name="Normal 3 3 5 4 2 2 7" xfId="36796" xr:uid="{00000000-0005-0000-0000-000054CA0000}"/>
    <cellStyle name="Normal 3 3 5 4 2 2 8" xfId="45182" xr:uid="{00000000-0005-0000-0000-000055CA0000}"/>
    <cellStyle name="Normal 3 3 5 4 2 2 9" xfId="53568" xr:uid="{00000000-0005-0000-0000-000056CA0000}"/>
    <cellStyle name="Normal 3 3 5 4 2 3" xfId="4668" xr:uid="{00000000-0005-0000-0000-000057CA0000}"/>
    <cellStyle name="Normal 3 3 5 4 2 3 2" xfId="16022" xr:uid="{00000000-0005-0000-0000-000058CA0000}"/>
    <cellStyle name="Normal 3 3 5 4 2 3 3" xfId="24408" xr:uid="{00000000-0005-0000-0000-000059CA0000}"/>
    <cellStyle name="Normal 3 3 5 4 2 3 4" xfId="32794" xr:uid="{00000000-0005-0000-0000-00005ACA0000}"/>
    <cellStyle name="Normal 3 3 5 4 2 3 5" xfId="41180" xr:uid="{00000000-0005-0000-0000-00005BCA0000}"/>
    <cellStyle name="Normal 3 3 5 4 2 3 6" xfId="49566" xr:uid="{00000000-0005-0000-0000-00005CCA0000}"/>
    <cellStyle name="Normal 3 3 5 4 2 3 7" xfId="57952" xr:uid="{00000000-0005-0000-0000-00005DCA0000}"/>
    <cellStyle name="Normal 3 3 5 4 2 4" xfId="7636" xr:uid="{00000000-0005-0000-0000-00005ECA0000}"/>
    <cellStyle name="Normal 3 3 5 4 2 4 2" xfId="13312" xr:uid="{00000000-0005-0000-0000-00005FCA0000}"/>
    <cellStyle name="Normal 3 3 5 4 2 4 3" xfId="21698" xr:uid="{00000000-0005-0000-0000-000060CA0000}"/>
    <cellStyle name="Normal 3 3 5 4 2 4 4" xfId="30084" xr:uid="{00000000-0005-0000-0000-000061CA0000}"/>
    <cellStyle name="Normal 3 3 5 4 2 4 5" xfId="38470" xr:uid="{00000000-0005-0000-0000-000062CA0000}"/>
    <cellStyle name="Normal 3 3 5 4 2 4 6" xfId="46856" xr:uid="{00000000-0005-0000-0000-000063CA0000}"/>
    <cellStyle name="Normal 3 3 5 4 2 4 7" xfId="55242" xr:uid="{00000000-0005-0000-0000-000064CA0000}"/>
    <cellStyle name="Normal 3 3 5 4 2 5" xfId="10346" xr:uid="{00000000-0005-0000-0000-000065CA0000}"/>
    <cellStyle name="Normal 3 3 5 4 2 6" xfId="18732" xr:uid="{00000000-0005-0000-0000-000066CA0000}"/>
    <cellStyle name="Normal 3 3 5 4 2 7" xfId="27118" xr:uid="{00000000-0005-0000-0000-000067CA0000}"/>
    <cellStyle name="Normal 3 3 5 4 2 8" xfId="35504" xr:uid="{00000000-0005-0000-0000-000068CA0000}"/>
    <cellStyle name="Normal 3 3 5 4 2 9" xfId="43890" xr:uid="{00000000-0005-0000-0000-000069CA0000}"/>
    <cellStyle name="Normal 3 3 5 4 3" xfId="2398" xr:uid="{00000000-0005-0000-0000-00006ACA0000}"/>
    <cellStyle name="Normal 3 3 5 4 3 2" xfId="5115" xr:uid="{00000000-0005-0000-0000-00006BCA0000}"/>
    <cellStyle name="Normal 3 3 5 4 3 2 2" xfId="16469" xr:uid="{00000000-0005-0000-0000-00006CCA0000}"/>
    <cellStyle name="Normal 3 3 5 4 3 2 3" xfId="24855" xr:uid="{00000000-0005-0000-0000-00006DCA0000}"/>
    <cellStyle name="Normal 3 3 5 4 3 2 4" xfId="33241" xr:uid="{00000000-0005-0000-0000-00006ECA0000}"/>
    <cellStyle name="Normal 3 3 5 4 3 2 5" xfId="41627" xr:uid="{00000000-0005-0000-0000-00006FCA0000}"/>
    <cellStyle name="Normal 3 3 5 4 3 2 6" xfId="50013" xr:uid="{00000000-0005-0000-0000-000070CA0000}"/>
    <cellStyle name="Normal 3 3 5 4 3 2 7" xfId="58399" xr:uid="{00000000-0005-0000-0000-000071CA0000}"/>
    <cellStyle name="Normal 3 3 5 4 3 3" xfId="8083" xr:uid="{00000000-0005-0000-0000-000072CA0000}"/>
    <cellStyle name="Normal 3 3 5 4 3 3 2" xfId="13759" xr:uid="{00000000-0005-0000-0000-000073CA0000}"/>
    <cellStyle name="Normal 3 3 5 4 3 3 3" xfId="22145" xr:uid="{00000000-0005-0000-0000-000074CA0000}"/>
    <cellStyle name="Normal 3 3 5 4 3 3 4" xfId="30531" xr:uid="{00000000-0005-0000-0000-000075CA0000}"/>
    <cellStyle name="Normal 3 3 5 4 3 3 5" xfId="38917" xr:uid="{00000000-0005-0000-0000-000076CA0000}"/>
    <cellStyle name="Normal 3 3 5 4 3 3 6" xfId="47303" xr:uid="{00000000-0005-0000-0000-000077CA0000}"/>
    <cellStyle name="Normal 3 3 5 4 3 3 7" xfId="55689" xr:uid="{00000000-0005-0000-0000-000078CA0000}"/>
    <cellStyle name="Normal 3 3 5 4 3 4" xfId="10793" xr:uid="{00000000-0005-0000-0000-000079CA0000}"/>
    <cellStyle name="Normal 3 3 5 4 3 5" xfId="19179" xr:uid="{00000000-0005-0000-0000-00007ACA0000}"/>
    <cellStyle name="Normal 3 3 5 4 3 6" xfId="27565" xr:uid="{00000000-0005-0000-0000-00007BCA0000}"/>
    <cellStyle name="Normal 3 3 5 4 3 7" xfId="35951" xr:uid="{00000000-0005-0000-0000-00007CCA0000}"/>
    <cellStyle name="Normal 3 3 5 4 3 8" xfId="44337" xr:uid="{00000000-0005-0000-0000-00007DCA0000}"/>
    <cellStyle name="Normal 3 3 5 4 3 9" xfId="52723" xr:uid="{00000000-0005-0000-0000-00007ECA0000}"/>
    <cellStyle name="Normal 3 3 5 4 4" xfId="4095" xr:uid="{00000000-0005-0000-0000-00007FCA0000}"/>
    <cellStyle name="Normal 3 3 5 4 4 2" xfId="15449" xr:uid="{00000000-0005-0000-0000-000080CA0000}"/>
    <cellStyle name="Normal 3 3 5 4 4 3" xfId="23835" xr:uid="{00000000-0005-0000-0000-000081CA0000}"/>
    <cellStyle name="Normal 3 3 5 4 4 4" xfId="32221" xr:uid="{00000000-0005-0000-0000-000082CA0000}"/>
    <cellStyle name="Normal 3 3 5 4 4 5" xfId="40607" xr:uid="{00000000-0005-0000-0000-000083CA0000}"/>
    <cellStyle name="Normal 3 3 5 4 4 6" xfId="48993" xr:uid="{00000000-0005-0000-0000-000084CA0000}"/>
    <cellStyle name="Normal 3 3 5 4 4 7" xfId="57379" xr:uid="{00000000-0005-0000-0000-000085CA0000}"/>
    <cellStyle name="Normal 3 3 5 4 5" xfId="7063" xr:uid="{00000000-0005-0000-0000-000086CA0000}"/>
    <cellStyle name="Normal 3 3 5 4 5 2" xfId="12739" xr:uid="{00000000-0005-0000-0000-000087CA0000}"/>
    <cellStyle name="Normal 3 3 5 4 5 3" xfId="21125" xr:uid="{00000000-0005-0000-0000-000088CA0000}"/>
    <cellStyle name="Normal 3 3 5 4 5 4" xfId="29511" xr:uid="{00000000-0005-0000-0000-000089CA0000}"/>
    <cellStyle name="Normal 3 3 5 4 5 5" xfId="37897" xr:uid="{00000000-0005-0000-0000-00008ACA0000}"/>
    <cellStyle name="Normal 3 3 5 4 5 6" xfId="46283" xr:uid="{00000000-0005-0000-0000-00008BCA0000}"/>
    <cellStyle name="Normal 3 3 5 4 5 7" xfId="54669" xr:uid="{00000000-0005-0000-0000-00008CCA0000}"/>
    <cellStyle name="Normal 3 3 5 4 6" xfId="9773" xr:uid="{00000000-0005-0000-0000-00008DCA0000}"/>
    <cellStyle name="Normal 3 3 5 4 7" xfId="18159" xr:uid="{00000000-0005-0000-0000-00008ECA0000}"/>
    <cellStyle name="Normal 3 3 5 4 8" xfId="26545" xr:uid="{00000000-0005-0000-0000-00008FCA0000}"/>
    <cellStyle name="Normal 3 3 5 4 9" xfId="34931" xr:uid="{00000000-0005-0000-0000-000090CA0000}"/>
    <cellStyle name="Normal 3 3 5 5" xfId="1287" xr:uid="{00000000-0005-0000-0000-000091CA0000}"/>
    <cellStyle name="Normal 3 3 5 5 10" xfId="51698" xr:uid="{00000000-0005-0000-0000-000092CA0000}"/>
    <cellStyle name="Normal 3 3 5 5 11" xfId="60084" xr:uid="{00000000-0005-0000-0000-000093CA0000}"/>
    <cellStyle name="Normal 3 3 5 5 2" xfId="3238" xr:uid="{00000000-0005-0000-0000-000094CA0000}"/>
    <cellStyle name="Normal 3 3 5 5 2 2" xfId="5955" xr:uid="{00000000-0005-0000-0000-000095CA0000}"/>
    <cellStyle name="Normal 3 3 5 5 2 2 2" xfId="17309" xr:uid="{00000000-0005-0000-0000-000096CA0000}"/>
    <cellStyle name="Normal 3 3 5 5 2 2 3" xfId="25695" xr:uid="{00000000-0005-0000-0000-000097CA0000}"/>
    <cellStyle name="Normal 3 3 5 5 2 2 4" xfId="34081" xr:uid="{00000000-0005-0000-0000-000098CA0000}"/>
    <cellStyle name="Normal 3 3 5 5 2 2 5" xfId="42467" xr:uid="{00000000-0005-0000-0000-000099CA0000}"/>
    <cellStyle name="Normal 3 3 5 5 2 2 6" xfId="50853" xr:uid="{00000000-0005-0000-0000-00009ACA0000}"/>
    <cellStyle name="Normal 3 3 5 5 2 2 7" xfId="59239" xr:uid="{00000000-0005-0000-0000-00009BCA0000}"/>
    <cellStyle name="Normal 3 3 5 5 2 3" xfId="8923" xr:uid="{00000000-0005-0000-0000-00009CCA0000}"/>
    <cellStyle name="Normal 3 3 5 5 2 3 2" xfId="14599" xr:uid="{00000000-0005-0000-0000-00009DCA0000}"/>
    <cellStyle name="Normal 3 3 5 5 2 3 3" xfId="22985" xr:uid="{00000000-0005-0000-0000-00009ECA0000}"/>
    <cellStyle name="Normal 3 3 5 5 2 3 4" xfId="31371" xr:uid="{00000000-0005-0000-0000-00009FCA0000}"/>
    <cellStyle name="Normal 3 3 5 5 2 3 5" xfId="39757" xr:uid="{00000000-0005-0000-0000-0000A0CA0000}"/>
    <cellStyle name="Normal 3 3 5 5 2 3 6" xfId="48143" xr:uid="{00000000-0005-0000-0000-0000A1CA0000}"/>
    <cellStyle name="Normal 3 3 5 5 2 3 7" xfId="56529" xr:uid="{00000000-0005-0000-0000-0000A2CA0000}"/>
    <cellStyle name="Normal 3 3 5 5 2 4" xfId="11633" xr:uid="{00000000-0005-0000-0000-0000A3CA0000}"/>
    <cellStyle name="Normal 3 3 5 5 2 5" xfId="20019" xr:uid="{00000000-0005-0000-0000-0000A4CA0000}"/>
    <cellStyle name="Normal 3 3 5 5 2 6" xfId="28405" xr:uid="{00000000-0005-0000-0000-0000A5CA0000}"/>
    <cellStyle name="Normal 3 3 5 5 2 7" xfId="36791" xr:uid="{00000000-0005-0000-0000-0000A6CA0000}"/>
    <cellStyle name="Normal 3 3 5 5 2 8" xfId="45177" xr:uid="{00000000-0005-0000-0000-0000A7CA0000}"/>
    <cellStyle name="Normal 3 3 5 5 2 9" xfId="53563" xr:uid="{00000000-0005-0000-0000-0000A8CA0000}"/>
    <cellStyle name="Normal 3 3 5 5 3" xfId="4090" xr:uid="{00000000-0005-0000-0000-0000A9CA0000}"/>
    <cellStyle name="Normal 3 3 5 5 3 2" xfId="15444" xr:uid="{00000000-0005-0000-0000-0000AACA0000}"/>
    <cellStyle name="Normal 3 3 5 5 3 3" xfId="23830" xr:uid="{00000000-0005-0000-0000-0000ABCA0000}"/>
    <cellStyle name="Normal 3 3 5 5 3 4" xfId="32216" xr:uid="{00000000-0005-0000-0000-0000ACCA0000}"/>
    <cellStyle name="Normal 3 3 5 5 3 5" xfId="40602" xr:uid="{00000000-0005-0000-0000-0000ADCA0000}"/>
    <cellStyle name="Normal 3 3 5 5 3 6" xfId="48988" xr:uid="{00000000-0005-0000-0000-0000AECA0000}"/>
    <cellStyle name="Normal 3 3 5 5 3 7" xfId="57374" xr:uid="{00000000-0005-0000-0000-0000AFCA0000}"/>
    <cellStyle name="Normal 3 3 5 5 4" xfId="7058" xr:uid="{00000000-0005-0000-0000-0000B0CA0000}"/>
    <cellStyle name="Normal 3 3 5 5 4 2" xfId="12734" xr:uid="{00000000-0005-0000-0000-0000B1CA0000}"/>
    <cellStyle name="Normal 3 3 5 5 4 3" xfId="21120" xr:uid="{00000000-0005-0000-0000-0000B2CA0000}"/>
    <cellStyle name="Normal 3 3 5 5 4 4" xfId="29506" xr:uid="{00000000-0005-0000-0000-0000B3CA0000}"/>
    <cellStyle name="Normal 3 3 5 5 4 5" xfId="37892" xr:uid="{00000000-0005-0000-0000-0000B4CA0000}"/>
    <cellStyle name="Normal 3 3 5 5 4 6" xfId="46278" xr:uid="{00000000-0005-0000-0000-0000B5CA0000}"/>
    <cellStyle name="Normal 3 3 5 5 4 7" xfId="54664" xr:uid="{00000000-0005-0000-0000-0000B6CA0000}"/>
    <cellStyle name="Normal 3 3 5 5 5" xfId="9768" xr:uid="{00000000-0005-0000-0000-0000B7CA0000}"/>
    <cellStyle name="Normal 3 3 5 5 6" xfId="18154" xr:uid="{00000000-0005-0000-0000-0000B8CA0000}"/>
    <cellStyle name="Normal 3 3 5 5 7" xfId="26540" xr:uid="{00000000-0005-0000-0000-0000B9CA0000}"/>
    <cellStyle name="Normal 3 3 5 5 8" xfId="34926" xr:uid="{00000000-0005-0000-0000-0000BACA0000}"/>
    <cellStyle name="Normal 3 3 5 5 9" xfId="43312" xr:uid="{00000000-0005-0000-0000-0000BBCA0000}"/>
    <cellStyle name="Normal 3 3 5 6" xfId="1750" xr:uid="{00000000-0005-0000-0000-0000BCCA0000}"/>
    <cellStyle name="Normal 3 3 5 6 10" xfId="52075" xr:uid="{00000000-0005-0000-0000-0000BDCA0000}"/>
    <cellStyle name="Normal 3 3 5 6 11" xfId="60461" xr:uid="{00000000-0005-0000-0000-0000BECA0000}"/>
    <cellStyle name="Normal 3 3 5 6 2" xfId="2770" xr:uid="{00000000-0005-0000-0000-0000BFCA0000}"/>
    <cellStyle name="Normal 3 3 5 6 2 2" xfId="5487" xr:uid="{00000000-0005-0000-0000-0000C0CA0000}"/>
    <cellStyle name="Normal 3 3 5 6 2 2 2" xfId="16841" xr:uid="{00000000-0005-0000-0000-0000C1CA0000}"/>
    <cellStyle name="Normal 3 3 5 6 2 2 3" xfId="25227" xr:uid="{00000000-0005-0000-0000-0000C2CA0000}"/>
    <cellStyle name="Normal 3 3 5 6 2 2 4" xfId="33613" xr:uid="{00000000-0005-0000-0000-0000C3CA0000}"/>
    <cellStyle name="Normal 3 3 5 6 2 2 5" xfId="41999" xr:uid="{00000000-0005-0000-0000-0000C4CA0000}"/>
    <cellStyle name="Normal 3 3 5 6 2 2 6" xfId="50385" xr:uid="{00000000-0005-0000-0000-0000C5CA0000}"/>
    <cellStyle name="Normal 3 3 5 6 2 2 7" xfId="58771" xr:uid="{00000000-0005-0000-0000-0000C6CA0000}"/>
    <cellStyle name="Normal 3 3 5 6 2 3" xfId="8455" xr:uid="{00000000-0005-0000-0000-0000C7CA0000}"/>
    <cellStyle name="Normal 3 3 5 6 2 3 2" xfId="14131" xr:uid="{00000000-0005-0000-0000-0000C8CA0000}"/>
    <cellStyle name="Normal 3 3 5 6 2 3 3" xfId="22517" xr:uid="{00000000-0005-0000-0000-0000C9CA0000}"/>
    <cellStyle name="Normal 3 3 5 6 2 3 4" xfId="30903" xr:uid="{00000000-0005-0000-0000-0000CACA0000}"/>
    <cellStyle name="Normal 3 3 5 6 2 3 5" xfId="39289" xr:uid="{00000000-0005-0000-0000-0000CBCA0000}"/>
    <cellStyle name="Normal 3 3 5 6 2 3 6" xfId="47675" xr:uid="{00000000-0005-0000-0000-0000CCCA0000}"/>
    <cellStyle name="Normal 3 3 5 6 2 3 7" xfId="56061" xr:uid="{00000000-0005-0000-0000-0000CDCA0000}"/>
    <cellStyle name="Normal 3 3 5 6 2 4" xfId="11165" xr:uid="{00000000-0005-0000-0000-0000CECA0000}"/>
    <cellStyle name="Normal 3 3 5 6 2 5" xfId="19551" xr:uid="{00000000-0005-0000-0000-0000CFCA0000}"/>
    <cellStyle name="Normal 3 3 5 6 2 6" xfId="27937" xr:uid="{00000000-0005-0000-0000-0000D0CA0000}"/>
    <cellStyle name="Normal 3 3 5 6 2 7" xfId="36323" xr:uid="{00000000-0005-0000-0000-0000D1CA0000}"/>
    <cellStyle name="Normal 3 3 5 6 2 8" xfId="44709" xr:uid="{00000000-0005-0000-0000-0000D2CA0000}"/>
    <cellStyle name="Normal 3 3 5 6 2 9" xfId="53095" xr:uid="{00000000-0005-0000-0000-0000D3CA0000}"/>
    <cellStyle name="Normal 3 3 5 6 3" xfId="4467" xr:uid="{00000000-0005-0000-0000-0000D4CA0000}"/>
    <cellStyle name="Normal 3 3 5 6 3 2" xfId="15821" xr:uid="{00000000-0005-0000-0000-0000D5CA0000}"/>
    <cellStyle name="Normal 3 3 5 6 3 3" xfId="24207" xr:uid="{00000000-0005-0000-0000-0000D6CA0000}"/>
    <cellStyle name="Normal 3 3 5 6 3 4" xfId="32593" xr:uid="{00000000-0005-0000-0000-0000D7CA0000}"/>
    <cellStyle name="Normal 3 3 5 6 3 5" xfId="40979" xr:uid="{00000000-0005-0000-0000-0000D8CA0000}"/>
    <cellStyle name="Normal 3 3 5 6 3 6" xfId="49365" xr:uid="{00000000-0005-0000-0000-0000D9CA0000}"/>
    <cellStyle name="Normal 3 3 5 6 3 7" xfId="57751" xr:uid="{00000000-0005-0000-0000-0000DACA0000}"/>
    <cellStyle name="Normal 3 3 5 6 4" xfId="7435" xr:uid="{00000000-0005-0000-0000-0000DBCA0000}"/>
    <cellStyle name="Normal 3 3 5 6 4 2" xfId="13111" xr:uid="{00000000-0005-0000-0000-0000DCCA0000}"/>
    <cellStyle name="Normal 3 3 5 6 4 3" xfId="21497" xr:uid="{00000000-0005-0000-0000-0000DDCA0000}"/>
    <cellStyle name="Normal 3 3 5 6 4 4" xfId="29883" xr:uid="{00000000-0005-0000-0000-0000DECA0000}"/>
    <cellStyle name="Normal 3 3 5 6 4 5" xfId="38269" xr:uid="{00000000-0005-0000-0000-0000DFCA0000}"/>
    <cellStyle name="Normal 3 3 5 6 4 6" xfId="46655" xr:uid="{00000000-0005-0000-0000-0000E0CA0000}"/>
    <cellStyle name="Normal 3 3 5 6 4 7" xfId="55041" xr:uid="{00000000-0005-0000-0000-0000E1CA0000}"/>
    <cellStyle name="Normal 3 3 5 6 5" xfId="10145" xr:uid="{00000000-0005-0000-0000-0000E2CA0000}"/>
    <cellStyle name="Normal 3 3 5 6 6" xfId="18531" xr:uid="{00000000-0005-0000-0000-0000E3CA0000}"/>
    <cellStyle name="Normal 3 3 5 6 7" xfId="26917" xr:uid="{00000000-0005-0000-0000-0000E4CA0000}"/>
    <cellStyle name="Normal 3 3 5 6 8" xfId="35303" xr:uid="{00000000-0005-0000-0000-0000E5CA0000}"/>
    <cellStyle name="Normal 3 3 5 6 9" xfId="43689" xr:uid="{00000000-0005-0000-0000-0000E6CA0000}"/>
    <cellStyle name="Normal 3 3 5 7" xfId="2393" xr:uid="{00000000-0005-0000-0000-0000E7CA0000}"/>
    <cellStyle name="Normal 3 3 5 7 2" xfId="5110" xr:uid="{00000000-0005-0000-0000-0000E8CA0000}"/>
    <cellStyle name="Normal 3 3 5 7 2 2" xfId="16464" xr:uid="{00000000-0005-0000-0000-0000E9CA0000}"/>
    <cellStyle name="Normal 3 3 5 7 2 3" xfId="24850" xr:uid="{00000000-0005-0000-0000-0000EACA0000}"/>
    <cellStyle name="Normal 3 3 5 7 2 4" xfId="33236" xr:uid="{00000000-0005-0000-0000-0000EBCA0000}"/>
    <cellStyle name="Normal 3 3 5 7 2 5" xfId="41622" xr:uid="{00000000-0005-0000-0000-0000ECCA0000}"/>
    <cellStyle name="Normal 3 3 5 7 2 6" xfId="50008" xr:uid="{00000000-0005-0000-0000-0000EDCA0000}"/>
    <cellStyle name="Normal 3 3 5 7 2 7" xfId="58394" xr:uid="{00000000-0005-0000-0000-0000EECA0000}"/>
    <cellStyle name="Normal 3 3 5 7 3" xfId="8078" xr:uid="{00000000-0005-0000-0000-0000EFCA0000}"/>
    <cellStyle name="Normal 3 3 5 7 3 2" xfId="13754" xr:uid="{00000000-0005-0000-0000-0000F0CA0000}"/>
    <cellStyle name="Normal 3 3 5 7 3 3" xfId="22140" xr:uid="{00000000-0005-0000-0000-0000F1CA0000}"/>
    <cellStyle name="Normal 3 3 5 7 3 4" xfId="30526" xr:uid="{00000000-0005-0000-0000-0000F2CA0000}"/>
    <cellStyle name="Normal 3 3 5 7 3 5" xfId="38912" xr:uid="{00000000-0005-0000-0000-0000F3CA0000}"/>
    <cellStyle name="Normal 3 3 5 7 3 6" xfId="47298" xr:uid="{00000000-0005-0000-0000-0000F4CA0000}"/>
    <cellStyle name="Normal 3 3 5 7 3 7" xfId="55684" xr:uid="{00000000-0005-0000-0000-0000F5CA0000}"/>
    <cellStyle name="Normal 3 3 5 7 4" xfId="10788" xr:uid="{00000000-0005-0000-0000-0000F6CA0000}"/>
    <cellStyle name="Normal 3 3 5 7 5" xfId="19174" xr:uid="{00000000-0005-0000-0000-0000F7CA0000}"/>
    <cellStyle name="Normal 3 3 5 7 6" xfId="27560" xr:uid="{00000000-0005-0000-0000-0000F8CA0000}"/>
    <cellStyle name="Normal 3 3 5 7 7" xfId="35946" xr:uid="{00000000-0005-0000-0000-0000F9CA0000}"/>
    <cellStyle name="Normal 3 3 5 7 8" xfId="44332" xr:uid="{00000000-0005-0000-0000-0000FACA0000}"/>
    <cellStyle name="Normal 3 3 5 7 9" xfId="52718" xr:uid="{00000000-0005-0000-0000-0000FBCA0000}"/>
    <cellStyle name="Normal 3 3 5 8" xfId="785" xr:uid="{00000000-0005-0000-0000-0000FCCA0000}"/>
    <cellStyle name="Normal 3 3 5 8 2" xfId="6590" xr:uid="{00000000-0005-0000-0000-0000FDCA0000}"/>
    <cellStyle name="Normal 3 3 5 8 3" xfId="12266" xr:uid="{00000000-0005-0000-0000-0000FECA0000}"/>
    <cellStyle name="Normal 3 3 5 8 4" xfId="20652" xr:uid="{00000000-0005-0000-0000-0000FFCA0000}"/>
    <cellStyle name="Normal 3 3 5 8 5" xfId="29038" xr:uid="{00000000-0005-0000-0000-000000CB0000}"/>
    <cellStyle name="Normal 3 3 5 8 6" xfId="37424" xr:uid="{00000000-0005-0000-0000-000001CB0000}"/>
    <cellStyle name="Normal 3 3 5 8 7" xfId="45810" xr:uid="{00000000-0005-0000-0000-000002CB0000}"/>
    <cellStyle name="Normal 3 3 5 8 8" xfId="54196" xr:uid="{00000000-0005-0000-0000-000003CB0000}"/>
    <cellStyle name="Normal 3 3 5 9" xfId="3622" xr:uid="{00000000-0005-0000-0000-000004CB0000}"/>
    <cellStyle name="Normal 3 3 5 9 2" xfId="14976" xr:uid="{00000000-0005-0000-0000-000005CB0000}"/>
    <cellStyle name="Normal 3 3 5 9 3" xfId="23362" xr:uid="{00000000-0005-0000-0000-000006CB0000}"/>
    <cellStyle name="Normal 3 3 5 9 4" xfId="31748" xr:uid="{00000000-0005-0000-0000-000007CB0000}"/>
    <cellStyle name="Normal 3 3 5 9 5" xfId="40134" xr:uid="{00000000-0005-0000-0000-000008CB0000}"/>
    <cellStyle name="Normal 3 3 5 9 6" xfId="48520" xr:uid="{00000000-0005-0000-0000-000009CB0000}"/>
    <cellStyle name="Normal 3 3 5 9 7" xfId="56906" xr:uid="{00000000-0005-0000-0000-00000ACB0000}"/>
    <cellStyle name="Normal 3 3 5_Sheet1" xfId="468" xr:uid="{00000000-0005-0000-0000-00000BCB0000}"/>
    <cellStyle name="Normal 3 3 6" xfId="469" xr:uid="{00000000-0005-0000-0000-00000CCB0000}"/>
    <cellStyle name="Normal 3 3 6 10" xfId="9304" xr:uid="{00000000-0005-0000-0000-00000DCB0000}"/>
    <cellStyle name="Normal 3 3 6 11" xfId="17690" xr:uid="{00000000-0005-0000-0000-00000ECB0000}"/>
    <cellStyle name="Normal 3 3 6 12" xfId="26076" xr:uid="{00000000-0005-0000-0000-00000FCB0000}"/>
    <cellStyle name="Normal 3 3 6 13" xfId="34462" xr:uid="{00000000-0005-0000-0000-000010CB0000}"/>
    <cellStyle name="Normal 3 3 6 14" xfId="42848" xr:uid="{00000000-0005-0000-0000-000011CB0000}"/>
    <cellStyle name="Normal 3 3 6 15" xfId="51234" xr:uid="{00000000-0005-0000-0000-000012CB0000}"/>
    <cellStyle name="Normal 3 3 6 16" xfId="59620" xr:uid="{00000000-0005-0000-0000-000013CB0000}"/>
    <cellStyle name="Normal 3 3 6 17" xfId="60987" xr:uid="{00000000-0005-0000-0000-000014CB0000}"/>
    <cellStyle name="Normal 3 3 6 2" xfId="470" xr:uid="{00000000-0005-0000-0000-000015CB0000}"/>
    <cellStyle name="Normal 3 3 6 2 10" xfId="34463" xr:uid="{00000000-0005-0000-0000-000016CB0000}"/>
    <cellStyle name="Normal 3 3 6 2 11" xfId="42849" xr:uid="{00000000-0005-0000-0000-000017CB0000}"/>
    <cellStyle name="Normal 3 3 6 2 12" xfId="51235" xr:uid="{00000000-0005-0000-0000-000018CB0000}"/>
    <cellStyle name="Normal 3 3 6 2 13" xfId="59621" xr:uid="{00000000-0005-0000-0000-000019CB0000}"/>
    <cellStyle name="Normal 3 3 6 2 14" xfId="60988" xr:uid="{00000000-0005-0000-0000-00001ACB0000}"/>
    <cellStyle name="Normal 3 3 6 2 2" xfId="1294" xr:uid="{00000000-0005-0000-0000-00001BCB0000}"/>
    <cellStyle name="Normal 3 3 6 2 2 10" xfId="51705" xr:uid="{00000000-0005-0000-0000-00001CCB0000}"/>
    <cellStyle name="Normal 3 3 6 2 2 11" xfId="60091" xr:uid="{00000000-0005-0000-0000-00001DCB0000}"/>
    <cellStyle name="Normal 3 3 6 2 2 12" xfId="61483" xr:uid="{00000000-0005-0000-0000-00001ECB0000}"/>
    <cellStyle name="Normal 3 3 6 2 2 2" xfId="3245" xr:uid="{00000000-0005-0000-0000-00001FCB0000}"/>
    <cellStyle name="Normal 3 3 6 2 2 2 2" xfId="5962" xr:uid="{00000000-0005-0000-0000-000020CB0000}"/>
    <cellStyle name="Normal 3 3 6 2 2 2 2 2" xfId="17316" xr:uid="{00000000-0005-0000-0000-000021CB0000}"/>
    <cellStyle name="Normal 3 3 6 2 2 2 2 3" xfId="25702" xr:uid="{00000000-0005-0000-0000-000022CB0000}"/>
    <cellStyle name="Normal 3 3 6 2 2 2 2 4" xfId="34088" xr:uid="{00000000-0005-0000-0000-000023CB0000}"/>
    <cellStyle name="Normal 3 3 6 2 2 2 2 5" xfId="42474" xr:uid="{00000000-0005-0000-0000-000024CB0000}"/>
    <cellStyle name="Normal 3 3 6 2 2 2 2 6" xfId="50860" xr:uid="{00000000-0005-0000-0000-000025CB0000}"/>
    <cellStyle name="Normal 3 3 6 2 2 2 2 7" xfId="59246" xr:uid="{00000000-0005-0000-0000-000026CB0000}"/>
    <cellStyle name="Normal 3 3 6 2 2 2 3" xfId="8930" xr:uid="{00000000-0005-0000-0000-000027CB0000}"/>
    <cellStyle name="Normal 3 3 6 2 2 2 3 2" xfId="14606" xr:uid="{00000000-0005-0000-0000-000028CB0000}"/>
    <cellStyle name="Normal 3 3 6 2 2 2 3 3" xfId="22992" xr:uid="{00000000-0005-0000-0000-000029CB0000}"/>
    <cellStyle name="Normal 3 3 6 2 2 2 3 4" xfId="31378" xr:uid="{00000000-0005-0000-0000-00002ACB0000}"/>
    <cellStyle name="Normal 3 3 6 2 2 2 3 5" xfId="39764" xr:uid="{00000000-0005-0000-0000-00002BCB0000}"/>
    <cellStyle name="Normal 3 3 6 2 2 2 3 6" xfId="48150" xr:uid="{00000000-0005-0000-0000-00002CCB0000}"/>
    <cellStyle name="Normal 3 3 6 2 2 2 3 7" xfId="56536" xr:uid="{00000000-0005-0000-0000-00002DCB0000}"/>
    <cellStyle name="Normal 3 3 6 2 2 2 4" xfId="11640" xr:uid="{00000000-0005-0000-0000-00002ECB0000}"/>
    <cellStyle name="Normal 3 3 6 2 2 2 5" xfId="20026" xr:uid="{00000000-0005-0000-0000-00002FCB0000}"/>
    <cellStyle name="Normal 3 3 6 2 2 2 6" xfId="28412" xr:uid="{00000000-0005-0000-0000-000030CB0000}"/>
    <cellStyle name="Normal 3 3 6 2 2 2 7" xfId="36798" xr:uid="{00000000-0005-0000-0000-000031CB0000}"/>
    <cellStyle name="Normal 3 3 6 2 2 2 8" xfId="45184" xr:uid="{00000000-0005-0000-0000-000032CB0000}"/>
    <cellStyle name="Normal 3 3 6 2 2 2 9" xfId="53570" xr:uid="{00000000-0005-0000-0000-000033CB0000}"/>
    <cellStyle name="Normal 3 3 6 2 2 3" xfId="4097" xr:uid="{00000000-0005-0000-0000-000034CB0000}"/>
    <cellStyle name="Normal 3 3 6 2 2 3 2" xfId="15451" xr:uid="{00000000-0005-0000-0000-000035CB0000}"/>
    <cellStyle name="Normal 3 3 6 2 2 3 3" xfId="23837" xr:uid="{00000000-0005-0000-0000-000036CB0000}"/>
    <cellStyle name="Normal 3 3 6 2 2 3 4" xfId="32223" xr:uid="{00000000-0005-0000-0000-000037CB0000}"/>
    <cellStyle name="Normal 3 3 6 2 2 3 5" xfId="40609" xr:uid="{00000000-0005-0000-0000-000038CB0000}"/>
    <cellStyle name="Normal 3 3 6 2 2 3 6" xfId="48995" xr:uid="{00000000-0005-0000-0000-000039CB0000}"/>
    <cellStyle name="Normal 3 3 6 2 2 3 7" xfId="57381" xr:uid="{00000000-0005-0000-0000-00003ACB0000}"/>
    <cellStyle name="Normal 3 3 6 2 2 4" xfId="7065" xr:uid="{00000000-0005-0000-0000-00003BCB0000}"/>
    <cellStyle name="Normal 3 3 6 2 2 4 2" xfId="12741" xr:uid="{00000000-0005-0000-0000-00003CCB0000}"/>
    <cellStyle name="Normal 3 3 6 2 2 4 3" xfId="21127" xr:uid="{00000000-0005-0000-0000-00003DCB0000}"/>
    <cellStyle name="Normal 3 3 6 2 2 4 4" xfId="29513" xr:uid="{00000000-0005-0000-0000-00003ECB0000}"/>
    <cellStyle name="Normal 3 3 6 2 2 4 5" xfId="37899" xr:uid="{00000000-0005-0000-0000-00003FCB0000}"/>
    <cellStyle name="Normal 3 3 6 2 2 4 6" xfId="46285" xr:uid="{00000000-0005-0000-0000-000040CB0000}"/>
    <cellStyle name="Normal 3 3 6 2 2 4 7" xfId="54671" xr:uid="{00000000-0005-0000-0000-000041CB0000}"/>
    <cellStyle name="Normal 3 3 6 2 2 5" xfId="9775" xr:uid="{00000000-0005-0000-0000-000042CB0000}"/>
    <cellStyle name="Normal 3 3 6 2 2 6" xfId="18161" xr:uid="{00000000-0005-0000-0000-000043CB0000}"/>
    <cellStyle name="Normal 3 3 6 2 2 7" xfId="26547" xr:uid="{00000000-0005-0000-0000-000044CB0000}"/>
    <cellStyle name="Normal 3 3 6 2 2 8" xfId="34933" xr:uid="{00000000-0005-0000-0000-000045CB0000}"/>
    <cellStyle name="Normal 3 3 6 2 2 9" xfId="43319" xr:uid="{00000000-0005-0000-0000-000046CB0000}"/>
    <cellStyle name="Normal 3 3 6 2 3" xfId="1755" xr:uid="{00000000-0005-0000-0000-000047CB0000}"/>
    <cellStyle name="Normal 3 3 6 2 3 10" xfId="52080" xr:uid="{00000000-0005-0000-0000-000048CB0000}"/>
    <cellStyle name="Normal 3 3 6 2 3 11" xfId="60466" xr:uid="{00000000-0005-0000-0000-000049CB0000}"/>
    <cellStyle name="Normal 3 3 6 2 3 2" xfId="2775" xr:uid="{00000000-0005-0000-0000-00004ACB0000}"/>
    <cellStyle name="Normal 3 3 6 2 3 2 2" xfId="5492" xr:uid="{00000000-0005-0000-0000-00004BCB0000}"/>
    <cellStyle name="Normal 3 3 6 2 3 2 2 2" xfId="16846" xr:uid="{00000000-0005-0000-0000-00004CCB0000}"/>
    <cellStyle name="Normal 3 3 6 2 3 2 2 3" xfId="25232" xr:uid="{00000000-0005-0000-0000-00004DCB0000}"/>
    <cellStyle name="Normal 3 3 6 2 3 2 2 4" xfId="33618" xr:uid="{00000000-0005-0000-0000-00004ECB0000}"/>
    <cellStyle name="Normal 3 3 6 2 3 2 2 5" xfId="42004" xr:uid="{00000000-0005-0000-0000-00004FCB0000}"/>
    <cellStyle name="Normal 3 3 6 2 3 2 2 6" xfId="50390" xr:uid="{00000000-0005-0000-0000-000050CB0000}"/>
    <cellStyle name="Normal 3 3 6 2 3 2 2 7" xfId="58776" xr:uid="{00000000-0005-0000-0000-000051CB0000}"/>
    <cellStyle name="Normal 3 3 6 2 3 2 3" xfId="8460" xr:uid="{00000000-0005-0000-0000-000052CB0000}"/>
    <cellStyle name="Normal 3 3 6 2 3 2 3 2" xfId="14136" xr:uid="{00000000-0005-0000-0000-000053CB0000}"/>
    <cellStyle name="Normal 3 3 6 2 3 2 3 3" xfId="22522" xr:uid="{00000000-0005-0000-0000-000054CB0000}"/>
    <cellStyle name="Normal 3 3 6 2 3 2 3 4" xfId="30908" xr:uid="{00000000-0005-0000-0000-000055CB0000}"/>
    <cellStyle name="Normal 3 3 6 2 3 2 3 5" xfId="39294" xr:uid="{00000000-0005-0000-0000-000056CB0000}"/>
    <cellStyle name="Normal 3 3 6 2 3 2 3 6" xfId="47680" xr:uid="{00000000-0005-0000-0000-000057CB0000}"/>
    <cellStyle name="Normal 3 3 6 2 3 2 3 7" xfId="56066" xr:uid="{00000000-0005-0000-0000-000058CB0000}"/>
    <cellStyle name="Normal 3 3 6 2 3 2 4" xfId="11170" xr:uid="{00000000-0005-0000-0000-000059CB0000}"/>
    <cellStyle name="Normal 3 3 6 2 3 2 5" xfId="19556" xr:uid="{00000000-0005-0000-0000-00005ACB0000}"/>
    <cellStyle name="Normal 3 3 6 2 3 2 6" xfId="27942" xr:uid="{00000000-0005-0000-0000-00005BCB0000}"/>
    <cellStyle name="Normal 3 3 6 2 3 2 7" xfId="36328" xr:uid="{00000000-0005-0000-0000-00005CCB0000}"/>
    <cellStyle name="Normal 3 3 6 2 3 2 8" xfId="44714" xr:uid="{00000000-0005-0000-0000-00005DCB0000}"/>
    <cellStyle name="Normal 3 3 6 2 3 2 9" xfId="53100" xr:uid="{00000000-0005-0000-0000-00005ECB0000}"/>
    <cellStyle name="Normal 3 3 6 2 3 3" xfId="4472" xr:uid="{00000000-0005-0000-0000-00005FCB0000}"/>
    <cellStyle name="Normal 3 3 6 2 3 3 2" xfId="15826" xr:uid="{00000000-0005-0000-0000-000060CB0000}"/>
    <cellStyle name="Normal 3 3 6 2 3 3 3" xfId="24212" xr:uid="{00000000-0005-0000-0000-000061CB0000}"/>
    <cellStyle name="Normal 3 3 6 2 3 3 4" xfId="32598" xr:uid="{00000000-0005-0000-0000-000062CB0000}"/>
    <cellStyle name="Normal 3 3 6 2 3 3 5" xfId="40984" xr:uid="{00000000-0005-0000-0000-000063CB0000}"/>
    <cellStyle name="Normal 3 3 6 2 3 3 6" xfId="49370" xr:uid="{00000000-0005-0000-0000-000064CB0000}"/>
    <cellStyle name="Normal 3 3 6 2 3 3 7" xfId="57756" xr:uid="{00000000-0005-0000-0000-000065CB0000}"/>
    <cellStyle name="Normal 3 3 6 2 3 4" xfId="7440" xr:uid="{00000000-0005-0000-0000-000066CB0000}"/>
    <cellStyle name="Normal 3 3 6 2 3 4 2" xfId="13116" xr:uid="{00000000-0005-0000-0000-000067CB0000}"/>
    <cellStyle name="Normal 3 3 6 2 3 4 3" xfId="21502" xr:uid="{00000000-0005-0000-0000-000068CB0000}"/>
    <cellStyle name="Normal 3 3 6 2 3 4 4" xfId="29888" xr:uid="{00000000-0005-0000-0000-000069CB0000}"/>
    <cellStyle name="Normal 3 3 6 2 3 4 5" xfId="38274" xr:uid="{00000000-0005-0000-0000-00006ACB0000}"/>
    <cellStyle name="Normal 3 3 6 2 3 4 6" xfId="46660" xr:uid="{00000000-0005-0000-0000-00006BCB0000}"/>
    <cellStyle name="Normal 3 3 6 2 3 4 7" xfId="55046" xr:uid="{00000000-0005-0000-0000-00006CCB0000}"/>
    <cellStyle name="Normal 3 3 6 2 3 5" xfId="10150" xr:uid="{00000000-0005-0000-0000-00006DCB0000}"/>
    <cellStyle name="Normal 3 3 6 2 3 6" xfId="18536" xr:uid="{00000000-0005-0000-0000-00006ECB0000}"/>
    <cellStyle name="Normal 3 3 6 2 3 7" xfId="26922" xr:uid="{00000000-0005-0000-0000-00006FCB0000}"/>
    <cellStyle name="Normal 3 3 6 2 3 8" xfId="35308" xr:uid="{00000000-0005-0000-0000-000070CB0000}"/>
    <cellStyle name="Normal 3 3 6 2 3 9" xfId="43694" xr:uid="{00000000-0005-0000-0000-000071CB0000}"/>
    <cellStyle name="Normal 3 3 6 2 4" xfId="2400" xr:uid="{00000000-0005-0000-0000-000072CB0000}"/>
    <cellStyle name="Normal 3 3 6 2 4 2" xfId="5117" xr:uid="{00000000-0005-0000-0000-000073CB0000}"/>
    <cellStyle name="Normal 3 3 6 2 4 2 2" xfId="16471" xr:uid="{00000000-0005-0000-0000-000074CB0000}"/>
    <cellStyle name="Normal 3 3 6 2 4 2 3" xfId="24857" xr:uid="{00000000-0005-0000-0000-000075CB0000}"/>
    <cellStyle name="Normal 3 3 6 2 4 2 4" xfId="33243" xr:uid="{00000000-0005-0000-0000-000076CB0000}"/>
    <cellStyle name="Normal 3 3 6 2 4 2 5" xfId="41629" xr:uid="{00000000-0005-0000-0000-000077CB0000}"/>
    <cellStyle name="Normal 3 3 6 2 4 2 6" xfId="50015" xr:uid="{00000000-0005-0000-0000-000078CB0000}"/>
    <cellStyle name="Normal 3 3 6 2 4 2 7" xfId="58401" xr:uid="{00000000-0005-0000-0000-000079CB0000}"/>
    <cellStyle name="Normal 3 3 6 2 4 3" xfId="8085" xr:uid="{00000000-0005-0000-0000-00007ACB0000}"/>
    <cellStyle name="Normal 3 3 6 2 4 3 2" xfId="13761" xr:uid="{00000000-0005-0000-0000-00007BCB0000}"/>
    <cellStyle name="Normal 3 3 6 2 4 3 3" xfId="22147" xr:uid="{00000000-0005-0000-0000-00007CCB0000}"/>
    <cellStyle name="Normal 3 3 6 2 4 3 4" xfId="30533" xr:uid="{00000000-0005-0000-0000-00007DCB0000}"/>
    <cellStyle name="Normal 3 3 6 2 4 3 5" xfId="38919" xr:uid="{00000000-0005-0000-0000-00007ECB0000}"/>
    <cellStyle name="Normal 3 3 6 2 4 3 6" xfId="47305" xr:uid="{00000000-0005-0000-0000-00007FCB0000}"/>
    <cellStyle name="Normal 3 3 6 2 4 3 7" xfId="55691" xr:uid="{00000000-0005-0000-0000-000080CB0000}"/>
    <cellStyle name="Normal 3 3 6 2 4 4" xfId="10795" xr:uid="{00000000-0005-0000-0000-000081CB0000}"/>
    <cellStyle name="Normal 3 3 6 2 4 5" xfId="19181" xr:uid="{00000000-0005-0000-0000-000082CB0000}"/>
    <cellStyle name="Normal 3 3 6 2 4 6" xfId="27567" xr:uid="{00000000-0005-0000-0000-000083CB0000}"/>
    <cellStyle name="Normal 3 3 6 2 4 7" xfId="35953" xr:uid="{00000000-0005-0000-0000-000084CB0000}"/>
    <cellStyle name="Normal 3 3 6 2 4 8" xfId="44339" xr:uid="{00000000-0005-0000-0000-000085CB0000}"/>
    <cellStyle name="Normal 3 3 6 2 4 9" xfId="52725" xr:uid="{00000000-0005-0000-0000-000086CB0000}"/>
    <cellStyle name="Normal 3 3 6 2 5" xfId="3627" xr:uid="{00000000-0005-0000-0000-000087CB0000}"/>
    <cellStyle name="Normal 3 3 6 2 5 2" xfId="14981" xr:uid="{00000000-0005-0000-0000-000088CB0000}"/>
    <cellStyle name="Normal 3 3 6 2 5 3" xfId="23367" xr:uid="{00000000-0005-0000-0000-000089CB0000}"/>
    <cellStyle name="Normal 3 3 6 2 5 4" xfId="31753" xr:uid="{00000000-0005-0000-0000-00008ACB0000}"/>
    <cellStyle name="Normal 3 3 6 2 5 5" xfId="40139" xr:uid="{00000000-0005-0000-0000-00008BCB0000}"/>
    <cellStyle name="Normal 3 3 6 2 5 6" xfId="48525" xr:uid="{00000000-0005-0000-0000-00008CCB0000}"/>
    <cellStyle name="Normal 3 3 6 2 5 7" xfId="56911" xr:uid="{00000000-0005-0000-0000-00008DCB0000}"/>
    <cellStyle name="Normal 3 3 6 2 6" xfId="6595" xr:uid="{00000000-0005-0000-0000-00008ECB0000}"/>
    <cellStyle name="Normal 3 3 6 2 6 2" xfId="12271" xr:uid="{00000000-0005-0000-0000-00008FCB0000}"/>
    <cellStyle name="Normal 3 3 6 2 6 3" xfId="20657" xr:uid="{00000000-0005-0000-0000-000090CB0000}"/>
    <cellStyle name="Normal 3 3 6 2 6 4" xfId="29043" xr:uid="{00000000-0005-0000-0000-000091CB0000}"/>
    <cellStyle name="Normal 3 3 6 2 6 5" xfId="37429" xr:uid="{00000000-0005-0000-0000-000092CB0000}"/>
    <cellStyle name="Normal 3 3 6 2 6 6" xfId="45815" xr:uid="{00000000-0005-0000-0000-000093CB0000}"/>
    <cellStyle name="Normal 3 3 6 2 6 7" xfId="54201" xr:uid="{00000000-0005-0000-0000-000094CB0000}"/>
    <cellStyle name="Normal 3 3 6 2 7" xfId="9305" xr:uid="{00000000-0005-0000-0000-000095CB0000}"/>
    <cellStyle name="Normal 3 3 6 2 8" xfId="17691" xr:uid="{00000000-0005-0000-0000-000096CB0000}"/>
    <cellStyle name="Normal 3 3 6 2 9" xfId="26077" xr:uid="{00000000-0005-0000-0000-000097CB0000}"/>
    <cellStyle name="Normal 3 3 6 3" xfId="1295" xr:uid="{00000000-0005-0000-0000-000098CB0000}"/>
    <cellStyle name="Normal 3 3 6 3 10" xfId="43320" xr:uid="{00000000-0005-0000-0000-000099CB0000}"/>
    <cellStyle name="Normal 3 3 6 3 11" xfId="51706" xr:uid="{00000000-0005-0000-0000-00009ACB0000}"/>
    <cellStyle name="Normal 3 3 6 3 12" xfId="60092" xr:uid="{00000000-0005-0000-0000-00009BCB0000}"/>
    <cellStyle name="Normal 3 3 6 3 13" xfId="61482" xr:uid="{00000000-0005-0000-0000-00009CCB0000}"/>
    <cellStyle name="Normal 3 3 6 3 2" xfId="1952" xr:uid="{00000000-0005-0000-0000-00009DCB0000}"/>
    <cellStyle name="Normal 3 3 6 3 2 10" xfId="52277" xr:uid="{00000000-0005-0000-0000-00009ECB0000}"/>
    <cellStyle name="Normal 3 3 6 3 2 11" xfId="60663" xr:uid="{00000000-0005-0000-0000-00009FCB0000}"/>
    <cellStyle name="Normal 3 3 6 3 2 2" xfId="3246" xr:uid="{00000000-0005-0000-0000-0000A0CB0000}"/>
    <cellStyle name="Normal 3 3 6 3 2 2 2" xfId="5963" xr:uid="{00000000-0005-0000-0000-0000A1CB0000}"/>
    <cellStyle name="Normal 3 3 6 3 2 2 2 2" xfId="17317" xr:uid="{00000000-0005-0000-0000-0000A2CB0000}"/>
    <cellStyle name="Normal 3 3 6 3 2 2 2 3" xfId="25703" xr:uid="{00000000-0005-0000-0000-0000A3CB0000}"/>
    <cellStyle name="Normal 3 3 6 3 2 2 2 4" xfId="34089" xr:uid="{00000000-0005-0000-0000-0000A4CB0000}"/>
    <cellStyle name="Normal 3 3 6 3 2 2 2 5" xfId="42475" xr:uid="{00000000-0005-0000-0000-0000A5CB0000}"/>
    <cellStyle name="Normal 3 3 6 3 2 2 2 6" xfId="50861" xr:uid="{00000000-0005-0000-0000-0000A6CB0000}"/>
    <cellStyle name="Normal 3 3 6 3 2 2 2 7" xfId="59247" xr:uid="{00000000-0005-0000-0000-0000A7CB0000}"/>
    <cellStyle name="Normal 3 3 6 3 2 2 3" xfId="8931" xr:uid="{00000000-0005-0000-0000-0000A8CB0000}"/>
    <cellStyle name="Normal 3 3 6 3 2 2 3 2" xfId="14607" xr:uid="{00000000-0005-0000-0000-0000A9CB0000}"/>
    <cellStyle name="Normal 3 3 6 3 2 2 3 3" xfId="22993" xr:uid="{00000000-0005-0000-0000-0000AACB0000}"/>
    <cellStyle name="Normal 3 3 6 3 2 2 3 4" xfId="31379" xr:uid="{00000000-0005-0000-0000-0000ABCB0000}"/>
    <cellStyle name="Normal 3 3 6 3 2 2 3 5" xfId="39765" xr:uid="{00000000-0005-0000-0000-0000ACCB0000}"/>
    <cellStyle name="Normal 3 3 6 3 2 2 3 6" xfId="48151" xr:uid="{00000000-0005-0000-0000-0000ADCB0000}"/>
    <cellStyle name="Normal 3 3 6 3 2 2 3 7" xfId="56537" xr:uid="{00000000-0005-0000-0000-0000AECB0000}"/>
    <cellStyle name="Normal 3 3 6 3 2 2 4" xfId="11641" xr:uid="{00000000-0005-0000-0000-0000AFCB0000}"/>
    <cellStyle name="Normal 3 3 6 3 2 2 5" xfId="20027" xr:uid="{00000000-0005-0000-0000-0000B0CB0000}"/>
    <cellStyle name="Normal 3 3 6 3 2 2 6" xfId="28413" xr:uid="{00000000-0005-0000-0000-0000B1CB0000}"/>
    <cellStyle name="Normal 3 3 6 3 2 2 7" xfId="36799" xr:uid="{00000000-0005-0000-0000-0000B2CB0000}"/>
    <cellStyle name="Normal 3 3 6 3 2 2 8" xfId="45185" xr:uid="{00000000-0005-0000-0000-0000B3CB0000}"/>
    <cellStyle name="Normal 3 3 6 3 2 2 9" xfId="53571" xr:uid="{00000000-0005-0000-0000-0000B4CB0000}"/>
    <cellStyle name="Normal 3 3 6 3 2 3" xfId="4669" xr:uid="{00000000-0005-0000-0000-0000B5CB0000}"/>
    <cellStyle name="Normal 3 3 6 3 2 3 2" xfId="16023" xr:uid="{00000000-0005-0000-0000-0000B6CB0000}"/>
    <cellStyle name="Normal 3 3 6 3 2 3 3" xfId="24409" xr:uid="{00000000-0005-0000-0000-0000B7CB0000}"/>
    <cellStyle name="Normal 3 3 6 3 2 3 4" xfId="32795" xr:uid="{00000000-0005-0000-0000-0000B8CB0000}"/>
    <cellStyle name="Normal 3 3 6 3 2 3 5" xfId="41181" xr:uid="{00000000-0005-0000-0000-0000B9CB0000}"/>
    <cellStyle name="Normal 3 3 6 3 2 3 6" xfId="49567" xr:uid="{00000000-0005-0000-0000-0000BACB0000}"/>
    <cellStyle name="Normal 3 3 6 3 2 3 7" xfId="57953" xr:uid="{00000000-0005-0000-0000-0000BBCB0000}"/>
    <cellStyle name="Normal 3 3 6 3 2 4" xfId="7637" xr:uid="{00000000-0005-0000-0000-0000BCCB0000}"/>
    <cellStyle name="Normal 3 3 6 3 2 4 2" xfId="13313" xr:uid="{00000000-0005-0000-0000-0000BDCB0000}"/>
    <cellStyle name="Normal 3 3 6 3 2 4 3" xfId="21699" xr:uid="{00000000-0005-0000-0000-0000BECB0000}"/>
    <cellStyle name="Normal 3 3 6 3 2 4 4" xfId="30085" xr:uid="{00000000-0005-0000-0000-0000BFCB0000}"/>
    <cellStyle name="Normal 3 3 6 3 2 4 5" xfId="38471" xr:uid="{00000000-0005-0000-0000-0000C0CB0000}"/>
    <cellStyle name="Normal 3 3 6 3 2 4 6" xfId="46857" xr:uid="{00000000-0005-0000-0000-0000C1CB0000}"/>
    <cellStyle name="Normal 3 3 6 3 2 4 7" xfId="55243" xr:uid="{00000000-0005-0000-0000-0000C2CB0000}"/>
    <cellStyle name="Normal 3 3 6 3 2 5" xfId="10347" xr:uid="{00000000-0005-0000-0000-0000C3CB0000}"/>
    <cellStyle name="Normal 3 3 6 3 2 6" xfId="18733" xr:uid="{00000000-0005-0000-0000-0000C4CB0000}"/>
    <cellStyle name="Normal 3 3 6 3 2 7" xfId="27119" xr:uid="{00000000-0005-0000-0000-0000C5CB0000}"/>
    <cellStyle name="Normal 3 3 6 3 2 8" xfId="35505" xr:uid="{00000000-0005-0000-0000-0000C6CB0000}"/>
    <cellStyle name="Normal 3 3 6 3 2 9" xfId="43891" xr:uid="{00000000-0005-0000-0000-0000C7CB0000}"/>
    <cellStyle name="Normal 3 3 6 3 3" xfId="2401" xr:uid="{00000000-0005-0000-0000-0000C8CB0000}"/>
    <cellStyle name="Normal 3 3 6 3 3 2" xfId="5118" xr:uid="{00000000-0005-0000-0000-0000C9CB0000}"/>
    <cellStyle name="Normal 3 3 6 3 3 2 2" xfId="16472" xr:uid="{00000000-0005-0000-0000-0000CACB0000}"/>
    <cellStyle name="Normal 3 3 6 3 3 2 3" xfId="24858" xr:uid="{00000000-0005-0000-0000-0000CBCB0000}"/>
    <cellStyle name="Normal 3 3 6 3 3 2 4" xfId="33244" xr:uid="{00000000-0005-0000-0000-0000CCCB0000}"/>
    <cellStyle name="Normal 3 3 6 3 3 2 5" xfId="41630" xr:uid="{00000000-0005-0000-0000-0000CDCB0000}"/>
    <cellStyle name="Normal 3 3 6 3 3 2 6" xfId="50016" xr:uid="{00000000-0005-0000-0000-0000CECB0000}"/>
    <cellStyle name="Normal 3 3 6 3 3 2 7" xfId="58402" xr:uid="{00000000-0005-0000-0000-0000CFCB0000}"/>
    <cellStyle name="Normal 3 3 6 3 3 3" xfId="8086" xr:uid="{00000000-0005-0000-0000-0000D0CB0000}"/>
    <cellStyle name="Normal 3 3 6 3 3 3 2" xfId="13762" xr:uid="{00000000-0005-0000-0000-0000D1CB0000}"/>
    <cellStyle name="Normal 3 3 6 3 3 3 3" xfId="22148" xr:uid="{00000000-0005-0000-0000-0000D2CB0000}"/>
    <cellStyle name="Normal 3 3 6 3 3 3 4" xfId="30534" xr:uid="{00000000-0005-0000-0000-0000D3CB0000}"/>
    <cellStyle name="Normal 3 3 6 3 3 3 5" xfId="38920" xr:uid="{00000000-0005-0000-0000-0000D4CB0000}"/>
    <cellStyle name="Normal 3 3 6 3 3 3 6" xfId="47306" xr:uid="{00000000-0005-0000-0000-0000D5CB0000}"/>
    <cellStyle name="Normal 3 3 6 3 3 3 7" xfId="55692" xr:uid="{00000000-0005-0000-0000-0000D6CB0000}"/>
    <cellStyle name="Normal 3 3 6 3 3 4" xfId="10796" xr:uid="{00000000-0005-0000-0000-0000D7CB0000}"/>
    <cellStyle name="Normal 3 3 6 3 3 5" xfId="19182" xr:uid="{00000000-0005-0000-0000-0000D8CB0000}"/>
    <cellStyle name="Normal 3 3 6 3 3 6" xfId="27568" xr:uid="{00000000-0005-0000-0000-0000D9CB0000}"/>
    <cellStyle name="Normal 3 3 6 3 3 7" xfId="35954" xr:uid="{00000000-0005-0000-0000-0000DACB0000}"/>
    <cellStyle name="Normal 3 3 6 3 3 8" xfId="44340" xr:uid="{00000000-0005-0000-0000-0000DBCB0000}"/>
    <cellStyle name="Normal 3 3 6 3 3 9" xfId="52726" xr:uid="{00000000-0005-0000-0000-0000DCCB0000}"/>
    <cellStyle name="Normal 3 3 6 3 4" xfId="4098" xr:uid="{00000000-0005-0000-0000-0000DDCB0000}"/>
    <cellStyle name="Normal 3 3 6 3 4 2" xfId="15452" xr:uid="{00000000-0005-0000-0000-0000DECB0000}"/>
    <cellStyle name="Normal 3 3 6 3 4 3" xfId="23838" xr:uid="{00000000-0005-0000-0000-0000DFCB0000}"/>
    <cellStyle name="Normal 3 3 6 3 4 4" xfId="32224" xr:uid="{00000000-0005-0000-0000-0000E0CB0000}"/>
    <cellStyle name="Normal 3 3 6 3 4 5" xfId="40610" xr:uid="{00000000-0005-0000-0000-0000E1CB0000}"/>
    <cellStyle name="Normal 3 3 6 3 4 6" xfId="48996" xr:uid="{00000000-0005-0000-0000-0000E2CB0000}"/>
    <cellStyle name="Normal 3 3 6 3 4 7" xfId="57382" xr:uid="{00000000-0005-0000-0000-0000E3CB0000}"/>
    <cellStyle name="Normal 3 3 6 3 5" xfId="7066" xr:uid="{00000000-0005-0000-0000-0000E4CB0000}"/>
    <cellStyle name="Normal 3 3 6 3 5 2" xfId="12742" xr:uid="{00000000-0005-0000-0000-0000E5CB0000}"/>
    <cellStyle name="Normal 3 3 6 3 5 3" xfId="21128" xr:uid="{00000000-0005-0000-0000-0000E6CB0000}"/>
    <cellStyle name="Normal 3 3 6 3 5 4" xfId="29514" xr:uid="{00000000-0005-0000-0000-0000E7CB0000}"/>
    <cellStyle name="Normal 3 3 6 3 5 5" xfId="37900" xr:uid="{00000000-0005-0000-0000-0000E8CB0000}"/>
    <cellStyle name="Normal 3 3 6 3 5 6" xfId="46286" xr:uid="{00000000-0005-0000-0000-0000E9CB0000}"/>
    <cellStyle name="Normal 3 3 6 3 5 7" xfId="54672" xr:uid="{00000000-0005-0000-0000-0000EACB0000}"/>
    <cellStyle name="Normal 3 3 6 3 6" xfId="9776" xr:uid="{00000000-0005-0000-0000-0000EBCB0000}"/>
    <cellStyle name="Normal 3 3 6 3 7" xfId="18162" xr:uid="{00000000-0005-0000-0000-0000ECCB0000}"/>
    <cellStyle name="Normal 3 3 6 3 8" xfId="26548" xr:uid="{00000000-0005-0000-0000-0000EDCB0000}"/>
    <cellStyle name="Normal 3 3 6 3 9" xfId="34934" xr:uid="{00000000-0005-0000-0000-0000EECB0000}"/>
    <cellStyle name="Normal 3 3 6 4" xfId="1293" xr:uid="{00000000-0005-0000-0000-0000EFCB0000}"/>
    <cellStyle name="Normal 3 3 6 4 10" xfId="51704" xr:uid="{00000000-0005-0000-0000-0000F0CB0000}"/>
    <cellStyle name="Normal 3 3 6 4 11" xfId="60090" xr:uid="{00000000-0005-0000-0000-0000F1CB0000}"/>
    <cellStyle name="Normal 3 3 6 4 2" xfId="3244" xr:uid="{00000000-0005-0000-0000-0000F2CB0000}"/>
    <cellStyle name="Normal 3 3 6 4 2 2" xfId="5961" xr:uid="{00000000-0005-0000-0000-0000F3CB0000}"/>
    <cellStyle name="Normal 3 3 6 4 2 2 2" xfId="17315" xr:uid="{00000000-0005-0000-0000-0000F4CB0000}"/>
    <cellStyle name="Normal 3 3 6 4 2 2 3" xfId="25701" xr:uid="{00000000-0005-0000-0000-0000F5CB0000}"/>
    <cellStyle name="Normal 3 3 6 4 2 2 4" xfId="34087" xr:uid="{00000000-0005-0000-0000-0000F6CB0000}"/>
    <cellStyle name="Normal 3 3 6 4 2 2 5" xfId="42473" xr:uid="{00000000-0005-0000-0000-0000F7CB0000}"/>
    <cellStyle name="Normal 3 3 6 4 2 2 6" xfId="50859" xr:uid="{00000000-0005-0000-0000-0000F8CB0000}"/>
    <cellStyle name="Normal 3 3 6 4 2 2 7" xfId="59245" xr:uid="{00000000-0005-0000-0000-0000F9CB0000}"/>
    <cellStyle name="Normal 3 3 6 4 2 3" xfId="8929" xr:uid="{00000000-0005-0000-0000-0000FACB0000}"/>
    <cellStyle name="Normal 3 3 6 4 2 3 2" xfId="14605" xr:uid="{00000000-0005-0000-0000-0000FBCB0000}"/>
    <cellStyle name="Normal 3 3 6 4 2 3 3" xfId="22991" xr:uid="{00000000-0005-0000-0000-0000FCCB0000}"/>
    <cellStyle name="Normal 3 3 6 4 2 3 4" xfId="31377" xr:uid="{00000000-0005-0000-0000-0000FDCB0000}"/>
    <cellStyle name="Normal 3 3 6 4 2 3 5" xfId="39763" xr:uid="{00000000-0005-0000-0000-0000FECB0000}"/>
    <cellStyle name="Normal 3 3 6 4 2 3 6" xfId="48149" xr:uid="{00000000-0005-0000-0000-0000FFCB0000}"/>
    <cellStyle name="Normal 3 3 6 4 2 3 7" xfId="56535" xr:uid="{00000000-0005-0000-0000-000000CC0000}"/>
    <cellStyle name="Normal 3 3 6 4 2 4" xfId="11639" xr:uid="{00000000-0005-0000-0000-000001CC0000}"/>
    <cellStyle name="Normal 3 3 6 4 2 5" xfId="20025" xr:uid="{00000000-0005-0000-0000-000002CC0000}"/>
    <cellStyle name="Normal 3 3 6 4 2 6" xfId="28411" xr:uid="{00000000-0005-0000-0000-000003CC0000}"/>
    <cellStyle name="Normal 3 3 6 4 2 7" xfId="36797" xr:uid="{00000000-0005-0000-0000-000004CC0000}"/>
    <cellStyle name="Normal 3 3 6 4 2 8" xfId="45183" xr:uid="{00000000-0005-0000-0000-000005CC0000}"/>
    <cellStyle name="Normal 3 3 6 4 2 9" xfId="53569" xr:uid="{00000000-0005-0000-0000-000006CC0000}"/>
    <cellStyle name="Normal 3 3 6 4 3" xfId="4096" xr:uid="{00000000-0005-0000-0000-000007CC0000}"/>
    <cellStyle name="Normal 3 3 6 4 3 2" xfId="15450" xr:uid="{00000000-0005-0000-0000-000008CC0000}"/>
    <cellStyle name="Normal 3 3 6 4 3 3" xfId="23836" xr:uid="{00000000-0005-0000-0000-000009CC0000}"/>
    <cellStyle name="Normal 3 3 6 4 3 4" xfId="32222" xr:uid="{00000000-0005-0000-0000-00000ACC0000}"/>
    <cellStyle name="Normal 3 3 6 4 3 5" xfId="40608" xr:uid="{00000000-0005-0000-0000-00000BCC0000}"/>
    <cellStyle name="Normal 3 3 6 4 3 6" xfId="48994" xr:uid="{00000000-0005-0000-0000-00000CCC0000}"/>
    <cellStyle name="Normal 3 3 6 4 3 7" xfId="57380" xr:uid="{00000000-0005-0000-0000-00000DCC0000}"/>
    <cellStyle name="Normal 3 3 6 4 4" xfId="7064" xr:uid="{00000000-0005-0000-0000-00000ECC0000}"/>
    <cellStyle name="Normal 3 3 6 4 4 2" xfId="12740" xr:uid="{00000000-0005-0000-0000-00000FCC0000}"/>
    <cellStyle name="Normal 3 3 6 4 4 3" xfId="21126" xr:uid="{00000000-0005-0000-0000-000010CC0000}"/>
    <cellStyle name="Normal 3 3 6 4 4 4" xfId="29512" xr:uid="{00000000-0005-0000-0000-000011CC0000}"/>
    <cellStyle name="Normal 3 3 6 4 4 5" xfId="37898" xr:uid="{00000000-0005-0000-0000-000012CC0000}"/>
    <cellStyle name="Normal 3 3 6 4 4 6" xfId="46284" xr:uid="{00000000-0005-0000-0000-000013CC0000}"/>
    <cellStyle name="Normal 3 3 6 4 4 7" xfId="54670" xr:uid="{00000000-0005-0000-0000-000014CC0000}"/>
    <cellStyle name="Normal 3 3 6 4 5" xfId="9774" xr:uid="{00000000-0005-0000-0000-000015CC0000}"/>
    <cellStyle name="Normal 3 3 6 4 6" xfId="18160" xr:uid="{00000000-0005-0000-0000-000016CC0000}"/>
    <cellStyle name="Normal 3 3 6 4 7" xfId="26546" xr:uid="{00000000-0005-0000-0000-000017CC0000}"/>
    <cellStyle name="Normal 3 3 6 4 8" xfId="34932" xr:uid="{00000000-0005-0000-0000-000018CC0000}"/>
    <cellStyle name="Normal 3 3 6 4 9" xfId="43318" xr:uid="{00000000-0005-0000-0000-000019CC0000}"/>
    <cellStyle name="Normal 3 3 6 5" xfId="1754" xr:uid="{00000000-0005-0000-0000-00001ACC0000}"/>
    <cellStyle name="Normal 3 3 6 5 10" xfId="52079" xr:uid="{00000000-0005-0000-0000-00001BCC0000}"/>
    <cellStyle name="Normal 3 3 6 5 11" xfId="60465" xr:uid="{00000000-0005-0000-0000-00001CCC0000}"/>
    <cellStyle name="Normal 3 3 6 5 2" xfId="2774" xr:uid="{00000000-0005-0000-0000-00001DCC0000}"/>
    <cellStyle name="Normal 3 3 6 5 2 2" xfId="5491" xr:uid="{00000000-0005-0000-0000-00001ECC0000}"/>
    <cellStyle name="Normal 3 3 6 5 2 2 2" xfId="16845" xr:uid="{00000000-0005-0000-0000-00001FCC0000}"/>
    <cellStyle name="Normal 3 3 6 5 2 2 3" xfId="25231" xr:uid="{00000000-0005-0000-0000-000020CC0000}"/>
    <cellStyle name="Normal 3 3 6 5 2 2 4" xfId="33617" xr:uid="{00000000-0005-0000-0000-000021CC0000}"/>
    <cellStyle name="Normal 3 3 6 5 2 2 5" xfId="42003" xr:uid="{00000000-0005-0000-0000-000022CC0000}"/>
    <cellStyle name="Normal 3 3 6 5 2 2 6" xfId="50389" xr:uid="{00000000-0005-0000-0000-000023CC0000}"/>
    <cellStyle name="Normal 3 3 6 5 2 2 7" xfId="58775" xr:uid="{00000000-0005-0000-0000-000024CC0000}"/>
    <cellStyle name="Normal 3 3 6 5 2 3" xfId="8459" xr:uid="{00000000-0005-0000-0000-000025CC0000}"/>
    <cellStyle name="Normal 3 3 6 5 2 3 2" xfId="14135" xr:uid="{00000000-0005-0000-0000-000026CC0000}"/>
    <cellStyle name="Normal 3 3 6 5 2 3 3" xfId="22521" xr:uid="{00000000-0005-0000-0000-000027CC0000}"/>
    <cellStyle name="Normal 3 3 6 5 2 3 4" xfId="30907" xr:uid="{00000000-0005-0000-0000-000028CC0000}"/>
    <cellStyle name="Normal 3 3 6 5 2 3 5" xfId="39293" xr:uid="{00000000-0005-0000-0000-000029CC0000}"/>
    <cellStyle name="Normal 3 3 6 5 2 3 6" xfId="47679" xr:uid="{00000000-0005-0000-0000-00002ACC0000}"/>
    <cellStyle name="Normal 3 3 6 5 2 3 7" xfId="56065" xr:uid="{00000000-0005-0000-0000-00002BCC0000}"/>
    <cellStyle name="Normal 3 3 6 5 2 4" xfId="11169" xr:uid="{00000000-0005-0000-0000-00002CCC0000}"/>
    <cellStyle name="Normal 3 3 6 5 2 5" xfId="19555" xr:uid="{00000000-0005-0000-0000-00002DCC0000}"/>
    <cellStyle name="Normal 3 3 6 5 2 6" xfId="27941" xr:uid="{00000000-0005-0000-0000-00002ECC0000}"/>
    <cellStyle name="Normal 3 3 6 5 2 7" xfId="36327" xr:uid="{00000000-0005-0000-0000-00002FCC0000}"/>
    <cellStyle name="Normal 3 3 6 5 2 8" xfId="44713" xr:uid="{00000000-0005-0000-0000-000030CC0000}"/>
    <cellStyle name="Normal 3 3 6 5 2 9" xfId="53099" xr:uid="{00000000-0005-0000-0000-000031CC0000}"/>
    <cellStyle name="Normal 3 3 6 5 3" xfId="4471" xr:uid="{00000000-0005-0000-0000-000032CC0000}"/>
    <cellStyle name="Normal 3 3 6 5 3 2" xfId="15825" xr:uid="{00000000-0005-0000-0000-000033CC0000}"/>
    <cellStyle name="Normal 3 3 6 5 3 3" xfId="24211" xr:uid="{00000000-0005-0000-0000-000034CC0000}"/>
    <cellStyle name="Normal 3 3 6 5 3 4" xfId="32597" xr:uid="{00000000-0005-0000-0000-000035CC0000}"/>
    <cellStyle name="Normal 3 3 6 5 3 5" xfId="40983" xr:uid="{00000000-0005-0000-0000-000036CC0000}"/>
    <cellStyle name="Normal 3 3 6 5 3 6" xfId="49369" xr:uid="{00000000-0005-0000-0000-000037CC0000}"/>
    <cellStyle name="Normal 3 3 6 5 3 7" xfId="57755" xr:uid="{00000000-0005-0000-0000-000038CC0000}"/>
    <cellStyle name="Normal 3 3 6 5 4" xfId="7439" xr:uid="{00000000-0005-0000-0000-000039CC0000}"/>
    <cellStyle name="Normal 3 3 6 5 4 2" xfId="13115" xr:uid="{00000000-0005-0000-0000-00003ACC0000}"/>
    <cellStyle name="Normal 3 3 6 5 4 3" xfId="21501" xr:uid="{00000000-0005-0000-0000-00003BCC0000}"/>
    <cellStyle name="Normal 3 3 6 5 4 4" xfId="29887" xr:uid="{00000000-0005-0000-0000-00003CCC0000}"/>
    <cellStyle name="Normal 3 3 6 5 4 5" xfId="38273" xr:uid="{00000000-0005-0000-0000-00003DCC0000}"/>
    <cellStyle name="Normal 3 3 6 5 4 6" xfId="46659" xr:uid="{00000000-0005-0000-0000-00003ECC0000}"/>
    <cellStyle name="Normal 3 3 6 5 4 7" xfId="55045" xr:uid="{00000000-0005-0000-0000-00003FCC0000}"/>
    <cellStyle name="Normal 3 3 6 5 5" xfId="10149" xr:uid="{00000000-0005-0000-0000-000040CC0000}"/>
    <cellStyle name="Normal 3 3 6 5 6" xfId="18535" xr:uid="{00000000-0005-0000-0000-000041CC0000}"/>
    <cellStyle name="Normal 3 3 6 5 7" xfId="26921" xr:uid="{00000000-0005-0000-0000-000042CC0000}"/>
    <cellStyle name="Normal 3 3 6 5 8" xfId="35307" xr:uid="{00000000-0005-0000-0000-000043CC0000}"/>
    <cellStyle name="Normal 3 3 6 5 9" xfId="43693" xr:uid="{00000000-0005-0000-0000-000044CC0000}"/>
    <cellStyle name="Normal 3 3 6 6" xfId="2399" xr:uid="{00000000-0005-0000-0000-000045CC0000}"/>
    <cellStyle name="Normal 3 3 6 6 2" xfId="5116" xr:uid="{00000000-0005-0000-0000-000046CC0000}"/>
    <cellStyle name="Normal 3 3 6 6 2 2" xfId="16470" xr:uid="{00000000-0005-0000-0000-000047CC0000}"/>
    <cellStyle name="Normal 3 3 6 6 2 3" xfId="24856" xr:uid="{00000000-0005-0000-0000-000048CC0000}"/>
    <cellStyle name="Normal 3 3 6 6 2 4" xfId="33242" xr:uid="{00000000-0005-0000-0000-000049CC0000}"/>
    <cellStyle name="Normal 3 3 6 6 2 5" xfId="41628" xr:uid="{00000000-0005-0000-0000-00004ACC0000}"/>
    <cellStyle name="Normal 3 3 6 6 2 6" xfId="50014" xr:uid="{00000000-0005-0000-0000-00004BCC0000}"/>
    <cellStyle name="Normal 3 3 6 6 2 7" xfId="58400" xr:uid="{00000000-0005-0000-0000-00004CCC0000}"/>
    <cellStyle name="Normal 3 3 6 6 3" xfId="8084" xr:uid="{00000000-0005-0000-0000-00004DCC0000}"/>
    <cellStyle name="Normal 3 3 6 6 3 2" xfId="13760" xr:uid="{00000000-0005-0000-0000-00004ECC0000}"/>
    <cellStyle name="Normal 3 3 6 6 3 3" xfId="22146" xr:uid="{00000000-0005-0000-0000-00004FCC0000}"/>
    <cellStyle name="Normal 3 3 6 6 3 4" xfId="30532" xr:uid="{00000000-0005-0000-0000-000050CC0000}"/>
    <cellStyle name="Normal 3 3 6 6 3 5" xfId="38918" xr:uid="{00000000-0005-0000-0000-000051CC0000}"/>
    <cellStyle name="Normal 3 3 6 6 3 6" xfId="47304" xr:uid="{00000000-0005-0000-0000-000052CC0000}"/>
    <cellStyle name="Normal 3 3 6 6 3 7" xfId="55690" xr:uid="{00000000-0005-0000-0000-000053CC0000}"/>
    <cellStyle name="Normal 3 3 6 6 4" xfId="10794" xr:uid="{00000000-0005-0000-0000-000054CC0000}"/>
    <cellStyle name="Normal 3 3 6 6 5" xfId="19180" xr:uid="{00000000-0005-0000-0000-000055CC0000}"/>
    <cellStyle name="Normal 3 3 6 6 6" xfId="27566" xr:uid="{00000000-0005-0000-0000-000056CC0000}"/>
    <cellStyle name="Normal 3 3 6 6 7" xfId="35952" xr:uid="{00000000-0005-0000-0000-000057CC0000}"/>
    <cellStyle name="Normal 3 3 6 6 8" xfId="44338" xr:uid="{00000000-0005-0000-0000-000058CC0000}"/>
    <cellStyle name="Normal 3 3 6 6 9" xfId="52724" xr:uid="{00000000-0005-0000-0000-000059CC0000}"/>
    <cellStyle name="Normal 3 3 6 7" xfId="788" xr:uid="{00000000-0005-0000-0000-00005ACC0000}"/>
    <cellStyle name="Normal 3 3 6 7 2" xfId="6594" xr:uid="{00000000-0005-0000-0000-00005BCC0000}"/>
    <cellStyle name="Normal 3 3 6 7 3" xfId="12270" xr:uid="{00000000-0005-0000-0000-00005CCC0000}"/>
    <cellStyle name="Normal 3 3 6 7 4" xfId="20656" xr:uid="{00000000-0005-0000-0000-00005DCC0000}"/>
    <cellStyle name="Normal 3 3 6 7 5" xfId="29042" xr:uid="{00000000-0005-0000-0000-00005ECC0000}"/>
    <cellStyle name="Normal 3 3 6 7 6" xfId="37428" xr:uid="{00000000-0005-0000-0000-00005FCC0000}"/>
    <cellStyle name="Normal 3 3 6 7 7" xfId="45814" xr:uid="{00000000-0005-0000-0000-000060CC0000}"/>
    <cellStyle name="Normal 3 3 6 7 8" xfId="54200" xr:uid="{00000000-0005-0000-0000-000061CC0000}"/>
    <cellStyle name="Normal 3 3 6 8" xfId="3626" xr:uid="{00000000-0005-0000-0000-000062CC0000}"/>
    <cellStyle name="Normal 3 3 6 8 2" xfId="14980" xr:uid="{00000000-0005-0000-0000-000063CC0000}"/>
    <cellStyle name="Normal 3 3 6 8 3" xfId="23366" xr:uid="{00000000-0005-0000-0000-000064CC0000}"/>
    <cellStyle name="Normal 3 3 6 8 4" xfId="31752" xr:uid="{00000000-0005-0000-0000-000065CC0000}"/>
    <cellStyle name="Normal 3 3 6 8 5" xfId="40138" xr:uid="{00000000-0005-0000-0000-000066CC0000}"/>
    <cellStyle name="Normal 3 3 6 8 6" xfId="48524" xr:uid="{00000000-0005-0000-0000-000067CC0000}"/>
    <cellStyle name="Normal 3 3 6 8 7" xfId="56910" xr:uid="{00000000-0005-0000-0000-000068CC0000}"/>
    <cellStyle name="Normal 3 3 6 9" xfId="6161" xr:uid="{00000000-0005-0000-0000-000069CC0000}"/>
    <cellStyle name="Normal 3 3 6 9 2" xfId="11837" xr:uid="{00000000-0005-0000-0000-00006ACC0000}"/>
    <cellStyle name="Normal 3 3 6 9 3" xfId="20223" xr:uid="{00000000-0005-0000-0000-00006BCC0000}"/>
    <cellStyle name="Normal 3 3 6 9 4" xfId="28609" xr:uid="{00000000-0005-0000-0000-00006CCC0000}"/>
    <cellStyle name="Normal 3 3 6 9 5" xfId="36995" xr:uid="{00000000-0005-0000-0000-00006DCC0000}"/>
    <cellStyle name="Normal 3 3 6 9 6" xfId="45381" xr:uid="{00000000-0005-0000-0000-00006ECC0000}"/>
    <cellStyle name="Normal 3 3 6 9 7" xfId="53767" xr:uid="{00000000-0005-0000-0000-00006FCC0000}"/>
    <cellStyle name="Normal 3 3 6_Sheet1" xfId="471" xr:uid="{00000000-0005-0000-0000-000070CC0000}"/>
    <cellStyle name="Normal 3 3 7" xfId="472" xr:uid="{00000000-0005-0000-0000-000071CC0000}"/>
    <cellStyle name="Normal 3 3 7 10" xfId="9306" xr:uid="{00000000-0005-0000-0000-000072CC0000}"/>
    <cellStyle name="Normal 3 3 7 11" xfId="17692" xr:uid="{00000000-0005-0000-0000-000073CC0000}"/>
    <cellStyle name="Normal 3 3 7 12" xfId="26078" xr:uid="{00000000-0005-0000-0000-000074CC0000}"/>
    <cellStyle name="Normal 3 3 7 13" xfId="34464" xr:uid="{00000000-0005-0000-0000-000075CC0000}"/>
    <cellStyle name="Normal 3 3 7 14" xfId="42850" xr:uid="{00000000-0005-0000-0000-000076CC0000}"/>
    <cellStyle name="Normal 3 3 7 15" xfId="51236" xr:uid="{00000000-0005-0000-0000-000077CC0000}"/>
    <cellStyle name="Normal 3 3 7 16" xfId="59622" xr:uid="{00000000-0005-0000-0000-000078CC0000}"/>
    <cellStyle name="Normal 3 3 7 17" xfId="60989" xr:uid="{00000000-0005-0000-0000-000079CC0000}"/>
    <cellStyle name="Normal 3 3 7 2" xfId="473" xr:uid="{00000000-0005-0000-0000-00007ACC0000}"/>
    <cellStyle name="Normal 3 3 7 2 10" xfId="34465" xr:uid="{00000000-0005-0000-0000-00007BCC0000}"/>
    <cellStyle name="Normal 3 3 7 2 11" xfId="42851" xr:uid="{00000000-0005-0000-0000-00007CCC0000}"/>
    <cellStyle name="Normal 3 3 7 2 12" xfId="51237" xr:uid="{00000000-0005-0000-0000-00007DCC0000}"/>
    <cellStyle name="Normal 3 3 7 2 13" xfId="59623" xr:uid="{00000000-0005-0000-0000-00007ECC0000}"/>
    <cellStyle name="Normal 3 3 7 2 14" xfId="60990" xr:uid="{00000000-0005-0000-0000-00007FCC0000}"/>
    <cellStyle name="Normal 3 3 7 2 2" xfId="1297" xr:uid="{00000000-0005-0000-0000-000080CC0000}"/>
    <cellStyle name="Normal 3 3 7 2 2 10" xfId="51708" xr:uid="{00000000-0005-0000-0000-000081CC0000}"/>
    <cellStyle name="Normal 3 3 7 2 2 11" xfId="60094" xr:uid="{00000000-0005-0000-0000-000082CC0000}"/>
    <cellStyle name="Normal 3 3 7 2 2 12" xfId="61485" xr:uid="{00000000-0005-0000-0000-000083CC0000}"/>
    <cellStyle name="Normal 3 3 7 2 2 2" xfId="3248" xr:uid="{00000000-0005-0000-0000-000084CC0000}"/>
    <cellStyle name="Normal 3 3 7 2 2 2 2" xfId="5965" xr:uid="{00000000-0005-0000-0000-000085CC0000}"/>
    <cellStyle name="Normal 3 3 7 2 2 2 2 2" xfId="17319" xr:uid="{00000000-0005-0000-0000-000086CC0000}"/>
    <cellStyle name="Normal 3 3 7 2 2 2 2 3" xfId="25705" xr:uid="{00000000-0005-0000-0000-000087CC0000}"/>
    <cellStyle name="Normal 3 3 7 2 2 2 2 4" xfId="34091" xr:uid="{00000000-0005-0000-0000-000088CC0000}"/>
    <cellStyle name="Normal 3 3 7 2 2 2 2 5" xfId="42477" xr:uid="{00000000-0005-0000-0000-000089CC0000}"/>
    <cellStyle name="Normal 3 3 7 2 2 2 2 6" xfId="50863" xr:uid="{00000000-0005-0000-0000-00008ACC0000}"/>
    <cellStyle name="Normal 3 3 7 2 2 2 2 7" xfId="59249" xr:uid="{00000000-0005-0000-0000-00008BCC0000}"/>
    <cellStyle name="Normal 3 3 7 2 2 2 3" xfId="8933" xr:uid="{00000000-0005-0000-0000-00008CCC0000}"/>
    <cellStyle name="Normal 3 3 7 2 2 2 3 2" xfId="14609" xr:uid="{00000000-0005-0000-0000-00008DCC0000}"/>
    <cellStyle name="Normal 3 3 7 2 2 2 3 3" xfId="22995" xr:uid="{00000000-0005-0000-0000-00008ECC0000}"/>
    <cellStyle name="Normal 3 3 7 2 2 2 3 4" xfId="31381" xr:uid="{00000000-0005-0000-0000-00008FCC0000}"/>
    <cellStyle name="Normal 3 3 7 2 2 2 3 5" xfId="39767" xr:uid="{00000000-0005-0000-0000-000090CC0000}"/>
    <cellStyle name="Normal 3 3 7 2 2 2 3 6" xfId="48153" xr:uid="{00000000-0005-0000-0000-000091CC0000}"/>
    <cellStyle name="Normal 3 3 7 2 2 2 3 7" xfId="56539" xr:uid="{00000000-0005-0000-0000-000092CC0000}"/>
    <cellStyle name="Normal 3 3 7 2 2 2 4" xfId="11643" xr:uid="{00000000-0005-0000-0000-000093CC0000}"/>
    <cellStyle name="Normal 3 3 7 2 2 2 5" xfId="20029" xr:uid="{00000000-0005-0000-0000-000094CC0000}"/>
    <cellStyle name="Normal 3 3 7 2 2 2 6" xfId="28415" xr:uid="{00000000-0005-0000-0000-000095CC0000}"/>
    <cellStyle name="Normal 3 3 7 2 2 2 7" xfId="36801" xr:uid="{00000000-0005-0000-0000-000096CC0000}"/>
    <cellStyle name="Normal 3 3 7 2 2 2 8" xfId="45187" xr:uid="{00000000-0005-0000-0000-000097CC0000}"/>
    <cellStyle name="Normal 3 3 7 2 2 2 9" xfId="53573" xr:uid="{00000000-0005-0000-0000-000098CC0000}"/>
    <cellStyle name="Normal 3 3 7 2 2 3" xfId="4100" xr:uid="{00000000-0005-0000-0000-000099CC0000}"/>
    <cellStyle name="Normal 3 3 7 2 2 3 2" xfId="15454" xr:uid="{00000000-0005-0000-0000-00009ACC0000}"/>
    <cellStyle name="Normal 3 3 7 2 2 3 3" xfId="23840" xr:uid="{00000000-0005-0000-0000-00009BCC0000}"/>
    <cellStyle name="Normal 3 3 7 2 2 3 4" xfId="32226" xr:uid="{00000000-0005-0000-0000-00009CCC0000}"/>
    <cellStyle name="Normal 3 3 7 2 2 3 5" xfId="40612" xr:uid="{00000000-0005-0000-0000-00009DCC0000}"/>
    <cellStyle name="Normal 3 3 7 2 2 3 6" xfId="48998" xr:uid="{00000000-0005-0000-0000-00009ECC0000}"/>
    <cellStyle name="Normal 3 3 7 2 2 3 7" xfId="57384" xr:uid="{00000000-0005-0000-0000-00009FCC0000}"/>
    <cellStyle name="Normal 3 3 7 2 2 4" xfId="7068" xr:uid="{00000000-0005-0000-0000-0000A0CC0000}"/>
    <cellStyle name="Normal 3 3 7 2 2 4 2" xfId="12744" xr:uid="{00000000-0005-0000-0000-0000A1CC0000}"/>
    <cellStyle name="Normal 3 3 7 2 2 4 3" xfId="21130" xr:uid="{00000000-0005-0000-0000-0000A2CC0000}"/>
    <cellStyle name="Normal 3 3 7 2 2 4 4" xfId="29516" xr:uid="{00000000-0005-0000-0000-0000A3CC0000}"/>
    <cellStyle name="Normal 3 3 7 2 2 4 5" xfId="37902" xr:uid="{00000000-0005-0000-0000-0000A4CC0000}"/>
    <cellStyle name="Normal 3 3 7 2 2 4 6" xfId="46288" xr:uid="{00000000-0005-0000-0000-0000A5CC0000}"/>
    <cellStyle name="Normal 3 3 7 2 2 4 7" xfId="54674" xr:uid="{00000000-0005-0000-0000-0000A6CC0000}"/>
    <cellStyle name="Normal 3 3 7 2 2 5" xfId="9778" xr:uid="{00000000-0005-0000-0000-0000A7CC0000}"/>
    <cellStyle name="Normal 3 3 7 2 2 6" xfId="18164" xr:uid="{00000000-0005-0000-0000-0000A8CC0000}"/>
    <cellStyle name="Normal 3 3 7 2 2 7" xfId="26550" xr:uid="{00000000-0005-0000-0000-0000A9CC0000}"/>
    <cellStyle name="Normal 3 3 7 2 2 8" xfId="34936" xr:uid="{00000000-0005-0000-0000-0000AACC0000}"/>
    <cellStyle name="Normal 3 3 7 2 2 9" xfId="43322" xr:uid="{00000000-0005-0000-0000-0000ABCC0000}"/>
    <cellStyle name="Normal 3 3 7 2 3" xfId="1757" xr:uid="{00000000-0005-0000-0000-0000ACCC0000}"/>
    <cellStyle name="Normal 3 3 7 2 3 10" xfId="52082" xr:uid="{00000000-0005-0000-0000-0000ADCC0000}"/>
    <cellStyle name="Normal 3 3 7 2 3 11" xfId="60468" xr:uid="{00000000-0005-0000-0000-0000AECC0000}"/>
    <cellStyle name="Normal 3 3 7 2 3 2" xfId="2777" xr:uid="{00000000-0005-0000-0000-0000AFCC0000}"/>
    <cellStyle name="Normal 3 3 7 2 3 2 2" xfId="5494" xr:uid="{00000000-0005-0000-0000-0000B0CC0000}"/>
    <cellStyle name="Normal 3 3 7 2 3 2 2 2" xfId="16848" xr:uid="{00000000-0005-0000-0000-0000B1CC0000}"/>
    <cellStyle name="Normal 3 3 7 2 3 2 2 3" xfId="25234" xr:uid="{00000000-0005-0000-0000-0000B2CC0000}"/>
    <cellStyle name="Normal 3 3 7 2 3 2 2 4" xfId="33620" xr:uid="{00000000-0005-0000-0000-0000B3CC0000}"/>
    <cellStyle name="Normal 3 3 7 2 3 2 2 5" xfId="42006" xr:uid="{00000000-0005-0000-0000-0000B4CC0000}"/>
    <cellStyle name="Normal 3 3 7 2 3 2 2 6" xfId="50392" xr:uid="{00000000-0005-0000-0000-0000B5CC0000}"/>
    <cellStyle name="Normal 3 3 7 2 3 2 2 7" xfId="58778" xr:uid="{00000000-0005-0000-0000-0000B6CC0000}"/>
    <cellStyle name="Normal 3 3 7 2 3 2 3" xfId="8462" xr:uid="{00000000-0005-0000-0000-0000B7CC0000}"/>
    <cellStyle name="Normal 3 3 7 2 3 2 3 2" xfId="14138" xr:uid="{00000000-0005-0000-0000-0000B8CC0000}"/>
    <cellStyle name="Normal 3 3 7 2 3 2 3 3" xfId="22524" xr:uid="{00000000-0005-0000-0000-0000B9CC0000}"/>
    <cellStyle name="Normal 3 3 7 2 3 2 3 4" xfId="30910" xr:uid="{00000000-0005-0000-0000-0000BACC0000}"/>
    <cellStyle name="Normal 3 3 7 2 3 2 3 5" xfId="39296" xr:uid="{00000000-0005-0000-0000-0000BBCC0000}"/>
    <cellStyle name="Normal 3 3 7 2 3 2 3 6" xfId="47682" xr:uid="{00000000-0005-0000-0000-0000BCCC0000}"/>
    <cellStyle name="Normal 3 3 7 2 3 2 3 7" xfId="56068" xr:uid="{00000000-0005-0000-0000-0000BDCC0000}"/>
    <cellStyle name="Normal 3 3 7 2 3 2 4" xfId="11172" xr:uid="{00000000-0005-0000-0000-0000BECC0000}"/>
    <cellStyle name="Normal 3 3 7 2 3 2 5" xfId="19558" xr:uid="{00000000-0005-0000-0000-0000BFCC0000}"/>
    <cellStyle name="Normal 3 3 7 2 3 2 6" xfId="27944" xr:uid="{00000000-0005-0000-0000-0000C0CC0000}"/>
    <cellStyle name="Normal 3 3 7 2 3 2 7" xfId="36330" xr:uid="{00000000-0005-0000-0000-0000C1CC0000}"/>
    <cellStyle name="Normal 3 3 7 2 3 2 8" xfId="44716" xr:uid="{00000000-0005-0000-0000-0000C2CC0000}"/>
    <cellStyle name="Normal 3 3 7 2 3 2 9" xfId="53102" xr:uid="{00000000-0005-0000-0000-0000C3CC0000}"/>
    <cellStyle name="Normal 3 3 7 2 3 3" xfId="4474" xr:uid="{00000000-0005-0000-0000-0000C4CC0000}"/>
    <cellStyle name="Normal 3 3 7 2 3 3 2" xfId="15828" xr:uid="{00000000-0005-0000-0000-0000C5CC0000}"/>
    <cellStyle name="Normal 3 3 7 2 3 3 3" xfId="24214" xr:uid="{00000000-0005-0000-0000-0000C6CC0000}"/>
    <cellStyle name="Normal 3 3 7 2 3 3 4" xfId="32600" xr:uid="{00000000-0005-0000-0000-0000C7CC0000}"/>
    <cellStyle name="Normal 3 3 7 2 3 3 5" xfId="40986" xr:uid="{00000000-0005-0000-0000-0000C8CC0000}"/>
    <cellStyle name="Normal 3 3 7 2 3 3 6" xfId="49372" xr:uid="{00000000-0005-0000-0000-0000C9CC0000}"/>
    <cellStyle name="Normal 3 3 7 2 3 3 7" xfId="57758" xr:uid="{00000000-0005-0000-0000-0000CACC0000}"/>
    <cellStyle name="Normal 3 3 7 2 3 4" xfId="7442" xr:uid="{00000000-0005-0000-0000-0000CBCC0000}"/>
    <cellStyle name="Normal 3 3 7 2 3 4 2" xfId="13118" xr:uid="{00000000-0005-0000-0000-0000CCCC0000}"/>
    <cellStyle name="Normal 3 3 7 2 3 4 3" xfId="21504" xr:uid="{00000000-0005-0000-0000-0000CDCC0000}"/>
    <cellStyle name="Normal 3 3 7 2 3 4 4" xfId="29890" xr:uid="{00000000-0005-0000-0000-0000CECC0000}"/>
    <cellStyle name="Normal 3 3 7 2 3 4 5" xfId="38276" xr:uid="{00000000-0005-0000-0000-0000CFCC0000}"/>
    <cellStyle name="Normal 3 3 7 2 3 4 6" xfId="46662" xr:uid="{00000000-0005-0000-0000-0000D0CC0000}"/>
    <cellStyle name="Normal 3 3 7 2 3 4 7" xfId="55048" xr:uid="{00000000-0005-0000-0000-0000D1CC0000}"/>
    <cellStyle name="Normal 3 3 7 2 3 5" xfId="10152" xr:uid="{00000000-0005-0000-0000-0000D2CC0000}"/>
    <cellStyle name="Normal 3 3 7 2 3 6" xfId="18538" xr:uid="{00000000-0005-0000-0000-0000D3CC0000}"/>
    <cellStyle name="Normal 3 3 7 2 3 7" xfId="26924" xr:uid="{00000000-0005-0000-0000-0000D4CC0000}"/>
    <cellStyle name="Normal 3 3 7 2 3 8" xfId="35310" xr:uid="{00000000-0005-0000-0000-0000D5CC0000}"/>
    <cellStyle name="Normal 3 3 7 2 3 9" xfId="43696" xr:uid="{00000000-0005-0000-0000-0000D6CC0000}"/>
    <cellStyle name="Normal 3 3 7 2 4" xfId="2403" xr:uid="{00000000-0005-0000-0000-0000D7CC0000}"/>
    <cellStyle name="Normal 3 3 7 2 4 2" xfId="5120" xr:uid="{00000000-0005-0000-0000-0000D8CC0000}"/>
    <cellStyle name="Normal 3 3 7 2 4 2 2" xfId="16474" xr:uid="{00000000-0005-0000-0000-0000D9CC0000}"/>
    <cellStyle name="Normal 3 3 7 2 4 2 3" xfId="24860" xr:uid="{00000000-0005-0000-0000-0000DACC0000}"/>
    <cellStyle name="Normal 3 3 7 2 4 2 4" xfId="33246" xr:uid="{00000000-0005-0000-0000-0000DBCC0000}"/>
    <cellStyle name="Normal 3 3 7 2 4 2 5" xfId="41632" xr:uid="{00000000-0005-0000-0000-0000DCCC0000}"/>
    <cellStyle name="Normal 3 3 7 2 4 2 6" xfId="50018" xr:uid="{00000000-0005-0000-0000-0000DDCC0000}"/>
    <cellStyle name="Normal 3 3 7 2 4 2 7" xfId="58404" xr:uid="{00000000-0005-0000-0000-0000DECC0000}"/>
    <cellStyle name="Normal 3 3 7 2 4 3" xfId="8088" xr:uid="{00000000-0005-0000-0000-0000DFCC0000}"/>
    <cellStyle name="Normal 3 3 7 2 4 3 2" xfId="13764" xr:uid="{00000000-0005-0000-0000-0000E0CC0000}"/>
    <cellStyle name="Normal 3 3 7 2 4 3 3" xfId="22150" xr:uid="{00000000-0005-0000-0000-0000E1CC0000}"/>
    <cellStyle name="Normal 3 3 7 2 4 3 4" xfId="30536" xr:uid="{00000000-0005-0000-0000-0000E2CC0000}"/>
    <cellStyle name="Normal 3 3 7 2 4 3 5" xfId="38922" xr:uid="{00000000-0005-0000-0000-0000E3CC0000}"/>
    <cellStyle name="Normal 3 3 7 2 4 3 6" xfId="47308" xr:uid="{00000000-0005-0000-0000-0000E4CC0000}"/>
    <cellStyle name="Normal 3 3 7 2 4 3 7" xfId="55694" xr:uid="{00000000-0005-0000-0000-0000E5CC0000}"/>
    <cellStyle name="Normal 3 3 7 2 4 4" xfId="10798" xr:uid="{00000000-0005-0000-0000-0000E6CC0000}"/>
    <cellStyle name="Normal 3 3 7 2 4 5" xfId="19184" xr:uid="{00000000-0005-0000-0000-0000E7CC0000}"/>
    <cellStyle name="Normal 3 3 7 2 4 6" xfId="27570" xr:uid="{00000000-0005-0000-0000-0000E8CC0000}"/>
    <cellStyle name="Normal 3 3 7 2 4 7" xfId="35956" xr:uid="{00000000-0005-0000-0000-0000E9CC0000}"/>
    <cellStyle name="Normal 3 3 7 2 4 8" xfId="44342" xr:uid="{00000000-0005-0000-0000-0000EACC0000}"/>
    <cellStyle name="Normal 3 3 7 2 4 9" xfId="52728" xr:uid="{00000000-0005-0000-0000-0000EBCC0000}"/>
    <cellStyle name="Normal 3 3 7 2 5" xfId="3629" xr:uid="{00000000-0005-0000-0000-0000ECCC0000}"/>
    <cellStyle name="Normal 3 3 7 2 5 2" xfId="14983" xr:uid="{00000000-0005-0000-0000-0000EDCC0000}"/>
    <cellStyle name="Normal 3 3 7 2 5 3" xfId="23369" xr:uid="{00000000-0005-0000-0000-0000EECC0000}"/>
    <cellStyle name="Normal 3 3 7 2 5 4" xfId="31755" xr:uid="{00000000-0005-0000-0000-0000EFCC0000}"/>
    <cellStyle name="Normal 3 3 7 2 5 5" xfId="40141" xr:uid="{00000000-0005-0000-0000-0000F0CC0000}"/>
    <cellStyle name="Normal 3 3 7 2 5 6" xfId="48527" xr:uid="{00000000-0005-0000-0000-0000F1CC0000}"/>
    <cellStyle name="Normal 3 3 7 2 5 7" xfId="56913" xr:uid="{00000000-0005-0000-0000-0000F2CC0000}"/>
    <cellStyle name="Normal 3 3 7 2 6" xfId="6597" xr:uid="{00000000-0005-0000-0000-0000F3CC0000}"/>
    <cellStyle name="Normal 3 3 7 2 6 2" xfId="12273" xr:uid="{00000000-0005-0000-0000-0000F4CC0000}"/>
    <cellStyle name="Normal 3 3 7 2 6 3" xfId="20659" xr:uid="{00000000-0005-0000-0000-0000F5CC0000}"/>
    <cellStyle name="Normal 3 3 7 2 6 4" xfId="29045" xr:uid="{00000000-0005-0000-0000-0000F6CC0000}"/>
    <cellStyle name="Normal 3 3 7 2 6 5" xfId="37431" xr:uid="{00000000-0005-0000-0000-0000F7CC0000}"/>
    <cellStyle name="Normal 3 3 7 2 6 6" xfId="45817" xr:uid="{00000000-0005-0000-0000-0000F8CC0000}"/>
    <cellStyle name="Normal 3 3 7 2 6 7" xfId="54203" xr:uid="{00000000-0005-0000-0000-0000F9CC0000}"/>
    <cellStyle name="Normal 3 3 7 2 7" xfId="9307" xr:uid="{00000000-0005-0000-0000-0000FACC0000}"/>
    <cellStyle name="Normal 3 3 7 2 8" xfId="17693" xr:uid="{00000000-0005-0000-0000-0000FBCC0000}"/>
    <cellStyle name="Normal 3 3 7 2 9" xfId="26079" xr:uid="{00000000-0005-0000-0000-0000FCCC0000}"/>
    <cellStyle name="Normal 3 3 7 3" xfId="1298" xr:uid="{00000000-0005-0000-0000-0000FDCC0000}"/>
    <cellStyle name="Normal 3 3 7 3 10" xfId="43323" xr:uid="{00000000-0005-0000-0000-0000FECC0000}"/>
    <cellStyle name="Normal 3 3 7 3 11" xfId="51709" xr:uid="{00000000-0005-0000-0000-0000FFCC0000}"/>
    <cellStyle name="Normal 3 3 7 3 12" xfId="60095" xr:uid="{00000000-0005-0000-0000-000000CD0000}"/>
    <cellStyle name="Normal 3 3 7 3 13" xfId="61484" xr:uid="{00000000-0005-0000-0000-000001CD0000}"/>
    <cellStyle name="Normal 3 3 7 3 2" xfId="1953" xr:uid="{00000000-0005-0000-0000-000002CD0000}"/>
    <cellStyle name="Normal 3 3 7 3 2 10" xfId="52278" xr:uid="{00000000-0005-0000-0000-000003CD0000}"/>
    <cellStyle name="Normal 3 3 7 3 2 11" xfId="60664" xr:uid="{00000000-0005-0000-0000-000004CD0000}"/>
    <cellStyle name="Normal 3 3 7 3 2 2" xfId="3249" xr:uid="{00000000-0005-0000-0000-000005CD0000}"/>
    <cellStyle name="Normal 3 3 7 3 2 2 2" xfId="5966" xr:uid="{00000000-0005-0000-0000-000006CD0000}"/>
    <cellStyle name="Normal 3 3 7 3 2 2 2 2" xfId="17320" xr:uid="{00000000-0005-0000-0000-000007CD0000}"/>
    <cellStyle name="Normal 3 3 7 3 2 2 2 3" xfId="25706" xr:uid="{00000000-0005-0000-0000-000008CD0000}"/>
    <cellStyle name="Normal 3 3 7 3 2 2 2 4" xfId="34092" xr:uid="{00000000-0005-0000-0000-000009CD0000}"/>
    <cellStyle name="Normal 3 3 7 3 2 2 2 5" xfId="42478" xr:uid="{00000000-0005-0000-0000-00000ACD0000}"/>
    <cellStyle name="Normal 3 3 7 3 2 2 2 6" xfId="50864" xr:uid="{00000000-0005-0000-0000-00000BCD0000}"/>
    <cellStyle name="Normal 3 3 7 3 2 2 2 7" xfId="59250" xr:uid="{00000000-0005-0000-0000-00000CCD0000}"/>
    <cellStyle name="Normal 3 3 7 3 2 2 3" xfId="8934" xr:uid="{00000000-0005-0000-0000-00000DCD0000}"/>
    <cellStyle name="Normal 3 3 7 3 2 2 3 2" xfId="14610" xr:uid="{00000000-0005-0000-0000-00000ECD0000}"/>
    <cellStyle name="Normal 3 3 7 3 2 2 3 3" xfId="22996" xr:uid="{00000000-0005-0000-0000-00000FCD0000}"/>
    <cellStyle name="Normal 3 3 7 3 2 2 3 4" xfId="31382" xr:uid="{00000000-0005-0000-0000-000010CD0000}"/>
    <cellStyle name="Normal 3 3 7 3 2 2 3 5" xfId="39768" xr:uid="{00000000-0005-0000-0000-000011CD0000}"/>
    <cellStyle name="Normal 3 3 7 3 2 2 3 6" xfId="48154" xr:uid="{00000000-0005-0000-0000-000012CD0000}"/>
    <cellStyle name="Normal 3 3 7 3 2 2 3 7" xfId="56540" xr:uid="{00000000-0005-0000-0000-000013CD0000}"/>
    <cellStyle name="Normal 3 3 7 3 2 2 4" xfId="11644" xr:uid="{00000000-0005-0000-0000-000014CD0000}"/>
    <cellStyle name="Normal 3 3 7 3 2 2 5" xfId="20030" xr:uid="{00000000-0005-0000-0000-000015CD0000}"/>
    <cellStyle name="Normal 3 3 7 3 2 2 6" xfId="28416" xr:uid="{00000000-0005-0000-0000-000016CD0000}"/>
    <cellStyle name="Normal 3 3 7 3 2 2 7" xfId="36802" xr:uid="{00000000-0005-0000-0000-000017CD0000}"/>
    <cellStyle name="Normal 3 3 7 3 2 2 8" xfId="45188" xr:uid="{00000000-0005-0000-0000-000018CD0000}"/>
    <cellStyle name="Normal 3 3 7 3 2 2 9" xfId="53574" xr:uid="{00000000-0005-0000-0000-000019CD0000}"/>
    <cellStyle name="Normal 3 3 7 3 2 3" xfId="4670" xr:uid="{00000000-0005-0000-0000-00001ACD0000}"/>
    <cellStyle name="Normal 3 3 7 3 2 3 2" xfId="16024" xr:uid="{00000000-0005-0000-0000-00001BCD0000}"/>
    <cellStyle name="Normal 3 3 7 3 2 3 3" xfId="24410" xr:uid="{00000000-0005-0000-0000-00001CCD0000}"/>
    <cellStyle name="Normal 3 3 7 3 2 3 4" xfId="32796" xr:uid="{00000000-0005-0000-0000-00001DCD0000}"/>
    <cellStyle name="Normal 3 3 7 3 2 3 5" xfId="41182" xr:uid="{00000000-0005-0000-0000-00001ECD0000}"/>
    <cellStyle name="Normal 3 3 7 3 2 3 6" xfId="49568" xr:uid="{00000000-0005-0000-0000-00001FCD0000}"/>
    <cellStyle name="Normal 3 3 7 3 2 3 7" xfId="57954" xr:uid="{00000000-0005-0000-0000-000020CD0000}"/>
    <cellStyle name="Normal 3 3 7 3 2 4" xfId="7638" xr:uid="{00000000-0005-0000-0000-000021CD0000}"/>
    <cellStyle name="Normal 3 3 7 3 2 4 2" xfId="13314" xr:uid="{00000000-0005-0000-0000-000022CD0000}"/>
    <cellStyle name="Normal 3 3 7 3 2 4 3" xfId="21700" xr:uid="{00000000-0005-0000-0000-000023CD0000}"/>
    <cellStyle name="Normal 3 3 7 3 2 4 4" xfId="30086" xr:uid="{00000000-0005-0000-0000-000024CD0000}"/>
    <cellStyle name="Normal 3 3 7 3 2 4 5" xfId="38472" xr:uid="{00000000-0005-0000-0000-000025CD0000}"/>
    <cellStyle name="Normal 3 3 7 3 2 4 6" xfId="46858" xr:uid="{00000000-0005-0000-0000-000026CD0000}"/>
    <cellStyle name="Normal 3 3 7 3 2 4 7" xfId="55244" xr:uid="{00000000-0005-0000-0000-000027CD0000}"/>
    <cellStyle name="Normal 3 3 7 3 2 5" xfId="10348" xr:uid="{00000000-0005-0000-0000-000028CD0000}"/>
    <cellStyle name="Normal 3 3 7 3 2 6" xfId="18734" xr:uid="{00000000-0005-0000-0000-000029CD0000}"/>
    <cellStyle name="Normal 3 3 7 3 2 7" xfId="27120" xr:uid="{00000000-0005-0000-0000-00002ACD0000}"/>
    <cellStyle name="Normal 3 3 7 3 2 8" xfId="35506" xr:uid="{00000000-0005-0000-0000-00002BCD0000}"/>
    <cellStyle name="Normal 3 3 7 3 2 9" xfId="43892" xr:uid="{00000000-0005-0000-0000-00002CCD0000}"/>
    <cellStyle name="Normal 3 3 7 3 3" xfId="2404" xr:uid="{00000000-0005-0000-0000-00002DCD0000}"/>
    <cellStyle name="Normal 3 3 7 3 3 2" xfId="5121" xr:uid="{00000000-0005-0000-0000-00002ECD0000}"/>
    <cellStyle name="Normal 3 3 7 3 3 2 2" xfId="16475" xr:uid="{00000000-0005-0000-0000-00002FCD0000}"/>
    <cellStyle name="Normal 3 3 7 3 3 2 3" xfId="24861" xr:uid="{00000000-0005-0000-0000-000030CD0000}"/>
    <cellStyle name="Normal 3 3 7 3 3 2 4" xfId="33247" xr:uid="{00000000-0005-0000-0000-000031CD0000}"/>
    <cellStyle name="Normal 3 3 7 3 3 2 5" xfId="41633" xr:uid="{00000000-0005-0000-0000-000032CD0000}"/>
    <cellStyle name="Normal 3 3 7 3 3 2 6" xfId="50019" xr:uid="{00000000-0005-0000-0000-000033CD0000}"/>
    <cellStyle name="Normal 3 3 7 3 3 2 7" xfId="58405" xr:uid="{00000000-0005-0000-0000-000034CD0000}"/>
    <cellStyle name="Normal 3 3 7 3 3 3" xfId="8089" xr:uid="{00000000-0005-0000-0000-000035CD0000}"/>
    <cellStyle name="Normal 3 3 7 3 3 3 2" xfId="13765" xr:uid="{00000000-0005-0000-0000-000036CD0000}"/>
    <cellStyle name="Normal 3 3 7 3 3 3 3" xfId="22151" xr:uid="{00000000-0005-0000-0000-000037CD0000}"/>
    <cellStyle name="Normal 3 3 7 3 3 3 4" xfId="30537" xr:uid="{00000000-0005-0000-0000-000038CD0000}"/>
    <cellStyle name="Normal 3 3 7 3 3 3 5" xfId="38923" xr:uid="{00000000-0005-0000-0000-000039CD0000}"/>
    <cellStyle name="Normal 3 3 7 3 3 3 6" xfId="47309" xr:uid="{00000000-0005-0000-0000-00003ACD0000}"/>
    <cellStyle name="Normal 3 3 7 3 3 3 7" xfId="55695" xr:uid="{00000000-0005-0000-0000-00003BCD0000}"/>
    <cellStyle name="Normal 3 3 7 3 3 4" xfId="10799" xr:uid="{00000000-0005-0000-0000-00003CCD0000}"/>
    <cellStyle name="Normal 3 3 7 3 3 5" xfId="19185" xr:uid="{00000000-0005-0000-0000-00003DCD0000}"/>
    <cellStyle name="Normal 3 3 7 3 3 6" xfId="27571" xr:uid="{00000000-0005-0000-0000-00003ECD0000}"/>
    <cellStyle name="Normal 3 3 7 3 3 7" xfId="35957" xr:uid="{00000000-0005-0000-0000-00003FCD0000}"/>
    <cellStyle name="Normal 3 3 7 3 3 8" xfId="44343" xr:uid="{00000000-0005-0000-0000-000040CD0000}"/>
    <cellStyle name="Normal 3 3 7 3 3 9" xfId="52729" xr:uid="{00000000-0005-0000-0000-000041CD0000}"/>
    <cellStyle name="Normal 3 3 7 3 4" xfId="4101" xr:uid="{00000000-0005-0000-0000-000042CD0000}"/>
    <cellStyle name="Normal 3 3 7 3 4 2" xfId="15455" xr:uid="{00000000-0005-0000-0000-000043CD0000}"/>
    <cellStyle name="Normal 3 3 7 3 4 3" xfId="23841" xr:uid="{00000000-0005-0000-0000-000044CD0000}"/>
    <cellStyle name="Normal 3 3 7 3 4 4" xfId="32227" xr:uid="{00000000-0005-0000-0000-000045CD0000}"/>
    <cellStyle name="Normal 3 3 7 3 4 5" xfId="40613" xr:uid="{00000000-0005-0000-0000-000046CD0000}"/>
    <cellStyle name="Normal 3 3 7 3 4 6" xfId="48999" xr:uid="{00000000-0005-0000-0000-000047CD0000}"/>
    <cellStyle name="Normal 3 3 7 3 4 7" xfId="57385" xr:uid="{00000000-0005-0000-0000-000048CD0000}"/>
    <cellStyle name="Normal 3 3 7 3 5" xfId="7069" xr:uid="{00000000-0005-0000-0000-000049CD0000}"/>
    <cellStyle name="Normal 3 3 7 3 5 2" xfId="12745" xr:uid="{00000000-0005-0000-0000-00004ACD0000}"/>
    <cellStyle name="Normal 3 3 7 3 5 3" xfId="21131" xr:uid="{00000000-0005-0000-0000-00004BCD0000}"/>
    <cellStyle name="Normal 3 3 7 3 5 4" xfId="29517" xr:uid="{00000000-0005-0000-0000-00004CCD0000}"/>
    <cellStyle name="Normal 3 3 7 3 5 5" xfId="37903" xr:uid="{00000000-0005-0000-0000-00004DCD0000}"/>
    <cellStyle name="Normal 3 3 7 3 5 6" xfId="46289" xr:uid="{00000000-0005-0000-0000-00004ECD0000}"/>
    <cellStyle name="Normal 3 3 7 3 5 7" xfId="54675" xr:uid="{00000000-0005-0000-0000-00004FCD0000}"/>
    <cellStyle name="Normal 3 3 7 3 6" xfId="9779" xr:uid="{00000000-0005-0000-0000-000050CD0000}"/>
    <cellStyle name="Normal 3 3 7 3 7" xfId="18165" xr:uid="{00000000-0005-0000-0000-000051CD0000}"/>
    <cellStyle name="Normal 3 3 7 3 8" xfId="26551" xr:uid="{00000000-0005-0000-0000-000052CD0000}"/>
    <cellStyle name="Normal 3 3 7 3 9" xfId="34937" xr:uid="{00000000-0005-0000-0000-000053CD0000}"/>
    <cellStyle name="Normal 3 3 7 4" xfId="1296" xr:uid="{00000000-0005-0000-0000-000054CD0000}"/>
    <cellStyle name="Normal 3 3 7 4 10" xfId="51707" xr:uid="{00000000-0005-0000-0000-000055CD0000}"/>
    <cellStyle name="Normal 3 3 7 4 11" xfId="60093" xr:uid="{00000000-0005-0000-0000-000056CD0000}"/>
    <cellStyle name="Normal 3 3 7 4 2" xfId="3247" xr:uid="{00000000-0005-0000-0000-000057CD0000}"/>
    <cellStyle name="Normal 3 3 7 4 2 2" xfId="5964" xr:uid="{00000000-0005-0000-0000-000058CD0000}"/>
    <cellStyle name="Normal 3 3 7 4 2 2 2" xfId="17318" xr:uid="{00000000-0005-0000-0000-000059CD0000}"/>
    <cellStyle name="Normal 3 3 7 4 2 2 3" xfId="25704" xr:uid="{00000000-0005-0000-0000-00005ACD0000}"/>
    <cellStyle name="Normal 3 3 7 4 2 2 4" xfId="34090" xr:uid="{00000000-0005-0000-0000-00005BCD0000}"/>
    <cellStyle name="Normal 3 3 7 4 2 2 5" xfId="42476" xr:uid="{00000000-0005-0000-0000-00005CCD0000}"/>
    <cellStyle name="Normal 3 3 7 4 2 2 6" xfId="50862" xr:uid="{00000000-0005-0000-0000-00005DCD0000}"/>
    <cellStyle name="Normal 3 3 7 4 2 2 7" xfId="59248" xr:uid="{00000000-0005-0000-0000-00005ECD0000}"/>
    <cellStyle name="Normal 3 3 7 4 2 3" xfId="8932" xr:uid="{00000000-0005-0000-0000-00005FCD0000}"/>
    <cellStyle name="Normal 3 3 7 4 2 3 2" xfId="14608" xr:uid="{00000000-0005-0000-0000-000060CD0000}"/>
    <cellStyle name="Normal 3 3 7 4 2 3 3" xfId="22994" xr:uid="{00000000-0005-0000-0000-000061CD0000}"/>
    <cellStyle name="Normal 3 3 7 4 2 3 4" xfId="31380" xr:uid="{00000000-0005-0000-0000-000062CD0000}"/>
    <cellStyle name="Normal 3 3 7 4 2 3 5" xfId="39766" xr:uid="{00000000-0005-0000-0000-000063CD0000}"/>
    <cellStyle name="Normal 3 3 7 4 2 3 6" xfId="48152" xr:uid="{00000000-0005-0000-0000-000064CD0000}"/>
    <cellStyle name="Normal 3 3 7 4 2 3 7" xfId="56538" xr:uid="{00000000-0005-0000-0000-000065CD0000}"/>
    <cellStyle name="Normal 3 3 7 4 2 4" xfId="11642" xr:uid="{00000000-0005-0000-0000-000066CD0000}"/>
    <cellStyle name="Normal 3 3 7 4 2 5" xfId="20028" xr:uid="{00000000-0005-0000-0000-000067CD0000}"/>
    <cellStyle name="Normal 3 3 7 4 2 6" xfId="28414" xr:uid="{00000000-0005-0000-0000-000068CD0000}"/>
    <cellStyle name="Normal 3 3 7 4 2 7" xfId="36800" xr:uid="{00000000-0005-0000-0000-000069CD0000}"/>
    <cellStyle name="Normal 3 3 7 4 2 8" xfId="45186" xr:uid="{00000000-0005-0000-0000-00006ACD0000}"/>
    <cellStyle name="Normal 3 3 7 4 2 9" xfId="53572" xr:uid="{00000000-0005-0000-0000-00006BCD0000}"/>
    <cellStyle name="Normal 3 3 7 4 3" xfId="4099" xr:uid="{00000000-0005-0000-0000-00006CCD0000}"/>
    <cellStyle name="Normal 3 3 7 4 3 2" xfId="15453" xr:uid="{00000000-0005-0000-0000-00006DCD0000}"/>
    <cellStyle name="Normal 3 3 7 4 3 3" xfId="23839" xr:uid="{00000000-0005-0000-0000-00006ECD0000}"/>
    <cellStyle name="Normal 3 3 7 4 3 4" xfId="32225" xr:uid="{00000000-0005-0000-0000-00006FCD0000}"/>
    <cellStyle name="Normal 3 3 7 4 3 5" xfId="40611" xr:uid="{00000000-0005-0000-0000-000070CD0000}"/>
    <cellStyle name="Normal 3 3 7 4 3 6" xfId="48997" xr:uid="{00000000-0005-0000-0000-000071CD0000}"/>
    <cellStyle name="Normal 3 3 7 4 3 7" xfId="57383" xr:uid="{00000000-0005-0000-0000-000072CD0000}"/>
    <cellStyle name="Normal 3 3 7 4 4" xfId="7067" xr:uid="{00000000-0005-0000-0000-000073CD0000}"/>
    <cellStyle name="Normal 3 3 7 4 4 2" xfId="12743" xr:uid="{00000000-0005-0000-0000-000074CD0000}"/>
    <cellStyle name="Normal 3 3 7 4 4 3" xfId="21129" xr:uid="{00000000-0005-0000-0000-000075CD0000}"/>
    <cellStyle name="Normal 3 3 7 4 4 4" xfId="29515" xr:uid="{00000000-0005-0000-0000-000076CD0000}"/>
    <cellStyle name="Normal 3 3 7 4 4 5" xfId="37901" xr:uid="{00000000-0005-0000-0000-000077CD0000}"/>
    <cellStyle name="Normal 3 3 7 4 4 6" xfId="46287" xr:uid="{00000000-0005-0000-0000-000078CD0000}"/>
    <cellStyle name="Normal 3 3 7 4 4 7" xfId="54673" xr:uid="{00000000-0005-0000-0000-000079CD0000}"/>
    <cellStyle name="Normal 3 3 7 4 5" xfId="9777" xr:uid="{00000000-0005-0000-0000-00007ACD0000}"/>
    <cellStyle name="Normal 3 3 7 4 6" xfId="18163" xr:uid="{00000000-0005-0000-0000-00007BCD0000}"/>
    <cellStyle name="Normal 3 3 7 4 7" xfId="26549" xr:uid="{00000000-0005-0000-0000-00007CCD0000}"/>
    <cellStyle name="Normal 3 3 7 4 8" xfId="34935" xr:uid="{00000000-0005-0000-0000-00007DCD0000}"/>
    <cellStyle name="Normal 3 3 7 4 9" xfId="43321" xr:uid="{00000000-0005-0000-0000-00007ECD0000}"/>
    <cellStyle name="Normal 3 3 7 5" xfId="1756" xr:uid="{00000000-0005-0000-0000-00007FCD0000}"/>
    <cellStyle name="Normal 3 3 7 5 10" xfId="52081" xr:uid="{00000000-0005-0000-0000-000080CD0000}"/>
    <cellStyle name="Normal 3 3 7 5 11" xfId="60467" xr:uid="{00000000-0005-0000-0000-000081CD0000}"/>
    <cellStyle name="Normal 3 3 7 5 2" xfId="2776" xr:uid="{00000000-0005-0000-0000-000082CD0000}"/>
    <cellStyle name="Normal 3 3 7 5 2 2" xfId="5493" xr:uid="{00000000-0005-0000-0000-000083CD0000}"/>
    <cellStyle name="Normal 3 3 7 5 2 2 2" xfId="16847" xr:uid="{00000000-0005-0000-0000-000084CD0000}"/>
    <cellStyle name="Normal 3 3 7 5 2 2 3" xfId="25233" xr:uid="{00000000-0005-0000-0000-000085CD0000}"/>
    <cellStyle name="Normal 3 3 7 5 2 2 4" xfId="33619" xr:uid="{00000000-0005-0000-0000-000086CD0000}"/>
    <cellStyle name="Normal 3 3 7 5 2 2 5" xfId="42005" xr:uid="{00000000-0005-0000-0000-000087CD0000}"/>
    <cellStyle name="Normal 3 3 7 5 2 2 6" xfId="50391" xr:uid="{00000000-0005-0000-0000-000088CD0000}"/>
    <cellStyle name="Normal 3 3 7 5 2 2 7" xfId="58777" xr:uid="{00000000-0005-0000-0000-000089CD0000}"/>
    <cellStyle name="Normal 3 3 7 5 2 3" xfId="8461" xr:uid="{00000000-0005-0000-0000-00008ACD0000}"/>
    <cellStyle name="Normal 3 3 7 5 2 3 2" xfId="14137" xr:uid="{00000000-0005-0000-0000-00008BCD0000}"/>
    <cellStyle name="Normal 3 3 7 5 2 3 3" xfId="22523" xr:uid="{00000000-0005-0000-0000-00008CCD0000}"/>
    <cellStyle name="Normal 3 3 7 5 2 3 4" xfId="30909" xr:uid="{00000000-0005-0000-0000-00008DCD0000}"/>
    <cellStyle name="Normal 3 3 7 5 2 3 5" xfId="39295" xr:uid="{00000000-0005-0000-0000-00008ECD0000}"/>
    <cellStyle name="Normal 3 3 7 5 2 3 6" xfId="47681" xr:uid="{00000000-0005-0000-0000-00008FCD0000}"/>
    <cellStyle name="Normal 3 3 7 5 2 3 7" xfId="56067" xr:uid="{00000000-0005-0000-0000-000090CD0000}"/>
    <cellStyle name="Normal 3 3 7 5 2 4" xfId="11171" xr:uid="{00000000-0005-0000-0000-000091CD0000}"/>
    <cellStyle name="Normal 3 3 7 5 2 5" xfId="19557" xr:uid="{00000000-0005-0000-0000-000092CD0000}"/>
    <cellStyle name="Normal 3 3 7 5 2 6" xfId="27943" xr:uid="{00000000-0005-0000-0000-000093CD0000}"/>
    <cellStyle name="Normal 3 3 7 5 2 7" xfId="36329" xr:uid="{00000000-0005-0000-0000-000094CD0000}"/>
    <cellStyle name="Normal 3 3 7 5 2 8" xfId="44715" xr:uid="{00000000-0005-0000-0000-000095CD0000}"/>
    <cellStyle name="Normal 3 3 7 5 2 9" xfId="53101" xr:uid="{00000000-0005-0000-0000-000096CD0000}"/>
    <cellStyle name="Normal 3 3 7 5 3" xfId="4473" xr:uid="{00000000-0005-0000-0000-000097CD0000}"/>
    <cellStyle name="Normal 3 3 7 5 3 2" xfId="15827" xr:uid="{00000000-0005-0000-0000-000098CD0000}"/>
    <cellStyle name="Normal 3 3 7 5 3 3" xfId="24213" xr:uid="{00000000-0005-0000-0000-000099CD0000}"/>
    <cellStyle name="Normal 3 3 7 5 3 4" xfId="32599" xr:uid="{00000000-0005-0000-0000-00009ACD0000}"/>
    <cellStyle name="Normal 3 3 7 5 3 5" xfId="40985" xr:uid="{00000000-0005-0000-0000-00009BCD0000}"/>
    <cellStyle name="Normal 3 3 7 5 3 6" xfId="49371" xr:uid="{00000000-0005-0000-0000-00009CCD0000}"/>
    <cellStyle name="Normal 3 3 7 5 3 7" xfId="57757" xr:uid="{00000000-0005-0000-0000-00009DCD0000}"/>
    <cellStyle name="Normal 3 3 7 5 4" xfId="7441" xr:uid="{00000000-0005-0000-0000-00009ECD0000}"/>
    <cellStyle name="Normal 3 3 7 5 4 2" xfId="13117" xr:uid="{00000000-0005-0000-0000-00009FCD0000}"/>
    <cellStyle name="Normal 3 3 7 5 4 3" xfId="21503" xr:uid="{00000000-0005-0000-0000-0000A0CD0000}"/>
    <cellStyle name="Normal 3 3 7 5 4 4" xfId="29889" xr:uid="{00000000-0005-0000-0000-0000A1CD0000}"/>
    <cellStyle name="Normal 3 3 7 5 4 5" xfId="38275" xr:uid="{00000000-0005-0000-0000-0000A2CD0000}"/>
    <cellStyle name="Normal 3 3 7 5 4 6" xfId="46661" xr:uid="{00000000-0005-0000-0000-0000A3CD0000}"/>
    <cellStyle name="Normal 3 3 7 5 4 7" xfId="55047" xr:uid="{00000000-0005-0000-0000-0000A4CD0000}"/>
    <cellStyle name="Normal 3 3 7 5 5" xfId="10151" xr:uid="{00000000-0005-0000-0000-0000A5CD0000}"/>
    <cellStyle name="Normal 3 3 7 5 6" xfId="18537" xr:uid="{00000000-0005-0000-0000-0000A6CD0000}"/>
    <cellStyle name="Normal 3 3 7 5 7" xfId="26923" xr:uid="{00000000-0005-0000-0000-0000A7CD0000}"/>
    <cellStyle name="Normal 3 3 7 5 8" xfId="35309" xr:uid="{00000000-0005-0000-0000-0000A8CD0000}"/>
    <cellStyle name="Normal 3 3 7 5 9" xfId="43695" xr:uid="{00000000-0005-0000-0000-0000A9CD0000}"/>
    <cellStyle name="Normal 3 3 7 6" xfId="2402" xr:uid="{00000000-0005-0000-0000-0000AACD0000}"/>
    <cellStyle name="Normal 3 3 7 6 2" xfId="5119" xr:uid="{00000000-0005-0000-0000-0000ABCD0000}"/>
    <cellStyle name="Normal 3 3 7 6 2 2" xfId="16473" xr:uid="{00000000-0005-0000-0000-0000ACCD0000}"/>
    <cellStyle name="Normal 3 3 7 6 2 3" xfId="24859" xr:uid="{00000000-0005-0000-0000-0000ADCD0000}"/>
    <cellStyle name="Normal 3 3 7 6 2 4" xfId="33245" xr:uid="{00000000-0005-0000-0000-0000AECD0000}"/>
    <cellStyle name="Normal 3 3 7 6 2 5" xfId="41631" xr:uid="{00000000-0005-0000-0000-0000AFCD0000}"/>
    <cellStyle name="Normal 3 3 7 6 2 6" xfId="50017" xr:uid="{00000000-0005-0000-0000-0000B0CD0000}"/>
    <cellStyle name="Normal 3 3 7 6 2 7" xfId="58403" xr:uid="{00000000-0005-0000-0000-0000B1CD0000}"/>
    <cellStyle name="Normal 3 3 7 6 3" xfId="8087" xr:uid="{00000000-0005-0000-0000-0000B2CD0000}"/>
    <cellStyle name="Normal 3 3 7 6 3 2" xfId="13763" xr:uid="{00000000-0005-0000-0000-0000B3CD0000}"/>
    <cellStyle name="Normal 3 3 7 6 3 3" xfId="22149" xr:uid="{00000000-0005-0000-0000-0000B4CD0000}"/>
    <cellStyle name="Normal 3 3 7 6 3 4" xfId="30535" xr:uid="{00000000-0005-0000-0000-0000B5CD0000}"/>
    <cellStyle name="Normal 3 3 7 6 3 5" xfId="38921" xr:uid="{00000000-0005-0000-0000-0000B6CD0000}"/>
    <cellStyle name="Normal 3 3 7 6 3 6" xfId="47307" xr:uid="{00000000-0005-0000-0000-0000B7CD0000}"/>
    <cellStyle name="Normal 3 3 7 6 3 7" xfId="55693" xr:uid="{00000000-0005-0000-0000-0000B8CD0000}"/>
    <cellStyle name="Normal 3 3 7 6 4" xfId="10797" xr:uid="{00000000-0005-0000-0000-0000B9CD0000}"/>
    <cellStyle name="Normal 3 3 7 6 5" xfId="19183" xr:uid="{00000000-0005-0000-0000-0000BACD0000}"/>
    <cellStyle name="Normal 3 3 7 6 6" xfId="27569" xr:uid="{00000000-0005-0000-0000-0000BBCD0000}"/>
    <cellStyle name="Normal 3 3 7 6 7" xfId="35955" xr:uid="{00000000-0005-0000-0000-0000BCCD0000}"/>
    <cellStyle name="Normal 3 3 7 6 8" xfId="44341" xr:uid="{00000000-0005-0000-0000-0000BDCD0000}"/>
    <cellStyle name="Normal 3 3 7 6 9" xfId="52727" xr:uid="{00000000-0005-0000-0000-0000BECD0000}"/>
    <cellStyle name="Normal 3 3 7 7" xfId="789" xr:uid="{00000000-0005-0000-0000-0000BFCD0000}"/>
    <cellStyle name="Normal 3 3 7 7 2" xfId="6596" xr:uid="{00000000-0005-0000-0000-0000C0CD0000}"/>
    <cellStyle name="Normal 3 3 7 7 3" xfId="12272" xr:uid="{00000000-0005-0000-0000-0000C1CD0000}"/>
    <cellStyle name="Normal 3 3 7 7 4" xfId="20658" xr:uid="{00000000-0005-0000-0000-0000C2CD0000}"/>
    <cellStyle name="Normal 3 3 7 7 5" xfId="29044" xr:uid="{00000000-0005-0000-0000-0000C3CD0000}"/>
    <cellStyle name="Normal 3 3 7 7 6" xfId="37430" xr:uid="{00000000-0005-0000-0000-0000C4CD0000}"/>
    <cellStyle name="Normal 3 3 7 7 7" xfId="45816" xr:uid="{00000000-0005-0000-0000-0000C5CD0000}"/>
    <cellStyle name="Normal 3 3 7 7 8" xfId="54202" xr:uid="{00000000-0005-0000-0000-0000C6CD0000}"/>
    <cellStyle name="Normal 3 3 7 8" xfId="3628" xr:uid="{00000000-0005-0000-0000-0000C7CD0000}"/>
    <cellStyle name="Normal 3 3 7 8 2" xfId="14982" xr:uid="{00000000-0005-0000-0000-0000C8CD0000}"/>
    <cellStyle name="Normal 3 3 7 8 3" xfId="23368" xr:uid="{00000000-0005-0000-0000-0000C9CD0000}"/>
    <cellStyle name="Normal 3 3 7 8 4" xfId="31754" xr:uid="{00000000-0005-0000-0000-0000CACD0000}"/>
    <cellStyle name="Normal 3 3 7 8 5" xfId="40140" xr:uid="{00000000-0005-0000-0000-0000CBCD0000}"/>
    <cellStyle name="Normal 3 3 7 8 6" xfId="48526" xr:uid="{00000000-0005-0000-0000-0000CCCD0000}"/>
    <cellStyle name="Normal 3 3 7 8 7" xfId="56912" xr:uid="{00000000-0005-0000-0000-0000CDCD0000}"/>
    <cellStyle name="Normal 3 3 7 9" xfId="6233" xr:uid="{00000000-0005-0000-0000-0000CECD0000}"/>
    <cellStyle name="Normal 3 3 7 9 2" xfId="11909" xr:uid="{00000000-0005-0000-0000-0000CFCD0000}"/>
    <cellStyle name="Normal 3 3 7 9 3" xfId="20295" xr:uid="{00000000-0005-0000-0000-0000D0CD0000}"/>
    <cellStyle name="Normal 3 3 7 9 4" xfId="28681" xr:uid="{00000000-0005-0000-0000-0000D1CD0000}"/>
    <cellStyle name="Normal 3 3 7 9 5" xfId="37067" xr:uid="{00000000-0005-0000-0000-0000D2CD0000}"/>
    <cellStyle name="Normal 3 3 7 9 6" xfId="45453" xr:uid="{00000000-0005-0000-0000-0000D3CD0000}"/>
    <cellStyle name="Normal 3 3 7 9 7" xfId="53839" xr:uid="{00000000-0005-0000-0000-0000D4CD0000}"/>
    <cellStyle name="Normal 3 3 7_Sheet1" xfId="474" xr:uid="{00000000-0005-0000-0000-0000D5CD0000}"/>
    <cellStyle name="Normal 3 3 8" xfId="475" xr:uid="{00000000-0005-0000-0000-0000D6CD0000}"/>
    <cellStyle name="Normal 3 3 8 10" xfId="26080" xr:uid="{00000000-0005-0000-0000-0000D7CD0000}"/>
    <cellStyle name="Normal 3 3 8 11" xfId="34466" xr:uid="{00000000-0005-0000-0000-0000D8CD0000}"/>
    <cellStyle name="Normal 3 3 8 12" xfId="42852" xr:uid="{00000000-0005-0000-0000-0000D9CD0000}"/>
    <cellStyle name="Normal 3 3 8 13" xfId="51238" xr:uid="{00000000-0005-0000-0000-0000DACD0000}"/>
    <cellStyle name="Normal 3 3 8 14" xfId="59624" xr:uid="{00000000-0005-0000-0000-0000DBCD0000}"/>
    <cellStyle name="Normal 3 3 8 15" xfId="60991" xr:uid="{00000000-0005-0000-0000-0000DCCD0000}"/>
    <cellStyle name="Normal 3 3 8 2" xfId="1299" xr:uid="{00000000-0005-0000-0000-0000DDCD0000}"/>
    <cellStyle name="Normal 3 3 8 2 10" xfId="51710" xr:uid="{00000000-0005-0000-0000-0000DECD0000}"/>
    <cellStyle name="Normal 3 3 8 2 11" xfId="60096" xr:uid="{00000000-0005-0000-0000-0000DFCD0000}"/>
    <cellStyle name="Normal 3 3 8 2 12" xfId="61486" xr:uid="{00000000-0005-0000-0000-0000E0CD0000}"/>
    <cellStyle name="Normal 3 3 8 2 2" xfId="3250" xr:uid="{00000000-0005-0000-0000-0000E1CD0000}"/>
    <cellStyle name="Normal 3 3 8 2 2 2" xfId="5967" xr:uid="{00000000-0005-0000-0000-0000E2CD0000}"/>
    <cellStyle name="Normal 3 3 8 2 2 2 2" xfId="17321" xr:uid="{00000000-0005-0000-0000-0000E3CD0000}"/>
    <cellStyle name="Normal 3 3 8 2 2 2 3" xfId="25707" xr:uid="{00000000-0005-0000-0000-0000E4CD0000}"/>
    <cellStyle name="Normal 3 3 8 2 2 2 4" xfId="34093" xr:uid="{00000000-0005-0000-0000-0000E5CD0000}"/>
    <cellStyle name="Normal 3 3 8 2 2 2 5" xfId="42479" xr:uid="{00000000-0005-0000-0000-0000E6CD0000}"/>
    <cellStyle name="Normal 3 3 8 2 2 2 6" xfId="50865" xr:uid="{00000000-0005-0000-0000-0000E7CD0000}"/>
    <cellStyle name="Normal 3 3 8 2 2 2 7" xfId="59251" xr:uid="{00000000-0005-0000-0000-0000E8CD0000}"/>
    <cellStyle name="Normal 3 3 8 2 2 3" xfId="8935" xr:uid="{00000000-0005-0000-0000-0000E9CD0000}"/>
    <cellStyle name="Normal 3 3 8 2 2 3 2" xfId="14611" xr:uid="{00000000-0005-0000-0000-0000EACD0000}"/>
    <cellStyle name="Normal 3 3 8 2 2 3 3" xfId="22997" xr:uid="{00000000-0005-0000-0000-0000EBCD0000}"/>
    <cellStyle name="Normal 3 3 8 2 2 3 4" xfId="31383" xr:uid="{00000000-0005-0000-0000-0000ECCD0000}"/>
    <cellStyle name="Normal 3 3 8 2 2 3 5" xfId="39769" xr:uid="{00000000-0005-0000-0000-0000EDCD0000}"/>
    <cellStyle name="Normal 3 3 8 2 2 3 6" xfId="48155" xr:uid="{00000000-0005-0000-0000-0000EECD0000}"/>
    <cellStyle name="Normal 3 3 8 2 2 3 7" xfId="56541" xr:uid="{00000000-0005-0000-0000-0000EFCD0000}"/>
    <cellStyle name="Normal 3 3 8 2 2 4" xfId="11645" xr:uid="{00000000-0005-0000-0000-0000F0CD0000}"/>
    <cellStyle name="Normal 3 3 8 2 2 5" xfId="20031" xr:uid="{00000000-0005-0000-0000-0000F1CD0000}"/>
    <cellStyle name="Normal 3 3 8 2 2 6" xfId="28417" xr:uid="{00000000-0005-0000-0000-0000F2CD0000}"/>
    <cellStyle name="Normal 3 3 8 2 2 7" xfId="36803" xr:uid="{00000000-0005-0000-0000-0000F3CD0000}"/>
    <cellStyle name="Normal 3 3 8 2 2 8" xfId="45189" xr:uid="{00000000-0005-0000-0000-0000F4CD0000}"/>
    <cellStyle name="Normal 3 3 8 2 2 9" xfId="53575" xr:uid="{00000000-0005-0000-0000-0000F5CD0000}"/>
    <cellStyle name="Normal 3 3 8 2 3" xfId="4102" xr:uid="{00000000-0005-0000-0000-0000F6CD0000}"/>
    <cellStyle name="Normal 3 3 8 2 3 2" xfId="15456" xr:uid="{00000000-0005-0000-0000-0000F7CD0000}"/>
    <cellStyle name="Normal 3 3 8 2 3 3" xfId="23842" xr:uid="{00000000-0005-0000-0000-0000F8CD0000}"/>
    <cellStyle name="Normal 3 3 8 2 3 4" xfId="32228" xr:uid="{00000000-0005-0000-0000-0000F9CD0000}"/>
    <cellStyle name="Normal 3 3 8 2 3 5" xfId="40614" xr:uid="{00000000-0005-0000-0000-0000FACD0000}"/>
    <cellStyle name="Normal 3 3 8 2 3 6" xfId="49000" xr:uid="{00000000-0005-0000-0000-0000FBCD0000}"/>
    <cellStyle name="Normal 3 3 8 2 3 7" xfId="57386" xr:uid="{00000000-0005-0000-0000-0000FCCD0000}"/>
    <cellStyle name="Normal 3 3 8 2 4" xfId="7070" xr:uid="{00000000-0005-0000-0000-0000FDCD0000}"/>
    <cellStyle name="Normal 3 3 8 2 4 2" xfId="12746" xr:uid="{00000000-0005-0000-0000-0000FECD0000}"/>
    <cellStyle name="Normal 3 3 8 2 4 3" xfId="21132" xr:uid="{00000000-0005-0000-0000-0000FFCD0000}"/>
    <cellStyle name="Normal 3 3 8 2 4 4" xfId="29518" xr:uid="{00000000-0005-0000-0000-000000CE0000}"/>
    <cellStyle name="Normal 3 3 8 2 4 5" xfId="37904" xr:uid="{00000000-0005-0000-0000-000001CE0000}"/>
    <cellStyle name="Normal 3 3 8 2 4 6" xfId="46290" xr:uid="{00000000-0005-0000-0000-000002CE0000}"/>
    <cellStyle name="Normal 3 3 8 2 4 7" xfId="54676" xr:uid="{00000000-0005-0000-0000-000003CE0000}"/>
    <cellStyle name="Normal 3 3 8 2 5" xfId="9780" xr:uid="{00000000-0005-0000-0000-000004CE0000}"/>
    <cellStyle name="Normal 3 3 8 2 6" xfId="18166" xr:uid="{00000000-0005-0000-0000-000005CE0000}"/>
    <cellStyle name="Normal 3 3 8 2 7" xfId="26552" xr:uid="{00000000-0005-0000-0000-000006CE0000}"/>
    <cellStyle name="Normal 3 3 8 2 8" xfId="34938" xr:uid="{00000000-0005-0000-0000-000007CE0000}"/>
    <cellStyle name="Normal 3 3 8 2 9" xfId="43324" xr:uid="{00000000-0005-0000-0000-000008CE0000}"/>
    <cellStyle name="Normal 3 3 8 3" xfId="1758" xr:uid="{00000000-0005-0000-0000-000009CE0000}"/>
    <cellStyle name="Normal 3 3 8 3 10" xfId="52083" xr:uid="{00000000-0005-0000-0000-00000ACE0000}"/>
    <cellStyle name="Normal 3 3 8 3 11" xfId="60469" xr:uid="{00000000-0005-0000-0000-00000BCE0000}"/>
    <cellStyle name="Normal 3 3 8 3 2" xfId="2778" xr:uid="{00000000-0005-0000-0000-00000CCE0000}"/>
    <cellStyle name="Normal 3 3 8 3 2 2" xfId="5495" xr:uid="{00000000-0005-0000-0000-00000DCE0000}"/>
    <cellStyle name="Normal 3 3 8 3 2 2 2" xfId="16849" xr:uid="{00000000-0005-0000-0000-00000ECE0000}"/>
    <cellStyle name="Normal 3 3 8 3 2 2 3" xfId="25235" xr:uid="{00000000-0005-0000-0000-00000FCE0000}"/>
    <cellStyle name="Normal 3 3 8 3 2 2 4" xfId="33621" xr:uid="{00000000-0005-0000-0000-000010CE0000}"/>
    <cellStyle name="Normal 3 3 8 3 2 2 5" xfId="42007" xr:uid="{00000000-0005-0000-0000-000011CE0000}"/>
    <cellStyle name="Normal 3 3 8 3 2 2 6" xfId="50393" xr:uid="{00000000-0005-0000-0000-000012CE0000}"/>
    <cellStyle name="Normal 3 3 8 3 2 2 7" xfId="58779" xr:uid="{00000000-0005-0000-0000-000013CE0000}"/>
    <cellStyle name="Normal 3 3 8 3 2 3" xfId="8463" xr:uid="{00000000-0005-0000-0000-000014CE0000}"/>
    <cellStyle name="Normal 3 3 8 3 2 3 2" xfId="14139" xr:uid="{00000000-0005-0000-0000-000015CE0000}"/>
    <cellStyle name="Normal 3 3 8 3 2 3 3" xfId="22525" xr:uid="{00000000-0005-0000-0000-000016CE0000}"/>
    <cellStyle name="Normal 3 3 8 3 2 3 4" xfId="30911" xr:uid="{00000000-0005-0000-0000-000017CE0000}"/>
    <cellStyle name="Normal 3 3 8 3 2 3 5" xfId="39297" xr:uid="{00000000-0005-0000-0000-000018CE0000}"/>
    <cellStyle name="Normal 3 3 8 3 2 3 6" xfId="47683" xr:uid="{00000000-0005-0000-0000-000019CE0000}"/>
    <cellStyle name="Normal 3 3 8 3 2 3 7" xfId="56069" xr:uid="{00000000-0005-0000-0000-00001ACE0000}"/>
    <cellStyle name="Normal 3 3 8 3 2 4" xfId="11173" xr:uid="{00000000-0005-0000-0000-00001BCE0000}"/>
    <cellStyle name="Normal 3 3 8 3 2 5" xfId="19559" xr:uid="{00000000-0005-0000-0000-00001CCE0000}"/>
    <cellStyle name="Normal 3 3 8 3 2 6" xfId="27945" xr:uid="{00000000-0005-0000-0000-00001DCE0000}"/>
    <cellStyle name="Normal 3 3 8 3 2 7" xfId="36331" xr:uid="{00000000-0005-0000-0000-00001ECE0000}"/>
    <cellStyle name="Normal 3 3 8 3 2 8" xfId="44717" xr:uid="{00000000-0005-0000-0000-00001FCE0000}"/>
    <cellStyle name="Normal 3 3 8 3 2 9" xfId="53103" xr:uid="{00000000-0005-0000-0000-000020CE0000}"/>
    <cellStyle name="Normal 3 3 8 3 3" xfId="4475" xr:uid="{00000000-0005-0000-0000-000021CE0000}"/>
    <cellStyle name="Normal 3 3 8 3 3 2" xfId="15829" xr:uid="{00000000-0005-0000-0000-000022CE0000}"/>
    <cellStyle name="Normal 3 3 8 3 3 3" xfId="24215" xr:uid="{00000000-0005-0000-0000-000023CE0000}"/>
    <cellStyle name="Normal 3 3 8 3 3 4" xfId="32601" xr:uid="{00000000-0005-0000-0000-000024CE0000}"/>
    <cellStyle name="Normal 3 3 8 3 3 5" xfId="40987" xr:uid="{00000000-0005-0000-0000-000025CE0000}"/>
    <cellStyle name="Normal 3 3 8 3 3 6" xfId="49373" xr:uid="{00000000-0005-0000-0000-000026CE0000}"/>
    <cellStyle name="Normal 3 3 8 3 3 7" xfId="57759" xr:uid="{00000000-0005-0000-0000-000027CE0000}"/>
    <cellStyle name="Normal 3 3 8 3 4" xfId="7443" xr:uid="{00000000-0005-0000-0000-000028CE0000}"/>
    <cellStyle name="Normal 3 3 8 3 4 2" xfId="13119" xr:uid="{00000000-0005-0000-0000-000029CE0000}"/>
    <cellStyle name="Normal 3 3 8 3 4 3" xfId="21505" xr:uid="{00000000-0005-0000-0000-00002ACE0000}"/>
    <cellStyle name="Normal 3 3 8 3 4 4" xfId="29891" xr:uid="{00000000-0005-0000-0000-00002BCE0000}"/>
    <cellStyle name="Normal 3 3 8 3 4 5" xfId="38277" xr:uid="{00000000-0005-0000-0000-00002CCE0000}"/>
    <cellStyle name="Normal 3 3 8 3 4 6" xfId="46663" xr:uid="{00000000-0005-0000-0000-00002DCE0000}"/>
    <cellStyle name="Normal 3 3 8 3 4 7" xfId="55049" xr:uid="{00000000-0005-0000-0000-00002ECE0000}"/>
    <cellStyle name="Normal 3 3 8 3 5" xfId="10153" xr:uid="{00000000-0005-0000-0000-00002FCE0000}"/>
    <cellStyle name="Normal 3 3 8 3 6" xfId="18539" xr:uid="{00000000-0005-0000-0000-000030CE0000}"/>
    <cellStyle name="Normal 3 3 8 3 7" xfId="26925" xr:uid="{00000000-0005-0000-0000-000031CE0000}"/>
    <cellStyle name="Normal 3 3 8 3 8" xfId="35311" xr:uid="{00000000-0005-0000-0000-000032CE0000}"/>
    <cellStyle name="Normal 3 3 8 3 9" xfId="43697" xr:uid="{00000000-0005-0000-0000-000033CE0000}"/>
    <cellStyle name="Normal 3 3 8 4" xfId="2405" xr:uid="{00000000-0005-0000-0000-000034CE0000}"/>
    <cellStyle name="Normal 3 3 8 4 2" xfId="5122" xr:uid="{00000000-0005-0000-0000-000035CE0000}"/>
    <cellStyle name="Normal 3 3 8 4 2 2" xfId="16476" xr:uid="{00000000-0005-0000-0000-000036CE0000}"/>
    <cellStyle name="Normal 3 3 8 4 2 3" xfId="24862" xr:uid="{00000000-0005-0000-0000-000037CE0000}"/>
    <cellStyle name="Normal 3 3 8 4 2 4" xfId="33248" xr:uid="{00000000-0005-0000-0000-000038CE0000}"/>
    <cellStyle name="Normal 3 3 8 4 2 5" xfId="41634" xr:uid="{00000000-0005-0000-0000-000039CE0000}"/>
    <cellStyle name="Normal 3 3 8 4 2 6" xfId="50020" xr:uid="{00000000-0005-0000-0000-00003ACE0000}"/>
    <cellStyle name="Normal 3 3 8 4 2 7" xfId="58406" xr:uid="{00000000-0005-0000-0000-00003BCE0000}"/>
    <cellStyle name="Normal 3 3 8 4 3" xfId="8090" xr:uid="{00000000-0005-0000-0000-00003CCE0000}"/>
    <cellStyle name="Normal 3 3 8 4 3 2" xfId="13766" xr:uid="{00000000-0005-0000-0000-00003DCE0000}"/>
    <cellStyle name="Normal 3 3 8 4 3 3" xfId="22152" xr:uid="{00000000-0005-0000-0000-00003ECE0000}"/>
    <cellStyle name="Normal 3 3 8 4 3 4" xfId="30538" xr:uid="{00000000-0005-0000-0000-00003FCE0000}"/>
    <cellStyle name="Normal 3 3 8 4 3 5" xfId="38924" xr:uid="{00000000-0005-0000-0000-000040CE0000}"/>
    <cellStyle name="Normal 3 3 8 4 3 6" xfId="47310" xr:uid="{00000000-0005-0000-0000-000041CE0000}"/>
    <cellStyle name="Normal 3 3 8 4 3 7" xfId="55696" xr:uid="{00000000-0005-0000-0000-000042CE0000}"/>
    <cellStyle name="Normal 3 3 8 4 4" xfId="10800" xr:uid="{00000000-0005-0000-0000-000043CE0000}"/>
    <cellStyle name="Normal 3 3 8 4 5" xfId="19186" xr:uid="{00000000-0005-0000-0000-000044CE0000}"/>
    <cellStyle name="Normal 3 3 8 4 6" xfId="27572" xr:uid="{00000000-0005-0000-0000-000045CE0000}"/>
    <cellStyle name="Normal 3 3 8 4 7" xfId="35958" xr:uid="{00000000-0005-0000-0000-000046CE0000}"/>
    <cellStyle name="Normal 3 3 8 4 8" xfId="44344" xr:uid="{00000000-0005-0000-0000-000047CE0000}"/>
    <cellStyle name="Normal 3 3 8 4 9" xfId="52730" xr:uid="{00000000-0005-0000-0000-000048CE0000}"/>
    <cellStyle name="Normal 3 3 8 5" xfId="790" xr:uid="{00000000-0005-0000-0000-000049CE0000}"/>
    <cellStyle name="Normal 3 3 8 5 2" xfId="6598" xr:uid="{00000000-0005-0000-0000-00004ACE0000}"/>
    <cellStyle name="Normal 3 3 8 5 3" xfId="12274" xr:uid="{00000000-0005-0000-0000-00004BCE0000}"/>
    <cellStyle name="Normal 3 3 8 5 4" xfId="20660" xr:uid="{00000000-0005-0000-0000-00004CCE0000}"/>
    <cellStyle name="Normal 3 3 8 5 5" xfId="29046" xr:uid="{00000000-0005-0000-0000-00004DCE0000}"/>
    <cellStyle name="Normal 3 3 8 5 6" xfId="37432" xr:uid="{00000000-0005-0000-0000-00004ECE0000}"/>
    <cellStyle name="Normal 3 3 8 5 7" xfId="45818" xr:uid="{00000000-0005-0000-0000-00004FCE0000}"/>
    <cellStyle name="Normal 3 3 8 5 8" xfId="54204" xr:uid="{00000000-0005-0000-0000-000050CE0000}"/>
    <cellStyle name="Normal 3 3 8 6" xfId="3630" xr:uid="{00000000-0005-0000-0000-000051CE0000}"/>
    <cellStyle name="Normal 3 3 8 6 2" xfId="14984" xr:uid="{00000000-0005-0000-0000-000052CE0000}"/>
    <cellStyle name="Normal 3 3 8 6 3" xfId="23370" xr:uid="{00000000-0005-0000-0000-000053CE0000}"/>
    <cellStyle name="Normal 3 3 8 6 4" xfId="31756" xr:uid="{00000000-0005-0000-0000-000054CE0000}"/>
    <cellStyle name="Normal 3 3 8 6 5" xfId="40142" xr:uid="{00000000-0005-0000-0000-000055CE0000}"/>
    <cellStyle name="Normal 3 3 8 6 6" xfId="48528" xr:uid="{00000000-0005-0000-0000-000056CE0000}"/>
    <cellStyle name="Normal 3 3 8 6 7" xfId="56914" xr:uid="{00000000-0005-0000-0000-000057CE0000}"/>
    <cellStyle name="Normal 3 3 8 7" xfId="6121" xr:uid="{00000000-0005-0000-0000-000058CE0000}"/>
    <cellStyle name="Normal 3 3 8 7 2" xfId="11797" xr:uid="{00000000-0005-0000-0000-000059CE0000}"/>
    <cellStyle name="Normal 3 3 8 7 3" xfId="20183" xr:uid="{00000000-0005-0000-0000-00005ACE0000}"/>
    <cellStyle name="Normal 3 3 8 7 4" xfId="28569" xr:uid="{00000000-0005-0000-0000-00005BCE0000}"/>
    <cellStyle name="Normal 3 3 8 7 5" xfId="36955" xr:uid="{00000000-0005-0000-0000-00005CCE0000}"/>
    <cellStyle name="Normal 3 3 8 7 6" xfId="45341" xr:uid="{00000000-0005-0000-0000-00005DCE0000}"/>
    <cellStyle name="Normal 3 3 8 7 7" xfId="53727" xr:uid="{00000000-0005-0000-0000-00005ECE0000}"/>
    <cellStyle name="Normal 3 3 8 8" xfId="9308" xr:uid="{00000000-0005-0000-0000-00005FCE0000}"/>
    <cellStyle name="Normal 3 3 8 9" xfId="17694" xr:uid="{00000000-0005-0000-0000-000060CE0000}"/>
    <cellStyle name="Normal 3 3 9" xfId="1300" xr:uid="{00000000-0005-0000-0000-000061CE0000}"/>
    <cellStyle name="Normal 3 3 9 10" xfId="43325" xr:uid="{00000000-0005-0000-0000-000062CE0000}"/>
    <cellStyle name="Normal 3 3 9 11" xfId="51711" xr:uid="{00000000-0005-0000-0000-000063CE0000}"/>
    <cellStyle name="Normal 3 3 9 12" xfId="60097" xr:uid="{00000000-0005-0000-0000-000064CE0000}"/>
    <cellStyle name="Normal 3 3 9 13" xfId="61046" xr:uid="{00000000-0005-0000-0000-000065CE0000}"/>
    <cellStyle name="Normal 3 3 9 2" xfId="1954" xr:uid="{00000000-0005-0000-0000-000066CE0000}"/>
    <cellStyle name="Normal 3 3 9 2 10" xfId="52279" xr:uid="{00000000-0005-0000-0000-000067CE0000}"/>
    <cellStyle name="Normal 3 3 9 2 11" xfId="60665" xr:uid="{00000000-0005-0000-0000-000068CE0000}"/>
    <cellStyle name="Normal 3 3 9 2 2" xfId="3251" xr:uid="{00000000-0005-0000-0000-000069CE0000}"/>
    <cellStyle name="Normal 3 3 9 2 2 2" xfId="5968" xr:uid="{00000000-0005-0000-0000-00006ACE0000}"/>
    <cellStyle name="Normal 3 3 9 2 2 2 2" xfId="17322" xr:uid="{00000000-0005-0000-0000-00006BCE0000}"/>
    <cellStyle name="Normal 3 3 9 2 2 2 3" xfId="25708" xr:uid="{00000000-0005-0000-0000-00006CCE0000}"/>
    <cellStyle name="Normal 3 3 9 2 2 2 4" xfId="34094" xr:uid="{00000000-0005-0000-0000-00006DCE0000}"/>
    <cellStyle name="Normal 3 3 9 2 2 2 5" xfId="42480" xr:uid="{00000000-0005-0000-0000-00006ECE0000}"/>
    <cellStyle name="Normal 3 3 9 2 2 2 6" xfId="50866" xr:uid="{00000000-0005-0000-0000-00006FCE0000}"/>
    <cellStyle name="Normal 3 3 9 2 2 2 7" xfId="59252" xr:uid="{00000000-0005-0000-0000-000070CE0000}"/>
    <cellStyle name="Normal 3 3 9 2 2 3" xfId="8936" xr:uid="{00000000-0005-0000-0000-000071CE0000}"/>
    <cellStyle name="Normal 3 3 9 2 2 3 2" xfId="14612" xr:uid="{00000000-0005-0000-0000-000072CE0000}"/>
    <cellStyle name="Normal 3 3 9 2 2 3 3" xfId="22998" xr:uid="{00000000-0005-0000-0000-000073CE0000}"/>
    <cellStyle name="Normal 3 3 9 2 2 3 4" xfId="31384" xr:uid="{00000000-0005-0000-0000-000074CE0000}"/>
    <cellStyle name="Normal 3 3 9 2 2 3 5" xfId="39770" xr:uid="{00000000-0005-0000-0000-000075CE0000}"/>
    <cellStyle name="Normal 3 3 9 2 2 3 6" xfId="48156" xr:uid="{00000000-0005-0000-0000-000076CE0000}"/>
    <cellStyle name="Normal 3 3 9 2 2 3 7" xfId="56542" xr:uid="{00000000-0005-0000-0000-000077CE0000}"/>
    <cellStyle name="Normal 3 3 9 2 2 4" xfId="11646" xr:uid="{00000000-0005-0000-0000-000078CE0000}"/>
    <cellStyle name="Normal 3 3 9 2 2 5" xfId="20032" xr:uid="{00000000-0005-0000-0000-000079CE0000}"/>
    <cellStyle name="Normal 3 3 9 2 2 6" xfId="28418" xr:uid="{00000000-0005-0000-0000-00007ACE0000}"/>
    <cellStyle name="Normal 3 3 9 2 2 7" xfId="36804" xr:uid="{00000000-0005-0000-0000-00007BCE0000}"/>
    <cellStyle name="Normal 3 3 9 2 2 8" xfId="45190" xr:uid="{00000000-0005-0000-0000-00007CCE0000}"/>
    <cellStyle name="Normal 3 3 9 2 2 9" xfId="53576" xr:uid="{00000000-0005-0000-0000-00007DCE0000}"/>
    <cellStyle name="Normal 3 3 9 2 3" xfId="4671" xr:uid="{00000000-0005-0000-0000-00007ECE0000}"/>
    <cellStyle name="Normal 3 3 9 2 3 2" xfId="16025" xr:uid="{00000000-0005-0000-0000-00007FCE0000}"/>
    <cellStyle name="Normal 3 3 9 2 3 3" xfId="24411" xr:uid="{00000000-0005-0000-0000-000080CE0000}"/>
    <cellStyle name="Normal 3 3 9 2 3 4" xfId="32797" xr:uid="{00000000-0005-0000-0000-000081CE0000}"/>
    <cellStyle name="Normal 3 3 9 2 3 5" xfId="41183" xr:uid="{00000000-0005-0000-0000-000082CE0000}"/>
    <cellStyle name="Normal 3 3 9 2 3 6" xfId="49569" xr:uid="{00000000-0005-0000-0000-000083CE0000}"/>
    <cellStyle name="Normal 3 3 9 2 3 7" xfId="57955" xr:uid="{00000000-0005-0000-0000-000084CE0000}"/>
    <cellStyle name="Normal 3 3 9 2 4" xfId="7639" xr:uid="{00000000-0005-0000-0000-000085CE0000}"/>
    <cellStyle name="Normal 3 3 9 2 4 2" xfId="13315" xr:uid="{00000000-0005-0000-0000-000086CE0000}"/>
    <cellStyle name="Normal 3 3 9 2 4 3" xfId="21701" xr:uid="{00000000-0005-0000-0000-000087CE0000}"/>
    <cellStyle name="Normal 3 3 9 2 4 4" xfId="30087" xr:uid="{00000000-0005-0000-0000-000088CE0000}"/>
    <cellStyle name="Normal 3 3 9 2 4 5" xfId="38473" xr:uid="{00000000-0005-0000-0000-000089CE0000}"/>
    <cellStyle name="Normal 3 3 9 2 4 6" xfId="46859" xr:uid="{00000000-0005-0000-0000-00008ACE0000}"/>
    <cellStyle name="Normal 3 3 9 2 4 7" xfId="55245" xr:uid="{00000000-0005-0000-0000-00008BCE0000}"/>
    <cellStyle name="Normal 3 3 9 2 5" xfId="10349" xr:uid="{00000000-0005-0000-0000-00008CCE0000}"/>
    <cellStyle name="Normal 3 3 9 2 6" xfId="18735" xr:uid="{00000000-0005-0000-0000-00008DCE0000}"/>
    <cellStyle name="Normal 3 3 9 2 7" xfId="27121" xr:uid="{00000000-0005-0000-0000-00008ECE0000}"/>
    <cellStyle name="Normal 3 3 9 2 8" xfId="35507" xr:uid="{00000000-0005-0000-0000-00008FCE0000}"/>
    <cellStyle name="Normal 3 3 9 2 9" xfId="43893" xr:uid="{00000000-0005-0000-0000-000090CE0000}"/>
    <cellStyle name="Normal 3 3 9 3" xfId="2406" xr:uid="{00000000-0005-0000-0000-000091CE0000}"/>
    <cellStyle name="Normal 3 3 9 3 2" xfId="5123" xr:uid="{00000000-0005-0000-0000-000092CE0000}"/>
    <cellStyle name="Normal 3 3 9 3 2 2" xfId="16477" xr:uid="{00000000-0005-0000-0000-000093CE0000}"/>
    <cellStyle name="Normal 3 3 9 3 2 3" xfId="24863" xr:uid="{00000000-0005-0000-0000-000094CE0000}"/>
    <cellStyle name="Normal 3 3 9 3 2 4" xfId="33249" xr:uid="{00000000-0005-0000-0000-000095CE0000}"/>
    <cellStyle name="Normal 3 3 9 3 2 5" xfId="41635" xr:uid="{00000000-0005-0000-0000-000096CE0000}"/>
    <cellStyle name="Normal 3 3 9 3 2 6" xfId="50021" xr:uid="{00000000-0005-0000-0000-000097CE0000}"/>
    <cellStyle name="Normal 3 3 9 3 2 7" xfId="58407" xr:uid="{00000000-0005-0000-0000-000098CE0000}"/>
    <cellStyle name="Normal 3 3 9 3 3" xfId="8091" xr:uid="{00000000-0005-0000-0000-000099CE0000}"/>
    <cellStyle name="Normal 3 3 9 3 3 2" xfId="13767" xr:uid="{00000000-0005-0000-0000-00009ACE0000}"/>
    <cellStyle name="Normal 3 3 9 3 3 3" xfId="22153" xr:uid="{00000000-0005-0000-0000-00009BCE0000}"/>
    <cellStyle name="Normal 3 3 9 3 3 4" xfId="30539" xr:uid="{00000000-0005-0000-0000-00009CCE0000}"/>
    <cellStyle name="Normal 3 3 9 3 3 5" xfId="38925" xr:uid="{00000000-0005-0000-0000-00009DCE0000}"/>
    <cellStyle name="Normal 3 3 9 3 3 6" xfId="47311" xr:uid="{00000000-0005-0000-0000-00009ECE0000}"/>
    <cellStyle name="Normal 3 3 9 3 3 7" xfId="55697" xr:uid="{00000000-0005-0000-0000-00009FCE0000}"/>
    <cellStyle name="Normal 3 3 9 3 4" xfId="10801" xr:uid="{00000000-0005-0000-0000-0000A0CE0000}"/>
    <cellStyle name="Normal 3 3 9 3 5" xfId="19187" xr:uid="{00000000-0005-0000-0000-0000A1CE0000}"/>
    <cellStyle name="Normal 3 3 9 3 6" xfId="27573" xr:uid="{00000000-0005-0000-0000-0000A2CE0000}"/>
    <cellStyle name="Normal 3 3 9 3 7" xfId="35959" xr:uid="{00000000-0005-0000-0000-0000A3CE0000}"/>
    <cellStyle name="Normal 3 3 9 3 8" xfId="44345" xr:uid="{00000000-0005-0000-0000-0000A4CE0000}"/>
    <cellStyle name="Normal 3 3 9 3 9" xfId="52731" xr:uid="{00000000-0005-0000-0000-0000A5CE0000}"/>
    <cellStyle name="Normal 3 3 9 4" xfId="4103" xr:uid="{00000000-0005-0000-0000-0000A6CE0000}"/>
    <cellStyle name="Normal 3 3 9 4 2" xfId="15457" xr:uid="{00000000-0005-0000-0000-0000A7CE0000}"/>
    <cellStyle name="Normal 3 3 9 4 3" xfId="23843" xr:uid="{00000000-0005-0000-0000-0000A8CE0000}"/>
    <cellStyle name="Normal 3 3 9 4 4" xfId="32229" xr:uid="{00000000-0005-0000-0000-0000A9CE0000}"/>
    <cellStyle name="Normal 3 3 9 4 5" xfId="40615" xr:uid="{00000000-0005-0000-0000-0000AACE0000}"/>
    <cellStyle name="Normal 3 3 9 4 6" xfId="49001" xr:uid="{00000000-0005-0000-0000-0000ABCE0000}"/>
    <cellStyle name="Normal 3 3 9 4 7" xfId="57387" xr:uid="{00000000-0005-0000-0000-0000ACCE0000}"/>
    <cellStyle name="Normal 3 3 9 5" xfId="7071" xr:uid="{00000000-0005-0000-0000-0000ADCE0000}"/>
    <cellStyle name="Normal 3 3 9 5 2" xfId="12747" xr:uid="{00000000-0005-0000-0000-0000AECE0000}"/>
    <cellStyle name="Normal 3 3 9 5 3" xfId="21133" xr:uid="{00000000-0005-0000-0000-0000AFCE0000}"/>
    <cellStyle name="Normal 3 3 9 5 4" xfId="29519" xr:uid="{00000000-0005-0000-0000-0000B0CE0000}"/>
    <cellStyle name="Normal 3 3 9 5 5" xfId="37905" xr:uid="{00000000-0005-0000-0000-0000B1CE0000}"/>
    <cellStyle name="Normal 3 3 9 5 6" xfId="46291" xr:uid="{00000000-0005-0000-0000-0000B2CE0000}"/>
    <cellStyle name="Normal 3 3 9 5 7" xfId="54677" xr:uid="{00000000-0005-0000-0000-0000B3CE0000}"/>
    <cellStyle name="Normal 3 3 9 6" xfId="9781" xr:uid="{00000000-0005-0000-0000-0000B4CE0000}"/>
    <cellStyle name="Normal 3 3 9 7" xfId="18167" xr:uid="{00000000-0005-0000-0000-0000B5CE0000}"/>
    <cellStyle name="Normal 3 3 9 8" xfId="26553" xr:uid="{00000000-0005-0000-0000-0000B6CE0000}"/>
    <cellStyle name="Normal 3 3 9 9" xfId="34939" xr:uid="{00000000-0005-0000-0000-0000B7CE0000}"/>
    <cellStyle name="Normal 3 3_Sheet1" xfId="476" xr:uid="{00000000-0005-0000-0000-0000B8CE0000}"/>
    <cellStyle name="Normal 3 4" xfId="477" xr:uid="{00000000-0005-0000-0000-0000B9CE0000}"/>
    <cellStyle name="Normal 3 4 10" xfId="1302" xr:uid="{00000000-0005-0000-0000-0000BACE0000}"/>
    <cellStyle name="Normal 3 4 10 10" xfId="43327" xr:uid="{00000000-0005-0000-0000-0000BBCE0000}"/>
    <cellStyle name="Normal 3 4 10 11" xfId="51713" xr:uid="{00000000-0005-0000-0000-0000BCCE0000}"/>
    <cellStyle name="Normal 3 4 10 12" xfId="60099" xr:uid="{00000000-0005-0000-0000-0000BDCE0000}"/>
    <cellStyle name="Normal 3 4 10 13" xfId="61487" xr:uid="{00000000-0005-0000-0000-0000BECE0000}"/>
    <cellStyle name="Normal 3 4 10 2" xfId="1955" xr:uid="{00000000-0005-0000-0000-0000BFCE0000}"/>
    <cellStyle name="Normal 3 4 10 2 10" xfId="52280" xr:uid="{00000000-0005-0000-0000-0000C0CE0000}"/>
    <cellStyle name="Normal 3 4 10 2 11" xfId="60666" xr:uid="{00000000-0005-0000-0000-0000C1CE0000}"/>
    <cellStyle name="Normal 3 4 10 2 2" xfId="3253" xr:uid="{00000000-0005-0000-0000-0000C2CE0000}"/>
    <cellStyle name="Normal 3 4 10 2 2 2" xfId="5970" xr:uid="{00000000-0005-0000-0000-0000C3CE0000}"/>
    <cellStyle name="Normal 3 4 10 2 2 2 2" xfId="17324" xr:uid="{00000000-0005-0000-0000-0000C4CE0000}"/>
    <cellStyle name="Normal 3 4 10 2 2 2 3" xfId="25710" xr:uid="{00000000-0005-0000-0000-0000C5CE0000}"/>
    <cellStyle name="Normal 3 4 10 2 2 2 4" xfId="34096" xr:uid="{00000000-0005-0000-0000-0000C6CE0000}"/>
    <cellStyle name="Normal 3 4 10 2 2 2 5" xfId="42482" xr:uid="{00000000-0005-0000-0000-0000C7CE0000}"/>
    <cellStyle name="Normal 3 4 10 2 2 2 6" xfId="50868" xr:uid="{00000000-0005-0000-0000-0000C8CE0000}"/>
    <cellStyle name="Normal 3 4 10 2 2 2 7" xfId="59254" xr:uid="{00000000-0005-0000-0000-0000C9CE0000}"/>
    <cellStyle name="Normal 3 4 10 2 2 3" xfId="8938" xr:uid="{00000000-0005-0000-0000-0000CACE0000}"/>
    <cellStyle name="Normal 3 4 10 2 2 3 2" xfId="14614" xr:uid="{00000000-0005-0000-0000-0000CBCE0000}"/>
    <cellStyle name="Normal 3 4 10 2 2 3 3" xfId="23000" xr:uid="{00000000-0005-0000-0000-0000CCCE0000}"/>
    <cellStyle name="Normal 3 4 10 2 2 3 4" xfId="31386" xr:uid="{00000000-0005-0000-0000-0000CDCE0000}"/>
    <cellStyle name="Normal 3 4 10 2 2 3 5" xfId="39772" xr:uid="{00000000-0005-0000-0000-0000CECE0000}"/>
    <cellStyle name="Normal 3 4 10 2 2 3 6" xfId="48158" xr:uid="{00000000-0005-0000-0000-0000CFCE0000}"/>
    <cellStyle name="Normal 3 4 10 2 2 3 7" xfId="56544" xr:uid="{00000000-0005-0000-0000-0000D0CE0000}"/>
    <cellStyle name="Normal 3 4 10 2 2 4" xfId="11648" xr:uid="{00000000-0005-0000-0000-0000D1CE0000}"/>
    <cellStyle name="Normal 3 4 10 2 2 5" xfId="20034" xr:uid="{00000000-0005-0000-0000-0000D2CE0000}"/>
    <cellStyle name="Normal 3 4 10 2 2 6" xfId="28420" xr:uid="{00000000-0005-0000-0000-0000D3CE0000}"/>
    <cellStyle name="Normal 3 4 10 2 2 7" xfId="36806" xr:uid="{00000000-0005-0000-0000-0000D4CE0000}"/>
    <cellStyle name="Normal 3 4 10 2 2 8" xfId="45192" xr:uid="{00000000-0005-0000-0000-0000D5CE0000}"/>
    <cellStyle name="Normal 3 4 10 2 2 9" xfId="53578" xr:uid="{00000000-0005-0000-0000-0000D6CE0000}"/>
    <cellStyle name="Normal 3 4 10 2 3" xfId="4672" xr:uid="{00000000-0005-0000-0000-0000D7CE0000}"/>
    <cellStyle name="Normal 3 4 10 2 3 2" xfId="16026" xr:uid="{00000000-0005-0000-0000-0000D8CE0000}"/>
    <cellStyle name="Normal 3 4 10 2 3 3" xfId="24412" xr:uid="{00000000-0005-0000-0000-0000D9CE0000}"/>
    <cellStyle name="Normal 3 4 10 2 3 4" xfId="32798" xr:uid="{00000000-0005-0000-0000-0000DACE0000}"/>
    <cellStyle name="Normal 3 4 10 2 3 5" xfId="41184" xr:uid="{00000000-0005-0000-0000-0000DBCE0000}"/>
    <cellStyle name="Normal 3 4 10 2 3 6" xfId="49570" xr:uid="{00000000-0005-0000-0000-0000DCCE0000}"/>
    <cellStyle name="Normal 3 4 10 2 3 7" xfId="57956" xr:uid="{00000000-0005-0000-0000-0000DDCE0000}"/>
    <cellStyle name="Normal 3 4 10 2 4" xfId="7640" xr:uid="{00000000-0005-0000-0000-0000DECE0000}"/>
    <cellStyle name="Normal 3 4 10 2 4 2" xfId="13316" xr:uid="{00000000-0005-0000-0000-0000DFCE0000}"/>
    <cellStyle name="Normal 3 4 10 2 4 3" xfId="21702" xr:uid="{00000000-0005-0000-0000-0000E0CE0000}"/>
    <cellStyle name="Normal 3 4 10 2 4 4" xfId="30088" xr:uid="{00000000-0005-0000-0000-0000E1CE0000}"/>
    <cellStyle name="Normal 3 4 10 2 4 5" xfId="38474" xr:uid="{00000000-0005-0000-0000-0000E2CE0000}"/>
    <cellStyle name="Normal 3 4 10 2 4 6" xfId="46860" xr:uid="{00000000-0005-0000-0000-0000E3CE0000}"/>
    <cellStyle name="Normal 3 4 10 2 4 7" xfId="55246" xr:uid="{00000000-0005-0000-0000-0000E4CE0000}"/>
    <cellStyle name="Normal 3 4 10 2 5" xfId="10350" xr:uid="{00000000-0005-0000-0000-0000E5CE0000}"/>
    <cellStyle name="Normal 3 4 10 2 6" xfId="18736" xr:uid="{00000000-0005-0000-0000-0000E6CE0000}"/>
    <cellStyle name="Normal 3 4 10 2 7" xfId="27122" xr:uid="{00000000-0005-0000-0000-0000E7CE0000}"/>
    <cellStyle name="Normal 3 4 10 2 8" xfId="35508" xr:uid="{00000000-0005-0000-0000-0000E8CE0000}"/>
    <cellStyle name="Normal 3 4 10 2 9" xfId="43894" xr:uid="{00000000-0005-0000-0000-0000E9CE0000}"/>
    <cellStyle name="Normal 3 4 10 3" xfId="2408" xr:uid="{00000000-0005-0000-0000-0000EACE0000}"/>
    <cellStyle name="Normal 3 4 10 3 2" xfId="5125" xr:uid="{00000000-0005-0000-0000-0000EBCE0000}"/>
    <cellStyle name="Normal 3 4 10 3 2 2" xfId="16479" xr:uid="{00000000-0005-0000-0000-0000ECCE0000}"/>
    <cellStyle name="Normal 3 4 10 3 2 3" xfId="24865" xr:uid="{00000000-0005-0000-0000-0000EDCE0000}"/>
    <cellStyle name="Normal 3 4 10 3 2 4" xfId="33251" xr:uid="{00000000-0005-0000-0000-0000EECE0000}"/>
    <cellStyle name="Normal 3 4 10 3 2 5" xfId="41637" xr:uid="{00000000-0005-0000-0000-0000EFCE0000}"/>
    <cellStyle name="Normal 3 4 10 3 2 6" xfId="50023" xr:uid="{00000000-0005-0000-0000-0000F0CE0000}"/>
    <cellStyle name="Normal 3 4 10 3 2 7" xfId="58409" xr:uid="{00000000-0005-0000-0000-0000F1CE0000}"/>
    <cellStyle name="Normal 3 4 10 3 3" xfId="8093" xr:uid="{00000000-0005-0000-0000-0000F2CE0000}"/>
    <cellStyle name="Normal 3 4 10 3 3 2" xfId="13769" xr:uid="{00000000-0005-0000-0000-0000F3CE0000}"/>
    <cellStyle name="Normal 3 4 10 3 3 3" xfId="22155" xr:uid="{00000000-0005-0000-0000-0000F4CE0000}"/>
    <cellStyle name="Normal 3 4 10 3 3 4" xfId="30541" xr:uid="{00000000-0005-0000-0000-0000F5CE0000}"/>
    <cellStyle name="Normal 3 4 10 3 3 5" xfId="38927" xr:uid="{00000000-0005-0000-0000-0000F6CE0000}"/>
    <cellStyle name="Normal 3 4 10 3 3 6" xfId="47313" xr:uid="{00000000-0005-0000-0000-0000F7CE0000}"/>
    <cellStyle name="Normal 3 4 10 3 3 7" xfId="55699" xr:uid="{00000000-0005-0000-0000-0000F8CE0000}"/>
    <cellStyle name="Normal 3 4 10 3 4" xfId="10803" xr:uid="{00000000-0005-0000-0000-0000F9CE0000}"/>
    <cellStyle name="Normal 3 4 10 3 5" xfId="19189" xr:uid="{00000000-0005-0000-0000-0000FACE0000}"/>
    <cellStyle name="Normal 3 4 10 3 6" xfId="27575" xr:uid="{00000000-0005-0000-0000-0000FBCE0000}"/>
    <cellStyle name="Normal 3 4 10 3 7" xfId="35961" xr:uid="{00000000-0005-0000-0000-0000FCCE0000}"/>
    <cellStyle name="Normal 3 4 10 3 8" xfId="44347" xr:uid="{00000000-0005-0000-0000-0000FDCE0000}"/>
    <cellStyle name="Normal 3 4 10 3 9" xfId="52733" xr:uid="{00000000-0005-0000-0000-0000FECE0000}"/>
    <cellStyle name="Normal 3 4 10 4" xfId="4105" xr:uid="{00000000-0005-0000-0000-0000FFCE0000}"/>
    <cellStyle name="Normal 3 4 10 4 2" xfId="15459" xr:uid="{00000000-0005-0000-0000-000000CF0000}"/>
    <cellStyle name="Normal 3 4 10 4 3" xfId="23845" xr:uid="{00000000-0005-0000-0000-000001CF0000}"/>
    <cellStyle name="Normal 3 4 10 4 4" xfId="32231" xr:uid="{00000000-0005-0000-0000-000002CF0000}"/>
    <cellStyle name="Normal 3 4 10 4 5" xfId="40617" xr:uid="{00000000-0005-0000-0000-000003CF0000}"/>
    <cellStyle name="Normal 3 4 10 4 6" xfId="49003" xr:uid="{00000000-0005-0000-0000-000004CF0000}"/>
    <cellStyle name="Normal 3 4 10 4 7" xfId="57389" xr:uid="{00000000-0005-0000-0000-000005CF0000}"/>
    <cellStyle name="Normal 3 4 10 5" xfId="7073" xr:uid="{00000000-0005-0000-0000-000006CF0000}"/>
    <cellStyle name="Normal 3 4 10 5 2" xfId="12749" xr:uid="{00000000-0005-0000-0000-000007CF0000}"/>
    <cellStyle name="Normal 3 4 10 5 3" xfId="21135" xr:uid="{00000000-0005-0000-0000-000008CF0000}"/>
    <cellStyle name="Normal 3 4 10 5 4" xfId="29521" xr:uid="{00000000-0005-0000-0000-000009CF0000}"/>
    <cellStyle name="Normal 3 4 10 5 5" xfId="37907" xr:uid="{00000000-0005-0000-0000-00000ACF0000}"/>
    <cellStyle name="Normal 3 4 10 5 6" xfId="46293" xr:uid="{00000000-0005-0000-0000-00000BCF0000}"/>
    <cellStyle name="Normal 3 4 10 5 7" xfId="54679" xr:uid="{00000000-0005-0000-0000-00000CCF0000}"/>
    <cellStyle name="Normal 3 4 10 6" xfId="9783" xr:uid="{00000000-0005-0000-0000-00000DCF0000}"/>
    <cellStyle name="Normal 3 4 10 7" xfId="18169" xr:uid="{00000000-0005-0000-0000-00000ECF0000}"/>
    <cellStyle name="Normal 3 4 10 8" xfId="26555" xr:uid="{00000000-0005-0000-0000-00000FCF0000}"/>
    <cellStyle name="Normal 3 4 10 9" xfId="34941" xr:uid="{00000000-0005-0000-0000-000010CF0000}"/>
    <cellStyle name="Normal 3 4 11" xfId="1301" xr:uid="{00000000-0005-0000-0000-000011CF0000}"/>
    <cellStyle name="Normal 3 4 11 10" xfId="51712" xr:uid="{00000000-0005-0000-0000-000012CF0000}"/>
    <cellStyle name="Normal 3 4 11 11" xfId="60098" xr:uid="{00000000-0005-0000-0000-000013CF0000}"/>
    <cellStyle name="Normal 3 4 11 2" xfId="3252" xr:uid="{00000000-0005-0000-0000-000014CF0000}"/>
    <cellStyle name="Normal 3 4 11 2 2" xfId="5969" xr:uid="{00000000-0005-0000-0000-000015CF0000}"/>
    <cellStyle name="Normal 3 4 11 2 2 2" xfId="17323" xr:uid="{00000000-0005-0000-0000-000016CF0000}"/>
    <cellStyle name="Normal 3 4 11 2 2 3" xfId="25709" xr:uid="{00000000-0005-0000-0000-000017CF0000}"/>
    <cellStyle name="Normal 3 4 11 2 2 4" xfId="34095" xr:uid="{00000000-0005-0000-0000-000018CF0000}"/>
    <cellStyle name="Normal 3 4 11 2 2 5" xfId="42481" xr:uid="{00000000-0005-0000-0000-000019CF0000}"/>
    <cellStyle name="Normal 3 4 11 2 2 6" xfId="50867" xr:uid="{00000000-0005-0000-0000-00001ACF0000}"/>
    <cellStyle name="Normal 3 4 11 2 2 7" xfId="59253" xr:uid="{00000000-0005-0000-0000-00001BCF0000}"/>
    <cellStyle name="Normal 3 4 11 2 3" xfId="8937" xr:uid="{00000000-0005-0000-0000-00001CCF0000}"/>
    <cellStyle name="Normal 3 4 11 2 3 2" xfId="14613" xr:uid="{00000000-0005-0000-0000-00001DCF0000}"/>
    <cellStyle name="Normal 3 4 11 2 3 3" xfId="22999" xr:uid="{00000000-0005-0000-0000-00001ECF0000}"/>
    <cellStyle name="Normal 3 4 11 2 3 4" xfId="31385" xr:uid="{00000000-0005-0000-0000-00001FCF0000}"/>
    <cellStyle name="Normal 3 4 11 2 3 5" xfId="39771" xr:uid="{00000000-0005-0000-0000-000020CF0000}"/>
    <cellStyle name="Normal 3 4 11 2 3 6" xfId="48157" xr:uid="{00000000-0005-0000-0000-000021CF0000}"/>
    <cellStyle name="Normal 3 4 11 2 3 7" xfId="56543" xr:uid="{00000000-0005-0000-0000-000022CF0000}"/>
    <cellStyle name="Normal 3 4 11 2 4" xfId="11647" xr:uid="{00000000-0005-0000-0000-000023CF0000}"/>
    <cellStyle name="Normal 3 4 11 2 5" xfId="20033" xr:uid="{00000000-0005-0000-0000-000024CF0000}"/>
    <cellStyle name="Normal 3 4 11 2 6" xfId="28419" xr:uid="{00000000-0005-0000-0000-000025CF0000}"/>
    <cellStyle name="Normal 3 4 11 2 7" xfId="36805" xr:uid="{00000000-0005-0000-0000-000026CF0000}"/>
    <cellStyle name="Normal 3 4 11 2 8" xfId="45191" xr:uid="{00000000-0005-0000-0000-000027CF0000}"/>
    <cellStyle name="Normal 3 4 11 2 9" xfId="53577" xr:uid="{00000000-0005-0000-0000-000028CF0000}"/>
    <cellStyle name="Normal 3 4 11 3" xfId="4104" xr:uid="{00000000-0005-0000-0000-000029CF0000}"/>
    <cellStyle name="Normal 3 4 11 3 2" xfId="15458" xr:uid="{00000000-0005-0000-0000-00002ACF0000}"/>
    <cellStyle name="Normal 3 4 11 3 3" xfId="23844" xr:uid="{00000000-0005-0000-0000-00002BCF0000}"/>
    <cellStyle name="Normal 3 4 11 3 4" xfId="32230" xr:uid="{00000000-0005-0000-0000-00002CCF0000}"/>
    <cellStyle name="Normal 3 4 11 3 5" xfId="40616" xr:uid="{00000000-0005-0000-0000-00002DCF0000}"/>
    <cellStyle name="Normal 3 4 11 3 6" xfId="49002" xr:uid="{00000000-0005-0000-0000-00002ECF0000}"/>
    <cellStyle name="Normal 3 4 11 3 7" xfId="57388" xr:uid="{00000000-0005-0000-0000-00002FCF0000}"/>
    <cellStyle name="Normal 3 4 11 4" xfId="7072" xr:uid="{00000000-0005-0000-0000-000030CF0000}"/>
    <cellStyle name="Normal 3 4 11 4 2" xfId="12748" xr:uid="{00000000-0005-0000-0000-000031CF0000}"/>
    <cellStyle name="Normal 3 4 11 4 3" xfId="21134" xr:uid="{00000000-0005-0000-0000-000032CF0000}"/>
    <cellStyle name="Normal 3 4 11 4 4" xfId="29520" xr:uid="{00000000-0005-0000-0000-000033CF0000}"/>
    <cellStyle name="Normal 3 4 11 4 5" xfId="37906" xr:uid="{00000000-0005-0000-0000-000034CF0000}"/>
    <cellStyle name="Normal 3 4 11 4 6" xfId="46292" xr:uid="{00000000-0005-0000-0000-000035CF0000}"/>
    <cellStyle name="Normal 3 4 11 4 7" xfId="54678" xr:uid="{00000000-0005-0000-0000-000036CF0000}"/>
    <cellStyle name="Normal 3 4 11 5" xfId="9782" xr:uid="{00000000-0005-0000-0000-000037CF0000}"/>
    <cellStyle name="Normal 3 4 11 6" xfId="18168" xr:uid="{00000000-0005-0000-0000-000038CF0000}"/>
    <cellStyle name="Normal 3 4 11 7" xfId="26554" xr:uid="{00000000-0005-0000-0000-000039CF0000}"/>
    <cellStyle name="Normal 3 4 11 8" xfId="34940" xr:uid="{00000000-0005-0000-0000-00003ACF0000}"/>
    <cellStyle name="Normal 3 4 11 9" xfId="43326" xr:uid="{00000000-0005-0000-0000-00003BCF0000}"/>
    <cellStyle name="Normal 3 4 12" xfId="1759" xr:uid="{00000000-0005-0000-0000-00003CCF0000}"/>
    <cellStyle name="Normal 3 4 12 10" xfId="52084" xr:uid="{00000000-0005-0000-0000-00003DCF0000}"/>
    <cellStyle name="Normal 3 4 12 11" xfId="60470" xr:uid="{00000000-0005-0000-0000-00003ECF0000}"/>
    <cellStyle name="Normal 3 4 12 2" xfId="2779" xr:uid="{00000000-0005-0000-0000-00003FCF0000}"/>
    <cellStyle name="Normal 3 4 12 2 2" xfId="5496" xr:uid="{00000000-0005-0000-0000-000040CF0000}"/>
    <cellStyle name="Normal 3 4 12 2 2 2" xfId="16850" xr:uid="{00000000-0005-0000-0000-000041CF0000}"/>
    <cellStyle name="Normal 3 4 12 2 2 3" xfId="25236" xr:uid="{00000000-0005-0000-0000-000042CF0000}"/>
    <cellStyle name="Normal 3 4 12 2 2 4" xfId="33622" xr:uid="{00000000-0005-0000-0000-000043CF0000}"/>
    <cellStyle name="Normal 3 4 12 2 2 5" xfId="42008" xr:uid="{00000000-0005-0000-0000-000044CF0000}"/>
    <cellStyle name="Normal 3 4 12 2 2 6" xfId="50394" xr:uid="{00000000-0005-0000-0000-000045CF0000}"/>
    <cellStyle name="Normal 3 4 12 2 2 7" xfId="58780" xr:uid="{00000000-0005-0000-0000-000046CF0000}"/>
    <cellStyle name="Normal 3 4 12 2 3" xfId="8464" xr:uid="{00000000-0005-0000-0000-000047CF0000}"/>
    <cellStyle name="Normal 3 4 12 2 3 2" xfId="14140" xr:uid="{00000000-0005-0000-0000-000048CF0000}"/>
    <cellStyle name="Normal 3 4 12 2 3 3" xfId="22526" xr:uid="{00000000-0005-0000-0000-000049CF0000}"/>
    <cellStyle name="Normal 3 4 12 2 3 4" xfId="30912" xr:uid="{00000000-0005-0000-0000-00004ACF0000}"/>
    <cellStyle name="Normal 3 4 12 2 3 5" xfId="39298" xr:uid="{00000000-0005-0000-0000-00004BCF0000}"/>
    <cellStyle name="Normal 3 4 12 2 3 6" xfId="47684" xr:uid="{00000000-0005-0000-0000-00004CCF0000}"/>
    <cellStyle name="Normal 3 4 12 2 3 7" xfId="56070" xr:uid="{00000000-0005-0000-0000-00004DCF0000}"/>
    <cellStyle name="Normal 3 4 12 2 4" xfId="11174" xr:uid="{00000000-0005-0000-0000-00004ECF0000}"/>
    <cellStyle name="Normal 3 4 12 2 5" xfId="19560" xr:uid="{00000000-0005-0000-0000-00004FCF0000}"/>
    <cellStyle name="Normal 3 4 12 2 6" xfId="27946" xr:uid="{00000000-0005-0000-0000-000050CF0000}"/>
    <cellStyle name="Normal 3 4 12 2 7" xfId="36332" xr:uid="{00000000-0005-0000-0000-000051CF0000}"/>
    <cellStyle name="Normal 3 4 12 2 8" xfId="44718" xr:uid="{00000000-0005-0000-0000-000052CF0000}"/>
    <cellStyle name="Normal 3 4 12 2 9" xfId="53104" xr:uid="{00000000-0005-0000-0000-000053CF0000}"/>
    <cellStyle name="Normal 3 4 12 3" xfId="4476" xr:uid="{00000000-0005-0000-0000-000054CF0000}"/>
    <cellStyle name="Normal 3 4 12 3 2" xfId="15830" xr:uid="{00000000-0005-0000-0000-000055CF0000}"/>
    <cellStyle name="Normal 3 4 12 3 3" xfId="24216" xr:uid="{00000000-0005-0000-0000-000056CF0000}"/>
    <cellStyle name="Normal 3 4 12 3 4" xfId="32602" xr:uid="{00000000-0005-0000-0000-000057CF0000}"/>
    <cellStyle name="Normal 3 4 12 3 5" xfId="40988" xr:uid="{00000000-0005-0000-0000-000058CF0000}"/>
    <cellStyle name="Normal 3 4 12 3 6" xfId="49374" xr:uid="{00000000-0005-0000-0000-000059CF0000}"/>
    <cellStyle name="Normal 3 4 12 3 7" xfId="57760" xr:uid="{00000000-0005-0000-0000-00005ACF0000}"/>
    <cellStyle name="Normal 3 4 12 4" xfId="7444" xr:uid="{00000000-0005-0000-0000-00005BCF0000}"/>
    <cellStyle name="Normal 3 4 12 4 2" xfId="13120" xr:uid="{00000000-0005-0000-0000-00005CCF0000}"/>
    <cellStyle name="Normal 3 4 12 4 3" xfId="21506" xr:uid="{00000000-0005-0000-0000-00005DCF0000}"/>
    <cellStyle name="Normal 3 4 12 4 4" xfId="29892" xr:uid="{00000000-0005-0000-0000-00005ECF0000}"/>
    <cellStyle name="Normal 3 4 12 4 5" xfId="38278" xr:uid="{00000000-0005-0000-0000-00005FCF0000}"/>
    <cellStyle name="Normal 3 4 12 4 6" xfId="46664" xr:uid="{00000000-0005-0000-0000-000060CF0000}"/>
    <cellStyle name="Normal 3 4 12 4 7" xfId="55050" xr:uid="{00000000-0005-0000-0000-000061CF0000}"/>
    <cellStyle name="Normal 3 4 12 5" xfId="10154" xr:uid="{00000000-0005-0000-0000-000062CF0000}"/>
    <cellStyle name="Normal 3 4 12 6" xfId="18540" xr:uid="{00000000-0005-0000-0000-000063CF0000}"/>
    <cellStyle name="Normal 3 4 12 7" xfId="26926" xr:uid="{00000000-0005-0000-0000-000064CF0000}"/>
    <cellStyle name="Normal 3 4 12 8" xfId="35312" xr:uid="{00000000-0005-0000-0000-000065CF0000}"/>
    <cellStyle name="Normal 3 4 12 9" xfId="43698" xr:uid="{00000000-0005-0000-0000-000066CF0000}"/>
    <cellStyle name="Normal 3 4 13" xfId="2407" xr:uid="{00000000-0005-0000-0000-000067CF0000}"/>
    <cellStyle name="Normal 3 4 13 2" xfId="5124" xr:uid="{00000000-0005-0000-0000-000068CF0000}"/>
    <cellStyle name="Normal 3 4 13 2 2" xfId="16478" xr:uid="{00000000-0005-0000-0000-000069CF0000}"/>
    <cellStyle name="Normal 3 4 13 2 3" xfId="24864" xr:uid="{00000000-0005-0000-0000-00006ACF0000}"/>
    <cellStyle name="Normal 3 4 13 2 4" xfId="33250" xr:uid="{00000000-0005-0000-0000-00006BCF0000}"/>
    <cellStyle name="Normal 3 4 13 2 5" xfId="41636" xr:uid="{00000000-0005-0000-0000-00006CCF0000}"/>
    <cellStyle name="Normal 3 4 13 2 6" xfId="50022" xr:uid="{00000000-0005-0000-0000-00006DCF0000}"/>
    <cellStyle name="Normal 3 4 13 2 7" xfId="58408" xr:uid="{00000000-0005-0000-0000-00006ECF0000}"/>
    <cellStyle name="Normal 3 4 13 3" xfId="8092" xr:uid="{00000000-0005-0000-0000-00006FCF0000}"/>
    <cellStyle name="Normal 3 4 13 3 2" xfId="13768" xr:uid="{00000000-0005-0000-0000-000070CF0000}"/>
    <cellStyle name="Normal 3 4 13 3 3" xfId="22154" xr:uid="{00000000-0005-0000-0000-000071CF0000}"/>
    <cellStyle name="Normal 3 4 13 3 4" xfId="30540" xr:uid="{00000000-0005-0000-0000-000072CF0000}"/>
    <cellStyle name="Normal 3 4 13 3 5" xfId="38926" xr:uid="{00000000-0005-0000-0000-000073CF0000}"/>
    <cellStyle name="Normal 3 4 13 3 6" xfId="47312" xr:uid="{00000000-0005-0000-0000-000074CF0000}"/>
    <cellStyle name="Normal 3 4 13 3 7" xfId="55698" xr:uid="{00000000-0005-0000-0000-000075CF0000}"/>
    <cellStyle name="Normal 3 4 13 4" xfId="10802" xr:uid="{00000000-0005-0000-0000-000076CF0000}"/>
    <cellStyle name="Normal 3 4 13 5" xfId="19188" xr:uid="{00000000-0005-0000-0000-000077CF0000}"/>
    <cellStyle name="Normal 3 4 13 6" xfId="27574" xr:uid="{00000000-0005-0000-0000-000078CF0000}"/>
    <cellStyle name="Normal 3 4 13 7" xfId="35960" xr:uid="{00000000-0005-0000-0000-000079CF0000}"/>
    <cellStyle name="Normal 3 4 13 8" xfId="44346" xr:uid="{00000000-0005-0000-0000-00007ACF0000}"/>
    <cellStyle name="Normal 3 4 13 9" xfId="52732" xr:uid="{00000000-0005-0000-0000-00007BCF0000}"/>
    <cellStyle name="Normal 3 4 14" xfId="791" xr:uid="{00000000-0005-0000-0000-00007CCF0000}"/>
    <cellStyle name="Normal 3 4 14 2" xfId="6599" xr:uid="{00000000-0005-0000-0000-00007DCF0000}"/>
    <cellStyle name="Normal 3 4 14 3" xfId="12275" xr:uid="{00000000-0005-0000-0000-00007ECF0000}"/>
    <cellStyle name="Normal 3 4 14 4" xfId="20661" xr:uid="{00000000-0005-0000-0000-00007FCF0000}"/>
    <cellStyle name="Normal 3 4 14 5" xfId="29047" xr:uid="{00000000-0005-0000-0000-000080CF0000}"/>
    <cellStyle name="Normal 3 4 14 6" xfId="37433" xr:uid="{00000000-0005-0000-0000-000081CF0000}"/>
    <cellStyle name="Normal 3 4 14 7" xfId="45819" xr:uid="{00000000-0005-0000-0000-000082CF0000}"/>
    <cellStyle name="Normal 3 4 14 8" xfId="54205" xr:uid="{00000000-0005-0000-0000-000083CF0000}"/>
    <cellStyle name="Normal 3 4 15" xfId="3631" xr:uid="{00000000-0005-0000-0000-000084CF0000}"/>
    <cellStyle name="Normal 3 4 15 2" xfId="14985" xr:uid="{00000000-0005-0000-0000-000085CF0000}"/>
    <cellStyle name="Normal 3 4 15 3" xfId="23371" xr:uid="{00000000-0005-0000-0000-000086CF0000}"/>
    <cellStyle name="Normal 3 4 15 4" xfId="31757" xr:uid="{00000000-0005-0000-0000-000087CF0000}"/>
    <cellStyle name="Normal 3 4 15 5" xfId="40143" xr:uid="{00000000-0005-0000-0000-000088CF0000}"/>
    <cellStyle name="Normal 3 4 15 6" xfId="48529" xr:uid="{00000000-0005-0000-0000-000089CF0000}"/>
    <cellStyle name="Normal 3 4 15 7" xfId="56915" xr:uid="{00000000-0005-0000-0000-00008ACF0000}"/>
    <cellStyle name="Normal 3 4 16" xfId="6045" xr:uid="{00000000-0005-0000-0000-00008BCF0000}"/>
    <cellStyle name="Normal 3 4 16 2" xfId="11721" xr:uid="{00000000-0005-0000-0000-00008CCF0000}"/>
    <cellStyle name="Normal 3 4 16 3" xfId="20107" xr:uid="{00000000-0005-0000-0000-00008DCF0000}"/>
    <cellStyle name="Normal 3 4 16 4" xfId="28493" xr:uid="{00000000-0005-0000-0000-00008ECF0000}"/>
    <cellStyle name="Normal 3 4 16 5" xfId="36879" xr:uid="{00000000-0005-0000-0000-00008FCF0000}"/>
    <cellStyle name="Normal 3 4 16 6" xfId="45265" xr:uid="{00000000-0005-0000-0000-000090CF0000}"/>
    <cellStyle name="Normal 3 4 16 7" xfId="53651" xr:uid="{00000000-0005-0000-0000-000091CF0000}"/>
    <cellStyle name="Normal 3 4 17" xfId="9309" xr:uid="{00000000-0005-0000-0000-000092CF0000}"/>
    <cellStyle name="Normal 3 4 18" xfId="17695" xr:uid="{00000000-0005-0000-0000-000093CF0000}"/>
    <cellStyle name="Normal 3 4 19" xfId="26081" xr:uid="{00000000-0005-0000-0000-000094CF0000}"/>
    <cellStyle name="Normal 3 4 2" xfId="478" xr:uid="{00000000-0005-0000-0000-000095CF0000}"/>
    <cellStyle name="Normal 3 4 2 10" xfId="1760" xr:uid="{00000000-0005-0000-0000-000096CF0000}"/>
    <cellStyle name="Normal 3 4 2 10 10" xfId="52085" xr:uid="{00000000-0005-0000-0000-000097CF0000}"/>
    <cellStyle name="Normal 3 4 2 10 11" xfId="60471" xr:uid="{00000000-0005-0000-0000-000098CF0000}"/>
    <cellStyle name="Normal 3 4 2 10 2" xfId="2780" xr:uid="{00000000-0005-0000-0000-000099CF0000}"/>
    <cellStyle name="Normal 3 4 2 10 2 2" xfId="5497" xr:uid="{00000000-0005-0000-0000-00009ACF0000}"/>
    <cellStyle name="Normal 3 4 2 10 2 2 2" xfId="16851" xr:uid="{00000000-0005-0000-0000-00009BCF0000}"/>
    <cellStyle name="Normal 3 4 2 10 2 2 3" xfId="25237" xr:uid="{00000000-0005-0000-0000-00009CCF0000}"/>
    <cellStyle name="Normal 3 4 2 10 2 2 4" xfId="33623" xr:uid="{00000000-0005-0000-0000-00009DCF0000}"/>
    <cellStyle name="Normal 3 4 2 10 2 2 5" xfId="42009" xr:uid="{00000000-0005-0000-0000-00009ECF0000}"/>
    <cellStyle name="Normal 3 4 2 10 2 2 6" xfId="50395" xr:uid="{00000000-0005-0000-0000-00009FCF0000}"/>
    <cellStyle name="Normal 3 4 2 10 2 2 7" xfId="58781" xr:uid="{00000000-0005-0000-0000-0000A0CF0000}"/>
    <cellStyle name="Normal 3 4 2 10 2 3" xfId="8465" xr:uid="{00000000-0005-0000-0000-0000A1CF0000}"/>
    <cellStyle name="Normal 3 4 2 10 2 3 2" xfId="14141" xr:uid="{00000000-0005-0000-0000-0000A2CF0000}"/>
    <cellStyle name="Normal 3 4 2 10 2 3 3" xfId="22527" xr:uid="{00000000-0005-0000-0000-0000A3CF0000}"/>
    <cellStyle name="Normal 3 4 2 10 2 3 4" xfId="30913" xr:uid="{00000000-0005-0000-0000-0000A4CF0000}"/>
    <cellStyle name="Normal 3 4 2 10 2 3 5" xfId="39299" xr:uid="{00000000-0005-0000-0000-0000A5CF0000}"/>
    <cellStyle name="Normal 3 4 2 10 2 3 6" xfId="47685" xr:uid="{00000000-0005-0000-0000-0000A6CF0000}"/>
    <cellStyle name="Normal 3 4 2 10 2 3 7" xfId="56071" xr:uid="{00000000-0005-0000-0000-0000A7CF0000}"/>
    <cellStyle name="Normal 3 4 2 10 2 4" xfId="11175" xr:uid="{00000000-0005-0000-0000-0000A8CF0000}"/>
    <cellStyle name="Normal 3 4 2 10 2 5" xfId="19561" xr:uid="{00000000-0005-0000-0000-0000A9CF0000}"/>
    <cellStyle name="Normal 3 4 2 10 2 6" xfId="27947" xr:uid="{00000000-0005-0000-0000-0000AACF0000}"/>
    <cellStyle name="Normal 3 4 2 10 2 7" xfId="36333" xr:uid="{00000000-0005-0000-0000-0000ABCF0000}"/>
    <cellStyle name="Normal 3 4 2 10 2 8" xfId="44719" xr:uid="{00000000-0005-0000-0000-0000ACCF0000}"/>
    <cellStyle name="Normal 3 4 2 10 2 9" xfId="53105" xr:uid="{00000000-0005-0000-0000-0000ADCF0000}"/>
    <cellStyle name="Normal 3 4 2 10 3" xfId="4477" xr:uid="{00000000-0005-0000-0000-0000AECF0000}"/>
    <cellStyle name="Normal 3 4 2 10 3 2" xfId="15831" xr:uid="{00000000-0005-0000-0000-0000AFCF0000}"/>
    <cellStyle name="Normal 3 4 2 10 3 3" xfId="24217" xr:uid="{00000000-0005-0000-0000-0000B0CF0000}"/>
    <cellStyle name="Normal 3 4 2 10 3 4" xfId="32603" xr:uid="{00000000-0005-0000-0000-0000B1CF0000}"/>
    <cellStyle name="Normal 3 4 2 10 3 5" xfId="40989" xr:uid="{00000000-0005-0000-0000-0000B2CF0000}"/>
    <cellStyle name="Normal 3 4 2 10 3 6" xfId="49375" xr:uid="{00000000-0005-0000-0000-0000B3CF0000}"/>
    <cellStyle name="Normal 3 4 2 10 3 7" xfId="57761" xr:uid="{00000000-0005-0000-0000-0000B4CF0000}"/>
    <cellStyle name="Normal 3 4 2 10 4" xfId="7445" xr:uid="{00000000-0005-0000-0000-0000B5CF0000}"/>
    <cellStyle name="Normal 3 4 2 10 4 2" xfId="13121" xr:uid="{00000000-0005-0000-0000-0000B6CF0000}"/>
    <cellStyle name="Normal 3 4 2 10 4 3" xfId="21507" xr:uid="{00000000-0005-0000-0000-0000B7CF0000}"/>
    <cellStyle name="Normal 3 4 2 10 4 4" xfId="29893" xr:uid="{00000000-0005-0000-0000-0000B8CF0000}"/>
    <cellStyle name="Normal 3 4 2 10 4 5" xfId="38279" xr:uid="{00000000-0005-0000-0000-0000B9CF0000}"/>
    <cellStyle name="Normal 3 4 2 10 4 6" xfId="46665" xr:uid="{00000000-0005-0000-0000-0000BACF0000}"/>
    <cellStyle name="Normal 3 4 2 10 4 7" xfId="55051" xr:uid="{00000000-0005-0000-0000-0000BBCF0000}"/>
    <cellStyle name="Normal 3 4 2 10 5" xfId="10155" xr:uid="{00000000-0005-0000-0000-0000BCCF0000}"/>
    <cellStyle name="Normal 3 4 2 10 6" xfId="18541" xr:uid="{00000000-0005-0000-0000-0000BDCF0000}"/>
    <cellStyle name="Normal 3 4 2 10 7" xfId="26927" xr:uid="{00000000-0005-0000-0000-0000BECF0000}"/>
    <cellStyle name="Normal 3 4 2 10 8" xfId="35313" xr:uid="{00000000-0005-0000-0000-0000BFCF0000}"/>
    <cellStyle name="Normal 3 4 2 10 9" xfId="43699" xr:uid="{00000000-0005-0000-0000-0000C0CF0000}"/>
    <cellStyle name="Normal 3 4 2 11" xfId="2409" xr:uid="{00000000-0005-0000-0000-0000C1CF0000}"/>
    <cellStyle name="Normal 3 4 2 11 2" xfId="5126" xr:uid="{00000000-0005-0000-0000-0000C2CF0000}"/>
    <cellStyle name="Normal 3 4 2 11 2 2" xfId="16480" xr:uid="{00000000-0005-0000-0000-0000C3CF0000}"/>
    <cellStyle name="Normal 3 4 2 11 2 3" xfId="24866" xr:uid="{00000000-0005-0000-0000-0000C4CF0000}"/>
    <cellStyle name="Normal 3 4 2 11 2 4" xfId="33252" xr:uid="{00000000-0005-0000-0000-0000C5CF0000}"/>
    <cellStyle name="Normal 3 4 2 11 2 5" xfId="41638" xr:uid="{00000000-0005-0000-0000-0000C6CF0000}"/>
    <cellStyle name="Normal 3 4 2 11 2 6" xfId="50024" xr:uid="{00000000-0005-0000-0000-0000C7CF0000}"/>
    <cellStyle name="Normal 3 4 2 11 2 7" xfId="58410" xr:uid="{00000000-0005-0000-0000-0000C8CF0000}"/>
    <cellStyle name="Normal 3 4 2 11 3" xfId="8094" xr:uid="{00000000-0005-0000-0000-0000C9CF0000}"/>
    <cellStyle name="Normal 3 4 2 11 3 2" xfId="13770" xr:uid="{00000000-0005-0000-0000-0000CACF0000}"/>
    <cellStyle name="Normal 3 4 2 11 3 3" xfId="22156" xr:uid="{00000000-0005-0000-0000-0000CBCF0000}"/>
    <cellStyle name="Normal 3 4 2 11 3 4" xfId="30542" xr:uid="{00000000-0005-0000-0000-0000CCCF0000}"/>
    <cellStyle name="Normal 3 4 2 11 3 5" xfId="38928" xr:uid="{00000000-0005-0000-0000-0000CDCF0000}"/>
    <cellStyle name="Normal 3 4 2 11 3 6" xfId="47314" xr:uid="{00000000-0005-0000-0000-0000CECF0000}"/>
    <cellStyle name="Normal 3 4 2 11 3 7" xfId="55700" xr:uid="{00000000-0005-0000-0000-0000CFCF0000}"/>
    <cellStyle name="Normal 3 4 2 11 4" xfId="10804" xr:uid="{00000000-0005-0000-0000-0000D0CF0000}"/>
    <cellStyle name="Normal 3 4 2 11 5" xfId="19190" xr:uid="{00000000-0005-0000-0000-0000D1CF0000}"/>
    <cellStyle name="Normal 3 4 2 11 6" xfId="27576" xr:uid="{00000000-0005-0000-0000-0000D2CF0000}"/>
    <cellStyle name="Normal 3 4 2 11 7" xfId="35962" xr:uid="{00000000-0005-0000-0000-0000D3CF0000}"/>
    <cellStyle name="Normal 3 4 2 11 8" xfId="44348" xr:uid="{00000000-0005-0000-0000-0000D4CF0000}"/>
    <cellStyle name="Normal 3 4 2 11 9" xfId="52734" xr:uid="{00000000-0005-0000-0000-0000D5CF0000}"/>
    <cellStyle name="Normal 3 4 2 12" xfId="792" xr:uid="{00000000-0005-0000-0000-0000D6CF0000}"/>
    <cellStyle name="Normal 3 4 2 12 2" xfId="6600" xr:uid="{00000000-0005-0000-0000-0000D7CF0000}"/>
    <cellStyle name="Normal 3 4 2 12 3" xfId="12276" xr:uid="{00000000-0005-0000-0000-0000D8CF0000}"/>
    <cellStyle name="Normal 3 4 2 12 4" xfId="20662" xr:uid="{00000000-0005-0000-0000-0000D9CF0000}"/>
    <cellStyle name="Normal 3 4 2 12 5" xfId="29048" xr:uid="{00000000-0005-0000-0000-0000DACF0000}"/>
    <cellStyle name="Normal 3 4 2 12 6" xfId="37434" xr:uid="{00000000-0005-0000-0000-0000DBCF0000}"/>
    <cellStyle name="Normal 3 4 2 12 7" xfId="45820" xr:uid="{00000000-0005-0000-0000-0000DCCF0000}"/>
    <cellStyle name="Normal 3 4 2 12 8" xfId="54206" xr:uid="{00000000-0005-0000-0000-0000DDCF0000}"/>
    <cellStyle name="Normal 3 4 2 13" xfId="3632" xr:uid="{00000000-0005-0000-0000-0000DECF0000}"/>
    <cellStyle name="Normal 3 4 2 13 2" xfId="14986" xr:uid="{00000000-0005-0000-0000-0000DFCF0000}"/>
    <cellStyle name="Normal 3 4 2 13 3" xfId="23372" xr:uid="{00000000-0005-0000-0000-0000E0CF0000}"/>
    <cellStyle name="Normal 3 4 2 13 4" xfId="31758" xr:uid="{00000000-0005-0000-0000-0000E1CF0000}"/>
    <cellStyle name="Normal 3 4 2 13 5" xfId="40144" xr:uid="{00000000-0005-0000-0000-0000E2CF0000}"/>
    <cellStyle name="Normal 3 4 2 13 6" xfId="48530" xr:uid="{00000000-0005-0000-0000-0000E3CF0000}"/>
    <cellStyle name="Normal 3 4 2 13 7" xfId="56916" xr:uid="{00000000-0005-0000-0000-0000E4CF0000}"/>
    <cellStyle name="Normal 3 4 2 14" xfId="6053" xr:uid="{00000000-0005-0000-0000-0000E5CF0000}"/>
    <cellStyle name="Normal 3 4 2 14 2" xfId="11729" xr:uid="{00000000-0005-0000-0000-0000E6CF0000}"/>
    <cellStyle name="Normal 3 4 2 14 3" xfId="20115" xr:uid="{00000000-0005-0000-0000-0000E7CF0000}"/>
    <cellStyle name="Normal 3 4 2 14 4" xfId="28501" xr:uid="{00000000-0005-0000-0000-0000E8CF0000}"/>
    <cellStyle name="Normal 3 4 2 14 5" xfId="36887" xr:uid="{00000000-0005-0000-0000-0000E9CF0000}"/>
    <cellStyle name="Normal 3 4 2 14 6" xfId="45273" xr:uid="{00000000-0005-0000-0000-0000EACF0000}"/>
    <cellStyle name="Normal 3 4 2 14 7" xfId="53659" xr:uid="{00000000-0005-0000-0000-0000EBCF0000}"/>
    <cellStyle name="Normal 3 4 2 15" xfId="9310" xr:uid="{00000000-0005-0000-0000-0000ECCF0000}"/>
    <cellStyle name="Normal 3 4 2 16" xfId="17696" xr:uid="{00000000-0005-0000-0000-0000EDCF0000}"/>
    <cellStyle name="Normal 3 4 2 17" xfId="26082" xr:uid="{00000000-0005-0000-0000-0000EECF0000}"/>
    <cellStyle name="Normal 3 4 2 18" xfId="34468" xr:uid="{00000000-0005-0000-0000-0000EFCF0000}"/>
    <cellStyle name="Normal 3 4 2 19" xfId="42854" xr:uid="{00000000-0005-0000-0000-0000F0CF0000}"/>
    <cellStyle name="Normal 3 4 2 2" xfId="479" xr:uid="{00000000-0005-0000-0000-0000F1CF0000}"/>
    <cellStyle name="Normal 3 4 2 2 10" xfId="793" xr:uid="{00000000-0005-0000-0000-0000F2CF0000}"/>
    <cellStyle name="Normal 3 4 2 2 10 2" xfId="6601" xr:uid="{00000000-0005-0000-0000-0000F3CF0000}"/>
    <cellStyle name="Normal 3 4 2 2 10 3" xfId="12277" xr:uid="{00000000-0005-0000-0000-0000F4CF0000}"/>
    <cellStyle name="Normal 3 4 2 2 10 4" xfId="20663" xr:uid="{00000000-0005-0000-0000-0000F5CF0000}"/>
    <cellStyle name="Normal 3 4 2 2 10 5" xfId="29049" xr:uid="{00000000-0005-0000-0000-0000F6CF0000}"/>
    <cellStyle name="Normal 3 4 2 2 10 6" xfId="37435" xr:uid="{00000000-0005-0000-0000-0000F7CF0000}"/>
    <cellStyle name="Normal 3 4 2 2 10 7" xfId="45821" xr:uid="{00000000-0005-0000-0000-0000F8CF0000}"/>
    <cellStyle name="Normal 3 4 2 2 10 8" xfId="54207" xr:uid="{00000000-0005-0000-0000-0000F9CF0000}"/>
    <cellStyle name="Normal 3 4 2 2 11" xfId="3633" xr:uid="{00000000-0005-0000-0000-0000FACF0000}"/>
    <cellStyle name="Normal 3 4 2 2 11 2" xfId="14987" xr:uid="{00000000-0005-0000-0000-0000FBCF0000}"/>
    <cellStyle name="Normal 3 4 2 2 11 3" xfId="23373" xr:uid="{00000000-0005-0000-0000-0000FCCF0000}"/>
    <cellStyle name="Normal 3 4 2 2 11 4" xfId="31759" xr:uid="{00000000-0005-0000-0000-0000FDCF0000}"/>
    <cellStyle name="Normal 3 4 2 2 11 5" xfId="40145" xr:uid="{00000000-0005-0000-0000-0000FECF0000}"/>
    <cellStyle name="Normal 3 4 2 2 11 6" xfId="48531" xr:uid="{00000000-0005-0000-0000-0000FFCF0000}"/>
    <cellStyle name="Normal 3 4 2 2 11 7" xfId="56917" xr:uid="{00000000-0005-0000-0000-000000D00000}"/>
    <cellStyle name="Normal 3 4 2 2 12" xfId="6069" xr:uid="{00000000-0005-0000-0000-000001D00000}"/>
    <cellStyle name="Normal 3 4 2 2 12 2" xfId="11745" xr:uid="{00000000-0005-0000-0000-000002D00000}"/>
    <cellStyle name="Normal 3 4 2 2 12 3" xfId="20131" xr:uid="{00000000-0005-0000-0000-000003D00000}"/>
    <cellStyle name="Normal 3 4 2 2 12 4" xfId="28517" xr:uid="{00000000-0005-0000-0000-000004D00000}"/>
    <cellStyle name="Normal 3 4 2 2 12 5" xfId="36903" xr:uid="{00000000-0005-0000-0000-000005D00000}"/>
    <cellStyle name="Normal 3 4 2 2 12 6" xfId="45289" xr:uid="{00000000-0005-0000-0000-000006D00000}"/>
    <cellStyle name="Normal 3 4 2 2 12 7" xfId="53675" xr:uid="{00000000-0005-0000-0000-000007D00000}"/>
    <cellStyle name="Normal 3 4 2 2 13" xfId="9311" xr:uid="{00000000-0005-0000-0000-000008D00000}"/>
    <cellStyle name="Normal 3 4 2 2 14" xfId="17697" xr:uid="{00000000-0005-0000-0000-000009D00000}"/>
    <cellStyle name="Normal 3 4 2 2 15" xfId="26083" xr:uid="{00000000-0005-0000-0000-00000AD00000}"/>
    <cellStyle name="Normal 3 4 2 2 16" xfId="34469" xr:uid="{00000000-0005-0000-0000-00000BD00000}"/>
    <cellStyle name="Normal 3 4 2 2 17" xfId="42855" xr:uid="{00000000-0005-0000-0000-00000CD00000}"/>
    <cellStyle name="Normal 3 4 2 2 18" xfId="51241" xr:uid="{00000000-0005-0000-0000-00000DD00000}"/>
    <cellStyle name="Normal 3 4 2 2 19" xfId="59627" xr:uid="{00000000-0005-0000-0000-00000ED00000}"/>
    <cellStyle name="Normal 3 4 2 2 2" xfId="480" xr:uid="{00000000-0005-0000-0000-00000FD00000}"/>
    <cellStyle name="Normal 3 4 2 2 2 10" xfId="6109" xr:uid="{00000000-0005-0000-0000-000010D00000}"/>
    <cellStyle name="Normal 3 4 2 2 2 10 2" xfId="11785" xr:uid="{00000000-0005-0000-0000-000011D00000}"/>
    <cellStyle name="Normal 3 4 2 2 2 10 3" xfId="20171" xr:uid="{00000000-0005-0000-0000-000012D00000}"/>
    <cellStyle name="Normal 3 4 2 2 2 10 4" xfId="28557" xr:uid="{00000000-0005-0000-0000-000013D00000}"/>
    <cellStyle name="Normal 3 4 2 2 2 10 5" xfId="36943" xr:uid="{00000000-0005-0000-0000-000014D00000}"/>
    <cellStyle name="Normal 3 4 2 2 2 10 6" xfId="45329" xr:uid="{00000000-0005-0000-0000-000015D00000}"/>
    <cellStyle name="Normal 3 4 2 2 2 10 7" xfId="53715" xr:uid="{00000000-0005-0000-0000-000016D00000}"/>
    <cellStyle name="Normal 3 4 2 2 2 11" xfId="9312" xr:uid="{00000000-0005-0000-0000-000017D00000}"/>
    <cellStyle name="Normal 3 4 2 2 2 12" xfId="17698" xr:uid="{00000000-0005-0000-0000-000018D00000}"/>
    <cellStyle name="Normal 3 4 2 2 2 13" xfId="26084" xr:uid="{00000000-0005-0000-0000-000019D00000}"/>
    <cellStyle name="Normal 3 4 2 2 2 14" xfId="34470" xr:uid="{00000000-0005-0000-0000-00001AD00000}"/>
    <cellStyle name="Normal 3 4 2 2 2 15" xfId="42856" xr:uid="{00000000-0005-0000-0000-00001BD00000}"/>
    <cellStyle name="Normal 3 4 2 2 2 16" xfId="51242" xr:uid="{00000000-0005-0000-0000-00001CD00000}"/>
    <cellStyle name="Normal 3 4 2 2 2 17" xfId="59628" xr:uid="{00000000-0005-0000-0000-00001DD00000}"/>
    <cellStyle name="Normal 3 4 2 2 2 18" xfId="60995" xr:uid="{00000000-0005-0000-0000-00001ED00000}"/>
    <cellStyle name="Normal 3 4 2 2 2 2" xfId="481" xr:uid="{00000000-0005-0000-0000-00001FD00000}"/>
    <cellStyle name="Normal 3 4 2 2 2 2 10" xfId="9313" xr:uid="{00000000-0005-0000-0000-000020D00000}"/>
    <cellStyle name="Normal 3 4 2 2 2 2 11" xfId="17699" xr:uid="{00000000-0005-0000-0000-000021D00000}"/>
    <cellStyle name="Normal 3 4 2 2 2 2 12" xfId="26085" xr:uid="{00000000-0005-0000-0000-000022D00000}"/>
    <cellStyle name="Normal 3 4 2 2 2 2 13" xfId="34471" xr:uid="{00000000-0005-0000-0000-000023D00000}"/>
    <cellStyle name="Normal 3 4 2 2 2 2 14" xfId="42857" xr:uid="{00000000-0005-0000-0000-000024D00000}"/>
    <cellStyle name="Normal 3 4 2 2 2 2 15" xfId="51243" xr:uid="{00000000-0005-0000-0000-000025D00000}"/>
    <cellStyle name="Normal 3 4 2 2 2 2 16" xfId="59629" xr:uid="{00000000-0005-0000-0000-000026D00000}"/>
    <cellStyle name="Normal 3 4 2 2 2 2 17" xfId="60996" xr:uid="{00000000-0005-0000-0000-000027D00000}"/>
    <cellStyle name="Normal 3 4 2 2 2 2 2" xfId="482" xr:uid="{00000000-0005-0000-0000-000028D00000}"/>
    <cellStyle name="Normal 3 4 2 2 2 2 2 10" xfId="34472" xr:uid="{00000000-0005-0000-0000-000029D00000}"/>
    <cellStyle name="Normal 3 4 2 2 2 2 2 11" xfId="42858" xr:uid="{00000000-0005-0000-0000-00002AD00000}"/>
    <cellStyle name="Normal 3 4 2 2 2 2 2 12" xfId="51244" xr:uid="{00000000-0005-0000-0000-00002BD00000}"/>
    <cellStyle name="Normal 3 4 2 2 2 2 2 13" xfId="59630" xr:uid="{00000000-0005-0000-0000-00002CD00000}"/>
    <cellStyle name="Normal 3 4 2 2 2 2 2 14" xfId="60997" xr:uid="{00000000-0005-0000-0000-00002DD00000}"/>
    <cellStyle name="Normal 3 4 2 2 2 2 2 2" xfId="1307" xr:uid="{00000000-0005-0000-0000-00002ED00000}"/>
    <cellStyle name="Normal 3 4 2 2 2 2 2 2 10" xfId="51718" xr:uid="{00000000-0005-0000-0000-00002FD00000}"/>
    <cellStyle name="Normal 3 4 2 2 2 2 2 2 11" xfId="60104" xr:uid="{00000000-0005-0000-0000-000030D00000}"/>
    <cellStyle name="Normal 3 4 2 2 2 2 2 2 12" xfId="61492" xr:uid="{00000000-0005-0000-0000-000031D00000}"/>
    <cellStyle name="Normal 3 4 2 2 2 2 2 2 2" xfId="3258" xr:uid="{00000000-0005-0000-0000-000032D00000}"/>
    <cellStyle name="Normal 3 4 2 2 2 2 2 2 2 2" xfId="5975" xr:uid="{00000000-0005-0000-0000-000033D00000}"/>
    <cellStyle name="Normal 3 4 2 2 2 2 2 2 2 2 2" xfId="17329" xr:uid="{00000000-0005-0000-0000-000034D00000}"/>
    <cellStyle name="Normal 3 4 2 2 2 2 2 2 2 2 3" xfId="25715" xr:uid="{00000000-0005-0000-0000-000035D00000}"/>
    <cellStyle name="Normal 3 4 2 2 2 2 2 2 2 2 4" xfId="34101" xr:uid="{00000000-0005-0000-0000-000036D00000}"/>
    <cellStyle name="Normal 3 4 2 2 2 2 2 2 2 2 5" xfId="42487" xr:uid="{00000000-0005-0000-0000-000037D00000}"/>
    <cellStyle name="Normal 3 4 2 2 2 2 2 2 2 2 6" xfId="50873" xr:uid="{00000000-0005-0000-0000-000038D00000}"/>
    <cellStyle name="Normal 3 4 2 2 2 2 2 2 2 2 7" xfId="59259" xr:uid="{00000000-0005-0000-0000-000039D00000}"/>
    <cellStyle name="Normal 3 4 2 2 2 2 2 2 2 3" xfId="8943" xr:uid="{00000000-0005-0000-0000-00003AD00000}"/>
    <cellStyle name="Normal 3 4 2 2 2 2 2 2 2 3 2" xfId="14619" xr:uid="{00000000-0005-0000-0000-00003BD00000}"/>
    <cellStyle name="Normal 3 4 2 2 2 2 2 2 2 3 3" xfId="23005" xr:uid="{00000000-0005-0000-0000-00003CD00000}"/>
    <cellStyle name="Normal 3 4 2 2 2 2 2 2 2 3 4" xfId="31391" xr:uid="{00000000-0005-0000-0000-00003DD00000}"/>
    <cellStyle name="Normal 3 4 2 2 2 2 2 2 2 3 5" xfId="39777" xr:uid="{00000000-0005-0000-0000-00003ED00000}"/>
    <cellStyle name="Normal 3 4 2 2 2 2 2 2 2 3 6" xfId="48163" xr:uid="{00000000-0005-0000-0000-00003FD00000}"/>
    <cellStyle name="Normal 3 4 2 2 2 2 2 2 2 3 7" xfId="56549" xr:uid="{00000000-0005-0000-0000-000040D00000}"/>
    <cellStyle name="Normal 3 4 2 2 2 2 2 2 2 4" xfId="11653" xr:uid="{00000000-0005-0000-0000-000041D00000}"/>
    <cellStyle name="Normal 3 4 2 2 2 2 2 2 2 5" xfId="20039" xr:uid="{00000000-0005-0000-0000-000042D00000}"/>
    <cellStyle name="Normal 3 4 2 2 2 2 2 2 2 6" xfId="28425" xr:uid="{00000000-0005-0000-0000-000043D00000}"/>
    <cellStyle name="Normal 3 4 2 2 2 2 2 2 2 7" xfId="36811" xr:uid="{00000000-0005-0000-0000-000044D00000}"/>
    <cellStyle name="Normal 3 4 2 2 2 2 2 2 2 8" xfId="45197" xr:uid="{00000000-0005-0000-0000-000045D00000}"/>
    <cellStyle name="Normal 3 4 2 2 2 2 2 2 2 9" xfId="53583" xr:uid="{00000000-0005-0000-0000-000046D00000}"/>
    <cellStyle name="Normal 3 4 2 2 2 2 2 2 3" xfId="4110" xr:uid="{00000000-0005-0000-0000-000047D00000}"/>
    <cellStyle name="Normal 3 4 2 2 2 2 2 2 3 2" xfId="15464" xr:uid="{00000000-0005-0000-0000-000048D00000}"/>
    <cellStyle name="Normal 3 4 2 2 2 2 2 2 3 3" xfId="23850" xr:uid="{00000000-0005-0000-0000-000049D00000}"/>
    <cellStyle name="Normal 3 4 2 2 2 2 2 2 3 4" xfId="32236" xr:uid="{00000000-0005-0000-0000-00004AD00000}"/>
    <cellStyle name="Normal 3 4 2 2 2 2 2 2 3 5" xfId="40622" xr:uid="{00000000-0005-0000-0000-00004BD00000}"/>
    <cellStyle name="Normal 3 4 2 2 2 2 2 2 3 6" xfId="49008" xr:uid="{00000000-0005-0000-0000-00004CD00000}"/>
    <cellStyle name="Normal 3 4 2 2 2 2 2 2 3 7" xfId="57394" xr:uid="{00000000-0005-0000-0000-00004DD00000}"/>
    <cellStyle name="Normal 3 4 2 2 2 2 2 2 4" xfId="7078" xr:uid="{00000000-0005-0000-0000-00004ED00000}"/>
    <cellStyle name="Normal 3 4 2 2 2 2 2 2 4 2" xfId="12754" xr:uid="{00000000-0005-0000-0000-00004FD00000}"/>
    <cellStyle name="Normal 3 4 2 2 2 2 2 2 4 3" xfId="21140" xr:uid="{00000000-0005-0000-0000-000050D00000}"/>
    <cellStyle name="Normal 3 4 2 2 2 2 2 2 4 4" xfId="29526" xr:uid="{00000000-0005-0000-0000-000051D00000}"/>
    <cellStyle name="Normal 3 4 2 2 2 2 2 2 4 5" xfId="37912" xr:uid="{00000000-0005-0000-0000-000052D00000}"/>
    <cellStyle name="Normal 3 4 2 2 2 2 2 2 4 6" xfId="46298" xr:uid="{00000000-0005-0000-0000-000053D00000}"/>
    <cellStyle name="Normal 3 4 2 2 2 2 2 2 4 7" xfId="54684" xr:uid="{00000000-0005-0000-0000-000054D00000}"/>
    <cellStyle name="Normal 3 4 2 2 2 2 2 2 5" xfId="9788" xr:uid="{00000000-0005-0000-0000-000055D00000}"/>
    <cellStyle name="Normal 3 4 2 2 2 2 2 2 6" xfId="18174" xr:uid="{00000000-0005-0000-0000-000056D00000}"/>
    <cellStyle name="Normal 3 4 2 2 2 2 2 2 7" xfId="26560" xr:uid="{00000000-0005-0000-0000-000057D00000}"/>
    <cellStyle name="Normal 3 4 2 2 2 2 2 2 8" xfId="34946" xr:uid="{00000000-0005-0000-0000-000058D00000}"/>
    <cellStyle name="Normal 3 4 2 2 2 2 2 2 9" xfId="43332" xr:uid="{00000000-0005-0000-0000-000059D00000}"/>
    <cellStyle name="Normal 3 4 2 2 2 2 2 3" xfId="1764" xr:uid="{00000000-0005-0000-0000-00005AD00000}"/>
    <cellStyle name="Normal 3 4 2 2 2 2 2 3 10" xfId="52089" xr:uid="{00000000-0005-0000-0000-00005BD00000}"/>
    <cellStyle name="Normal 3 4 2 2 2 2 2 3 11" xfId="60475" xr:uid="{00000000-0005-0000-0000-00005CD00000}"/>
    <cellStyle name="Normal 3 4 2 2 2 2 2 3 2" xfId="2784" xr:uid="{00000000-0005-0000-0000-00005DD00000}"/>
    <cellStyle name="Normal 3 4 2 2 2 2 2 3 2 2" xfId="5501" xr:uid="{00000000-0005-0000-0000-00005ED00000}"/>
    <cellStyle name="Normal 3 4 2 2 2 2 2 3 2 2 2" xfId="16855" xr:uid="{00000000-0005-0000-0000-00005FD00000}"/>
    <cellStyle name="Normal 3 4 2 2 2 2 2 3 2 2 3" xfId="25241" xr:uid="{00000000-0005-0000-0000-000060D00000}"/>
    <cellStyle name="Normal 3 4 2 2 2 2 2 3 2 2 4" xfId="33627" xr:uid="{00000000-0005-0000-0000-000061D00000}"/>
    <cellStyle name="Normal 3 4 2 2 2 2 2 3 2 2 5" xfId="42013" xr:uid="{00000000-0005-0000-0000-000062D00000}"/>
    <cellStyle name="Normal 3 4 2 2 2 2 2 3 2 2 6" xfId="50399" xr:uid="{00000000-0005-0000-0000-000063D00000}"/>
    <cellStyle name="Normal 3 4 2 2 2 2 2 3 2 2 7" xfId="58785" xr:uid="{00000000-0005-0000-0000-000064D00000}"/>
    <cellStyle name="Normal 3 4 2 2 2 2 2 3 2 3" xfId="8469" xr:uid="{00000000-0005-0000-0000-000065D00000}"/>
    <cellStyle name="Normal 3 4 2 2 2 2 2 3 2 3 2" xfId="14145" xr:uid="{00000000-0005-0000-0000-000066D00000}"/>
    <cellStyle name="Normal 3 4 2 2 2 2 2 3 2 3 3" xfId="22531" xr:uid="{00000000-0005-0000-0000-000067D00000}"/>
    <cellStyle name="Normal 3 4 2 2 2 2 2 3 2 3 4" xfId="30917" xr:uid="{00000000-0005-0000-0000-000068D00000}"/>
    <cellStyle name="Normal 3 4 2 2 2 2 2 3 2 3 5" xfId="39303" xr:uid="{00000000-0005-0000-0000-000069D00000}"/>
    <cellStyle name="Normal 3 4 2 2 2 2 2 3 2 3 6" xfId="47689" xr:uid="{00000000-0005-0000-0000-00006AD00000}"/>
    <cellStyle name="Normal 3 4 2 2 2 2 2 3 2 3 7" xfId="56075" xr:uid="{00000000-0005-0000-0000-00006BD00000}"/>
    <cellStyle name="Normal 3 4 2 2 2 2 2 3 2 4" xfId="11179" xr:uid="{00000000-0005-0000-0000-00006CD00000}"/>
    <cellStyle name="Normal 3 4 2 2 2 2 2 3 2 5" xfId="19565" xr:uid="{00000000-0005-0000-0000-00006DD00000}"/>
    <cellStyle name="Normal 3 4 2 2 2 2 2 3 2 6" xfId="27951" xr:uid="{00000000-0005-0000-0000-00006ED00000}"/>
    <cellStyle name="Normal 3 4 2 2 2 2 2 3 2 7" xfId="36337" xr:uid="{00000000-0005-0000-0000-00006FD00000}"/>
    <cellStyle name="Normal 3 4 2 2 2 2 2 3 2 8" xfId="44723" xr:uid="{00000000-0005-0000-0000-000070D00000}"/>
    <cellStyle name="Normal 3 4 2 2 2 2 2 3 2 9" xfId="53109" xr:uid="{00000000-0005-0000-0000-000071D00000}"/>
    <cellStyle name="Normal 3 4 2 2 2 2 2 3 3" xfId="4481" xr:uid="{00000000-0005-0000-0000-000072D00000}"/>
    <cellStyle name="Normal 3 4 2 2 2 2 2 3 3 2" xfId="15835" xr:uid="{00000000-0005-0000-0000-000073D00000}"/>
    <cellStyle name="Normal 3 4 2 2 2 2 2 3 3 3" xfId="24221" xr:uid="{00000000-0005-0000-0000-000074D00000}"/>
    <cellStyle name="Normal 3 4 2 2 2 2 2 3 3 4" xfId="32607" xr:uid="{00000000-0005-0000-0000-000075D00000}"/>
    <cellStyle name="Normal 3 4 2 2 2 2 2 3 3 5" xfId="40993" xr:uid="{00000000-0005-0000-0000-000076D00000}"/>
    <cellStyle name="Normal 3 4 2 2 2 2 2 3 3 6" xfId="49379" xr:uid="{00000000-0005-0000-0000-000077D00000}"/>
    <cellStyle name="Normal 3 4 2 2 2 2 2 3 3 7" xfId="57765" xr:uid="{00000000-0005-0000-0000-000078D00000}"/>
    <cellStyle name="Normal 3 4 2 2 2 2 2 3 4" xfId="7449" xr:uid="{00000000-0005-0000-0000-000079D00000}"/>
    <cellStyle name="Normal 3 4 2 2 2 2 2 3 4 2" xfId="13125" xr:uid="{00000000-0005-0000-0000-00007AD00000}"/>
    <cellStyle name="Normal 3 4 2 2 2 2 2 3 4 3" xfId="21511" xr:uid="{00000000-0005-0000-0000-00007BD00000}"/>
    <cellStyle name="Normal 3 4 2 2 2 2 2 3 4 4" xfId="29897" xr:uid="{00000000-0005-0000-0000-00007CD00000}"/>
    <cellStyle name="Normal 3 4 2 2 2 2 2 3 4 5" xfId="38283" xr:uid="{00000000-0005-0000-0000-00007DD00000}"/>
    <cellStyle name="Normal 3 4 2 2 2 2 2 3 4 6" xfId="46669" xr:uid="{00000000-0005-0000-0000-00007ED00000}"/>
    <cellStyle name="Normal 3 4 2 2 2 2 2 3 4 7" xfId="55055" xr:uid="{00000000-0005-0000-0000-00007FD00000}"/>
    <cellStyle name="Normal 3 4 2 2 2 2 2 3 5" xfId="10159" xr:uid="{00000000-0005-0000-0000-000080D00000}"/>
    <cellStyle name="Normal 3 4 2 2 2 2 2 3 6" xfId="18545" xr:uid="{00000000-0005-0000-0000-000081D00000}"/>
    <cellStyle name="Normal 3 4 2 2 2 2 2 3 7" xfId="26931" xr:uid="{00000000-0005-0000-0000-000082D00000}"/>
    <cellStyle name="Normal 3 4 2 2 2 2 2 3 8" xfId="35317" xr:uid="{00000000-0005-0000-0000-000083D00000}"/>
    <cellStyle name="Normal 3 4 2 2 2 2 2 3 9" xfId="43703" xr:uid="{00000000-0005-0000-0000-000084D00000}"/>
    <cellStyle name="Normal 3 4 2 2 2 2 2 4" xfId="2413" xr:uid="{00000000-0005-0000-0000-000085D00000}"/>
    <cellStyle name="Normal 3 4 2 2 2 2 2 4 2" xfId="5130" xr:uid="{00000000-0005-0000-0000-000086D00000}"/>
    <cellStyle name="Normal 3 4 2 2 2 2 2 4 2 2" xfId="16484" xr:uid="{00000000-0005-0000-0000-000087D00000}"/>
    <cellStyle name="Normal 3 4 2 2 2 2 2 4 2 3" xfId="24870" xr:uid="{00000000-0005-0000-0000-000088D00000}"/>
    <cellStyle name="Normal 3 4 2 2 2 2 2 4 2 4" xfId="33256" xr:uid="{00000000-0005-0000-0000-000089D00000}"/>
    <cellStyle name="Normal 3 4 2 2 2 2 2 4 2 5" xfId="41642" xr:uid="{00000000-0005-0000-0000-00008AD00000}"/>
    <cellStyle name="Normal 3 4 2 2 2 2 2 4 2 6" xfId="50028" xr:uid="{00000000-0005-0000-0000-00008BD00000}"/>
    <cellStyle name="Normal 3 4 2 2 2 2 2 4 2 7" xfId="58414" xr:uid="{00000000-0005-0000-0000-00008CD00000}"/>
    <cellStyle name="Normal 3 4 2 2 2 2 2 4 3" xfId="8098" xr:uid="{00000000-0005-0000-0000-00008DD00000}"/>
    <cellStyle name="Normal 3 4 2 2 2 2 2 4 3 2" xfId="13774" xr:uid="{00000000-0005-0000-0000-00008ED00000}"/>
    <cellStyle name="Normal 3 4 2 2 2 2 2 4 3 3" xfId="22160" xr:uid="{00000000-0005-0000-0000-00008FD00000}"/>
    <cellStyle name="Normal 3 4 2 2 2 2 2 4 3 4" xfId="30546" xr:uid="{00000000-0005-0000-0000-000090D00000}"/>
    <cellStyle name="Normal 3 4 2 2 2 2 2 4 3 5" xfId="38932" xr:uid="{00000000-0005-0000-0000-000091D00000}"/>
    <cellStyle name="Normal 3 4 2 2 2 2 2 4 3 6" xfId="47318" xr:uid="{00000000-0005-0000-0000-000092D00000}"/>
    <cellStyle name="Normal 3 4 2 2 2 2 2 4 3 7" xfId="55704" xr:uid="{00000000-0005-0000-0000-000093D00000}"/>
    <cellStyle name="Normal 3 4 2 2 2 2 2 4 4" xfId="10808" xr:uid="{00000000-0005-0000-0000-000094D00000}"/>
    <cellStyle name="Normal 3 4 2 2 2 2 2 4 5" xfId="19194" xr:uid="{00000000-0005-0000-0000-000095D00000}"/>
    <cellStyle name="Normal 3 4 2 2 2 2 2 4 6" xfId="27580" xr:uid="{00000000-0005-0000-0000-000096D00000}"/>
    <cellStyle name="Normal 3 4 2 2 2 2 2 4 7" xfId="35966" xr:uid="{00000000-0005-0000-0000-000097D00000}"/>
    <cellStyle name="Normal 3 4 2 2 2 2 2 4 8" xfId="44352" xr:uid="{00000000-0005-0000-0000-000098D00000}"/>
    <cellStyle name="Normal 3 4 2 2 2 2 2 4 9" xfId="52738" xr:uid="{00000000-0005-0000-0000-000099D00000}"/>
    <cellStyle name="Normal 3 4 2 2 2 2 2 5" xfId="3636" xr:uid="{00000000-0005-0000-0000-00009AD00000}"/>
    <cellStyle name="Normal 3 4 2 2 2 2 2 5 2" xfId="14990" xr:uid="{00000000-0005-0000-0000-00009BD00000}"/>
    <cellStyle name="Normal 3 4 2 2 2 2 2 5 3" xfId="23376" xr:uid="{00000000-0005-0000-0000-00009CD00000}"/>
    <cellStyle name="Normal 3 4 2 2 2 2 2 5 4" xfId="31762" xr:uid="{00000000-0005-0000-0000-00009DD00000}"/>
    <cellStyle name="Normal 3 4 2 2 2 2 2 5 5" xfId="40148" xr:uid="{00000000-0005-0000-0000-00009ED00000}"/>
    <cellStyle name="Normal 3 4 2 2 2 2 2 5 6" xfId="48534" xr:uid="{00000000-0005-0000-0000-00009FD00000}"/>
    <cellStyle name="Normal 3 4 2 2 2 2 2 5 7" xfId="56920" xr:uid="{00000000-0005-0000-0000-0000A0D00000}"/>
    <cellStyle name="Normal 3 4 2 2 2 2 2 6" xfId="6604" xr:uid="{00000000-0005-0000-0000-0000A1D00000}"/>
    <cellStyle name="Normal 3 4 2 2 2 2 2 6 2" xfId="12280" xr:uid="{00000000-0005-0000-0000-0000A2D00000}"/>
    <cellStyle name="Normal 3 4 2 2 2 2 2 6 3" xfId="20666" xr:uid="{00000000-0005-0000-0000-0000A3D00000}"/>
    <cellStyle name="Normal 3 4 2 2 2 2 2 6 4" xfId="29052" xr:uid="{00000000-0005-0000-0000-0000A4D00000}"/>
    <cellStyle name="Normal 3 4 2 2 2 2 2 6 5" xfId="37438" xr:uid="{00000000-0005-0000-0000-0000A5D00000}"/>
    <cellStyle name="Normal 3 4 2 2 2 2 2 6 6" xfId="45824" xr:uid="{00000000-0005-0000-0000-0000A6D00000}"/>
    <cellStyle name="Normal 3 4 2 2 2 2 2 6 7" xfId="54210" xr:uid="{00000000-0005-0000-0000-0000A7D00000}"/>
    <cellStyle name="Normal 3 4 2 2 2 2 2 7" xfId="9314" xr:uid="{00000000-0005-0000-0000-0000A8D00000}"/>
    <cellStyle name="Normal 3 4 2 2 2 2 2 8" xfId="17700" xr:uid="{00000000-0005-0000-0000-0000A9D00000}"/>
    <cellStyle name="Normal 3 4 2 2 2 2 2 9" xfId="26086" xr:uid="{00000000-0005-0000-0000-0000AAD00000}"/>
    <cellStyle name="Normal 3 4 2 2 2 2 3" xfId="1308" xr:uid="{00000000-0005-0000-0000-0000ABD00000}"/>
    <cellStyle name="Normal 3 4 2 2 2 2 3 10" xfId="43333" xr:uid="{00000000-0005-0000-0000-0000ACD00000}"/>
    <cellStyle name="Normal 3 4 2 2 2 2 3 11" xfId="51719" xr:uid="{00000000-0005-0000-0000-0000ADD00000}"/>
    <cellStyle name="Normal 3 4 2 2 2 2 3 12" xfId="60105" xr:uid="{00000000-0005-0000-0000-0000AED00000}"/>
    <cellStyle name="Normal 3 4 2 2 2 2 3 13" xfId="61491" xr:uid="{00000000-0005-0000-0000-0000AFD00000}"/>
    <cellStyle name="Normal 3 4 2 2 2 2 3 2" xfId="1956" xr:uid="{00000000-0005-0000-0000-0000B0D00000}"/>
    <cellStyle name="Normal 3 4 2 2 2 2 3 2 10" xfId="52281" xr:uid="{00000000-0005-0000-0000-0000B1D00000}"/>
    <cellStyle name="Normal 3 4 2 2 2 2 3 2 11" xfId="60667" xr:uid="{00000000-0005-0000-0000-0000B2D00000}"/>
    <cellStyle name="Normal 3 4 2 2 2 2 3 2 2" xfId="3259" xr:uid="{00000000-0005-0000-0000-0000B3D00000}"/>
    <cellStyle name="Normal 3 4 2 2 2 2 3 2 2 2" xfId="5976" xr:uid="{00000000-0005-0000-0000-0000B4D00000}"/>
    <cellStyle name="Normal 3 4 2 2 2 2 3 2 2 2 2" xfId="17330" xr:uid="{00000000-0005-0000-0000-0000B5D00000}"/>
    <cellStyle name="Normal 3 4 2 2 2 2 3 2 2 2 3" xfId="25716" xr:uid="{00000000-0005-0000-0000-0000B6D00000}"/>
    <cellStyle name="Normal 3 4 2 2 2 2 3 2 2 2 4" xfId="34102" xr:uid="{00000000-0005-0000-0000-0000B7D00000}"/>
    <cellStyle name="Normal 3 4 2 2 2 2 3 2 2 2 5" xfId="42488" xr:uid="{00000000-0005-0000-0000-0000B8D00000}"/>
    <cellStyle name="Normal 3 4 2 2 2 2 3 2 2 2 6" xfId="50874" xr:uid="{00000000-0005-0000-0000-0000B9D00000}"/>
    <cellStyle name="Normal 3 4 2 2 2 2 3 2 2 2 7" xfId="59260" xr:uid="{00000000-0005-0000-0000-0000BAD00000}"/>
    <cellStyle name="Normal 3 4 2 2 2 2 3 2 2 3" xfId="8944" xr:uid="{00000000-0005-0000-0000-0000BBD00000}"/>
    <cellStyle name="Normal 3 4 2 2 2 2 3 2 2 3 2" xfId="14620" xr:uid="{00000000-0005-0000-0000-0000BCD00000}"/>
    <cellStyle name="Normal 3 4 2 2 2 2 3 2 2 3 3" xfId="23006" xr:uid="{00000000-0005-0000-0000-0000BDD00000}"/>
    <cellStyle name="Normal 3 4 2 2 2 2 3 2 2 3 4" xfId="31392" xr:uid="{00000000-0005-0000-0000-0000BED00000}"/>
    <cellStyle name="Normal 3 4 2 2 2 2 3 2 2 3 5" xfId="39778" xr:uid="{00000000-0005-0000-0000-0000BFD00000}"/>
    <cellStyle name="Normal 3 4 2 2 2 2 3 2 2 3 6" xfId="48164" xr:uid="{00000000-0005-0000-0000-0000C0D00000}"/>
    <cellStyle name="Normal 3 4 2 2 2 2 3 2 2 3 7" xfId="56550" xr:uid="{00000000-0005-0000-0000-0000C1D00000}"/>
    <cellStyle name="Normal 3 4 2 2 2 2 3 2 2 4" xfId="11654" xr:uid="{00000000-0005-0000-0000-0000C2D00000}"/>
    <cellStyle name="Normal 3 4 2 2 2 2 3 2 2 5" xfId="20040" xr:uid="{00000000-0005-0000-0000-0000C3D00000}"/>
    <cellStyle name="Normal 3 4 2 2 2 2 3 2 2 6" xfId="28426" xr:uid="{00000000-0005-0000-0000-0000C4D00000}"/>
    <cellStyle name="Normal 3 4 2 2 2 2 3 2 2 7" xfId="36812" xr:uid="{00000000-0005-0000-0000-0000C5D00000}"/>
    <cellStyle name="Normal 3 4 2 2 2 2 3 2 2 8" xfId="45198" xr:uid="{00000000-0005-0000-0000-0000C6D00000}"/>
    <cellStyle name="Normal 3 4 2 2 2 2 3 2 2 9" xfId="53584" xr:uid="{00000000-0005-0000-0000-0000C7D00000}"/>
    <cellStyle name="Normal 3 4 2 2 2 2 3 2 3" xfId="4673" xr:uid="{00000000-0005-0000-0000-0000C8D00000}"/>
    <cellStyle name="Normal 3 4 2 2 2 2 3 2 3 2" xfId="16027" xr:uid="{00000000-0005-0000-0000-0000C9D00000}"/>
    <cellStyle name="Normal 3 4 2 2 2 2 3 2 3 3" xfId="24413" xr:uid="{00000000-0005-0000-0000-0000CAD00000}"/>
    <cellStyle name="Normal 3 4 2 2 2 2 3 2 3 4" xfId="32799" xr:uid="{00000000-0005-0000-0000-0000CBD00000}"/>
    <cellStyle name="Normal 3 4 2 2 2 2 3 2 3 5" xfId="41185" xr:uid="{00000000-0005-0000-0000-0000CCD00000}"/>
    <cellStyle name="Normal 3 4 2 2 2 2 3 2 3 6" xfId="49571" xr:uid="{00000000-0005-0000-0000-0000CDD00000}"/>
    <cellStyle name="Normal 3 4 2 2 2 2 3 2 3 7" xfId="57957" xr:uid="{00000000-0005-0000-0000-0000CED00000}"/>
    <cellStyle name="Normal 3 4 2 2 2 2 3 2 4" xfId="7641" xr:uid="{00000000-0005-0000-0000-0000CFD00000}"/>
    <cellStyle name="Normal 3 4 2 2 2 2 3 2 4 2" xfId="13317" xr:uid="{00000000-0005-0000-0000-0000D0D00000}"/>
    <cellStyle name="Normal 3 4 2 2 2 2 3 2 4 3" xfId="21703" xr:uid="{00000000-0005-0000-0000-0000D1D00000}"/>
    <cellStyle name="Normal 3 4 2 2 2 2 3 2 4 4" xfId="30089" xr:uid="{00000000-0005-0000-0000-0000D2D00000}"/>
    <cellStyle name="Normal 3 4 2 2 2 2 3 2 4 5" xfId="38475" xr:uid="{00000000-0005-0000-0000-0000D3D00000}"/>
    <cellStyle name="Normal 3 4 2 2 2 2 3 2 4 6" xfId="46861" xr:uid="{00000000-0005-0000-0000-0000D4D00000}"/>
    <cellStyle name="Normal 3 4 2 2 2 2 3 2 4 7" xfId="55247" xr:uid="{00000000-0005-0000-0000-0000D5D00000}"/>
    <cellStyle name="Normal 3 4 2 2 2 2 3 2 5" xfId="10351" xr:uid="{00000000-0005-0000-0000-0000D6D00000}"/>
    <cellStyle name="Normal 3 4 2 2 2 2 3 2 6" xfId="18737" xr:uid="{00000000-0005-0000-0000-0000D7D00000}"/>
    <cellStyle name="Normal 3 4 2 2 2 2 3 2 7" xfId="27123" xr:uid="{00000000-0005-0000-0000-0000D8D00000}"/>
    <cellStyle name="Normal 3 4 2 2 2 2 3 2 8" xfId="35509" xr:uid="{00000000-0005-0000-0000-0000D9D00000}"/>
    <cellStyle name="Normal 3 4 2 2 2 2 3 2 9" xfId="43895" xr:uid="{00000000-0005-0000-0000-0000DAD00000}"/>
    <cellStyle name="Normal 3 4 2 2 2 2 3 3" xfId="2414" xr:uid="{00000000-0005-0000-0000-0000DBD00000}"/>
    <cellStyle name="Normal 3 4 2 2 2 2 3 3 2" xfId="5131" xr:uid="{00000000-0005-0000-0000-0000DCD00000}"/>
    <cellStyle name="Normal 3 4 2 2 2 2 3 3 2 2" xfId="16485" xr:uid="{00000000-0005-0000-0000-0000DDD00000}"/>
    <cellStyle name="Normal 3 4 2 2 2 2 3 3 2 3" xfId="24871" xr:uid="{00000000-0005-0000-0000-0000DED00000}"/>
    <cellStyle name="Normal 3 4 2 2 2 2 3 3 2 4" xfId="33257" xr:uid="{00000000-0005-0000-0000-0000DFD00000}"/>
    <cellStyle name="Normal 3 4 2 2 2 2 3 3 2 5" xfId="41643" xr:uid="{00000000-0005-0000-0000-0000E0D00000}"/>
    <cellStyle name="Normal 3 4 2 2 2 2 3 3 2 6" xfId="50029" xr:uid="{00000000-0005-0000-0000-0000E1D00000}"/>
    <cellStyle name="Normal 3 4 2 2 2 2 3 3 2 7" xfId="58415" xr:uid="{00000000-0005-0000-0000-0000E2D00000}"/>
    <cellStyle name="Normal 3 4 2 2 2 2 3 3 3" xfId="8099" xr:uid="{00000000-0005-0000-0000-0000E3D00000}"/>
    <cellStyle name="Normal 3 4 2 2 2 2 3 3 3 2" xfId="13775" xr:uid="{00000000-0005-0000-0000-0000E4D00000}"/>
    <cellStyle name="Normal 3 4 2 2 2 2 3 3 3 3" xfId="22161" xr:uid="{00000000-0005-0000-0000-0000E5D00000}"/>
    <cellStyle name="Normal 3 4 2 2 2 2 3 3 3 4" xfId="30547" xr:uid="{00000000-0005-0000-0000-0000E6D00000}"/>
    <cellStyle name="Normal 3 4 2 2 2 2 3 3 3 5" xfId="38933" xr:uid="{00000000-0005-0000-0000-0000E7D00000}"/>
    <cellStyle name="Normal 3 4 2 2 2 2 3 3 3 6" xfId="47319" xr:uid="{00000000-0005-0000-0000-0000E8D00000}"/>
    <cellStyle name="Normal 3 4 2 2 2 2 3 3 3 7" xfId="55705" xr:uid="{00000000-0005-0000-0000-0000E9D00000}"/>
    <cellStyle name="Normal 3 4 2 2 2 2 3 3 4" xfId="10809" xr:uid="{00000000-0005-0000-0000-0000EAD00000}"/>
    <cellStyle name="Normal 3 4 2 2 2 2 3 3 5" xfId="19195" xr:uid="{00000000-0005-0000-0000-0000EBD00000}"/>
    <cellStyle name="Normal 3 4 2 2 2 2 3 3 6" xfId="27581" xr:uid="{00000000-0005-0000-0000-0000ECD00000}"/>
    <cellStyle name="Normal 3 4 2 2 2 2 3 3 7" xfId="35967" xr:uid="{00000000-0005-0000-0000-0000EDD00000}"/>
    <cellStyle name="Normal 3 4 2 2 2 2 3 3 8" xfId="44353" xr:uid="{00000000-0005-0000-0000-0000EED00000}"/>
    <cellStyle name="Normal 3 4 2 2 2 2 3 3 9" xfId="52739" xr:uid="{00000000-0005-0000-0000-0000EFD00000}"/>
    <cellStyle name="Normal 3 4 2 2 2 2 3 4" xfId="4111" xr:uid="{00000000-0005-0000-0000-0000F0D00000}"/>
    <cellStyle name="Normal 3 4 2 2 2 2 3 4 2" xfId="15465" xr:uid="{00000000-0005-0000-0000-0000F1D00000}"/>
    <cellStyle name="Normal 3 4 2 2 2 2 3 4 3" xfId="23851" xr:uid="{00000000-0005-0000-0000-0000F2D00000}"/>
    <cellStyle name="Normal 3 4 2 2 2 2 3 4 4" xfId="32237" xr:uid="{00000000-0005-0000-0000-0000F3D00000}"/>
    <cellStyle name="Normal 3 4 2 2 2 2 3 4 5" xfId="40623" xr:uid="{00000000-0005-0000-0000-0000F4D00000}"/>
    <cellStyle name="Normal 3 4 2 2 2 2 3 4 6" xfId="49009" xr:uid="{00000000-0005-0000-0000-0000F5D00000}"/>
    <cellStyle name="Normal 3 4 2 2 2 2 3 4 7" xfId="57395" xr:uid="{00000000-0005-0000-0000-0000F6D00000}"/>
    <cellStyle name="Normal 3 4 2 2 2 2 3 5" xfId="7079" xr:uid="{00000000-0005-0000-0000-0000F7D00000}"/>
    <cellStyle name="Normal 3 4 2 2 2 2 3 5 2" xfId="12755" xr:uid="{00000000-0005-0000-0000-0000F8D00000}"/>
    <cellStyle name="Normal 3 4 2 2 2 2 3 5 3" xfId="21141" xr:uid="{00000000-0005-0000-0000-0000F9D00000}"/>
    <cellStyle name="Normal 3 4 2 2 2 2 3 5 4" xfId="29527" xr:uid="{00000000-0005-0000-0000-0000FAD00000}"/>
    <cellStyle name="Normal 3 4 2 2 2 2 3 5 5" xfId="37913" xr:uid="{00000000-0005-0000-0000-0000FBD00000}"/>
    <cellStyle name="Normal 3 4 2 2 2 2 3 5 6" xfId="46299" xr:uid="{00000000-0005-0000-0000-0000FCD00000}"/>
    <cellStyle name="Normal 3 4 2 2 2 2 3 5 7" xfId="54685" xr:uid="{00000000-0005-0000-0000-0000FDD00000}"/>
    <cellStyle name="Normal 3 4 2 2 2 2 3 6" xfId="9789" xr:uid="{00000000-0005-0000-0000-0000FED00000}"/>
    <cellStyle name="Normal 3 4 2 2 2 2 3 7" xfId="18175" xr:uid="{00000000-0005-0000-0000-0000FFD00000}"/>
    <cellStyle name="Normal 3 4 2 2 2 2 3 8" xfId="26561" xr:uid="{00000000-0005-0000-0000-000000D10000}"/>
    <cellStyle name="Normal 3 4 2 2 2 2 3 9" xfId="34947" xr:uid="{00000000-0005-0000-0000-000001D10000}"/>
    <cellStyle name="Normal 3 4 2 2 2 2 4" xfId="1306" xr:uid="{00000000-0005-0000-0000-000002D10000}"/>
    <cellStyle name="Normal 3 4 2 2 2 2 4 10" xfId="51717" xr:uid="{00000000-0005-0000-0000-000003D10000}"/>
    <cellStyle name="Normal 3 4 2 2 2 2 4 11" xfId="60103" xr:uid="{00000000-0005-0000-0000-000004D10000}"/>
    <cellStyle name="Normal 3 4 2 2 2 2 4 2" xfId="3257" xr:uid="{00000000-0005-0000-0000-000005D10000}"/>
    <cellStyle name="Normal 3 4 2 2 2 2 4 2 2" xfId="5974" xr:uid="{00000000-0005-0000-0000-000006D10000}"/>
    <cellStyle name="Normal 3 4 2 2 2 2 4 2 2 2" xfId="17328" xr:uid="{00000000-0005-0000-0000-000007D10000}"/>
    <cellStyle name="Normal 3 4 2 2 2 2 4 2 2 3" xfId="25714" xr:uid="{00000000-0005-0000-0000-000008D10000}"/>
    <cellStyle name="Normal 3 4 2 2 2 2 4 2 2 4" xfId="34100" xr:uid="{00000000-0005-0000-0000-000009D10000}"/>
    <cellStyle name="Normal 3 4 2 2 2 2 4 2 2 5" xfId="42486" xr:uid="{00000000-0005-0000-0000-00000AD10000}"/>
    <cellStyle name="Normal 3 4 2 2 2 2 4 2 2 6" xfId="50872" xr:uid="{00000000-0005-0000-0000-00000BD10000}"/>
    <cellStyle name="Normal 3 4 2 2 2 2 4 2 2 7" xfId="59258" xr:uid="{00000000-0005-0000-0000-00000CD10000}"/>
    <cellStyle name="Normal 3 4 2 2 2 2 4 2 3" xfId="8942" xr:uid="{00000000-0005-0000-0000-00000DD10000}"/>
    <cellStyle name="Normal 3 4 2 2 2 2 4 2 3 2" xfId="14618" xr:uid="{00000000-0005-0000-0000-00000ED10000}"/>
    <cellStyle name="Normal 3 4 2 2 2 2 4 2 3 3" xfId="23004" xr:uid="{00000000-0005-0000-0000-00000FD10000}"/>
    <cellStyle name="Normal 3 4 2 2 2 2 4 2 3 4" xfId="31390" xr:uid="{00000000-0005-0000-0000-000010D10000}"/>
    <cellStyle name="Normal 3 4 2 2 2 2 4 2 3 5" xfId="39776" xr:uid="{00000000-0005-0000-0000-000011D10000}"/>
    <cellStyle name="Normal 3 4 2 2 2 2 4 2 3 6" xfId="48162" xr:uid="{00000000-0005-0000-0000-000012D10000}"/>
    <cellStyle name="Normal 3 4 2 2 2 2 4 2 3 7" xfId="56548" xr:uid="{00000000-0005-0000-0000-000013D10000}"/>
    <cellStyle name="Normal 3 4 2 2 2 2 4 2 4" xfId="11652" xr:uid="{00000000-0005-0000-0000-000014D10000}"/>
    <cellStyle name="Normal 3 4 2 2 2 2 4 2 5" xfId="20038" xr:uid="{00000000-0005-0000-0000-000015D10000}"/>
    <cellStyle name="Normal 3 4 2 2 2 2 4 2 6" xfId="28424" xr:uid="{00000000-0005-0000-0000-000016D10000}"/>
    <cellStyle name="Normal 3 4 2 2 2 2 4 2 7" xfId="36810" xr:uid="{00000000-0005-0000-0000-000017D10000}"/>
    <cellStyle name="Normal 3 4 2 2 2 2 4 2 8" xfId="45196" xr:uid="{00000000-0005-0000-0000-000018D10000}"/>
    <cellStyle name="Normal 3 4 2 2 2 2 4 2 9" xfId="53582" xr:uid="{00000000-0005-0000-0000-000019D10000}"/>
    <cellStyle name="Normal 3 4 2 2 2 2 4 3" xfId="4109" xr:uid="{00000000-0005-0000-0000-00001AD10000}"/>
    <cellStyle name="Normal 3 4 2 2 2 2 4 3 2" xfId="15463" xr:uid="{00000000-0005-0000-0000-00001BD10000}"/>
    <cellStyle name="Normal 3 4 2 2 2 2 4 3 3" xfId="23849" xr:uid="{00000000-0005-0000-0000-00001CD10000}"/>
    <cellStyle name="Normal 3 4 2 2 2 2 4 3 4" xfId="32235" xr:uid="{00000000-0005-0000-0000-00001DD10000}"/>
    <cellStyle name="Normal 3 4 2 2 2 2 4 3 5" xfId="40621" xr:uid="{00000000-0005-0000-0000-00001ED10000}"/>
    <cellStyle name="Normal 3 4 2 2 2 2 4 3 6" xfId="49007" xr:uid="{00000000-0005-0000-0000-00001FD10000}"/>
    <cellStyle name="Normal 3 4 2 2 2 2 4 3 7" xfId="57393" xr:uid="{00000000-0005-0000-0000-000020D10000}"/>
    <cellStyle name="Normal 3 4 2 2 2 2 4 4" xfId="7077" xr:uid="{00000000-0005-0000-0000-000021D10000}"/>
    <cellStyle name="Normal 3 4 2 2 2 2 4 4 2" xfId="12753" xr:uid="{00000000-0005-0000-0000-000022D10000}"/>
    <cellStyle name="Normal 3 4 2 2 2 2 4 4 3" xfId="21139" xr:uid="{00000000-0005-0000-0000-000023D10000}"/>
    <cellStyle name="Normal 3 4 2 2 2 2 4 4 4" xfId="29525" xr:uid="{00000000-0005-0000-0000-000024D10000}"/>
    <cellStyle name="Normal 3 4 2 2 2 2 4 4 5" xfId="37911" xr:uid="{00000000-0005-0000-0000-000025D10000}"/>
    <cellStyle name="Normal 3 4 2 2 2 2 4 4 6" xfId="46297" xr:uid="{00000000-0005-0000-0000-000026D10000}"/>
    <cellStyle name="Normal 3 4 2 2 2 2 4 4 7" xfId="54683" xr:uid="{00000000-0005-0000-0000-000027D10000}"/>
    <cellStyle name="Normal 3 4 2 2 2 2 4 5" xfId="9787" xr:uid="{00000000-0005-0000-0000-000028D10000}"/>
    <cellStyle name="Normal 3 4 2 2 2 2 4 6" xfId="18173" xr:uid="{00000000-0005-0000-0000-000029D10000}"/>
    <cellStyle name="Normal 3 4 2 2 2 2 4 7" xfId="26559" xr:uid="{00000000-0005-0000-0000-00002AD10000}"/>
    <cellStyle name="Normal 3 4 2 2 2 2 4 8" xfId="34945" xr:uid="{00000000-0005-0000-0000-00002BD10000}"/>
    <cellStyle name="Normal 3 4 2 2 2 2 4 9" xfId="43331" xr:uid="{00000000-0005-0000-0000-00002CD10000}"/>
    <cellStyle name="Normal 3 4 2 2 2 2 5" xfId="1763" xr:uid="{00000000-0005-0000-0000-00002DD10000}"/>
    <cellStyle name="Normal 3 4 2 2 2 2 5 10" xfId="52088" xr:uid="{00000000-0005-0000-0000-00002ED10000}"/>
    <cellStyle name="Normal 3 4 2 2 2 2 5 11" xfId="60474" xr:uid="{00000000-0005-0000-0000-00002FD10000}"/>
    <cellStyle name="Normal 3 4 2 2 2 2 5 2" xfId="2783" xr:uid="{00000000-0005-0000-0000-000030D10000}"/>
    <cellStyle name="Normal 3 4 2 2 2 2 5 2 2" xfId="5500" xr:uid="{00000000-0005-0000-0000-000031D10000}"/>
    <cellStyle name="Normal 3 4 2 2 2 2 5 2 2 2" xfId="16854" xr:uid="{00000000-0005-0000-0000-000032D10000}"/>
    <cellStyle name="Normal 3 4 2 2 2 2 5 2 2 3" xfId="25240" xr:uid="{00000000-0005-0000-0000-000033D10000}"/>
    <cellStyle name="Normal 3 4 2 2 2 2 5 2 2 4" xfId="33626" xr:uid="{00000000-0005-0000-0000-000034D10000}"/>
    <cellStyle name="Normal 3 4 2 2 2 2 5 2 2 5" xfId="42012" xr:uid="{00000000-0005-0000-0000-000035D10000}"/>
    <cellStyle name="Normal 3 4 2 2 2 2 5 2 2 6" xfId="50398" xr:uid="{00000000-0005-0000-0000-000036D10000}"/>
    <cellStyle name="Normal 3 4 2 2 2 2 5 2 2 7" xfId="58784" xr:uid="{00000000-0005-0000-0000-000037D10000}"/>
    <cellStyle name="Normal 3 4 2 2 2 2 5 2 3" xfId="8468" xr:uid="{00000000-0005-0000-0000-000038D10000}"/>
    <cellStyle name="Normal 3 4 2 2 2 2 5 2 3 2" xfId="14144" xr:uid="{00000000-0005-0000-0000-000039D10000}"/>
    <cellStyle name="Normal 3 4 2 2 2 2 5 2 3 3" xfId="22530" xr:uid="{00000000-0005-0000-0000-00003AD10000}"/>
    <cellStyle name="Normal 3 4 2 2 2 2 5 2 3 4" xfId="30916" xr:uid="{00000000-0005-0000-0000-00003BD10000}"/>
    <cellStyle name="Normal 3 4 2 2 2 2 5 2 3 5" xfId="39302" xr:uid="{00000000-0005-0000-0000-00003CD10000}"/>
    <cellStyle name="Normal 3 4 2 2 2 2 5 2 3 6" xfId="47688" xr:uid="{00000000-0005-0000-0000-00003DD10000}"/>
    <cellStyle name="Normal 3 4 2 2 2 2 5 2 3 7" xfId="56074" xr:uid="{00000000-0005-0000-0000-00003ED10000}"/>
    <cellStyle name="Normal 3 4 2 2 2 2 5 2 4" xfId="11178" xr:uid="{00000000-0005-0000-0000-00003FD10000}"/>
    <cellStyle name="Normal 3 4 2 2 2 2 5 2 5" xfId="19564" xr:uid="{00000000-0005-0000-0000-000040D10000}"/>
    <cellStyle name="Normal 3 4 2 2 2 2 5 2 6" xfId="27950" xr:uid="{00000000-0005-0000-0000-000041D10000}"/>
    <cellStyle name="Normal 3 4 2 2 2 2 5 2 7" xfId="36336" xr:uid="{00000000-0005-0000-0000-000042D10000}"/>
    <cellStyle name="Normal 3 4 2 2 2 2 5 2 8" xfId="44722" xr:uid="{00000000-0005-0000-0000-000043D10000}"/>
    <cellStyle name="Normal 3 4 2 2 2 2 5 2 9" xfId="53108" xr:uid="{00000000-0005-0000-0000-000044D10000}"/>
    <cellStyle name="Normal 3 4 2 2 2 2 5 3" xfId="4480" xr:uid="{00000000-0005-0000-0000-000045D10000}"/>
    <cellStyle name="Normal 3 4 2 2 2 2 5 3 2" xfId="15834" xr:uid="{00000000-0005-0000-0000-000046D10000}"/>
    <cellStyle name="Normal 3 4 2 2 2 2 5 3 3" xfId="24220" xr:uid="{00000000-0005-0000-0000-000047D10000}"/>
    <cellStyle name="Normal 3 4 2 2 2 2 5 3 4" xfId="32606" xr:uid="{00000000-0005-0000-0000-000048D10000}"/>
    <cellStyle name="Normal 3 4 2 2 2 2 5 3 5" xfId="40992" xr:uid="{00000000-0005-0000-0000-000049D10000}"/>
    <cellStyle name="Normal 3 4 2 2 2 2 5 3 6" xfId="49378" xr:uid="{00000000-0005-0000-0000-00004AD10000}"/>
    <cellStyle name="Normal 3 4 2 2 2 2 5 3 7" xfId="57764" xr:uid="{00000000-0005-0000-0000-00004BD10000}"/>
    <cellStyle name="Normal 3 4 2 2 2 2 5 4" xfId="7448" xr:uid="{00000000-0005-0000-0000-00004CD10000}"/>
    <cellStyle name="Normal 3 4 2 2 2 2 5 4 2" xfId="13124" xr:uid="{00000000-0005-0000-0000-00004DD10000}"/>
    <cellStyle name="Normal 3 4 2 2 2 2 5 4 3" xfId="21510" xr:uid="{00000000-0005-0000-0000-00004ED10000}"/>
    <cellStyle name="Normal 3 4 2 2 2 2 5 4 4" xfId="29896" xr:uid="{00000000-0005-0000-0000-00004FD10000}"/>
    <cellStyle name="Normal 3 4 2 2 2 2 5 4 5" xfId="38282" xr:uid="{00000000-0005-0000-0000-000050D10000}"/>
    <cellStyle name="Normal 3 4 2 2 2 2 5 4 6" xfId="46668" xr:uid="{00000000-0005-0000-0000-000051D10000}"/>
    <cellStyle name="Normal 3 4 2 2 2 2 5 4 7" xfId="55054" xr:uid="{00000000-0005-0000-0000-000052D10000}"/>
    <cellStyle name="Normal 3 4 2 2 2 2 5 5" xfId="10158" xr:uid="{00000000-0005-0000-0000-000053D10000}"/>
    <cellStyle name="Normal 3 4 2 2 2 2 5 6" xfId="18544" xr:uid="{00000000-0005-0000-0000-000054D10000}"/>
    <cellStyle name="Normal 3 4 2 2 2 2 5 7" xfId="26930" xr:uid="{00000000-0005-0000-0000-000055D10000}"/>
    <cellStyle name="Normal 3 4 2 2 2 2 5 8" xfId="35316" xr:uid="{00000000-0005-0000-0000-000056D10000}"/>
    <cellStyle name="Normal 3 4 2 2 2 2 5 9" xfId="43702" xr:uid="{00000000-0005-0000-0000-000057D10000}"/>
    <cellStyle name="Normal 3 4 2 2 2 2 6" xfId="2412" xr:uid="{00000000-0005-0000-0000-000058D10000}"/>
    <cellStyle name="Normal 3 4 2 2 2 2 6 2" xfId="5129" xr:uid="{00000000-0005-0000-0000-000059D10000}"/>
    <cellStyle name="Normal 3 4 2 2 2 2 6 2 2" xfId="16483" xr:uid="{00000000-0005-0000-0000-00005AD10000}"/>
    <cellStyle name="Normal 3 4 2 2 2 2 6 2 3" xfId="24869" xr:uid="{00000000-0005-0000-0000-00005BD10000}"/>
    <cellStyle name="Normal 3 4 2 2 2 2 6 2 4" xfId="33255" xr:uid="{00000000-0005-0000-0000-00005CD10000}"/>
    <cellStyle name="Normal 3 4 2 2 2 2 6 2 5" xfId="41641" xr:uid="{00000000-0005-0000-0000-00005DD10000}"/>
    <cellStyle name="Normal 3 4 2 2 2 2 6 2 6" xfId="50027" xr:uid="{00000000-0005-0000-0000-00005ED10000}"/>
    <cellStyle name="Normal 3 4 2 2 2 2 6 2 7" xfId="58413" xr:uid="{00000000-0005-0000-0000-00005FD10000}"/>
    <cellStyle name="Normal 3 4 2 2 2 2 6 3" xfId="8097" xr:uid="{00000000-0005-0000-0000-000060D10000}"/>
    <cellStyle name="Normal 3 4 2 2 2 2 6 3 2" xfId="13773" xr:uid="{00000000-0005-0000-0000-000061D10000}"/>
    <cellStyle name="Normal 3 4 2 2 2 2 6 3 3" xfId="22159" xr:uid="{00000000-0005-0000-0000-000062D10000}"/>
    <cellStyle name="Normal 3 4 2 2 2 2 6 3 4" xfId="30545" xr:uid="{00000000-0005-0000-0000-000063D10000}"/>
    <cellStyle name="Normal 3 4 2 2 2 2 6 3 5" xfId="38931" xr:uid="{00000000-0005-0000-0000-000064D10000}"/>
    <cellStyle name="Normal 3 4 2 2 2 2 6 3 6" xfId="47317" xr:uid="{00000000-0005-0000-0000-000065D10000}"/>
    <cellStyle name="Normal 3 4 2 2 2 2 6 3 7" xfId="55703" xr:uid="{00000000-0005-0000-0000-000066D10000}"/>
    <cellStyle name="Normal 3 4 2 2 2 2 6 4" xfId="10807" xr:uid="{00000000-0005-0000-0000-000067D10000}"/>
    <cellStyle name="Normal 3 4 2 2 2 2 6 5" xfId="19193" xr:uid="{00000000-0005-0000-0000-000068D10000}"/>
    <cellStyle name="Normal 3 4 2 2 2 2 6 6" xfId="27579" xr:uid="{00000000-0005-0000-0000-000069D10000}"/>
    <cellStyle name="Normal 3 4 2 2 2 2 6 7" xfId="35965" xr:uid="{00000000-0005-0000-0000-00006AD10000}"/>
    <cellStyle name="Normal 3 4 2 2 2 2 6 8" xfId="44351" xr:uid="{00000000-0005-0000-0000-00006BD10000}"/>
    <cellStyle name="Normal 3 4 2 2 2 2 6 9" xfId="52737" xr:uid="{00000000-0005-0000-0000-00006CD10000}"/>
    <cellStyle name="Normal 3 4 2 2 2 2 7" xfId="795" xr:uid="{00000000-0005-0000-0000-00006DD10000}"/>
    <cellStyle name="Normal 3 4 2 2 2 2 7 2" xfId="6603" xr:uid="{00000000-0005-0000-0000-00006ED10000}"/>
    <cellStyle name="Normal 3 4 2 2 2 2 7 3" xfId="12279" xr:uid="{00000000-0005-0000-0000-00006FD10000}"/>
    <cellStyle name="Normal 3 4 2 2 2 2 7 4" xfId="20665" xr:uid="{00000000-0005-0000-0000-000070D10000}"/>
    <cellStyle name="Normal 3 4 2 2 2 2 7 5" xfId="29051" xr:uid="{00000000-0005-0000-0000-000071D10000}"/>
    <cellStyle name="Normal 3 4 2 2 2 2 7 6" xfId="37437" xr:uid="{00000000-0005-0000-0000-000072D10000}"/>
    <cellStyle name="Normal 3 4 2 2 2 2 7 7" xfId="45823" xr:uid="{00000000-0005-0000-0000-000073D10000}"/>
    <cellStyle name="Normal 3 4 2 2 2 2 7 8" xfId="54209" xr:uid="{00000000-0005-0000-0000-000074D10000}"/>
    <cellStyle name="Normal 3 4 2 2 2 2 8" xfId="3635" xr:uid="{00000000-0005-0000-0000-000075D10000}"/>
    <cellStyle name="Normal 3 4 2 2 2 2 8 2" xfId="14989" xr:uid="{00000000-0005-0000-0000-000076D10000}"/>
    <cellStyle name="Normal 3 4 2 2 2 2 8 3" xfId="23375" xr:uid="{00000000-0005-0000-0000-000077D10000}"/>
    <cellStyle name="Normal 3 4 2 2 2 2 8 4" xfId="31761" xr:uid="{00000000-0005-0000-0000-000078D10000}"/>
    <cellStyle name="Normal 3 4 2 2 2 2 8 5" xfId="40147" xr:uid="{00000000-0005-0000-0000-000079D10000}"/>
    <cellStyle name="Normal 3 4 2 2 2 2 8 6" xfId="48533" xr:uid="{00000000-0005-0000-0000-00007AD10000}"/>
    <cellStyle name="Normal 3 4 2 2 2 2 8 7" xfId="56919" xr:uid="{00000000-0005-0000-0000-00007BD10000}"/>
    <cellStyle name="Normal 3 4 2 2 2 2 9" xfId="6293" xr:uid="{00000000-0005-0000-0000-00007CD10000}"/>
    <cellStyle name="Normal 3 4 2 2 2 2 9 2" xfId="11969" xr:uid="{00000000-0005-0000-0000-00007DD10000}"/>
    <cellStyle name="Normal 3 4 2 2 2 2 9 3" xfId="20355" xr:uid="{00000000-0005-0000-0000-00007ED10000}"/>
    <cellStyle name="Normal 3 4 2 2 2 2 9 4" xfId="28741" xr:uid="{00000000-0005-0000-0000-00007FD10000}"/>
    <cellStyle name="Normal 3 4 2 2 2 2 9 5" xfId="37127" xr:uid="{00000000-0005-0000-0000-000080D10000}"/>
    <cellStyle name="Normal 3 4 2 2 2 2 9 6" xfId="45513" xr:uid="{00000000-0005-0000-0000-000081D10000}"/>
    <cellStyle name="Normal 3 4 2 2 2 2 9 7" xfId="53899" xr:uid="{00000000-0005-0000-0000-000082D10000}"/>
    <cellStyle name="Normal 3 4 2 2 2 2_Sheet1" xfId="483" xr:uid="{00000000-0005-0000-0000-000083D10000}"/>
    <cellStyle name="Normal 3 4 2 2 2 3" xfId="484" xr:uid="{00000000-0005-0000-0000-000084D10000}"/>
    <cellStyle name="Normal 3 4 2 2 2 3 10" xfId="26087" xr:uid="{00000000-0005-0000-0000-000085D10000}"/>
    <cellStyle name="Normal 3 4 2 2 2 3 11" xfId="34473" xr:uid="{00000000-0005-0000-0000-000086D10000}"/>
    <cellStyle name="Normal 3 4 2 2 2 3 12" xfId="42859" xr:uid="{00000000-0005-0000-0000-000087D10000}"/>
    <cellStyle name="Normal 3 4 2 2 2 3 13" xfId="51245" xr:uid="{00000000-0005-0000-0000-000088D10000}"/>
    <cellStyle name="Normal 3 4 2 2 2 3 14" xfId="59631" xr:uid="{00000000-0005-0000-0000-000089D10000}"/>
    <cellStyle name="Normal 3 4 2 2 2 3 15" xfId="60998" xr:uid="{00000000-0005-0000-0000-00008AD10000}"/>
    <cellStyle name="Normal 3 4 2 2 2 3 2" xfId="1309" xr:uid="{00000000-0005-0000-0000-00008BD10000}"/>
    <cellStyle name="Normal 3 4 2 2 2 3 2 10" xfId="51720" xr:uid="{00000000-0005-0000-0000-00008CD10000}"/>
    <cellStyle name="Normal 3 4 2 2 2 3 2 11" xfId="60106" xr:uid="{00000000-0005-0000-0000-00008DD10000}"/>
    <cellStyle name="Normal 3 4 2 2 2 3 2 12" xfId="61493" xr:uid="{00000000-0005-0000-0000-00008ED10000}"/>
    <cellStyle name="Normal 3 4 2 2 2 3 2 2" xfId="3260" xr:uid="{00000000-0005-0000-0000-00008FD10000}"/>
    <cellStyle name="Normal 3 4 2 2 2 3 2 2 2" xfId="5977" xr:uid="{00000000-0005-0000-0000-000090D10000}"/>
    <cellStyle name="Normal 3 4 2 2 2 3 2 2 2 2" xfId="17331" xr:uid="{00000000-0005-0000-0000-000091D10000}"/>
    <cellStyle name="Normal 3 4 2 2 2 3 2 2 2 3" xfId="25717" xr:uid="{00000000-0005-0000-0000-000092D10000}"/>
    <cellStyle name="Normal 3 4 2 2 2 3 2 2 2 4" xfId="34103" xr:uid="{00000000-0005-0000-0000-000093D10000}"/>
    <cellStyle name="Normal 3 4 2 2 2 3 2 2 2 5" xfId="42489" xr:uid="{00000000-0005-0000-0000-000094D10000}"/>
    <cellStyle name="Normal 3 4 2 2 2 3 2 2 2 6" xfId="50875" xr:uid="{00000000-0005-0000-0000-000095D10000}"/>
    <cellStyle name="Normal 3 4 2 2 2 3 2 2 2 7" xfId="59261" xr:uid="{00000000-0005-0000-0000-000096D10000}"/>
    <cellStyle name="Normal 3 4 2 2 2 3 2 2 3" xfId="8945" xr:uid="{00000000-0005-0000-0000-000097D10000}"/>
    <cellStyle name="Normal 3 4 2 2 2 3 2 2 3 2" xfId="14621" xr:uid="{00000000-0005-0000-0000-000098D10000}"/>
    <cellStyle name="Normal 3 4 2 2 2 3 2 2 3 3" xfId="23007" xr:uid="{00000000-0005-0000-0000-000099D10000}"/>
    <cellStyle name="Normal 3 4 2 2 2 3 2 2 3 4" xfId="31393" xr:uid="{00000000-0005-0000-0000-00009AD10000}"/>
    <cellStyle name="Normal 3 4 2 2 2 3 2 2 3 5" xfId="39779" xr:uid="{00000000-0005-0000-0000-00009BD10000}"/>
    <cellStyle name="Normal 3 4 2 2 2 3 2 2 3 6" xfId="48165" xr:uid="{00000000-0005-0000-0000-00009CD10000}"/>
    <cellStyle name="Normal 3 4 2 2 2 3 2 2 3 7" xfId="56551" xr:uid="{00000000-0005-0000-0000-00009DD10000}"/>
    <cellStyle name="Normal 3 4 2 2 2 3 2 2 4" xfId="11655" xr:uid="{00000000-0005-0000-0000-00009ED10000}"/>
    <cellStyle name="Normal 3 4 2 2 2 3 2 2 5" xfId="20041" xr:uid="{00000000-0005-0000-0000-00009FD10000}"/>
    <cellStyle name="Normal 3 4 2 2 2 3 2 2 6" xfId="28427" xr:uid="{00000000-0005-0000-0000-0000A0D10000}"/>
    <cellStyle name="Normal 3 4 2 2 2 3 2 2 7" xfId="36813" xr:uid="{00000000-0005-0000-0000-0000A1D10000}"/>
    <cellStyle name="Normal 3 4 2 2 2 3 2 2 8" xfId="45199" xr:uid="{00000000-0005-0000-0000-0000A2D10000}"/>
    <cellStyle name="Normal 3 4 2 2 2 3 2 2 9" xfId="53585" xr:uid="{00000000-0005-0000-0000-0000A3D10000}"/>
    <cellStyle name="Normal 3 4 2 2 2 3 2 3" xfId="4112" xr:uid="{00000000-0005-0000-0000-0000A4D10000}"/>
    <cellStyle name="Normal 3 4 2 2 2 3 2 3 2" xfId="15466" xr:uid="{00000000-0005-0000-0000-0000A5D10000}"/>
    <cellStyle name="Normal 3 4 2 2 2 3 2 3 3" xfId="23852" xr:uid="{00000000-0005-0000-0000-0000A6D10000}"/>
    <cellStyle name="Normal 3 4 2 2 2 3 2 3 4" xfId="32238" xr:uid="{00000000-0005-0000-0000-0000A7D10000}"/>
    <cellStyle name="Normal 3 4 2 2 2 3 2 3 5" xfId="40624" xr:uid="{00000000-0005-0000-0000-0000A8D10000}"/>
    <cellStyle name="Normal 3 4 2 2 2 3 2 3 6" xfId="49010" xr:uid="{00000000-0005-0000-0000-0000A9D10000}"/>
    <cellStyle name="Normal 3 4 2 2 2 3 2 3 7" xfId="57396" xr:uid="{00000000-0005-0000-0000-0000AAD10000}"/>
    <cellStyle name="Normal 3 4 2 2 2 3 2 4" xfId="7080" xr:uid="{00000000-0005-0000-0000-0000ABD10000}"/>
    <cellStyle name="Normal 3 4 2 2 2 3 2 4 2" xfId="12756" xr:uid="{00000000-0005-0000-0000-0000ACD10000}"/>
    <cellStyle name="Normal 3 4 2 2 2 3 2 4 3" xfId="21142" xr:uid="{00000000-0005-0000-0000-0000ADD10000}"/>
    <cellStyle name="Normal 3 4 2 2 2 3 2 4 4" xfId="29528" xr:uid="{00000000-0005-0000-0000-0000AED10000}"/>
    <cellStyle name="Normal 3 4 2 2 2 3 2 4 5" xfId="37914" xr:uid="{00000000-0005-0000-0000-0000AFD10000}"/>
    <cellStyle name="Normal 3 4 2 2 2 3 2 4 6" xfId="46300" xr:uid="{00000000-0005-0000-0000-0000B0D10000}"/>
    <cellStyle name="Normal 3 4 2 2 2 3 2 4 7" xfId="54686" xr:uid="{00000000-0005-0000-0000-0000B1D10000}"/>
    <cellStyle name="Normal 3 4 2 2 2 3 2 5" xfId="9790" xr:uid="{00000000-0005-0000-0000-0000B2D10000}"/>
    <cellStyle name="Normal 3 4 2 2 2 3 2 6" xfId="18176" xr:uid="{00000000-0005-0000-0000-0000B3D10000}"/>
    <cellStyle name="Normal 3 4 2 2 2 3 2 7" xfId="26562" xr:uid="{00000000-0005-0000-0000-0000B4D10000}"/>
    <cellStyle name="Normal 3 4 2 2 2 3 2 8" xfId="34948" xr:uid="{00000000-0005-0000-0000-0000B5D10000}"/>
    <cellStyle name="Normal 3 4 2 2 2 3 2 9" xfId="43334" xr:uid="{00000000-0005-0000-0000-0000B6D10000}"/>
    <cellStyle name="Normal 3 4 2 2 2 3 3" xfId="1765" xr:uid="{00000000-0005-0000-0000-0000B7D10000}"/>
    <cellStyle name="Normal 3 4 2 2 2 3 3 10" xfId="52090" xr:uid="{00000000-0005-0000-0000-0000B8D10000}"/>
    <cellStyle name="Normal 3 4 2 2 2 3 3 11" xfId="60476" xr:uid="{00000000-0005-0000-0000-0000B9D10000}"/>
    <cellStyle name="Normal 3 4 2 2 2 3 3 2" xfId="2785" xr:uid="{00000000-0005-0000-0000-0000BAD10000}"/>
    <cellStyle name="Normal 3 4 2 2 2 3 3 2 2" xfId="5502" xr:uid="{00000000-0005-0000-0000-0000BBD10000}"/>
    <cellStyle name="Normal 3 4 2 2 2 3 3 2 2 2" xfId="16856" xr:uid="{00000000-0005-0000-0000-0000BCD10000}"/>
    <cellStyle name="Normal 3 4 2 2 2 3 3 2 2 3" xfId="25242" xr:uid="{00000000-0005-0000-0000-0000BDD10000}"/>
    <cellStyle name="Normal 3 4 2 2 2 3 3 2 2 4" xfId="33628" xr:uid="{00000000-0005-0000-0000-0000BED10000}"/>
    <cellStyle name="Normal 3 4 2 2 2 3 3 2 2 5" xfId="42014" xr:uid="{00000000-0005-0000-0000-0000BFD10000}"/>
    <cellStyle name="Normal 3 4 2 2 2 3 3 2 2 6" xfId="50400" xr:uid="{00000000-0005-0000-0000-0000C0D10000}"/>
    <cellStyle name="Normal 3 4 2 2 2 3 3 2 2 7" xfId="58786" xr:uid="{00000000-0005-0000-0000-0000C1D10000}"/>
    <cellStyle name="Normal 3 4 2 2 2 3 3 2 3" xfId="8470" xr:uid="{00000000-0005-0000-0000-0000C2D10000}"/>
    <cellStyle name="Normal 3 4 2 2 2 3 3 2 3 2" xfId="14146" xr:uid="{00000000-0005-0000-0000-0000C3D10000}"/>
    <cellStyle name="Normal 3 4 2 2 2 3 3 2 3 3" xfId="22532" xr:uid="{00000000-0005-0000-0000-0000C4D10000}"/>
    <cellStyle name="Normal 3 4 2 2 2 3 3 2 3 4" xfId="30918" xr:uid="{00000000-0005-0000-0000-0000C5D10000}"/>
    <cellStyle name="Normal 3 4 2 2 2 3 3 2 3 5" xfId="39304" xr:uid="{00000000-0005-0000-0000-0000C6D10000}"/>
    <cellStyle name="Normal 3 4 2 2 2 3 3 2 3 6" xfId="47690" xr:uid="{00000000-0005-0000-0000-0000C7D10000}"/>
    <cellStyle name="Normal 3 4 2 2 2 3 3 2 3 7" xfId="56076" xr:uid="{00000000-0005-0000-0000-0000C8D10000}"/>
    <cellStyle name="Normal 3 4 2 2 2 3 3 2 4" xfId="11180" xr:uid="{00000000-0005-0000-0000-0000C9D10000}"/>
    <cellStyle name="Normal 3 4 2 2 2 3 3 2 5" xfId="19566" xr:uid="{00000000-0005-0000-0000-0000CAD10000}"/>
    <cellStyle name="Normal 3 4 2 2 2 3 3 2 6" xfId="27952" xr:uid="{00000000-0005-0000-0000-0000CBD10000}"/>
    <cellStyle name="Normal 3 4 2 2 2 3 3 2 7" xfId="36338" xr:uid="{00000000-0005-0000-0000-0000CCD10000}"/>
    <cellStyle name="Normal 3 4 2 2 2 3 3 2 8" xfId="44724" xr:uid="{00000000-0005-0000-0000-0000CDD10000}"/>
    <cellStyle name="Normal 3 4 2 2 2 3 3 2 9" xfId="53110" xr:uid="{00000000-0005-0000-0000-0000CED10000}"/>
    <cellStyle name="Normal 3 4 2 2 2 3 3 3" xfId="4482" xr:uid="{00000000-0005-0000-0000-0000CFD10000}"/>
    <cellStyle name="Normal 3 4 2 2 2 3 3 3 2" xfId="15836" xr:uid="{00000000-0005-0000-0000-0000D0D10000}"/>
    <cellStyle name="Normal 3 4 2 2 2 3 3 3 3" xfId="24222" xr:uid="{00000000-0005-0000-0000-0000D1D10000}"/>
    <cellStyle name="Normal 3 4 2 2 2 3 3 3 4" xfId="32608" xr:uid="{00000000-0005-0000-0000-0000D2D10000}"/>
    <cellStyle name="Normal 3 4 2 2 2 3 3 3 5" xfId="40994" xr:uid="{00000000-0005-0000-0000-0000D3D10000}"/>
    <cellStyle name="Normal 3 4 2 2 2 3 3 3 6" xfId="49380" xr:uid="{00000000-0005-0000-0000-0000D4D10000}"/>
    <cellStyle name="Normal 3 4 2 2 2 3 3 3 7" xfId="57766" xr:uid="{00000000-0005-0000-0000-0000D5D10000}"/>
    <cellStyle name="Normal 3 4 2 2 2 3 3 4" xfId="7450" xr:uid="{00000000-0005-0000-0000-0000D6D10000}"/>
    <cellStyle name="Normal 3 4 2 2 2 3 3 4 2" xfId="13126" xr:uid="{00000000-0005-0000-0000-0000D7D10000}"/>
    <cellStyle name="Normal 3 4 2 2 2 3 3 4 3" xfId="21512" xr:uid="{00000000-0005-0000-0000-0000D8D10000}"/>
    <cellStyle name="Normal 3 4 2 2 2 3 3 4 4" xfId="29898" xr:uid="{00000000-0005-0000-0000-0000D9D10000}"/>
    <cellStyle name="Normal 3 4 2 2 2 3 3 4 5" xfId="38284" xr:uid="{00000000-0005-0000-0000-0000DAD10000}"/>
    <cellStyle name="Normal 3 4 2 2 2 3 3 4 6" xfId="46670" xr:uid="{00000000-0005-0000-0000-0000DBD10000}"/>
    <cellStyle name="Normal 3 4 2 2 2 3 3 4 7" xfId="55056" xr:uid="{00000000-0005-0000-0000-0000DCD10000}"/>
    <cellStyle name="Normal 3 4 2 2 2 3 3 5" xfId="10160" xr:uid="{00000000-0005-0000-0000-0000DDD10000}"/>
    <cellStyle name="Normal 3 4 2 2 2 3 3 6" xfId="18546" xr:uid="{00000000-0005-0000-0000-0000DED10000}"/>
    <cellStyle name="Normal 3 4 2 2 2 3 3 7" xfId="26932" xr:uid="{00000000-0005-0000-0000-0000DFD10000}"/>
    <cellStyle name="Normal 3 4 2 2 2 3 3 8" xfId="35318" xr:uid="{00000000-0005-0000-0000-0000E0D10000}"/>
    <cellStyle name="Normal 3 4 2 2 2 3 3 9" xfId="43704" xr:uid="{00000000-0005-0000-0000-0000E1D10000}"/>
    <cellStyle name="Normal 3 4 2 2 2 3 4" xfId="2415" xr:uid="{00000000-0005-0000-0000-0000E2D10000}"/>
    <cellStyle name="Normal 3 4 2 2 2 3 4 2" xfId="5132" xr:uid="{00000000-0005-0000-0000-0000E3D10000}"/>
    <cellStyle name="Normal 3 4 2 2 2 3 4 2 2" xfId="16486" xr:uid="{00000000-0005-0000-0000-0000E4D10000}"/>
    <cellStyle name="Normal 3 4 2 2 2 3 4 2 3" xfId="24872" xr:uid="{00000000-0005-0000-0000-0000E5D10000}"/>
    <cellStyle name="Normal 3 4 2 2 2 3 4 2 4" xfId="33258" xr:uid="{00000000-0005-0000-0000-0000E6D10000}"/>
    <cellStyle name="Normal 3 4 2 2 2 3 4 2 5" xfId="41644" xr:uid="{00000000-0005-0000-0000-0000E7D10000}"/>
    <cellStyle name="Normal 3 4 2 2 2 3 4 2 6" xfId="50030" xr:uid="{00000000-0005-0000-0000-0000E8D10000}"/>
    <cellStyle name="Normal 3 4 2 2 2 3 4 2 7" xfId="58416" xr:uid="{00000000-0005-0000-0000-0000E9D10000}"/>
    <cellStyle name="Normal 3 4 2 2 2 3 4 3" xfId="8100" xr:uid="{00000000-0005-0000-0000-0000EAD10000}"/>
    <cellStyle name="Normal 3 4 2 2 2 3 4 3 2" xfId="13776" xr:uid="{00000000-0005-0000-0000-0000EBD10000}"/>
    <cellStyle name="Normal 3 4 2 2 2 3 4 3 3" xfId="22162" xr:uid="{00000000-0005-0000-0000-0000ECD10000}"/>
    <cellStyle name="Normal 3 4 2 2 2 3 4 3 4" xfId="30548" xr:uid="{00000000-0005-0000-0000-0000EDD10000}"/>
    <cellStyle name="Normal 3 4 2 2 2 3 4 3 5" xfId="38934" xr:uid="{00000000-0005-0000-0000-0000EED10000}"/>
    <cellStyle name="Normal 3 4 2 2 2 3 4 3 6" xfId="47320" xr:uid="{00000000-0005-0000-0000-0000EFD10000}"/>
    <cellStyle name="Normal 3 4 2 2 2 3 4 3 7" xfId="55706" xr:uid="{00000000-0005-0000-0000-0000F0D10000}"/>
    <cellStyle name="Normal 3 4 2 2 2 3 4 4" xfId="10810" xr:uid="{00000000-0005-0000-0000-0000F1D10000}"/>
    <cellStyle name="Normal 3 4 2 2 2 3 4 5" xfId="19196" xr:uid="{00000000-0005-0000-0000-0000F2D10000}"/>
    <cellStyle name="Normal 3 4 2 2 2 3 4 6" xfId="27582" xr:uid="{00000000-0005-0000-0000-0000F3D10000}"/>
    <cellStyle name="Normal 3 4 2 2 2 3 4 7" xfId="35968" xr:uid="{00000000-0005-0000-0000-0000F4D10000}"/>
    <cellStyle name="Normal 3 4 2 2 2 3 4 8" xfId="44354" xr:uid="{00000000-0005-0000-0000-0000F5D10000}"/>
    <cellStyle name="Normal 3 4 2 2 2 3 4 9" xfId="52740" xr:uid="{00000000-0005-0000-0000-0000F6D10000}"/>
    <cellStyle name="Normal 3 4 2 2 2 3 5" xfId="796" xr:uid="{00000000-0005-0000-0000-0000F7D10000}"/>
    <cellStyle name="Normal 3 4 2 2 2 3 5 2" xfId="6605" xr:uid="{00000000-0005-0000-0000-0000F8D10000}"/>
    <cellStyle name="Normal 3 4 2 2 2 3 5 3" xfId="12281" xr:uid="{00000000-0005-0000-0000-0000F9D10000}"/>
    <cellStyle name="Normal 3 4 2 2 2 3 5 4" xfId="20667" xr:uid="{00000000-0005-0000-0000-0000FAD10000}"/>
    <cellStyle name="Normal 3 4 2 2 2 3 5 5" xfId="29053" xr:uid="{00000000-0005-0000-0000-0000FBD10000}"/>
    <cellStyle name="Normal 3 4 2 2 2 3 5 6" xfId="37439" xr:uid="{00000000-0005-0000-0000-0000FCD10000}"/>
    <cellStyle name="Normal 3 4 2 2 2 3 5 7" xfId="45825" xr:uid="{00000000-0005-0000-0000-0000FDD10000}"/>
    <cellStyle name="Normal 3 4 2 2 2 3 5 8" xfId="54211" xr:uid="{00000000-0005-0000-0000-0000FED10000}"/>
    <cellStyle name="Normal 3 4 2 2 2 3 6" xfId="3637" xr:uid="{00000000-0005-0000-0000-0000FFD10000}"/>
    <cellStyle name="Normal 3 4 2 2 2 3 6 2" xfId="14991" xr:uid="{00000000-0005-0000-0000-000000D20000}"/>
    <cellStyle name="Normal 3 4 2 2 2 3 6 3" xfId="23377" xr:uid="{00000000-0005-0000-0000-000001D20000}"/>
    <cellStyle name="Normal 3 4 2 2 2 3 6 4" xfId="31763" xr:uid="{00000000-0005-0000-0000-000002D20000}"/>
    <cellStyle name="Normal 3 4 2 2 2 3 6 5" xfId="40149" xr:uid="{00000000-0005-0000-0000-000003D20000}"/>
    <cellStyle name="Normal 3 4 2 2 2 3 6 6" xfId="48535" xr:uid="{00000000-0005-0000-0000-000004D20000}"/>
    <cellStyle name="Normal 3 4 2 2 2 3 6 7" xfId="56921" xr:uid="{00000000-0005-0000-0000-000005D20000}"/>
    <cellStyle name="Normal 3 4 2 2 2 3 7" xfId="6221" xr:uid="{00000000-0005-0000-0000-000006D20000}"/>
    <cellStyle name="Normal 3 4 2 2 2 3 7 2" xfId="11897" xr:uid="{00000000-0005-0000-0000-000007D20000}"/>
    <cellStyle name="Normal 3 4 2 2 2 3 7 3" xfId="20283" xr:uid="{00000000-0005-0000-0000-000008D20000}"/>
    <cellStyle name="Normal 3 4 2 2 2 3 7 4" xfId="28669" xr:uid="{00000000-0005-0000-0000-000009D20000}"/>
    <cellStyle name="Normal 3 4 2 2 2 3 7 5" xfId="37055" xr:uid="{00000000-0005-0000-0000-00000AD20000}"/>
    <cellStyle name="Normal 3 4 2 2 2 3 7 6" xfId="45441" xr:uid="{00000000-0005-0000-0000-00000BD20000}"/>
    <cellStyle name="Normal 3 4 2 2 2 3 7 7" xfId="53827" xr:uid="{00000000-0005-0000-0000-00000CD20000}"/>
    <cellStyle name="Normal 3 4 2 2 2 3 8" xfId="9315" xr:uid="{00000000-0005-0000-0000-00000DD20000}"/>
    <cellStyle name="Normal 3 4 2 2 2 3 9" xfId="17701" xr:uid="{00000000-0005-0000-0000-00000ED20000}"/>
    <cellStyle name="Normal 3 4 2 2 2 4" xfId="1310" xr:uid="{00000000-0005-0000-0000-00000FD20000}"/>
    <cellStyle name="Normal 3 4 2 2 2 4 10" xfId="43335" xr:uid="{00000000-0005-0000-0000-000010D20000}"/>
    <cellStyle name="Normal 3 4 2 2 2 4 11" xfId="51721" xr:uid="{00000000-0005-0000-0000-000011D20000}"/>
    <cellStyle name="Normal 3 4 2 2 2 4 12" xfId="60107" xr:uid="{00000000-0005-0000-0000-000012D20000}"/>
    <cellStyle name="Normal 3 4 2 2 2 4 13" xfId="61490" xr:uid="{00000000-0005-0000-0000-000013D20000}"/>
    <cellStyle name="Normal 3 4 2 2 2 4 2" xfId="1957" xr:uid="{00000000-0005-0000-0000-000014D20000}"/>
    <cellStyle name="Normal 3 4 2 2 2 4 2 10" xfId="52282" xr:uid="{00000000-0005-0000-0000-000015D20000}"/>
    <cellStyle name="Normal 3 4 2 2 2 4 2 11" xfId="60668" xr:uid="{00000000-0005-0000-0000-000016D20000}"/>
    <cellStyle name="Normal 3 4 2 2 2 4 2 2" xfId="3261" xr:uid="{00000000-0005-0000-0000-000017D20000}"/>
    <cellStyle name="Normal 3 4 2 2 2 4 2 2 2" xfId="5978" xr:uid="{00000000-0005-0000-0000-000018D20000}"/>
    <cellStyle name="Normal 3 4 2 2 2 4 2 2 2 2" xfId="17332" xr:uid="{00000000-0005-0000-0000-000019D20000}"/>
    <cellStyle name="Normal 3 4 2 2 2 4 2 2 2 3" xfId="25718" xr:uid="{00000000-0005-0000-0000-00001AD20000}"/>
    <cellStyle name="Normal 3 4 2 2 2 4 2 2 2 4" xfId="34104" xr:uid="{00000000-0005-0000-0000-00001BD20000}"/>
    <cellStyle name="Normal 3 4 2 2 2 4 2 2 2 5" xfId="42490" xr:uid="{00000000-0005-0000-0000-00001CD20000}"/>
    <cellStyle name="Normal 3 4 2 2 2 4 2 2 2 6" xfId="50876" xr:uid="{00000000-0005-0000-0000-00001DD20000}"/>
    <cellStyle name="Normal 3 4 2 2 2 4 2 2 2 7" xfId="59262" xr:uid="{00000000-0005-0000-0000-00001ED20000}"/>
    <cellStyle name="Normal 3 4 2 2 2 4 2 2 3" xfId="8946" xr:uid="{00000000-0005-0000-0000-00001FD20000}"/>
    <cellStyle name="Normal 3 4 2 2 2 4 2 2 3 2" xfId="14622" xr:uid="{00000000-0005-0000-0000-000020D20000}"/>
    <cellStyle name="Normal 3 4 2 2 2 4 2 2 3 3" xfId="23008" xr:uid="{00000000-0005-0000-0000-000021D20000}"/>
    <cellStyle name="Normal 3 4 2 2 2 4 2 2 3 4" xfId="31394" xr:uid="{00000000-0005-0000-0000-000022D20000}"/>
    <cellStyle name="Normal 3 4 2 2 2 4 2 2 3 5" xfId="39780" xr:uid="{00000000-0005-0000-0000-000023D20000}"/>
    <cellStyle name="Normal 3 4 2 2 2 4 2 2 3 6" xfId="48166" xr:uid="{00000000-0005-0000-0000-000024D20000}"/>
    <cellStyle name="Normal 3 4 2 2 2 4 2 2 3 7" xfId="56552" xr:uid="{00000000-0005-0000-0000-000025D20000}"/>
    <cellStyle name="Normal 3 4 2 2 2 4 2 2 4" xfId="11656" xr:uid="{00000000-0005-0000-0000-000026D20000}"/>
    <cellStyle name="Normal 3 4 2 2 2 4 2 2 5" xfId="20042" xr:uid="{00000000-0005-0000-0000-000027D20000}"/>
    <cellStyle name="Normal 3 4 2 2 2 4 2 2 6" xfId="28428" xr:uid="{00000000-0005-0000-0000-000028D20000}"/>
    <cellStyle name="Normal 3 4 2 2 2 4 2 2 7" xfId="36814" xr:uid="{00000000-0005-0000-0000-000029D20000}"/>
    <cellStyle name="Normal 3 4 2 2 2 4 2 2 8" xfId="45200" xr:uid="{00000000-0005-0000-0000-00002AD20000}"/>
    <cellStyle name="Normal 3 4 2 2 2 4 2 2 9" xfId="53586" xr:uid="{00000000-0005-0000-0000-00002BD20000}"/>
    <cellStyle name="Normal 3 4 2 2 2 4 2 3" xfId="4674" xr:uid="{00000000-0005-0000-0000-00002CD20000}"/>
    <cellStyle name="Normal 3 4 2 2 2 4 2 3 2" xfId="16028" xr:uid="{00000000-0005-0000-0000-00002DD20000}"/>
    <cellStyle name="Normal 3 4 2 2 2 4 2 3 3" xfId="24414" xr:uid="{00000000-0005-0000-0000-00002ED20000}"/>
    <cellStyle name="Normal 3 4 2 2 2 4 2 3 4" xfId="32800" xr:uid="{00000000-0005-0000-0000-00002FD20000}"/>
    <cellStyle name="Normal 3 4 2 2 2 4 2 3 5" xfId="41186" xr:uid="{00000000-0005-0000-0000-000030D20000}"/>
    <cellStyle name="Normal 3 4 2 2 2 4 2 3 6" xfId="49572" xr:uid="{00000000-0005-0000-0000-000031D20000}"/>
    <cellStyle name="Normal 3 4 2 2 2 4 2 3 7" xfId="57958" xr:uid="{00000000-0005-0000-0000-000032D20000}"/>
    <cellStyle name="Normal 3 4 2 2 2 4 2 4" xfId="7642" xr:uid="{00000000-0005-0000-0000-000033D20000}"/>
    <cellStyle name="Normal 3 4 2 2 2 4 2 4 2" xfId="13318" xr:uid="{00000000-0005-0000-0000-000034D20000}"/>
    <cellStyle name="Normal 3 4 2 2 2 4 2 4 3" xfId="21704" xr:uid="{00000000-0005-0000-0000-000035D20000}"/>
    <cellStyle name="Normal 3 4 2 2 2 4 2 4 4" xfId="30090" xr:uid="{00000000-0005-0000-0000-000036D20000}"/>
    <cellStyle name="Normal 3 4 2 2 2 4 2 4 5" xfId="38476" xr:uid="{00000000-0005-0000-0000-000037D20000}"/>
    <cellStyle name="Normal 3 4 2 2 2 4 2 4 6" xfId="46862" xr:uid="{00000000-0005-0000-0000-000038D20000}"/>
    <cellStyle name="Normal 3 4 2 2 2 4 2 4 7" xfId="55248" xr:uid="{00000000-0005-0000-0000-000039D20000}"/>
    <cellStyle name="Normal 3 4 2 2 2 4 2 5" xfId="10352" xr:uid="{00000000-0005-0000-0000-00003AD20000}"/>
    <cellStyle name="Normal 3 4 2 2 2 4 2 6" xfId="18738" xr:uid="{00000000-0005-0000-0000-00003BD20000}"/>
    <cellStyle name="Normal 3 4 2 2 2 4 2 7" xfId="27124" xr:uid="{00000000-0005-0000-0000-00003CD20000}"/>
    <cellStyle name="Normal 3 4 2 2 2 4 2 8" xfId="35510" xr:uid="{00000000-0005-0000-0000-00003DD20000}"/>
    <cellStyle name="Normal 3 4 2 2 2 4 2 9" xfId="43896" xr:uid="{00000000-0005-0000-0000-00003ED20000}"/>
    <cellStyle name="Normal 3 4 2 2 2 4 3" xfId="2416" xr:uid="{00000000-0005-0000-0000-00003FD20000}"/>
    <cellStyle name="Normal 3 4 2 2 2 4 3 2" xfId="5133" xr:uid="{00000000-0005-0000-0000-000040D20000}"/>
    <cellStyle name="Normal 3 4 2 2 2 4 3 2 2" xfId="16487" xr:uid="{00000000-0005-0000-0000-000041D20000}"/>
    <cellStyle name="Normal 3 4 2 2 2 4 3 2 3" xfId="24873" xr:uid="{00000000-0005-0000-0000-000042D20000}"/>
    <cellStyle name="Normal 3 4 2 2 2 4 3 2 4" xfId="33259" xr:uid="{00000000-0005-0000-0000-000043D20000}"/>
    <cellStyle name="Normal 3 4 2 2 2 4 3 2 5" xfId="41645" xr:uid="{00000000-0005-0000-0000-000044D20000}"/>
    <cellStyle name="Normal 3 4 2 2 2 4 3 2 6" xfId="50031" xr:uid="{00000000-0005-0000-0000-000045D20000}"/>
    <cellStyle name="Normal 3 4 2 2 2 4 3 2 7" xfId="58417" xr:uid="{00000000-0005-0000-0000-000046D20000}"/>
    <cellStyle name="Normal 3 4 2 2 2 4 3 3" xfId="8101" xr:uid="{00000000-0005-0000-0000-000047D20000}"/>
    <cellStyle name="Normal 3 4 2 2 2 4 3 3 2" xfId="13777" xr:uid="{00000000-0005-0000-0000-000048D20000}"/>
    <cellStyle name="Normal 3 4 2 2 2 4 3 3 3" xfId="22163" xr:uid="{00000000-0005-0000-0000-000049D20000}"/>
    <cellStyle name="Normal 3 4 2 2 2 4 3 3 4" xfId="30549" xr:uid="{00000000-0005-0000-0000-00004AD20000}"/>
    <cellStyle name="Normal 3 4 2 2 2 4 3 3 5" xfId="38935" xr:uid="{00000000-0005-0000-0000-00004BD20000}"/>
    <cellStyle name="Normal 3 4 2 2 2 4 3 3 6" xfId="47321" xr:uid="{00000000-0005-0000-0000-00004CD20000}"/>
    <cellStyle name="Normal 3 4 2 2 2 4 3 3 7" xfId="55707" xr:uid="{00000000-0005-0000-0000-00004DD20000}"/>
    <cellStyle name="Normal 3 4 2 2 2 4 3 4" xfId="10811" xr:uid="{00000000-0005-0000-0000-00004ED20000}"/>
    <cellStyle name="Normal 3 4 2 2 2 4 3 5" xfId="19197" xr:uid="{00000000-0005-0000-0000-00004FD20000}"/>
    <cellStyle name="Normal 3 4 2 2 2 4 3 6" xfId="27583" xr:uid="{00000000-0005-0000-0000-000050D20000}"/>
    <cellStyle name="Normal 3 4 2 2 2 4 3 7" xfId="35969" xr:uid="{00000000-0005-0000-0000-000051D20000}"/>
    <cellStyle name="Normal 3 4 2 2 2 4 3 8" xfId="44355" xr:uid="{00000000-0005-0000-0000-000052D20000}"/>
    <cellStyle name="Normal 3 4 2 2 2 4 3 9" xfId="52741" xr:uid="{00000000-0005-0000-0000-000053D20000}"/>
    <cellStyle name="Normal 3 4 2 2 2 4 4" xfId="4113" xr:uid="{00000000-0005-0000-0000-000054D20000}"/>
    <cellStyle name="Normal 3 4 2 2 2 4 4 2" xfId="15467" xr:uid="{00000000-0005-0000-0000-000055D20000}"/>
    <cellStyle name="Normal 3 4 2 2 2 4 4 3" xfId="23853" xr:uid="{00000000-0005-0000-0000-000056D20000}"/>
    <cellStyle name="Normal 3 4 2 2 2 4 4 4" xfId="32239" xr:uid="{00000000-0005-0000-0000-000057D20000}"/>
    <cellStyle name="Normal 3 4 2 2 2 4 4 5" xfId="40625" xr:uid="{00000000-0005-0000-0000-000058D20000}"/>
    <cellStyle name="Normal 3 4 2 2 2 4 4 6" xfId="49011" xr:uid="{00000000-0005-0000-0000-000059D20000}"/>
    <cellStyle name="Normal 3 4 2 2 2 4 4 7" xfId="57397" xr:uid="{00000000-0005-0000-0000-00005AD20000}"/>
    <cellStyle name="Normal 3 4 2 2 2 4 5" xfId="7081" xr:uid="{00000000-0005-0000-0000-00005BD20000}"/>
    <cellStyle name="Normal 3 4 2 2 2 4 5 2" xfId="12757" xr:uid="{00000000-0005-0000-0000-00005CD20000}"/>
    <cellStyle name="Normal 3 4 2 2 2 4 5 3" xfId="21143" xr:uid="{00000000-0005-0000-0000-00005DD20000}"/>
    <cellStyle name="Normal 3 4 2 2 2 4 5 4" xfId="29529" xr:uid="{00000000-0005-0000-0000-00005ED20000}"/>
    <cellStyle name="Normal 3 4 2 2 2 4 5 5" xfId="37915" xr:uid="{00000000-0005-0000-0000-00005FD20000}"/>
    <cellStyle name="Normal 3 4 2 2 2 4 5 6" xfId="46301" xr:uid="{00000000-0005-0000-0000-000060D20000}"/>
    <cellStyle name="Normal 3 4 2 2 2 4 5 7" xfId="54687" xr:uid="{00000000-0005-0000-0000-000061D20000}"/>
    <cellStyle name="Normal 3 4 2 2 2 4 6" xfId="9791" xr:uid="{00000000-0005-0000-0000-000062D20000}"/>
    <cellStyle name="Normal 3 4 2 2 2 4 7" xfId="18177" xr:uid="{00000000-0005-0000-0000-000063D20000}"/>
    <cellStyle name="Normal 3 4 2 2 2 4 8" xfId="26563" xr:uid="{00000000-0005-0000-0000-000064D20000}"/>
    <cellStyle name="Normal 3 4 2 2 2 4 9" xfId="34949" xr:uid="{00000000-0005-0000-0000-000065D20000}"/>
    <cellStyle name="Normal 3 4 2 2 2 5" xfId="1305" xr:uid="{00000000-0005-0000-0000-000066D20000}"/>
    <cellStyle name="Normal 3 4 2 2 2 5 10" xfId="51716" xr:uid="{00000000-0005-0000-0000-000067D20000}"/>
    <cellStyle name="Normal 3 4 2 2 2 5 11" xfId="60102" xr:uid="{00000000-0005-0000-0000-000068D20000}"/>
    <cellStyle name="Normal 3 4 2 2 2 5 2" xfId="3256" xr:uid="{00000000-0005-0000-0000-000069D20000}"/>
    <cellStyle name="Normal 3 4 2 2 2 5 2 2" xfId="5973" xr:uid="{00000000-0005-0000-0000-00006AD20000}"/>
    <cellStyle name="Normal 3 4 2 2 2 5 2 2 2" xfId="17327" xr:uid="{00000000-0005-0000-0000-00006BD20000}"/>
    <cellStyle name="Normal 3 4 2 2 2 5 2 2 3" xfId="25713" xr:uid="{00000000-0005-0000-0000-00006CD20000}"/>
    <cellStyle name="Normal 3 4 2 2 2 5 2 2 4" xfId="34099" xr:uid="{00000000-0005-0000-0000-00006DD20000}"/>
    <cellStyle name="Normal 3 4 2 2 2 5 2 2 5" xfId="42485" xr:uid="{00000000-0005-0000-0000-00006ED20000}"/>
    <cellStyle name="Normal 3 4 2 2 2 5 2 2 6" xfId="50871" xr:uid="{00000000-0005-0000-0000-00006FD20000}"/>
    <cellStyle name="Normal 3 4 2 2 2 5 2 2 7" xfId="59257" xr:uid="{00000000-0005-0000-0000-000070D20000}"/>
    <cellStyle name="Normal 3 4 2 2 2 5 2 3" xfId="8941" xr:uid="{00000000-0005-0000-0000-000071D20000}"/>
    <cellStyle name="Normal 3 4 2 2 2 5 2 3 2" xfId="14617" xr:uid="{00000000-0005-0000-0000-000072D20000}"/>
    <cellStyle name="Normal 3 4 2 2 2 5 2 3 3" xfId="23003" xr:uid="{00000000-0005-0000-0000-000073D20000}"/>
    <cellStyle name="Normal 3 4 2 2 2 5 2 3 4" xfId="31389" xr:uid="{00000000-0005-0000-0000-000074D20000}"/>
    <cellStyle name="Normal 3 4 2 2 2 5 2 3 5" xfId="39775" xr:uid="{00000000-0005-0000-0000-000075D20000}"/>
    <cellStyle name="Normal 3 4 2 2 2 5 2 3 6" xfId="48161" xr:uid="{00000000-0005-0000-0000-000076D20000}"/>
    <cellStyle name="Normal 3 4 2 2 2 5 2 3 7" xfId="56547" xr:uid="{00000000-0005-0000-0000-000077D20000}"/>
    <cellStyle name="Normal 3 4 2 2 2 5 2 4" xfId="11651" xr:uid="{00000000-0005-0000-0000-000078D20000}"/>
    <cellStyle name="Normal 3 4 2 2 2 5 2 5" xfId="20037" xr:uid="{00000000-0005-0000-0000-000079D20000}"/>
    <cellStyle name="Normal 3 4 2 2 2 5 2 6" xfId="28423" xr:uid="{00000000-0005-0000-0000-00007AD20000}"/>
    <cellStyle name="Normal 3 4 2 2 2 5 2 7" xfId="36809" xr:uid="{00000000-0005-0000-0000-00007BD20000}"/>
    <cellStyle name="Normal 3 4 2 2 2 5 2 8" xfId="45195" xr:uid="{00000000-0005-0000-0000-00007CD20000}"/>
    <cellStyle name="Normal 3 4 2 2 2 5 2 9" xfId="53581" xr:uid="{00000000-0005-0000-0000-00007DD20000}"/>
    <cellStyle name="Normal 3 4 2 2 2 5 3" xfId="4108" xr:uid="{00000000-0005-0000-0000-00007ED20000}"/>
    <cellStyle name="Normal 3 4 2 2 2 5 3 2" xfId="15462" xr:uid="{00000000-0005-0000-0000-00007FD20000}"/>
    <cellStyle name="Normal 3 4 2 2 2 5 3 3" xfId="23848" xr:uid="{00000000-0005-0000-0000-000080D20000}"/>
    <cellStyle name="Normal 3 4 2 2 2 5 3 4" xfId="32234" xr:uid="{00000000-0005-0000-0000-000081D20000}"/>
    <cellStyle name="Normal 3 4 2 2 2 5 3 5" xfId="40620" xr:uid="{00000000-0005-0000-0000-000082D20000}"/>
    <cellStyle name="Normal 3 4 2 2 2 5 3 6" xfId="49006" xr:uid="{00000000-0005-0000-0000-000083D20000}"/>
    <cellStyle name="Normal 3 4 2 2 2 5 3 7" xfId="57392" xr:uid="{00000000-0005-0000-0000-000084D20000}"/>
    <cellStyle name="Normal 3 4 2 2 2 5 4" xfId="7076" xr:uid="{00000000-0005-0000-0000-000085D20000}"/>
    <cellStyle name="Normal 3 4 2 2 2 5 4 2" xfId="12752" xr:uid="{00000000-0005-0000-0000-000086D20000}"/>
    <cellStyle name="Normal 3 4 2 2 2 5 4 3" xfId="21138" xr:uid="{00000000-0005-0000-0000-000087D20000}"/>
    <cellStyle name="Normal 3 4 2 2 2 5 4 4" xfId="29524" xr:uid="{00000000-0005-0000-0000-000088D20000}"/>
    <cellStyle name="Normal 3 4 2 2 2 5 4 5" xfId="37910" xr:uid="{00000000-0005-0000-0000-000089D20000}"/>
    <cellStyle name="Normal 3 4 2 2 2 5 4 6" xfId="46296" xr:uid="{00000000-0005-0000-0000-00008AD20000}"/>
    <cellStyle name="Normal 3 4 2 2 2 5 4 7" xfId="54682" xr:uid="{00000000-0005-0000-0000-00008BD20000}"/>
    <cellStyle name="Normal 3 4 2 2 2 5 5" xfId="9786" xr:uid="{00000000-0005-0000-0000-00008CD20000}"/>
    <cellStyle name="Normal 3 4 2 2 2 5 6" xfId="18172" xr:uid="{00000000-0005-0000-0000-00008DD20000}"/>
    <cellStyle name="Normal 3 4 2 2 2 5 7" xfId="26558" xr:uid="{00000000-0005-0000-0000-00008ED20000}"/>
    <cellStyle name="Normal 3 4 2 2 2 5 8" xfId="34944" xr:uid="{00000000-0005-0000-0000-00008FD20000}"/>
    <cellStyle name="Normal 3 4 2 2 2 5 9" xfId="43330" xr:uid="{00000000-0005-0000-0000-000090D20000}"/>
    <cellStyle name="Normal 3 4 2 2 2 6" xfId="1762" xr:uid="{00000000-0005-0000-0000-000091D20000}"/>
    <cellStyle name="Normal 3 4 2 2 2 6 10" xfId="52087" xr:uid="{00000000-0005-0000-0000-000092D20000}"/>
    <cellStyle name="Normal 3 4 2 2 2 6 11" xfId="60473" xr:uid="{00000000-0005-0000-0000-000093D20000}"/>
    <cellStyle name="Normal 3 4 2 2 2 6 2" xfId="2782" xr:uid="{00000000-0005-0000-0000-000094D20000}"/>
    <cellStyle name="Normal 3 4 2 2 2 6 2 2" xfId="5499" xr:uid="{00000000-0005-0000-0000-000095D20000}"/>
    <cellStyle name="Normal 3 4 2 2 2 6 2 2 2" xfId="16853" xr:uid="{00000000-0005-0000-0000-000096D20000}"/>
    <cellStyle name="Normal 3 4 2 2 2 6 2 2 3" xfId="25239" xr:uid="{00000000-0005-0000-0000-000097D20000}"/>
    <cellStyle name="Normal 3 4 2 2 2 6 2 2 4" xfId="33625" xr:uid="{00000000-0005-0000-0000-000098D20000}"/>
    <cellStyle name="Normal 3 4 2 2 2 6 2 2 5" xfId="42011" xr:uid="{00000000-0005-0000-0000-000099D20000}"/>
    <cellStyle name="Normal 3 4 2 2 2 6 2 2 6" xfId="50397" xr:uid="{00000000-0005-0000-0000-00009AD20000}"/>
    <cellStyle name="Normal 3 4 2 2 2 6 2 2 7" xfId="58783" xr:uid="{00000000-0005-0000-0000-00009BD20000}"/>
    <cellStyle name="Normal 3 4 2 2 2 6 2 3" xfId="8467" xr:uid="{00000000-0005-0000-0000-00009CD20000}"/>
    <cellStyle name="Normal 3 4 2 2 2 6 2 3 2" xfId="14143" xr:uid="{00000000-0005-0000-0000-00009DD20000}"/>
    <cellStyle name="Normal 3 4 2 2 2 6 2 3 3" xfId="22529" xr:uid="{00000000-0005-0000-0000-00009ED20000}"/>
    <cellStyle name="Normal 3 4 2 2 2 6 2 3 4" xfId="30915" xr:uid="{00000000-0005-0000-0000-00009FD20000}"/>
    <cellStyle name="Normal 3 4 2 2 2 6 2 3 5" xfId="39301" xr:uid="{00000000-0005-0000-0000-0000A0D20000}"/>
    <cellStyle name="Normal 3 4 2 2 2 6 2 3 6" xfId="47687" xr:uid="{00000000-0005-0000-0000-0000A1D20000}"/>
    <cellStyle name="Normal 3 4 2 2 2 6 2 3 7" xfId="56073" xr:uid="{00000000-0005-0000-0000-0000A2D20000}"/>
    <cellStyle name="Normal 3 4 2 2 2 6 2 4" xfId="11177" xr:uid="{00000000-0005-0000-0000-0000A3D20000}"/>
    <cellStyle name="Normal 3 4 2 2 2 6 2 5" xfId="19563" xr:uid="{00000000-0005-0000-0000-0000A4D20000}"/>
    <cellStyle name="Normal 3 4 2 2 2 6 2 6" xfId="27949" xr:uid="{00000000-0005-0000-0000-0000A5D20000}"/>
    <cellStyle name="Normal 3 4 2 2 2 6 2 7" xfId="36335" xr:uid="{00000000-0005-0000-0000-0000A6D20000}"/>
    <cellStyle name="Normal 3 4 2 2 2 6 2 8" xfId="44721" xr:uid="{00000000-0005-0000-0000-0000A7D20000}"/>
    <cellStyle name="Normal 3 4 2 2 2 6 2 9" xfId="53107" xr:uid="{00000000-0005-0000-0000-0000A8D20000}"/>
    <cellStyle name="Normal 3 4 2 2 2 6 3" xfId="4479" xr:uid="{00000000-0005-0000-0000-0000A9D20000}"/>
    <cellStyle name="Normal 3 4 2 2 2 6 3 2" xfId="15833" xr:uid="{00000000-0005-0000-0000-0000AAD20000}"/>
    <cellStyle name="Normal 3 4 2 2 2 6 3 3" xfId="24219" xr:uid="{00000000-0005-0000-0000-0000ABD20000}"/>
    <cellStyle name="Normal 3 4 2 2 2 6 3 4" xfId="32605" xr:uid="{00000000-0005-0000-0000-0000ACD20000}"/>
    <cellStyle name="Normal 3 4 2 2 2 6 3 5" xfId="40991" xr:uid="{00000000-0005-0000-0000-0000ADD20000}"/>
    <cellStyle name="Normal 3 4 2 2 2 6 3 6" xfId="49377" xr:uid="{00000000-0005-0000-0000-0000AED20000}"/>
    <cellStyle name="Normal 3 4 2 2 2 6 3 7" xfId="57763" xr:uid="{00000000-0005-0000-0000-0000AFD20000}"/>
    <cellStyle name="Normal 3 4 2 2 2 6 4" xfId="7447" xr:uid="{00000000-0005-0000-0000-0000B0D20000}"/>
    <cellStyle name="Normal 3 4 2 2 2 6 4 2" xfId="13123" xr:uid="{00000000-0005-0000-0000-0000B1D20000}"/>
    <cellStyle name="Normal 3 4 2 2 2 6 4 3" xfId="21509" xr:uid="{00000000-0005-0000-0000-0000B2D20000}"/>
    <cellStyle name="Normal 3 4 2 2 2 6 4 4" xfId="29895" xr:uid="{00000000-0005-0000-0000-0000B3D20000}"/>
    <cellStyle name="Normal 3 4 2 2 2 6 4 5" xfId="38281" xr:uid="{00000000-0005-0000-0000-0000B4D20000}"/>
    <cellStyle name="Normal 3 4 2 2 2 6 4 6" xfId="46667" xr:uid="{00000000-0005-0000-0000-0000B5D20000}"/>
    <cellStyle name="Normal 3 4 2 2 2 6 4 7" xfId="55053" xr:uid="{00000000-0005-0000-0000-0000B6D20000}"/>
    <cellStyle name="Normal 3 4 2 2 2 6 5" xfId="10157" xr:uid="{00000000-0005-0000-0000-0000B7D20000}"/>
    <cellStyle name="Normal 3 4 2 2 2 6 6" xfId="18543" xr:uid="{00000000-0005-0000-0000-0000B8D20000}"/>
    <cellStyle name="Normal 3 4 2 2 2 6 7" xfId="26929" xr:uid="{00000000-0005-0000-0000-0000B9D20000}"/>
    <cellStyle name="Normal 3 4 2 2 2 6 8" xfId="35315" xr:uid="{00000000-0005-0000-0000-0000BAD20000}"/>
    <cellStyle name="Normal 3 4 2 2 2 6 9" xfId="43701" xr:uid="{00000000-0005-0000-0000-0000BBD20000}"/>
    <cellStyle name="Normal 3 4 2 2 2 7" xfId="2411" xr:uid="{00000000-0005-0000-0000-0000BCD20000}"/>
    <cellStyle name="Normal 3 4 2 2 2 7 2" xfId="5128" xr:uid="{00000000-0005-0000-0000-0000BDD20000}"/>
    <cellStyle name="Normal 3 4 2 2 2 7 2 2" xfId="16482" xr:uid="{00000000-0005-0000-0000-0000BED20000}"/>
    <cellStyle name="Normal 3 4 2 2 2 7 2 3" xfId="24868" xr:uid="{00000000-0005-0000-0000-0000BFD20000}"/>
    <cellStyle name="Normal 3 4 2 2 2 7 2 4" xfId="33254" xr:uid="{00000000-0005-0000-0000-0000C0D20000}"/>
    <cellStyle name="Normal 3 4 2 2 2 7 2 5" xfId="41640" xr:uid="{00000000-0005-0000-0000-0000C1D20000}"/>
    <cellStyle name="Normal 3 4 2 2 2 7 2 6" xfId="50026" xr:uid="{00000000-0005-0000-0000-0000C2D20000}"/>
    <cellStyle name="Normal 3 4 2 2 2 7 2 7" xfId="58412" xr:uid="{00000000-0005-0000-0000-0000C3D20000}"/>
    <cellStyle name="Normal 3 4 2 2 2 7 3" xfId="8096" xr:uid="{00000000-0005-0000-0000-0000C4D20000}"/>
    <cellStyle name="Normal 3 4 2 2 2 7 3 2" xfId="13772" xr:uid="{00000000-0005-0000-0000-0000C5D20000}"/>
    <cellStyle name="Normal 3 4 2 2 2 7 3 3" xfId="22158" xr:uid="{00000000-0005-0000-0000-0000C6D20000}"/>
    <cellStyle name="Normal 3 4 2 2 2 7 3 4" xfId="30544" xr:uid="{00000000-0005-0000-0000-0000C7D20000}"/>
    <cellStyle name="Normal 3 4 2 2 2 7 3 5" xfId="38930" xr:uid="{00000000-0005-0000-0000-0000C8D20000}"/>
    <cellStyle name="Normal 3 4 2 2 2 7 3 6" xfId="47316" xr:uid="{00000000-0005-0000-0000-0000C9D20000}"/>
    <cellStyle name="Normal 3 4 2 2 2 7 3 7" xfId="55702" xr:uid="{00000000-0005-0000-0000-0000CAD20000}"/>
    <cellStyle name="Normal 3 4 2 2 2 7 4" xfId="10806" xr:uid="{00000000-0005-0000-0000-0000CBD20000}"/>
    <cellStyle name="Normal 3 4 2 2 2 7 5" xfId="19192" xr:uid="{00000000-0005-0000-0000-0000CCD20000}"/>
    <cellStyle name="Normal 3 4 2 2 2 7 6" xfId="27578" xr:uid="{00000000-0005-0000-0000-0000CDD20000}"/>
    <cellStyle name="Normal 3 4 2 2 2 7 7" xfId="35964" xr:uid="{00000000-0005-0000-0000-0000CED20000}"/>
    <cellStyle name="Normal 3 4 2 2 2 7 8" xfId="44350" xr:uid="{00000000-0005-0000-0000-0000CFD20000}"/>
    <cellStyle name="Normal 3 4 2 2 2 7 9" xfId="52736" xr:uid="{00000000-0005-0000-0000-0000D0D20000}"/>
    <cellStyle name="Normal 3 4 2 2 2 8" xfId="794" xr:uid="{00000000-0005-0000-0000-0000D1D20000}"/>
    <cellStyle name="Normal 3 4 2 2 2 8 2" xfId="6602" xr:uid="{00000000-0005-0000-0000-0000D2D20000}"/>
    <cellStyle name="Normal 3 4 2 2 2 8 3" xfId="12278" xr:uid="{00000000-0005-0000-0000-0000D3D20000}"/>
    <cellStyle name="Normal 3 4 2 2 2 8 4" xfId="20664" xr:uid="{00000000-0005-0000-0000-0000D4D20000}"/>
    <cellStyle name="Normal 3 4 2 2 2 8 5" xfId="29050" xr:uid="{00000000-0005-0000-0000-0000D5D20000}"/>
    <cellStyle name="Normal 3 4 2 2 2 8 6" xfId="37436" xr:uid="{00000000-0005-0000-0000-0000D6D20000}"/>
    <cellStyle name="Normal 3 4 2 2 2 8 7" xfId="45822" xr:uid="{00000000-0005-0000-0000-0000D7D20000}"/>
    <cellStyle name="Normal 3 4 2 2 2 8 8" xfId="54208" xr:uid="{00000000-0005-0000-0000-0000D8D20000}"/>
    <cellStyle name="Normal 3 4 2 2 2 9" xfId="3634" xr:uid="{00000000-0005-0000-0000-0000D9D20000}"/>
    <cellStyle name="Normal 3 4 2 2 2 9 2" xfId="14988" xr:uid="{00000000-0005-0000-0000-0000DAD20000}"/>
    <cellStyle name="Normal 3 4 2 2 2 9 3" xfId="23374" xr:uid="{00000000-0005-0000-0000-0000DBD20000}"/>
    <cellStyle name="Normal 3 4 2 2 2 9 4" xfId="31760" xr:uid="{00000000-0005-0000-0000-0000DCD20000}"/>
    <cellStyle name="Normal 3 4 2 2 2 9 5" xfId="40146" xr:uid="{00000000-0005-0000-0000-0000DDD20000}"/>
    <cellStyle name="Normal 3 4 2 2 2 9 6" xfId="48532" xr:uid="{00000000-0005-0000-0000-0000DED20000}"/>
    <cellStyle name="Normal 3 4 2 2 2 9 7" xfId="56918" xr:uid="{00000000-0005-0000-0000-0000DFD20000}"/>
    <cellStyle name="Normal 3 4 2 2 2_Sheet1" xfId="485" xr:uid="{00000000-0005-0000-0000-0000E0D20000}"/>
    <cellStyle name="Normal 3 4 2 2 20" xfId="60994" xr:uid="{00000000-0005-0000-0000-0000E1D20000}"/>
    <cellStyle name="Normal 3 4 2 2 3" xfId="486" xr:uid="{00000000-0005-0000-0000-0000E2D20000}"/>
    <cellStyle name="Normal 3 4 2 2 3 10" xfId="9316" xr:uid="{00000000-0005-0000-0000-0000E3D20000}"/>
    <cellStyle name="Normal 3 4 2 2 3 11" xfId="17702" xr:uid="{00000000-0005-0000-0000-0000E4D20000}"/>
    <cellStyle name="Normal 3 4 2 2 3 12" xfId="26088" xr:uid="{00000000-0005-0000-0000-0000E5D20000}"/>
    <cellStyle name="Normal 3 4 2 2 3 13" xfId="34474" xr:uid="{00000000-0005-0000-0000-0000E6D20000}"/>
    <cellStyle name="Normal 3 4 2 2 3 14" xfId="42860" xr:uid="{00000000-0005-0000-0000-0000E7D20000}"/>
    <cellStyle name="Normal 3 4 2 2 3 15" xfId="51246" xr:uid="{00000000-0005-0000-0000-0000E8D20000}"/>
    <cellStyle name="Normal 3 4 2 2 3 16" xfId="59632" xr:uid="{00000000-0005-0000-0000-0000E9D20000}"/>
    <cellStyle name="Normal 3 4 2 2 3 17" xfId="60999" xr:uid="{00000000-0005-0000-0000-0000EAD20000}"/>
    <cellStyle name="Normal 3 4 2 2 3 2" xfId="487" xr:uid="{00000000-0005-0000-0000-0000EBD20000}"/>
    <cellStyle name="Normal 3 4 2 2 3 2 10" xfId="34475" xr:uid="{00000000-0005-0000-0000-0000ECD20000}"/>
    <cellStyle name="Normal 3 4 2 2 3 2 11" xfId="42861" xr:uid="{00000000-0005-0000-0000-0000EDD20000}"/>
    <cellStyle name="Normal 3 4 2 2 3 2 12" xfId="51247" xr:uid="{00000000-0005-0000-0000-0000EED20000}"/>
    <cellStyle name="Normal 3 4 2 2 3 2 13" xfId="59633" xr:uid="{00000000-0005-0000-0000-0000EFD20000}"/>
    <cellStyle name="Normal 3 4 2 2 3 2 14" xfId="61000" xr:uid="{00000000-0005-0000-0000-0000F0D20000}"/>
    <cellStyle name="Normal 3 4 2 2 3 2 2" xfId="1312" xr:uid="{00000000-0005-0000-0000-0000F1D20000}"/>
    <cellStyle name="Normal 3 4 2 2 3 2 2 10" xfId="51723" xr:uid="{00000000-0005-0000-0000-0000F2D20000}"/>
    <cellStyle name="Normal 3 4 2 2 3 2 2 11" xfId="60109" xr:uid="{00000000-0005-0000-0000-0000F3D20000}"/>
    <cellStyle name="Normal 3 4 2 2 3 2 2 12" xfId="61495" xr:uid="{00000000-0005-0000-0000-0000F4D20000}"/>
    <cellStyle name="Normal 3 4 2 2 3 2 2 2" xfId="3263" xr:uid="{00000000-0005-0000-0000-0000F5D20000}"/>
    <cellStyle name="Normal 3 4 2 2 3 2 2 2 2" xfId="5980" xr:uid="{00000000-0005-0000-0000-0000F6D20000}"/>
    <cellStyle name="Normal 3 4 2 2 3 2 2 2 2 2" xfId="17334" xr:uid="{00000000-0005-0000-0000-0000F7D20000}"/>
    <cellStyle name="Normal 3 4 2 2 3 2 2 2 2 3" xfId="25720" xr:uid="{00000000-0005-0000-0000-0000F8D20000}"/>
    <cellStyle name="Normal 3 4 2 2 3 2 2 2 2 4" xfId="34106" xr:uid="{00000000-0005-0000-0000-0000F9D20000}"/>
    <cellStyle name="Normal 3 4 2 2 3 2 2 2 2 5" xfId="42492" xr:uid="{00000000-0005-0000-0000-0000FAD20000}"/>
    <cellStyle name="Normal 3 4 2 2 3 2 2 2 2 6" xfId="50878" xr:uid="{00000000-0005-0000-0000-0000FBD20000}"/>
    <cellStyle name="Normal 3 4 2 2 3 2 2 2 2 7" xfId="59264" xr:uid="{00000000-0005-0000-0000-0000FCD20000}"/>
    <cellStyle name="Normal 3 4 2 2 3 2 2 2 3" xfId="8948" xr:uid="{00000000-0005-0000-0000-0000FDD20000}"/>
    <cellStyle name="Normal 3 4 2 2 3 2 2 2 3 2" xfId="14624" xr:uid="{00000000-0005-0000-0000-0000FED20000}"/>
    <cellStyle name="Normal 3 4 2 2 3 2 2 2 3 3" xfId="23010" xr:uid="{00000000-0005-0000-0000-0000FFD20000}"/>
    <cellStyle name="Normal 3 4 2 2 3 2 2 2 3 4" xfId="31396" xr:uid="{00000000-0005-0000-0000-000000D30000}"/>
    <cellStyle name="Normal 3 4 2 2 3 2 2 2 3 5" xfId="39782" xr:uid="{00000000-0005-0000-0000-000001D30000}"/>
    <cellStyle name="Normal 3 4 2 2 3 2 2 2 3 6" xfId="48168" xr:uid="{00000000-0005-0000-0000-000002D30000}"/>
    <cellStyle name="Normal 3 4 2 2 3 2 2 2 3 7" xfId="56554" xr:uid="{00000000-0005-0000-0000-000003D30000}"/>
    <cellStyle name="Normal 3 4 2 2 3 2 2 2 4" xfId="11658" xr:uid="{00000000-0005-0000-0000-000004D30000}"/>
    <cellStyle name="Normal 3 4 2 2 3 2 2 2 5" xfId="20044" xr:uid="{00000000-0005-0000-0000-000005D30000}"/>
    <cellStyle name="Normal 3 4 2 2 3 2 2 2 6" xfId="28430" xr:uid="{00000000-0005-0000-0000-000006D30000}"/>
    <cellStyle name="Normal 3 4 2 2 3 2 2 2 7" xfId="36816" xr:uid="{00000000-0005-0000-0000-000007D30000}"/>
    <cellStyle name="Normal 3 4 2 2 3 2 2 2 8" xfId="45202" xr:uid="{00000000-0005-0000-0000-000008D30000}"/>
    <cellStyle name="Normal 3 4 2 2 3 2 2 2 9" xfId="53588" xr:uid="{00000000-0005-0000-0000-000009D30000}"/>
    <cellStyle name="Normal 3 4 2 2 3 2 2 3" xfId="4115" xr:uid="{00000000-0005-0000-0000-00000AD30000}"/>
    <cellStyle name="Normal 3 4 2 2 3 2 2 3 2" xfId="15469" xr:uid="{00000000-0005-0000-0000-00000BD30000}"/>
    <cellStyle name="Normal 3 4 2 2 3 2 2 3 3" xfId="23855" xr:uid="{00000000-0005-0000-0000-00000CD30000}"/>
    <cellStyle name="Normal 3 4 2 2 3 2 2 3 4" xfId="32241" xr:uid="{00000000-0005-0000-0000-00000DD30000}"/>
    <cellStyle name="Normal 3 4 2 2 3 2 2 3 5" xfId="40627" xr:uid="{00000000-0005-0000-0000-00000ED30000}"/>
    <cellStyle name="Normal 3 4 2 2 3 2 2 3 6" xfId="49013" xr:uid="{00000000-0005-0000-0000-00000FD30000}"/>
    <cellStyle name="Normal 3 4 2 2 3 2 2 3 7" xfId="57399" xr:uid="{00000000-0005-0000-0000-000010D30000}"/>
    <cellStyle name="Normal 3 4 2 2 3 2 2 4" xfId="7083" xr:uid="{00000000-0005-0000-0000-000011D30000}"/>
    <cellStyle name="Normal 3 4 2 2 3 2 2 4 2" xfId="12759" xr:uid="{00000000-0005-0000-0000-000012D30000}"/>
    <cellStyle name="Normal 3 4 2 2 3 2 2 4 3" xfId="21145" xr:uid="{00000000-0005-0000-0000-000013D30000}"/>
    <cellStyle name="Normal 3 4 2 2 3 2 2 4 4" xfId="29531" xr:uid="{00000000-0005-0000-0000-000014D30000}"/>
    <cellStyle name="Normal 3 4 2 2 3 2 2 4 5" xfId="37917" xr:uid="{00000000-0005-0000-0000-000015D30000}"/>
    <cellStyle name="Normal 3 4 2 2 3 2 2 4 6" xfId="46303" xr:uid="{00000000-0005-0000-0000-000016D30000}"/>
    <cellStyle name="Normal 3 4 2 2 3 2 2 4 7" xfId="54689" xr:uid="{00000000-0005-0000-0000-000017D30000}"/>
    <cellStyle name="Normal 3 4 2 2 3 2 2 5" xfId="9793" xr:uid="{00000000-0005-0000-0000-000018D30000}"/>
    <cellStyle name="Normal 3 4 2 2 3 2 2 6" xfId="18179" xr:uid="{00000000-0005-0000-0000-000019D30000}"/>
    <cellStyle name="Normal 3 4 2 2 3 2 2 7" xfId="26565" xr:uid="{00000000-0005-0000-0000-00001AD30000}"/>
    <cellStyle name="Normal 3 4 2 2 3 2 2 8" xfId="34951" xr:uid="{00000000-0005-0000-0000-00001BD30000}"/>
    <cellStyle name="Normal 3 4 2 2 3 2 2 9" xfId="43337" xr:uid="{00000000-0005-0000-0000-00001CD30000}"/>
    <cellStyle name="Normal 3 4 2 2 3 2 3" xfId="1767" xr:uid="{00000000-0005-0000-0000-00001DD30000}"/>
    <cellStyle name="Normal 3 4 2 2 3 2 3 10" xfId="52092" xr:uid="{00000000-0005-0000-0000-00001ED30000}"/>
    <cellStyle name="Normal 3 4 2 2 3 2 3 11" xfId="60478" xr:uid="{00000000-0005-0000-0000-00001FD30000}"/>
    <cellStyle name="Normal 3 4 2 2 3 2 3 2" xfId="2787" xr:uid="{00000000-0005-0000-0000-000020D30000}"/>
    <cellStyle name="Normal 3 4 2 2 3 2 3 2 2" xfId="5504" xr:uid="{00000000-0005-0000-0000-000021D30000}"/>
    <cellStyle name="Normal 3 4 2 2 3 2 3 2 2 2" xfId="16858" xr:uid="{00000000-0005-0000-0000-000022D30000}"/>
    <cellStyle name="Normal 3 4 2 2 3 2 3 2 2 3" xfId="25244" xr:uid="{00000000-0005-0000-0000-000023D30000}"/>
    <cellStyle name="Normal 3 4 2 2 3 2 3 2 2 4" xfId="33630" xr:uid="{00000000-0005-0000-0000-000024D30000}"/>
    <cellStyle name="Normal 3 4 2 2 3 2 3 2 2 5" xfId="42016" xr:uid="{00000000-0005-0000-0000-000025D30000}"/>
    <cellStyle name="Normal 3 4 2 2 3 2 3 2 2 6" xfId="50402" xr:uid="{00000000-0005-0000-0000-000026D30000}"/>
    <cellStyle name="Normal 3 4 2 2 3 2 3 2 2 7" xfId="58788" xr:uid="{00000000-0005-0000-0000-000027D30000}"/>
    <cellStyle name="Normal 3 4 2 2 3 2 3 2 3" xfId="8472" xr:uid="{00000000-0005-0000-0000-000028D30000}"/>
    <cellStyle name="Normal 3 4 2 2 3 2 3 2 3 2" xfId="14148" xr:uid="{00000000-0005-0000-0000-000029D30000}"/>
    <cellStyle name="Normal 3 4 2 2 3 2 3 2 3 3" xfId="22534" xr:uid="{00000000-0005-0000-0000-00002AD30000}"/>
    <cellStyle name="Normal 3 4 2 2 3 2 3 2 3 4" xfId="30920" xr:uid="{00000000-0005-0000-0000-00002BD30000}"/>
    <cellStyle name="Normal 3 4 2 2 3 2 3 2 3 5" xfId="39306" xr:uid="{00000000-0005-0000-0000-00002CD30000}"/>
    <cellStyle name="Normal 3 4 2 2 3 2 3 2 3 6" xfId="47692" xr:uid="{00000000-0005-0000-0000-00002DD30000}"/>
    <cellStyle name="Normal 3 4 2 2 3 2 3 2 3 7" xfId="56078" xr:uid="{00000000-0005-0000-0000-00002ED30000}"/>
    <cellStyle name="Normal 3 4 2 2 3 2 3 2 4" xfId="11182" xr:uid="{00000000-0005-0000-0000-00002FD30000}"/>
    <cellStyle name="Normal 3 4 2 2 3 2 3 2 5" xfId="19568" xr:uid="{00000000-0005-0000-0000-000030D30000}"/>
    <cellStyle name="Normal 3 4 2 2 3 2 3 2 6" xfId="27954" xr:uid="{00000000-0005-0000-0000-000031D30000}"/>
    <cellStyle name="Normal 3 4 2 2 3 2 3 2 7" xfId="36340" xr:uid="{00000000-0005-0000-0000-000032D30000}"/>
    <cellStyle name="Normal 3 4 2 2 3 2 3 2 8" xfId="44726" xr:uid="{00000000-0005-0000-0000-000033D30000}"/>
    <cellStyle name="Normal 3 4 2 2 3 2 3 2 9" xfId="53112" xr:uid="{00000000-0005-0000-0000-000034D30000}"/>
    <cellStyle name="Normal 3 4 2 2 3 2 3 3" xfId="4484" xr:uid="{00000000-0005-0000-0000-000035D30000}"/>
    <cellStyle name="Normal 3 4 2 2 3 2 3 3 2" xfId="15838" xr:uid="{00000000-0005-0000-0000-000036D30000}"/>
    <cellStyle name="Normal 3 4 2 2 3 2 3 3 3" xfId="24224" xr:uid="{00000000-0005-0000-0000-000037D30000}"/>
    <cellStyle name="Normal 3 4 2 2 3 2 3 3 4" xfId="32610" xr:uid="{00000000-0005-0000-0000-000038D30000}"/>
    <cellStyle name="Normal 3 4 2 2 3 2 3 3 5" xfId="40996" xr:uid="{00000000-0005-0000-0000-000039D30000}"/>
    <cellStyle name="Normal 3 4 2 2 3 2 3 3 6" xfId="49382" xr:uid="{00000000-0005-0000-0000-00003AD30000}"/>
    <cellStyle name="Normal 3 4 2 2 3 2 3 3 7" xfId="57768" xr:uid="{00000000-0005-0000-0000-00003BD30000}"/>
    <cellStyle name="Normal 3 4 2 2 3 2 3 4" xfId="7452" xr:uid="{00000000-0005-0000-0000-00003CD30000}"/>
    <cellStyle name="Normal 3 4 2 2 3 2 3 4 2" xfId="13128" xr:uid="{00000000-0005-0000-0000-00003DD30000}"/>
    <cellStyle name="Normal 3 4 2 2 3 2 3 4 3" xfId="21514" xr:uid="{00000000-0005-0000-0000-00003ED30000}"/>
    <cellStyle name="Normal 3 4 2 2 3 2 3 4 4" xfId="29900" xr:uid="{00000000-0005-0000-0000-00003FD30000}"/>
    <cellStyle name="Normal 3 4 2 2 3 2 3 4 5" xfId="38286" xr:uid="{00000000-0005-0000-0000-000040D30000}"/>
    <cellStyle name="Normal 3 4 2 2 3 2 3 4 6" xfId="46672" xr:uid="{00000000-0005-0000-0000-000041D30000}"/>
    <cellStyle name="Normal 3 4 2 2 3 2 3 4 7" xfId="55058" xr:uid="{00000000-0005-0000-0000-000042D30000}"/>
    <cellStyle name="Normal 3 4 2 2 3 2 3 5" xfId="10162" xr:uid="{00000000-0005-0000-0000-000043D30000}"/>
    <cellStyle name="Normal 3 4 2 2 3 2 3 6" xfId="18548" xr:uid="{00000000-0005-0000-0000-000044D30000}"/>
    <cellStyle name="Normal 3 4 2 2 3 2 3 7" xfId="26934" xr:uid="{00000000-0005-0000-0000-000045D30000}"/>
    <cellStyle name="Normal 3 4 2 2 3 2 3 8" xfId="35320" xr:uid="{00000000-0005-0000-0000-000046D30000}"/>
    <cellStyle name="Normal 3 4 2 2 3 2 3 9" xfId="43706" xr:uid="{00000000-0005-0000-0000-000047D30000}"/>
    <cellStyle name="Normal 3 4 2 2 3 2 4" xfId="2418" xr:uid="{00000000-0005-0000-0000-000048D30000}"/>
    <cellStyle name="Normal 3 4 2 2 3 2 4 2" xfId="5135" xr:uid="{00000000-0005-0000-0000-000049D30000}"/>
    <cellStyle name="Normal 3 4 2 2 3 2 4 2 2" xfId="16489" xr:uid="{00000000-0005-0000-0000-00004AD30000}"/>
    <cellStyle name="Normal 3 4 2 2 3 2 4 2 3" xfId="24875" xr:uid="{00000000-0005-0000-0000-00004BD30000}"/>
    <cellStyle name="Normal 3 4 2 2 3 2 4 2 4" xfId="33261" xr:uid="{00000000-0005-0000-0000-00004CD30000}"/>
    <cellStyle name="Normal 3 4 2 2 3 2 4 2 5" xfId="41647" xr:uid="{00000000-0005-0000-0000-00004DD30000}"/>
    <cellStyle name="Normal 3 4 2 2 3 2 4 2 6" xfId="50033" xr:uid="{00000000-0005-0000-0000-00004ED30000}"/>
    <cellStyle name="Normal 3 4 2 2 3 2 4 2 7" xfId="58419" xr:uid="{00000000-0005-0000-0000-00004FD30000}"/>
    <cellStyle name="Normal 3 4 2 2 3 2 4 3" xfId="8103" xr:uid="{00000000-0005-0000-0000-000050D30000}"/>
    <cellStyle name="Normal 3 4 2 2 3 2 4 3 2" xfId="13779" xr:uid="{00000000-0005-0000-0000-000051D30000}"/>
    <cellStyle name="Normal 3 4 2 2 3 2 4 3 3" xfId="22165" xr:uid="{00000000-0005-0000-0000-000052D30000}"/>
    <cellStyle name="Normal 3 4 2 2 3 2 4 3 4" xfId="30551" xr:uid="{00000000-0005-0000-0000-000053D30000}"/>
    <cellStyle name="Normal 3 4 2 2 3 2 4 3 5" xfId="38937" xr:uid="{00000000-0005-0000-0000-000054D30000}"/>
    <cellStyle name="Normal 3 4 2 2 3 2 4 3 6" xfId="47323" xr:uid="{00000000-0005-0000-0000-000055D30000}"/>
    <cellStyle name="Normal 3 4 2 2 3 2 4 3 7" xfId="55709" xr:uid="{00000000-0005-0000-0000-000056D30000}"/>
    <cellStyle name="Normal 3 4 2 2 3 2 4 4" xfId="10813" xr:uid="{00000000-0005-0000-0000-000057D30000}"/>
    <cellStyle name="Normal 3 4 2 2 3 2 4 5" xfId="19199" xr:uid="{00000000-0005-0000-0000-000058D30000}"/>
    <cellStyle name="Normal 3 4 2 2 3 2 4 6" xfId="27585" xr:uid="{00000000-0005-0000-0000-000059D30000}"/>
    <cellStyle name="Normal 3 4 2 2 3 2 4 7" xfId="35971" xr:uid="{00000000-0005-0000-0000-00005AD30000}"/>
    <cellStyle name="Normal 3 4 2 2 3 2 4 8" xfId="44357" xr:uid="{00000000-0005-0000-0000-00005BD30000}"/>
    <cellStyle name="Normal 3 4 2 2 3 2 4 9" xfId="52743" xr:uid="{00000000-0005-0000-0000-00005CD30000}"/>
    <cellStyle name="Normal 3 4 2 2 3 2 5" xfId="3639" xr:uid="{00000000-0005-0000-0000-00005DD30000}"/>
    <cellStyle name="Normal 3 4 2 2 3 2 5 2" xfId="14993" xr:uid="{00000000-0005-0000-0000-00005ED30000}"/>
    <cellStyle name="Normal 3 4 2 2 3 2 5 3" xfId="23379" xr:uid="{00000000-0005-0000-0000-00005FD30000}"/>
    <cellStyle name="Normal 3 4 2 2 3 2 5 4" xfId="31765" xr:uid="{00000000-0005-0000-0000-000060D30000}"/>
    <cellStyle name="Normal 3 4 2 2 3 2 5 5" xfId="40151" xr:uid="{00000000-0005-0000-0000-000061D30000}"/>
    <cellStyle name="Normal 3 4 2 2 3 2 5 6" xfId="48537" xr:uid="{00000000-0005-0000-0000-000062D30000}"/>
    <cellStyle name="Normal 3 4 2 2 3 2 5 7" xfId="56923" xr:uid="{00000000-0005-0000-0000-000063D30000}"/>
    <cellStyle name="Normal 3 4 2 2 3 2 6" xfId="6607" xr:uid="{00000000-0005-0000-0000-000064D30000}"/>
    <cellStyle name="Normal 3 4 2 2 3 2 6 2" xfId="12283" xr:uid="{00000000-0005-0000-0000-000065D30000}"/>
    <cellStyle name="Normal 3 4 2 2 3 2 6 3" xfId="20669" xr:uid="{00000000-0005-0000-0000-000066D30000}"/>
    <cellStyle name="Normal 3 4 2 2 3 2 6 4" xfId="29055" xr:uid="{00000000-0005-0000-0000-000067D30000}"/>
    <cellStyle name="Normal 3 4 2 2 3 2 6 5" xfId="37441" xr:uid="{00000000-0005-0000-0000-000068D30000}"/>
    <cellStyle name="Normal 3 4 2 2 3 2 6 6" xfId="45827" xr:uid="{00000000-0005-0000-0000-000069D30000}"/>
    <cellStyle name="Normal 3 4 2 2 3 2 6 7" xfId="54213" xr:uid="{00000000-0005-0000-0000-00006AD30000}"/>
    <cellStyle name="Normal 3 4 2 2 3 2 7" xfId="9317" xr:uid="{00000000-0005-0000-0000-00006BD30000}"/>
    <cellStyle name="Normal 3 4 2 2 3 2 8" xfId="17703" xr:uid="{00000000-0005-0000-0000-00006CD30000}"/>
    <cellStyle name="Normal 3 4 2 2 3 2 9" xfId="26089" xr:uid="{00000000-0005-0000-0000-00006DD30000}"/>
    <cellStyle name="Normal 3 4 2 2 3 3" xfId="1313" xr:uid="{00000000-0005-0000-0000-00006ED30000}"/>
    <cellStyle name="Normal 3 4 2 2 3 3 10" xfId="43338" xr:uid="{00000000-0005-0000-0000-00006FD30000}"/>
    <cellStyle name="Normal 3 4 2 2 3 3 11" xfId="51724" xr:uid="{00000000-0005-0000-0000-000070D30000}"/>
    <cellStyle name="Normal 3 4 2 2 3 3 12" xfId="60110" xr:uid="{00000000-0005-0000-0000-000071D30000}"/>
    <cellStyle name="Normal 3 4 2 2 3 3 13" xfId="61494" xr:uid="{00000000-0005-0000-0000-000072D30000}"/>
    <cellStyle name="Normal 3 4 2 2 3 3 2" xfId="1958" xr:uid="{00000000-0005-0000-0000-000073D30000}"/>
    <cellStyle name="Normal 3 4 2 2 3 3 2 10" xfId="52283" xr:uid="{00000000-0005-0000-0000-000074D30000}"/>
    <cellStyle name="Normal 3 4 2 2 3 3 2 11" xfId="60669" xr:uid="{00000000-0005-0000-0000-000075D30000}"/>
    <cellStyle name="Normal 3 4 2 2 3 3 2 2" xfId="3264" xr:uid="{00000000-0005-0000-0000-000076D30000}"/>
    <cellStyle name="Normal 3 4 2 2 3 3 2 2 2" xfId="5981" xr:uid="{00000000-0005-0000-0000-000077D30000}"/>
    <cellStyle name="Normal 3 4 2 2 3 3 2 2 2 2" xfId="17335" xr:uid="{00000000-0005-0000-0000-000078D30000}"/>
    <cellStyle name="Normal 3 4 2 2 3 3 2 2 2 3" xfId="25721" xr:uid="{00000000-0005-0000-0000-000079D30000}"/>
    <cellStyle name="Normal 3 4 2 2 3 3 2 2 2 4" xfId="34107" xr:uid="{00000000-0005-0000-0000-00007AD30000}"/>
    <cellStyle name="Normal 3 4 2 2 3 3 2 2 2 5" xfId="42493" xr:uid="{00000000-0005-0000-0000-00007BD30000}"/>
    <cellStyle name="Normal 3 4 2 2 3 3 2 2 2 6" xfId="50879" xr:uid="{00000000-0005-0000-0000-00007CD30000}"/>
    <cellStyle name="Normal 3 4 2 2 3 3 2 2 2 7" xfId="59265" xr:uid="{00000000-0005-0000-0000-00007DD30000}"/>
    <cellStyle name="Normal 3 4 2 2 3 3 2 2 3" xfId="8949" xr:uid="{00000000-0005-0000-0000-00007ED30000}"/>
    <cellStyle name="Normal 3 4 2 2 3 3 2 2 3 2" xfId="14625" xr:uid="{00000000-0005-0000-0000-00007FD30000}"/>
    <cellStyle name="Normal 3 4 2 2 3 3 2 2 3 3" xfId="23011" xr:uid="{00000000-0005-0000-0000-000080D30000}"/>
    <cellStyle name="Normal 3 4 2 2 3 3 2 2 3 4" xfId="31397" xr:uid="{00000000-0005-0000-0000-000081D30000}"/>
    <cellStyle name="Normal 3 4 2 2 3 3 2 2 3 5" xfId="39783" xr:uid="{00000000-0005-0000-0000-000082D30000}"/>
    <cellStyle name="Normal 3 4 2 2 3 3 2 2 3 6" xfId="48169" xr:uid="{00000000-0005-0000-0000-000083D30000}"/>
    <cellStyle name="Normal 3 4 2 2 3 3 2 2 3 7" xfId="56555" xr:uid="{00000000-0005-0000-0000-000084D30000}"/>
    <cellStyle name="Normal 3 4 2 2 3 3 2 2 4" xfId="11659" xr:uid="{00000000-0005-0000-0000-000085D30000}"/>
    <cellStyle name="Normal 3 4 2 2 3 3 2 2 5" xfId="20045" xr:uid="{00000000-0005-0000-0000-000086D30000}"/>
    <cellStyle name="Normal 3 4 2 2 3 3 2 2 6" xfId="28431" xr:uid="{00000000-0005-0000-0000-000087D30000}"/>
    <cellStyle name="Normal 3 4 2 2 3 3 2 2 7" xfId="36817" xr:uid="{00000000-0005-0000-0000-000088D30000}"/>
    <cellStyle name="Normal 3 4 2 2 3 3 2 2 8" xfId="45203" xr:uid="{00000000-0005-0000-0000-000089D30000}"/>
    <cellStyle name="Normal 3 4 2 2 3 3 2 2 9" xfId="53589" xr:uid="{00000000-0005-0000-0000-00008AD30000}"/>
    <cellStyle name="Normal 3 4 2 2 3 3 2 3" xfId="4675" xr:uid="{00000000-0005-0000-0000-00008BD30000}"/>
    <cellStyle name="Normal 3 4 2 2 3 3 2 3 2" xfId="16029" xr:uid="{00000000-0005-0000-0000-00008CD30000}"/>
    <cellStyle name="Normal 3 4 2 2 3 3 2 3 3" xfId="24415" xr:uid="{00000000-0005-0000-0000-00008DD30000}"/>
    <cellStyle name="Normal 3 4 2 2 3 3 2 3 4" xfId="32801" xr:uid="{00000000-0005-0000-0000-00008ED30000}"/>
    <cellStyle name="Normal 3 4 2 2 3 3 2 3 5" xfId="41187" xr:uid="{00000000-0005-0000-0000-00008FD30000}"/>
    <cellStyle name="Normal 3 4 2 2 3 3 2 3 6" xfId="49573" xr:uid="{00000000-0005-0000-0000-000090D30000}"/>
    <cellStyle name="Normal 3 4 2 2 3 3 2 3 7" xfId="57959" xr:uid="{00000000-0005-0000-0000-000091D30000}"/>
    <cellStyle name="Normal 3 4 2 2 3 3 2 4" xfId="7643" xr:uid="{00000000-0005-0000-0000-000092D30000}"/>
    <cellStyle name="Normal 3 4 2 2 3 3 2 4 2" xfId="13319" xr:uid="{00000000-0005-0000-0000-000093D30000}"/>
    <cellStyle name="Normal 3 4 2 2 3 3 2 4 3" xfId="21705" xr:uid="{00000000-0005-0000-0000-000094D30000}"/>
    <cellStyle name="Normal 3 4 2 2 3 3 2 4 4" xfId="30091" xr:uid="{00000000-0005-0000-0000-000095D30000}"/>
    <cellStyle name="Normal 3 4 2 2 3 3 2 4 5" xfId="38477" xr:uid="{00000000-0005-0000-0000-000096D30000}"/>
    <cellStyle name="Normal 3 4 2 2 3 3 2 4 6" xfId="46863" xr:uid="{00000000-0005-0000-0000-000097D30000}"/>
    <cellStyle name="Normal 3 4 2 2 3 3 2 4 7" xfId="55249" xr:uid="{00000000-0005-0000-0000-000098D30000}"/>
    <cellStyle name="Normal 3 4 2 2 3 3 2 5" xfId="10353" xr:uid="{00000000-0005-0000-0000-000099D30000}"/>
    <cellStyle name="Normal 3 4 2 2 3 3 2 6" xfId="18739" xr:uid="{00000000-0005-0000-0000-00009AD30000}"/>
    <cellStyle name="Normal 3 4 2 2 3 3 2 7" xfId="27125" xr:uid="{00000000-0005-0000-0000-00009BD30000}"/>
    <cellStyle name="Normal 3 4 2 2 3 3 2 8" xfId="35511" xr:uid="{00000000-0005-0000-0000-00009CD30000}"/>
    <cellStyle name="Normal 3 4 2 2 3 3 2 9" xfId="43897" xr:uid="{00000000-0005-0000-0000-00009DD30000}"/>
    <cellStyle name="Normal 3 4 2 2 3 3 3" xfId="2419" xr:uid="{00000000-0005-0000-0000-00009ED30000}"/>
    <cellStyle name="Normal 3 4 2 2 3 3 3 2" xfId="5136" xr:uid="{00000000-0005-0000-0000-00009FD30000}"/>
    <cellStyle name="Normal 3 4 2 2 3 3 3 2 2" xfId="16490" xr:uid="{00000000-0005-0000-0000-0000A0D30000}"/>
    <cellStyle name="Normal 3 4 2 2 3 3 3 2 3" xfId="24876" xr:uid="{00000000-0005-0000-0000-0000A1D30000}"/>
    <cellStyle name="Normal 3 4 2 2 3 3 3 2 4" xfId="33262" xr:uid="{00000000-0005-0000-0000-0000A2D30000}"/>
    <cellStyle name="Normal 3 4 2 2 3 3 3 2 5" xfId="41648" xr:uid="{00000000-0005-0000-0000-0000A3D30000}"/>
    <cellStyle name="Normal 3 4 2 2 3 3 3 2 6" xfId="50034" xr:uid="{00000000-0005-0000-0000-0000A4D30000}"/>
    <cellStyle name="Normal 3 4 2 2 3 3 3 2 7" xfId="58420" xr:uid="{00000000-0005-0000-0000-0000A5D30000}"/>
    <cellStyle name="Normal 3 4 2 2 3 3 3 3" xfId="8104" xr:uid="{00000000-0005-0000-0000-0000A6D30000}"/>
    <cellStyle name="Normal 3 4 2 2 3 3 3 3 2" xfId="13780" xr:uid="{00000000-0005-0000-0000-0000A7D30000}"/>
    <cellStyle name="Normal 3 4 2 2 3 3 3 3 3" xfId="22166" xr:uid="{00000000-0005-0000-0000-0000A8D30000}"/>
    <cellStyle name="Normal 3 4 2 2 3 3 3 3 4" xfId="30552" xr:uid="{00000000-0005-0000-0000-0000A9D30000}"/>
    <cellStyle name="Normal 3 4 2 2 3 3 3 3 5" xfId="38938" xr:uid="{00000000-0005-0000-0000-0000AAD30000}"/>
    <cellStyle name="Normal 3 4 2 2 3 3 3 3 6" xfId="47324" xr:uid="{00000000-0005-0000-0000-0000ABD30000}"/>
    <cellStyle name="Normal 3 4 2 2 3 3 3 3 7" xfId="55710" xr:uid="{00000000-0005-0000-0000-0000ACD30000}"/>
    <cellStyle name="Normal 3 4 2 2 3 3 3 4" xfId="10814" xr:uid="{00000000-0005-0000-0000-0000ADD30000}"/>
    <cellStyle name="Normal 3 4 2 2 3 3 3 5" xfId="19200" xr:uid="{00000000-0005-0000-0000-0000AED30000}"/>
    <cellStyle name="Normal 3 4 2 2 3 3 3 6" xfId="27586" xr:uid="{00000000-0005-0000-0000-0000AFD30000}"/>
    <cellStyle name="Normal 3 4 2 2 3 3 3 7" xfId="35972" xr:uid="{00000000-0005-0000-0000-0000B0D30000}"/>
    <cellStyle name="Normal 3 4 2 2 3 3 3 8" xfId="44358" xr:uid="{00000000-0005-0000-0000-0000B1D30000}"/>
    <cellStyle name="Normal 3 4 2 2 3 3 3 9" xfId="52744" xr:uid="{00000000-0005-0000-0000-0000B2D30000}"/>
    <cellStyle name="Normal 3 4 2 2 3 3 4" xfId="4116" xr:uid="{00000000-0005-0000-0000-0000B3D30000}"/>
    <cellStyle name="Normal 3 4 2 2 3 3 4 2" xfId="15470" xr:uid="{00000000-0005-0000-0000-0000B4D30000}"/>
    <cellStyle name="Normal 3 4 2 2 3 3 4 3" xfId="23856" xr:uid="{00000000-0005-0000-0000-0000B5D30000}"/>
    <cellStyle name="Normal 3 4 2 2 3 3 4 4" xfId="32242" xr:uid="{00000000-0005-0000-0000-0000B6D30000}"/>
    <cellStyle name="Normal 3 4 2 2 3 3 4 5" xfId="40628" xr:uid="{00000000-0005-0000-0000-0000B7D30000}"/>
    <cellStyle name="Normal 3 4 2 2 3 3 4 6" xfId="49014" xr:uid="{00000000-0005-0000-0000-0000B8D30000}"/>
    <cellStyle name="Normal 3 4 2 2 3 3 4 7" xfId="57400" xr:uid="{00000000-0005-0000-0000-0000B9D30000}"/>
    <cellStyle name="Normal 3 4 2 2 3 3 5" xfId="7084" xr:uid="{00000000-0005-0000-0000-0000BAD30000}"/>
    <cellStyle name="Normal 3 4 2 2 3 3 5 2" xfId="12760" xr:uid="{00000000-0005-0000-0000-0000BBD30000}"/>
    <cellStyle name="Normal 3 4 2 2 3 3 5 3" xfId="21146" xr:uid="{00000000-0005-0000-0000-0000BCD30000}"/>
    <cellStyle name="Normal 3 4 2 2 3 3 5 4" xfId="29532" xr:uid="{00000000-0005-0000-0000-0000BDD30000}"/>
    <cellStyle name="Normal 3 4 2 2 3 3 5 5" xfId="37918" xr:uid="{00000000-0005-0000-0000-0000BED30000}"/>
    <cellStyle name="Normal 3 4 2 2 3 3 5 6" xfId="46304" xr:uid="{00000000-0005-0000-0000-0000BFD30000}"/>
    <cellStyle name="Normal 3 4 2 2 3 3 5 7" xfId="54690" xr:uid="{00000000-0005-0000-0000-0000C0D30000}"/>
    <cellStyle name="Normal 3 4 2 2 3 3 6" xfId="9794" xr:uid="{00000000-0005-0000-0000-0000C1D30000}"/>
    <cellStyle name="Normal 3 4 2 2 3 3 7" xfId="18180" xr:uid="{00000000-0005-0000-0000-0000C2D30000}"/>
    <cellStyle name="Normal 3 4 2 2 3 3 8" xfId="26566" xr:uid="{00000000-0005-0000-0000-0000C3D30000}"/>
    <cellStyle name="Normal 3 4 2 2 3 3 9" xfId="34952" xr:uid="{00000000-0005-0000-0000-0000C4D30000}"/>
    <cellStyle name="Normal 3 4 2 2 3 4" xfId="1311" xr:uid="{00000000-0005-0000-0000-0000C5D30000}"/>
    <cellStyle name="Normal 3 4 2 2 3 4 10" xfId="51722" xr:uid="{00000000-0005-0000-0000-0000C6D30000}"/>
    <cellStyle name="Normal 3 4 2 2 3 4 11" xfId="60108" xr:uid="{00000000-0005-0000-0000-0000C7D30000}"/>
    <cellStyle name="Normal 3 4 2 2 3 4 2" xfId="3262" xr:uid="{00000000-0005-0000-0000-0000C8D30000}"/>
    <cellStyle name="Normal 3 4 2 2 3 4 2 2" xfId="5979" xr:uid="{00000000-0005-0000-0000-0000C9D30000}"/>
    <cellStyle name="Normal 3 4 2 2 3 4 2 2 2" xfId="17333" xr:uid="{00000000-0005-0000-0000-0000CAD30000}"/>
    <cellStyle name="Normal 3 4 2 2 3 4 2 2 3" xfId="25719" xr:uid="{00000000-0005-0000-0000-0000CBD30000}"/>
    <cellStyle name="Normal 3 4 2 2 3 4 2 2 4" xfId="34105" xr:uid="{00000000-0005-0000-0000-0000CCD30000}"/>
    <cellStyle name="Normal 3 4 2 2 3 4 2 2 5" xfId="42491" xr:uid="{00000000-0005-0000-0000-0000CDD30000}"/>
    <cellStyle name="Normal 3 4 2 2 3 4 2 2 6" xfId="50877" xr:uid="{00000000-0005-0000-0000-0000CED30000}"/>
    <cellStyle name="Normal 3 4 2 2 3 4 2 2 7" xfId="59263" xr:uid="{00000000-0005-0000-0000-0000CFD30000}"/>
    <cellStyle name="Normal 3 4 2 2 3 4 2 3" xfId="8947" xr:uid="{00000000-0005-0000-0000-0000D0D30000}"/>
    <cellStyle name="Normal 3 4 2 2 3 4 2 3 2" xfId="14623" xr:uid="{00000000-0005-0000-0000-0000D1D30000}"/>
    <cellStyle name="Normal 3 4 2 2 3 4 2 3 3" xfId="23009" xr:uid="{00000000-0005-0000-0000-0000D2D30000}"/>
    <cellStyle name="Normal 3 4 2 2 3 4 2 3 4" xfId="31395" xr:uid="{00000000-0005-0000-0000-0000D3D30000}"/>
    <cellStyle name="Normal 3 4 2 2 3 4 2 3 5" xfId="39781" xr:uid="{00000000-0005-0000-0000-0000D4D30000}"/>
    <cellStyle name="Normal 3 4 2 2 3 4 2 3 6" xfId="48167" xr:uid="{00000000-0005-0000-0000-0000D5D30000}"/>
    <cellStyle name="Normal 3 4 2 2 3 4 2 3 7" xfId="56553" xr:uid="{00000000-0005-0000-0000-0000D6D30000}"/>
    <cellStyle name="Normal 3 4 2 2 3 4 2 4" xfId="11657" xr:uid="{00000000-0005-0000-0000-0000D7D30000}"/>
    <cellStyle name="Normal 3 4 2 2 3 4 2 5" xfId="20043" xr:uid="{00000000-0005-0000-0000-0000D8D30000}"/>
    <cellStyle name="Normal 3 4 2 2 3 4 2 6" xfId="28429" xr:uid="{00000000-0005-0000-0000-0000D9D30000}"/>
    <cellStyle name="Normal 3 4 2 2 3 4 2 7" xfId="36815" xr:uid="{00000000-0005-0000-0000-0000DAD30000}"/>
    <cellStyle name="Normal 3 4 2 2 3 4 2 8" xfId="45201" xr:uid="{00000000-0005-0000-0000-0000DBD30000}"/>
    <cellStyle name="Normal 3 4 2 2 3 4 2 9" xfId="53587" xr:uid="{00000000-0005-0000-0000-0000DCD30000}"/>
    <cellStyle name="Normal 3 4 2 2 3 4 3" xfId="4114" xr:uid="{00000000-0005-0000-0000-0000DDD30000}"/>
    <cellStyle name="Normal 3 4 2 2 3 4 3 2" xfId="15468" xr:uid="{00000000-0005-0000-0000-0000DED30000}"/>
    <cellStyle name="Normal 3 4 2 2 3 4 3 3" xfId="23854" xr:uid="{00000000-0005-0000-0000-0000DFD30000}"/>
    <cellStyle name="Normal 3 4 2 2 3 4 3 4" xfId="32240" xr:uid="{00000000-0005-0000-0000-0000E0D30000}"/>
    <cellStyle name="Normal 3 4 2 2 3 4 3 5" xfId="40626" xr:uid="{00000000-0005-0000-0000-0000E1D30000}"/>
    <cellStyle name="Normal 3 4 2 2 3 4 3 6" xfId="49012" xr:uid="{00000000-0005-0000-0000-0000E2D30000}"/>
    <cellStyle name="Normal 3 4 2 2 3 4 3 7" xfId="57398" xr:uid="{00000000-0005-0000-0000-0000E3D30000}"/>
    <cellStyle name="Normal 3 4 2 2 3 4 4" xfId="7082" xr:uid="{00000000-0005-0000-0000-0000E4D30000}"/>
    <cellStyle name="Normal 3 4 2 2 3 4 4 2" xfId="12758" xr:uid="{00000000-0005-0000-0000-0000E5D30000}"/>
    <cellStyle name="Normal 3 4 2 2 3 4 4 3" xfId="21144" xr:uid="{00000000-0005-0000-0000-0000E6D30000}"/>
    <cellStyle name="Normal 3 4 2 2 3 4 4 4" xfId="29530" xr:uid="{00000000-0005-0000-0000-0000E7D30000}"/>
    <cellStyle name="Normal 3 4 2 2 3 4 4 5" xfId="37916" xr:uid="{00000000-0005-0000-0000-0000E8D30000}"/>
    <cellStyle name="Normal 3 4 2 2 3 4 4 6" xfId="46302" xr:uid="{00000000-0005-0000-0000-0000E9D30000}"/>
    <cellStyle name="Normal 3 4 2 2 3 4 4 7" xfId="54688" xr:uid="{00000000-0005-0000-0000-0000EAD30000}"/>
    <cellStyle name="Normal 3 4 2 2 3 4 5" xfId="9792" xr:uid="{00000000-0005-0000-0000-0000EBD30000}"/>
    <cellStyle name="Normal 3 4 2 2 3 4 6" xfId="18178" xr:uid="{00000000-0005-0000-0000-0000ECD30000}"/>
    <cellStyle name="Normal 3 4 2 2 3 4 7" xfId="26564" xr:uid="{00000000-0005-0000-0000-0000EDD30000}"/>
    <cellStyle name="Normal 3 4 2 2 3 4 8" xfId="34950" xr:uid="{00000000-0005-0000-0000-0000EED30000}"/>
    <cellStyle name="Normal 3 4 2 2 3 4 9" xfId="43336" xr:uid="{00000000-0005-0000-0000-0000EFD30000}"/>
    <cellStyle name="Normal 3 4 2 2 3 5" xfId="1766" xr:uid="{00000000-0005-0000-0000-0000F0D30000}"/>
    <cellStyle name="Normal 3 4 2 2 3 5 10" xfId="52091" xr:uid="{00000000-0005-0000-0000-0000F1D30000}"/>
    <cellStyle name="Normal 3 4 2 2 3 5 11" xfId="60477" xr:uid="{00000000-0005-0000-0000-0000F2D30000}"/>
    <cellStyle name="Normal 3 4 2 2 3 5 2" xfId="2786" xr:uid="{00000000-0005-0000-0000-0000F3D30000}"/>
    <cellStyle name="Normal 3 4 2 2 3 5 2 2" xfId="5503" xr:uid="{00000000-0005-0000-0000-0000F4D30000}"/>
    <cellStyle name="Normal 3 4 2 2 3 5 2 2 2" xfId="16857" xr:uid="{00000000-0005-0000-0000-0000F5D30000}"/>
    <cellStyle name="Normal 3 4 2 2 3 5 2 2 3" xfId="25243" xr:uid="{00000000-0005-0000-0000-0000F6D30000}"/>
    <cellStyle name="Normal 3 4 2 2 3 5 2 2 4" xfId="33629" xr:uid="{00000000-0005-0000-0000-0000F7D30000}"/>
    <cellStyle name="Normal 3 4 2 2 3 5 2 2 5" xfId="42015" xr:uid="{00000000-0005-0000-0000-0000F8D30000}"/>
    <cellStyle name="Normal 3 4 2 2 3 5 2 2 6" xfId="50401" xr:uid="{00000000-0005-0000-0000-0000F9D30000}"/>
    <cellStyle name="Normal 3 4 2 2 3 5 2 2 7" xfId="58787" xr:uid="{00000000-0005-0000-0000-0000FAD30000}"/>
    <cellStyle name="Normal 3 4 2 2 3 5 2 3" xfId="8471" xr:uid="{00000000-0005-0000-0000-0000FBD30000}"/>
    <cellStyle name="Normal 3 4 2 2 3 5 2 3 2" xfId="14147" xr:uid="{00000000-0005-0000-0000-0000FCD30000}"/>
    <cellStyle name="Normal 3 4 2 2 3 5 2 3 3" xfId="22533" xr:uid="{00000000-0005-0000-0000-0000FDD30000}"/>
    <cellStyle name="Normal 3 4 2 2 3 5 2 3 4" xfId="30919" xr:uid="{00000000-0005-0000-0000-0000FED30000}"/>
    <cellStyle name="Normal 3 4 2 2 3 5 2 3 5" xfId="39305" xr:uid="{00000000-0005-0000-0000-0000FFD30000}"/>
    <cellStyle name="Normal 3 4 2 2 3 5 2 3 6" xfId="47691" xr:uid="{00000000-0005-0000-0000-000000D40000}"/>
    <cellStyle name="Normal 3 4 2 2 3 5 2 3 7" xfId="56077" xr:uid="{00000000-0005-0000-0000-000001D40000}"/>
    <cellStyle name="Normal 3 4 2 2 3 5 2 4" xfId="11181" xr:uid="{00000000-0005-0000-0000-000002D40000}"/>
    <cellStyle name="Normal 3 4 2 2 3 5 2 5" xfId="19567" xr:uid="{00000000-0005-0000-0000-000003D40000}"/>
    <cellStyle name="Normal 3 4 2 2 3 5 2 6" xfId="27953" xr:uid="{00000000-0005-0000-0000-000004D40000}"/>
    <cellStyle name="Normal 3 4 2 2 3 5 2 7" xfId="36339" xr:uid="{00000000-0005-0000-0000-000005D40000}"/>
    <cellStyle name="Normal 3 4 2 2 3 5 2 8" xfId="44725" xr:uid="{00000000-0005-0000-0000-000006D40000}"/>
    <cellStyle name="Normal 3 4 2 2 3 5 2 9" xfId="53111" xr:uid="{00000000-0005-0000-0000-000007D40000}"/>
    <cellStyle name="Normal 3 4 2 2 3 5 3" xfId="4483" xr:uid="{00000000-0005-0000-0000-000008D40000}"/>
    <cellStyle name="Normal 3 4 2 2 3 5 3 2" xfId="15837" xr:uid="{00000000-0005-0000-0000-000009D40000}"/>
    <cellStyle name="Normal 3 4 2 2 3 5 3 3" xfId="24223" xr:uid="{00000000-0005-0000-0000-00000AD40000}"/>
    <cellStyle name="Normal 3 4 2 2 3 5 3 4" xfId="32609" xr:uid="{00000000-0005-0000-0000-00000BD40000}"/>
    <cellStyle name="Normal 3 4 2 2 3 5 3 5" xfId="40995" xr:uid="{00000000-0005-0000-0000-00000CD40000}"/>
    <cellStyle name="Normal 3 4 2 2 3 5 3 6" xfId="49381" xr:uid="{00000000-0005-0000-0000-00000DD40000}"/>
    <cellStyle name="Normal 3 4 2 2 3 5 3 7" xfId="57767" xr:uid="{00000000-0005-0000-0000-00000ED40000}"/>
    <cellStyle name="Normal 3 4 2 2 3 5 4" xfId="7451" xr:uid="{00000000-0005-0000-0000-00000FD40000}"/>
    <cellStyle name="Normal 3 4 2 2 3 5 4 2" xfId="13127" xr:uid="{00000000-0005-0000-0000-000010D40000}"/>
    <cellStyle name="Normal 3 4 2 2 3 5 4 3" xfId="21513" xr:uid="{00000000-0005-0000-0000-000011D40000}"/>
    <cellStyle name="Normal 3 4 2 2 3 5 4 4" xfId="29899" xr:uid="{00000000-0005-0000-0000-000012D40000}"/>
    <cellStyle name="Normal 3 4 2 2 3 5 4 5" xfId="38285" xr:uid="{00000000-0005-0000-0000-000013D40000}"/>
    <cellStyle name="Normal 3 4 2 2 3 5 4 6" xfId="46671" xr:uid="{00000000-0005-0000-0000-000014D40000}"/>
    <cellStyle name="Normal 3 4 2 2 3 5 4 7" xfId="55057" xr:uid="{00000000-0005-0000-0000-000015D40000}"/>
    <cellStyle name="Normal 3 4 2 2 3 5 5" xfId="10161" xr:uid="{00000000-0005-0000-0000-000016D40000}"/>
    <cellStyle name="Normal 3 4 2 2 3 5 6" xfId="18547" xr:uid="{00000000-0005-0000-0000-000017D40000}"/>
    <cellStyle name="Normal 3 4 2 2 3 5 7" xfId="26933" xr:uid="{00000000-0005-0000-0000-000018D40000}"/>
    <cellStyle name="Normal 3 4 2 2 3 5 8" xfId="35319" xr:uid="{00000000-0005-0000-0000-000019D40000}"/>
    <cellStyle name="Normal 3 4 2 2 3 5 9" xfId="43705" xr:uid="{00000000-0005-0000-0000-00001AD40000}"/>
    <cellStyle name="Normal 3 4 2 2 3 6" xfId="2417" xr:uid="{00000000-0005-0000-0000-00001BD40000}"/>
    <cellStyle name="Normal 3 4 2 2 3 6 2" xfId="5134" xr:uid="{00000000-0005-0000-0000-00001CD40000}"/>
    <cellStyle name="Normal 3 4 2 2 3 6 2 2" xfId="16488" xr:uid="{00000000-0005-0000-0000-00001DD40000}"/>
    <cellStyle name="Normal 3 4 2 2 3 6 2 3" xfId="24874" xr:uid="{00000000-0005-0000-0000-00001ED40000}"/>
    <cellStyle name="Normal 3 4 2 2 3 6 2 4" xfId="33260" xr:uid="{00000000-0005-0000-0000-00001FD40000}"/>
    <cellStyle name="Normal 3 4 2 2 3 6 2 5" xfId="41646" xr:uid="{00000000-0005-0000-0000-000020D40000}"/>
    <cellStyle name="Normal 3 4 2 2 3 6 2 6" xfId="50032" xr:uid="{00000000-0005-0000-0000-000021D40000}"/>
    <cellStyle name="Normal 3 4 2 2 3 6 2 7" xfId="58418" xr:uid="{00000000-0005-0000-0000-000022D40000}"/>
    <cellStyle name="Normal 3 4 2 2 3 6 3" xfId="8102" xr:uid="{00000000-0005-0000-0000-000023D40000}"/>
    <cellStyle name="Normal 3 4 2 2 3 6 3 2" xfId="13778" xr:uid="{00000000-0005-0000-0000-000024D40000}"/>
    <cellStyle name="Normal 3 4 2 2 3 6 3 3" xfId="22164" xr:uid="{00000000-0005-0000-0000-000025D40000}"/>
    <cellStyle name="Normal 3 4 2 2 3 6 3 4" xfId="30550" xr:uid="{00000000-0005-0000-0000-000026D40000}"/>
    <cellStyle name="Normal 3 4 2 2 3 6 3 5" xfId="38936" xr:uid="{00000000-0005-0000-0000-000027D40000}"/>
    <cellStyle name="Normal 3 4 2 2 3 6 3 6" xfId="47322" xr:uid="{00000000-0005-0000-0000-000028D40000}"/>
    <cellStyle name="Normal 3 4 2 2 3 6 3 7" xfId="55708" xr:uid="{00000000-0005-0000-0000-000029D40000}"/>
    <cellStyle name="Normal 3 4 2 2 3 6 4" xfId="10812" xr:uid="{00000000-0005-0000-0000-00002AD40000}"/>
    <cellStyle name="Normal 3 4 2 2 3 6 5" xfId="19198" xr:uid="{00000000-0005-0000-0000-00002BD40000}"/>
    <cellStyle name="Normal 3 4 2 2 3 6 6" xfId="27584" xr:uid="{00000000-0005-0000-0000-00002CD40000}"/>
    <cellStyle name="Normal 3 4 2 2 3 6 7" xfId="35970" xr:uid="{00000000-0005-0000-0000-00002DD40000}"/>
    <cellStyle name="Normal 3 4 2 2 3 6 8" xfId="44356" xr:uid="{00000000-0005-0000-0000-00002ED40000}"/>
    <cellStyle name="Normal 3 4 2 2 3 6 9" xfId="52742" xr:uid="{00000000-0005-0000-0000-00002FD40000}"/>
    <cellStyle name="Normal 3 4 2 2 3 7" xfId="797" xr:uid="{00000000-0005-0000-0000-000030D40000}"/>
    <cellStyle name="Normal 3 4 2 2 3 7 2" xfId="6606" xr:uid="{00000000-0005-0000-0000-000031D40000}"/>
    <cellStyle name="Normal 3 4 2 2 3 7 3" xfId="12282" xr:uid="{00000000-0005-0000-0000-000032D40000}"/>
    <cellStyle name="Normal 3 4 2 2 3 7 4" xfId="20668" xr:uid="{00000000-0005-0000-0000-000033D40000}"/>
    <cellStyle name="Normal 3 4 2 2 3 7 5" xfId="29054" xr:uid="{00000000-0005-0000-0000-000034D40000}"/>
    <cellStyle name="Normal 3 4 2 2 3 7 6" xfId="37440" xr:uid="{00000000-0005-0000-0000-000035D40000}"/>
    <cellStyle name="Normal 3 4 2 2 3 7 7" xfId="45826" xr:uid="{00000000-0005-0000-0000-000036D40000}"/>
    <cellStyle name="Normal 3 4 2 2 3 7 8" xfId="54212" xr:uid="{00000000-0005-0000-0000-000037D40000}"/>
    <cellStyle name="Normal 3 4 2 2 3 8" xfId="3638" xr:uid="{00000000-0005-0000-0000-000038D40000}"/>
    <cellStyle name="Normal 3 4 2 2 3 8 2" xfId="14992" xr:uid="{00000000-0005-0000-0000-000039D40000}"/>
    <cellStyle name="Normal 3 4 2 2 3 8 3" xfId="23378" xr:uid="{00000000-0005-0000-0000-00003AD40000}"/>
    <cellStyle name="Normal 3 4 2 2 3 8 4" xfId="31764" xr:uid="{00000000-0005-0000-0000-00003BD40000}"/>
    <cellStyle name="Normal 3 4 2 2 3 8 5" xfId="40150" xr:uid="{00000000-0005-0000-0000-00003CD40000}"/>
    <cellStyle name="Normal 3 4 2 2 3 8 6" xfId="48536" xr:uid="{00000000-0005-0000-0000-00003DD40000}"/>
    <cellStyle name="Normal 3 4 2 2 3 8 7" xfId="56922" xr:uid="{00000000-0005-0000-0000-00003ED40000}"/>
    <cellStyle name="Normal 3 4 2 2 3 9" xfId="6181" xr:uid="{00000000-0005-0000-0000-00003FD40000}"/>
    <cellStyle name="Normal 3 4 2 2 3 9 2" xfId="11857" xr:uid="{00000000-0005-0000-0000-000040D40000}"/>
    <cellStyle name="Normal 3 4 2 2 3 9 3" xfId="20243" xr:uid="{00000000-0005-0000-0000-000041D40000}"/>
    <cellStyle name="Normal 3 4 2 2 3 9 4" xfId="28629" xr:uid="{00000000-0005-0000-0000-000042D40000}"/>
    <cellStyle name="Normal 3 4 2 2 3 9 5" xfId="37015" xr:uid="{00000000-0005-0000-0000-000043D40000}"/>
    <cellStyle name="Normal 3 4 2 2 3 9 6" xfId="45401" xr:uid="{00000000-0005-0000-0000-000044D40000}"/>
    <cellStyle name="Normal 3 4 2 2 3 9 7" xfId="53787" xr:uid="{00000000-0005-0000-0000-000045D40000}"/>
    <cellStyle name="Normal 3 4 2 2 3_Sheet1" xfId="488" xr:uid="{00000000-0005-0000-0000-000046D40000}"/>
    <cellStyle name="Normal 3 4 2 2 4" xfId="489" xr:uid="{00000000-0005-0000-0000-000047D40000}"/>
    <cellStyle name="Normal 3 4 2 2 4 10" xfId="9318" xr:uid="{00000000-0005-0000-0000-000048D40000}"/>
    <cellStyle name="Normal 3 4 2 2 4 11" xfId="17704" xr:uid="{00000000-0005-0000-0000-000049D40000}"/>
    <cellStyle name="Normal 3 4 2 2 4 12" xfId="26090" xr:uid="{00000000-0005-0000-0000-00004AD40000}"/>
    <cellStyle name="Normal 3 4 2 2 4 13" xfId="34476" xr:uid="{00000000-0005-0000-0000-00004BD40000}"/>
    <cellStyle name="Normal 3 4 2 2 4 14" xfId="42862" xr:uid="{00000000-0005-0000-0000-00004CD40000}"/>
    <cellStyle name="Normal 3 4 2 2 4 15" xfId="51248" xr:uid="{00000000-0005-0000-0000-00004DD40000}"/>
    <cellStyle name="Normal 3 4 2 2 4 16" xfId="59634" xr:uid="{00000000-0005-0000-0000-00004ED40000}"/>
    <cellStyle name="Normal 3 4 2 2 4 17" xfId="61001" xr:uid="{00000000-0005-0000-0000-00004FD40000}"/>
    <cellStyle name="Normal 3 4 2 2 4 2" xfId="490" xr:uid="{00000000-0005-0000-0000-000050D40000}"/>
    <cellStyle name="Normal 3 4 2 2 4 2 10" xfId="34477" xr:uid="{00000000-0005-0000-0000-000051D40000}"/>
    <cellStyle name="Normal 3 4 2 2 4 2 11" xfId="42863" xr:uid="{00000000-0005-0000-0000-000052D40000}"/>
    <cellStyle name="Normal 3 4 2 2 4 2 12" xfId="51249" xr:uid="{00000000-0005-0000-0000-000053D40000}"/>
    <cellStyle name="Normal 3 4 2 2 4 2 13" xfId="59635" xr:uid="{00000000-0005-0000-0000-000054D40000}"/>
    <cellStyle name="Normal 3 4 2 2 4 2 14" xfId="61002" xr:uid="{00000000-0005-0000-0000-000055D40000}"/>
    <cellStyle name="Normal 3 4 2 2 4 2 2" xfId="1315" xr:uid="{00000000-0005-0000-0000-000056D40000}"/>
    <cellStyle name="Normal 3 4 2 2 4 2 2 10" xfId="51726" xr:uid="{00000000-0005-0000-0000-000057D40000}"/>
    <cellStyle name="Normal 3 4 2 2 4 2 2 11" xfId="60112" xr:uid="{00000000-0005-0000-0000-000058D40000}"/>
    <cellStyle name="Normal 3 4 2 2 4 2 2 12" xfId="61497" xr:uid="{00000000-0005-0000-0000-000059D40000}"/>
    <cellStyle name="Normal 3 4 2 2 4 2 2 2" xfId="3266" xr:uid="{00000000-0005-0000-0000-00005AD40000}"/>
    <cellStyle name="Normal 3 4 2 2 4 2 2 2 2" xfId="5983" xr:uid="{00000000-0005-0000-0000-00005BD40000}"/>
    <cellStyle name="Normal 3 4 2 2 4 2 2 2 2 2" xfId="17337" xr:uid="{00000000-0005-0000-0000-00005CD40000}"/>
    <cellStyle name="Normal 3 4 2 2 4 2 2 2 2 3" xfId="25723" xr:uid="{00000000-0005-0000-0000-00005DD40000}"/>
    <cellStyle name="Normal 3 4 2 2 4 2 2 2 2 4" xfId="34109" xr:uid="{00000000-0005-0000-0000-00005ED40000}"/>
    <cellStyle name="Normal 3 4 2 2 4 2 2 2 2 5" xfId="42495" xr:uid="{00000000-0005-0000-0000-00005FD40000}"/>
    <cellStyle name="Normal 3 4 2 2 4 2 2 2 2 6" xfId="50881" xr:uid="{00000000-0005-0000-0000-000060D40000}"/>
    <cellStyle name="Normal 3 4 2 2 4 2 2 2 2 7" xfId="59267" xr:uid="{00000000-0005-0000-0000-000061D40000}"/>
    <cellStyle name="Normal 3 4 2 2 4 2 2 2 3" xfId="8951" xr:uid="{00000000-0005-0000-0000-000062D40000}"/>
    <cellStyle name="Normal 3 4 2 2 4 2 2 2 3 2" xfId="14627" xr:uid="{00000000-0005-0000-0000-000063D40000}"/>
    <cellStyle name="Normal 3 4 2 2 4 2 2 2 3 3" xfId="23013" xr:uid="{00000000-0005-0000-0000-000064D40000}"/>
    <cellStyle name="Normal 3 4 2 2 4 2 2 2 3 4" xfId="31399" xr:uid="{00000000-0005-0000-0000-000065D40000}"/>
    <cellStyle name="Normal 3 4 2 2 4 2 2 2 3 5" xfId="39785" xr:uid="{00000000-0005-0000-0000-000066D40000}"/>
    <cellStyle name="Normal 3 4 2 2 4 2 2 2 3 6" xfId="48171" xr:uid="{00000000-0005-0000-0000-000067D40000}"/>
    <cellStyle name="Normal 3 4 2 2 4 2 2 2 3 7" xfId="56557" xr:uid="{00000000-0005-0000-0000-000068D40000}"/>
    <cellStyle name="Normal 3 4 2 2 4 2 2 2 4" xfId="11661" xr:uid="{00000000-0005-0000-0000-000069D40000}"/>
    <cellStyle name="Normal 3 4 2 2 4 2 2 2 5" xfId="20047" xr:uid="{00000000-0005-0000-0000-00006AD40000}"/>
    <cellStyle name="Normal 3 4 2 2 4 2 2 2 6" xfId="28433" xr:uid="{00000000-0005-0000-0000-00006BD40000}"/>
    <cellStyle name="Normal 3 4 2 2 4 2 2 2 7" xfId="36819" xr:uid="{00000000-0005-0000-0000-00006CD40000}"/>
    <cellStyle name="Normal 3 4 2 2 4 2 2 2 8" xfId="45205" xr:uid="{00000000-0005-0000-0000-00006DD40000}"/>
    <cellStyle name="Normal 3 4 2 2 4 2 2 2 9" xfId="53591" xr:uid="{00000000-0005-0000-0000-00006ED40000}"/>
    <cellStyle name="Normal 3 4 2 2 4 2 2 3" xfId="4118" xr:uid="{00000000-0005-0000-0000-00006FD40000}"/>
    <cellStyle name="Normal 3 4 2 2 4 2 2 3 2" xfId="15472" xr:uid="{00000000-0005-0000-0000-000070D40000}"/>
    <cellStyle name="Normal 3 4 2 2 4 2 2 3 3" xfId="23858" xr:uid="{00000000-0005-0000-0000-000071D40000}"/>
    <cellStyle name="Normal 3 4 2 2 4 2 2 3 4" xfId="32244" xr:uid="{00000000-0005-0000-0000-000072D40000}"/>
    <cellStyle name="Normal 3 4 2 2 4 2 2 3 5" xfId="40630" xr:uid="{00000000-0005-0000-0000-000073D40000}"/>
    <cellStyle name="Normal 3 4 2 2 4 2 2 3 6" xfId="49016" xr:uid="{00000000-0005-0000-0000-000074D40000}"/>
    <cellStyle name="Normal 3 4 2 2 4 2 2 3 7" xfId="57402" xr:uid="{00000000-0005-0000-0000-000075D40000}"/>
    <cellStyle name="Normal 3 4 2 2 4 2 2 4" xfId="7086" xr:uid="{00000000-0005-0000-0000-000076D40000}"/>
    <cellStyle name="Normal 3 4 2 2 4 2 2 4 2" xfId="12762" xr:uid="{00000000-0005-0000-0000-000077D40000}"/>
    <cellStyle name="Normal 3 4 2 2 4 2 2 4 3" xfId="21148" xr:uid="{00000000-0005-0000-0000-000078D40000}"/>
    <cellStyle name="Normal 3 4 2 2 4 2 2 4 4" xfId="29534" xr:uid="{00000000-0005-0000-0000-000079D40000}"/>
    <cellStyle name="Normal 3 4 2 2 4 2 2 4 5" xfId="37920" xr:uid="{00000000-0005-0000-0000-00007AD40000}"/>
    <cellStyle name="Normal 3 4 2 2 4 2 2 4 6" xfId="46306" xr:uid="{00000000-0005-0000-0000-00007BD40000}"/>
    <cellStyle name="Normal 3 4 2 2 4 2 2 4 7" xfId="54692" xr:uid="{00000000-0005-0000-0000-00007CD40000}"/>
    <cellStyle name="Normal 3 4 2 2 4 2 2 5" xfId="9796" xr:uid="{00000000-0005-0000-0000-00007DD40000}"/>
    <cellStyle name="Normal 3 4 2 2 4 2 2 6" xfId="18182" xr:uid="{00000000-0005-0000-0000-00007ED40000}"/>
    <cellStyle name="Normal 3 4 2 2 4 2 2 7" xfId="26568" xr:uid="{00000000-0005-0000-0000-00007FD40000}"/>
    <cellStyle name="Normal 3 4 2 2 4 2 2 8" xfId="34954" xr:uid="{00000000-0005-0000-0000-000080D40000}"/>
    <cellStyle name="Normal 3 4 2 2 4 2 2 9" xfId="43340" xr:uid="{00000000-0005-0000-0000-000081D40000}"/>
    <cellStyle name="Normal 3 4 2 2 4 2 3" xfId="1769" xr:uid="{00000000-0005-0000-0000-000082D40000}"/>
    <cellStyle name="Normal 3 4 2 2 4 2 3 10" xfId="52094" xr:uid="{00000000-0005-0000-0000-000083D40000}"/>
    <cellStyle name="Normal 3 4 2 2 4 2 3 11" xfId="60480" xr:uid="{00000000-0005-0000-0000-000084D40000}"/>
    <cellStyle name="Normal 3 4 2 2 4 2 3 2" xfId="2789" xr:uid="{00000000-0005-0000-0000-000085D40000}"/>
    <cellStyle name="Normal 3 4 2 2 4 2 3 2 2" xfId="5506" xr:uid="{00000000-0005-0000-0000-000086D40000}"/>
    <cellStyle name="Normal 3 4 2 2 4 2 3 2 2 2" xfId="16860" xr:uid="{00000000-0005-0000-0000-000087D40000}"/>
    <cellStyle name="Normal 3 4 2 2 4 2 3 2 2 3" xfId="25246" xr:uid="{00000000-0005-0000-0000-000088D40000}"/>
    <cellStyle name="Normal 3 4 2 2 4 2 3 2 2 4" xfId="33632" xr:uid="{00000000-0005-0000-0000-000089D40000}"/>
    <cellStyle name="Normal 3 4 2 2 4 2 3 2 2 5" xfId="42018" xr:uid="{00000000-0005-0000-0000-00008AD40000}"/>
    <cellStyle name="Normal 3 4 2 2 4 2 3 2 2 6" xfId="50404" xr:uid="{00000000-0005-0000-0000-00008BD40000}"/>
    <cellStyle name="Normal 3 4 2 2 4 2 3 2 2 7" xfId="58790" xr:uid="{00000000-0005-0000-0000-00008CD40000}"/>
    <cellStyle name="Normal 3 4 2 2 4 2 3 2 3" xfId="8474" xr:uid="{00000000-0005-0000-0000-00008DD40000}"/>
    <cellStyle name="Normal 3 4 2 2 4 2 3 2 3 2" xfId="14150" xr:uid="{00000000-0005-0000-0000-00008ED40000}"/>
    <cellStyle name="Normal 3 4 2 2 4 2 3 2 3 3" xfId="22536" xr:uid="{00000000-0005-0000-0000-00008FD40000}"/>
    <cellStyle name="Normal 3 4 2 2 4 2 3 2 3 4" xfId="30922" xr:uid="{00000000-0005-0000-0000-000090D40000}"/>
    <cellStyle name="Normal 3 4 2 2 4 2 3 2 3 5" xfId="39308" xr:uid="{00000000-0005-0000-0000-000091D40000}"/>
    <cellStyle name="Normal 3 4 2 2 4 2 3 2 3 6" xfId="47694" xr:uid="{00000000-0005-0000-0000-000092D40000}"/>
    <cellStyle name="Normal 3 4 2 2 4 2 3 2 3 7" xfId="56080" xr:uid="{00000000-0005-0000-0000-000093D40000}"/>
    <cellStyle name="Normal 3 4 2 2 4 2 3 2 4" xfId="11184" xr:uid="{00000000-0005-0000-0000-000094D40000}"/>
    <cellStyle name="Normal 3 4 2 2 4 2 3 2 5" xfId="19570" xr:uid="{00000000-0005-0000-0000-000095D40000}"/>
    <cellStyle name="Normal 3 4 2 2 4 2 3 2 6" xfId="27956" xr:uid="{00000000-0005-0000-0000-000096D40000}"/>
    <cellStyle name="Normal 3 4 2 2 4 2 3 2 7" xfId="36342" xr:uid="{00000000-0005-0000-0000-000097D40000}"/>
    <cellStyle name="Normal 3 4 2 2 4 2 3 2 8" xfId="44728" xr:uid="{00000000-0005-0000-0000-000098D40000}"/>
    <cellStyle name="Normal 3 4 2 2 4 2 3 2 9" xfId="53114" xr:uid="{00000000-0005-0000-0000-000099D40000}"/>
    <cellStyle name="Normal 3 4 2 2 4 2 3 3" xfId="4486" xr:uid="{00000000-0005-0000-0000-00009AD40000}"/>
    <cellStyle name="Normal 3 4 2 2 4 2 3 3 2" xfId="15840" xr:uid="{00000000-0005-0000-0000-00009BD40000}"/>
    <cellStyle name="Normal 3 4 2 2 4 2 3 3 3" xfId="24226" xr:uid="{00000000-0005-0000-0000-00009CD40000}"/>
    <cellStyle name="Normal 3 4 2 2 4 2 3 3 4" xfId="32612" xr:uid="{00000000-0005-0000-0000-00009DD40000}"/>
    <cellStyle name="Normal 3 4 2 2 4 2 3 3 5" xfId="40998" xr:uid="{00000000-0005-0000-0000-00009ED40000}"/>
    <cellStyle name="Normal 3 4 2 2 4 2 3 3 6" xfId="49384" xr:uid="{00000000-0005-0000-0000-00009FD40000}"/>
    <cellStyle name="Normal 3 4 2 2 4 2 3 3 7" xfId="57770" xr:uid="{00000000-0005-0000-0000-0000A0D40000}"/>
    <cellStyle name="Normal 3 4 2 2 4 2 3 4" xfId="7454" xr:uid="{00000000-0005-0000-0000-0000A1D40000}"/>
    <cellStyle name="Normal 3 4 2 2 4 2 3 4 2" xfId="13130" xr:uid="{00000000-0005-0000-0000-0000A2D40000}"/>
    <cellStyle name="Normal 3 4 2 2 4 2 3 4 3" xfId="21516" xr:uid="{00000000-0005-0000-0000-0000A3D40000}"/>
    <cellStyle name="Normal 3 4 2 2 4 2 3 4 4" xfId="29902" xr:uid="{00000000-0005-0000-0000-0000A4D40000}"/>
    <cellStyle name="Normal 3 4 2 2 4 2 3 4 5" xfId="38288" xr:uid="{00000000-0005-0000-0000-0000A5D40000}"/>
    <cellStyle name="Normal 3 4 2 2 4 2 3 4 6" xfId="46674" xr:uid="{00000000-0005-0000-0000-0000A6D40000}"/>
    <cellStyle name="Normal 3 4 2 2 4 2 3 4 7" xfId="55060" xr:uid="{00000000-0005-0000-0000-0000A7D40000}"/>
    <cellStyle name="Normal 3 4 2 2 4 2 3 5" xfId="10164" xr:uid="{00000000-0005-0000-0000-0000A8D40000}"/>
    <cellStyle name="Normal 3 4 2 2 4 2 3 6" xfId="18550" xr:uid="{00000000-0005-0000-0000-0000A9D40000}"/>
    <cellStyle name="Normal 3 4 2 2 4 2 3 7" xfId="26936" xr:uid="{00000000-0005-0000-0000-0000AAD40000}"/>
    <cellStyle name="Normal 3 4 2 2 4 2 3 8" xfId="35322" xr:uid="{00000000-0005-0000-0000-0000ABD40000}"/>
    <cellStyle name="Normal 3 4 2 2 4 2 3 9" xfId="43708" xr:uid="{00000000-0005-0000-0000-0000ACD40000}"/>
    <cellStyle name="Normal 3 4 2 2 4 2 4" xfId="2421" xr:uid="{00000000-0005-0000-0000-0000ADD40000}"/>
    <cellStyle name="Normal 3 4 2 2 4 2 4 2" xfId="5138" xr:uid="{00000000-0005-0000-0000-0000AED40000}"/>
    <cellStyle name="Normal 3 4 2 2 4 2 4 2 2" xfId="16492" xr:uid="{00000000-0005-0000-0000-0000AFD40000}"/>
    <cellStyle name="Normal 3 4 2 2 4 2 4 2 3" xfId="24878" xr:uid="{00000000-0005-0000-0000-0000B0D40000}"/>
    <cellStyle name="Normal 3 4 2 2 4 2 4 2 4" xfId="33264" xr:uid="{00000000-0005-0000-0000-0000B1D40000}"/>
    <cellStyle name="Normal 3 4 2 2 4 2 4 2 5" xfId="41650" xr:uid="{00000000-0005-0000-0000-0000B2D40000}"/>
    <cellStyle name="Normal 3 4 2 2 4 2 4 2 6" xfId="50036" xr:uid="{00000000-0005-0000-0000-0000B3D40000}"/>
    <cellStyle name="Normal 3 4 2 2 4 2 4 2 7" xfId="58422" xr:uid="{00000000-0005-0000-0000-0000B4D40000}"/>
    <cellStyle name="Normal 3 4 2 2 4 2 4 3" xfId="8106" xr:uid="{00000000-0005-0000-0000-0000B5D40000}"/>
    <cellStyle name="Normal 3 4 2 2 4 2 4 3 2" xfId="13782" xr:uid="{00000000-0005-0000-0000-0000B6D40000}"/>
    <cellStyle name="Normal 3 4 2 2 4 2 4 3 3" xfId="22168" xr:uid="{00000000-0005-0000-0000-0000B7D40000}"/>
    <cellStyle name="Normal 3 4 2 2 4 2 4 3 4" xfId="30554" xr:uid="{00000000-0005-0000-0000-0000B8D40000}"/>
    <cellStyle name="Normal 3 4 2 2 4 2 4 3 5" xfId="38940" xr:uid="{00000000-0005-0000-0000-0000B9D40000}"/>
    <cellStyle name="Normal 3 4 2 2 4 2 4 3 6" xfId="47326" xr:uid="{00000000-0005-0000-0000-0000BAD40000}"/>
    <cellStyle name="Normal 3 4 2 2 4 2 4 3 7" xfId="55712" xr:uid="{00000000-0005-0000-0000-0000BBD40000}"/>
    <cellStyle name="Normal 3 4 2 2 4 2 4 4" xfId="10816" xr:uid="{00000000-0005-0000-0000-0000BCD40000}"/>
    <cellStyle name="Normal 3 4 2 2 4 2 4 5" xfId="19202" xr:uid="{00000000-0005-0000-0000-0000BDD40000}"/>
    <cellStyle name="Normal 3 4 2 2 4 2 4 6" xfId="27588" xr:uid="{00000000-0005-0000-0000-0000BED40000}"/>
    <cellStyle name="Normal 3 4 2 2 4 2 4 7" xfId="35974" xr:uid="{00000000-0005-0000-0000-0000BFD40000}"/>
    <cellStyle name="Normal 3 4 2 2 4 2 4 8" xfId="44360" xr:uid="{00000000-0005-0000-0000-0000C0D40000}"/>
    <cellStyle name="Normal 3 4 2 2 4 2 4 9" xfId="52746" xr:uid="{00000000-0005-0000-0000-0000C1D40000}"/>
    <cellStyle name="Normal 3 4 2 2 4 2 5" xfId="3641" xr:uid="{00000000-0005-0000-0000-0000C2D40000}"/>
    <cellStyle name="Normal 3 4 2 2 4 2 5 2" xfId="14995" xr:uid="{00000000-0005-0000-0000-0000C3D40000}"/>
    <cellStyle name="Normal 3 4 2 2 4 2 5 3" xfId="23381" xr:uid="{00000000-0005-0000-0000-0000C4D40000}"/>
    <cellStyle name="Normal 3 4 2 2 4 2 5 4" xfId="31767" xr:uid="{00000000-0005-0000-0000-0000C5D40000}"/>
    <cellStyle name="Normal 3 4 2 2 4 2 5 5" xfId="40153" xr:uid="{00000000-0005-0000-0000-0000C6D40000}"/>
    <cellStyle name="Normal 3 4 2 2 4 2 5 6" xfId="48539" xr:uid="{00000000-0005-0000-0000-0000C7D40000}"/>
    <cellStyle name="Normal 3 4 2 2 4 2 5 7" xfId="56925" xr:uid="{00000000-0005-0000-0000-0000C8D40000}"/>
    <cellStyle name="Normal 3 4 2 2 4 2 6" xfId="6609" xr:uid="{00000000-0005-0000-0000-0000C9D40000}"/>
    <cellStyle name="Normal 3 4 2 2 4 2 6 2" xfId="12285" xr:uid="{00000000-0005-0000-0000-0000CAD40000}"/>
    <cellStyle name="Normal 3 4 2 2 4 2 6 3" xfId="20671" xr:uid="{00000000-0005-0000-0000-0000CBD40000}"/>
    <cellStyle name="Normal 3 4 2 2 4 2 6 4" xfId="29057" xr:uid="{00000000-0005-0000-0000-0000CCD40000}"/>
    <cellStyle name="Normal 3 4 2 2 4 2 6 5" xfId="37443" xr:uid="{00000000-0005-0000-0000-0000CDD40000}"/>
    <cellStyle name="Normal 3 4 2 2 4 2 6 6" xfId="45829" xr:uid="{00000000-0005-0000-0000-0000CED40000}"/>
    <cellStyle name="Normal 3 4 2 2 4 2 6 7" xfId="54215" xr:uid="{00000000-0005-0000-0000-0000CFD40000}"/>
    <cellStyle name="Normal 3 4 2 2 4 2 7" xfId="9319" xr:uid="{00000000-0005-0000-0000-0000D0D40000}"/>
    <cellStyle name="Normal 3 4 2 2 4 2 8" xfId="17705" xr:uid="{00000000-0005-0000-0000-0000D1D40000}"/>
    <cellStyle name="Normal 3 4 2 2 4 2 9" xfId="26091" xr:uid="{00000000-0005-0000-0000-0000D2D40000}"/>
    <cellStyle name="Normal 3 4 2 2 4 3" xfId="1316" xr:uid="{00000000-0005-0000-0000-0000D3D40000}"/>
    <cellStyle name="Normal 3 4 2 2 4 3 10" xfId="43341" xr:uid="{00000000-0005-0000-0000-0000D4D40000}"/>
    <cellStyle name="Normal 3 4 2 2 4 3 11" xfId="51727" xr:uid="{00000000-0005-0000-0000-0000D5D40000}"/>
    <cellStyle name="Normal 3 4 2 2 4 3 12" xfId="60113" xr:uid="{00000000-0005-0000-0000-0000D6D40000}"/>
    <cellStyle name="Normal 3 4 2 2 4 3 13" xfId="61496" xr:uid="{00000000-0005-0000-0000-0000D7D40000}"/>
    <cellStyle name="Normal 3 4 2 2 4 3 2" xfId="1959" xr:uid="{00000000-0005-0000-0000-0000D8D40000}"/>
    <cellStyle name="Normal 3 4 2 2 4 3 2 10" xfId="52284" xr:uid="{00000000-0005-0000-0000-0000D9D40000}"/>
    <cellStyle name="Normal 3 4 2 2 4 3 2 11" xfId="60670" xr:uid="{00000000-0005-0000-0000-0000DAD40000}"/>
    <cellStyle name="Normal 3 4 2 2 4 3 2 2" xfId="3267" xr:uid="{00000000-0005-0000-0000-0000DBD40000}"/>
    <cellStyle name="Normal 3 4 2 2 4 3 2 2 2" xfId="5984" xr:uid="{00000000-0005-0000-0000-0000DCD40000}"/>
    <cellStyle name="Normal 3 4 2 2 4 3 2 2 2 2" xfId="17338" xr:uid="{00000000-0005-0000-0000-0000DDD40000}"/>
    <cellStyle name="Normal 3 4 2 2 4 3 2 2 2 3" xfId="25724" xr:uid="{00000000-0005-0000-0000-0000DED40000}"/>
    <cellStyle name="Normal 3 4 2 2 4 3 2 2 2 4" xfId="34110" xr:uid="{00000000-0005-0000-0000-0000DFD40000}"/>
    <cellStyle name="Normal 3 4 2 2 4 3 2 2 2 5" xfId="42496" xr:uid="{00000000-0005-0000-0000-0000E0D40000}"/>
    <cellStyle name="Normal 3 4 2 2 4 3 2 2 2 6" xfId="50882" xr:uid="{00000000-0005-0000-0000-0000E1D40000}"/>
    <cellStyle name="Normal 3 4 2 2 4 3 2 2 2 7" xfId="59268" xr:uid="{00000000-0005-0000-0000-0000E2D40000}"/>
    <cellStyle name="Normal 3 4 2 2 4 3 2 2 3" xfId="8952" xr:uid="{00000000-0005-0000-0000-0000E3D40000}"/>
    <cellStyle name="Normal 3 4 2 2 4 3 2 2 3 2" xfId="14628" xr:uid="{00000000-0005-0000-0000-0000E4D40000}"/>
    <cellStyle name="Normal 3 4 2 2 4 3 2 2 3 3" xfId="23014" xr:uid="{00000000-0005-0000-0000-0000E5D40000}"/>
    <cellStyle name="Normal 3 4 2 2 4 3 2 2 3 4" xfId="31400" xr:uid="{00000000-0005-0000-0000-0000E6D40000}"/>
    <cellStyle name="Normal 3 4 2 2 4 3 2 2 3 5" xfId="39786" xr:uid="{00000000-0005-0000-0000-0000E7D40000}"/>
    <cellStyle name="Normal 3 4 2 2 4 3 2 2 3 6" xfId="48172" xr:uid="{00000000-0005-0000-0000-0000E8D40000}"/>
    <cellStyle name="Normal 3 4 2 2 4 3 2 2 3 7" xfId="56558" xr:uid="{00000000-0005-0000-0000-0000E9D40000}"/>
    <cellStyle name="Normal 3 4 2 2 4 3 2 2 4" xfId="11662" xr:uid="{00000000-0005-0000-0000-0000EAD40000}"/>
    <cellStyle name="Normal 3 4 2 2 4 3 2 2 5" xfId="20048" xr:uid="{00000000-0005-0000-0000-0000EBD40000}"/>
    <cellStyle name="Normal 3 4 2 2 4 3 2 2 6" xfId="28434" xr:uid="{00000000-0005-0000-0000-0000ECD40000}"/>
    <cellStyle name="Normal 3 4 2 2 4 3 2 2 7" xfId="36820" xr:uid="{00000000-0005-0000-0000-0000EDD40000}"/>
    <cellStyle name="Normal 3 4 2 2 4 3 2 2 8" xfId="45206" xr:uid="{00000000-0005-0000-0000-0000EED40000}"/>
    <cellStyle name="Normal 3 4 2 2 4 3 2 2 9" xfId="53592" xr:uid="{00000000-0005-0000-0000-0000EFD40000}"/>
    <cellStyle name="Normal 3 4 2 2 4 3 2 3" xfId="4676" xr:uid="{00000000-0005-0000-0000-0000F0D40000}"/>
    <cellStyle name="Normal 3 4 2 2 4 3 2 3 2" xfId="16030" xr:uid="{00000000-0005-0000-0000-0000F1D40000}"/>
    <cellStyle name="Normal 3 4 2 2 4 3 2 3 3" xfId="24416" xr:uid="{00000000-0005-0000-0000-0000F2D40000}"/>
    <cellStyle name="Normal 3 4 2 2 4 3 2 3 4" xfId="32802" xr:uid="{00000000-0005-0000-0000-0000F3D40000}"/>
    <cellStyle name="Normal 3 4 2 2 4 3 2 3 5" xfId="41188" xr:uid="{00000000-0005-0000-0000-0000F4D40000}"/>
    <cellStyle name="Normal 3 4 2 2 4 3 2 3 6" xfId="49574" xr:uid="{00000000-0005-0000-0000-0000F5D40000}"/>
    <cellStyle name="Normal 3 4 2 2 4 3 2 3 7" xfId="57960" xr:uid="{00000000-0005-0000-0000-0000F6D40000}"/>
    <cellStyle name="Normal 3 4 2 2 4 3 2 4" xfId="7644" xr:uid="{00000000-0005-0000-0000-0000F7D40000}"/>
    <cellStyle name="Normal 3 4 2 2 4 3 2 4 2" xfId="13320" xr:uid="{00000000-0005-0000-0000-0000F8D40000}"/>
    <cellStyle name="Normal 3 4 2 2 4 3 2 4 3" xfId="21706" xr:uid="{00000000-0005-0000-0000-0000F9D40000}"/>
    <cellStyle name="Normal 3 4 2 2 4 3 2 4 4" xfId="30092" xr:uid="{00000000-0005-0000-0000-0000FAD40000}"/>
    <cellStyle name="Normal 3 4 2 2 4 3 2 4 5" xfId="38478" xr:uid="{00000000-0005-0000-0000-0000FBD40000}"/>
    <cellStyle name="Normal 3 4 2 2 4 3 2 4 6" xfId="46864" xr:uid="{00000000-0005-0000-0000-0000FCD40000}"/>
    <cellStyle name="Normal 3 4 2 2 4 3 2 4 7" xfId="55250" xr:uid="{00000000-0005-0000-0000-0000FDD40000}"/>
    <cellStyle name="Normal 3 4 2 2 4 3 2 5" xfId="10354" xr:uid="{00000000-0005-0000-0000-0000FED40000}"/>
    <cellStyle name="Normal 3 4 2 2 4 3 2 6" xfId="18740" xr:uid="{00000000-0005-0000-0000-0000FFD40000}"/>
    <cellStyle name="Normal 3 4 2 2 4 3 2 7" xfId="27126" xr:uid="{00000000-0005-0000-0000-000000D50000}"/>
    <cellStyle name="Normal 3 4 2 2 4 3 2 8" xfId="35512" xr:uid="{00000000-0005-0000-0000-000001D50000}"/>
    <cellStyle name="Normal 3 4 2 2 4 3 2 9" xfId="43898" xr:uid="{00000000-0005-0000-0000-000002D50000}"/>
    <cellStyle name="Normal 3 4 2 2 4 3 3" xfId="2422" xr:uid="{00000000-0005-0000-0000-000003D50000}"/>
    <cellStyle name="Normal 3 4 2 2 4 3 3 2" xfId="5139" xr:uid="{00000000-0005-0000-0000-000004D50000}"/>
    <cellStyle name="Normal 3 4 2 2 4 3 3 2 2" xfId="16493" xr:uid="{00000000-0005-0000-0000-000005D50000}"/>
    <cellStyle name="Normal 3 4 2 2 4 3 3 2 3" xfId="24879" xr:uid="{00000000-0005-0000-0000-000006D50000}"/>
    <cellStyle name="Normal 3 4 2 2 4 3 3 2 4" xfId="33265" xr:uid="{00000000-0005-0000-0000-000007D50000}"/>
    <cellStyle name="Normal 3 4 2 2 4 3 3 2 5" xfId="41651" xr:uid="{00000000-0005-0000-0000-000008D50000}"/>
    <cellStyle name="Normal 3 4 2 2 4 3 3 2 6" xfId="50037" xr:uid="{00000000-0005-0000-0000-000009D50000}"/>
    <cellStyle name="Normal 3 4 2 2 4 3 3 2 7" xfId="58423" xr:uid="{00000000-0005-0000-0000-00000AD50000}"/>
    <cellStyle name="Normal 3 4 2 2 4 3 3 3" xfId="8107" xr:uid="{00000000-0005-0000-0000-00000BD50000}"/>
    <cellStyle name="Normal 3 4 2 2 4 3 3 3 2" xfId="13783" xr:uid="{00000000-0005-0000-0000-00000CD50000}"/>
    <cellStyle name="Normal 3 4 2 2 4 3 3 3 3" xfId="22169" xr:uid="{00000000-0005-0000-0000-00000DD50000}"/>
    <cellStyle name="Normal 3 4 2 2 4 3 3 3 4" xfId="30555" xr:uid="{00000000-0005-0000-0000-00000ED50000}"/>
    <cellStyle name="Normal 3 4 2 2 4 3 3 3 5" xfId="38941" xr:uid="{00000000-0005-0000-0000-00000FD50000}"/>
    <cellStyle name="Normal 3 4 2 2 4 3 3 3 6" xfId="47327" xr:uid="{00000000-0005-0000-0000-000010D50000}"/>
    <cellStyle name="Normal 3 4 2 2 4 3 3 3 7" xfId="55713" xr:uid="{00000000-0005-0000-0000-000011D50000}"/>
    <cellStyle name="Normal 3 4 2 2 4 3 3 4" xfId="10817" xr:uid="{00000000-0005-0000-0000-000012D50000}"/>
    <cellStyle name="Normal 3 4 2 2 4 3 3 5" xfId="19203" xr:uid="{00000000-0005-0000-0000-000013D50000}"/>
    <cellStyle name="Normal 3 4 2 2 4 3 3 6" xfId="27589" xr:uid="{00000000-0005-0000-0000-000014D50000}"/>
    <cellStyle name="Normal 3 4 2 2 4 3 3 7" xfId="35975" xr:uid="{00000000-0005-0000-0000-000015D50000}"/>
    <cellStyle name="Normal 3 4 2 2 4 3 3 8" xfId="44361" xr:uid="{00000000-0005-0000-0000-000016D50000}"/>
    <cellStyle name="Normal 3 4 2 2 4 3 3 9" xfId="52747" xr:uid="{00000000-0005-0000-0000-000017D50000}"/>
    <cellStyle name="Normal 3 4 2 2 4 3 4" xfId="4119" xr:uid="{00000000-0005-0000-0000-000018D50000}"/>
    <cellStyle name="Normal 3 4 2 2 4 3 4 2" xfId="15473" xr:uid="{00000000-0005-0000-0000-000019D50000}"/>
    <cellStyle name="Normal 3 4 2 2 4 3 4 3" xfId="23859" xr:uid="{00000000-0005-0000-0000-00001AD50000}"/>
    <cellStyle name="Normal 3 4 2 2 4 3 4 4" xfId="32245" xr:uid="{00000000-0005-0000-0000-00001BD50000}"/>
    <cellStyle name="Normal 3 4 2 2 4 3 4 5" xfId="40631" xr:uid="{00000000-0005-0000-0000-00001CD50000}"/>
    <cellStyle name="Normal 3 4 2 2 4 3 4 6" xfId="49017" xr:uid="{00000000-0005-0000-0000-00001DD50000}"/>
    <cellStyle name="Normal 3 4 2 2 4 3 4 7" xfId="57403" xr:uid="{00000000-0005-0000-0000-00001ED50000}"/>
    <cellStyle name="Normal 3 4 2 2 4 3 5" xfId="7087" xr:uid="{00000000-0005-0000-0000-00001FD50000}"/>
    <cellStyle name="Normal 3 4 2 2 4 3 5 2" xfId="12763" xr:uid="{00000000-0005-0000-0000-000020D50000}"/>
    <cellStyle name="Normal 3 4 2 2 4 3 5 3" xfId="21149" xr:uid="{00000000-0005-0000-0000-000021D50000}"/>
    <cellStyle name="Normal 3 4 2 2 4 3 5 4" xfId="29535" xr:uid="{00000000-0005-0000-0000-000022D50000}"/>
    <cellStyle name="Normal 3 4 2 2 4 3 5 5" xfId="37921" xr:uid="{00000000-0005-0000-0000-000023D50000}"/>
    <cellStyle name="Normal 3 4 2 2 4 3 5 6" xfId="46307" xr:uid="{00000000-0005-0000-0000-000024D50000}"/>
    <cellStyle name="Normal 3 4 2 2 4 3 5 7" xfId="54693" xr:uid="{00000000-0005-0000-0000-000025D50000}"/>
    <cellStyle name="Normal 3 4 2 2 4 3 6" xfId="9797" xr:uid="{00000000-0005-0000-0000-000026D50000}"/>
    <cellStyle name="Normal 3 4 2 2 4 3 7" xfId="18183" xr:uid="{00000000-0005-0000-0000-000027D50000}"/>
    <cellStyle name="Normal 3 4 2 2 4 3 8" xfId="26569" xr:uid="{00000000-0005-0000-0000-000028D50000}"/>
    <cellStyle name="Normal 3 4 2 2 4 3 9" xfId="34955" xr:uid="{00000000-0005-0000-0000-000029D50000}"/>
    <cellStyle name="Normal 3 4 2 2 4 4" xfId="1314" xr:uid="{00000000-0005-0000-0000-00002AD50000}"/>
    <cellStyle name="Normal 3 4 2 2 4 4 10" xfId="51725" xr:uid="{00000000-0005-0000-0000-00002BD50000}"/>
    <cellStyle name="Normal 3 4 2 2 4 4 11" xfId="60111" xr:uid="{00000000-0005-0000-0000-00002CD50000}"/>
    <cellStyle name="Normal 3 4 2 2 4 4 2" xfId="3265" xr:uid="{00000000-0005-0000-0000-00002DD50000}"/>
    <cellStyle name="Normal 3 4 2 2 4 4 2 2" xfId="5982" xr:uid="{00000000-0005-0000-0000-00002ED50000}"/>
    <cellStyle name="Normal 3 4 2 2 4 4 2 2 2" xfId="17336" xr:uid="{00000000-0005-0000-0000-00002FD50000}"/>
    <cellStyle name="Normal 3 4 2 2 4 4 2 2 3" xfId="25722" xr:uid="{00000000-0005-0000-0000-000030D50000}"/>
    <cellStyle name="Normal 3 4 2 2 4 4 2 2 4" xfId="34108" xr:uid="{00000000-0005-0000-0000-000031D50000}"/>
    <cellStyle name="Normal 3 4 2 2 4 4 2 2 5" xfId="42494" xr:uid="{00000000-0005-0000-0000-000032D50000}"/>
    <cellStyle name="Normal 3 4 2 2 4 4 2 2 6" xfId="50880" xr:uid="{00000000-0005-0000-0000-000033D50000}"/>
    <cellStyle name="Normal 3 4 2 2 4 4 2 2 7" xfId="59266" xr:uid="{00000000-0005-0000-0000-000034D50000}"/>
    <cellStyle name="Normal 3 4 2 2 4 4 2 3" xfId="8950" xr:uid="{00000000-0005-0000-0000-000035D50000}"/>
    <cellStyle name="Normal 3 4 2 2 4 4 2 3 2" xfId="14626" xr:uid="{00000000-0005-0000-0000-000036D50000}"/>
    <cellStyle name="Normal 3 4 2 2 4 4 2 3 3" xfId="23012" xr:uid="{00000000-0005-0000-0000-000037D50000}"/>
    <cellStyle name="Normal 3 4 2 2 4 4 2 3 4" xfId="31398" xr:uid="{00000000-0005-0000-0000-000038D50000}"/>
    <cellStyle name="Normal 3 4 2 2 4 4 2 3 5" xfId="39784" xr:uid="{00000000-0005-0000-0000-000039D50000}"/>
    <cellStyle name="Normal 3 4 2 2 4 4 2 3 6" xfId="48170" xr:uid="{00000000-0005-0000-0000-00003AD50000}"/>
    <cellStyle name="Normal 3 4 2 2 4 4 2 3 7" xfId="56556" xr:uid="{00000000-0005-0000-0000-00003BD50000}"/>
    <cellStyle name="Normal 3 4 2 2 4 4 2 4" xfId="11660" xr:uid="{00000000-0005-0000-0000-00003CD50000}"/>
    <cellStyle name="Normal 3 4 2 2 4 4 2 5" xfId="20046" xr:uid="{00000000-0005-0000-0000-00003DD50000}"/>
    <cellStyle name="Normal 3 4 2 2 4 4 2 6" xfId="28432" xr:uid="{00000000-0005-0000-0000-00003ED50000}"/>
    <cellStyle name="Normal 3 4 2 2 4 4 2 7" xfId="36818" xr:uid="{00000000-0005-0000-0000-00003FD50000}"/>
    <cellStyle name="Normal 3 4 2 2 4 4 2 8" xfId="45204" xr:uid="{00000000-0005-0000-0000-000040D50000}"/>
    <cellStyle name="Normal 3 4 2 2 4 4 2 9" xfId="53590" xr:uid="{00000000-0005-0000-0000-000041D50000}"/>
    <cellStyle name="Normal 3 4 2 2 4 4 3" xfId="4117" xr:uid="{00000000-0005-0000-0000-000042D50000}"/>
    <cellStyle name="Normal 3 4 2 2 4 4 3 2" xfId="15471" xr:uid="{00000000-0005-0000-0000-000043D50000}"/>
    <cellStyle name="Normal 3 4 2 2 4 4 3 3" xfId="23857" xr:uid="{00000000-0005-0000-0000-000044D50000}"/>
    <cellStyle name="Normal 3 4 2 2 4 4 3 4" xfId="32243" xr:uid="{00000000-0005-0000-0000-000045D50000}"/>
    <cellStyle name="Normal 3 4 2 2 4 4 3 5" xfId="40629" xr:uid="{00000000-0005-0000-0000-000046D50000}"/>
    <cellStyle name="Normal 3 4 2 2 4 4 3 6" xfId="49015" xr:uid="{00000000-0005-0000-0000-000047D50000}"/>
    <cellStyle name="Normal 3 4 2 2 4 4 3 7" xfId="57401" xr:uid="{00000000-0005-0000-0000-000048D50000}"/>
    <cellStyle name="Normal 3 4 2 2 4 4 4" xfId="7085" xr:uid="{00000000-0005-0000-0000-000049D50000}"/>
    <cellStyle name="Normal 3 4 2 2 4 4 4 2" xfId="12761" xr:uid="{00000000-0005-0000-0000-00004AD50000}"/>
    <cellStyle name="Normal 3 4 2 2 4 4 4 3" xfId="21147" xr:uid="{00000000-0005-0000-0000-00004BD50000}"/>
    <cellStyle name="Normal 3 4 2 2 4 4 4 4" xfId="29533" xr:uid="{00000000-0005-0000-0000-00004CD50000}"/>
    <cellStyle name="Normal 3 4 2 2 4 4 4 5" xfId="37919" xr:uid="{00000000-0005-0000-0000-00004DD50000}"/>
    <cellStyle name="Normal 3 4 2 2 4 4 4 6" xfId="46305" xr:uid="{00000000-0005-0000-0000-00004ED50000}"/>
    <cellStyle name="Normal 3 4 2 2 4 4 4 7" xfId="54691" xr:uid="{00000000-0005-0000-0000-00004FD50000}"/>
    <cellStyle name="Normal 3 4 2 2 4 4 5" xfId="9795" xr:uid="{00000000-0005-0000-0000-000050D50000}"/>
    <cellStyle name="Normal 3 4 2 2 4 4 6" xfId="18181" xr:uid="{00000000-0005-0000-0000-000051D50000}"/>
    <cellStyle name="Normal 3 4 2 2 4 4 7" xfId="26567" xr:uid="{00000000-0005-0000-0000-000052D50000}"/>
    <cellStyle name="Normal 3 4 2 2 4 4 8" xfId="34953" xr:uid="{00000000-0005-0000-0000-000053D50000}"/>
    <cellStyle name="Normal 3 4 2 2 4 4 9" xfId="43339" xr:uid="{00000000-0005-0000-0000-000054D50000}"/>
    <cellStyle name="Normal 3 4 2 2 4 5" xfId="1768" xr:uid="{00000000-0005-0000-0000-000055D50000}"/>
    <cellStyle name="Normal 3 4 2 2 4 5 10" xfId="52093" xr:uid="{00000000-0005-0000-0000-000056D50000}"/>
    <cellStyle name="Normal 3 4 2 2 4 5 11" xfId="60479" xr:uid="{00000000-0005-0000-0000-000057D50000}"/>
    <cellStyle name="Normal 3 4 2 2 4 5 2" xfId="2788" xr:uid="{00000000-0005-0000-0000-000058D50000}"/>
    <cellStyle name="Normal 3 4 2 2 4 5 2 2" xfId="5505" xr:uid="{00000000-0005-0000-0000-000059D50000}"/>
    <cellStyle name="Normal 3 4 2 2 4 5 2 2 2" xfId="16859" xr:uid="{00000000-0005-0000-0000-00005AD50000}"/>
    <cellStyle name="Normal 3 4 2 2 4 5 2 2 3" xfId="25245" xr:uid="{00000000-0005-0000-0000-00005BD50000}"/>
    <cellStyle name="Normal 3 4 2 2 4 5 2 2 4" xfId="33631" xr:uid="{00000000-0005-0000-0000-00005CD50000}"/>
    <cellStyle name="Normal 3 4 2 2 4 5 2 2 5" xfId="42017" xr:uid="{00000000-0005-0000-0000-00005DD50000}"/>
    <cellStyle name="Normal 3 4 2 2 4 5 2 2 6" xfId="50403" xr:uid="{00000000-0005-0000-0000-00005ED50000}"/>
    <cellStyle name="Normal 3 4 2 2 4 5 2 2 7" xfId="58789" xr:uid="{00000000-0005-0000-0000-00005FD50000}"/>
    <cellStyle name="Normal 3 4 2 2 4 5 2 3" xfId="8473" xr:uid="{00000000-0005-0000-0000-000060D50000}"/>
    <cellStyle name="Normal 3 4 2 2 4 5 2 3 2" xfId="14149" xr:uid="{00000000-0005-0000-0000-000061D50000}"/>
    <cellStyle name="Normal 3 4 2 2 4 5 2 3 3" xfId="22535" xr:uid="{00000000-0005-0000-0000-000062D50000}"/>
    <cellStyle name="Normal 3 4 2 2 4 5 2 3 4" xfId="30921" xr:uid="{00000000-0005-0000-0000-000063D50000}"/>
    <cellStyle name="Normal 3 4 2 2 4 5 2 3 5" xfId="39307" xr:uid="{00000000-0005-0000-0000-000064D50000}"/>
    <cellStyle name="Normal 3 4 2 2 4 5 2 3 6" xfId="47693" xr:uid="{00000000-0005-0000-0000-000065D50000}"/>
    <cellStyle name="Normal 3 4 2 2 4 5 2 3 7" xfId="56079" xr:uid="{00000000-0005-0000-0000-000066D50000}"/>
    <cellStyle name="Normal 3 4 2 2 4 5 2 4" xfId="11183" xr:uid="{00000000-0005-0000-0000-000067D50000}"/>
    <cellStyle name="Normal 3 4 2 2 4 5 2 5" xfId="19569" xr:uid="{00000000-0005-0000-0000-000068D50000}"/>
    <cellStyle name="Normal 3 4 2 2 4 5 2 6" xfId="27955" xr:uid="{00000000-0005-0000-0000-000069D50000}"/>
    <cellStyle name="Normal 3 4 2 2 4 5 2 7" xfId="36341" xr:uid="{00000000-0005-0000-0000-00006AD50000}"/>
    <cellStyle name="Normal 3 4 2 2 4 5 2 8" xfId="44727" xr:uid="{00000000-0005-0000-0000-00006BD50000}"/>
    <cellStyle name="Normal 3 4 2 2 4 5 2 9" xfId="53113" xr:uid="{00000000-0005-0000-0000-00006CD50000}"/>
    <cellStyle name="Normal 3 4 2 2 4 5 3" xfId="4485" xr:uid="{00000000-0005-0000-0000-00006DD50000}"/>
    <cellStyle name="Normal 3 4 2 2 4 5 3 2" xfId="15839" xr:uid="{00000000-0005-0000-0000-00006ED50000}"/>
    <cellStyle name="Normal 3 4 2 2 4 5 3 3" xfId="24225" xr:uid="{00000000-0005-0000-0000-00006FD50000}"/>
    <cellStyle name="Normal 3 4 2 2 4 5 3 4" xfId="32611" xr:uid="{00000000-0005-0000-0000-000070D50000}"/>
    <cellStyle name="Normal 3 4 2 2 4 5 3 5" xfId="40997" xr:uid="{00000000-0005-0000-0000-000071D50000}"/>
    <cellStyle name="Normal 3 4 2 2 4 5 3 6" xfId="49383" xr:uid="{00000000-0005-0000-0000-000072D50000}"/>
    <cellStyle name="Normal 3 4 2 2 4 5 3 7" xfId="57769" xr:uid="{00000000-0005-0000-0000-000073D50000}"/>
    <cellStyle name="Normal 3 4 2 2 4 5 4" xfId="7453" xr:uid="{00000000-0005-0000-0000-000074D50000}"/>
    <cellStyle name="Normal 3 4 2 2 4 5 4 2" xfId="13129" xr:uid="{00000000-0005-0000-0000-000075D50000}"/>
    <cellStyle name="Normal 3 4 2 2 4 5 4 3" xfId="21515" xr:uid="{00000000-0005-0000-0000-000076D50000}"/>
    <cellStyle name="Normal 3 4 2 2 4 5 4 4" xfId="29901" xr:uid="{00000000-0005-0000-0000-000077D50000}"/>
    <cellStyle name="Normal 3 4 2 2 4 5 4 5" xfId="38287" xr:uid="{00000000-0005-0000-0000-000078D50000}"/>
    <cellStyle name="Normal 3 4 2 2 4 5 4 6" xfId="46673" xr:uid="{00000000-0005-0000-0000-000079D50000}"/>
    <cellStyle name="Normal 3 4 2 2 4 5 4 7" xfId="55059" xr:uid="{00000000-0005-0000-0000-00007AD50000}"/>
    <cellStyle name="Normal 3 4 2 2 4 5 5" xfId="10163" xr:uid="{00000000-0005-0000-0000-00007BD50000}"/>
    <cellStyle name="Normal 3 4 2 2 4 5 6" xfId="18549" xr:uid="{00000000-0005-0000-0000-00007CD50000}"/>
    <cellStyle name="Normal 3 4 2 2 4 5 7" xfId="26935" xr:uid="{00000000-0005-0000-0000-00007DD50000}"/>
    <cellStyle name="Normal 3 4 2 2 4 5 8" xfId="35321" xr:uid="{00000000-0005-0000-0000-00007ED50000}"/>
    <cellStyle name="Normal 3 4 2 2 4 5 9" xfId="43707" xr:uid="{00000000-0005-0000-0000-00007FD50000}"/>
    <cellStyle name="Normal 3 4 2 2 4 6" xfId="2420" xr:uid="{00000000-0005-0000-0000-000080D50000}"/>
    <cellStyle name="Normal 3 4 2 2 4 6 2" xfId="5137" xr:uid="{00000000-0005-0000-0000-000081D50000}"/>
    <cellStyle name="Normal 3 4 2 2 4 6 2 2" xfId="16491" xr:uid="{00000000-0005-0000-0000-000082D50000}"/>
    <cellStyle name="Normal 3 4 2 2 4 6 2 3" xfId="24877" xr:uid="{00000000-0005-0000-0000-000083D50000}"/>
    <cellStyle name="Normal 3 4 2 2 4 6 2 4" xfId="33263" xr:uid="{00000000-0005-0000-0000-000084D50000}"/>
    <cellStyle name="Normal 3 4 2 2 4 6 2 5" xfId="41649" xr:uid="{00000000-0005-0000-0000-000085D50000}"/>
    <cellStyle name="Normal 3 4 2 2 4 6 2 6" xfId="50035" xr:uid="{00000000-0005-0000-0000-000086D50000}"/>
    <cellStyle name="Normal 3 4 2 2 4 6 2 7" xfId="58421" xr:uid="{00000000-0005-0000-0000-000087D50000}"/>
    <cellStyle name="Normal 3 4 2 2 4 6 3" xfId="8105" xr:uid="{00000000-0005-0000-0000-000088D50000}"/>
    <cellStyle name="Normal 3 4 2 2 4 6 3 2" xfId="13781" xr:uid="{00000000-0005-0000-0000-000089D50000}"/>
    <cellStyle name="Normal 3 4 2 2 4 6 3 3" xfId="22167" xr:uid="{00000000-0005-0000-0000-00008AD50000}"/>
    <cellStyle name="Normal 3 4 2 2 4 6 3 4" xfId="30553" xr:uid="{00000000-0005-0000-0000-00008BD50000}"/>
    <cellStyle name="Normal 3 4 2 2 4 6 3 5" xfId="38939" xr:uid="{00000000-0005-0000-0000-00008CD50000}"/>
    <cellStyle name="Normal 3 4 2 2 4 6 3 6" xfId="47325" xr:uid="{00000000-0005-0000-0000-00008DD50000}"/>
    <cellStyle name="Normal 3 4 2 2 4 6 3 7" xfId="55711" xr:uid="{00000000-0005-0000-0000-00008ED50000}"/>
    <cellStyle name="Normal 3 4 2 2 4 6 4" xfId="10815" xr:uid="{00000000-0005-0000-0000-00008FD50000}"/>
    <cellStyle name="Normal 3 4 2 2 4 6 5" xfId="19201" xr:uid="{00000000-0005-0000-0000-000090D50000}"/>
    <cellStyle name="Normal 3 4 2 2 4 6 6" xfId="27587" xr:uid="{00000000-0005-0000-0000-000091D50000}"/>
    <cellStyle name="Normal 3 4 2 2 4 6 7" xfId="35973" xr:uid="{00000000-0005-0000-0000-000092D50000}"/>
    <cellStyle name="Normal 3 4 2 2 4 6 8" xfId="44359" xr:uid="{00000000-0005-0000-0000-000093D50000}"/>
    <cellStyle name="Normal 3 4 2 2 4 6 9" xfId="52745" xr:uid="{00000000-0005-0000-0000-000094D50000}"/>
    <cellStyle name="Normal 3 4 2 2 4 7" xfId="798" xr:uid="{00000000-0005-0000-0000-000095D50000}"/>
    <cellStyle name="Normal 3 4 2 2 4 7 2" xfId="6608" xr:uid="{00000000-0005-0000-0000-000096D50000}"/>
    <cellStyle name="Normal 3 4 2 2 4 7 3" xfId="12284" xr:uid="{00000000-0005-0000-0000-000097D50000}"/>
    <cellStyle name="Normal 3 4 2 2 4 7 4" xfId="20670" xr:uid="{00000000-0005-0000-0000-000098D50000}"/>
    <cellStyle name="Normal 3 4 2 2 4 7 5" xfId="29056" xr:uid="{00000000-0005-0000-0000-000099D50000}"/>
    <cellStyle name="Normal 3 4 2 2 4 7 6" xfId="37442" xr:uid="{00000000-0005-0000-0000-00009AD50000}"/>
    <cellStyle name="Normal 3 4 2 2 4 7 7" xfId="45828" xr:uid="{00000000-0005-0000-0000-00009BD50000}"/>
    <cellStyle name="Normal 3 4 2 2 4 7 8" xfId="54214" xr:uid="{00000000-0005-0000-0000-00009CD50000}"/>
    <cellStyle name="Normal 3 4 2 2 4 8" xfId="3640" xr:uid="{00000000-0005-0000-0000-00009DD50000}"/>
    <cellStyle name="Normal 3 4 2 2 4 8 2" xfId="14994" xr:uid="{00000000-0005-0000-0000-00009ED50000}"/>
    <cellStyle name="Normal 3 4 2 2 4 8 3" xfId="23380" xr:uid="{00000000-0005-0000-0000-00009FD50000}"/>
    <cellStyle name="Normal 3 4 2 2 4 8 4" xfId="31766" xr:uid="{00000000-0005-0000-0000-0000A0D50000}"/>
    <cellStyle name="Normal 3 4 2 2 4 8 5" xfId="40152" xr:uid="{00000000-0005-0000-0000-0000A1D50000}"/>
    <cellStyle name="Normal 3 4 2 2 4 8 6" xfId="48538" xr:uid="{00000000-0005-0000-0000-0000A2D50000}"/>
    <cellStyle name="Normal 3 4 2 2 4 8 7" xfId="56924" xr:uid="{00000000-0005-0000-0000-0000A3D50000}"/>
    <cellStyle name="Normal 3 4 2 2 4 9" xfId="6253" xr:uid="{00000000-0005-0000-0000-0000A4D50000}"/>
    <cellStyle name="Normal 3 4 2 2 4 9 2" xfId="11929" xr:uid="{00000000-0005-0000-0000-0000A5D50000}"/>
    <cellStyle name="Normal 3 4 2 2 4 9 3" xfId="20315" xr:uid="{00000000-0005-0000-0000-0000A6D50000}"/>
    <cellStyle name="Normal 3 4 2 2 4 9 4" xfId="28701" xr:uid="{00000000-0005-0000-0000-0000A7D50000}"/>
    <cellStyle name="Normal 3 4 2 2 4 9 5" xfId="37087" xr:uid="{00000000-0005-0000-0000-0000A8D50000}"/>
    <cellStyle name="Normal 3 4 2 2 4 9 6" xfId="45473" xr:uid="{00000000-0005-0000-0000-0000A9D50000}"/>
    <cellStyle name="Normal 3 4 2 2 4 9 7" xfId="53859" xr:uid="{00000000-0005-0000-0000-0000AAD50000}"/>
    <cellStyle name="Normal 3 4 2 2 4_Sheet1" xfId="491" xr:uid="{00000000-0005-0000-0000-0000ABD50000}"/>
    <cellStyle name="Normal 3 4 2 2 5" xfId="492" xr:uid="{00000000-0005-0000-0000-0000ACD50000}"/>
    <cellStyle name="Normal 3 4 2 2 5 10" xfId="26092" xr:uid="{00000000-0005-0000-0000-0000ADD50000}"/>
    <cellStyle name="Normal 3 4 2 2 5 11" xfId="34478" xr:uid="{00000000-0005-0000-0000-0000AED50000}"/>
    <cellStyle name="Normal 3 4 2 2 5 12" xfId="42864" xr:uid="{00000000-0005-0000-0000-0000AFD50000}"/>
    <cellStyle name="Normal 3 4 2 2 5 13" xfId="51250" xr:uid="{00000000-0005-0000-0000-0000B0D50000}"/>
    <cellStyle name="Normal 3 4 2 2 5 14" xfId="59636" xr:uid="{00000000-0005-0000-0000-0000B1D50000}"/>
    <cellStyle name="Normal 3 4 2 2 5 15" xfId="61003" xr:uid="{00000000-0005-0000-0000-0000B2D50000}"/>
    <cellStyle name="Normal 3 4 2 2 5 2" xfId="1317" xr:uid="{00000000-0005-0000-0000-0000B3D50000}"/>
    <cellStyle name="Normal 3 4 2 2 5 2 10" xfId="51728" xr:uid="{00000000-0005-0000-0000-0000B4D50000}"/>
    <cellStyle name="Normal 3 4 2 2 5 2 11" xfId="60114" xr:uid="{00000000-0005-0000-0000-0000B5D50000}"/>
    <cellStyle name="Normal 3 4 2 2 5 2 12" xfId="61498" xr:uid="{00000000-0005-0000-0000-0000B6D50000}"/>
    <cellStyle name="Normal 3 4 2 2 5 2 2" xfId="3268" xr:uid="{00000000-0005-0000-0000-0000B7D50000}"/>
    <cellStyle name="Normal 3 4 2 2 5 2 2 2" xfId="5985" xr:uid="{00000000-0005-0000-0000-0000B8D50000}"/>
    <cellStyle name="Normal 3 4 2 2 5 2 2 2 2" xfId="17339" xr:uid="{00000000-0005-0000-0000-0000B9D50000}"/>
    <cellStyle name="Normal 3 4 2 2 5 2 2 2 3" xfId="25725" xr:uid="{00000000-0005-0000-0000-0000BAD50000}"/>
    <cellStyle name="Normal 3 4 2 2 5 2 2 2 4" xfId="34111" xr:uid="{00000000-0005-0000-0000-0000BBD50000}"/>
    <cellStyle name="Normal 3 4 2 2 5 2 2 2 5" xfId="42497" xr:uid="{00000000-0005-0000-0000-0000BCD50000}"/>
    <cellStyle name="Normal 3 4 2 2 5 2 2 2 6" xfId="50883" xr:uid="{00000000-0005-0000-0000-0000BDD50000}"/>
    <cellStyle name="Normal 3 4 2 2 5 2 2 2 7" xfId="59269" xr:uid="{00000000-0005-0000-0000-0000BED50000}"/>
    <cellStyle name="Normal 3 4 2 2 5 2 2 3" xfId="8953" xr:uid="{00000000-0005-0000-0000-0000BFD50000}"/>
    <cellStyle name="Normal 3 4 2 2 5 2 2 3 2" xfId="14629" xr:uid="{00000000-0005-0000-0000-0000C0D50000}"/>
    <cellStyle name="Normal 3 4 2 2 5 2 2 3 3" xfId="23015" xr:uid="{00000000-0005-0000-0000-0000C1D50000}"/>
    <cellStyle name="Normal 3 4 2 2 5 2 2 3 4" xfId="31401" xr:uid="{00000000-0005-0000-0000-0000C2D50000}"/>
    <cellStyle name="Normal 3 4 2 2 5 2 2 3 5" xfId="39787" xr:uid="{00000000-0005-0000-0000-0000C3D50000}"/>
    <cellStyle name="Normal 3 4 2 2 5 2 2 3 6" xfId="48173" xr:uid="{00000000-0005-0000-0000-0000C4D50000}"/>
    <cellStyle name="Normal 3 4 2 2 5 2 2 3 7" xfId="56559" xr:uid="{00000000-0005-0000-0000-0000C5D50000}"/>
    <cellStyle name="Normal 3 4 2 2 5 2 2 4" xfId="11663" xr:uid="{00000000-0005-0000-0000-0000C6D50000}"/>
    <cellStyle name="Normal 3 4 2 2 5 2 2 5" xfId="20049" xr:uid="{00000000-0005-0000-0000-0000C7D50000}"/>
    <cellStyle name="Normal 3 4 2 2 5 2 2 6" xfId="28435" xr:uid="{00000000-0005-0000-0000-0000C8D50000}"/>
    <cellStyle name="Normal 3 4 2 2 5 2 2 7" xfId="36821" xr:uid="{00000000-0005-0000-0000-0000C9D50000}"/>
    <cellStyle name="Normal 3 4 2 2 5 2 2 8" xfId="45207" xr:uid="{00000000-0005-0000-0000-0000CAD50000}"/>
    <cellStyle name="Normal 3 4 2 2 5 2 2 9" xfId="53593" xr:uid="{00000000-0005-0000-0000-0000CBD50000}"/>
    <cellStyle name="Normal 3 4 2 2 5 2 3" xfId="4120" xr:uid="{00000000-0005-0000-0000-0000CCD50000}"/>
    <cellStyle name="Normal 3 4 2 2 5 2 3 2" xfId="15474" xr:uid="{00000000-0005-0000-0000-0000CDD50000}"/>
    <cellStyle name="Normal 3 4 2 2 5 2 3 3" xfId="23860" xr:uid="{00000000-0005-0000-0000-0000CED50000}"/>
    <cellStyle name="Normal 3 4 2 2 5 2 3 4" xfId="32246" xr:uid="{00000000-0005-0000-0000-0000CFD50000}"/>
    <cellStyle name="Normal 3 4 2 2 5 2 3 5" xfId="40632" xr:uid="{00000000-0005-0000-0000-0000D0D50000}"/>
    <cellStyle name="Normal 3 4 2 2 5 2 3 6" xfId="49018" xr:uid="{00000000-0005-0000-0000-0000D1D50000}"/>
    <cellStyle name="Normal 3 4 2 2 5 2 3 7" xfId="57404" xr:uid="{00000000-0005-0000-0000-0000D2D50000}"/>
    <cellStyle name="Normal 3 4 2 2 5 2 4" xfId="7088" xr:uid="{00000000-0005-0000-0000-0000D3D50000}"/>
    <cellStyle name="Normal 3 4 2 2 5 2 4 2" xfId="12764" xr:uid="{00000000-0005-0000-0000-0000D4D50000}"/>
    <cellStyle name="Normal 3 4 2 2 5 2 4 3" xfId="21150" xr:uid="{00000000-0005-0000-0000-0000D5D50000}"/>
    <cellStyle name="Normal 3 4 2 2 5 2 4 4" xfId="29536" xr:uid="{00000000-0005-0000-0000-0000D6D50000}"/>
    <cellStyle name="Normal 3 4 2 2 5 2 4 5" xfId="37922" xr:uid="{00000000-0005-0000-0000-0000D7D50000}"/>
    <cellStyle name="Normal 3 4 2 2 5 2 4 6" xfId="46308" xr:uid="{00000000-0005-0000-0000-0000D8D50000}"/>
    <cellStyle name="Normal 3 4 2 2 5 2 4 7" xfId="54694" xr:uid="{00000000-0005-0000-0000-0000D9D50000}"/>
    <cellStyle name="Normal 3 4 2 2 5 2 5" xfId="9798" xr:uid="{00000000-0005-0000-0000-0000DAD50000}"/>
    <cellStyle name="Normal 3 4 2 2 5 2 6" xfId="18184" xr:uid="{00000000-0005-0000-0000-0000DBD50000}"/>
    <cellStyle name="Normal 3 4 2 2 5 2 7" xfId="26570" xr:uid="{00000000-0005-0000-0000-0000DCD50000}"/>
    <cellStyle name="Normal 3 4 2 2 5 2 8" xfId="34956" xr:uid="{00000000-0005-0000-0000-0000DDD50000}"/>
    <cellStyle name="Normal 3 4 2 2 5 2 9" xfId="43342" xr:uid="{00000000-0005-0000-0000-0000DED50000}"/>
    <cellStyle name="Normal 3 4 2 2 5 3" xfId="1770" xr:uid="{00000000-0005-0000-0000-0000DFD50000}"/>
    <cellStyle name="Normal 3 4 2 2 5 3 10" xfId="52095" xr:uid="{00000000-0005-0000-0000-0000E0D50000}"/>
    <cellStyle name="Normal 3 4 2 2 5 3 11" xfId="60481" xr:uid="{00000000-0005-0000-0000-0000E1D50000}"/>
    <cellStyle name="Normal 3 4 2 2 5 3 2" xfId="2790" xr:uid="{00000000-0005-0000-0000-0000E2D50000}"/>
    <cellStyle name="Normal 3 4 2 2 5 3 2 2" xfId="5507" xr:uid="{00000000-0005-0000-0000-0000E3D50000}"/>
    <cellStyle name="Normal 3 4 2 2 5 3 2 2 2" xfId="16861" xr:uid="{00000000-0005-0000-0000-0000E4D50000}"/>
    <cellStyle name="Normal 3 4 2 2 5 3 2 2 3" xfId="25247" xr:uid="{00000000-0005-0000-0000-0000E5D50000}"/>
    <cellStyle name="Normal 3 4 2 2 5 3 2 2 4" xfId="33633" xr:uid="{00000000-0005-0000-0000-0000E6D50000}"/>
    <cellStyle name="Normal 3 4 2 2 5 3 2 2 5" xfId="42019" xr:uid="{00000000-0005-0000-0000-0000E7D50000}"/>
    <cellStyle name="Normal 3 4 2 2 5 3 2 2 6" xfId="50405" xr:uid="{00000000-0005-0000-0000-0000E8D50000}"/>
    <cellStyle name="Normal 3 4 2 2 5 3 2 2 7" xfId="58791" xr:uid="{00000000-0005-0000-0000-0000E9D50000}"/>
    <cellStyle name="Normal 3 4 2 2 5 3 2 3" xfId="8475" xr:uid="{00000000-0005-0000-0000-0000EAD50000}"/>
    <cellStyle name="Normal 3 4 2 2 5 3 2 3 2" xfId="14151" xr:uid="{00000000-0005-0000-0000-0000EBD50000}"/>
    <cellStyle name="Normal 3 4 2 2 5 3 2 3 3" xfId="22537" xr:uid="{00000000-0005-0000-0000-0000ECD50000}"/>
    <cellStyle name="Normal 3 4 2 2 5 3 2 3 4" xfId="30923" xr:uid="{00000000-0005-0000-0000-0000EDD50000}"/>
    <cellStyle name="Normal 3 4 2 2 5 3 2 3 5" xfId="39309" xr:uid="{00000000-0005-0000-0000-0000EED50000}"/>
    <cellStyle name="Normal 3 4 2 2 5 3 2 3 6" xfId="47695" xr:uid="{00000000-0005-0000-0000-0000EFD50000}"/>
    <cellStyle name="Normal 3 4 2 2 5 3 2 3 7" xfId="56081" xr:uid="{00000000-0005-0000-0000-0000F0D50000}"/>
    <cellStyle name="Normal 3 4 2 2 5 3 2 4" xfId="11185" xr:uid="{00000000-0005-0000-0000-0000F1D50000}"/>
    <cellStyle name="Normal 3 4 2 2 5 3 2 5" xfId="19571" xr:uid="{00000000-0005-0000-0000-0000F2D50000}"/>
    <cellStyle name="Normal 3 4 2 2 5 3 2 6" xfId="27957" xr:uid="{00000000-0005-0000-0000-0000F3D50000}"/>
    <cellStyle name="Normal 3 4 2 2 5 3 2 7" xfId="36343" xr:uid="{00000000-0005-0000-0000-0000F4D50000}"/>
    <cellStyle name="Normal 3 4 2 2 5 3 2 8" xfId="44729" xr:uid="{00000000-0005-0000-0000-0000F5D50000}"/>
    <cellStyle name="Normal 3 4 2 2 5 3 2 9" xfId="53115" xr:uid="{00000000-0005-0000-0000-0000F6D50000}"/>
    <cellStyle name="Normal 3 4 2 2 5 3 3" xfId="4487" xr:uid="{00000000-0005-0000-0000-0000F7D50000}"/>
    <cellStyle name="Normal 3 4 2 2 5 3 3 2" xfId="15841" xr:uid="{00000000-0005-0000-0000-0000F8D50000}"/>
    <cellStyle name="Normal 3 4 2 2 5 3 3 3" xfId="24227" xr:uid="{00000000-0005-0000-0000-0000F9D50000}"/>
    <cellStyle name="Normal 3 4 2 2 5 3 3 4" xfId="32613" xr:uid="{00000000-0005-0000-0000-0000FAD50000}"/>
    <cellStyle name="Normal 3 4 2 2 5 3 3 5" xfId="40999" xr:uid="{00000000-0005-0000-0000-0000FBD50000}"/>
    <cellStyle name="Normal 3 4 2 2 5 3 3 6" xfId="49385" xr:uid="{00000000-0005-0000-0000-0000FCD50000}"/>
    <cellStyle name="Normal 3 4 2 2 5 3 3 7" xfId="57771" xr:uid="{00000000-0005-0000-0000-0000FDD50000}"/>
    <cellStyle name="Normal 3 4 2 2 5 3 4" xfId="7455" xr:uid="{00000000-0005-0000-0000-0000FED50000}"/>
    <cellStyle name="Normal 3 4 2 2 5 3 4 2" xfId="13131" xr:uid="{00000000-0005-0000-0000-0000FFD50000}"/>
    <cellStyle name="Normal 3 4 2 2 5 3 4 3" xfId="21517" xr:uid="{00000000-0005-0000-0000-000000D60000}"/>
    <cellStyle name="Normal 3 4 2 2 5 3 4 4" xfId="29903" xr:uid="{00000000-0005-0000-0000-000001D60000}"/>
    <cellStyle name="Normal 3 4 2 2 5 3 4 5" xfId="38289" xr:uid="{00000000-0005-0000-0000-000002D60000}"/>
    <cellStyle name="Normal 3 4 2 2 5 3 4 6" xfId="46675" xr:uid="{00000000-0005-0000-0000-000003D60000}"/>
    <cellStyle name="Normal 3 4 2 2 5 3 4 7" xfId="55061" xr:uid="{00000000-0005-0000-0000-000004D60000}"/>
    <cellStyle name="Normal 3 4 2 2 5 3 5" xfId="10165" xr:uid="{00000000-0005-0000-0000-000005D60000}"/>
    <cellStyle name="Normal 3 4 2 2 5 3 6" xfId="18551" xr:uid="{00000000-0005-0000-0000-000006D60000}"/>
    <cellStyle name="Normal 3 4 2 2 5 3 7" xfId="26937" xr:uid="{00000000-0005-0000-0000-000007D60000}"/>
    <cellStyle name="Normal 3 4 2 2 5 3 8" xfId="35323" xr:uid="{00000000-0005-0000-0000-000008D60000}"/>
    <cellStyle name="Normal 3 4 2 2 5 3 9" xfId="43709" xr:uid="{00000000-0005-0000-0000-000009D60000}"/>
    <cellStyle name="Normal 3 4 2 2 5 4" xfId="2423" xr:uid="{00000000-0005-0000-0000-00000AD60000}"/>
    <cellStyle name="Normal 3 4 2 2 5 4 2" xfId="5140" xr:uid="{00000000-0005-0000-0000-00000BD60000}"/>
    <cellStyle name="Normal 3 4 2 2 5 4 2 2" xfId="16494" xr:uid="{00000000-0005-0000-0000-00000CD60000}"/>
    <cellStyle name="Normal 3 4 2 2 5 4 2 3" xfId="24880" xr:uid="{00000000-0005-0000-0000-00000DD60000}"/>
    <cellStyle name="Normal 3 4 2 2 5 4 2 4" xfId="33266" xr:uid="{00000000-0005-0000-0000-00000ED60000}"/>
    <cellStyle name="Normal 3 4 2 2 5 4 2 5" xfId="41652" xr:uid="{00000000-0005-0000-0000-00000FD60000}"/>
    <cellStyle name="Normal 3 4 2 2 5 4 2 6" xfId="50038" xr:uid="{00000000-0005-0000-0000-000010D60000}"/>
    <cellStyle name="Normal 3 4 2 2 5 4 2 7" xfId="58424" xr:uid="{00000000-0005-0000-0000-000011D60000}"/>
    <cellStyle name="Normal 3 4 2 2 5 4 3" xfId="8108" xr:uid="{00000000-0005-0000-0000-000012D60000}"/>
    <cellStyle name="Normal 3 4 2 2 5 4 3 2" xfId="13784" xr:uid="{00000000-0005-0000-0000-000013D60000}"/>
    <cellStyle name="Normal 3 4 2 2 5 4 3 3" xfId="22170" xr:uid="{00000000-0005-0000-0000-000014D60000}"/>
    <cellStyle name="Normal 3 4 2 2 5 4 3 4" xfId="30556" xr:uid="{00000000-0005-0000-0000-000015D60000}"/>
    <cellStyle name="Normal 3 4 2 2 5 4 3 5" xfId="38942" xr:uid="{00000000-0005-0000-0000-000016D60000}"/>
    <cellStyle name="Normal 3 4 2 2 5 4 3 6" xfId="47328" xr:uid="{00000000-0005-0000-0000-000017D60000}"/>
    <cellStyle name="Normal 3 4 2 2 5 4 3 7" xfId="55714" xr:uid="{00000000-0005-0000-0000-000018D60000}"/>
    <cellStyle name="Normal 3 4 2 2 5 4 4" xfId="10818" xr:uid="{00000000-0005-0000-0000-000019D60000}"/>
    <cellStyle name="Normal 3 4 2 2 5 4 5" xfId="19204" xr:uid="{00000000-0005-0000-0000-00001AD60000}"/>
    <cellStyle name="Normal 3 4 2 2 5 4 6" xfId="27590" xr:uid="{00000000-0005-0000-0000-00001BD60000}"/>
    <cellStyle name="Normal 3 4 2 2 5 4 7" xfId="35976" xr:uid="{00000000-0005-0000-0000-00001CD60000}"/>
    <cellStyle name="Normal 3 4 2 2 5 4 8" xfId="44362" xr:uid="{00000000-0005-0000-0000-00001DD60000}"/>
    <cellStyle name="Normal 3 4 2 2 5 4 9" xfId="52748" xr:uid="{00000000-0005-0000-0000-00001ED60000}"/>
    <cellStyle name="Normal 3 4 2 2 5 5" xfId="799" xr:uid="{00000000-0005-0000-0000-00001FD60000}"/>
    <cellStyle name="Normal 3 4 2 2 5 5 2" xfId="6610" xr:uid="{00000000-0005-0000-0000-000020D60000}"/>
    <cellStyle name="Normal 3 4 2 2 5 5 3" xfId="12286" xr:uid="{00000000-0005-0000-0000-000021D60000}"/>
    <cellStyle name="Normal 3 4 2 2 5 5 4" xfId="20672" xr:uid="{00000000-0005-0000-0000-000022D60000}"/>
    <cellStyle name="Normal 3 4 2 2 5 5 5" xfId="29058" xr:uid="{00000000-0005-0000-0000-000023D60000}"/>
    <cellStyle name="Normal 3 4 2 2 5 5 6" xfId="37444" xr:uid="{00000000-0005-0000-0000-000024D60000}"/>
    <cellStyle name="Normal 3 4 2 2 5 5 7" xfId="45830" xr:uid="{00000000-0005-0000-0000-000025D60000}"/>
    <cellStyle name="Normal 3 4 2 2 5 5 8" xfId="54216" xr:uid="{00000000-0005-0000-0000-000026D60000}"/>
    <cellStyle name="Normal 3 4 2 2 5 6" xfId="3642" xr:uid="{00000000-0005-0000-0000-000027D60000}"/>
    <cellStyle name="Normal 3 4 2 2 5 6 2" xfId="14996" xr:uid="{00000000-0005-0000-0000-000028D60000}"/>
    <cellStyle name="Normal 3 4 2 2 5 6 3" xfId="23382" xr:uid="{00000000-0005-0000-0000-000029D60000}"/>
    <cellStyle name="Normal 3 4 2 2 5 6 4" xfId="31768" xr:uid="{00000000-0005-0000-0000-00002AD60000}"/>
    <cellStyle name="Normal 3 4 2 2 5 6 5" xfId="40154" xr:uid="{00000000-0005-0000-0000-00002BD60000}"/>
    <cellStyle name="Normal 3 4 2 2 5 6 6" xfId="48540" xr:uid="{00000000-0005-0000-0000-00002CD60000}"/>
    <cellStyle name="Normal 3 4 2 2 5 6 7" xfId="56926" xr:uid="{00000000-0005-0000-0000-00002DD60000}"/>
    <cellStyle name="Normal 3 4 2 2 5 7" xfId="6149" xr:uid="{00000000-0005-0000-0000-00002ED60000}"/>
    <cellStyle name="Normal 3 4 2 2 5 7 2" xfId="11825" xr:uid="{00000000-0005-0000-0000-00002FD60000}"/>
    <cellStyle name="Normal 3 4 2 2 5 7 3" xfId="20211" xr:uid="{00000000-0005-0000-0000-000030D60000}"/>
    <cellStyle name="Normal 3 4 2 2 5 7 4" xfId="28597" xr:uid="{00000000-0005-0000-0000-000031D60000}"/>
    <cellStyle name="Normal 3 4 2 2 5 7 5" xfId="36983" xr:uid="{00000000-0005-0000-0000-000032D60000}"/>
    <cellStyle name="Normal 3 4 2 2 5 7 6" xfId="45369" xr:uid="{00000000-0005-0000-0000-000033D60000}"/>
    <cellStyle name="Normal 3 4 2 2 5 7 7" xfId="53755" xr:uid="{00000000-0005-0000-0000-000034D60000}"/>
    <cellStyle name="Normal 3 4 2 2 5 8" xfId="9320" xr:uid="{00000000-0005-0000-0000-000035D60000}"/>
    <cellStyle name="Normal 3 4 2 2 5 9" xfId="17706" xr:uid="{00000000-0005-0000-0000-000036D60000}"/>
    <cellStyle name="Normal 3 4 2 2 6" xfId="1318" xr:uid="{00000000-0005-0000-0000-000037D60000}"/>
    <cellStyle name="Normal 3 4 2 2 6 10" xfId="43343" xr:uid="{00000000-0005-0000-0000-000038D60000}"/>
    <cellStyle name="Normal 3 4 2 2 6 11" xfId="51729" xr:uid="{00000000-0005-0000-0000-000039D60000}"/>
    <cellStyle name="Normal 3 4 2 2 6 12" xfId="60115" xr:uid="{00000000-0005-0000-0000-00003AD60000}"/>
    <cellStyle name="Normal 3 4 2 2 6 13" xfId="61074" xr:uid="{00000000-0005-0000-0000-00003BD60000}"/>
    <cellStyle name="Normal 3 4 2 2 6 2" xfId="1960" xr:uid="{00000000-0005-0000-0000-00003CD60000}"/>
    <cellStyle name="Normal 3 4 2 2 6 2 10" xfId="52285" xr:uid="{00000000-0005-0000-0000-00003DD60000}"/>
    <cellStyle name="Normal 3 4 2 2 6 2 11" xfId="60671" xr:uid="{00000000-0005-0000-0000-00003ED60000}"/>
    <cellStyle name="Normal 3 4 2 2 6 2 2" xfId="3269" xr:uid="{00000000-0005-0000-0000-00003FD60000}"/>
    <cellStyle name="Normal 3 4 2 2 6 2 2 2" xfId="5986" xr:uid="{00000000-0005-0000-0000-000040D60000}"/>
    <cellStyle name="Normal 3 4 2 2 6 2 2 2 2" xfId="17340" xr:uid="{00000000-0005-0000-0000-000041D60000}"/>
    <cellStyle name="Normal 3 4 2 2 6 2 2 2 3" xfId="25726" xr:uid="{00000000-0005-0000-0000-000042D60000}"/>
    <cellStyle name="Normal 3 4 2 2 6 2 2 2 4" xfId="34112" xr:uid="{00000000-0005-0000-0000-000043D60000}"/>
    <cellStyle name="Normal 3 4 2 2 6 2 2 2 5" xfId="42498" xr:uid="{00000000-0005-0000-0000-000044D60000}"/>
    <cellStyle name="Normal 3 4 2 2 6 2 2 2 6" xfId="50884" xr:uid="{00000000-0005-0000-0000-000045D60000}"/>
    <cellStyle name="Normal 3 4 2 2 6 2 2 2 7" xfId="59270" xr:uid="{00000000-0005-0000-0000-000046D60000}"/>
    <cellStyle name="Normal 3 4 2 2 6 2 2 3" xfId="8954" xr:uid="{00000000-0005-0000-0000-000047D60000}"/>
    <cellStyle name="Normal 3 4 2 2 6 2 2 3 2" xfId="14630" xr:uid="{00000000-0005-0000-0000-000048D60000}"/>
    <cellStyle name="Normal 3 4 2 2 6 2 2 3 3" xfId="23016" xr:uid="{00000000-0005-0000-0000-000049D60000}"/>
    <cellStyle name="Normal 3 4 2 2 6 2 2 3 4" xfId="31402" xr:uid="{00000000-0005-0000-0000-00004AD60000}"/>
    <cellStyle name="Normal 3 4 2 2 6 2 2 3 5" xfId="39788" xr:uid="{00000000-0005-0000-0000-00004BD60000}"/>
    <cellStyle name="Normal 3 4 2 2 6 2 2 3 6" xfId="48174" xr:uid="{00000000-0005-0000-0000-00004CD60000}"/>
    <cellStyle name="Normal 3 4 2 2 6 2 2 3 7" xfId="56560" xr:uid="{00000000-0005-0000-0000-00004DD60000}"/>
    <cellStyle name="Normal 3 4 2 2 6 2 2 4" xfId="11664" xr:uid="{00000000-0005-0000-0000-00004ED60000}"/>
    <cellStyle name="Normal 3 4 2 2 6 2 2 5" xfId="20050" xr:uid="{00000000-0005-0000-0000-00004FD60000}"/>
    <cellStyle name="Normal 3 4 2 2 6 2 2 6" xfId="28436" xr:uid="{00000000-0005-0000-0000-000050D60000}"/>
    <cellStyle name="Normal 3 4 2 2 6 2 2 7" xfId="36822" xr:uid="{00000000-0005-0000-0000-000051D60000}"/>
    <cellStyle name="Normal 3 4 2 2 6 2 2 8" xfId="45208" xr:uid="{00000000-0005-0000-0000-000052D60000}"/>
    <cellStyle name="Normal 3 4 2 2 6 2 2 9" xfId="53594" xr:uid="{00000000-0005-0000-0000-000053D60000}"/>
    <cellStyle name="Normal 3 4 2 2 6 2 3" xfId="4677" xr:uid="{00000000-0005-0000-0000-000054D60000}"/>
    <cellStyle name="Normal 3 4 2 2 6 2 3 2" xfId="16031" xr:uid="{00000000-0005-0000-0000-000055D60000}"/>
    <cellStyle name="Normal 3 4 2 2 6 2 3 3" xfId="24417" xr:uid="{00000000-0005-0000-0000-000056D60000}"/>
    <cellStyle name="Normal 3 4 2 2 6 2 3 4" xfId="32803" xr:uid="{00000000-0005-0000-0000-000057D60000}"/>
    <cellStyle name="Normal 3 4 2 2 6 2 3 5" xfId="41189" xr:uid="{00000000-0005-0000-0000-000058D60000}"/>
    <cellStyle name="Normal 3 4 2 2 6 2 3 6" xfId="49575" xr:uid="{00000000-0005-0000-0000-000059D60000}"/>
    <cellStyle name="Normal 3 4 2 2 6 2 3 7" xfId="57961" xr:uid="{00000000-0005-0000-0000-00005AD60000}"/>
    <cellStyle name="Normal 3 4 2 2 6 2 4" xfId="7645" xr:uid="{00000000-0005-0000-0000-00005BD60000}"/>
    <cellStyle name="Normal 3 4 2 2 6 2 4 2" xfId="13321" xr:uid="{00000000-0005-0000-0000-00005CD60000}"/>
    <cellStyle name="Normal 3 4 2 2 6 2 4 3" xfId="21707" xr:uid="{00000000-0005-0000-0000-00005DD60000}"/>
    <cellStyle name="Normal 3 4 2 2 6 2 4 4" xfId="30093" xr:uid="{00000000-0005-0000-0000-00005ED60000}"/>
    <cellStyle name="Normal 3 4 2 2 6 2 4 5" xfId="38479" xr:uid="{00000000-0005-0000-0000-00005FD60000}"/>
    <cellStyle name="Normal 3 4 2 2 6 2 4 6" xfId="46865" xr:uid="{00000000-0005-0000-0000-000060D60000}"/>
    <cellStyle name="Normal 3 4 2 2 6 2 4 7" xfId="55251" xr:uid="{00000000-0005-0000-0000-000061D60000}"/>
    <cellStyle name="Normal 3 4 2 2 6 2 5" xfId="10355" xr:uid="{00000000-0005-0000-0000-000062D60000}"/>
    <cellStyle name="Normal 3 4 2 2 6 2 6" xfId="18741" xr:uid="{00000000-0005-0000-0000-000063D60000}"/>
    <cellStyle name="Normal 3 4 2 2 6 2 7" xfId="27127" xr:uid="{00000000-0005-0000-0000-000064D60000}"/>
    <cellStyle name="Normal 3 4 2 2 6 2 8" xfId="35513" xr:uid="{00000000-0005-0000-0000-000065D60000}"/>
    <cellStyle name="Normal 3 4 2 2 6 2 9" xfId="43899" xr:uid="{00000000-0005-0000-0000-000066D60000}"/>
    <cellStyle name="Normal 3 4 2 2 6 3" xfId="2424" xr:uid="{00000000-0005-0000-0000-000067D60000}"/>
    <cellStyle name="Normal 3 4 2 2 6 3 2" xfId="5141" xr:uid="{00000000-0005-0000-0000-000068D60000}"/>
    <cellStyle name="Normal 3 4 2 2 6 3 2 2" xfId="16495" xr:uid="{00000000-0005-0000-0000-000069D60000}"/>
    <cellStyle name="Normal 3 4 2 2 6 3 2 3" xfId="24881" xr:uid="{00000000-0005-0000-0000-00006AD60000}"/>
    <cellStyle name="Normal 3 4 2 2 6 3 2 4" xfId="33267" xr:uid="{00000000-0005-0000-0000-00006BD60000}"/>
    <cellStyle name="Normal 3 4 2 2 6 3 2 5" xfId="41653" xr:uid="{00000000-0005-0000-0000-00006CD60000}"/>
    <cellStyle name="Normal 3 4 2 2 6 3 2 6" xfId="50039" xr:uid="{00000000-0005-0000-0000-00006DD60000}"/>
    <cellStyle name="Normal 3 4 2 2 6 3 2 7" xfId="58425" xr:uid="{00000000-0005-0000-0000-00006ED60000}"/>
    <cellStyle name="Normal 3 4 2 2 6 3 3" xfId="8109" xr:uid="{00000000-0005-0000-0000-00006FD60000}"/>
    <cellStyle name="Normal 3 4 2 2 6 3 3 2" xfId="13785" xr:uid="{00000000-0005-0000-0000-000070D60000}"/>
    <cellStyle name="Normal 3 4 2 2 6 3 3 3" xfId="22171" xr:uid="{00000000-0005-0000-0000-000071D60000}"/>
    <cellStyle name="Normal 3 4 2 2 6 3 3 4" xfId="30557" xr:uid="{00000000-0005-0000-0000-000072D60000}"/>
    <cellStyle name="Normal 3 4 2 2 6 3 3 5" xfId="38943" xr:uid="{00000000-0005-0000-0000-000073D60000}"/>
    <cellStyle name="Normal 3 4 2 2 6 3 3 6" xfId="47329" xr:uid="{00000000-0005-0000-0000-000074D60000}"/>
    <cellStyle name="Normal 3 4 2 2 6 3 3 7" xfId="55715" xr:uid="{00000000-0005-0000-0000-000075D60000}"/>
    <cellStyle name="Normal 3 4 2 2 6 3 4" xfId="10819" xr:uid="{00000000-0005-0000-0000-000076D60000}"/>
    <cellStyle name="Normal 3 4 2 2 6 3 5" xfId="19205" xr:uid="{00000000-0005-0000-0000-000077D60000}"/>
    <cellStyle name="Normal 3 4 2 2 6 3 6" xfId="27591" xr:uid="{00000000-0005-0000-0000-000078D60000}"/>
    <cellStyle name="Normal 3 4 2 2 6 3 7" xfId="35977" xr:uid="{00000000-0005-0000-0000-000079D60000}"/>
    <cellStyle name="Normal 3 4 2 2 6 3 8" xfId="44363" xr:uid="{00000000-0005-0000-0000-00007AD60000}"/>
    <cellStyle name="Normal 3 4 2 2 6 3 9" xfId="52749" xr:uid="{00000000-0005-0000-0000-00007BD60000}"/>
    <cellStyle name="Normal 3 4 2 2 6 4" xfId="4121" xr:uid="{00000000-0005-0000-0000-00007CD60000}"/>
    <cellStyle name="Normal 3 4 2 2 6 4 2" xfId="15475" xr:uid="{00000000-0005-0000-0000-00007DD60000}"/>
    <cellStyle name="Normal 3 4 2 2 6 4 3" xfId="23861" xr:uid="{00000000-0005-0000-0000-00007ED60000}"/>
    <cellStyle name="Normal 3 4 2 2 6 4 4" xfId="32247" xr:uid="{00000000-0005-0000-0000-00007FD60000}"/>
    <cellStyle name="Normal 3 4 2 2 6 4 5" xfId="40633" xr:uid="{00000000-0005-0000-0000-000080D60000}"/>
    <cellStyle name="Normal 3 4 2 2 6 4 6" xfId="49019" xr:uid="{00000000-0005-0000-0000-000081D60000}"/>
    <cellStyle name="Normal 3 4 2 2 6 4 7" xfId="57405" xr:uid="{00000000-0005-0000-0000-000082D60000}"/>
    <cellStyle name="Normal 3 4 2 2 6 5" xfId="7089" xr:uid="{00000000-0005-0000-0000-000083D60000}"/>
    <cellStyle name="Normal 3 4 2 2 6 5 2" xfId="12765" xr:uid="{00000000-0005-0000-0000-000084D60000}"/>
    <cellStyle name="Normal 3 4 2 2 6 5 3" xfId="21151" xr:uid="{00000000-0005-0000-0000-000085D60000}"/>
    <cellStyle name="Normal 3 4 2 2 6 5 4" xfId="29537" xr:uid="{00000000-0005-0000-0000-000086D60000}"/>
    <cellStyle name="Normal 3 4 2 2 6 5 5" xfId="37923" xr:uid="{00000000-0005-0000-0000-000087D60000}"/>
    <cellStyle name="Normal 3 4 2 2 6 5 6" xfId="46309" xr:uid="{00000000-0005-0000-0000-000088D60000}"/>
    <cellStyle name="Normal 3 4 2 2 6 5 7" xfId="54695" xr:uid="{00000000-0005-0000-0000-000089D60000}"/>
    <cellStyle name="Normal 3 4 2 2 6 6" xfId="9799" xr:uid="{00000000-0005-0000-0000-00008AD60000}"/>
    <cellStyle name="Normal 3 4 2 2 6 7" xfId="18185" xr:uid="{00000000-0005-0000-0000-00008BD60000}"/>
    <cellStyle name="Normal 3 4 2 2 6 8" xfId="26571" xr:uid="{00000000-0005-0000-0000-00008CD60000}"/>
    <cellStyle name="Normal 3 4 2 2 6 9" xfId="34957" xr:uid="{00000000-0005-0000-0000-00008DD60000}"/>
    <cellStyle name="Normal 3 4 2 2 7" xfId="1304" xr:uid="{00000000-0005-0000-0000-00008ED60000}"/>
    <cellStyle name="Normal 3 4 2 2 7 10" xfId="51715" xr:uid="{00000000-0005-0000-0000-00008FD60000}"/>
    <cellStyle name="Normal 3 4 2 2 7 11" xfId="60101" xr:uid="{00000000-0005-0000-0000-000090D60000}"/>
    <cellStyle name="Normal 3 4 2 2 7 12" xfId="61489" xr:uid="{00000000-0005-0000-0000-000091D60000}"/>
    <cellStyle name="Normal 3 4 2 2 7 2" xfId="3255" xr:uid="{00000000-0005-0000-0000-000092D60000}"/>
    <cellStyle name="Normal 3 4 2 2 7 2 2" xfId="5972" xr:uid="{00000000-0005-0000-0000-000093D60000}"/>
    <cellStyle name="Normal 3 4 2 2 7 2 2 2" xfId="17326" xr:uid="{00000000-0005-0000-0000-000094D60000}"/>
    <cellStyle name="Normal 3 4 2 2 7 2 2 3" xfId="25712" xr:uid="{00000000-0005-0000-0000-000095D60000}"/>
    <cellStyle name="Normal 3 4 2 2 7 2 2 4" xfId="34098" xr:uid="{00000000-0005-0000-0000-000096D60000}"/>
    <cellStyle name="Normal 3 4 2 2 7 2 2 5" xfId="42484" xr:uid="{00000000-0005-0000-0000-000097D60000}"/>
    <cellStyle name="Normal 3 4 2 2 7 2 2 6" xfId="50870" xr:uid="{00000000-0005-0000-0000-000098D60000}"/>
    <cellStyle name="Normal 3 4 2 2 7 2 2 7" xfId="59256" xr:uid="{00000000-0005-0000-0000-000099D60000}"/>
    <cellStyle name="Normal 3 4 2 2 7 2 3" xfId="8940" xr:uid="{00000000-0005-0000-0000-00009AD60000}"/>
    <cellStyle name="Normal 3 4 2 2 7 2 3 2" xfId="14616" xr:uid="{00000000-0005-0000-0000-00009BD60000}"/>
    <cellStyle name="Normal 3 4 2 2 7 2 3 3" xfId="23002" xr:uid="{00000000-0005-0000-0000-00009CD60000}"/>
    <cellStyle name="Normal 3 4 2 2 7 2 3 4" xfId="31388" xr:uid="{00000000-0005-0000-0000-00009DD60000}"/>
    <cellStyle name="Normal 3 4 2 2 7 2 3 5" xfId="39774" xr:uid="{00000000-0005-0000-0000-00009ED60000}"/>
    <cellStyle name="Normal 3 4 2 2 7 2 3 6" xfId="48160" xr:uid="{00000000-0005-0000-0000-00009FD60000}"/>
    <cellStyle name="Normal 3 4 2 2 7 2 3 7" xfId="56546" xr:uid="{00000000-0005-0000-0000-0000A0D60000}"/>
    <cellStyle name="Normal 3 4 2 2 7 2 4" xfId="11650" xr:uid="{00000000-0005-0000-0000-0000A1D60000}"/>
    <cellStyle name="Normal 3 4 2 2 7 2 5" xfId="20036" xr:uid="{00000000-0005-0000-0000-0000A2D60000}"/>
    <cellStyle name="Normal 3 4 2 2 7 2 6" xfId="28422" xr:uid="{00000000-0005-0000-0000-0000A3D60000}"/>
    <cellStyle name="Normal 3 4 2 2 7 2 7" xfId="36808" xr:uid="{00000000-0005-0000-0000-0000A4D60000}"/>
    <cellStyle name="Normal 3 4 2 2 7 2 8" xfId="45194" xr:uid="{00000000-0005-0000-0000-0000A5D60000}"/>
    <cellStyle name="Normal 3 4 2 2 7 2 9" xfId="53580" xr:uid="{00000000-0005-0000-0000-0000A6D60000}"/>
    <cellStyle name="Normal 3 4 2 2 7 3" xfId="4107" xr:uid="{00000000-0005-0000-0000-0000A7D60000}"/>
    <cellStyle name="Normal 3 4 2 2 7 3 2" xfId="15461" xr:uid="{00000000-0005-0000-0000-0000A8D60000}"/>
    <cellStyle name="Normal 3 4 2 2 7 3 3" xfId="23847" xr:uid="{00000000-0005-0000-0000-0000A9D60000}"/>
    <cellStyle name="Normal 3 4 2 2 7 3 4" xfId="32233" xr:uid="{00000000-0005-0000-0000-0000AAD60000}"/>
    <cellStyle name="Normal 3 4 2 2 7 3 5" xfId="40619" xr:uid="{00000000-0005-0000-0000-0000ABD60000}"/>
    <cellStyle name="Normal 3 4 2 2 7 3 6" xfId="49005" xr:uid="{00000000-0005-0000-0000-0000ACD60000}"/>
    <cellStyle name="Normal 3 4 2 2 7 3 7" xfId="57391" xr:uid="{00000000-0005-0000-0000-0000ADD60000}"/>
    <cellStyle name="Normal 3 4 2 2 7 4" xfId="7075" xr:uid="{00000000-0005-0000-0000-0000AED60000}"/>
    <cellStyle name="Normal 3 4 2 2 7 4 2" xfId="12751" xr:uid="{00000000-0005-0000-0000-0000AFD60000}"/>
    <cellStyle name="Normal 3 4 2 2 7 4 3" xfId="21137" xr:uid="{00000000-0005-0000-0000-0000B0D60000}"/>
    <cellStyle name="Normal 3 4 2 2 7 4 4" xfId="29523" xr:uid="{00000000-0005-0000-0000-0000B1D60000}"/>
    <cellStyle name="Normal 3 4 2 2 7 4 5" xfId="37909" xr:uid="{00000000-0005-0000-0000-0000B2D60000}"/>
    <cellStyle name="Normal 3 4 2 2 7 4 6" xfId="46295" xr:uid="{00000000-0005-0000-0000-0000B3D60000}"/>
    <cellStyle name="Normal 3 4 2 2 7 4 7" xfId="54681" xr:uid="{00000000-0005-0000-0000-0000B4D60000}"/>
    <cellStyle name="Normal 3 4 2 2 7 5" xfId="9785" xr:uid="{00000000-0005-0000-0000-0000B5D60000}"/>
    <cellStyle name="Normal 3 4 2 2 7 6" xfId="18171" xr:uid="{00000000-0005-0000-0000-0000B6D60000}"/>
    <cellStyle name="Normal 3 4 2 2 7 7" xfId="26557" xr:uid="{00000000-0005-0000-0000-0000B7D60000}"/>
    <cellStyle name="Normal 3 4 2 2 7 8" xfId="34943" xr:uid="{00000000-0005-0000-0000-0000B8D60000}"/>
    <cellStyle name="Normal 3 4 2 2 7 9" xfId="43329" xr:uid="{00000000-0005-0000-0000-0000B9D60000}"/>
    <cellStyle name="Normal 3 4 2 2 8" xfId="1761" xr:uid="{00000000-0005-0000-0000-0000BAD60000}"/>
    <cellStyle name="Normal 3 4 2 2 8 10" xfId="52086" xr:uid="{00000000-0005-0000-0000-0000BBD60000}"/>
    <cellStyle name="Normal 3 4 2 2 8 11" xfId="60472" xr:uid="{00000000-0005-0000-0000-0000BCD60000}"/>
    <cellStyle name="Normal 3 4 2 2 8 2" xfId="2781" xr:uid="{00000000-0005-0000-0000-0000BDD60000}"/>
    <cellStyle name="Normal 3 4 2 2 8 2 2" xfId="5498" xr:uid="{00000000-0005-0000-0000-0000BED60000}"/>
    <cellStyle name="Normal 3 4 2 2 8 2 2 2" xfId="16852" xr:uid="{00000000-0005-0000-0000-0000BFD60000}"/>
    <cellStyle name="Normal 3 4 2 2 8 2 2 3" xfId="25238" xr:uid="{00000000-0005-0000-0000-0000C0D60000}"/>
    <cellStyle name="Normal 3 4 2 2 8 2 2 4" xfId="33624" xr:uid="{00000000-0005-0000-0000-0000C1D60000}"/>
    <cellStyle name="Normal 3 4 2 2 8 2 2 5" xfId="42010" xr:uid="{00000000-0005-0000-0000-0000C2D60000}"/>
    <cellStyle name="Normal 3 4 2 2 8 2 2 6" xfId="50396" xr:uid="{00000000-0005-0000-0000-0000C3D60000}"/>
    <cellStyle name="Normal 3 4 2 2 8 2 2 7" xfId="58782" xr:uid="{00000000-0005-0000-0000-0000C4D60000}"/>
    <cellStyle name="Normal 3 4 2 2 8 2 3" xfId="8466" xr:uid="{00000000-0005-0000-0000-0000C5D60000}"/>
    <cellStyle name="Normal 3 4 2 2 8 2 3 2" xfId="14142" xr:uid="{00000000-0005-0000-0000-0000C6D60000}"/>
    <cellStyle name="Normal 3 4 2 2 8 2 3 3" xfId="22528" xr:uid="{00000000-0005-0000-0000-0000C7D60000}"/>
    <cellStyle name="Normal 3 4 2 2 8 2 3 4" xfId="30914" xr:uid="{00000000-0005-0000-0000-0000C8D60000}"/>
    <cellStyle name="Normal 3 4 2 2 8 2 3 5" xfId="39300" xr:uid="{00000000-0005-0000-0000-0000C9D60000}"/>
    <cellStyle name="Normal 3 4 2 2 8 2 3 6" xfId="47686" xr:uid="{00000000-0005-0000-0000-0000CAD60000}"/>
    <cellStyle name="Normal 3 4 2 2 8 2 3 7" xfId="56072" xr:uid="{00000000-0005-0000-0000-0000CBD60000}"/>
    <cellStyle name="Normal 3 4 2 2 8 2 4" xfId="11176" xr:uid="{00000000-0005-0000-0000-0000CCD60000}"/>
    <cellStyle name="Normal 3 4 2 2 8 2 5" xfId="19562" xr:uid="{00000000-0005-0000-0000-0000CDD60000}"/>
    <cellStyle name="Normal 3 4 2 2 8 2 6" xfId="27948" xr:uid="{00000000-0005-0000-0000-0000CED60000}"/>
    <cellStyle name="Normal 3 4 2 2 8 2 7" xfId="36334" xr:uid="{00000000-0005-0000-0000-0000CFD60000}"/>
    <cellStyle name="Normal 3 4 2 2 8 2 8" xfId="44720" xr:uid="{00000000-0005-0000-0000-0000D0D60000}"/>
    <cellStyle name="Normal 3 4 2 2 8 2 9" xfId="53106" xr:uid="{00000000-0005-0000-0000-0000D1D60000}"/>
    <cellStyle name="Normal 3 4 2 2 8 3" xfId="4478" xr:uid="{00000000-0005-0000-0000-0000D2D60000}"/>
    <cellStyle name="Normal 3 4 2 2 8 3 2" xfId="15832" xr:uid="{00000000-0005-0000-0000-0000D3D60000}"/>
    <cellStyle name="Normal 3 4 2 2 8 3 3" xfId="24218" xr:uid="{00000000-0005-0000-0000-0000D4D60000}"/>
    <cellStyle name="Normal 3 4 2 2 8 3 4" xfId="32604" xr:uid="{00000000-0005-0000-0000-0000D5D60000}"/>
    <cellStyle name="Normal 3 4 2 2 8 3 5" xfId="40990" xr:uid="{00000000-0005-0000-0000-0000D6D60000}"/>
    <cellStyle name="Normal 3 4 2 2 8 3 6" xfId="49376" xr:uid="{00000000-0005-0000-0000-0000D7D60000}"/>
    <cellStyle name="Normal 3 4 2 2 8 3 7" xfId="57762" xr:uid="{00000000-0005-0000-0000-0000D8D60000}"/>
    <cellStyle name="Normal 3 4 2 2 8 4" xfId="7446" xr:uid="{00000000-0005-0000-0000-0000D9D60000}"/>
    <cellStyle name="Normal 3 4 2 2 8 4 2" xfId="13122" xr:uid="{00000000-0005-0000-0000-0000DAD60000}"/>
    <cellStyle name="Normal 3 4 2 2 8 4 3" xfId="21508" xr:uid="{00000000-0005-0000-0000-0000DBD60000}"/>
    <cellStyle name="Normal 3 4 2 2 8 4 4" xfId="29894" xr:uid="{00000000-0005-0000-0000-0000DCD60000}"/>
    <cellStyle name="Normal 3 4 2 2 8 4 5" xfId="38280" xr:uid="{00000000-0005-0000-0000-0000DDD60000}"/>
    <cellStyle name="Normal 3 4 2 2 8 4 6" xfId="46666" xr:uid="{00000000-0005-0000-0000-0000DED60000}"/>
    <cellStyle name="Normal 3 4 2 2 8 4 7" xfId="55052" xr:uid="{00000000-0005-0000-0000-0000DFD60000}"/>
    <cellStyle name="Normal 3 4 2 2 8 5" xfId="10156" xr:uid="{00000000-0005-0000-0000-0000E0D60000}"/>
    <cellStyle name="Normal 3 4 2 2 8 6" xfId="18542" xr:uid="{00000000-0005-0000-0000-0000E1D60000}"/>
    <cellStyle name="Normal 3 4 2 2 8 7" xfId="26928" xr:uid="{00000000-0005-0000-0000-0000E2D60000}"/>
    <cellStyle name="Normal 3 4 2 2 8 8" xfId="35314" xr:uid="{00000000-0005-0000-0000-0000E3D60000}"/>
    <cellStyle name="Normal 3 4 2 2 8 9" xfId="43700" xr:uid="{00000000-0005-0000-0000-0000E4D60000}"/>
    <cellStyle name="Normal 3 4 2 2 9" xfId="2410" xr:uid="{00000000-0005-0000-0000-0000E5D60000}"/>
    <cellStyle name="Normal 3 4 2 2 9 2" xfId="5127" xr:uid="{00000000-0005-0000-0000-0000E6D60000}"/>
    <cellStyle name="Normal 3 4 2 2 9 2 2" xfId="16481" xr:uid="{00000000-0005-0000-0000-0000E7D60000}"/>
    <cellStyle name="Normal 3 4 2 2 9 2 3" xfId="24867" xr:uid="{00000000-0005-0000-0000-0000E8D60000}"/>
    <cellStyle name="Normal 3 4 2 2 9 2 4" xfId="33253" xr:uid="{00000000-0005-0000-0000-0000E9D60000}"/>
    <cellStyle name="Normal 3 4 2 2 9 2 5" xfId="41639" xr:uid="{00000000-0005-0000-0000-0000EAD60000}"/>
    <cellStyle name="Normal 3 4 2 2 9 2 6" xfId="50025" xr:uid="{00000000-0005-0000-0000-0000EBD60000}"/>
    <cellStyle name="Normal 3 4 2 2 9 2 7" xfId="58411" xr:uid="{00000000-0005-0000-0000-0000ECD60000}"/>
    <cellStyle name="Normal 3 4 2 2 9 3" xfId="8095" xr:uid="{00000000-0005-0000-0000-0000EDD60000}"/>
    <cellStyle name="Normal 3 4 2 2 9 3 2" xfId="13771" xr:uid="{00000000-0005-0000-0000-0000EED60000}"/>
    <cellStyle name="Normal 3 4 2 2 9 3 3" xfId="22157" xr:uid="{00000000-0005-0000-0000-0000EFD60000}"/>
    <cellStyle name="Normal 3 4 2 2 9 3 4" xfId="30543" xr:uid="{00000000-0005-0000-0000-0000F0D60000}"/>
    <cellStyle name="Normal 3 4 2 2 9 3 5" xfId="38929" xr:uid="{00000000-0005-0000-0000-0000F1D60000}"/>
    <cellStyle name="Normal 3 4 2 2 9 3 6" xfId="47315" xr:uid="{00000000-0005-0000-0000-0000F2D60000}"/>
    <cellStyle name="Normal 3 4 2 2 9 3 7" xfId="55701" xr:uid="{00000000-0005-0000-0000-0000F3D60000}"/>
    <cellStyle name="Normal 3 4 2 2 9 4" xfId="10805" xr:uid="{00000000-0005-0000-0000-0000F4D60000}"/>
    <cellStyle name="Normal 3 4 2 2 9 5" xfId="19191" xr:uid="{00000000-0005-0000-0000-0000F5D60000}"/>
    <cellStyle name="Normal 3 4 2 2 9 6" xfId="27577" xr:uid="{00000000-0005-0000-0000-0000F6D60000}"/>
    <cellStyle name="Normal 3 4 2 2 9 7" xfId="35963" xr:uid="{00000000-0005-0000-0000-0000F7D60000}"/>
    <cellStyle name="Normal 3 4 2 2 9 8" xfId="44349" xr:uid="{00000000-0005-0000-0000-0000F8D60000}"/>
    <cellStyle name="Normal 3 4 2 2 9 9" xfId="52735" xr:uid="{00000000-0005-0000-0000-0000F9D60000}"/>
    <cellStyle name="Normal 3 4 2 2_Sheet1" xfId="493" xr:uid="{00000000-0005-0000-0000-0000FAD60000}"/>
    <cellStyle name="Normal 3 4 2 20" xfId="51240" xr:uid="{00000000-0005-0000-0000-0000FBD60000}"/>
    <cellStyle name="Normal 3 4 2 21" xfId="59626" xr:uid="{00000000-0005-0000-0000-0000FCD60000}"/>
    <cellStyle name="Normal 3 4 2 22" xfId="60993" xr:uid="{00000000-0005-0000-0000-0000FDD60000}"/>
    <cellStyle name="Normal 3 4 2 3" xfId="494" xr:uid="{00000000-0005-0000-0000-0000FED60000}"/>
    <cellStyle name="Normal 3 4 2 3 10" xfId="6093" xr:uid="{00000000-0005-0000-0000-0000FFD60000}"/>
    <cellStyle name="Normal 3 4 2 3 10 2" xfId="11769" xr:uid="{00000000-0005-0000-0000-000000D70000}"/>
    <cellStyle name="Normal 3 4 2 3 10 3" xfId="20155" xr:uid="{00000000-0005-0000-0000-000001D70000}"/>
    <cellStyle name="Normal 3 4 2 3 10 4" xfId="28541" xr:uid="{00000000-0005-0000-0000-000002D70000}"/>
    <cellStyle name="Normal 3 4 2 3 10 5" xfId="36927" xr:uid="{00000000-0005-0000-0000-000003D70000}"/>
    <cellStyle name="Normal 3 4 2 3 10 6" xfId="45313" xr:uid="{00000000-0005-0000-0000-000004D70000}"/>
    <cellStyle name="Normal 3 4 2 3 10 7" xfId="53699" xr:uid="{00000000-0005-0000-0000-000005D70000}"/>
    <cellStyle name="Normal 3 4 2 3 11" xfId="9321" xr:uid="{00000000-0005-0000-0000-000006D70000}"/>
    <cellStyle name="Normal 3 4 2 3 12" xfId="17707" xr:uid="{00000000-0005-0000-0000-000007D70000}"/>
    <cellStyle name="Normal 3 4 2 3 13" xfId="26093" xr:uid="{00000000-0005-0000-0000-000008D70000}"/>
    <cellStyle name="Normal 3 4 2 3 14" xfId="34479" xr:uid="{00000000-0005-0000-0000-000009D70000}"/>
    <cellStyle name="Normal 3 4 2 3 15" xfId="42865" xr:uid="{00000000-0005-0000-0000-00000AD70000}"/>
    <cellStyle name="Normal 3 4 2 3 16" xfId="51251" xr:uid="{00000000-0005-0000-0000-00000BD70000}"/>
    <cellStyle name="Normal 3 4 2 3 17" xfId="59637" xr:uid="{00000000-0005-0000-0000-00000CD70000}"/>
    <cellStyle name="Normal 3 4 2 3 18" xfId="61004" xr:uid="{00000000-0005-0000-0000-00000DD70000}"/>
    <cellStyle name="Normal 3 4 2 3 2" xfId="495" xr:uid="{00000000-0005-0000-0000-00000ED70000}"/>
    <cellStyle name="Normal 3 4 2 3 2 10" xfId="9322" xr:uid="{00000000-0005-0000-0000-00000FD70000}"/>
    <cellStyle name="Normal 3 4 2 3 2 11" xfId="17708" xr:uid="{00000000-0005-0000-0000-000010D70000}"/>
    <cellStyle name="Normal 3 4 2 3 2 12" xfId="26094" xr:uid="{00000000-0005-0000-0000-000011D70000}"/>
    <cellStyle name="Normal 3 4 2 3 2 13" xfId="34480" xr:uid="{00000000-0005-0000-0000-000012D70000}"/>
    <cellStyle name="Normal 3 4 2 3 2 14" xfId="42866" xr:uid="{00000000-0005-0000-0000-000013D70000}"/>
    <cellStyle name="Normal 3 4 2 3 2 15" xfId="51252" xr:uid="{00000000-0005-0000-0000-000014D70000}"/>
    <cellStyle name="Normal 3 4 2 3 2 16" xfId="59638" xr:uid="{00000000-0005-0000-0000-000015D70000}"/>
    <cellStyle name="Normal 3 4 2 3 2 17" xfId="61005" xr:uid="{00000000-0005-0000-0000-000016D70000}"/>
    <cellStyle name="Normal 3 4 2 3 2 2" xfId="496" xr:uid="{00000000-0005-0000-0000-000017D70000}"/>
    <cellStyle name="Normal 3 4 2 3 2 2 10" xfId="34481" xr:uid="{00000000-0005-0000-0000-000018D70000}"/>
    <cellStyle name="Normal 3 4 2 3 2 2 11" xfId="42867" xr:uid="{00000000-0005-0000-0000-000019D70000}"/>
    <cellStyle name="Normal 3 4 2 3 2 2 12" xfId="51253" xr:uid="{00000000-0005-0000-0000-00001AD70000}"/>
    <cellStyle name="Normal 3 4 2 3 2 2 13" xfId="59639" xr:uid="{00000000-0005-0000-0000-00001BD70000}"/>
    <cellStyle name="Normal 3 4 2 3 2 2 14" xfId="61006" xr:uid="{00000000-0005-0000-0000-00001CD70000}"/>
    <cellStyle name="Normal 3 4 2 3 2 2 2" xfId="1321" xr:uid="{00000000-0005-0000-0000-00001DD70000}"/>
    <cellStyle name="Normal 3 4 2 3 2 2 2 10" xfId="51732" xr:uid="{00000000-0005-0000-0000-00001ED70000}"/>
    <cellStyle name="Normal 3 4 2 3 2 2 2 11" xfId="60118" xr:uid="{00000000-0005-0000-0000-00001FD70000}"/>
    <cellStyle name="Normal 3 4 2 3 2 2 2 12" xfId="61501" xr:uid="{00000000-0005-0000-0000-000020D70000}"/>
    <cellStyle name="Normal 3 4 2 3 2 2 2 2" xfId="3272" xr:uid="{00000000-0005-0000-0000-000021D70000}"/>
    <cellStyle name="Normal 3 4 2 3 2 2 2 2 2" xfId="5989" xr:uid="{00000000-0005-0000-0000-000022D70000}"/>
    <cellStyle name="Normal 3 4 2 3 2 2 2 2 2 2" xfId="17343" xr:uid="{00000000-0005-0000-0000-000023D70000}"/>
    <cellStyle name="Normal 3 4 2 3 2 2 2 2 2 3" xfId="25729" xr:uid="{00000000-0005-0000-0000-000024D70000}"/>
    <cellStyle name="Normal 3 4 2 3 2 2 2 2 2 4" xfId="34115" xr:uid="{00000000-0005-0000-0000-000025D70000}"/>
    <cellStyle name="Normal 3 4 2 3 2 2 2 2 2 5" xfId="42501" xr:uid="{00000000-0005-0000-0000-000026D70000}"/>
    <cellStyle name="Normal 3 4 2 3 2 2 2 2 2 6" xfId="50887" xr:uid="{00000000-0005-0000-0000-000027D70000}"/>
    <cellStyle name="Normal 3 4 2 3 2 2 2 2 2 7" xfId="59273" xr:uid="{00000000-0005-0000-0000-000028D70000}"/>
    <cellStyle name="Normal 3 4 2 3 2 2 2 2 3" xfId="8957" xr:uid="{00000000-0005-0000-0000-000029D70000}"/>
    <cellStyle name="Normal 3 4 2 3 2 2 2 2 3 2" xfId="14633" xr:uid="{00000000-0005-0000-0000-00002AD70000}"/>
    <cellStyle name="Normal 3 4 2 3 2 2 2 2 3 3" xfId="23019" xr:uid="{00000000-0005-0000-0000-00002BD70000}"/>
    <cellStyle name="Normal 3 4 2 3 2 2 2 2 3 4" xfId="31405" xr:uid="{00000000-0005-0000-0000-00002CD70000}"/>
    <cellStyle name="Normal 3 4 2 3 2 2 2 2 3 5" xfId="39791" xr:uid="{00000000-0005-0000-0000-00002DD70000}"/>
    <cellStyle name="Normal 3 4 2 3 2 2 2 2 3 6" xfId="48177" xr:uid="{00000000-0005-0000-0000-00002ED70000}"/>
    <cellStyle name="Normal 3 4 2 3 2 2 2 2 3 7" xfId="56563" xr:uid="{00000000-0005-0000-0000-00002FD70000}"/>
    <cellStyle name="Normal 3 4 2 3 2 2 2 2 4" xfId="11667" xr:uid="{00000000-0005-0000-0000-000030D70000}"/>
    <cellStyle name="Normal 3 4 2 3 2 2 2 2 5" xfId="20053" xr:uid="{00000000-0005-0000-0000-000031D70000}"/>
    <cellStyle name="Normal 3 4 2 3 2 2 2 2 6" xfId="28439" xr:uid="{00000000-0005-0000-0000-000032D70000}"/>
    <cellStyle name="Normal 3 4 2 3 2 2 2 2 7" xfId="36825" xr:uid="{00000000-0005-0000-0000-000033D70000}"/>
    <cellStyle name="Normal 3 4 2 3 2 2 2 2 8" xfId="45211" xr:uid="{00000000-0005-0000-0000-000034D70000}"/>
    <cellStyle name="Normal 3 4 2 3 2 2 2 2 9" xfId="53597" xr:uid="{00000000-0005-0000-0000-000035D70000}"/>
    <cellStyle name="Normal 3 4 2 3 2 2 2 3" xfId="4124" xr:uid="{00000000-0005-0000-0000-000036D70000}"/>
    <cellStyle name="Normal 3 4 2 3 2 2 2 3 2" xfId="15478" xr:uid="{00000000-0005-0000-0000-000037D70000}"/>
    <cellStyle name="Normal 3 4 2 3 2 2 2 3 3" xfId="23864" xr:uid="{00000000-0005-0000-0000-000038D70000}"/>
    <cellStyle name="Normal 3 4 2 3 2 2 2 3 4" xfId="32250" xr:uid="{00000000-0005-0000-0000-000039D70000}"/>
    <cellStyle name="Normal 3 4 2 3 2 2 2 3 5" xfId="40636" xr:uid="{00000000-0005-0000-0000-00003AD70000}"/>
    <cellStyle name="Normal 3 4 2 3 2 2 2 3 6" xfId="49022" xr:uid="{00000000-0005-0000-0000-00003BD70000}"/>
    <cellStyle name="Normal 3 4 2 3 2 2 2 3 7" xfId="57408" xr:uid="{00000000-0005-0000-0000-00003CD70000}"/>
    <cellStyle name="Normal 3 4 2 3 2 2 2 4" xfId="7092" xr:uid="{00000000-0005-0000-0000-00003DD70000}"/>
    <cellStyle name="Normal 3 4 2 3 2 2 2 4 2" xfId="12768" xr:uid="{00000000-0005-0000-0000-00003ED70000}"/>
    <cellStyle name="Normal 3 4 2 3 2 2 2 4 3" xfId="21154" xr:uid="{00000000-0005-0000-0000-00003FD70000}"/>
    <cellStyle name="Normal 3 4 2 3 2 2 2 4 4" xfId="29540" xr:uid="{00000000-0005-0000-0000-000040D70000}"/>
    <cellStyle name="Normal 3 4 2 3 2 2 2 4 5" xfId="37926" xr:uid="{00000000-0005-0000-0000-000041D70000}"/>
    <cellStyle name="Normal 3 4 2 3 2 2 2 4 6" xfId="46312" xr:uid="{00000000-0005-0000-0000-000042D70000}"/>
    <cellStyle name="Normal 3 4 2 3 2 2 2 4 7" xfId="54698" xr:uid="{00000000-0005-0000-0000-000043D70000}"/>
    <cellStyle name="Normal 3 4 2 3 2 2 2 5" xfId="9802" xr:uid="{00000000-0005-0000-0000-000044D70000}"/>
    <cellStyle name="Normal 3 4 2 3 2 2 2 6" xfId="18188" xr:uid="{00000000-0005-0000-0000-000045D70000}"/>
    <cellStyle name="Normal 3 4 2 3 2 2 2 7" xfId="26574" xr:uid="{00000000-0005-0000-0000-000046D70000}"/>
    <cellStyle name="Normal 3 4 2 3 2 2 2 8" xfId="34960" xr:uid="{00000000-0005-0000-0000-000047D70000}"/>
    <cellStyle name="Normal 3 4 2 3 2 2 2 9" xfId="43346" xr:uid="{00000000-0005-0000-0000-000048D70000}"/>
    <cellStyle name="Normal 3 4 2 3 2 2 3" xfId="1773" xr:uid="{00000000-0005-0000-0000-000049D70000}"/>
    <cellStyle name="Normal 3 4 2 3 2 2 3 10" xfId="52098" xr:uid="{00000000-0005-0000-0000-00004AD70000}"/>
    <cellStyle name="Normal 3 4 2 3 2 2 3 11" xfId="60484" xr:uid="{00000000-0005-0000-0000-00004BD70000}"/>
    <cellStyle name="Normal 3 4 2 3 2 2 3 2" xfId="2793" xr:uid="{00000000-0005-0000-0000-00004CD70000}"/>
    <cellStyle name="Normal 3 4 2 3 2 2 3 2 2" xfId="5510" xr:uid="{00000000-0005-0000-0000-00004DD70000}"/>
    <cellStyle name="Normal 3 4 2 3 2 2 3 2 2 2" xfId="16864" xr:uid="{00000000-0005-0000-0000-00004ED70000}"/>
    <cellStyle name="Normal 3 4 2 3 2 2 3 2 2 3" xfId="25250" xr:uid="{00000000-0005-0000-0000-00004FD70000}"/>
    <cellStyle name="Normal 3 4 2 3 2 2 3 2 2 4" xfId="33636" xr:uid="{00000000-0005-0000-0000-000050D70000}"/>
    <cellStyle name="Normal 3 4 2 3 2 2 3 2 2 5" xfId="42022" xr:uid="{00000000-0005-0000-0000-000051D70000}"/>
    <cellStyle name="Normal 3 4 2 3 2 2 3 2 2 6" xfId="50408" xr:uid="{00000000-0005-0000-0000-000052D70000}"/>
    <cellStyle name="Normal 3 4 2 3 2 2 3 2 2 7" xfId="58794" xr:uid="{00000000-0005-0000-0000-000053D70000}"/>
    <cellStyle name="Normal 3 4 2 3 2 2 3 2 3" xfId="8478" xr:uid="{00000000-0005-0000-0000-000054D70000}"/>
    <cellStyle name="Normal 3 4 2 3 2 2 3 2 3 2" xfId="14154" xr:uid="{00000000-0005-0000-0000-000055D70000}"/>
    <cellStyle name="Normal 3 4 2 3 2 2 3 2 3 3" xfId="22540" xr:uid="{00000000-0005-0000-0000-000056D70000}"/>
    <cellStyle name="Normal 3 4 2 3 2 2 3 2 3 4" xfId="30926" xr:uid="{00000000-0005-0000-0000-000057D70000}"/>
    <cellStyle name="Normal 3 4 2 3 2 2 3 2 3 5" xfId="39312" xr:uid="{00000000-0005-0000-0000-000058D70000}"/>
    <cellStyle name="Normal 3 4 2 3 2 2 3 2 3 6" xfId="47698" xr:uid="{00000000-0005-0000-0000-000059D70000}"/>
    <cellStyle name="Normal 3 4 2 3 2 2 3 2 3 7" xfId="56084" xr:uid="{00000000-0005-0000-0000-00005AD70000}"/>
    <cellStyle name="Normal 3 4 2 3 2 2 3 2 4" xfId="11188" xr:uid="{00000000-0005-0000-0000-00005BD70000}"/>
    <cellStyle name="Normal 3 4 2 3 2 2 3 2 5" xfId="19574" xr:uid="{00000000-0005-0000-0000-00005CD70000}"/>
    <cellStyle name="Normal 3 4 2 3 2 2 3 2 6" xfId="27960" xr:uid="{00000000-0005-0000-0000-00005DD70000}"/>
    <cellStyle name="Normal 3 4 2 3 2 2 3 2 7" xfId="36346" xr:uid="{00000000-0005-0000-0000-00005ED70000}"/>
    <cellStyle name="Normal 3 4 2 3 2 2 3 2 8" xfId="44732" xr:uid="{00000000-0005-0000-0000-00005FD70000}"/>
    <cellStyle name="Normal 3 4 2 3 2 2 3 2 9" xfId="53118" xr:uid="{00000000-0005-0000-0000-000060D70000}"/>
    <cellStyle name="Normal 3 4 2 3 2 2 3 3" xfId="4490" xr:uid="{00000000-0005-0000-0000-000061D70000}"/>
    <cellStyle name="Normal 3 4 2 3 2 2 3 3 2" xfId="15844" xr:uid="{00000000-0005-0000-0000-000062D70000}"/>
    <cellStyle name="Normal 3 4 2 3 2 2 3 3 3" xfId="24230" xr:uid="{00000000-0005-0000-0000-000063D70000}"/>
    <cellStyle name="Normal 3 4 2 3 2 2 3 3 4" xfId="32616" xr:uid="{00000000-0005-0000-0000-000064D70000}"/>
    <cellStyle name="Normal 3 4 2 3 2 2 3 3 5" xfId="41002" xr:uid="{00000000-0005-0000-0000-000065D70000}"/>
    <cellStyle name="Normal 3 4 2 3 2 2 3 3 6" xfId="49388" xr:uid="{00000000-0005-0000-0000-000066D70000}"/>
    <cellStyle name="Normal 3 4 2 3 2 2 3 3 7" xfId="57774" xr:uid="{00000000-0005-0000-0000-000067D70000}"/>
    <cellStyle name="Normal 3 4 2 3 2 2 3 4" xfId="7458" xr:uid="{00000000-0005-0000-0000-000068D70000}"/>
    <cellStyle name="Normal 3 4 2 3 2 2 3 4 2" xfId="13134" xr:uid="{00000000-0005-0000-0000-000069D70000}"/>
    <cellStyle name="Normal 3 4 2 3 2 2 3 4 3" xfId="21520" xr:uid="{00000000-0005-0000-0000-00006AD70000}"/>
    <cellStyle name="Normal 3 4 2 3 2 2 3 4 4" xfId="29906" xr:uid="{00000000-0005-0000-0000-00006BD70000}"/>
    <cellStyle name="Normal 3 4 2 3 2 2 3 4 5" xfId="38292" xr:uid="{00000000-0005-0000-0000-00006CD70000}"/>
    <cellStyle name="Normal 3 4 2 3 2 2 3 4 6" xfId="46678" xr:uid="{00000000-0005-0000-0000-00006DD70000}"/>
    <cellStyle name="Normal 3 4 2 3 2 2 3 4 7" xfId="55064" xr:uid="{00000000-0005-0000-0000-00006ED70000}"/>
    <cellStyle name="Normal 3 4 2 3 2 2 3 5" xfId="10168" xr:uid="{00000000-0005-0000-0000-00006FD70000}"/>
    <cellStyle name="Normal 3 4 2 3 2 2 3 6" xfId="18554" xr:uid="{00000000-0005-0000-0000-000070D70000}"/>
    <cellStyle name="Normal 3 4 2 3 2 2 3 7" xfId="26940" xr:uid="{00000000-0005-0000-0000-000071D70000}"/>
    <cellStyle name="Normal 3 4 2 3 2 2 3 8" xfId="35326" xr:uid="{00000000-0005-0000-0000-000072D70000}"/>
    <cellStyle name="Normal 3 4 2 3 2 2 3 9" xfId="43712" xr:uid="{00000000-0005-0000-0000-000073D70000}"/>
    <cellStyle name="Normal 3 4 2 3 2 2 4" xfId="2427" xr:uid="{00000000-0005-0000-0000-000074D70000}"/>
    <cellStyle name="Normal 3 4 2 3 2 2 4 2" xfId="5144" xr:uid="{00000000-0005-0000-0000-000075D70000}"/>
    <cellStyle name="Normal 3 4 2 3 2 2 4 2 2" xfId="16498" xr:uid="{00000000-0005-0000-0000-000076D70000}"/>
    <cellStyle name="Normal 3 4 2 3 2 2 4 2 3" xfId="24884" xr:uid="{00000000-0005-0000-0000-000077D70000}"/>
    <cellStyle name="Normal 3 4 2 3 2 2 4 2 4" xfId="33270" xr:uid="{00000000-0005-0000-0000-000078D70000}"/>
    <cellStyle name="Normal 3 4 2 3 2 2 4 2 5" xfId="41656" xr:uid="{00000000-0005-0000-0000-000079D70000}"/>
    <cellStyle name="Normal 3 4 2 3 2 2 4 2 6" xfId="50042" xr:uid="{00000000-0005-0000-0000-00007AD70000}"/>
    <cellStyle name="Normal 3 4 2 3 2 2 4 2 7" xfId="58428" xr:uid="{00000000-0005-0000-0000-00007BD70000}"/>
    <cellStyle name="Normal 3 4 2 3 2 2 4 3" xfId="8112" xr:uid="{00000000-0005-0000-0000-00007CD70000}"/>
    <cellStyle name="Normal 3 4 2 3 2 2 4 3 2" xfId="13788" xr:uid="{00000000-0005-0000-0000-00007DD70000}"/>
    <cellStyle name="Normal 3 4 2 3 2 2 4 3 3" xfId="22174" xr:uid="{00000000-0005-0000-0000-00007ED70000}"/>
    <cellStyle name="Normal 3 4 2 3 2 2 4 3 4" xfId="30560" xr:uid="{00000000-0005-0000-0000-00007FD70000}"/>
    <cellStyle name="Normal 3 4 2 3 2 2 4 3 5" xfId="38946" xr:uid="{00000000-0005-0000-0000-000080D70000}"/>
    <cellStyle name="Normal 3 4 2 3 2 2 4 3 6" xfId="47332" xr:uid="{00000000-0005-0000-0000-000081D70000}"/>
    <cellStyle name="Normal 3 4 2 3 2 2 4 3 7" xfId="55718" xr:uid="{00000000-0005-0000-0000-000082D70000}"/>
    <cellStyle name="Normal 3 4 2 3 2 2 4 4" xfId="10822" xr:uid="{00000000-0005-0000-0000-000083D70000}"/>
    <cellStyle name="Normal 3 4 2 3 2 2 4 5" xfId="19208" xr:uid="{00000000-0005-0000-0000-000084D70000}"/>
    <cellStyle name="Normal 3 4 2 3 2 2 4 6" xfId="27594" xr:uid="{00000000-0005-0000-0000-000085D70000}"/>
    <cellStyle name="Normal 3 4 2 3 2 2 4 7" xfId="35980" xr:uid="{00000000-0005-0000-0000-000086D70000}"/>
    <cellStyle name="Normal 3 4 2 3 2 2 4 8" xfId="44366" xr:uid="{00000000-0005-0000-0000-000087D70000}"/>
    <cellStyle name="Normal 3 4 2 3 2 2 4 9" xfId="52752" xr:uid="{00000000-0005-0000-0000-000088D70000}"/>
    <cellStyle name="Normal 3 4 2 3 2 2 5" xfId="3645" xr:uid="{00000000-0005-0000-0000-000089D70000}"/>
    <cellStyle name="Normal 3 4 2 3 2 2 5 2" xfId="14999" xr:uid="{00000000-0005-0000-0000-00008AD70000}"/>
    <cellStyle name="Normal 3 4 2 3 2 2 5 3" xfId="23385" xr:uid="{00000000-0005-0000-0000-00008BD70000}"/>
    <cellStyle name="Normal 3 4 2 3 2 2 5 4" xfId="31771" xr:uid="{00000000-0005-0000-0000-00008CD70000}"/>
    <cellStyle name="Normal 3 4 2 3 2 2 5 5" xfId="40157" xr:uid="{00000000-0005-0000-0000-00008DD70000}"/>
    <cellStyle name="Normal 3 4 2 3 2 2 5 6" xfId="48543" xr:uid="{00000000-0005-0000-0000-00008ED70000}"/>
    <cellStyle name="Normal 3 4 2 3 2 2 5 7" xfId="56929" xr:uid="{00000000-0005-0000-0000-00008FD70000}"/>
    <cellStyle name="Normal 3 4 2 3 2 2 6" xfId="6613" xr:uid="{00000000-0005-0000-0000-000090D70000}"/>
    <cellStyle name="Normal 3 4 2 3 2 2 6 2" xfId="12289" xr:uid="{00000000-0005-0000-0000-000091D70000}"/>
    <cellStyle name="Normal 3 4 2 3 2 2 6 3" xfId="20675" xr:uid="{00000000-0005-0000-0000-000092D70000}"/>
    <cellStyle name="Normal 3 4 2 3 2 2 6 4" xfId="29061" xr:uid="{00000000-0005-0000-0000-000093D70000}"/>
    <cellStyle name="Normal 3 4 2 3 2 2 6 5" xfId="37447" xr:uid="{00000000-0005-0000-0000-000094D70000}"/>
    <cellStyle name="Normal 3 4 2 3 2 2 6 6" xfId="45833" xr:uid="{00000000-0005-0000-0000-000095D70000}"/>
    <cellStyle name="Normal 3 4 2 3 2 2 6 7" xfId="54219" xr:uid="{00000000-0005-0000-0000-000096D70000}"/>
    <cellStyle name="Normal 3 4 2 3 2 2 7" xfId="9323" xr:uid="{00000000-0005-0000-0000-000097D70000}"/>
    <cellStyle name="Normal 3 4 2 3 2 2 8" xfId="17709" xr:uid="{00000000-0005-0000-0000-000098D70000}"/>
    <cellStyle name="Normal 3 4 2 3 2 2 9" xfId="26095" xr:uid="{00000000-0005-0000-0000-000099D70000}"/>
    <cellStyle name="Normal 3 4 2 3 2 3" xfId="1322" xr:uid="{00000000-0005-0000-0000-00009AD70000}"/>
    <cellStyle name="Normal 3 4 2 3 2 3 10" xfId="43347" xr:uid="{00000000-0005-0000-0000-00009BD70000}"/>
    <cellStyle name="Normal 3 4 2 3 2 3 11" xfId="51733" xr:uid="{00000000-0005-0000-0000-00009CD70000}"/>
    <cellStyle name="Normal 3 4 2 3 2 3 12" xfId="60119" xr:uid="{00000000-0005-0000-0000-00009DD70000}"/>
    <cellStyle name="Normal 3 4 2 3 2 3 13" xfId="61500" xr:uid="{00000000-0005-0000-0000-00009ED70000}"/>
    <cellStyle name="Normal 3 4 2 3 2 3 2" xfId="1961" xr:uid="{00000000-0005-0000-0000-00009FD70000}"/>
    <cellStyle name="Normal 3 4 2 3 2 3 2 10" xfId="52286" xr:uid="{00000000-0005-0000-0000-0000A0D70000}"/>
    <cellStyle name="Normal 3 4 2 3 2 3 2 11" xfId="60672" xr:uid="{00000000-0005-0000-0000-0000A1D70000}"/>
    <cellStyle name="Normal 3 4 2 3 2 3 2 2" xfId="3273" xr:uid="{00000000-0005-0000-0000-0000A2D70000}"/>
    <cellStyle name="Normal 3 4 2 3 2 3 2 2 2" xfId="5990" xr:uid="{00000000-0005-0000-0000-0000A3D70000}"/>
    <cellStyle name="Normal 3 4 2 3 2 3 2 2 2 2" xfId="17344" xr:uid="{00000000-0005-0000-0000-0000A4D70000}"/>
    <cellStyle name="Normal 3 4 2 3 2 3 2 2 2 3" xfId="25730" xr:uid="{00000000-0005-0000-0000-0000A5D70000}"/>
    <cellStyle name="Normal 3 4 2 3 2 3 2 2 2 4" xfId="34116" xr:uid="{00000000-0005-0000-0000-0000A6D70000}"/>
    <cellStyle name="Normal 3 4 2 3 2 3 2 2 2 5" xfId="42502" xr:uid="{00000000-0005-0000-0000-0000A7D70000}"/>
    <cellStyle name="Normal 3 4 2 3 2 3 2 2 2 6" xfId="50888" xr:uid="{00000000-0005-0000-0000-0000A8D70000}"/>
    <cellStyle name="Normal 3 4 2 3 2 3 2 2 2 7" xfId="59274" xr:uid="{00000000-0005-0000-0000-0000A9D70000}"/>
    <cellStyle name="Normal 3 4 2 3 2 3 2 2 3" xfId="8958" xr:uid="{00000000-0005-0000-0000-0000AAD70000}"/>
    <cellStyle name="Normal 3 4 2 3 2 3 2 2 3 2" xfId="14634" xr:uid="{00000000-0005-0000-0000-0000ABD70000}"/>
    <cellStyle name="Normal 3 4 2 3 2 3 2 2 3 3" xfId="23020" xr:uid="{00000000-0005-0000-0000-0000ACD70000}"/>
    <cellStyle name="Normal 3 4 2 3 2 3 2 2 3 4" xfId="31406" xr:uid="{00000000-0005-0000-0000-0000ADD70000}"/>
    <cellStyle name="Normal 3 4 2 3 2 3 2 2 3 5" xfId="39792" xr:uid="{00000000-0005-0000-0000-0000AED70000}"/>
    <cellStyle name="Normal 3 4 2 3 2 3 2 2 3 6" xfId="48178" xr:uid="{00000000-0005-0000-0000-0000AFD70000}"/>
    <cellStyle name="Normal 3 4 2 3 2 3 2 2 3 7" xfId="56564" xr:uid="{00000000-0005-0000-0000-0000B0D70000}"/>
    <cellStyle name="Normal 3 4 2 3 2 3 2 2 4" xfId="11668" xr:uid="{00000000-0005-0000-0000-0000B1D70000}"/>
    <cellStyle name="Normal 3 4 2 3 2 3 2 2 5" xfId="20054" xr:uid="{00000000-0005-0000-0000-0000B2D70000}"/>
    <cellStyle name="Normal 3 4 2 3 2 3 2 2 6" xfId="28440" xr:uid="{00000000-0005-0000-0000-0000B3D70000}"/>
    <cellStyle name="Normal 3 4 2 3 2 3 2 2 7" xfId="36826" xr:uid="{00000000-0005-0000-0000-0000B4D70000}"/>
    <cellStyle name="Normal 3 4 2 3 2 3 2 2 8" xfId="45212" xr:uid="{00000000-0005-0000-0000-0000B5D70000}"/>
    <cellStyle name="Normal 3 4 2 3 2 3 2 2 9" xfId="53598" xr:uid="{00000000-0005-0000-0000-0000B6D70000}"/>
    <cellStyle name="Normal 3 4 2 3 2 3 2 3" xfId="4678" xr:uid="{00000000-0005-0000-0000-0000B7D70000}"/>
    <cellStyle name="Normal 3 4 2 3 2 3 2 3 2" xfId="16032" xr:uid="{00000000-0005-0000-0000-0000B8D70000}"/>
    <cellStyle name="Normal 3 4 2 3 2 3 2 3 3" xfId="24418" xr:uid="{00000000-0005-0000-0000-0000B9D70000}"/>
    <cellStyle name="Normal 3 4 2 3 2 3 2 3 4" xfId="32804" xr:uid="{00000000-0005-0000-0000-0000BAD70000}"/>
    <cellStyle name="Normal 3 4 2 3 2 3 2 3 5" xfId="41190" xr:uid="{00000000-0005-0000-0000-0000BBD70000}"/>
    <cellStyle name="Normal 3 4 2 3 2 3 2 3 6" xfId="49576" xr:uid="{00000000-0005-0000-0000-0000BCD70000}"/>
    <cellStyle name="Normal 3 4 2 3 2 3 2 3 7" xfId="57962" xr:uid="{00000000-0005-0000-0000-0000BDD70000}"/>
    <cellStyle name="Normal 3 4 2 3 2 3 2 4" xfId="7646" xr:uid="{00000000-0005-0000-0000-0000BED70000}"/>
    <cellStyle name="Normal 3 4 2 3 2 3 2 4 2" xfId="13322" xr:uid="{00000000-0005-0000-0000-0000BFD70000}"/>
    <cellStyle name="Normal 3 4 2 3 2 3 2 4 3" xfId="21708" xr:uid="{00000000-0005-0000-0000-0000C0D70000}"/>
    <cellStyle name="Normal 3 4 2 3 2 3 2 4 4" xfId="30094" xr:uid="{00000000-0005-0000-0000-0000C1D70000}"/>
    <cellStyle name="Normal 3 4 2 3 2 3 2 4 5" xfId="38480" xr:uid="{00000000-0005-0000-0000-0000C2D70000}"/>
    <cellStyle name="Normal 3 4 2 3 2 3 2 4 6" xfId="46866" xr:uid="{00000000-0005-0000-0000-0000C3D70000}"/>
    <cellStyle name="Normal 3 4 2 3 2 3 2 4 7" xfId="55252" xr:uid="{00000000-0005-0000-0000-0000C4D70000}"/>
    <cellStyle name="Normal 3 4 2 3 2 3 2 5" xfId="10356" xr:uid="{00000000-0005-0000-0000-0000C5D70000}"/>
    <cellStyle name="Normal 3 4 2 3 2 3 2 6" xfId="18742" xr:uid="{00000000-0005-0000-0000-0000C6D70000}"/>
    <cellStyle name="Normal 3 4 2 3 2 3 2 7" xfId="27128" xr:uid="{00000000-0005-0000-0000-0000C7D70000}"/>
    <cellStyle name="Normal 3 4 2 3 2 3 2 8" xfId="35514" xr:uid="{00000000-0005-0000-0000-0000C8D70000}"/>
    <cellStyle name="Normal 3 4 2 3 2 3 2 9" xfId="43900" xr:uid="{00000000-0005-0000-0000-0000C9D70000}"/>
    <cellStyle name="Normal 3 4 2 3 2 3 3" xfId="2428" xr:uid="{00000000-0005-0000-0000-0000CAD70000}"/>
    <cellStyle name="Normal 3 4 2 3 2 3 3 2" xfId="5145" xr:uid="{00000000-0005-0000-0000-0000CBD70000}"/>
    <cellStyle name="Normal 3 4 2 3 2 3 3 2 2" xfId="16499" xr:uid="{00000000-0005-0000-0000-0000CCD70000}"/>
    <cellStyle name="Normal 3 4 2 3 2 3 3 2 3" xfId="24885" xr:uid="{00000000-0005-0000-0000-0000CDD70000}"/>
    <cellStyle name="Normal 3 4 2 3 2 3 3 2 4" xfId="33271" xr:uid="{00000000-0005-0000-0000-0000CED70000}"/>
    <cellStyle name="Normal 3 4 2 3 2 3 3 2 5" xfId="41657" xr:uid="{00000000-0005-0000-0000-0000CFD70000}"/>
    <cellStyle name="Normal 3 4 2 3 2 3 3 2 6" xfId="50043" xr:uid="{00000000-0005-0000-0000-0000D0D70000}"/>
    <cellStyle name="Normal 3 4 2 3 2 3 3 2 7" xfId="58429" xr:uid="{00000000-0005-0000-0000-0000D1D70000}"/>
    <cellStyle name="Normal 3 4 2 3 2 3 3 3" xfId="8113" xr:uid="{00000000-0005-0000-0000-0000D2D70000}"/>
    <cellStyle name="Normal 3 4 2 3 2 3 3 3 2" xfId="13789" xr:uid="{00000000-0005-0000-0000-0000D3D70000}"/>
    <cellStyle name="Normal 3 4 2 3 2 3 3 3 3" xfId="22175" xr:uid="{00000000-0005-0000-0000-0000D4D70000}"/>
    <cellStyle name="Normal 3 4 2 3 2 3 3 3 4" xfId="30561" xr:uid="{00000000-0005-0000-0000-0000D5D70000}"/>
    <cellStyle name="Normal 3 4 2 3 2 3 3 3 5" xfId="38947" xr:uid="{00000000-0005-0000-0000-0000D6D70000}"/>
    <cellStyle name="Normal 3 4 2 3 2 3 3 3 6" xfId="47333" xr:uid="{00000000-0005-0000-0000-0000D7D70000}"/>
    <cellStyle name="Normal 3 4 2 3 2 3 3 3 7" xfId="55719" xr:uid="{00000000-0005-0000-0000-0000D8D70000}"/>
    <cellStyle name="Normal 3 4 2 3 2 3 3 4" xfId="10823" xr:uid="{00000000-0005-0000-0000-0000D9D70000}"/>
    <cellStyle name="Normal 3 4 2 3 2 3 3 5" xfId="19209" xr:uid="{00000000-0005-0000-0000-0000DAD70000}"/>
    <cellStyle name="Normal 3 4 2 3 2 3 3 6" xfId="27595" xr:uid="{00000000-0005-0000-0000-0000DBD70000}"/>
    <cellStyle name="Normal 3 4 2 3 2 3 3 7" xfId="35981" xr:uid="{00000000-0005-0000-0000-0000DCD70000}"/>
    <cellStyle name="Normal 3 4 2 3 2 3 3 8" xfId="44367" xr:uid="{00000000-0005-0000-0000-0000DDD70000}"/>
    <cellStyle name="Normal 3 4 2 3 2 3 3 9" xfId="52753" xr:uid="{00000000-0005-0000-0000-0000DED70000}"/>
    <cellStyle name="Normal 3 4 2 3 2 3 4" xfId="4125" xr:uid="{00000000-0005-0000-0000-0000DFD70000}"/>
    <cellStyle name="Normal 3 4 2 3 2 3 4 2" xfId="15479" xr:uid="{00000000-0005-0000-0000-0000E0D70000}"/>
    <cellStyle name="Normal 3 4 2 3 2 3 4 3" xfId="23865" xr:uid="{00000000-0005-0000-0000-0000E1D70000}"/>
    <cellStyle name="Normal 3 4 2 3 2 3 4 4" xfId="32251" xr:uid="{00000000-0005-0000-0000-0000E2D70000}"/>
    <cellStyle name="Normal 3 4 2 3 2 3 4 5" xfId="40637" xr:uid="{00000000-0005-0000-0000-0000E3D70000}"/>
    <cellStyle name="Normal 3 4 2 3 2 3 4 6" xfId="49023" xr:uid="{00000000-0005-0000-0000-0000E4D70000}"/>
    <cellStyle name="Normal 3 4 2 3 2 3 4 7" xfId="57409" xr:uid="{00000000-0005-0000-0000-0000E5D70000}"/>
    <cellStyle name="Normal 3 4 2 3 2 3 5" xfId="7093" xr:uid="{00000000-0005-0000-0000-0000E6D70000}"/>
    <cellStyle name="Normal 3 4 2 3 2 3 5 2" xfId="12769" xr:uid="{00000000-0005-0000-0000-0000E7D70000}"/>
    <cellStyle name="Normal 3 4 2 3 2 3 5 3" xfId="21155" xr:uid="{00000000-0005-0000-0000-0000E8D70000}"/>
    <cellStyle name="Normal 3 4 2 3 2 3 5 4" xfId="29541" xr:uid="{00000000-0005-0000-0000-0000E9D70000}"/>
    <cellStyle name="Normal 3 4 2 3 2 3 5 5" xfId="37927" xr:uid="{00000000-0005-0000-0000-0000EAD70000}"/>
    <cellStyle name="Normal 3 4 2 3 2 3 5 6" xfId="46313" xr:uid="{00000000-0005-0000-0000-0000EBD70000}"/>
    <cellStyle name="Normal 3 4 2 3 2 3 5 7" xfId="54699" xr:uid="{00000000-0005-0000-0000-0000ECD70000}"/>
    <cellStyle name="Normal 3 4 2 3 2 3 6" xfId="9803" xr:uid="{00000000-0005-0000-0000-0000EDD70000}"/>
    <cellStyle name="Normal 3 4 2 3 2 3 7" xfId="18189" xr:uid="{00000000-0005-0000-0000-0000EED70000}"/>
    <cellStyle name="Normal 3 4 2 3 2 3 8" xfId="26575" xr:uid="{00000000-0005-0000-0000-0000EFD70000}"/>
    <cellStyle name="Normal 3 4 2 3 2 3 9" xfId="34961" xr:uid="{00000000-0005-0000-0000-0000F0D70000}"/>
    <cellStyle name="Normal 3 4 2 3 2 4" xfId="1320" xr:uid="{00000000-0005-0000-0000-0000F1D70000}"/>
    <cellStyle name="Normal 3 4 2 3 2 4 10" xfId="51731" xr:uid="{00000000-0005-0000-0000-0000F2D70000}"/>
    <cellStyle name="Normal 3 4 2 3 2 4 11" xfId="60117" xr:uid="{00000000-0005-0000-0000-0000F3D70000}"/>
    <cellStyle name="Normal 3 4 2 3 2 4 2" xfId="3271" xr:uid="{00000000-0005-0000-0000-0000F4D70000}"/>
    <cellStyle name="Normal 3 4 2 3 2 4 2 2" xfId="5988" xr:uid="{00000000-0005-0000-0000-0000F5D70000}"/>
    <cellStyle name="Normal 3 4 2 3 2 4 2 2 2" xfId="17342" xr:uid="{00000000-0005-0000-0000-0000F6D70000}"/>
    <cellStyle name="Normal 3 4 2 3 2 4 2 2 3" xfId="25728" xr:uid="{00000000-0005-0000-0000-0000F7D70000}"/>
    <cellStyle name="Normal 3 4 2 3 2 4 2 2 4" xfId="34114" xr:uid="{00000000-0005-0000-0000-0000F8D70000}"/>
    <cellStyle name="Normal 3 4 2 3 2 4 2 2 5" xfId="42500" xr:uid="{00000000-0005-0000-0000-0000F9D70000}"/>
    <cellStyle name="Normal 3 4 2 3 2 4 2 2 6" xfId="50886" xr:uid="{00000000-0005-0000-0000-0000FAD70000}"/>
    <cellStyle name="Normal 3 4 2 3 2 4 2 2 7" xfId="59272" xr:uid="{00000000-0005-0000-0000-0000FBD70000}"/>
    <cellStyle name="Normal 3 4 2 3 2 4 2 3" xfId="8956" xr:uid="{00000000-0005-0000-0000-0000FCD70000}"/>
    <cellStyle name="Normal 3 4 2 3 2 4 2 3 2" xfId="14632" xr:uid="{00000000-0005-0000-0000-0000FDD70000}"/>
    <cellStyle name="Normal 3 4 2 3 2 4 2 3 3" xfId="23018" xr:uid="{00000000-0005-0000-0000-0000FED70000}"/>
    <cellStyle name="Normal 3 4 2 3 2 4 2 3 4" xfId="31404" xr:uid="{00000000-0005-0000-0000-0000FFD70000}"/>
    <cellStyle name="Normal 3 4 2 3 2 4 2 3 5" xfId="39790" xr:uid="{00000000-0005-0000-0000-000000D80000}"/>
    <cellStyle name="Normal 3 4 2 3 2 4 2 3 6" xfId="48176" xr:uid="{00000000-0005-0000-0000-000001D80000}"/>
    <cellStyle name="Normal 3 4 2 3 2 4 2 3 7" xfId="56562" xr:uid="{00000000-0005-0000-0000-000002D80000}"/>
    <cellStyle name="Normal 3 4 2 3 2 4 2 4" xfId="11666" xr:uid="{00000000-0005-0000-0000-000003D80000}"/>
    <cellStyle name="Normal 3 4 2 3 2 4 2 5" xfId="20052" xr:uid="{00000000-0005-0000-0000-000004D80000}"/>
    <cellStyle name="Normal 3 4 2 3 2 4 2 6" xfId="28438" xr:uid="{00000000-0005-0000-0000-000005D80000}"/>
    <cellStyle name="Normal 3 4 2 3 2 4 2 7" xfId="36824" xr:uid="{00000000-0005-0000-0000-000006D80000}"/>
    <cellStyle name="Normal 3 4 2 3 2 4 2 8" xfId="45210" xr:uid="{00000000-0005-0000-0000-000007D80000}"/>
    <cellStyle name="Normal 3 4 2 3 2 4 2 9" xfId="53596" xr:uid="{00000000-0005-0000-0000-000008D80000}"/>
    <cellStyle name="Normal 3 4 2 3 2 4 3" xfId="4123" xr:uid="{00000000-0005-0000-0000-000009D80000}"/>
    <cellStyle name="Normal 3 4 2 3 2 4 3 2" xfId="15477" xr:uid="{00000000-0005-0000-0000-00000AD80000}"/>
    <cellStyle name="Normal 3 4 2 3 2 4 3 3" xfId="23863" xr:uid="{00000000-0005-0000-0000-00000BD80000}"/>
    <cellStyle name="Normal 3 4 2 3 2 4 3 4" xfId="32249" xr:uid="{00000000-0005-0000-0000-00000CD80000}"/>
    <cellStyle name="Normal 3 4 2 3 2 4 3 5" xfId="40635" xr:uid="{00000000-0005-0000-0000-00000DD80000}"/>
    <cellStyle name="Normal 3 4 2 3 2 4 3 6" xfId="49021" xr:uid="{00000000-0005-0000-0000-00000ED80000}"/>
    <cellStyle name="Normal 3 4 2 3 2 4 3 7" xfId="57407" xr:uid="{00000000-0005-0000-0000-00000FD80000}"/>
    <cellStyle name="Normal 3 4 2 3 2 4 4" xfId="7091" xr:uid="{00000000-0005-0000-0000-000010D80000}"/>
    <cellStyle name="Normal 3 4 2 3 2 4 4 2" xfId="12767" xr:uid="{00000000-0005-0000-0000-000011D80000}"/>
    <cellStyle name="Normal 3 4 2 3 2 4 4 3" xfId="21153" xr:uid="{00000000-0005-0000-0000-000012D80000}"/>
    <cellStyle name="Normal 3 4 2 3 2 4 4 4" xfId="29539" xr:uid="{00000000-0005-0000-0000-000013D80000}"/>
    <cellStyle name="Normal 3 4 2 3 2 4 4 5" xfId="37925" xr:uid="{00000000-0005-0000-0000-000014D80000}"/>
    <cellStyle name="Normal 3 4 2 3 2 4 4 6" xfId="46311" xr:uid="{00000000-0005-0000-0000-000015D80000}"/>
    <cellStyle name="Normal 3 4 2 3 2 4 4 7" xfId="54697" xr:uid="{00000000-0005-0000-0000-000016D80000}"/>
    <cellStyle name="Normal 3 4 2 3 2 4 5" xfId="9801" xr:uid="{00000000-0005-0000-0000-000017D80000}"/>
    <cellStyle name="Normal 3 4 2 3 2 4 6" xfId="18187" xr:uid="{00000000-0005-0000-0000-000018D80000}"/>
    <cellStyle name="Normal 3 4 2 3 2 4 7" xfId="26573" xr:uid="{00000000-0005-0000-0000-000019D80000}"/>
    <cellStyle name="Normal 3 4 2 3 2 4 8" xfId="34959" xr:uid="{00000000-0005-0000-0000-00001AD80000}"/>
    <cellStyle name="Normal 3 4 2 3 2 4 9" xfId="43345" xr:uid="{00000000-0005-0000-0000-00001BD80000}"/>
    <cellStyle name="Normal 3 4 2 3 2 5" xfId="1772" xr:uid="{00000000-0005-0000-0000-00001CD80000}"/>
    <cellStyle name="Normal 3 4 2 3 2 5 10" xfId="52097" xr:uid="{00000000-0005-0000-0000-00001DD80000}"/>
    <cellStyle name="Normal 3 4 2 3 2 5 11" xfId="60483" xr:uid="{00000000-0005-0000-0000-00001ED80000}"/>
    <cellStyle name="Normal 3 4 2 3 2 5 2" xfId="2792" xr:uid="{00000000-0005-0000-0000-00001FD80000}"/>
    <cellStyle name="Normal 3 4 2 3 2 5 2 2" xfId="5509" xr:uid="{00000000-0005-0000-0000-000020D80000}"/>
    <cellStyle name="Normal 3 4 2 3 2 5 2 2 2" xfId="16863" xr:uid="{00000000-0005-0000-0000-000021D80000}"/>
    <cellStyle name="Normal 3 4 2 3 2 5 2 2 3" xfId="25249" xr:uid="{00000000-0005-0000-0000-000022D80000}"/>
    <cellStyle name="Normal 3 4 2 3 2 5 2 2 4" xfId="33635" xr:uid="{00000000-0005-0000-0000-000023D80000}"/>
    <cellStyle name="Normal 3 4 2 3 2 5 2 2 5" xfId="42021" xr:uid="{00000000-0005-0000-0000-000024D80000}"/>
    <cellStyle name="Normal 3 4 2 3 2 5 2 2 6" xfId="50407" xr:uid="{00000000-0005-0000-0000-000025D80000}"/>
    <cellStyle name="Normal 3 4 2 3 2 5 2 2 7" xfId="58793" xr:uid="{00000000-0005-0000-0000-000026D80000}"/>
    <cellStyle name="Normal 3 4 2 3 2 5 2 3" xfId="8477" xr:uid="{00000000-0005-0000-0000-000027D80000}"/>
    <cellStyle name="Normal 3 4 2 3 2 5 2 3 2" xfId="14153" xr:uid="{00000000-0005-0000-0000-000028D80000}"/>
    <cellStyle name="Normal 3 4 2 3 2 5 2 3 3" xfId="22539" xr:uid="{00000000-0005-0000-0000-000029D80000}"/>
    <cellStyle name="Normal 3 4 2 3 2 5 2 3 4" xfId="30925" xr:uid="{00000000-0005-0000-0000-00002AD80000}"/>
    <cellStyle name="Normal 3 4 2 3 2 5 2 3 5" xfId="39311" xr:uid="{00000000-0005-0000-0000-00002BD80000}"/>
    <cellStyle name="Normal 3 4 2 3 2 5 2 3 6" xfId="47697" xr:uid="{00000000-0005-0000-0000-00002CD80000}"/>
    <cellStyle name="Normal 3 4 2 3 2 5 2 3 7" xfId="56083" xr:uid="{00000000-0005-0000-0000-00002DD80000}"/>
    <cellStyle name="Normal 3 4 2 3 2 5 2 4" xfId="11187" xr:uid="{00000000-0005-0000-0000-00002ED80000}"/>
    <cellStyle name="Normal 3 4 2 3 2 5 2 5" xfId="19573" xr:uid="{00000000-0005-0000-0000-00002FD80000}"/>
    <cellStyle name="Normal 3 4 2 3 2 5 2 6" xfId="27959" xr:uid="{00000000-0005-0000-0000-000030D80000}"/>
    <cellStyle name="Normal 3 4 2 3 2 5 2 7" xfId="36345" xr:uid="{00000000-0005-0000-0000-000031D80000}"/>
    <cellStyle name="Normal 3 4 2 3 2 5 2 8" xfId="44731" xr:uid="{00000000-0005-0000-0000-000032D80000}"/>
    <cellStyle name="Normal 3 4 2 3 2 5 2 9" xfId="53117" xr:uid="{00000000-0005-0000-0000-000033D80000}"/>
    <cellStyle name="Normal 3 4 2 3 2 5 3" xfId="4489" xr:uid="{00000000-0005-0000-0000-000034D80000}"/>
    <cellStyle name="Normal 3 4 2 3 2 5 3 2" xfId="15843" xr:uid="{00000000-0005-0000-0000-000035D80000}"/>
    <cellStyle name="Normal 3 4 2 3 2 5 3 3" xfId="24229" xr:uid="{00000000-0005-0000-0000-000036D80000}"/>
    <cellStyle name="Normal 3 4 2 3 2 5 3 4" xfId="32615" xr:uid="{00000000-0005-0000-0000-000037D80000}"/>
    <cellStyle name="Normal 3 4 2 3 2 5 3 5" xfId="41001" xr:uid="{00000000-0005-0000-0000-000038D80000}"/>
    <cellStyle name="Normal 3 4 2 3 2 5 3 6" xfId="49387" xr:uid="{00000000-0005-0000-0000-000039D80000}"/>
    <cellStyle name="Normal 3 4 2 3 2 5 3 7" xfId="57773" xr:uid="{00000000-0005-0000-0000-00003AD80000}"/>
    <cellStyle name="Normal 3 4 2 3 2 5 4" xfId="7457" xr:uid="{00000000-0005-0000-0000-00003BD80000}"/>
    <cellStyle name="Normal 3 4 2 3 2 5 4 2" xfId="13133" xr:uid="{00000000-0005-0000-0000-00003CD80000}"/>
    <cellStyle name="Normal 3 4 2 3 2 5 4 3" xfId="21519" xr:uid="{00000000-0005-0000-0000-00003DD80000}"/>
    <cellStyle name="Normal 3 4 2 3 2 5 4 4" xfId="29905" xr:uid="{00000000-0005-0000-0000-00003ED80000}"/>
    <cellStyle name="Normal 3 4 2 3 2 5 4 5" xfId="38291" xr:uid="{00000000-0005-0000-0000-00003FD80000}"/>
    <cellStyle name="Normal 3 4 2 3 2 5 4 6" xfId="46677" xr:uid="{00000000-0005-0000-0000-000040D80000}"/>
    <cellStyle name="Normal 3 4 2 3 2 5 4 7" xfId="55063" xr:uid="{00000000-0005-0000-0000-000041D80000}"/>
    <cellStyle name="Normal 3 4 2 3 2 5 5" xfId="10167" xr:uid="{00000000-0005-0000-0000-000042D80000}"/>
    <cellStyle name="Normal 3 4 2 3 2 5 6" xfId="18553" xr:uid="{00000000-0005-0000-0000-000043D80000}"/>
    <cellStyle name="Normal 3 4 2 3 2 5 7" xfId="26939" xr:uid="{00000000-0005-0000-0000-000044D80000}"/>
    <cellStyle name="Normal 3 4 2 3 2 5 8" xfId="35325" xr:uid="{00000000-0005-0000-0000-000045D80000}"/>
    <cellStyle name="Normal 3 4 2 3 2 5 9" xfId="43711" xr:uid="{00000000-0005-0000-0000-000046D80000}"/>
    <cellStyle name="Normal 3 4 2 3 2 6" xfId="2426" xr:uid="{00000000-0005-0000-0000-000047D80000}"/>
    <cellStyle name="Normal 3 4 2 3 2 6 2" xfId="5143" xr:uid="{00000000-0005-0000-0000-000048D80000}"/>
    <cellStyle name="Normal 3 4 2 3 2 6 2 2" xfId="16497" xr:uid="{00000000-0005-0000-0000-000049D80000}"/>
    <cellStyle name="Normal 3 4 2 3 2 6 2 3" xfId="24883" xr:uid="{00000000-0005-0000-0000-00004AD80000}"/>
    <cellStyle name="Normal 3 4 2 3 2 6 2 4" xfId="33269" xr:uid="{00000000-0005-0000-0000-00004BD80000}"/>
    <cellStyle name="Normal 3 4 2 3 2 6 2 5" xfId="41655" xr:uid="{00000000-0005-0000-0000-00004CD80000}"/>
    <cellStyle name="Normal 3 4 2 3 2 6 2 6" xfId="50041" xr:uid="{00000000-0005-0000-0000-00004DD80000}"/>
    <cellStyle name="Normal 3 4 2 3 2 6 2 7" xfId="58427" xr:uid="{00000000-0005-0000-0000-00004ED80000}"/>
    <cellStyle name="Normal 3 4 2 3 2 6 3" xfId="8111" xr:uid="{00000000-0005-0000-0000-00004FD80000}"/>
    <cellStyle name="Normal 3 4 2 3 2 6 3 2" xfId="13787" xr:uid="{00000000-0005-0000-0000-000050D80000}"/>
    <cellStyle name="Normal 3 4 2 3 2 6 3 3" xfId="22173" xr:uid="{00000000-0005-0000-0000-000051D80000}"/>
    <cellStyle name="Normal 3 4 2 3 2 6 3 4" xfId="30559" xr:uid="{00000000-0005-0000-0000-000052D80000}"/>
    <cellStyle name="Normal 3 4 2 3 2 6 3 5" xfId="38945" xr:uid="{00000000-0005-0000-0000-000053D80000}"/>
    <cellStyle name="Normal 3 4 2 3 2 6 3 6" xfId="47331" xr:uid="{00000000-0005-0000-0000-000054D80000}"/>
    <cellStyle name="Normal 3 4 2 3 2 6 3 7" xfId="55717" xr:uid="{00000000-0005-0000-0000-000055D80000}"/>
    <cellStyle name="Normal 3 4 2 3 2 6 4" xfId="10821" xr:uid="{00000000-0005-0000-0000-000056D80000}"/>
    <cellStyle name="Normal 3 4 2 3 2 6 5" xfId="19207" xr:uid="{00000000-0005-0000-0000-000057D80000}"/>
    <cellStyle name="Normal 3 4 2 3 2 6 6" xfId="27593" xr:uid="{00000000-0005-0000-0000-000058D80000}"/>
    <cellStyle name="Normal 3 4 2 3 2 6 7" xfId="35979" xr:uid="{00000000-0005-0000-0000-000059D80000}"/>
    <cellStyle name="Normal 3 4 2 3 2 6 8" xfId="44365" xr:uid="{00000000-0005-0000-0000-00005AD80000}"/>
    <cellStyle name="Normal 3 4 2 3 2 6 9" xfId="52751" xr:uid="{00000000-0005-0000-0000-00005BD80000}"/>
    <cellStyle name="Normal 3 4 2 3 2 7" xfId="801" xr:uid="{00000000-0005-0000-0000-00005CD80000}"/>
    <cellStyle name="Normal 3 4 2 3 2 7 2" xfId="6612" xr:uid="{00000000-0005-0000-0000-00005DD80000}"/>
    <cellStyle name="Normal 3 4 2 3 2 7 3" xfId="12288" xr:uid="{00000000-0005-0000-0000-00005ED80000}"/>
    <cellStyle name="Normal 3 4 2 3 2 7 4" xfId="20674" xr:uid="{00000000-0005-0000-0000-00005FD80000}"/>
    <cellStyle name="Normal 3 4 2 3 2 7 5" xfId="29060" xr:uid="{00000000-0005-0000-0000-000060D80000}"/>
    <cellStyle name="Normal 3 4 2 3 2 7 6" xfId="37446" xr:uid="{00000000-0005-0000-0000-000061D80000}"/>
    <cellStyle name="Normal 3 4 2 3 2 7 7" xfId="45832" xr:uid="{00000000-0005-0000-0000-000062D80000}"/>
    <cellStyle name="Normal 3 4 2 3 2 7 8" xfId="54218" xr:uid="{00000000-0005-0000-0000-000063D80000}"/>
    <cellStyle name="Normal 3 4 2 3 2 8" xfId="3644" xr:uid="{00000000-0005-0000-0000-000064D80000}"/>
    <cellStyle name="Normal 3 4 2 3 2 8 2" xfId="14998" xr:uid="{00000000-0005-0000-0000-000065D80000}"/>
    <cellStyle name="Normal 3 4 2 3 2 8 3" xfId="23384" xr:uid="{00000000-0005-0000-0000-000066D80000}"/>
    <cellStyle name="Normal 3 4 2 3 2 8 4" xfId="31770" xr:uid="{00000000-0005-0000-0000-000067D80000}"/>
    <cellStyle name="Normal 3 4 2 3 2 8 5" xfId="40156" xr:uid="{00000000-0005-0000-0000-000068D80000}"/>
    <cellStyle name="Normal 3 4 2 3 2 8 6" xfId="48542" xr:uid="{00000000-0005-0000-0000-000069D80000}"/>
    <cellStyle name="Normal 3 4 2 3 2 8 7" xfId="56928" xr:uid="{00000000-0005-0000-0000-00006AD80000}"/>
    <cellStyle name="Normal 3 4 2 3 2 9" xfId="6277" xr:uid="{00000000-0005-0000-0000-00006BD80000}"/>
    <cellStyle name="Normal 3 4 2 3 2 9 2" xfId="11953" xr:uid="{00000000-0005-0000-0000-00006CD80000}"/>
    <cellStyle name="Normal 3 4 2 3 2 9 3" xfId="20339" xr:uid="{00000000-0005-0000-0000-00006DD80000}"/>
    <cellStyle name="Normal 3 4 2 3 2 9 4" xfId="28725" xr:uid="{00000000-0005-0000-0000-00006ED80000}"/>
    <cellStyle name="Normal 3 4 2 3 2 9 5" xfId="37111" xr:uid="{00000000-0005-0000-0000-00006FD80000}"/>
    <cellStyle name="Normal 3 4 2 3 2 9 6" xfId="45497" xr:uid="{00000000-0005-0000-0000-000070D80000}"/>
    <cellStyle name="Normal 3 4 2 3 2 9 7" xfId="53883" xr:uid="{00000000-0005-0000-0000-000071D80000}"/>
    <cellStyle name="Normal 3 4 2 3 2_Sheet1" xfId="497" xr:uid="{00000000-0005-0000-0000-000072D80000}"/>
    <cellStyle name="Normal 3 4 2 3 3" xfId="498" xr:uid="{00000000-0005-0000-0000-000073D80000}"/>
    <cellStyle name="Normal 3 4 2 3 3 10" xfId="26096" xr:uid="{00000000-0005-0000-0000-000074D80000}"/>
    <cellStyle name="Normal 3 4 2 3 3 11" xfId="34482" xr:uid="{00000000-0005-0000-0000-000075D80000}"/>
    <cellStyle name="Normal 3 4 2 3 3 12" xfId="42868" xr:uid="{00000000-0005-0000-0000-000076D80000}"/>
    <cellStyle name="Normal 3 4 2 3 3 13" xfId="51254" xr:uid="{00000000-0005-0000-0000-000077D80000}"/>
    <cellStyle name="Normal 3 4 2 3 3 14" xfId="59640" xr:uid="{00000000-0005-0000-0000-000078D80000}"/>
    <cellStyle name="Normal 3 4 2 3 3 15" xfId="61007" xr:uid="{00000000-0005-0000-0000-000079D80000}"/>
    <cellStyle name="Normal 3 4 2 3 3 2" xfId="1323" xr:uid="{00000000-0005-0000-0000-00007AD80000}"/>
    <cellStyle name="Normal 3 4 2 3 3 2 10" xfId="51734" xr:uid="{00000000-0005-0000-0000-00007BD80000}"/>
    <cellStyle name="Normal 3 4 2 3 3 2 11" xfId="60120" xr:uid="{00000000-0005-0000-0000-00007CD80000}"/>
    <cellStyle name="Normal 3 4 2 3 3 2 12" xfId="61502" xr:uid="{00000000-0005-0000-0000-00007DD80000}"/>
    <cellStyle name="Normal 3 4 2 3 3 2 2" xfId="3274" xr:uid="{00000000-0005-0000-0000-00007ED80000}"/>
    <cellStyle name="Normal 3 4 2 3 3 2 2 2" xfId="5991" xr:uid="{00000000-0005-0000-0000-00007FD80000}"/>
    <cellStyle name="Normal 3 4 2 3 3 2 2 2 2" xfId="17345" xr:uid="{00000000-0005-0000-0000-000080D80000}"/>
    <cellStyle name="Normal 3 4 2 3 3 2 2 2 3" xfId="25731" xr:uid="{00000000-0005-0000-0000-000081D80000}"/>
    <cellStyle name="Normal 3 4 2 3 3 2 2 2 4" xfId="34117" xr:uid="{00000000-0005-0000-0000-000082D80000}"/>
    <cellStyle name="Normal 3 4 2 3 3 2 2 2 5" xfId="42503" xr:uid="{00000000-0005-0000-0000-000083D80000}"/>
    <cellStyle name="Normal 3 4 2 3 3 2 2 2 6" xfId="50889" xr:uid="{00000000-0005-0000-0000-000084D80000}"/>
    <cellStyle name="Normal 3 4 2 3 3 2 2 2 7" xfId="59275" xr:uid="{00000000-0005-0000-0000-000085D80000}"/>
    <cellStyle name="Normal 3 4 2 3 3 2 2 3" xfId="8959" xr:uid="{00000000-0005-0000-0000-000086D80000}"/>
    <cellStyle name="Normal 3 4 2 3 3 2 2 3 2" xfId="14635" xr:uid="{00000000-0005-0000-0000-000087D80000}"/>
    <cellStyle name="Normal 3 4 2 3 3 2 2 3 3" xfId="23021" xr:uid="{00000000-0005-0000-0000-000088D80000}"/>
    <cellStyle name="Normal 3 4 2 3 3 2 2 3 4" xfId="31407" xr:uid="{00000000-0005-0000-0000-000089D80000}"/>
    <cellStyle name="Normal 3 4 2 3 3 2 2 3 5" xfId="39793" xr:uid="{00000000-0005-0000-0000-00008AD80000}"/>
    <cellStyle name="Normal 3 4 2 3 3 2 2 3 6" xfId="48179" xr:uid="{00000000-0005-0000-0000-00008BD80000}"/>
    <cellStyle name="Normal 3 4 2 3 3 2 2 3 7" xfId="56565" xr:uid="{00000000-0005-0000-0000-00008CD80000}"/>
    <cellStyle name="Normal 3 4 2 3 3 2 2 4" xfId="11669" xr:uid="{00000000-0005-0000-0000-00008DD80000}"/>
    <cellStyle name="Normal 3 4 2 3 3 2 2 5" xfId="20055" xr:uid="{00000000-0005-0000-0000-00008ED80000}"/>
    <cellStyle name="Normal 3 4 2 3 3 2 2 6" xfId="28441" xr:uid="{00000000-0005-0000-0000-00008FD80000}"/>
    <cellStyle name="Normal 3 4 2 3 3 2 2 7" xfId="36827" xr:uid="{00000000-0005-0000-0000-000090D80000}"/>
    <cellStyle name="Normal 3 4 2 3 3 2 2 8" xfId="45213" xr:uid="{00000000-0005-0000-0000-000091D80000}"/>
    <cellStyle name="Normal 3 4 2 3 3 2 2 9" xfId="53599" xr:uid="{00000000-0005-0000-0000-000092D80000}"/>
    <cellStyle name="Normal 3 4 2 3 3 2 3" xfId="4126" xr:uid="{00000000-0005-0000-0000-000093D80000}"/>
    <cellStyle name="Normal 3 4 2 3 3 2 3 2" xfId="15480" xr:uid="{00000000-0005-0000-0000-000094D80000}"/>
    <cellStyle name="Normal 3 4 2 3 3 2 3 3" xfId="23866" xr:uid="{00000000-0005-0000-0000-000095D80000}"/>
    <cellStyle name="Normal 3 4 2 3 3 2 3 4" xfId="32252" xr:uid="{00000000-0005-0000-0000-000096D80000}"/>
    <cellStyle name="Normal 3 4 2 3 3 2 3 5" xfId="40638" xr:uid="{00000000-0005-0000-0000-000097D80000}"/>
    <cellStyle name="Normal 3 4 2 3 3 2 3 6" xfId="49024" xr:uid="{00000000-0005-0000-0000-000098D80000}"/>
    <cellStyle name="Normal 3 4 2 3 3 2 3 7" xfId="57410" xr:uid="{00000000-0005-0000-0000-000099D80000}"/>
    <cellStyle name="Normal 3 4 2 3 3 2 4" xfId="7094" xr:uid="{00000000-0005-0000-0000-00009AD80000}"/>
    <cellStyle name="Normal 3 4 2 3 3 2 4 2" xfId="12770" xr:uid="{00000000-0005-0000-0000-00009BD80000}"/>
    <cellStyle name="Normal 3 4 2 3 3 2 4 3" xfId="21156" xr:uid="{00000000-0005-0000-0000-00009CD80000}"/>
    <cellStyle name="Normal 3 4 2 3 3 2 4 4" xfId="29542" xr:uid="{00000000-0005-0000-0000-00009DD80000}"/>
    <cellStyle name="Normal 3 4 2 3 3 2 4 5" xfId="37928" xr:uid="{00000000-0005-0000-0000-00009ED80000}"/>
    <cellStyle name="Normal 3 4 2 3 3 2 4 6" xfId="46314" xr:uid="{00000000-0005-0000-0000-00009FD80000}"/>
    <cellStyle name="Normal 3 4 2 3 3 2 4 7" xfId="54700" xr:uid="{00000000-0005-0000-0000-0000A0D80000}"/>
    <cellStyle name="Normal 3 4 2 3 3 2 5" xfId="9804" xr:uid="{00000000-0005-0000-0000-0000A1D80000}"/>
    <cellStyle name="Normal 3 4 2 3 3 2 6" xfId="18190" xr:uid="{00000000-0005-0000-0000-0000A2D80000}"/>
    <cellStyle name="Normal 3 4 2 3 3 2 7" xfId="26576" xr:uid="{00000000-0005-0000-0000-0000A3D80000}"/>
    <cellStyle name="Normal 3 4 2 3 3 2 8" xfId="34962" xr:uid="{00000000-0005-0000-0000-0000A4D80000}"/>
    <cellStyle name="Normal 3 4 2 3 3 2 9" xfId="43348" xr:uid="{00000000-0005-0000-0000-0000A5D80000}"/>
    <cellStyle name="Normal 3 4 2 3 3 3" xfId="1774" xr:uid="{00000000-0005-0000-0000-0000A6D80000}"/>
    <cellStyle name="Normal 3 4 2 3 3 3 10" xfId="52099" xr:uid="{00000000-0005-0000-0000-0000A7D80000}"/>
    <cellStyle name="Normal 3 4 2 3 3 3 11" xfId="60485" xr:uid="{00000000-0005-0000-0000-0000A8D80000}"/>
    <cellStyle name="Normal 3 4 2 3 3 3 2" xfId="2794" xr:uid="{00000000-0005-0000-0000-0000A9D80000}"/>
    <cellStyle name="Normal 3 4 2 3 3 3 2 2" xfId="5511" xr:uid="{00000000-0005-0000-0000-0000AAD80000}"/>
    <cellStyle name="Normal 3 4 2 3 3 3 2 2 2" xfId="16865" xr:uid="{00000000-0005-0000-0000-0000ABD80000}"/>
    <cellStyle name="Normal 3 4 2 3 3 3 2 2 3" xfId="25251" xr:uid="{00000000-0005-0000-0000-0000ACD80000}"/>
    <cellStyle name="Normal 3 4 2 3 3 3 2 2 4" xfId="33637" xr:uid="{00000000-0005-0000-0000-0000ADD80000}"/>
    <cellStyle name="Normal 3 4 2 3 3 3 2 2 5" xfId="42023" xr:uid="{00000000-0005-0000-0000-0000AED80000}"/>
    <cellStyle name="Normal 3 4 2 3 3 3 2 2 6" xfId="50409" xr:uid="{00000000-0005-0000-0000-0000AFD80000}"/>
    <cellStyle name="Normal 3 4 2 3 3 3 2 2 7" xfId="58795" xr:uid="{00000000-0005-0000-0000-0000B0D80000}"/>
    <cellStyle name="Normal 3 4 2 3 3 3 2 3" xfId="8479" xr:uid="{00000000-0005-0000-0000-0000B1D80000}"/>
    <cellStyle name="Normal 3 4 2 3 3 3 2 3 2" xfId="14155" xr:uid="{00000000-0005-0000-0000-0000B2D80000}"/>
    <cellStyle name="Normal 3 4 2 3 3 3 2 3 3" xfId="22541" xr:uid="{00000000-0005-0000-0000-0000B3D80000}"/>
    <cellStyle name="Normal 3 4 2 3 3 3 2 3 4" xfId="30927" xr:uid="{00000000-0005-0000-0000-0000B4D80000}"/>
    <cellStyle name="Normal 3 4 2 3 3 3 2 3 5" xfId="39313" xr:uid="{00000000-0005-0000-0000-0000B5D80000}"/>
    <cellStyle name="Normal 3 4 2 3 3 3 2 3 6" xfId="47699" xr:uid="{00000000-0005-0000-0000-0000B6D80000}"/>
    <cellStyle name="Normal 3 4 2 3 3 3 2 3 7" xfId="56085" xr:uid="{00000000-0005-0000-0000-0000B7D80000}"/>
    <cellStyle name="Normal 3 4 2 3 3 3 2 4" xfId="11189" xr:uid="{00000000-0005-0000-0000-0000B8D80000}"/>
    <cellStyle name="Normal 3 4 2 3 3 3 2 5" xfId="19575" xr:uid="{00000000-0005-0000-0000-0000B9D80000}"/>
    <cellStyle name="Normal 3 4 2 3 3 3 2 6" xfId="27961" xr:uid="{00000000-0005-0000-0000-0000BAD80000}"/>
    <cellStyle name="Normal 3 4 2 3 3 3 2 7" xfId="36347" xr:uid="{00000000-0005-0000-0000-0000BBD80000}"/>
    <cellStyle name="Normal 3 4 2 3 3 3 2 8" xfId="44733" xr:uid="{00000000-0005-0000-0000-0000BCD80000}"/>
    <cellStyle name="Normal 3 4 2 3 3 3 2 9" xfId="53119" xr:uid="{00000000-0005-0000-0000-0000BDD80000}"/>
    <cellStyle name="Normal 3 4 2 3 3 3 3" xfId="4491" xr:uid="{00000000-0005-0000-0000-0000BED80000}"/>
    <cellStyle name="Normal 3 4 2 3 3 3 3 2" xfId="15845" xr:uid="{00000000-0005-0000-0000-0000BFD80000}"/>
    <cellStyle name="Normal 3 4 2 3 3 3 3 3" xfId="24231" xr:uid="{00000000-0005-0000-0000-0000C0D80000}"/>
    <cellStyle name="Normal 3 4 2 3 3 3 3 4" xfId="32617" xr:uid="{00000000-0005-0000-0000-0000C1D80000}"/>
    <cellStyle name="Normal 3 4 2 3 3 3 3 5" xfId="41003" xr:uid="{00000000-0005-0000-0000-0000C2D80000}"/>
    <cellStyle name="Normal 3 4 2 3 3 3 3 6" xfId="49389" xr:uid="{00000000-0005-0000-0000-0000C3D80000}"/>
    <cellStyle name="Normal 3 4 2 3 3 3 3 7" xfId="57775" xr:uid="{00000000-0005-0000-0000-0000C4D80000}"/>
    <cellStyle name="Normal 3 4 2 3 3 3 4" xfId="7459" xr:uid="{00000000-0005-0000-0000-0000C5D80000}"/>
    <cellStyle name="Normal 3 4 2 3 3 3 4 2" xfId="13135" xr:uid="{00000000-0005-0000-0000-0000C6D80000}"/>
    <cellStyle name="Normal 3 4 2 3 3 3 4 3" xfId="21521" xr:uid="{00000000-0005-0000-0000-0000C7D80000}"/>
    <cellStyle name="Normal 3 4 2 3 3 3 4 4" xfId="29907" xr:uid="{00000000-0005-0000-0000-0000C8D80000}"/>
    <cellStyle name="Normal 3 4 2 3 3 3 4 5" xfId="38293" xr:uid="{00000000-0005-0000-0000-0000C9D80000}"/>
    <cellStyle name="Normal 3 4 2 3 3 3 4 6" xfId="46679" xr:uid="{00000000-0005-0000-0000-0000CAD80000}"/>
    <cellStyle name="Normal 3 4 2 3 3 3 4 7" xfId="55065" xr:uid="{00000000-0005-0000-0000-0000CBD80000}"/>
    <cellStyle name="Normal 3 4 2 3 3 3 5" xfId="10169" xr:uid="{00000000-0005-0000-0000-0000CCD80000}"/>
    <cellStyle name="Normal 3 4 2 3 3 3 6" xfId="18555" xr:uid="{00000000-0005-0000-0000-0000CDD80000}"/>
    <cellStyle name="Normal 3 4 2 3 3 3 7" xfId="26941" xr:uid="{00000000-0005-0000-0000-0000CED80000}"/>
    <cellStyle name="Normal 3 4 2 3 3 3 8" xfId="35327" xr:uid="{00000000-0005-0000-0000-0000CFD80000}"/>
    <cellStyle name="Normal 3 4 2 3 3 3 9" xfId="43713" xr:uid="{00000000-0005-0000-0000-0000D0D80000}"/>
    <cellStyle name="Normal 3 4 2 3 3 4" xfId="2429" xr:uid="{00000000-0005-0000-0000-0000D1D80000}"/>
    <cellStyle name="Normal 3 4 2 3 3 4 2" xfId="5146" xr:uid="{00000000-0005-0000-0000-0000D2D80000}"/>
    <cellStyle name="Normal 3 4 2 3 3 4 2 2" xfId="16500" xr:uid="{00000000-0005-0000-0000-0000D3D80000}"/>
    <cellStyle name="Normal 3 4 2 3 3 4 2 3" xfId="24886" xr:uid="{00000000-0005-0000-0000-0000D4D80000}"/>
    <cellStyle name="Normal 3 4 2 3 3 4 2 4" xfId="33272" xr:uid="{00000000-0005-0000-0000-0000D5D80000}"/>
    <cellStyle name="Normal 3 4 2 3 3 4 2 5" xfId="41658" xr:uid="{00000000-0005-0000-0000-0000D6D80000}"/>
    <cellStyle name="Normal 3 4 2 3 3 4 2 6" xfId="50044" xr:uid="{00000000-0005-0000-0000-0000D7D80000}"/>
    <cellStyle name="Normal 3 4 2 3 3 4 2 7" xfId="58430" xr:uid="{00000000-0005-0000-0000-0000D8D80000}"/>
    <cellStyle name="Normal 3 4 2 3 3 4 3" xfId="8114" xr:uid="{00000000-0005-0000-0000-0000D9D80000}"/>
    <cellStyle name="Normal 3 4 2 3 3 4 3 2" xfId="13790" xr:uid="{00000000-0005-0000-0000-0000DAD80000}"/>
    <cellStyle name="Normal 3 4 2 3 3 4 3 3" xfId="22176" xr:uid="{00000000-0005-0000-0000-0000DBD80000}"/>
    <cellStyle name="Normal 3 4 2 3 3 4 3 4" xfId="30562" xr:uid="{00000000-0005-0000-0000-0000DCD80000}"/>
    <cellStyle name="Normal 3 4 2 3 3 4 3 5" xfId="38948" xr:uid="{00000000-0005-0000-0000-0000DDD80000}"/>
    <cellStyle name="Normal 3 4 2 3 3 4 3 6" xfId="47334" xr:uid="{00000000-0005-0000-0000-0000DED80000}"/>
    <cellStyle name="Normal 3 4 2 3 3 4 3 7" xfId="55720" xr:uid="{00000000-0005-0000-0000-0000DFD80000}"/>
    <cellStyle name="Normal 3 4 2 3 3 4 4" xfId="10824" xr:uid="{00000000-0005-0000-0000-0000E0D80000}"/>
    <cellStyle name="Normal 3 4 2 3 3 4 5" xfId="19210" xr:uid="{00000000-0005-0000-0000-0000E1D80000}"/>
    <cellStyle name="Normal 3 4 2 3 3 4 6" xfId="27596" xr:uid="{00000000-0005-0000-0000-0000E2D80000}"/>
    <cellStyle name="Normal 3 4 2 3 3 4 7" xfId="35982" xr:uid="{00000000-0005-0000-0000-0000E3D80000}"/>
    <cellStyle name="Normal 3 4 2 3 3 4 8" xfId="44368" xr:uid="{00000000-0005-0000-0000-0000E4D80000}"/>
    <cellStyle name="Normal 3 4 2 3 3 4 9" xfId="52754" xr:uid="{00000000-0005-0000-0000-0000E5D80000}"/>
    <cellStyle name="Normal 3 4 2 3 3 5" xfId="802" xr:uid="{00000000-0005-0000-0000-0000E6D80000}"/>
    <cellStyle name="Normal 3 4 2 3 3 5 2" xfId="6614" xr:uid="{00000000-0005-0000-0000-0000E7D80000}"/>
    <cellStyle name="Normal 3 4 2 3 3 5 3" xfId="12290" xr:uid="{00000000-0005-0000-0000-0000E8D80000}"/>
    <cellStyle name="Normal 3 4 2 3 3 5 4" xfId="20676" xr:uid="{00000000-0005-0000-0000-0000E9D80000}"/>
    <cellStyle name="Normal 3 4 2 3 3 5 5" xfId="29062" xr:uid="{00000000-0005-0000-0000-0000EAD80000}"/>
    <cellStyle name="Normal 3 4 2 3 3 5 6" xfId="37448" xr:uid="{00000000-0005-0000-0000-0000EBD80000}"/>
    <cellStyle name="Normal 3 4 2 3 3 5 7" xfId="45834" xr:uid="{00000000-0005-0000-0000-0000ECD80000}"/>
    <cellStyle name="Normal 3 4 2 3 3 5 8" xfId="54220" xr:uid="{00000000-0005-0000-0000-0000EDD80000}"/>
    <cellStyle name="Normal 3 4 2 3 3 6" xfId="3646" xr:uid="{00000000-0005-0000-0000-0000EED80000}"/>
    <cellStyle name="Normal 3 4 2 3 3 6 2" xfId="15000" xr:uid="{00000000-0005-0000-0000-0000EFD80000}"/>
    <cellStyle name="Normal 3 4 2 3 3 6 3" xfId="23386" xr:uid="{00000000-0005-0000-0000-0000F0D80000}"/>
    <cellStyle name="Normal 3 4 2 3 3 6 4" xfId="31772" xr:uid="{00000000-0005-0000-0000-0000F1D80000}"/>
    <cellStyle name="Normal 3 4 2 3 3 6 5" xfId="40158" xr:uid="{00000000-0005-0000-0000-0000F2D80000}"/>
    <cellStyle name="Normal 3 4 2 3 3 6 6" xfId="48544" xr:uid="{00000000-0005-0000-0000-0000F3D80000}"/>
    <cellStyle name="Normal 3 4 2 3 3 6 7" xfId="56930" xr:uid="{00000000-0005-0000-0000-0000F4D80000}"/>
    <cellStyle name="Normal 3 4 2 3 3 7" xfId="6205" xr:uid="{00000000-0005-0000-0000-0000F5D80000}"/>
    <cellStyle name="Normal 3 4 2 3 3 7 2" xfId="11881" xr:uid="{00000000-0005-0000-0000-0000F6D80000}"/>
    <cellStyle name="Normal 3 4 2 3 3 7 3" xfId="20267" xr:uid="{00000000-0005-0000-0000-0000F7D80000}"/>
    <cellStyle name="Normal 3 4 2 3 3 7 4" xfId="28653" xr:uid="{00000000-0005-0000-0000-0000F8D80000}"/>
    <cellStyle name="Normal 3 4 2 3 3 7 5" xfId="37039" xr:uid="{00000000-0005-0000-0000-0000F9D80000}"/>
    <cellStyle name="Normal 3 4 2 3 3 7 6" xfId="45425" xr:uid="{00000000-0005-0000-0000-0000FAD80000}"/>
    <cellStyle name="Normal 3 4 2 3 3 7 7" xfId="53811" xr:uid="{00000000-0005-0000-0000-0000FBD80000}"/>
    <cellStyle name="Normal 3 4 2 3 3 8" xfId="9324" xr:uid="{00000000-0005-0000-0000-0000FCD80000}"/>
    <cellStyle name="Normal 3 4 2 3 3 9" xfId="17710" xr:uid="{00000000-0005-0000-0000-0000FDD80000}"/>
    <cellStyle name="Normal 3 4 2 3 4" xfId="1324" xr:uid="{00000000-0005-0000-0000-0000FED80000}"/>
    <cellStyle name="Normal 3 4 2 3 4 10" xfId="43349" xr:uid="{00000000-0005-0000-0000-0000FFD80000}"/>
    <cellStyle name="Normal 3 4 2 3 4 11" xfId="51735" xr:uid="{00000000-0005-0000-0000-000000D90000}"/>
    <cellStyle name="Normal 3 4 2 3 4 12" xfId="60121" xr:uid="{00000000-0005-0000-0000-000001D90000}"/>
    <cellStyle name="Normal 3 4 2 3 4 13" xfId="61499" xr:uid="{00000000-0005-0000-0000-000002D90000}"/>
    <cellStyle name="Normal 3 4 2 3 4 2" xfId="1962" xr:uid="{00000000-0005-0000-0000-000003D90000}"/>
    <cellStyle name="Normal 3 4 2 3 4 2 10" xfId="52287" xr:uid="{00000000-0005-0000-0000-000004D90000}"/>
    <cellStyle name="Normal 3 4 2 3 4 2 11" xfId="60673" xr:uid="{00000000-0005-0000-0000-000005D90000}"/>
    <cellStyle name="Normal 3 4 2 3 4 2 2" xfId="3275" xr:uid="{00000000-0005-0000-0000-000006D90000}"/>
    <cellStyle name="Normal 3 4 2 3 4 2 2 2" xfId="5992" xr:uid="{00000000-0005-0000-0000-000007D90000}"/>
    <cellStyle name="Normal 3 4 2 3 4 2 2 2 2" xfId="17346" xr:uid="{00000000-0005-0000-0000-000008D90000}"/>
    <cellStyle name="Normal 3 4 2 3 4 2 2 2 3" xfId="25732" xr:uid="{00000000-0005-0000-0000-000009D90000}"/>
    <cellStyle name="Normal 3 4 2 3 4 2 2 2 4" xfId="34118" xr:uid="{00000000-0005-0000-0000-00000AD90000}"/>
    <cellStyle name="Normal 3 4 2 3 4 2 2 2 5" xfId="42504" xr:uid="{00000000-0005-0000-0000-00000BD90000}"/>
    <cellStyle name="Normal 3 4 2 3 4 2 2 2 6" xfId="50890" xr:uid="{00000000-0005-0000-0000-00000CD90000}"/>
    <cellStyle name="Normal 3 4 2 3 4 2 2 2 7" xfId="59276" xr:uid="{00000000-0005-0000-0000-00000DD90000}"/>
    <cellStyle name="Normal 3 4 2 3 4 2 2 3" xfId="8960" xr:uid="{00000000-0005-0000-0000-00000ED90000}"/>
    <cellStyle name="Normal 3 4 2 3 4 2 2 3 2" xfId="14636" xr:uid="{00000000-0005-0000-0000-00000FD90000}"/>
    <cellStyle name="Normal 3 4 2 3 4 2 2 3 3" xfId="23022" xr:uid="{00000000-0005-0000-0000-000010D90000}"/>
    <cellStyle name="Normal 3 4 2 3 4 2 2 3 4" xfId="31408" xr:uid="{00000000-0005-0000-0000-000011D90000}"/>
    <cellStyle name="Normal 3 4 2 3 4 2 2 3 5" xfId="39794" xr:uid="{00000000-0005-0000-0000-000012D90000}"/>
    <cellStyle name="Normal 3 4 2 3 4 2 2 3 6" xfId="48180" xr:uid="{00000000-0005-0000-0000-000013D90000}"/>
    <cellStyle name="Normal 3 4 2 3 4 2 2 3 7" xfId="56566" xr:uid="{00000000-0005-0000-0000-000014D90000}"/>
    <cellStyle name="Normal 3 4 2 3 4 2 2 4" xfId="11670" xr:uid="{00000000-0005-0000-0000-000015D90000}"/>
    <cellStyle name="Normal 3 4 2 3 4 2 2 5" xfId="20056" xr:uid="{00000000-0005-0000-0000-000016D90000}"/>
    <cellStyle name="Normal 3 4 2 3 4 2 2 6" xfId="28442" xr:uid="{00000000-0005-0000-0000-000017D90000}"/>
    <cellStyle name="Normal 3 4 2 3 4 2 2 7" xfId="36828" xr:uid="{00000000-0005-0000-0000-000018D90000}"/>
    <cellStyle name="Normal 3 4 2 3 4 2 2 8" xfId="45214" xr:uid="{00000000-0005-0000-0000-000019D90000}"/>
    <cellStyle name="Normal 3 4 2 3 4 2 2 9" xfId="53600" xr:uid="{00000000-0005-0000-0000-00001AD90000}"/>
    <cellStyle name="Normal 3 4 2 3 4 2 3" xfId="4679" xr:uid="{00000000-0005-0000-0000-00001BD90000}"/>
    <cellStyle name="Normal 3 4 2 3 4 2 3 2" xfId="16033" xr:uid="{00000000-0005-0000-0000-00001CD90000}"/>
    <cellStyle name="Normal 3 4 2 3 4 2 3 3" xfId="24419" xr:uid="{00000000-0005-0000-0000-00001DD90000}"/>
    <cellStyle name="Normal 3 4 2 3 4 2 3 4" xfId="32805" xr:uid="{00000000-0005-0000-0000-00001ED90000}"/>
    <cellStyle name="Normal 3 4 2 3 4 2 3 5" xfId="41191" xr:uid="{00000000-0005-0000-0000-00001FD90000}"/>
    <cellStyle name="Normal 3 4 2 3 4 2 3 6" xfId="49577" xr:uid="{00000000-0005-0000-0000-000020D90000}"/>
    <cellStyle name="Normal 3 4 2 3 4 2 3 7" xfId="57963" xr:uid="{00000000-0005-0000-0000-000021D90000}"/>
    <cellStyle name="Normal 3 4 2 3 4 2 4" xfId="7647" xr:uid="{00000000-0005-0000-0000-000022D90000}"/>
    <cellStyle name="Normal 3 4 2 3 4 2 4 2" xfId="13323" xr:uid="{00000000-0005-0000-0000-000023D90000}"/>
    <cellStyle name="Normal 3 4 2 3 4 2 4 3" xfId="21709" xr:uid="{00000000-0005-0000-0000-000024D90000}"/>
    <cellStyle name="Normal 3 4 2 3 4 2 4 4" xfId="30095" xr:uid="{00000000-0005-0000-0000-000025D90000}"/>
    <cellStyle name="Normal 3 4 2 3 4 2 4 5" xfId="38481" xr:uid="{00000000-0005-0000-0000-000026D90000}"/>
    <cellStyle name="Normal 3 4 2 3 4 2 4 6" xfId="46867" xr:uid="{00000000-0005-0000-0000-000027D90000}"/>
    <cellStyle name="Normal 3 4 2 3 4 2 4 7" xfId="55253" xr:uid="{00000000-0005-0000-0000-000028D90000}"/>
    <cellStyle name="Normal 3 4 2 3 4 2 5" xfId="10357" xr:uid="{00000000-0005-0000-0000-000029D90000}"/>
    <cellStyle name="Normal 3 4 2 3 4 2 6" xfId="18743" xr:uid="{00000000-0005-0000-0000-00002AD90000}"/>
    <cellStyle name="Normal 3 4 2 3 4 2 7" xfId="27129" xr:uid="{00000000-0005-0000-0000-00002BD90000}"/>
    <cellStyle name="Normal 3 4 2 3 4 2 8" xfId="35515" xr:uid="{00000000-0005-0000-0000-00002CD90000}"/>
    <cellStyle name="Normal 3 4 2 3 4 2 9" xfId="43901" xr:uid="{00000000-0005-0000-0000-00002DD90000}"/>
    <cellStyle name="Normal 3 4 2 3 4 3" xfId="2430" xr:uid="{00000000-0005-0000-0000-00002ED90000}"/>
    <cellStyle name="Normal 3 4 2 3 4 3 2" xfId="5147" xr:uid="{00000000-0005-0000-0000-00002FD90000}"/>
    <cellStyle name="Normal 3 4 2 3 4 3 2 2" xfId="16501" xr:uid="{00000000-0005-0000-0000-000030D90000}"/>
    <cellStyle name="Normal 3 4 2 3 4 3 2 3" xfId="24887" xr:uid="{00000000-0005-0000-0000-000031D90000}"/>
    <cellStyle name="Normal 3 4 2 3 4 3 2 4" xfId="33273" xr:uid="{00000000-0005-0000-0000-000032D90000}"/>
    <cellStyle name="Normal 3 4 2 3 4 3 2 5" xfId="41659" xr:uid="{00000000-0005-0000-0000-000033D90000}"/>
    <cellStyle name="Normal 3 4 2 3 4 3 2 6" xfId="50045" xr:uid="{00000000-0005-0000-0000-000034D90000}"/>
    <cellStyle name="Normal 3 4 2 3 4 3 2 7" xfId="58431" xr:uid="{00000000-0005-0000-0000-000035D90000}"/>
    <cellStyle name="Normal 3 4 2 3 4 3 3" xfId="8115" xr:uid="{00000000-0005-0000-0000-000036D90000}"/>
    <cellStyle name="Normal 3 4 2 3 4 3 3 2" xfId="13791" xr:uid="{00000000-0005-0000-0000-000037D90000}"/>
    <cellStyle name="Normal 3 4 2 3 4 3 3 3" xfId="22177" xr:uid="{00000000-0005-0000-0000-000038D90000}"/>
    <cellStyle name="Normal 3 4 2 3 4 3 3 4" xfId="30563" xr:uid="{00000000-0005-0000-0000-000039D90000}"/>
    <cellStyle name="Normal 3 4 2 3 4 3 3 5" xfId="38949" xr:uid="{00000000-0005-0000-0000-00003AD90000}"/>
    <cellStyle name="Normal 3 4 2 3 4 3 3 6" xfId="47335" xr:uid="{00000000-0005-0000-0000-00003BD90000}"/>
    <cellStyle name="Normal 3 4 2 3 4 3 3 7" xfId="55721" xr:uid="{00000000-0005-0000-0000-00003CD90000}"/>
    <cellStyle name="Normal 3 4 2 3 4 3 4" xfId="10825" xr:uid="{00000000-0005-0000-0000-00003DD90000}"/>
    <cellStyle name="Normal 3 4 2 3 4 3 5" xfId="19211" xr:uid="{00000000-0005-0000-0000-00003ED90000}"/>
    <cellStyle name="Normal 3 4 2 3 4 3 6" xfId="27597" xr:uid="{00000000-0005-0000-0000-00003FD90000}"/>
    <cellStyle name="Normal 3 4 2 3 4 3 7" xfId="35983" xr:uid="{00000000-0005-0000-0000-000040D90000}"/>
    <cellStyle name="Normal 3 4 2 3 4 3 8" xfId="44369" xr:uid="{00000000-0005-0000-0000-000041D90000}"/>
    <cellStyle name="Normal 3 4 2 3 4 3 9" xfId="52755" xr:uid="{00000000-0005-0000-0000-000042D90000}"/>
    <cellStyle name="Normal 3 4 2 3 4 4" xfId="4127" xr:uid="{00000000-0005-0000-0000-000043D90000}"/>
    <cellStyle name="Normal 3 4 2 3 4 4 2" xfId="15481" xr:uid="{00000000-0005-0000-0000-000044D90000}"/>
    <cellStyle name="Normal 3 4 2 3 4 4 3" xfId="23867" xr:uid="{00000000-0005-0000-0000-000045D90000}"/>
    <cellStyle name="Normal 3 4 2 3 4 4 4" xfId="32253" xr:uid="{00000000-0005-0000-0000-000046D90000}"/>
    <cellStyle name="Normal 3 4 2 3 4 4 5" xfId="40639" xr:uid="{00000000-0005-0000-0000-000047D90000}"/>
    <cellStyle name="Normal 3 4 2 3 4 4 6" xfId="49025" xr:uid="{00000000-0005-0000-0000-000048D90000}"/>
    <cellStyle name="Normal 3 4 2 3 4 4 7" xfId="57411" xr:uid="{00000000-0005-0000-0000-000049D90000}"/>
    <cellStyle name="Normal 3 4 2 3 4 5" xfId="7095" xr:uid="{00000000-0005-0000-0000-00004AD90000}"/>
    <cellStyle name="Normal 3 4 2 3 4 5 2" xfId="12771" xr:uid="{00000000-0005-0000-0000-00004BD90000}"/>
    <cellStyle name="Normal 3 4 2 3 4 5 3" xfId="21157" xr:uid="{00000000-0005-0000-0000-00004CD90000}"/>
    <cellStyle name="Normal 3 4 2 3 4 5 4" xfId="29543" xr:uid="{00000000-0005-0000-0000-00004DD90000}"/>
    <cellStyle name="Normal 3 4 2 3 4 5 5" xfId="37929" xr:uid="{00000000-0005-0000-0000-00004ED90000}"/>
    <cellStyle name="Normal 3 4 2 3 4 5 6" xfId="46315" xr:uid="{00000000-0005-0000-0000-00004FD90000}"/>
    <cellStyle name="Normal 3 4 2 3 4 5 7" xfId="54701" xr:uid="{00000000-0005-0000-0000-000050D90000}"/>
    <cellStyle name="Normal 3 4 2 3 4 6" xfId="9805" xr:uid="{00000000-0005-0000-0000-000051D90000}"/>
    <cellStyle name="Normal 3 4 2 3 4 7" xfId="18191" xr:uid="{00000000-0005-0000-0000-000052D90000}"/>
    <cellStyle name="Normal 3 4 2 3 4 8" xfId="26577" xr:uid="{00000000-0005-0000-0000-000053D90000}"/>
    <cellStyle name="Normal 3 4 2 3 4 9" xfId="34963" xr:uid="{00000000-0005-0000-0000-000054D90000}"/>
    <cellStyle name="Normal 3 4 2 3 5" xfId="1319" xr:uid="{00000000-0005-0000-0000-000055D90000}"/>
    <cellStyle name="Normal 3 4 2 3 5 10" xfId="51730" xr:uid="{00000000-0005-0000-0000-000056D90000}"/>
    <cellStyle name="Normal 3 4 2 3 5 11" xfId="60116" xr:uid="{00000000-0005-0000-0000-000057D90000}"/>
    <cellStyle name="Normal 3 4 2 3 5 2" xfId="3270" xr:uid="{00000000-0005-0000-0000-000058D90000}"/>
    <cellStyle name="Normal 3 4 2 3 5 2 2" xfId="5987" xr:uid="{00000000-0005-0000-0000-000059D90000}"/>
    <cellStyle name="Normal 3 4 2 3 5 2 2 2" xfId="17341" xr:uid="{00000000-0005-0000-0000-00005AD90000}"/>
    <cellStyle name="Normal 3 4 2 3 5 2 2 3" xfId="25727" xr:uid="{00000000-0005-0000-0000-00005BD90000}"/>
    <cellStyle name="Normal 3 4 2 3 5 2 2 4" xfId="34113" xr:uid="{00000000-0005-0000-0000-00005CD90000}"/>
    <cellStyle name="Normal 3 4 2 3 5 2 2 5" xfId="42499" xr:uid="{00000000-0005-0000-0000-00005DD90000}"/>
    <cellStyle name="Normal 3 4 2 3 5 2 2 6" xfId="50885" xr:uid="{00000000-0005-0000-0000-00005ED90000}"/>
    <cellStyle name="Normal 3 4 2 3 5 2 2 7" xfId="59271" xr:uid="{00000000-0005-0000-0000-00005FD90000}"/>
    <cellStyle name="Normal 3 4 2 3 5 2 3" xfId="8955" xr:uid="{00000000-0005-0000-0000-000060D90000}"/>
    <cellStyle name="Normal 3 4 2 3 5 2 3 2" xfId="14631" xr:uid="{00000000-0005-0000-0000-000061D90000}"/>
    <cellStyle name="Normal 3 4 2 3 5 2 3 3" xfId="23017" xr:uid="{00000000-0005-0000-0000-000062D90000}"/>
    <cellStyle name="Normal 3 4 2 3 5 2 3 4" xfId="31403" xr:uid="{00000000-0005-0000-0000-000063D90000}"/>
    <cellStyle name="Normal 3 4 2 3 5 2 3 5" xfId="39789" xr:uid="{00000000-0005-0000-0000-000064D90000}"/>
    <cellStyle name="Normal 3 4 2 3 5 2 3 6" xfId="48175" xr:uid="{00000000-0005-0000-0000-000065D90000}"/>
    <cellStyle name="Normal 3 4 2 3 5 2 3 7" xfId="56561" xr:uid="{00000000-0005-0000-0000-000066D90000}"/>
    <cellStyle name="Normal 3 4 2 3 5 2 4" xfId="11665" xr:uid="{00000000-0005-0000-0000-000067D90000}"/>
    <cellStyle name="Normal 3 4 2 3 5 2 5" xfId="20051" xr:uid="{00000000-0005-0000-0000-000068D90000}"/>
    <cellStyle name="Normal 3 4 2 3 5 2 6" xfId="28437" xr:uid="{00000000-0005-0000-0000-000069D90000}"/>
    <cellStyle name="Normal 3 4 2 3 5 2 7" xfId="36823" xr:uid="{00000000-0005-0000-0000-00006AD90000}"/>
    <cellStyle name="Normal 3 4 2 3 5 2 8" xfId="45209" xr:uid="{00000000-0005-0000-0000-00006BD90000}"/>
    <cellStyle name="Normal 3 4 2 3 5 2 9" xfId="53595" xr:uid="{00000000-0005-0000-0000-00006CD90000}"/>
    <cellStyle name="Normal 3 4 2 3 5 3" xfId="4122" xr:uid="{00000000-0005-0000-0000-00006DD90000}"/>
    <cellStyle name="Normal 3 4 2 3 5 3 2" xfId="15476" xr:uid="{00000000-0005-0000-0000-00006ED90000}"/>
    <cellStyle name="Normal 3 4 2 3 5 3 3" xfId="23862" xr:uid="{00000000-0005-0000-0000-00006FD90000}"/>
    <cellStyle name="Normal 3 4 2 3 5 3 4" xfId="32248" xr:uid="{00000000-0005-0000-0000-000070D90000}"/>
    <cellStyle name="Normal 3 4 2 3 5 3 5" xfId="40634" xr:uid="{00000000-0005-0000-0000-000071D90000}"/>
    <cellStyle name="Normal 3 4 2 3 5 3 6" xfId="49020" xr:uid="{00000000-0005-0000-0000-000072D90000}"/>
    <cellStyle name="Normal 3 4 2 3 5 3 7" xfId="57406" xr:uid="{00000000-0005-0000-0000-000073D90000}"/>
    <cellStyle name="Normal 3 4 2 3 5 4" xfId="7090" xr:uid="{00000000-0005-0000-0000-000074D90000}"/>
    <cellStyle name="Normal 3 4 2 3 5 4 2" xfId="12766" xr:uid="{00000000-0005-0000-0000-000075D90000}"/>
    <cellStyle name="Normal 3 4 2 3 5 4 3" xfId="21152" xr:uid="{00000000-0005-0000-0000-000076D90000}"/>
    <cellStyle name="Normal 3 4 2 3 5 4 4" xfId="29538" xr:uid="{00000000-0005-0000-0000-000077D90000}"/>
    <cellStyle name="Normal 3 4 2 3 5 4 5" xfId="37924" xr:uid="{00000000-0005-0000-0000-000078D90000}"/>
    <cellStyle name="Normal 3 4 2 3 5 4 6" xfId="46310" xr:uid="{00000000-0005-0000-0000-000079D90000}"/>
    <cellStyle name="Normal 3 4 2 3 5 4 7" xfId="54696" xr:uid="{00000000-0005-0000-0000-00007AD90000}"/>
    <cellStyle name="Normal 3 4 2 3 5 5" xfId="9800" xr:uid="{00000000-0005-0000-0000-00007BD90000}"/>
    <cellStyle name="Normal 3 4 2 3 5 6" xfId="18186" xr:uid="{00000000-0005-0000-0000-00007CD90000}"/>
    <cellStyle name="Normal 3 4 2 3 5 7" xfId="26572" xr:uid="{00000000-0005-0000-0000-00007DD90000}"/>
    <cellStyle name="Normal 3 4 2 3 5 8" xfId="34958" xr:uid="{00000000-0005-0000-0000-00007ED90000}"/>
    <cellStyle name="Normal 3 4 2 3 5 9" xfId="43344" xr:uid="{00000000-0005-0000-0000-00007FD90000}"/>
    <cellStyle name="Normal 3 4 2 3 6" xfId="1771" xr:uid="{00000000-0005-0000-0000-000080D90000}"/>
    <cellStyle name="Normal 3 4 2 3 6 10" xfId="52096" xr:uid="{00000000-0005-0000-0000-000081D90000}"/>
    <cellStyle name="Normal 3 4 2 3 6 11" xfId="60482" xr:uid="{00000000-0005-0000-0000-000082D90000}"/>
    <cellStyle name="Normal 3 4 2 3 6 2" xfId="2791" xr:uid="{00000000-0005-0000-0000-000083D90000}"/>
    <cellStyle name="Normal 3 4 2 3 6 2 2" xfId="5508" xr:uid="{00000000-0005-0000-0000-000084D90000}"/>
    <cellStyle name="Normal 3 4 2 3 6 2 2 2" xfId="16862" xr:uid="{00000000-0005-0000-0000-000085D90000}"/>
    <cellStyle name="Normal 3 4 2 3 6 2 2 3" xfId="25248" xr:uid="{00000000-0005-0000-0000-000086D90000}"/>
    <cellStyle name="Normal 3 4 2 3 6 2 2 4" xfId="33634" xr:uid="{00000000-0005-0000-0000-000087D90000}"/>
    <cellStyle name="Normal 3 4 2 3 6 2 2 5" xfId="42020" xr:uid="{00000000-0005-0000-0000-000088D90000}"/>
    <cellStyle name="Normal 3 4 2 3 6 2 2 6" xfId="50406" xr:uid="{00000000-0005-0000-0000-000089D90000}"/>
    <cellStyle name="Normal 3 4 2 3 6 2 2 7" xfId="58792" xr:uid="{00000000-0005-0000-0000-00008AD90000}"/>
    <cellStyle name="Normal 3 4 2 3 6 2 3" xfId="8476" xr:uid="{00000000-0005-0000-0000-00008BD90000}"/>
    <cellStyle name="Normal 3 4 2 3 6 2 3 2" xfId="14152" xr:uid="{00000000-0005-0000-0000-00008CD90000}"/>
    <cellStyle name="Normal 3 4 2 3 6 2 3 3" xfId="22538" xr:uid="{00000000-0005-0000-0000-00008DD90000}"/>
    <cellStyle name="Normal 3 4 2 3 6 2 3 4" xfId="30924" xr:uid="{00000000-0005-0000-0000-00008ED90000}"/>
    <cellStyle name="Normal 3 4 2 3 6 2 3 5" xfId="39310" xr:uid="{00000000-0005-0000-0000-00008FD90000}"/>
    <cellStyle name="Normal 3 4 2 3 6 2 3 6" xfId="47696" xr:uid="{00000000-0005-0000-0000-000090D90000}"/>
    <cellStyle name="Normal 3 4 2 3 6 2 3 7" xfId="56082" xr:uid="{00000000-0005-0000-0000-000091D90000}"/>
    <cellStyle name="Normal 3 4 2 3 6 2 4" xfId="11186" xr:uid="{00000000-0005-0000-0000-000092D90000}"/>
    <cellStyle name="Normal 3 4 2 3 6 2 5" xfId="19572" xr:uid="{00000000-0005-0000-0000-000093D90000}"/>
    <cellStyle name="Normal 3 4 2 3 6 2 6" xfId="27958" xr:uid="{00000000-0005-0000-0000-000094D90000}"/>
    <cellStyle name="Normal 3 4 2 3 6 2 7" xfId="36344" xr:uid="{00000000-0005-0000-0000-000095D90000}"/>
    <cellStyle name="Normal 3 4 2 3 6 2 8" xfId="44730" xr:uid="{00000000-0005-0000-0000-000096D90000}"/>
    <cellStyle name="Normal 3 4 2 3 6 2 9" xfId="53116" xr:uid="{00000000-0005-0000-0000-000097D90000}"/>
    <cellStyle name="Normal 3 4 2 3 6 3" xfId="4488" xr:uid="{00000000-0005-0000-0000-000098D90000}"/>
    <cellStyle name="Normal 3 4 2 3 6 3 2" xfId="15842" xr:uid="{00000000-0005-0000-0000-000099D90000}"/>
    <cellStyle name="Normal 3 4 2 3 6 3 3" xfId="24228" xr:uid="{00000000-0005-0000-0000-00009AD90000}"/>
    <cellStyle name="Normal 3 4 2 3 6 3 4" xfId="32614" xr:uid="{00000000-0005-0000-0000-00009BD90000}"/>
    <cellStyle name="Normal 3 4 2 3 6 3 5" xfId="41000" xr:uid="{00000000-0005-0000-0000-00009CD90000}"/>
    <cellStyle name="Normal 3 4 2 3 6 3 6" xfId="49386" xr:uid="{00000000-0005-0000-0000-00009DD90000}"/>
    <cellStyle name="Normal 3 4 2 3 6 3 7" xfId="57772" xr:uid="{00000000-0005-0000-0000-00009ED90000}"/>
    <cellStyle name="Normal 3 4 2 3 6 4" xfId="7456" xr:uid="{00000000-0005-0000-0000-00009FD90000}"/>
    <cellStyle name="Normal 3 4 2 3 6 4 2" xfId="13132" xr:uid="{00000000-0005-0000-0000-0000A0D90000}"/>
    <cellStyle name="Normal 3 4 2 3 6 4 3" xfId="21518" xr:uid="{00000000-0005-0000-0000-0000A1D90000}"/>
    <cellStyle name="Normal 3 4 2 3 6 4 4" xfId="29904" xr:uid="{00000000-0005-0000-0000-0000A2D90000}"/>
    <cellStyle name="Normal 3 4 2 3 6 4 5" xfId="38290" xr:uid="{00000000-0005-0000-0000-0000A3D90000}"/>
    <cellStyle name="Normal 3 4 2 3 6 4 6" xfId="46676" xr:uid="{00000000-0005-0000-0000-0000A4D90000}"/>
    <cellStyle name="Normal 3 4 2 3 6 4 7" xfId="55062" xr:uid="{00000000-0005-0000-0000-0000A5D90000}"/>
    <cellStyle name="Normal 3 4 2 3 6 5" xfId="10166" xr:uid="{00000000-0005-0000-0000-0000A6D90000}"/>
    <cellStyle name="Normal 3 4 2 3 6 6" xfId="18552" xr:uid="{00000000-0005-0000-0000-0000A7D90000}"/>
    <cellStyle name="Normal 3 4 2 3 6 7" xfId="26938" xr:uid="{00000000-0005-0000-0000-0000A8D90000}"/>
    <cellStyle name="Normal 3 4 2 3 6 8" xfId="35324" xr:uid="{00000000-0005-0000-0000-0000A9D90000}"/>
    <cellStyle name="Normal 3 4 2 3 6 9" xfId="43710" xr:uid="{00000000-0005-0000-0000-0000AAD90000}"/>
    <cellStyle name="Normal 3 4 2 3 7" xfId="2425" xr:uid="{00000000-0005-0000-0000-0000ABD90000}"/>
    <cellStyle name="Normal 3 4 2 3 7 2" xfId="5142" xr:uid="{00000000-0005-0000-0000-0000ACD90000}"/>
    <cellStyle name="Normal 3 4 2 3 7 2 2" xfId="16496" xr:uid="{00000000-0005-0000-0000-0000ADD90000}"/>
    <cellStyle name="Normal 3 4 2 3 7 2 3" xfId="24882" xr:uid="{00000000-0005-0000-0000-0000AED90000}"/>
    <cellStyle name="Normal 3 4 2 3 7 2 4" xfId="33268" xr:uid="{00000000-0005-0000-0000-0000AFD90000}"/>
    <cellStyle name="Normal 3 4 2 3 7 2 5" xfId="41654" xr:uid="{00000000-0005-0000-0000-0000B0D90000}"/>
    <cellStyle name="Normal 3 4 2 3 7 2 6" xfId="50040" xr:uid="{00000000-0005-0000-0000-0000B1D90000}"/>
    <cellStyle name="Normal 3 4 2 3 7 2 7" xfId="58426" xr:uid="{00000000-0005-0000-0000-0000B2D90000}"/>
    <cellStyle name="Normal 3 4 2 3 7 3" xfId="8110" xr:uid="{00000000-0005-0000-0000-0000B3D90000}"/>
    <cellStyle name="Normal 3 4 2 3 7 3 2" xfId="13786" xr:uid="{00000000-0005-0000-0000-0000B4D90000}"/>
    <cellStyle name="Normal 3 4 2 3 7 3 3" xfId="22172" xr:uid="{00000000-0005-0000-0000-0000B5D90000}"/>
    <cellStyle name="Normal 3 4 2 3 7 3 4" xfId="30558" xr:uid="{00000000-0005-0000-0000-0000B6D90000}"/>
    <cellStyle name="Normal 3 4 2 3 7 3 5" xfId="38944" xr:uid="{00000000-0005-0000-0000-0000B7D90000}"/>
    <cellStyle name="Normal 3 4 2 3 7 3 6" xfId="47330" xr:uid="{00000000-0005-0000-0000-0000B8D90000}"/>
    <cellStyle name="Normal 3 4 2 3 7 3 7" xfId="55716" xr:uid="{00000000-0005-0000-0000-0000B9D90000}"/>
    <cellStyle name="Normal 3 4 2 3 7 4" xfId="10820" xr:uid="{00000000-0005-0000-0000-0000BAD90000}"/>
    <cellStyle name="Normal 3 4 2 3 7 5" xfId="19206" xr:uid="{00000000-0005-0000-0000-0000BBD90000}"/>
    <cellStyle name="Normal 3 4 2 3 7 6" xfId="27592" xr:uid="{00000000-0005-0000-0000-0000BCD90000}"/>
    <cellStyle name="Normal 3 4 2 3 7 7" xfId="35978" xr:uid="{00000000-0005-0000-0000-0000BDD90000}"/>
    <cellStyle name="Normal 3 4 2 3 7 8" xfId="44364" xr:uid="{00000000-0005-0000-0000-0000BED90000}"/>
    <cellStyle name="Normal 3 4 2 3 7 9" xfId="52750" xr:uid="{00000000-0005-0000-0000-0000BFD90000}"/>
    <cellStyle name="Normal 3 4 2 3 8" xfId="800" xr:uid="{00000000-0005-0000-0000-0000C0D90000}"/>
    <cellStyle name="Normal 3 4 2 3 8 2" xfId="6611" xr:uid="{00000000-0005-0000-0000-0000C1D90000}"/>
    <cellStyle name="Normal 3 4 2 3 8 3" xfId="12287" xr:uid="{00000000-0005-0000-0000-0000C2D90000}"/>
    <cellStyle name="Normal 3 4 2 3 8 4" xfId="20673" xr:uid="{00000000-0005-0000-0000-0000C3D90000}"/>
    <cellStyle name="Normal 3 4 2 3 8 5" xfId="29059" xr:uid="{00000000-0005-0000-0000-0000C4D90000}"/>
    <cellStyle name="Normal 3 4 2 3 8 6" xfId="37445" xr:uid="{00000000-0005-0000-0000-0000C5D90000}"/>
    <cellStyle name="Normal 3 4 2 3 8 7" xfId="45831" xr:uid="{00000000-0005-0000-0000-0000C6D90000}"/>
    <cellStyle name="Normal 3 4 2 3 8 8" xfId="54217" xr:uid="{00000000-0005-0000-0000-0000C7D90000}"/>
    <cellStyle name="Normal 3 4 2 3 9" xfId="3643" xr:uid="{00000000-0005-0000-0000-0000C8D90000}"/>
    <cellStyle name="Normal 3 4 2 3 9 2" xfId="14997" xr:uid="{00000000-0005-0000-0000-0000C9D90000}"/>
    <cellStyle name="Normal 3 4 2 3 9 3" xfId="23383" xr:uid="{00000000-0005-0000-0000-0000CAD90000}"/>
    <cellStyle name="Normal 3 4 2 3 9 4" xfId="31769" xr:uid="{00000000-0005-0000-0000-0000CBD90000}"/>
    <cellStyle name="Normal 3 4 2 3 9 5" xfId="40155" xr:uid="{00000000-0005-0000-0000-0000CCD90000}"/>
    <cellStyle name="Normal 3 4 2 3 9 6" xfId="48541" xr:uid="{00000000-0005-0000-0000-0000CDD90000}"/>
    <cellStyle name="Normal 3 4 2 3 9 7" xfId="56927" xr:uid="{00000000-0005-0000-0000-0000CED90000}"/>
    <cellStyle name="Normal 3 4 2 3_Sheet1" xfId="499" xr:uid="{00000000-0005-0000-0000-0000CFD90000}"/>
    <cellStyle name="Normal 3 4 2 4" xfId="500" xr:uid="{00000000-0005-0000-0000-0000D0D90000}"/>
    <cellStyle name="Normal 3 4 2 4 10" xfId="9325" xr:uid="{00000000-0005-0000-0000-0000D1D90000}"/>
    <cellStyle name="Normal 3 4 2 4 11" xfId="17711" xr:uid="{00000000-0005-0000-0000-0000D2D90000}"/>
    <cellStyle name="Normal 3 4 2 4 12" xfId="26097" xr:uid="{00000000-0005-0000-0000-0000D3D90000}"/>
    <cellStyle name="Normal 3 4 2 4 13" xfId="34483" xr:uid="{00000000-0005-0000-0000-0000D4D90000}"/>
    <cellStyle name="Normal 3 4 2 4 14" xfId="42869" xr:uid="{00000000-0005-0000-0000-0000D5D90000}"/>
    <cellStyle name="Normal 3 4 2 4 15" xfId="51255" xr:uid="{00000000-0005-0000-0000-0000D6D90000}"/>
    <cellStyle name="Normal 3 4 2 4 16" xfId="59641" xr:uid="{00000000-0005-0000-0000-0000D7D90000}"/>
    <cellStyle name="Normal 3 4 2 4 17" xfId="61008" xr:uid="{00000000-0005-0000-0000-0000D8D90000}"/>
    <cellStyle name="Normal 3 4 2 4 2" xfId="501" xr:uid="{00000000-0005-0000-0000-0000D9D90000}"/>
    <cellStyle name="Normal 3 4 2 4 2 10" xfId="34484" xr:uid="{00000000-0005-0000-0000-0000DAD90000}"/>
    <cellStyle name="Normal 3 4 2 4 2 11" xfId="42870" xr:uid="{00000000-0005-0000-0000-0000DBD90000}"/>
    <cellStyle name="Normal 3 4 2 4 2 12" xfId="51256" xr:uid="{00000000-0005-0000-0000-0000DCD90000}"/>
    <cellStyle name="Normal 3 4 2 4 2 13" xfId="59642" xr:uid="{00000000-0005-0000-0000-0000DDD90000}"/>
    <cellStyle name="Normal 3 4 2 4 2 14" xfId="61009" xr:uid="{00000000-0005-0000-0000-0000DED90000}"/>
    <cellStyle name="Normal 3 4 2 4 2 2" xfId="1326" xr:uid="{00000000-0005-0000-0000-0000DFD90000}"/>
    <cellStyle name="Normal 3 4 2 4 2 2 10" xfId="51737" xr:uid="{00000000-0005-0000-0000-0000E0D90000}"/>
    <cellStyle name="Normal 3 4 2 4 2 2 11" xfId="60123" xr:uid="{00000000-0005-0000-0000-0000E1D90000}"/>
    <cellStyle name="Normal 3 4 2 4 2 2 12" xfId="61504" xr:uid="{00000000-0005-0000-0000-0000E2D90000}"/>
    <cellStyle name="Normal 3 4 2 4 2 2 2" xfId="3277" xr:uid="{00000000-0005-0000-0000-0000E3D90000}"/>
    <cellStyle name="Normal 3 4 2 4 2 2 2 2" xfId="5994" xr:uid="{00000000-0005-0000-0000-0000E4D90000}"/>
    <cellStyle name="Normal 3 4 2 4 2 2 2 2 2" xfId="17348" xr:uid="{00000000-0005-0000-0000-0000E5D90000}"/>
    <cellStyle name="Normal 3 4 2 4 2 2 2 2 3" xfId="25734" xr:uid="{00000000-0005-0000-0000-0000E6D90000}"/>
    <cellStyle name="Normal 3 4 2 4 2 2 2 2 4" xfId="34120" xr:uid="{00000000-0005-0000-0000-0000E7D90000}"/>
    <cellStyle name="Normal 3 4 2 4 2 2 2 2 5" xfId="42506" xr:uid="{00000000-0005-0000-0000-0000E8D90000}"/>
    <cellStyle name="Normal 3 4 2 4 2 2 2 2 6" xfId="50892" xr:uid="{00000000-0005-0000-0000-0000E9D90000}"/>
    <cellStyle name="Normal 3 4 2 4 2 2 2 2 7" xfId="59278" xr:uid="{00000000-0005-0000-0000-0000EAD90000}"/>
    <cellStyle name="Normal 3 4 2 4 2 2 2 3" xfId="8962" xr:uid="{00000000-0005-0000-0000-0000EBD90000}"/>
    <cellStyle name="Normal 3 4 2 4 2 2 2 3 2" xfId="14638" xr:uid="{00000000-0005-0000-0000-0000ECD90000}"/>
    <cellStyle name="Normal 3 4 2 4 2 2 2 3 3" xfId="23024" xr:uid="{00000000-0005-0000-0000-0000EDD90000}"/>
    <cellStyle name="Normal 3 4 2 4 2 2 2 3 4" xfId="31410" xr:uid="{00000000-0005-0000-0000-0000EED90000}"/>
    <cellStyle name="Normal 3 4 2 4 2 2 2 3 5" xfId="39796" xr:uid="{00000000-0005-0000-0000-0000EFD90000}"/>
    <cellStyle name="Normal 3 4 2 4 2 2 2 3 6" xfId="48182" xr:uid="{00000000-0005-0000-0000-0000F0D90000}"/>
    <cellStyle name="Normal 3 4 2 4 2 2 2 3 7" xfId="56568" xr:uid="{00000000-0005-0000-0000-0000F1D90000}"/>
    <cellStyle name="Normal 3 4 2 4 2 2 2 4" xfId="11672" xr:uid="{00000000-0005-0000-0000-0000F2D90000}"/>
    <cellStyle name="Normal 3 4 2 4 2 2 2 5" xfId="20058" xr:uid="{00000000-0005-0000-0000-0000F3D90000}"/>
    <cellStyle name="Normal 3 4 2 4 2 2 2 6" xfId="28444" xr:uid="{00000000-0005-0000-0000-0000F4D90000}"/>
    <cellStyle name="Normal 3 4 2 4 2 2 2 7" xfId="36830" xr:uid="{00000000-0005-0000-0000-0000F5D90000}"/>
    <cellStyle name="Normal 3 4 2 4 2 2 2 8" xfId="45216" xr:uid="{00000000-0005-0000-0000-0000F6D90000}"/>
    <cellStyle name="Normal 3 4 2 4 2 2 2 9" xfId="53602" xr:uid="{00000000-0005-0000-0000-0000F7D90000}"/>
    <cellStyle name="Normal 3 4 2 4 2 2 3" xfId="4129" xr:uid="{00000000-0005-0000-0000-0000F8D90000}"/>
    <cellStyle name="Normal 3 4 2 4 2 2 3 2" xfId="15483" xr:uid="{00000000-0005-0000-0000-0000F9D90000}"/>
    <cellStyle name="Normal 3 4 2 4 2 2 3 3" xfId="23869" xr:uid="{00000000-0005-0000-0000-0000FAD90000}"/>
    <cellStyle name="Normal 3 4 2 4 2 2 3 4" xfId="32255" xr:uid="{00000000-0005-0000-0000-0000FBD90000}"/>
    <cellStyle name="Normal 3 4 2 4 2 2 3 5" xfId="40641" xr:uid="{00000000-0005-0000-0000-0000FCD90000}"/>
    <cellStyle name="Normal 3 4 2 4 2 2 3 6" xfId="49027" xr:uid="{00000000-0005-0000-0000-0000FDD90000}"/>
    <cellStyle name="Normal 3 4 2 4 2 2 3 7" xfId="57413" xr:uid="{00000000-0005-0000-0000-0000FED90000}"/>
    <cellStyle name="Normal 3 4 2 4 2 2 4" xfId="7097" xr:uid="{00000000-0005-0000-0000-0000FFD90000}"/>
    <cellStyle name="Normal 3 4 2 4 2 2 4 2" xfId="12773" xr:uid="{00000000-0005-0000-0000-000000DA0000}"/>
    <cellStyle name="Normal 3 4 2 4 2 2 4 3" xfId="21159" xr:uid="{00000000-0005-0000-0000-000001DA0000}"/>
    <cellStyle name="Normal 3 4 2 4 2 2 4 4" xfId="29545" xr:uid="{00000000-0005-0000-0000-000002DA0000}"/>
    <cellStyle name="Normal 3 4 2 4 2 2 4 5" xfId="37931" xr:uid="{00000000-0005-0000-0000-000003DA0000}"/>
    <cellStyle name="Normal 3 4 2 4 2 2 4 6" xfId="46317" xr:uid="{00000000-0005-0000-0000-000004DA0000}"/>
    <cellStyle name="Normal 3 4 2 4 2 2 4 7" xfId="54703" xr:uid="{00000000-0005-0000-0000-000005DA0000}"/>
    <cellStyle name="Normal 3 4 2 4 2 2 5" xfId="9807" xr:uid="{00000000-0005-0000-0000-000006DA0000}"/>
    <cellStyle name="Normal 3 4 2 4 2 2 6" xfId="18193" xr:uid="{00000000-0005-0000-0000-000007DA0000}"/>
    <cellStyle name="Normal 3 4 2 4 2 2 7" xfId="26579" xr:uid="{00000000-0005-0000-0000-000008DA0000}"/>
    <cellStyle name="Normal 3 4 2 4 2 2 8" xfId="34965" xr:uid="{00000000-0005-0000-0000-000009DA0000}"/>
    <cellStyle name="Normal 3 4 2 4 2 2 9" xfId="43351" xr:uid="{00000000-0005-0000-0000-00000ADA0000}"/>
    <cellStyle name="Normal 3 4 2 4 2 3" xfId="1776" xr:uid="{00000000-0005-0000-0000-00000BDA0000}"/>
    <cellStyle name="Normal 3 4 2 4 2 3 10" xfId="52101" xr:uid="{00000000-0005-0000-0000-00000CDA0000}"/>
    <cellStyle name="Normal 3 4 2 4 2 3 11" xfId="60487" xr:uid="{00000000-0005-0000-0000-00000DDA0000}"/>
    <cellStyle name="Normal 3 4 2 4 2 3 2" xfId="2796" xr:uid="{00000000-0005-0000-0000-00000EDA0000}"/>
    <cellStyle name="Normal 3 4 2 4 2 3 2 2" xfId="5513" xr:uid="{00000000-0005-0000-0000-00000FDA0000}"/>
    <cellStyle name="Normal 3 4 2 4 2 3 2 2 2" xfId="16867" xr:uid="{00000000-0005-0000-0000-000010DA0000}"/>
    <cellStyle name="Normal 3 4 2 4 2 3 2 2 3" xfId="25253" xr:uid="{00000000-0005-0000-0000-000011DA0000}"/>
    <cellStyle name="Normal 3 4 2 4 2 3 2 2 4" xfId="33639" xr:uid="{00000000-0005-0000-0000-000012DA0000}"/>
    <cellStyle name="Normal 3 4 2 4 2 3 2 2 5" xfId="42025" xr:uid="{00000000-0005-0000-0000-000013DA0000}"/>
    <cellStyle name="Normal 3 4 2 4 2 3 2 2 6" xfId="50411" xr:uid="{00000000-0005-0000-0000-000014DA0000}"/>
    <cellStyle name="Normal 3 4 2 4 2 3 2 2 7" xfId="58797" xr:uid="{00000000-0005-0000-0000-000015DA0000}"/>
    <cellStyle name="Normal 3 4 2 4 2 3 2 3" xfId="8481" xr:uid="{00000000-0005-0000-0000-000016DA0000}"/>
    <cellStyle name="Normal 3 4 2 4 2 3 2 3 2" xfId="14157" xr:uid="{00000000-0005-0000-0000-000017DA0000}"/>
    <cellStyle name="Normal 3 4 2 4 2 3 2 3 3" xfId="22543" xr:uid="{00000000-0005-0000-0000-000018DA0000}"/>
    <cellStyle name="Normal 3 4 2 4 2 3 2 3 4" xfId="30929" xr:uid="{00000000-0005-0000-0000-000019DA0000}"/>
    <cellStyle name="Normal 3 4 2 4 2 3 2 3 5" xfId="39315" xr:uid="{00000000-0005-0000-0000-00001ADA0000}"/>
    <cellStyle name="Normal 3 4 2 4 2 3 2 3 6" xfId="47701" xr:uid="{00000000-0005-0000-0000-00001BDA0000}"/>
    <cellStyle name="Normal 3 4 2 4 2 3 2 3 7" xfId="56087" xr:uid="{00000000-0005-0000-0000-00001CDA0000}"/>
    <cellStyle name="Normal 3 4 2 4 2 3 2 4" xfId="11191" xr:uid="{00000000-0005-0000-0000-00001DDA0000}"/>
    <cellStyle name="Normal 3 4 2 4 2 3 2 5" xfId="19577" xr:uid="{00000000-0005-0000-0000-00001EDA0000}"/>
    <cellStyle name="Normal 3 4 2 4 2 3 2 6" xfId="27963" xr:uid="{00000000-0005-0000-0000-00001FDA0000}"/>
    <cellStyle name="Normal 3 4 2 4 2 3 2 7" xfId="36349" xr:uid="{00000000-0005-0000-0000-000020DA0000}"/>
    <cellStyle name="Normal 3 4 2 4 2 3 2 8" xfId="44735" xr:uid="{00000000-0005-0000-0000-000021DA0000}"/>
    <cellStyle name="Normal 3 4 2 4 2 3 2 9" xfId="53121" xr:uid="{00000000-0005-0000-0000-000022DA0000}"/>
    <cellStyle name="Normal 3 4 2 4 2 3 3" xfId="4493" xr:uid="{00000000-0005-0000-0000-000023DA0000}"/>
    <cellStyle name="Normal 3 4 2 4 2 3 3 2" xfId="15847" xr:uid="{00000000-0005-0000-0000-000024DA0000}"/>
    <cellStyle name="Normal 3 4 2 4 2 3 3 3" xfId="24233" xr:uid="{00000000-0005-0000-0000-000025DA0000}"/>
    <cellStyle name="Normal 3 4 2 4 2 3 3 4" xfId="32619" xr:uid="{00000000-0005-0000-0000-000026DA0000}"/>
    <cellStyle name="Normal 3 4 2 4 2 3 3 5" xfId="41005" xr:uid="{00000000-0005-0000-0000-000027DA0000}"/>
    <cellStyle name="Normal 3 4 2 4 2 3 3 6" xfId="49391" xr:uid="{00000000-0005-0000-0000-000028DA0000}"/>
    <cellStyle name="Normal 3 4 2 4 2 3 3 7" xfId="57777" xr:uid="{00000000-0005-0000-0000-000029DA0000}"/>
    <cellStyle name="Normal 3 4 2 4 2 3 4" xfId="7461" xr:uid="{00000000-0005-0000-0000-00002ADA0000}"/>
    <cellStyle name="Normal 3 4 2 4 2 3 4 2" xfId="13137" xr:uid="{00000000-0005-0000-0000-00002BDA0000}"/>
    <cellStyle name="Normal 3 4 2 4 2 3 4 3" xfId="21523" xr:uid="{00000000-0005-0000-0000-00002CDA0000}"/>
    <cellStyle name="Normal 3 4 2 4 2 3 4 4" xfId="29909" xr:uid="{00000000-0005-0000-0000-00002DDA0000}"/>
    <cellStyle name="Normal 3 4 2 4 2 3 4 5" xfId="38295" xr:uid="{00000000-0005-0000-0000-00002EDA0000}"/>
    <cellStyle name="Normal 3 4 2 4 2 3 4 6" xfId="46681" xr:uid="{00000000-0005-0000-0000-00002FDA0000}"/>
    <cellStyle name="Normal 3 4 2 4 2 3 4 7" xfId="55067" xr:uid="{00000000-0005-0000-0000-000030DA0000}"/>
    <cellStyle name="Normal 3 4 2 4 2 3 5" xfId="10171" xr:uid="{00000000-0005-0000-0000-000031DA0000}"/>
    <cellStyle name="Normal 3 4 2 4 2 3 6" xfId="18557" xr:uid="{00000000-0005-0000-0000-000032DA0000}"/>
    <cellStyle name="Normal 3 4 2 4 2 3 7" xfId="26943" xr:uid="{00000000-0005-0000-0000-000033DA0000}"/>
    <cellStyle name="Normal 3 4 2 4 2 3 8" xfId="35329" xr:uid="{00000000-0005-0000-0000-000034DA0000}"/>
    <cellStyle name="Normal 3 4 2 4 2 3 9" xfId="43715" xr:uid="{00000000-0005-0000-0000-000035DA0000}"/>
    <cellStyle name="Normal 3 4 2 4 2 4" xfId="2432" xr:uid="{00000000-0005-0000-0000-000036DA0000}"/>
    <cellStyle name="Normal 3 4 2 4 2 4 2" xfId="5149" xr:uid="{00000000-0005-0000-0000-000037DA0000}"/>
    <cellStyle name="Normal 3 4 2 4 2 4 2 2" xfId="16503" xr:uid="{00000000-0005-0000-0000-000038DA0000}"/>
    <cellStyle name="Normal 3 4 2 4 2 4 2 3" xfId="24889" xr:uid="{00000000-0005-0000-0000-000039DA0000}"/>
    <cellStyle name="Normal 3 4 2 4 2 4 2 4" xfId="33275" xr:uid="{00000000-0005-0000-0000-00003ADA0000}"/>
    <cellStyle name="Normal 3 4 2 4 2 4 2 5" xfId="41661" xr:uid="{00000000-0005-0000-0000-00003BDA0000}"/>
    <cellStyle name="Normal 3 4 2 4 2 4 2 6" xfId="50047" xr:uid="{00000000-0005-0000-0000-00003CDA0000}"/>
    <cellStyle name="Normal 3 4 2 4 2 4 2 7" xfId="58433" xr:uid="{00000000-0005-0000-0000-00003DDA0000}"/>
    <cellStyle name="Normal 3 4 2 4 2 4 3" xfId="8117" xr:uid="{00000000-0005-0000-0000-00003EDA0000}"/>
    <cellStyle name="Normal 3 4 2 4 2 4 3 2" xfId="13793" xr:uid="{00000000-0005-0000-0000-00003FDA0000}"/>
    <cellStyle name="Normal 3 4 2 4 2 4 3 3" xfId="22179" xr:uid="{00000000-0005-0000-0000-000040DA0000}"/>
    <cellStyle name="Normal 3 4 2 4 2 4 3 4" xfId="30565" xr:uid="{00000000-0005-0000-0000-000041DA0000}"/>
    <cellStyle name="Normal 3 4 2 4 2 4 3 5" xfId="38951" xr:uid="{00000000-0005-0000-0000-000042DA0000}"/>
    <cellStyle name="Normal 3 4 2 4 2 4 3 6" xfId="47337" xr:uid="{00000000-0005-0000-0000-000043DA0000}"/>
    <cellStyle name="Normal 3 4 2 4 2 4 3 7" xfId="55723" xr:uid="{00000000-0005-0000-0000-000044DA0000}"/>
    <cellStyle name="Normal 3 4 2 4 2 4 4" xfId="10827" xr:uid="{00000000-0005-0000-0000-000045DA0000}"/>
    <cellStyle name="Normal 3 4 2 4 2 4 5" xfId="19213" xr:uid="{00000000-0005-0000-0000-000046DA0000}"/>
    <cellStyle name="Normal 3 4 2 4 2 4 6" xfId="27599" xr:uid="{00000000-0005-0000-0000-000047DA0000}"/>
    <cellStyle name="Normal 3 4 2 4 2 4 7" xfId="35985" xr:uid="{00000000-0005-0000-0000-000048DA0000}"/>
    <cellStyle name="Normal 3 4 2 4 2 4 8" xfId="44371" xr:uid="{00000000-0005-0000-0000-000049DA0000}"/>
    <cellStyle name="Normal 3 4 2 4 2 4 9" xfId="52757" xr:uid="{00000000-0005-0000-0000-00004ADA0000}"/>
    <cellStyle name="Normal 3 4 2 4 2 5" xfId="3648" xr:uid="{00000000-0005-0000-0000-00004BDA0000}"/>
    <cellStyle name="Normal 3 4 2 4 2 5 2" xfId="15002" xr:uid="{00000000-0005-0000-0000-00004CDA0000}"/>
    <cellStyle name="Normal 3 4 2 4 2 5 3" xfId="23388" xr:uid="{00000000-0005-0000-0000-00004DDA0000}"/>
    <cellStyle name="Normal 3 4 2 4 2 5 4" xfId="31774" xr:uid="{00000000-0005-0000-0000-00004EDA0000}"/>
    <cellStyle name="Normal 3 4 2 4 2 5 5" xfId="40160" xr:uid="{00000000-0005-0000-0000-00004FDA0000}"/>
    <cellStyle name="Normal 3 4 2 4 2 5 6" xfId="48546" xr:uid="{00000000-0005-0000-0000-000050DA0000}"/>
    <cellStyle name="Normal 3 4 2 4 2 5 7" xfId="56932" xr:uid="{00000000-0005-0000-0000-000051DA0000}"/>
    <cellStyle name="Normal 3 4 2 4 2 6" xfId="6616" xr:uid="{00000000-0005-0000-0000-000052DA0000}"/>
    <cellStyle name="Normal 3 4 2 4 2 6 2" xfId="12292" xr:uid="{00000000-0005-0000-0000-000053DA0000}"/>
    <cellStyle name="Normal 3 4 2 4 2 6 3" xfId="20678" xr:uid="{00000000-0005-0000-0000-000054DA0000}"/>
    <cellStyle name="Normal 3 4 2 4 2 6 4" xfId="29064" xr:uid="{00000000-0005-0000-0000-000055DA0000}"/>
    <cellStyle name="Normal 3 4 2 4 2 6 5" xfId="37450" xr:uid="{00000000-0005-0000-0000-000056DA0000}"/>
    <cellStyle name="Normal 3 4 2 4 2 6 6" xfId="45836" xr:uid="{00000000-0005-0000-0000-000057DA0000}"/>
    <cellStyle name="Normal 3 4 2 4 2 6 7" xfId="54222" xr:uid="{00000000-0005-0000-0000-000058DA0000}"/>
    <cellStyle name="Normal 3 4 2 4 2 7" xfId="9326" xr:uid="{00000000-0005-0000-0000-000059DA0000}"/>
    <cellStyle name="Normal 3 4 2 4 2 8" xfId="17712" xr:uid="{00000000-0005-0000-0000-00005ADA0000}"/>
    <cellStyle name="Normal 3 4 2 4 2 9" xfId="26098" xr:uid="{00000000-0005-0000-0000-00005BDA0000}"/>
    <cellStyle name="Normal 3 4 2 4 3" xfId="1327" xr:uid="{00000000-0005-0000-0000-00005CDA0000}"/>
    <cellStyle name="Normal 3 4 2 4 3 10" xfId="43352" xr:uid="{00000000-0005-0000-0000-00005DDA0000}"/>
    <cellStyle name="Normal 3 4 2 4 3 11" xfId="51738" xr:uid="{00000000-0005-0000-0000-00005EDA0000}"/>
    <cellStyle name="Normal 3 4 2 4 3 12" xfId="60124" xr:uid="{00000000-0005-0000-0000-00005FDA0000}"/>
    <cellStyle name="Normal 3 4 2 4 3 13" xfId="61503" xr:uid="{00000000-0005-0000-0000-000060DA0000}"/>
    <cellStyle name="Normal 3 4 2 4 3 2" xfId="1963" xr:uid="{00000000-0005-0000-0000-000061DA0000}"/>
    <cellStyle name="Normal 3 4 2 4 3 2 10" xfId="52288" xr:uid="{00000000-0005-0000-0000-000062DA0000}"/>
    <cellStyle name="Normal 3 4 2 4 3 2 11" xfId="60674" xr:uid="{00000000-0005-0000-0000-000063DA0000}"/>
    <cellStyle name="Normal 3 4 2 4 3 2 2" xfId="3278" xr:uid="{00000000-0005-0000-0000-000064DA0000}"/>
    <cellStyle name="Normal 3 4 2 4 3 2 2 2" xfId="5995" xr:uid="{00000000-0005-0000-0000-000065DA0000}"/>
    <cellStyle name="Normal 3 4 2 4 3 2 2 2 2" xfId="17349" xr:uid="{00000000-0005-0000-0000-000066DA0000}"/>
    <cellStyle name="Normal 3 4 2 4 3 2 2 2 3" xfId="25735" xr:uid="{00000000-0005-0000-0000-000067DA0000}"/>
    <cellStyle name="Normal 3 4 2 4 3 2 2 2 4" xfId="34121" xr:uid="{00000000-0005-0000-0000-000068DA0000}"/>
    <cellStyle name="Normal 3 4 2 4 3 2 2 2 5" xfId="42507" xr:uid="{00000000-0005-0000-0000-000069DA0000}"/>
    <cellStyle name="Normal 3 4 2 4 3 2 2 2 6" xfId="50893" xr:uid="{00000000-0005-0000-0000-00006ADA0000}"/>
    <cellStyle name="Normal 3 4 2 4 3 2 2 2 7" xfId="59279" xr:uid="{00000000-0005-0000-0000-00006BDA0000}"/>
    <cellStyle name="Normal 3 4 2 4 3 2 2 3" xfId="8963" xr:uid="{00000000-0005-0000-0000-00006CDA0000}"/>
    <cellStyle name="Normal 3 4 2 4 3 2 2 3 2" xfId="14639" xr:uid="{00000000-0005-0000-0000-00006DDA0000}"/>
    <cellStyle name="Normal 3 4 2 4 3 2 2 3 3" xfId="23025" xr:uid="{00000000-0005-0000-0000-00006EDA0000}"/>
    <cellStyle name="Normal 3 4 2 4 3 2 2 3 4" xfId="31411" xr:uid="{00000000-0005-0000-0000-00006FDA0000}"/>
    <cellStyle name="Normal 3 4 2 4 3 2 2 3 5" xfId="39797" xr:uid="{00000000-0005-0000-0000-000070DA0000}"/>
    <cellStyle name="Normal 3 4 2 4 3 2 2 3 6" xfId="48183" xr:uid="{00000000-0005-0000-0000-000071DA0000}"/>
    <cellStyle name="Normal 3 4 2 4 3 2 2 3 7" xfId="56569" xr:uid="{00000000-0005-0000-0000-000072DA0000}"/>
    <cellStyle name="Normal 3 4 2 4 3 2 2 4" xfId="11673" xr:uid="{00000000-0005-0000-0000-000073DA0000}"/>
    <cellStyle name="Normal 3 4 2 4 3 2 2 5" xfId="20059" xr:uid="{00000000-0005-0000-0000-000074DA0000}"/>
    <cellStyle name="Normal 3 4 2 4 3 2 2 6" xfId="28445" xr:uid="{00000000-0005-0000-0000-000075DA0000}"/>
    <cellStyle name="Normal 3 4 2 4 3 2 2 7" xfId="36831" xr:uid="{00000000-0005-0000-0000-000076DA0000}"/>
    <cellStyle name="Normal 3 4 2 4 3 2 2 8" xfId="45217" xr:uid="{00000000-0005-0000-0000-000077DA0000}"/>
    <cellStyle name="Normal 3 4 2 4 3 2 2 9" xfId="53603" xr:uid="{00000000-0005-0000-0000-000078DA0000}"/>
    <cellStyle name="Normal 3 4 2 4 3 2 3" xfId="4680" xr:uid="{00000000-0005-0000-0000-000079DA0000}"/>
    <cellStyle name="Normal 3 4 2 4 3 2 3 2" xfId="16034" xr:uid="{00000000-0005-0000-0000-00007ADA0000}"/>
    <cellStyle name="Normal 3 4 2 4 3 2 3 3" xfId="24420" xr:uid="{00000000-0005-0000-0000-00007BDA0000}"/>
    <cellStyle name="Normal 3 4 2 4 3 2 3 4" xfId="32806" xr:uid="{00000000-0005-0000-0000-00007CDA0000}"/>
    <cellStyle name="Normal 3 4 2 4 3 2 3 5" xfId="41192" xr:uid="{00000000-0005-0000-0000-00007DDA0000}"/>
    <cellStyle name="Normal 3 4 2 4 3 2 3 6" xfId="49578" xr:uid="{00000000-0005-0000-0000-00007EDA0000}"/>
    <cellStyle name="Normal 3 4 2 4 3 2 3 7" xfId="57964" xr:uid="{00000000-0005-0000-0000-00007FDA0000}"/>
    <cellStyle name="Normal 3 4 2 4 3 2 4" xfId="7648" xr:uid="{00000000-0005-0000-0000-000080DA0000}"/>
    <cellStyle name="Normal 3 4 2 4 3 2 4 2" xfId="13324" xr:uid="{00000000-0005-0000-0000-000081DA0000}"/>
    <cellStyle name="Normal 3 4 2 4 3 2 4 3" xfId="21710" xr:uid="{00000000-0005-0000-0000-000082DA0000}"/>
    <cellStyle name="Normal 3 4 2 4 3 2 4 4" xfId="30096" xr:uid="{00000000-0005-0000-0000-000083DA0000}"/>
    <cellStyle name="Normal 3 4 2 4 3 2 4 5" xfId="38482" xr:uid="{00000000-0005-0000-0000-000084DA0000}"/>
    <cellStyle name="Normal 3 4 2 4 3 2 4 6" xfId="46868" xr:uid="{00000000-0005-0000-0000-000085DA0000}"/>
    <cellStyle name="Normal 3 4 2 4 3 2 4 7" xfId="55254" xr:uid="{00000000-0005-0000-0000-000086DA0000}"/>
    <cellStyle name="Normal 3 4 2 4 3 2 5" xfId="10358" xr:uid="{00000000-0005-0000-0000-000087DA0000}"/>
    <cellStyle name="Normal 3 4 2 4 3 2 6" xfId="18744" xr:uid="{00000000-0005-0000-0000-000088DA0000}"/>
    <cellStyle name="Normal 3 4 2 4 3 2 7" xfId="27130" xr:uid="{00000000-0005-0000-0000-000089DA0000}"/>
    <cellStyle name="Normal 3 4 2 4 3 2 8" xfId="35516" xr:uid="{00000000-0005-0000-0000-00008ADA0000}"/>
    <cellStyle name="Normal 3 4 2 4 3 2 9" xfId="43902" xr:uid="{00000000-0005-0000-0000-00008BDA0000}"/>
    <cellStyle name="Normal 3 4 2 4 3 3" xfId="2433" xr:uid="{00000000-0005-0000-0000-00008CDA0000}"/>
    <cellStyle name="Normal 3 4 2 4 3 3 2" xfId="5150" xr:uid="{00000000-0005-0000-0000-00008DDA0000}"/>
    <cellStyle name="Normal 3 4 2 4 3 3 2 2" xfId="16504" xr:uid="{00000000-0005-0000-0000-00008EDA0000}"/>
    <cellStyle name="Normal 3 4 2 4 3 3 2 3" xfId="24890" xr:uid="{00000000-0005-0000-0000-00008FDA0000}"/>
    <cellStyle name="Normal 3 4 2 4 3 3 2 4" xfId="33276" xr:uid="{00000000-0005-0000-0000-000090DA0000}"/>
    <cellStyle name="Normal 3 4 2 4 3 3 2 5" xfId="41662" xr:uid="{00000000-0005-0000-0000-000091DA0000}"/>
    <cellStyle name="Normal 3 4 2 4 3 3 2 6" xfId="50048" xr:uid="{00000000-0005-0000-0000-000092DA0000}"/>
    <cellStyle name="Normal 3 4 2 4 3 3 2 7" xfId="58434" xr:uid="{00000000-0005-0000-0000-000093DA0000}"/>
    <cellStyle name="Normal 3 4 2 4 3 3 3" xfId="8118" xr:uid="{00000000-0005-0000-0000-000094DA0000}"/>
    <cellStyle name="Normal 3 4 2 4 3 3 3 2" xfId="13794" xr:uid="{00000000-0005-0000-0000-000095DA0000}"/>
    <cellStyle name="Normal 3 4 2 4 3 3 3 3" xfId="22180" xr:uid="{00000000-0005-0000-0000-000096DA0000}"/>
    <cellStyle name="Normal 3 4 2 4 3 3 3 4" xfId="30566" xr:uid="{00000000-0005-0000-0000-000097DA0000}"/>
    <cellStyle name="Normal 3 4 2 4 3 3 3 5" xfId="38952" xr:uid="{00000000-0005-0000-0000-000098DA0000}"/>
    <cellStyle name="Normal 3 4 2 4 3 3 3 6" xfId="47338" xr:uid="{00000000-0005-0000-0000-000099DA0000}"/>
    <cellStyle name="Normal 3 4 2 4 3 3 3 7" xfId="55724" xr:uid="{00000000-0005-0000-0000-00009ADA0000}"/>
    <cellStyle name="Normal 3 4 2 4 3 3 4" xfId="10828" xr:uid="{00000000-0005-0000-0000-00009BDA0000}"/>
    <cellStyle name="Normal 3 4 2 4 3 3 5" xfId="19214" xr:uid="{00000000-0005-0000-0000-00009CDA0000}"/>
    <cellStyle name="Normal 3 4 2 4 3 3 6" xfId="27600" xr:uid="{00000000-0005-0000-0000-00009DDA0000}"/>
    <cellStyle name="Normal 3 4 2 4 3 3 7" xfId="35986" xr:uid="{00000000-0005-0000-0000-00009EDA0000}"/>
    <cellStyle name="Normal 3 4 2 4 3 3 8" xfId="44372" xr:uid="{00000000-0005-0000-0000-00009FDA0000}"/>
    <cellStyle name="Normal 3 4 2 4 3 3 9" xfId="52758" xr:uid="{00000000-0005-0000-0000-0000A0DA0000}"/>
    <cellStyle name="Normal 3 4 2 4 3 4" xfId="4130" xr:uid="{00000000-0005-0000-0000-0000A1DA0000}"/>
    <cellStyle name="Normal 3 4 2 4 3 4 2" xfId="15484" xr:uid="{00000000-0005-0000-0000-0000A2DA0000}"/>
    <cellStyle name="Normal 3 4 2 4 3 4 3" xfId="23870" xr:uid="{00000000-0005-0000-0000-0000A3DA0000}"/>
    <cellStyle name="Normal 3 4 2 4 3 4 4" xfId="32256" xr:uid="{00000000-0005-0000-0000-0000A4DA0000}"/>
    <cellStyle name="Normal 3 4 2 4 3 4 5" xfId="40642" xr:uid="{00000000-0005-0000-0000-0000A5DA0000}"/>
    <cellStyle name="Normal 3 4 2 4 3 4 6" xfId="49028" xr:uid="{00000000-0005-0000-0000-0000A6DA0000}"/>
    <cellStyle name="Normal 3 4 2 4 3 4 7" xfId="57414" xr:uid="{00000000-0005-0000-0000-0000A7DA0000}"/>
    <cellStyle name="Normal 3 4 2 4 3 5" xfId="7098" xr:uid="{00000000-0005-0000-0000-0000A8DA0000}"/>
    <cellStyle name="Normal 3 4 2 4 3 5 2" xfId="12774" xr:uid="{00000000-0005-0000-0000-0000A9DA0000}"/>
    <cellStyle name="Normal 3 4 2 4 3 5 3" xfId="21160" xr:uid="{00000000-0005-0000-0000-0000AADA0000}"/>
    <cellStyle name="Normal 3 4 2 4 3 5 4" xfId="29546" xr:uid="{00000000-0005-0000-0000-0000ABDA0000}"/>
    <cellStyle name="Normal 3 4 2 4 3 5 5" xfId="37932" xr:uid="{00000000-0005-0000-0000-0000ACDA0000}"/>
    <cellStyle name="Normal 3 4 2 4 3 5 6" xfId="46318" xr:uid="{00000000-0005-0000-0000-0000ADDA0000}"/>
    <cellStyle name="Normal 3 4 2 4 3 5 7" xfId="54704" xr:uid="{00000000-0005-0000-0000-0000AEDA0000}"/>
    <cellStyle name="Normal 3 4 2 4 3 6" xfId="9808" xr:uid="{00000000-0005-0000-0000-0000AFDA0000}"/>
    <cellStyle name="Normal 3 4 2 4 3 7" xfId="18194" xr:uid="{00000000-0005-0000-0000-0000B0DA0000}"/>
    <cellStyle name="Normal 3 4 2 4 3 8" xfId="26580" xr:uid="{00000000-0005-0000-0000-0000B1DA0000}"/>
    <cellStyle name="Normal 3 4 2 4 3 9" xfId="34966" xr:uid="{00000000-0005-0000-0000-0000B2DA0000}"/>
    <cellStyle name="Normal 3 4 2 4 4" xfId="1325" xr:uid="{00000000-0005-0000-0000-0000B3DA0000}"/>
    <cellStyle name="Normal 3 4 2 4 4 10" xfId="51736" xr:uid="{00000000-0005-0000-0000-0000B4DA0000}"/>
    <cellStyle name="Normal 3 4 2 4 4 11" xfId="60122" xr:uid="{00000000-0005-0000-0000-0000B5DA0000}"/>
    <cellStyle name="Normal 3 4 2 4 4 2" xfId="3276" xr:uid="{00000000-0005-0000-0000-0000B6DA0000}"/>
    <cellStyle name="Normal 3 4 2 4 4 2 2" xfId="5993" xr:uid="{00000000-0005-0000-0000-0000B7DA0000}"/>
    <cellStyle name="Normal 3 4 2 4 4 2 2 2" xfId="17347" xr:uid="{00000000-0005-0000-0000-0000B8DA0000}"/>
    <cellStyle name="Normal 3 4 2 4 4 2 2 3" xfId="25733" xr:uid="{00000000-0005-0000-0000-0000B9DA0000}"/>
    <cellStyle name="Normal 3 4 2 4 4 2 2 4" xfId="34119" xr:uid="{00000000-0005-0000-0000-0000BADA0000}"/>
    <cellStyle name="Normal 3 4 2 4 4 2 2 5" xfId="42505" xr:uid="{00000000-0005-0000-0000-0000BBDA0000}"/>
    <cellStyle name="Normal 3 4 2 4 4 2 2 6" xfId="50891" xr:uid="{00000000-0005-0000-0000-0000BCDA0000}"/>
    <cellStyle name="Normal 3 4 2 4 4 2 2 7" xfId="59277" xr:uid="{00000000-0005-0000-0000-0000BDDA0000}"/>
    <cellStyle name="Normal 3 4 2 4 4 2 3" xfId="8961" xr:uid="{00000000-0005-0000-0000-0000BEDA0000}"/>
    <cellStyle name="Normal 3 4 2 4 4 2 3 2" xfId="14637" xr:uid="{00000000-0005-0000-0000-0000BFDA0000}"/>
    <cellStyle name="Normal 3 4 2 4 4 2 3 3" xfId="23023" xr:uid="{00000000-0005-0000-0000-0000C0DA0000}"/>
    <cellStyle name="Normal 3 4 2 4 4 2 3 4" xfId="31409" xr:uid="{00000000-0005-0000-0000-0000C1DA0000}"/>
    <cellStyle name="Normal 3 4 2 4 4 2 3 5" xfId="39795" xr:uid="{00000000-0005-0000-0000-0000C2DA0000}"/>
    <cellStyle name="Normal 3 4 2 4 4 2 3 6" xfId="48181" xr:uid="{00000000-0005-0000-0000-0000C3DA0000}"/>
    <cellStyle name="Normal 3 4 2 4 4 2 3 7" xfId="56567" xr:uid="{00000000-0005-0000-0000-0000C4DA0000}"/>
    <cellStyle name="Normal 3 4 2 4 4 2 4" xfId="11671" xr:uid="{00000000-0005-0000-0000-0000C5DA0000}"/>
    <cellStyle name="Normal 3 4 2 4 4 2 5" xfId="20057" xr:uid="{00000000-0005-0000-0000-0000C6DA0000}"/>
    <cellStyle name="Normal 3 4 2 4 4 2 6" xfId="28443" xr:uid="{00000000-0005-0000-0000-0000C7DA0000}"/>
    <cellStyle name="Normal 3 4 2 4 4 2 7" xfId="36829" xr:uid="{00000000-0005-0000-0000-0000C8DA0000}"/>
    <cellStyle name="Normal 3 4 2 4 4 2 8" xfId="45215" xr:uid="{00000000-0005-0000-0000-0000C9DA0000}"/>
    <cellStyle name="Normal 3 4 2 4 4 2 9" xfId="53601" xr:uid="{00000000-0005-0000-0000-0000CADA0000}"/>
    <cellStyle name="Normal 3 4 2 4 4 3" xfId="4128" xr:uid="{00000000-0005-0000-0000-0000CBDA0000}"/>
    <cellStyle name="Normal 3 4 2 4 4 3 2" xfId="15482" xr:uid="{00000000-0005-0000-0000-0000CCDA0000}"/>
    <cellStyle name="Normal 3 4 2 4 4 3 3" xfId="23868" xr:uid="{00000000-0005-0000-0000-0000CDDA0000}"/>
    <cellStyle name="Normal 3 4 2 4 4 3 4" xfId="32254" xr:uid="{00000000-0005-0000-0000-0000CEDA0000}"/>
    <cellStyle name="Normal 3 4 2 4 4 3 5" xfId="40640" xr:uid="{00000000-0005-0000-0000-0000CFDA0000}"/>
    <cellStyle name="Normal 3 4 2 4 4 3 6" xfId="49026" xr:uid="{00000000-0005-0000-0000-0000D0DA0000}"/>
    <cellStyle name="Normal 3 4 2 4 4 3 7" xfId="57412" xr:uid="{00000000-0005-0000-0000-0000D1DA0000}"/>
    <cellStyle name="Normal 3 4 2 4 4 4" xfId="7096" xr:uid="{00000000-0005-0000-0000-0000D2DA0000}"/>
    <cellStyle name="Normal 3 4 2 4 4 4 2" xfId="12772" xr:uid="{00000000-0005-0000-0000-0000D3DA0000}"/>
    <cellStyle name="Normal 3 4 2 4 4 4 3" xfId="21158" xr:uid="{00000000-0005-0000-0000-0000D4DA0000}"/>
    <cellStyle name="Normal 3 4 2 4 4 4 4" xfId="29544" xr:uid="{00000000-0005-0000-0000-0000D5DA0000}"/>
    <cellStyle name="Normal 3 4 2 4 4 4 5" xfId="37930" xr:uid="{00000000-0005-0000-0000-0000D6DA0000}"/>
    <cellStyle name="Normal 3 4 2 4 4 4 6" xfId="46316" xr:uid="{00000000-0005-0000-0000-0000D7DA0000}"/>
    <cellStyle name="Normal 3 4 2 4 4 4 7" xfId="54702" xr:uid="{00000000-0005-0000-0000-0000D8DA0000}"/>
    <cellStyle name="Normal 3 4 2 4 4 5" xfId="9806" xr:uid="{00000000-0005-0000-0000-0000D9DA0000}"/>
    <cellStyle name="Normal 3 4 2 4 4 6" xfId="18192" xr:uid="{00000000-0005-0000-0000-0000DADA0000}"/>
    <cellStyle name="Normal 3 4 2 4 4 7" xfId="26578" xr:uid="{00000000-0005-0000-0000-0000DBDA0000}"/>
    <cellStyle name="Normal 3 4 2 4 4 8" xfId="34964" xr:uid="{00000000-0005-0000-0000-0000DCDA0000}"/>
    <cellStyle name="Normal 3 4 2 4 4 9" xfId="43350" xr:uid="{00000000-0005-0000-0000-0000DDDA0000}"/>
    <cellStyle name="Normal 3 4 2 4 5" xfId="1775" xr:uid="{00000000-0005-0000-0000-0000DEDA0000}"/>
    <cellStyle name="Normal 3 4 2 4 5 10" xfId="52100" xr:uid="{00000000-0005-0000-0000-0000DFDA0000}"/>
    <cellStyle name="Normal 3 4 2 4 5 11" xfId="60486" xr:uid="{00000000-0005-0000-0000-0000E0DA0000}"/>
    <cellStyle name="Normal 3 4 2 4 5 2" xfId="2795" xr:uid="{00000000-0005-0000-0000-0000E1DA0000}"/>
    <cellStyle name="Normal 3 4 2 4 5 2 2" xfId="5512" xr:uid="{00000000-0005-0000-0000-0000E2DA0000}"/>
    <cellStyle name="Normal 3 4 2 4 5 2 2 2" xfId="16866" xr:uid="{00000000-0005-0000-0000-0000E3DA0000}"/>
    <cellStyle name="Normal 3 4 2 4 5 2 2 3" xfId="25252" xr:uid="{00000000-0005-0000-0000-0000E4DA0000}"/>
    <cellStyle name="Normal 3 4 2 4 5 2 2 4" xfId="33638" xr:uid="{00000000-0005-0000-0000-0000E5DA0000}"/>
    <cellStyle name="Normal 3 4 2 4 5 2 2 5" xfId="42024" xr:uid="{00000000-0005-0000-0000-0000E6DA0000}"/>
    <cellStyle name="Normal 3 4 2 4 5 2 2 6" xfId="50410" xr:uid="{00000000-0005-0000-0000-0000E7DA0000}"/>
    <cellStyle name="Normal 3 4 2 4 5 2 2 7" xfId="58796" xr:uid="{00000000-0005-0000-0000-0000E8DA0000}"/>
    <cellStyle name="Normal 3 4 2 4 5 2 3" xfId="8480" xr:uid="{00000000-0005-0000-0000-0000E9DA0000}"/>
    <cellStyle name="Normal 3 4 2 4 5 2 3 2" xfId="14156" xr:uid="{00000000-0005-0000-0000-0000EADA0000}"/>
    <cellStyle name="Normal 3 4 2 4 5 2 3 3" xfId="22542" xr:uid="{00000000-0005-0000-0000-0000EBDA0000}"/>
    <cellStyle name="Normal 3 4 2 4 5 2 3 4" xfId="30928" xr:uid="{00000000-0005-0000-0000-0000ECDA0000}"/>
    <cellStyle name="Normal 3 4 2 4 5 2 3 5" xfId="39314" xr:uid="{00000000-0005-0000-0000-0000EDDA0000}"/>
    <cellStyle name="Normal 3 4 2 4 5 2 3 6" xfId="47700" xr:uid="{00000000-0005-0000-0000-0000EEDA0000}"/>
    <cellStyle name="Normal 3 4 2 4 5 2 3 7" xfId="56086" xr:uid="{00000000-0005-0000-0000-0000EFDA0000}"/>
    <cellStyle name="Normal 3 4 2 4 5 2 4" xfId="11190" xr:uid="{00000000-0005-0000-0000-0000F0DA0000}"/>
    <cellStyle name="Normal 3 4 2 4 5 2 5" xfId="19576" xr:uid="{00000000-0005-0000-0000-0000F1DA0000}"/>
    <cellStyle name="Normal 3 4 2 4 5 2 6" xfId="27962" xr:uid="{00000000-0005-0000-0000-0000F2DA0000}"/>
    <cellStyle name="Normal 3 4 2 4 5 2 7" xfId="36348" xr:uid="{00000000-0005-0000-0000-0000F3DA0000}"/>
    <cellStyle name="Normal 3 4 2 4 5 2 8" xfId="44734" xr:uid="{00000000-0005-0000-0000-0000F4DA0000}"/>
    <cellStyle name="Normal 3 4 2 4 5 2 9" xfId="53120" xr:uid="{00000000-0005-0000-0000-0000F5DA0000}"/>
    <cellStyle name="Normal 3 4 2 4 5 3" xfId="4492" xr:uid="{00000000-0005-0000-0000-0000F6DA0000}"/>
    <cellStyle name="Normal 3 4 2 4 5 3 2" xfId="15846" xr:uid="{00000000-0005-0000-0000-0000F7DA0000}"/>
    <cellStyle name="Normal 3 4 2 4 5 3 3" xfId="24232" xr:uid="{00000000-0005-0000-0000-0000F8DA0000}"/>
    <cellStyle name="Normal 3 4 2 4 5 3 4" xfId="32618" xr:uid="{00000000-0005-0000-0000-0000F9DA0000}"/>
    <cellStyle name="Normal 3 4 2 4 5 3 5" xfId="41004" xr:uid="{00000000-0005-0000-0000-0000FADA0000}"/>
    <cellStyle name="Normal 3 4 2 4 5 3 6" xfId="49390" xr:uid="{00000000-0005-0000-0000-0000FBDA0000}"/>
    <cellStyle name="Normal 3 4 2 4 5 3 7" xfId="57776" xr:uid="{00000000-0005-0000-0000-0000FCDA0000}"/>
    <cellStyle name="Normal 3 4 2 4 5 4" xfId="7460" xr:uid="{00000000-0005-0000-0000-0000FDDA0000}"/>
    <cellStyle name="Normal 3 4 2 4 5 4 2" xfId="13136" xr:uid="{00000000-0005-0000-0000-0000FEDA0000}"/>
    <cellStyle name="Normal 3 4 2 4 5 4 3" xfId="21522" xr:uid="{00000000-0005-0000-0000-0000FFDA0000}"/>
    <cellStyle name="Normal 3 4 2 4 5 4 4" xfId="29908" xr:uid="{00000000-0005-0000-0000-000000DB0000}"/>
    <cellStyle name="Normal 3 4 2 4 5 4 5" xfId="38294" xr:uid="{00000000-0005-0000-0000-000001DB0000}"/>
    <cellStyle name="Normal 3 4 2 4 5 4 6" xfId="46680" xr:uid="{00000000-0005-0000-0000-000002DB0000}"/>
    <cellStyle name="Normal 3 4 2 4 5 4 7" xfId="55066" xr:uid="{00000000-0005-0000-0000-000003DB0000}"/>
    <cellStyle name="Normal 3 4 2 4 5 5" xfId="10170" xr:uid="{00000000-0005-0000-0000-000004DB0000}"/>
    <cellStyle name="Normal 3 4 2 4 5 6" xfId="18556" xr:uid="{00000000-0005-0000-0000-000005DB0000}"/>
    <cellStyle name="Normal 3 4 2 4 5 7" xfId="26942" xr:uid="{00000000-0005-0000-0000-000006DB0000}"/>
    <cellStyle name="Normal 3 4 2 4 5 8" xfId="35328" xr:uid="{00000000-0005-0000-0000-000007DB0000}"/>
    <cellStyle name="Normal 3 4 2 4 5 9" xfId="43714" xr:uid="{00000000-0005-0000-0000-000008DB0000}"/>
    <cellStyle name="Normal 3 4 2 4 6" xfId="2431" xr:uid="{00000000-0005-0000-0000-000009DB0000}"/>
    <cellStyle name="Normal 3 4 2 4 6 2" xfId="5148" xr:uid="{00000000-0005-0000-0000-00000ADB0000}"/>
    <cellStyle name="Normal 3 4 2 4 6 2 2" xfId="16502" xr:uid="{00000000-0005-0000-0000-00000BDB0000}"/>
    <cellStyle name="Normal 3 4 2 4 6 2 3" xfId="24888" xr:uid="{00000000-0005-0000-0000-00000CDB0000}"/>
    <cellStyle name="Normal 3 4 2 4 6 2 4" xfId="33274" xr:uid="{00000000-0005-0000-0000-00000DDB0000}"/>
    <cellStyle name="Normal 3 4 2 4 6 2 5" xfId="41660" xr:uid="{00000000-0005-0000-0000-00000EDB0000}"/>
    <cellStyle name="Normal 3 4 2 4 6 2 6" xfId="50046" xr:uid="{00000000-0005-0000-0000-00000FDB0000}"/>
    <cellStyle name="Normal 3 4 2 4 6 2 7" xfId="58432" xr:uid="{00000000-0005-0000-0000-000010DB0000}"/>
    <cellStyle name="Normal 3 4 2 4 6 3" xfId="8116" xr:uid="{00000000-0005-0000-0000-000011DB0000}"/>
    <cellStyle name="Normal 3 4 2 4 6 3 2" xfId="13792" xr:uid="{00000000-0005-0000-0000-000012DB0000}"/>
    <cellStyle name="Normal 3 4 2 4 6 3 3" xfId="22178" xr:uid="{00000000-0005-0000-0000-000013DB0000}"/>
    <cellStyle name="Normal 3 4 2 4 6 3 4" xfId="30564" xr:uid="{00000000-0005-0000-0000-000014DB0000}"/>
    <cellStyle name="Normal 3 4 2 4 6 3 5" xfId="38950" xr:uid="{00000000-0005-0000-0000-000015DB0000}"/>
    <cellStyle name="Normal 3 4 2 4 6 3 6" xfId="47336" xr:uid="{00000000-0005-0000-0000-000016DB0000}"/>
    <cellStyle name="Normal 3 4 2 4 6 3 7" xfId="55722" xr:uid="{00000000-0005-0000-0000-000017DB0000}"/>
    <cellStyle name="Normal 3 4 2 4 6 4" xfId="10826" xr:uid="{00000000-0005-0000-0000-000018DB0000}"/>
    <cellStyle name="Normal 3 4 2 4 6 5" xfId="19212" xr:uid="{00000000-0005-0000-0000-000019DB0000}"/>
    <cellStyle name="Normal 3 4 2 4 6 6" xfId="27598" xr:uid="{00000000-0005-0000-0000-00001ADB0000}"/>
    <cellStyle name="Normal 3 4 2 4 6 7" xfId="35984" xr:uid="{00000000-0005-0000-0000-00001BDB0000}"/>
    <cellStyle name="Normal 3 4 2 4 6 8" xfId="44370" xr:uid="{00000000-0005-0000-0000-00001CDB0000}"/>
    <cellStyle name="Normal 3 4 2 4 6 9" xfId="52756" xr:uid="{00000000-0005-0000-0000-00001DDB0000}"/>
    <cellStyle name="Normal 3 4 2 4 7" xfId="803" xr:uid="{00000000-0005-0000-0000-00001EDB0000}"/>
    <cellStyle name="Normal 3 4 2 4 7 2" xfId="6615" xr:uid="{00000000-0005-0000-0000-00001FDB0000}"/>
    <cellStyle name="Normal 3 4 2 4 7 3" xfId="12291" xr:uid="{00000000-0005-0000-0000-000020DB0000}"/>
    <cellStyle name="Normal 3 4 2 4 7 4" xfId="20677" xr:uid="{00000000-0005-0000-0000-000021DB0000}"/>
    <cellStyle name="Normal 3 4 2 4 7 5" xfId="29063" xr:uid="{00000000-0005-0000-0000-000022DB0000}"/>
    <cellStyle name="Normal 3 4 2 4 7 6" xfId="37449" xr:uid="{00000000-0005-0000-0000-000023DB0000}"/>
    <cellStyle name="Normal 3 4 2 4 7 7" xfId="45835" xr:uid="{00000000-0005-0000-0000-000024DB0000}"/>
    <cellStyle name="Normal 3 4 2 4 7 8" xfId="54221" xr:uid="{00000000-0005-0000-0000-000025DB0000}"/>
    <cellStyle name="Normal 3 4 2 4 8" xfId="3647" xr:uid="{00000000-0005-0000-0000-000026DB0000}"/>
    <cellStyle name="Normal 3 4 2 4 8 2" xfId="15001" xr:uid="{00000000-0005-0000-0000-000027DB0000}"/>
    <cellStyle name="Normal 3 4 2 4 8 3" xfId="23387" xr:uid="{00000000-0005-0000-0000-000028DB0000}"/>
    <cellStyle name="Normal 3 4 2 4 8 4" xfId="31773" xr:uid="{00000000-0005-0000-0000-000029DB0000}"/>
    <cellStyle name="Normal 3 4 2 4 8 5" xfId="40159" xr:uid="{00000000-0005-0000-0000-00002ADB0000}"/>
    <cellStyle name="Normal 3 4 2 4 8 6" xfId="48545" xr:uid="{00000000-0005-0000-0000-00002BDB0000}"/>
    <cellStyle name="Normal 3 4 2 4 8 7" xfId="56931" xr:uid="{00000000-0005-0000-0000-00002CDB0000}"/>
    <cellStyle name="Normal 3 4 2 4 9" xfId="6165" xr:uid="{00000000-0005-0000-0000-00002DDB0000}"/>
    <cellStyle name="Normal 3 4 2 4 9 2" xfId="11841" xr:uid="{00000000-0005-0000-0000-00002EDB0000}"/>
    <cellStyle name="Normal 3 4 2 4 9 3" xfId="20227" xr:uid="{00000000-0005-0000-0000-00002FDB0000}"/>
    <cellStyle name="Normal 3 4 2 4 9 4" xfId="28613" xr:uid="{00000000-0005-0000-0000-000030DB0000}"/>
    <cellStyle name="Normal 3 4 2 4 9 5" xfId="36999" xr:uid="{00000000-0005-0000-0000-000031DB0000}"/>
    <cellStyle name="Normal 3 4 2 4 9 6" xfId="45385" xr:uid="{00000000-0005-0000-0000-000032DB0000}"/>
    <cellStyle name="Normal 3 4 2 4 9 7" xfId="53771" xr:uid="{00000000-0005-0000-0000-000033DB0000}"/>
    <cellStyle name="Normal 3 4 2 4_Sheet1" xfId="502" xr:uid="{00000000-0005-0000-0000-000034DB0000}"/>
    <cellStyle name="Normal 3 4 2 5" xfId="503" xr:uid="{00000000-0005-0000-0000-000035DB0000}"/>
    <cellStyle name="Normal 3 4 2 5 10" xfId="9327" xr:uid="{00000000-0005-0000-0000-000036DB0000}"/>
    <cellStyle name="Normal 3 4 2 5 11" xfId="17713" xr:uid="{00000000-0005-0000-0000-000037DB0000}"/>
    <cellStyle name="Normal 3 4 2 5 12" xfId="26099" xr:uid="{00000000-0005-0000-0000-000038DB0000}"/>
    <cellStyle name="Normal 3 4 2 5 13" xfId="34485" xr:uid="{00000000-0005-0000-0000-000039DB0000}"/>
    <cellStyle name="Normal 3 4 2 5 14" xfId="42871" xr:uid="{00000000-0005-0000-0000-00003ADB0000}"/>
    <cellStyle name="Normal 3 4 2 5 15" xfId="51257" xr:uid="{00000000-0005-0000-0000-00003BDB0000}"/>
    <cellStyle name="Normal 3 4 2 5 16" xfId="59643" xr:uid="{00000000-0005-0000-0000-00003CDB0000}"/>
    <cellStyle name="Normal 3 4 2 5 17" xfId="61010" xr:uid="{00000000-0005-0000-0000-00003DDB0000}"/>
    <cellStyle name="Normal 3 4 2 5 2" xfId="504" xr:uid="{00000000-0005-0000-0000-00003EDB0000}"/>
    <cellStyle name="Normal 3 4 2 5 2 10" xfId="34486" xr:uid="{00000000-0005-0000-0000-00003FDB0000}"/>
    <cellStyle name="Normal 3 4 2 5 2 11" xfId="42872" xr:uid="{00000000-0005-0000-0000-000040DB0000}"/>
    <cellStyle name="Normal 3 4 2 5 2 12" xfId="51258" xr:uid="{00000000-0005-0000-0000-000041DB0000}"/>
    <cellStyle name="Normal 3 4 2 5 2 13" xfId="59644" xr:uid="{00000000-0005-0000-0000-000042DB0000}"/>
    <cellStyle name="Normal 3 4 2 5 2 14" xfId="61011" xr:uid="{00000000-0005-0000-0000-000043DB0000}"/>
    <cellStyle name="Normal 3 4 2 5 2 2" xfId="1329" xr:uid="{00000000-0005-0000-0000-000044DB0000}"/>
    <cellStyle name="Normal 3 4 2 5 2 2 10" xfId="51740" xr:uid="{00000000-0005-0000-0000-000045DB0000}"/>
    <cellStyle name="Normal 3 4 2 5 2 2 11" xfId="60126" xr:uid="{00000000-0005-0000-0000-000046DB0000}"/>
    <cellStyle name="Normal 3 4 2 5 2 2 12" xfId="61506" xr:uid="{00000000-0005-0000-0000-000047DB0000}"/>
    <cellStyle name="Normal 3 4 2 5 2 2 2" xfId="3280" xr:uid="{00000000-0005-0000-0000-000048DB0000}"/>
    <cellStyle name="Normal 3 4 2 5 2 2 2 2" xfId="5997" xr:uid="{00000000-0005-0000-0000-000049DB0000}"/>
    <cellStyle name="Normal 3 4 2 5 2 2 2 2 2" xfId="17351" xr:uid="{00000000-0005-0000-0000-00004ADB0000}"/>
    <cellStyle name="Normal 3 4 2 5 2 2 2 2 3" xfId="25737" xr:uid="{00000000-0005-0000-0000-00004BDB0000}"/>
    <cellStyle name="Normal 3 4 2 5 2 2 2 2 4" xfId="34123" xr:uid="{00000000-0005-0000-0000-00004CDB0000}"/>
    <cellStyle name="Normal 3 4 2 5 2 2 2 2 5" xfId="42509" xr:uid="{00000000-0005-0000-0000-00004DDB0000}"/>
    <cellStyle name="Normal 3 4 2 5 2 2 2 2 6" xfId="50895" xr:uid="{00000000-0005-0000-0000-00004EDB0000}"/>
    <cellStyle name="Normal 3 4 2 5 2 2 2 2 7" xfId="59281" xr:uid="{00000000-0005-0000-0000-00004FDB0000}"/>
    <cellStyle name="Normal 3 4 2 5 2 2 2 3" xfId="8965" xr:uid="{00000000-0005-0000-0000-000050DB0000}"/>
    <cellStyle name="Normal 3 4 2 5 2 2 2 3 2" xfId="14641" xr:uid="{00000000-0005-0000-0000-000051DB0000}"/>
    <cellStyle name="Normal 3 4 2 5 2 2 2 3 3" xfId="23027" xr:uid="{00000000-0005-0000-0000-000052DB0000}"/>
    <cellStyle name="Normal 3 4 2 5 2 2 2 3 4" xfId="31413" xr:uid="{00000000-0005-0000-0000-000053DB0000}"/>
    <cellStyle name="Normal 3 4 2 5 2 2 2 3 5" xfId="39799" xr:uid="{00000000-0005-0000-0000-000054DB0000}"/>
    <cellStyle name="Normal 3 4 2 5 2 2 2 3 6" xfId="48185" xr:uid="{00000000-0005-0000-0000-000055DB0000}"/>
    <cellStyle name="Normal 3 4 2 5 2 2 2 3 7" xfId="56571" xr:uid="{00000000-0005-0000-0000-000056DB0000}"/>
    <cellStyle name="Normal 3 4 2 5 2 2 2 4" xfId="11675" xr:uid="{00000000-0005-0000-0000-000057DB0000}"/>
    <cellStyle name="Normal 3 4 2 5 2 2 2 5" xfId="20061" xr:uid="{00000000-0005-0000-0000-000058DB0000}"/>
    <cellStyle name="Normal 3 4 2 5 2 2 2 6" xfId="28447" xr:uid="{00000000-0005-0000-0000-000059DB0000}"/>
    <cellStyle name="Normal 3 4 2 5 2 2 2 7" xfId="36833" xr:uid="{00000000-0005-0000-0000-00005ADB0000}"/>
    <cellStyle name="Normal 3 4 2 5 2 2 2 8" xfId="45219" xr:uid="{00000000-0005-0000-0000-00005BDB0000}"/>
    <cellStyle name="Normal 3 4 2 5 2 2 2 9" xfId="53605" xr:uid="{00000000-0005-0000-0000-00005CDB0000}"/>
    <cellStyle name="Normal 3 4 2 5 2 2 3" xfId="4132" xr:uid="{00000000-0005-0000-0000-00005DDB0000}"/>
    <cellStyle name="Normal 3 4 2 5 2 2 3 2" xfId="15486" xr:uid="{00000000-0005-0000-0000-00005EDB0000}"/>
    <cellStyle name="Normal 3 4 2 5 2 2 3 3" xfId="23872" xr:uid="{00000000-0005-0000-0000-00005FDB0000}"/>
    <cellStyle name="Normal 3 4 2 5 2 2 3 4" xfId="32258" xr:uid="{00000000-0005-0000-0000-000060DB0000}"/>
    <cellStyle name="Normal 3 4 2 5 2 2 3 5" xfId="40644" xr:uid="{00000000-0005-0000-0000-000061DB0000}"/>
    <cellStyle name="Normal 3 4 2 5 2 2 3 6" xfId="49030" xr:uid="{00000000-0005-0000-0000-000062DB0000}"/>
    <cellStyle name="Normal 3 4 2 5 2 2 3 7" xfId="57416" xr:uid="{00000000-0005-0000-0000-000063DB0000}"/>
    <cellStyle name="Normal 3 4 2 5 2 2 4" xfId="7100" xr:uid="{00000000-0005-0000-0000-000064DB0000}"/>
    <cellStyle name="Normal 3 4 2 5 2 2 4 2" xfId="12776" xr:uid="{00000000-0005-0000-0000-000065DB0000}"/>
    <cellStyle name="Normal 3 4 2 5 2 2 4 3" xfId="21162" xr:uid="{00000000-0005-0000-0000-000066DB0000}"/>
    <cellStyle name="Normal 3 4 2 5 2 2 4 4" xfId="29548" xr:uid="{00000000-0005-0000-0000-000067DB0000}"/>
    <cellStyle name="Normal 3 4 2 5 2 2 4 5" xfId="37934" xr:uid="{00000000-0005-0000-0000-000068DB0000}"/>
    <cellStyle name="Normal 3 4 2 5 2 2 4 6" xfId="46320" xr:uid="{00000000-0005-0000-0000-000069DB0000}"/>
    <cellStyle name="Normal 3 4 2 5 2 2 4 7" xfId="54706" xr:uid="{00000000-0005-0000-0000-00006ADB0000}"/>
    <cellStyle name="Normal 3 4 2 5 2 2 5" xfId="9810" xr:uid="{00000000-0005-0000-0000-00006BDB0000}"/>
    <cellStyle name="Normal 3 4 2 5 2 2 6" xfId="18196" xr:uid="{00000000-0005-0000-0000-00006CDB0000}"/>
    <cellStyle name="Normal 3 4 2 5 2 2 7" xfId="26582" xr:uid="{00000000-0005-0000-0000-00006DDB0000}"/>
    <cellStyle name="Normal 3 4 2 5 2 2 8" xfId="34968" xr:uid="{00000000-0005-0000-0000-00006EDB0000}"/>
    <cellStyle name="Normal 3 4 2 5 2 2 9" xfId="43354" xr:uid="{00000000-0005-0000-0000-00006FDB0000}"/>
    <cellStyle name="Normal 3 4 2 5 2 3" xfId="1778" xr:uid="{00000000-0005-0000-0000-000070DB0000}"/>
    <cellStyle name="Normal 3 4 2 5 2 3 10" xfId="52103" xr:uid="{00000000-0005-0000-0000-000071DB0000}"/>
    <cellStyle name="Normal 3 4 2 5 2 3 11" xfId="60489" xr:uid="{00000000-0005-0000-0000-000072DB0000}"/>
    <cellStyle name="Normal 3 4 2 5 2 3 2" xfId="2798" xr:uid="{00000000-0005-0000-0000-000073DB0000}"/>
    <cellStyle name="Normal 3 4 2 5 2 3 2 2" xfId="5515" xr:uid="{00000000-0005-0000-0000-000074DB0000}"/>
    <cellStyle name="Normal 3 4 2 5 2 3 2 2 2" xfId="16869" xr:uid="{00000000-0005-0000-0000-000075DB0000}"/>
    <cellStyle name="Normal 3 4 2 5 2 3 2 2 3" xfId="25255" xr:uid="{00000000-0005-0000-0000-000076DB0000}"/>
    <cellStyle name="Normal 3 4 2 5 2 3 2 2 4" xfId="33641" xr:uid="{00000000-0005-0000-0000-000077DB0000}"/>
    <cellStyle name="Normal 3 4 2 5 2 3 2 2 5" xfId="42027" xr:uid="{00000000-0005-0000-0000-000078DB0000}"/>
    <cellStyle name="Normal 3 4 2 5 2 3 2 2 6" xfId="50413" xr:uid="{00000000-0005-0000-0000-000079DB0000}"/>
    <cellStyle name="Normal 3 4 2 5 2 3 2 2 7" xfId="58799" xr:uid="{00000000-0005-0000-0000-00007ADB0000}"/>
    <cellStyle name="Normal 3 4 2 5 2 3 2 3" xfId="8483" xr:uid="{00000000-0005-0000-0000-00007BDB0000}"/>
    <cellStyle name="Normal 3 4 2 5 2 3 2 3 2" xfId="14159" xr:uid="{00000000-0005-0000-0000-00007CDB0000}"/>
    <cellStyle name="Normal 3 4 2 5 2 3 2 3 3" xfId="22545" xr:uid="{00000000-0005-0000-0000-00007DDB0000}"/>
    <cellStyle name="Normal 3 4 2 5 2 3 2 3 4" xfId="30931" xr:uid="{00000000-0005-0000-0000-00007EDB0000}"/>
    <cellStyle name="Normal 3 4 2 5 2 3 2 3 5" xfId="39317" xr:uid="{00000000-0005-0000-0000-00007FDB0000}"/>
    <cellStyle name="Normal 3 4 2 5 2 3 2 3 6" xfId="47703" xr:uid="{00000000-0005-0000-0000-000080DB0000}"/>
    <cellStyle name="Normal 3 4 2 5 2 3 2 3 7" xfId="56089" xr:uid="{00000000-0005-0000-0000-000081DB0000}"/>
    <cellStyle name="Normal 3 4 2 5 2 3 2 4" xfId="11193" xr:uid="{00000000-0005-0000-0000-000082DB0000}"/>
    <cellStyle name="Normal 3 4 2 5 2 3 2 5" xfId="19579" xr:uid="{00000000-0005-0000-0000-000083DB0000}"/>
    <cellStyle name="Normal 3 4 2 5 2 3 2 6" xfId="27965" xr:uid="{00000000-0005-0000-0000-000084DB0000}"/>
    <cellStyle name="Normal 3 4 2 5 2 3 2 7" xfId="36351" xr:uid="{00000000-0005-0000-0000-000085DB0000}"/>
    <cellStyle name="Normal 3 4 2 5 2 3 2 8" xfId="44737" xr:uid="{00000000-0005-0000-0000-000086DB0000}"/>
    <cellStyle name="Normal 3 4 2 5 2 3 2 9" xfId="53123" xr:uid="{00000000-0005-0000-0000-000087DB0000}"/>
    <cellStyle name="Normal 3 4 2 5 2 3 3" xfId="4495" xr:uid="{00000000-0005-0000-0000-000088DB0000}"/>
    <cellStyle name="Normal 3 4 2 5 2 3 3 2" xfId="15849" xr:uid="{00000000-0005-0000-0000-000089DB0000}"/>
    <cellStyle name="Normal 3 4 2 5 2 3 3 3" xfId="24235" xr:uid="{00000000-0005-0000-0000-00008ADB0000}"/>
    <cellStyle name="Normal 3 4 2 5 2 3 3 4" xfId="32621" xr:uid="{00000000-0005-0000-0000-00008BDB0000}"/>
    <cellStyle name="Normal 3 4 2 5 2 3 3 5" xfId="41007" xr:uid="{00000000-0005-0000-0000-00008CDB0000}"/>
    <cellStyle name="Normal 3 4 2 5 2 3 3 6" xfId="49393" xr:uid="{00000000-0005-0000-0000-00008DDB0000}"/>
    <cellStyle name="Normal 3 4 2 5 2 3 3 7" xfId="57779" xr:uid="{00000000-0005-0000-0000-00008EDB0000}"/>
    <cellStyle name="Normal 3 4 2 5 2 3 4" xfId="7463" xr:uid="{00000000-0005-0000-0000-00008FDB0000}"/>
    <cellStyle name="Normal 3 4 2 5 2 3 4 2" xfId="13139" xr:uid="{00000000-0005-0000-0000-000090DB0000}"/>
    <cellStyle name="Normal 3 4 2 5 2 3 4 3" xfId="21525" xr:uid="{00000000-0005-0000-0000-000091DB0000}"/>
    <cellStyle name="Normal 3 4 2 5 2 3 4 4" xfId="29911" xr:uid="{00000000-0005-0000-0000-000092DB0000}"/>
    <cellStyle name="Normal 3 4 2 5 2 3 4 5" xfId="38297" xr:uid="{00000000-0005-0000-0000-000093DB0000}"/>
    <cellStyle name="Normal 3 4 2 5 2 3 4 6" xfId="46683" xr:uid="{00000000-0005-0000-0000-000094DB0000}"/>
    <cellStyle name="Normal 3 4 2 5 2 3 4 7" xfId="55069" xr:uid="{00000000-0005-0000-0000-000095DB0000}"/>
    <cellStyle name="Normal 3 4 2 5 2 3 5" xfId="10173" xr:uid="{00000000-0005-0000-0000-000096DB0000}"/>
    <cellStyle name="Normal 3 4 2 5 2 3 6" xfId="18559" xr:uid="{00000000-0005-0000-0000-000097DB0000}"/>
    <cellStyle name="Normal 3 4 2 5 2 3 7" xfId="26945" xr:uid="{00000000-0005-0000-0000-000098DB0000}"/>
    <cellStyle name="Normal 3 4 2 5 2 3 8" xfId="35331" xr:uid="{00000000-0005-0000-0000-000099DB0000}"/>
    <cellStyle name="Normal 3 4 2 5 2 3 9" xfId="43717" xr:uid="{00000000-0005-0000-0000-00009ADB0000}"/>
    <cellStyle name="Normal 3 4 2 5 2 4" xfId="2435" xr:uid="{00000000-0005-0000-0000-00009BDB0000}"/>
    <cellStyle name="Normal 3 4 2 5 2 4 2" xfId="5152" xr:uid="{00000000-0005-0000-0000-00009CDB0000}"/>
    <cellStyle name="Normal 3 4 2 5 2 4 2 2" xfId="16506" xr:uid="{00000000-0005-0000-0000-00009DDB0000}"/>
    <cellStyle name="Normal 3 4 2 5 2 4 2 3" xfId="24892" xr:uid="{00000000-0005-0000-0000-00009EDB0000}"/>
    <cellStyle name="Normal 3 4 2 5 2 4 2 4" xfId="33278" xr:uid="{00000000-0005-0000-0000-00009FDB0000}"/>
    <cellStyle name="Normal 3 4 2 5 2 4 2 5" xfId="41664" xr:uid="{00000000-0005-0000-0000-0000A0DB0000}"/>
    <cellStyle name="Normal 3 4 2 5 2 4 2 6" xfId="50050" xr:uid="{00000000-0005-0000-0000-0000A1DB0000}"/>
    <cellStyle name="Normal 3 4 2 5 2 4 2 7" xfId="58436" xr:uid="{00000000-0005-0000-0000-0000A2DB0000}"/>
    <cellStyle name="Normal 3 4 2 5 2 4 3" xfId="8120" xr:uid="{00000000-0005-0000-0000-0000A3DB0000}"/>
    <cellStyle name="Normal 3 4 2 5 2 4 3 2" xfId="13796" xr:uid="{00000000-0005-0000-0000-0000A4DB0000}"/>
    <cellStyle name="Normal 3 4 2 5 2 4 3 3" xfId="22182" xr:uid="{00000000-0005-0000-0000-0000A5DB0000}"/>
    <cellStyle name="Normal 3 4 2 5 2 4 3 4" xfId="30568" xr:uid="{00000000-0005-0000-0000-0000A6DB0000}"/>
    <cellStyle name="Normal 3 4 2 5 2 4 3 5" xfId="38954" xr:uid="{00000000-0005-0000-0000-0000A7DB0000}"/>
    <cellStyle name="Normal 3 4 2 5 2 4 3 6" xfId="47340" xr:uid="{00000000-0005-0000-0000-0000A8DB0000}"/>
    <cellStyle name="Normal 3 4 2 5 2 4 3 7" xfId="55726" xr:uid="{00000000-0005-0000-0000-0000A9DB0000}"/>
    <cellStyle name="Normal 3 4 2 5 2 4 4" xfId="10830" xr:uid="{00000000-0005-0000-0000-0000AADB0000}"/>
    <cellStyle name="Normal 3 4 2 5 2 4 5" xfId="19216" xr:uid="{00000000-0005-0000-0000-0000ABDB0000}"/>
    <cellStyle name="Normal 3 4 2 5 2 4 6" xfId="27602" xr:uid="{00000000-0005-0000-0000-0000ACDB0000}"/>
    <cellStyle name="Normal 3 4 2 5 2 4 7" xfId="35988" xr:uid="{00000000-0005-0000-0000-0000ADDB0000}"/>
    <cellStyle name="Normal 3 4 2 5 2 4 8" xfId="44374" xr:uid="{00000000-0005-0000-0000-0000AEDB0000}"/>
    <cellStyle name="Normal 3 4 2 5 2 4 9" xfId="52760" xr:uid="{00000000-0005-0000-0000-0000AFDB0000}"/>
    <cellStyle name="Normal 3 4 2 5 2 5" xfId="3650" xr:uid="{00000000-0005-0000-0000-0000B0DB0000}"/>
    <cellStyle name="Normal 3 4 2 5 2 5 2" xfId="15004" xr:uid="{00000000-0005-0000-0000-0000B1DB0000}"/>
    <cellStyle name="Normal 3 4 2 5 2 5 3" xfId="23390" xr:uid="{00000000-0005-0000-0000-0000B2DB0000}"/>
    <cellStyle name="Normal 3 4 2 5 2 5 4" xfId="31776" xr:uid="{00000000-0005-0000-0000-0000B3DB0000}"/>
    <cellStyle name="Normal 3 4 2 5 2 5 5" xfId="40162" xr:uid="{00000000-0005-0000-0000-0000B4DB0000}"/>
    <cellStyle name="Normal 3 4 2 5 2 5 6" xfId="48548" xr:uid="{00000000-0005-0000-0000-0000B5DB0000}"/>
    <cellStyle name="Normal 3 4 2 5 2 5 7" xfId="56934" xr:uid="{00000000-0005-0000-0000-0000B6DB0000}"/>
    <cellStyle name="Normal 3 4 2 5 2 6" xfId="6618" xr:uid="{00000000-0005-0000-0000-0000B7DB0000}"/>
    <cellStyle name="Normal 3 4 2 5 2 6 2" xfId="12294" xr:uid="{00000000-0005-0000-0000-0000B8DB0000}"/>
    <cellStyle name="Normal 3 4 2 5 2 6 3" xfId="20680" xr:uid="{00000000-0005-0000-0000-0000B9DB0000}"/>
    <cellStyle name="Normal 3 4 2 5 2 6 4" xfId="29066" xr:uid="{00000000-0005-0000-0000-0000BADB0000}"/>
    <cellStyle name="Normal 3 4 2 5 2 6 5" xfId="37452" xr:uid="{00000000-0005-0000-0000-0000BBDB0000}"/>
    <cellStyle name="Normal 3 4 2 5 2 6 6" xfId="45838" xr:uid="{00000000-0005-0000-0000-0000BCDB0000}"/>
    <cellStyle name="Normal 3 4 2 5 2 6 7" xfId="54224" xr:uid="{00000000-0005-0000-0000-0000BDDB0000}"/>
    <cellStyle name="Normal 3 4 2 5 2 7" xfId="9328" xr:uid="{00000000-0005-0000-0000-0000BEDB0000}"/>
    <cellStyle name="Normal 3 4 2 5 2 8" xfId="17714" xr:uid="{00000000-0005-0000-0000-0000BFDB0000}"/>
    <cellStyle name="Normal 3 4 2 5 2 9" xfId="26100" xr:uid="{00000000-0005-0000-0000-0000C0DB0000}"/>
    <cellStyle name="Normal 3 4 2 5 3" xfId="1330" xr:uid="{00000000-0005-0000-0000-0000C1DB0000}"/>
    <cellStyle name="Normal 3 4 2 5 3 10" xfId="43355" xr:uid="{00000000-0005-0000-0000-0000C2DB0000}"/>
    <cellStyle name="Normal 3 4 2 5 3 11" xfId="51741" xr:uid="{00000000-0005-0000-0000-0000C3DB0000}"/>
    <cellStyle name="Normal 3 4 2 5 3 12" xfId="60127" xr:uid="{00000000-0005-0000-0000-0000C4DB0000}"/>
    <cellStyle name="Normal 3 4 2 5 3 13" xfId="61505" xr:uid="{00000000-0005-0000-0000-0000C5DB0000}"/>
    <cellStyle name="Normal 3 4 2 5 3 2" xfId="1964" xr:uid="{00000000-0005-0000-0000-0000C6DB0000}"/>
    <cellStyle name="Normal 3 4 2 5 3 2 10" xfId="52289" xr:uid="{00000000-0005-0000-0000-0000C7DB0000}"/>
    <cellStyle name="Normal 3 4 2 5 3 2 11" xfId="60675" xr:uid="{00000000-0005-0000-0000-0000C8DB0000}"/>
    <cellStyle name="Normal 3 4 2 5 3 2 2" xfId="3281" xr:uid="{00000000-0005-0000-0000-0000C9DB0000}"/>
    <cellStyle name="Normal 3 4 2 5 3 2 2 2" xfId="5998" xr:uid="{00000000-0005-0000-0000-0000CADB0000}"/>
    <cellStyle name="Normal 3 4 2 5 3 2 2 2 2" xfId="17352" xr:uid="{00000000-0005-0000-0000-0000CBDB0000}"/>
    <cellStyle name="Normal 3 4 2 5 3 2 2 2 3" xfId="25738" xr:uid="{00000000-0005-0000-0000-0000CCDB0000}"/>
    <cellStyle name="Normal 3 4 2 5 3 2 2 2 4" xfId="34124" xr:uid="{00000000-0005-0000-0000-0000CDDB0000}"/>
    <cellStyle name="Normal 3 4 2 5 3 2 2 2 5" xfId="42510" xr:uid="{00000000-0005-0000-0000-0000CEDB0000}"/>
    <cellStyle name="Normal 3 4 2 5 3 2 2 2 6" xfId="50896" xr:uid="{00000000-0005-0000-0000-0000CFDB0000}"/>
    <cellStyle name="Normal 3 4 2 5 3 2 2 2 7" xfId="59282" xr:uid="{00000000-0005-0000-0000-0000D0DB0000}"/>
    <cellStyle name="Normal 3 4 2 5 3 2 2 3" xfId="8966" xr:uid="{00000000-0005-0000-0000-0000D1DB0000}"/>
    <cellStyle name="Normal 3 4 2 5 3 2 2 3 2" xfId="14642" xr:uid="{00000000-0005-0000-0000-0000D2DB0000}"/>
    <cellStyle name="Normal 3 4 2 5 3 2 2 3 3" xfId="23028" xr:uid="{00000000-0005-0000-0000-0000D3DB0000}"/>
    <cellStyle name="Normal 3 4 2 5 3 2 2 3 4" xfId="31414" xr:uid="{00000000-0005-0000-0000-0000D4DB0000}"/>
    <cellStyle name="Normal 3 4 2 5 3 2 2 3 5" xfId="39800" xr:uid="{00000000-0005-0000-0000-0000D5DB0000}"/>
    <cellStyle name="Normal 3 4 2 5 3 2 2 3 6" xfId="48186" xr:uid="{00000000-0005-0000-0000-0000D6DB0000}"/>
    <cellStyle name="Normal 3 4 2 5 3 2 2 3 7" xfId="56572" xr:uid="{00000000-0005-0000-0000-0000D7DB0000}"/>
    <cellStyle name="Normal 3 4 2 5 3 2 2 4" xfId="11676" xr:uid="{00000000-0005-0000-0000-0000D8DB0000}"/>
    <cellStyle name="Normal 3 4 2 5 3 2 2 5" xfId="20062" xr:uid="{00000000-0005-0000-0000-0000D9DB0000}"/>
    <cellStyle name="Normal 3 4 2 5 3 2 2 6" xfId="28448" xr:uid="{00000000-0005-0000-0000-0000DADB0000}"/>
    <cellStyle name="Normal 3 4 2 5 3 2 2 7" xfId="36834" xr:uid="{00000000-0005-0000-0000-0000DBDB0000}"/>
    <cellStyle name="Normal 3 4 2 5 3 2 2 8" xfId="45220" xr:uid="{00000000-0005-0000-0000-0000DCDB0000}"/>
    <cellStyle name="Normal 3 4 2 5 3 2 2 9" xfId="53606" xr:uid="{00000000-0005-0000-0000-0000DDDB0000}"/>
    <cellStyle name="Normal 3 4 2 5 3 2 3" xfId="4681" xr:uid="{00000000-0005-0000-0000-0000DEDB0000}"/>
    <cellStyle name="Normal 3 4 2 5 3 2 3 2" xfId="16035" xr:uid="{00000000-0005-0000-0000-0000DFDB0000}"/>
    <cellStyle name="Normal 3 4 2 5 3 2 3 3" xfId="24421" xr:uid="{00000000-0005-0000-0000-0000E0DB0000}"/>
    <cellStyle name="Normal 3 4 2 5 3 2 3 4" xfId="32807" xr:uid="{00000000-0005-0000-0000-0000E1DB0000}"/>
    <cellStyle name="Normal 3 4 2 5 3 2 3 5" xfId="41193" xr:uid="{00000000-0005-0000-0000-0000E2DB0000}"/>
    <cellStyle name="Normal 3 4 2 5 3 2 3 6" xfId="49579" xr:uid="{00000000-0005-0000-0000-0000E3DB0000}"/>
    <cellStyle name="Normal 3 4 2 5 3 2 3 7" xfId="57965" xr:uid="{00000000-0005-0000-0000-0000E4DB0000}"/>
    <cellStyle name="Normal 3 4 2 5 3 2 4" xfId="7649" xr:uid="{00000000-0005-0000-0000-0000E5DB0000}"/>
    <cellStyle name="Normal 3 4 2 5 3 2 4 2" xfId="13325" xr:uid="{00000000-0005-0000-0000-0000E6DB0000}"/>
    <cellStyle name="Normal 3 4 2 5 3 2 4 3" xfId="21711" xr:uid="{00000000-0005-0000-0000-0000E7DB0000}"/>
    <cellStyle name="Normal 3 4 2 5 3 2 4 4" xfId="30097" xr:uid="{00000000-0005-0000-0000-0000E8DB0000}"/>
    <cellStyle name="Normal 3 4 2 5 3 2 4 5" xfId="38483" xr:uid="{00000000-0005-0000-0000-0000E9DB0000}"/>
    <cellStyle name="Normal 3 4 2 5 3 2 4 6" xfId="46869" xr:uid="{00000000-0005-0000-0000-0000EADB0000}"/>
    <cellStyle name="Normal 3 4 2 5 3 2 4 7" xfId="55255" xr:uid="{00000000-0005-0000-0000-0000EBDB0000}"/>
    <cellStyle name="Normal 3 4 2 5 3 2 5" xfId="10359" xr:uid="{00000000-0005-0000-0000-0000ECDB0000}"/>
    <cellStyle name="Normal 3 4 2 5 3 2 6" xfId="18745" xr:uid="{00000000-0005-0000-0000-0000EDDB0000}"/>
    <cellStyle name="Normal 3 4 2 5 3 2 7" xfId="27131" xr:uid="{00000000-0005-0000-0000-0000EEDB0000}"/>
    <cellStyle name="Normal 3 4 2 5 3 2 8" xfId="35517" xr:uid="{00000000-0005-0000-0000-0000EFDB0000}"/>
    <cellStyle name="Normal 3 4 2 5 3 2 9" xfId="43903" xr:uid="{00000000-0005-0000-0000-0000F0DB0000}"/>
    <cellStyle name="Normal 3 4 2 5 3 3" xfId="2436" xr:uid="{00000000-0005-0000-0000-0000F1DB0000}"/>
    <cellStyle name="Normal 3 4 2 5 3 3 2" xfId="5153" xr:uid="{00000000-0005-0000-0000-0000F2DB0000}"/>
    <cellStyle name="Normal 3 4 2 5 3 3 2 2" xfId="16507" xr:uid="{00000000-0005-0000-0000-0000F3DB0000}"/>
    <cellStyle name="Normal 3 4 2 5 3 3 2 3" xfId="24893" xr:uid="{00000000-0005-0000-0000-0000F4DB0000}"/>
    <cellStyle name="Normal 3 4 2 5 3 3 2 4" xfId="33279" xr:uid="{00000000-0005-0000-0000-0000F5DB0000}"/>
    <cellStyle name="Normal 3 4 2 5 3 3 2 5" xfId="41665" xr:uid="{00000000-0005-0000-0000-0000F6DB0000}"/>
    <cellStyle name="Normal 3 4 2 5 3 3 2 6" xfId="50051" xr:uid="{00000000-0005-0000-0000-0000F7DB0000}"/>
    <cellStyle name="Normal 3 4 2 5 3 3 2 7" xfId="58437" xr:uid="{00000000-0005-0000-0000-0000F8DB0000}"/>
    <cellStyle name="Normal 3 4 2 5 3 3 3" xfId="8121" xr:uid="{00000000-0005-0000-0000-0000F9DB0000}"/>
    <cellStyle name="Normal 3 4 2 5 3 3 3 2" xfId="13797" xr:uid="{00000000-0005-0000-0000-0000FADB0000}"/>
    <cellStyle name="Normal 3 4 2 5 3 3 3 3" xfId="22183" xr:uid="{00000000-0005-0000-0000-0000FBDB0000}"/>
    <cellStyle name="Normal 3 4 2 5 3 3 3 4" xfId="30569" xr:uid="{00000000-0005-0000-0000-0000FCDB0000}"/>
    <cellStyle name="Normal 3 4 2 5 3 3 3 5" xfId="38955" xr:uid="{00000000-0005-0000-0000-0000FDDB0000}"/>
    <cellStyle name="Normal 3 4 2 5 3 3 3 6" xfId="47341" xr:uid="{00000000-0005-0000-0000-0000FEDB0000}"/>
    <cellStyle name="Normal 3 4 2 5 3 3 3 7" xfId="55727" xr:uid="{00000000-0005-0000-0000-0000FFDB0000}"/>
    <cellStyle name="Normal 3 4 2 5 3 3 4" xfId="10831" xr:uid="{00000000-0005-0000-0000-000000DC0000}"/>
    <cellStyle name="Normal 3 4 2 5 3 3 5" xfId="19217" xr:uid="{00000000-0005-0000-0000-000001DC0000}"/>
    <cellStyle name="Normal 3 4 2 5 3 3 6" xfId="27603" xr:uid="{00000000-0005-0000-0000-000002DC0000}"/>
    <cellStyle name="Normal 3 4 2 5 3 3 7" xfId="35989" xr:uid="{00000000-0005-0000-0000-000003DC0000}"/>
    <cellStyle name="Normal 3 4 2 5 3 3 8" xfId="44375" xr:uid="{00000000-0005-0000-0000-000004DC0000}"/>
    <cellStyle name="Normal 3 4 2 5 3 3 9" xfId="52761" xr:uid="{00000000-0005-0000-0000-000005DC0000}"/>
    <cellStyle name="Normal 3 4 2 5 3 4" xfId="4133" xr:uid="{00000000-0005-0000-0000-000006DC0000}"/>
    <cellStyle name="Normal 3 4 2 5 3 4 2" xfId="15487" xr:uid="{00000000-0005-0000-0000-000007DC0000}"/>
    <cellStyle name="Normal 3 4 2 5 3 4 3" xfId="23873" xr:uid="{00000000-0005-0000-0000-000008DC0000}"/>
    <cellStyle name="Normal 3 4 2 5 3 4 4" xfId="32259" xr:uid="{00000000-0005-0000-0000-000009DC0000}"/>
    <cellStyle name="Normal 3 4 2 5 3 4 5" xfId="40645" xr:uid="{00000000-0005-0000-0000-00000ADC0000}"/>
    <cellStyle name="Normal 3 4 2 5 3 4 6" xfId="49031" xr:uid="{00000000-0005-0000-0000-00000BDC0000}"/>
    <cellStyle name="Normal 3 4 2 5 3 4 7" xfId="57417" xr:uid="{00000000-0005-0000-0000-00000CDC0000}"/>
    <cellStyle name="Normal 3 4 2 5 3 5" xfId="7101" xr:uid="{00000000-0005-0000-0000-00000DDC0000}"/>
    <cellStyle name="Normal 3 4 2 5 3 5 2" xfId="12777" xr:uid="{00000000-0005-0000-0000-00000EDC0000}"/>
    <cellStyle name="Normal 3 4 2 5 3 5 3" xfId="21163" xr:uid="{00000000-0005-0000-0000-00000FDC0000}"/>
    <cellStyle name="Normal 3 4 2 5 3 5 4" xfId="29549" xr:uid="{00000000-0005-0000-0000-000010DC0000}"/>
    <cellStyle name="Normal 3 4 2 5 3 5 5" xfId="37935" xr:uid="{00000000-0005-0000-0000-000011DC0000}"/>
    <cellStyle name="Normal 3 4 2 5 3 5 6" xfId="46321" xr:uid="{00000000-0005-0000-0000-000012DC0000}"/>
    <cellStyle name="Normal 3 4 2 5 3 5 7" xfId="54707" xr:uid="{00000000-0005-0000-0000-000013DC0000}"/>
    <cellStyle name="Normal 3 4 2 5 3 6" xfId="9811" xr:uid="{00000000-0005-0000-0000-000014DC0000}"/>
    <cellStyle name="Normal 3 4 2 5 3 7" xfId="18197" xr:uid="{00000000-0005-0000-0000-000015DC0000}"/>
    <cellStyle name="Normal 3 4 2 5 3 8" xfId="26583" xr:uid="{00000000-0005-0000-0000-000016DC0000}"/>
    <cellStyle name="Normal 3 4 2 5 3 9" xfId="34969" xr:uid="{00000000-0005-0000-0000-000017DC0000}"/>
    <cellStyle name="Normal 3 4 2 5 4" xfId="1328" xr:uid="{00000000-0005-0000-0000-000018DC0000}"/>
    <cellStyle name="Normal 3 4 2 5 4 10" xfId="51739" xr:uid="{00000000-0005-0000-0000-000019DC0000}"/>
    <cellStyle name="Normal 3 4 2 5 4 11" xfId="60125" xr:uid="{00000000-0005-0000-0000-00001ADC0000}"/>
    <cellStyle name="Normal 3 4 2 5 4 2" xfId="3279" xr:uid="{00000000-0005-0000-0000-00001BDC0000}"/>
    <cellStyle name="Normal 3 4 2 5 4 2 2" xfId="5996" xr:uid="{00000000-0005-0000-0000-00001CDC0000}"/>
    <cellStyle name="Normal 3 4 2 5 4 2 2 2" xfId="17350" xr:uid="{00000000-0005-0000-0000-00001DDC0000}"/>
    <cellStyle name="Normal 3 4 2 5 4 2 2 3" xfId="25736" xr:uid="{00000000-0005-0000-0000-00001EDC0000}"/>
    <cellStyle name="Normal 3 4 2 5 4 2 2 4" xfId="34122" xr:uid="{00000000-0005-0000-0000-00001FDC0000}"/>
    <cellStyle name="Normal 3 4 2 5 4 2 2 5" xfId="42508" xr:uid="{00000000-0005-0000-0000-000020DC0000}"/>
    <cellStyle name="Normal 3 4 2 5 4 2 2 6" xfId="50894" xr:uid="{00000000-0005-0000-0000-000021DC0000}"/>
    <cellStyle name="Normal 3 4 2 5 4 2 2 7" xfId="59280" xr:uid="{00000000-0005-0000-0000-000022DC0000}"/>
    <cellStyle name="Normal 3 4 2 5 4 2 3" xfId="8964" xr:uid="{00000000-0005-0000-0000-000023DC0000}"/>
    <cellStyle name="Normal 3 4 2 5 4 2 3 2" xfId="14640" xr:uid="{00000000-0005-0000-0000-000024DC0000}"/>
    <cellStyle name="Normal 3 4 2 5 4 2 3 3" xfId="23026" xr:uid="{00000000-0005-0000-0000-000025DC0000}"/>
    <cellStyle name="Normal 3 4 2 5 4 2 3 4" xfId="31412" xr:uid="{00000000-0005-0000-0000-000026DC0000}"/>
    <cellStyle name="Normal 3 4 2 5 4 2 3 5" xfId="39798" xr:uid="{00000000-0005-0000-0000-000027DC0000}"/>
    <cellStyle name="Normal 3 4 2 5 4 2 3 6" xfId="48184" xr:uid="{00000000-0005-0000-0000-000028DC0000}"/>
    <cellStyle name="Normal 3 4 2 5 4 2 3 7" xfId="56570" xr:uid="{00000000-0005-0000-0000-000029DC0000}"/>
    <cellStyle name="Normal 3 4 2 5 4 2 4" xfId="11674" xr:uid="{00000000-0005-0000-0000-00002ADC0000}"/>
    <cellStyle name="Normal 3 4 2 5 4 2 5" xfId="20060" xr:uid="{00000000-0005-0000-0000-00002BDC0000}"/>
    <cellStyle name="Normal 3 4 2 5 4 2 6" xfId="28446" xr:uid="{00000000-0005-0000-0000-00002CDC0000}"/>
    <cellStyle name="Normal 3 4 2 5 4 2 7" xfId="36832" xr:uid="{00000000-0005-0000-0000-00002DDC0000}"/>
    <cellStyle name="Normal 3 4 2 5 4 2 8" xfId="45218" xr:uid="{00000000-0005-0000-0000-00002EDC0000}"/>
    <cellStyle name="Normal 3 4 2 5 4 2 9" xfId="53604" xr:uid="{00000000-0005-0000-0000-00002FDC0000}"/>
    <cellStyle name="Normal 3 4 2 5 4 3" xfId="4131" xr:uid="{00000000-0005-0000-0000-000030DC0000}"/>
    <cellStyle name="Normal 3 4 2 5 4 3 2" xfId="15485" xr:uid="{00000000-0005-0000-0000-000031DC0000}"/>
    <cellStyle name="Normal 3 4 2 5 4 3 3" xfId="23871" xr:uid="{00000000-0005-0000-0000-000032DC0000}"/>
    <cellStyle name="Normal 3 4 2 5 4 3 4" xfId="32257" xr:uid="{00000000-0005-0000-0000-000033DC0000}"/>
    <cellStyle name="Normal 3 4 2 5 4 3 5" xfId="40643" xr:uid="{00000000-0005-0000-0000-000034DC0000}"/>
    <cellStyle name="Normal 3 4 2 5 4 3 6" xfId="49029" xr:uid="{00000000-0005-0000-0000-000035DC0000}"/>
    <cellStyle name="Normal 3 4 2 5 4 3 7" xfId="57415" xr:uid="{00000000-0005-0000-0000-000036DC0000}"/>
    <cellStyle name="Normal 3 4 2 5 4 4" xfId="7099" xr:uid="{00000000-0005-0000-0000-000037DC0000}"/>
    <cellStyle name="Normal 3 4 2 5 4 4 2" xfId="12775" xr:uid="{00000000-0005-0000-0000-000038DC0000}"/>
    <cellStyle name="Normal 3 4 2 5 4 4 3" xfId="21161" xr:uid="{00000000-0005-0000-0000-000039DC0000}"/>
    <cellStyle name="Normal 3 4 2 5 4 4 4" xfId="29547" xr:uid="{00000000-0005-0000-0000-00003ADC0000}"/>
    <cellStyle name="Normal 3 4 2 5 4 4 5" xfId="37933" xr:uid="{00000000-0005-0000-0000-00003BDC0000}"/>
    <cellStyle name="Normal 3 4 2 5 4 4 6" xfId="46319" xr:uid="{00000000-0005-0000-0000-00003CDC0000}"/>
    <cellStyle name="Normal 3 4 2 5 4 4 7" xfId="54705" xr:uid="{00000000-0005-0000-0000-00003DDC0000}"/>
    <cellStyle name="Normal 3 4 2 5 4 5" xfId="9809" xr:uid="{00000000-0005-0000-0000-00003EDC0000}"/>
    <cellStyle name="Normal 3 4 2 5 4 6" xfId="18195" xr:uid="{00000000-0005-0000-0000-00003FDC0000}"/>
    <cellStyle name="Normal 3 4 2 5 4 7" xfId="26581" xr:uid="{00000000-0005-0000-0000-000040DC0000}"/>
    <cellStyle name="Normal 3 4 2 5 4 8" xfId="34967" xr:uid="{00000000-0005-0000-0000-000041DC0000}"/>
    <cellStyle name="Normal 3 4 2 5 4 9" xfId="43353" xr:uid="{00000000-0005-0000-0000-000042DC0000}"/>
    <cellStyle name="Normal 3 4 2 5 5" xfId="1777" xr:uid="{00000000-0005-0000-0000-000043DC0000}"/>
    <cellStyle name="Normal 3 4 2 5 5 10" xfId="52102" xr:uid="{00000000-0005-0000-0000-000044DC0000}"/>
    <cellStyle name="Normal 3 4 2 5 5 11" xfId="60488" xr:uid="{00000000-0005-0000-0000-000045DC0000}"/>
    <cellStyle name="Normal 3 4 2 5 5 2" xfId="2797" xr:uid="{00000000-0005-0000-0000-000046DC0000}"/>
    <cellStyle name="Normal 3 4 2 5 5 2 2" xfId="5514" xr:uid="{00000000-0005-0000-0000-000047DC0000}"/>
    <cellStyle name="Normal 3 4 2 5 5 2 2 2" xfId="16868" xr:uid="{00000000-0005-0000-0000-000048DC0000}"/>
    <cellStyle name="Normal 3 4 2 5 5 2 2 3" xfId="25254" xr:uid="{00000000-0005-0000-0000-000049DC0000}"/>
    <cellStyle name="Normal 3 4 2 5 5 2 2 4" xfId="33640" xr:uid="{00000000-0005-0000-0000-00004ADC0000}"/>
    <cellStyle name="Normal 3 4 2 5 5 2 2 5" xfId="42026" xr:uid="{00000000-0005-0000-0000-00004BDC0000}"/>
    <cellStyle name="Normal 3 4 2 5 5 2 2 6" xfId="50412" xr:uid="{00000000-0005-0000-0000-00004CDC0000}"/>
    <cellStyle name="Normal 3 4 2 5 5 2 2 7" xfId="58798" xr:uid="{00000000-0005-0000-0000-00004DDC0000}"/>
    <cellStyle name="Normal 3 4 2 5 5 2 3" xfId="8482" xr:uid="{00000000-0005-0000-0000-00004EDC0000}"/>
    <cellStyle name="Normal 3 4 2 5 5 2 3 2" xfId="14158" xr:uid="{00000000-0005-0000-0000-00004FDC0000}"/>
    <cellStyle name="Normal 3 4 2 5 5 2 3 3" xfId="22544" xr:uid="{00000000-0005-0000-0000-000050DC0000}"/>
    <cellStyle name="Normal 3 4 2 5 5 2 3 4" xfId="30930" xr:uid="{00000000-0005-0000-0000-000051DC0000}"/>
    <cellStyle name="Normal 3 4 2 5 5 2 3 5" xfId="39316" xr:uid="{00000000-0005-0000-0000-000052DC0000}"/>
    <cellStyle name="Normal 3 4 2 5 5 2 3 6" xfId="47702" xr:uid="{00000000-0005-0000-0000-000053DC0000}"/>
    <cellStyle name="Normal 3 4 2 5 5 2 3 7" xfId="56088" xr:uid="{00000000-0005-0000-0000-000054DC0000}"/>
    <cellStyle name="Normal 3 4 2 5 5 2 4" xfId="11192" xr:uid="{00000000-0005-0000-0000-000055DC0000}"/>
    <cellStyle name="Normal 3 4 2 5 5 2 5" xfId="19578" xr:uid="{00000000-0005-0000-0000-000056DC0000}"/>
    <cellStyle name="Normal 3 4 2 5 5 2 6" xfId="27964" xr:uid="{00000000-0005-0000-0000-000057DC0000}"/>
    <cellStyle name="Normal 3 4 2 5 5 2 7" xfId="36350" xr:uid="{00000000-0005-0000-0000-000058DC0000}"/>
    <cellStyle name="Normal 3 4 2 5 5 2 8" xfId="44736" xr:uid="{00000000-0005-0000-0000-000059DC0000}"/>
    <cellStyle name="Normal 3 4 2 5 5 2 9" xfId="53122" xr:uid="{00000000-0005-0000-0000-00005ADC0000}"/>
    <cellStyle name="Normal 3 4 2 5 5 3" xfId="4494" xr:uid="{00000000-0005-0000-0000-00005BDC0000}"/>
    <cellStyle name="Normal 3 4 2 5 5 3 2" xfId="15848" xr:uid="{00000000-0005-0000-0000-00005CDC0000}"/>
    <cellStyle name="Normal 3 4 2 5 5 3 3" xfId="24234" xr:uid="{00000000-0005-0000-0000-00005DDC0000}"/>
    <cellStyle name="Normal 3 4 2 5 5 3 4" xfId="32620" xr:uid="{00000000-0005-0000-0000-00005EDC0000}"/>
    <cellStyle name="Normal 3 4 2 5 5 3 5" xfId="41006" xr:uid="{00000000-0005-0000-0000-00005FDC0000}"/>
    <cellStyle name="Normal 3 4 2 5 5 3 6" xfId="49392" xr:uid="{00000000-0005-0000-0000-000060DC0000}"/>
    <cellStyle name="Normal 3 4 2 5 5 3 7" xfId="57778" xr:uid="{00000000-0005-0000-0000-000061DC0000}"/>
    <cellStyle name="Normal 3 4 2 5 5 4" xfId="7462" xr:uid="{00000000-0005-0000-0000-000062DC0000}"/>
    <cellStyle name="Normal 3 4 2 5 5 4 2" xfId="13138" xr:uid="{00000000-0005-0000-0000-000063DC0000}"/>
    <cellStyle name="Normal 3 4 2 5 5 4 3" xfId="21524" xr:uid="{00000000-0005-0000-0000-000064DC0000}"/>
    <cellStyle name="Normal 3 4 2 5 5 4 4" xfId="29910" xr:uid="{00000000-0005-0000-0000-000065DC0000}"/>
    <cellStyle name="Normal 3 4 2 5 5 4 5" xfId="38296" xr:uid="{00000000-0005-0000-0000-000066DC0000}"/>
    <cellStyle name="Normal 3 4 2 5 5 4 6" xfId="46682" xr:uid="{00000000-0005-0000-0000-000067DC0000}"/>
    <cellStyle name="Normal 3 4 2 5 5 4 7" xfId="55068" xr:uid="{00000000-0005-0000-0000-000068DC0000}"/>
    <cellStyle name="Normal 3 4 2 5 5 5" xfId="10172" xr:uid="{00000000-0005-0000-0000-000069DC0000}"/>
    <cellStyle name="Normal 3 4 2 5 5 6" xfId="18558" xr:uid="{00000000-0005-0000-0000-00006ADC0000}"/>
    <cellStyle name="Normal 3 4 2 5 5 7" xfId="26944" xr:uid="{00000000-0005-0000-0000-00006BDC0000}"/>
    <cellStyle name="Normal 3 4 2 5 5 8" xfId="35330" xr:uid="{00000000-0005-0000-0000-00006CDC0000}"/>
    <cellStyle name="Normal 3 4 2 5 5 9" xfId="43716" xr:uid="{00000000-0005-0000-0000-00006DDC0000}"/>
    <cellStyle name="Normal 3 4 2 5 6" xfId="2434" xr:uid="{00000000-0005-0000-0000-00006EDC0000}"/>
    <cellStyle name="Normal 3 4 2 5 6 2" xfId="5151" xr:uid="{00000000-0005-0000-0000-00006FDC0000}"/>
    <cellStyle name="Normal 3 4 2 5 6 2 2" xfId="16505" xr:uid="{00000000-0005-0000-0000-000070DC0000}"/>
    <cellStyle name="Normal 3 4 2 5 6 2 3" xfId="24891" xr:uid="{00000000-0005-0000-0000-000071DC0000}"/>
    <cellStyle name="Normal 3 4 2 5 6 2 4" xfId="33277" xr:uid="{00000000-0005-0000-0000-000072DC0000}"/>
    <cellStyle name="Normal 3 4 2 5 6 2 5" xfId="41663" xr:uid="{00000000-0005-0000-0000-000073DC0000}"/>
    <cellStyle name="Normal 3 4 2 5 6 2 6" xfId="50049" xr:uid="{00000000-0005-0000-0000-000074DC0000}"/>
    <cellStyle name="Normal 3 4 2 5 6 2 7" xfId="58435" xr:uid="{00000000-0005-0000-0000-000075DC0000}"/>
    <cellStyle name="Normal 3 4 2 5 6 3" xfId="8119" xr:uid="{00000000-0005-0000-0000-000076DC0000}"/>
    <cellStyle name="Normal 3 4 2 5 6 3 2" xfId="13795" xr:uid="{00000000-0005-0000-0000-000077DC0000}"/>
    <cellStyle name="Normal 3 4 2 5 6 3 3" xfId="22181" xr:uid="{00000000-0005-0000-0000-000078DC0000}"/>
    <cellStyle name="Normal 3 4 2 5 6 3 4" xfId="30567" xr:uid="{00000000-0005-0000-0000-000079DC0000}"/>
    <cellStyle name="Normal 3 4 2 5 6 3 5" xfId="38953" xr:uid="{00000000-0005-0000-0000-00007ADC0000}"/>
    <cellStyle name="Normal 3 4 2 5 6 3 6" xfId="47339" xr:uid="{00000000-0005-0000-0000-00007BDC0000}"/>
    <cellStyle name="Normal 3 4 2 5 6 3 7" xfId="55725" xr:uid="{00000000-0005-0000-0000-00007CDC0000}"/>
    <cellStyle name="Normal 3 4 2 5 6 4" xfId="10829" xr:uid="{00000000-0005-0000-0000-00007DDC0000}"/>
    <cellStyle name="Normal 3 4 2 5 6 5" xfId="19215" xr:uid="{00000000-0005-0000-0000-00007EDC0000}"/>
    <cellStyle name="Normal 3 4 2 5 6 6" xfId="27601" xr:uid="{00000000-0005-0000-0000-00007FDC0000}"/>
    <cellStyle name="Normal 3 4 2 5 6 7" xfId="35987" xr:uid="{00000000-0005-0000-0000-000080DC0000}"/>
    <cellStyle name="Normal 3 4 2 5 6 8" xfId="44373" xr:uid="{00000000-0005-0000-0000-000081DC0000}"/>
    <cellStyle name="Normal 3 4 2 5 6 9" xfId="52759" xr:uid="{00000000-0005-0000-0000-000082DC0000}"/>
    <cellStyle name="Normal 3 4 2 5 7" xfId="804" xr:uid="{00000000-0005-0000-0000-000083DC0000}"/>
    <cellStyle name="Normal 3 4 2 5 7 2" xfId="6617" xr:uid="{00000000-0005-0000-0000-000084DC0000}"/>
    <cellStyle name="Normal 3 4 2 5 7 3" xfId="12293" xr:uid="{00000000-0005-0000-0000-000085DC0000}"/>
    <cellStyle name="Normal 3 4 2 5 7 4" xfId="20679" xr:uid="{00000000-0005-0000-0000-000086DC0000}"/>
    <cellStyle name="Normal 3 4 2 5 7 5" xfId="29065" xr:uid="{00000000-0005-0000-0000-000087DC0000}"/>
    <cellStyle name="Normal 3 4 2 5 7 6" xfId="37451" xr:uid="{00000000-0005-0000-0000-000088DC0000}"/>
    <cellStyle name="Normal 3 4 2 5 7 7" xfId="45837" xr:uid="{00000000-0005-0000-0000-000089DC0000}"/>
    <cellStyle name="Normal 3 4 2 5 7 8" xfId="54223" xr:uid="{00000000-0005-0000-0000-00008ADC0000}"/>
    <cellStyle name="Normal 3 4 2 5 8" xfId="3649" xr:uid="{00000000-0005-0000-0000-00008BDC0000}"/>
    <cellStyle name="Normal 3 4 2 5 8 2" xfId="15003" xr:uid="{00000000-0005-0000-0000-00008CDC0000}"/>
    <cellStyle name="Normal 3 4 2 5 8 3" xfId="23389" xr:uid="{00000000-0005-0000-0000-00008DDC0000}"/>
    <cellStyle name="Normal 3 4 2 5 8 4" xfId="31775" xr:uid="{00000000-0005-0000-0000-00008EDC0000}"/>
    <cellStyle name="Normal 3 4 2 5 8 5" xfId="40161" xr:uid="{00000000-0005-0000-0000-00008FDC0000}"/>
    <cellStyle name="Normal 3 4 2 5 8 6" xfId="48547" xr:uid="{00000000-0005-0000-0000-000090DC0000}"/>
    <cellStyle name="Normal 3 4 2 5 8 7" xfId="56933" xr:uid="{00000000-0005-0000-0000-000091DC0000}"/>
    <cellStyle name="Normal 3 4 2 5 9" xfId="6237" xr:uid="{00000000-0005-0000-0000-000092DC0000}"/>
    <cellStyle name="Normal 3 4 2 5 9 2" xfId="11913" xr:uid="{00000000-0005-0000-0000-000093DC0000}"/>
    <cellStyle name="Normal 3 4 2 5 9 3" xfId="20299" xr:uid="{00000000-0005-0000-0000-000094DC0000}"/>
    <cellStyle name="Normal 3 4 2 5 9 4" xfId="28685" xr:uid="{00000000-0005-0000-0000-000095DC0000}"/>
    <cellStyle name="Normal 3 4 2 5 9 5" xfId="37071" xr:uid="{00000000-0005-0000-0000-000096DC0000}"/>
    <cellStyle name="Normal 3 4 2 5 9 6" xfId="45457" xr:uid="{00000000-0005-0000-0000-000097DC0000}"/>
    <cellStyle name="Normal 3 4 2 5 9 7" xfId="53843" xr:uid="{00000000-0005-0000-0000-000098DC0000}"/>
    <cellStyle name="Normal 3 4 2 5_Sheet1" xfId="505" xr:uid="{00000000-0005-0000-0000-000099DC0000}"/>
    <cellStyle name="Normal 3 4 2 6" xfId="506" xr:uid="{00000000-0005-0000-0000-00009ADC0000}"/>
    <cellStyle name="Normal 3 4 2 6 10" xfId="26101" xr:uid="{00000000-0005-0000-0000-00009BDC0000}"/>
    <cellStyle name="Normal 3 4 2 6 11" xfId="34487" xr:uid="{00000000-0005-0000-0000-00009CDC0000}"/>
    <cellStyle name="Normal 3 4 2 6 12" xfId="42873" xr:uid="{00000000-0005-0000-0000-00009DDC0000}"/>
    <cellStyle name="Normal 3 4 2 6 13" xfId="51259" xr:uid="{00000000-0005-0000-0000-00009EDC0000}"/>
    <cellStyle name="Normal 3 4 2 6 14" xfId="59645" xr:uid="{00000000-0005-0000-0000-00009FDC0000}"/>
    <cellStyle name="Normal 3 4 2 6 15" xfId="61012" xr:uid="{00000000-0005-0000-0000-0000A0DC0000}"/>
    <cellStyle name="Normal 3 4 2 6 2" xfId="1331" xr:uid="{00000000-0005-0000-0000-0000A1DC0000}"/>
    <cellStyle name="Normal 3 4 2 6 2 10" xfId="51742" xr:uid="{00000000-0005-0000-0000-0000A2DC0000}"/>
    <cellStyle name="Normal 3 4 2 6 2 11" xfId="60128" xr:uid="{00000000-0005-0000-0000-0000A3DC0000}"/>
    <cellStyle name="Normal 3 4 2 6 2 12" xfId="61507" xr:uid="{00000000-0005-0000-0000-0000A4DC0000}"/>
    <cellStyle name="Normal 3 4 2 6 2 2" xfId="3282" xr:uid="{00000000-0005-0000-0000-0000A5DC0000}"/>
    <cellStyle name="Normal 3 4 2 6 2 2 2" xfId="5999" xr:uid="{00000000-0005-0000-0000-0000A6DC0000}"/>
    <cellStyle name="Normal 3 4 2 6 2 2 2 2" xfId="17353" xr:uid="{00000000-0005-0000-0000-0000A7DC0000}"/>
    <cellStyle name="Normal 3 4 2 6 2 2 2 3" xfId="25739" xr:uid="{00000000-0005-0000-0000-0000A8DC0000}"/>
    <cellStyle name="Normal 3 4 2 6 2 2 2 4" xfId="34125" xr:uid="{00000000-0005-0000-0000-0000A9DC0000}"/>
    <cellStyle name="Normal 3 4 2 6 2 2 2 5" xfId="42511" xr:uid="{00000000-0005-0000-0000-0000AADC0000}"/>
    <cellStyle name="Normal 3 4 2 6 2 2 2 6" xfId="50897" xr:uid="{00000000-0005-0000-0000-0000ABDC0000}"/>
    <cellStyle name="Normal 3 4 2 6 2 2 2 7" xfId="59283" xr:uid="{00000000-0005-0000-0000-0000ACDC0000}"/>
    <cellStyle name="Normal 3 4 2 6 2 2 3" xfId="8967" xr:uid="{00000000-0005-0000-0000-0000ADDC0000}"/>
    <cellStyle name="Normal 3 4 2 6 2 2 3 2" xfId="14643" xr:uid="{00000000-0005-0000-0000-0000AEDC0000}"/>
    <cellStyle name="Normal 3 4 2 6 2 2 3 3" xfId="23029" xr:uid="{00000000-0005-0000-0000-0000AFDC0000}"/>
    <cellStyle name="Normal 3 4 2 6 2 2 3 4" xfId="31415" xr:uid="{00000000-0005-0000-0000-0000B0DC0000}"/>
    <cellStyle name="Normal 3 4 2 6 2 2 3 5" xfId="39801" xr:uid="{00000000-0005-0000-0000-0000B1DC0000}"/>
    <cellStyle name="Normal 3 4 2 6 2 2 3 6" xfId="48187" xr:uid="{00000000-0005-0000-0000-0000B2DC0000}"/>
    <cellStyle name="Normal 3 4 2 6 2 2 3 7" xfId="56573" xr:uid="{00000000-0005-0000-0000-0000B3DC0000}"/>
    <cellStyle name="Normal 3 4 2 6 2 2 4" xfId="11677" xr:uid="{00000000-0005-0000-0000-0000B4DC0000}"/>
    <cellStyle name="Normal 3 4 2 6 2 2 5" xfId="20063" xr:uid="{00000000-0005-0000-0000-0000B5DC0000}"/>
    <cellStyle name="Normal 3 4 2 6 2 2 6" xfId="28449" xr:uid="{00000000-0005-0000-0000-0000B6DC0000}"/>
    <cellStyle name="Normal 3 4 2 6 2 2 7" xfId="36835" xr:uid="{00000000-0005-0000-0000-0000B7DC0000}"/>
    <cellStyle name="Normal 3 4 2 6 2 2 8" xfId="45221" xr:uid="{00000000-0005-0000-0000-0000B8DC0000}"/>
    <cellStyle name="Normal 3 4 2 6 2 2 9" xfId="53607" xr:uid="{00000000-0005-0000-0000-0000B9DC0000}"/>
    <cellStyle name="Normal 3 4 2 6 2 3" xfId="4134" xr:uid="{00000000-0005-0000-0000-0000BADC0000}"/>
    <cellStyle name="Normal 3 4 2 6 2 3 2" xfId="15488" xr:uid="{00000000-0005-0000-0000-0000BBDC0000}"/>
    <cellStyle name="Normal 3 4 2 6 2 3 3" xfId="23874" xr:uid="{00000000-0005-0000-0000-0000BCDC0000}"/>
    <cellStyle name="Normal 3 4 2 6 2 3 4" xfId="32260" xr:uid="{00000000-0005-0000-0000-0000BDDC0000}"/>
    <cellStyle name="Normal 3 4 2 6 2 3 5" xfId="40646" xr:uid="{00000000-0005-0000-0000-0000BEDC0000}"/>
    <cellStyle name="Normal 3 4 2 6 2 3 6" xfId="49032" xr:uid="{00000000-0005-0000-0000-0000BFDC0000}"/>
    <cellStyle name="Normal 3 4 2 6 2 3 7" xfId="57418" xr:uid="{00000000-0005-0000-0000-0000C0DC0000}"/>
    <cellStyle name="Normal 3 4 2 6 2 4" xfId="7102" xr:uid="{00000000-0005-0000-0000-0000C1DC0000}"/>
    <cellStyle name="Normal 3 4 2 6 2 4 2" xfId="12778" xr:uid="{00000000-0005-0000-0000-0000C2DC0000}"/>
    <cellStyle name="Normal 3 4 2 6 2 4 3" xfId="21164" xr:uid="{00000000-0005-0000-0000-0000C3DC0000}"/>
    <cellStyle name="Normal 3 4 2 6 2 4 4" xfId="29550" xr:uid="{00000000-0005-0000-0000-0000C4DC0000}"/>
    <cellStyle name="Normal 3 4 2 6 2 4 5" xfId="37936" xr:uid="{00000000-0005-0000-0000-0000C5DC0000}"/>
    <cellStyle name="Normal 3 4 2 6 2 4 6" xfId="46322" xr:uid="{00000000-0005-0000-0000-0000C6DC0000}"/>
    <cellStyle name="Normal 3 4 2 6 2 4 7" xfId="54708" xr:uid="{00000000-0005-0000-0000-0000C7DC0000}"/>
    <cellStyle name="Normal 3 4 2 6 2 5" xfId="9812" xr:uid="{00000000-0005-0000-0000-0000C8DC0000}"/>
    <cellStyle name="Normal 3 4 2 6 2 6" xfId="18198" xr:uid="{00000000-0005-0000-0000-0000C9DC0000}"/>
    <cellStyle name="Normal 3 4 2 6 2 7" xfId="26584" xr:uid="{00000000-0005-0000-0000-0000CADC0000}"/>
    <cellStyle name="Normal 3 4 2 6 2 8" xfId="34970" xr:uid="{00000000-0005-0000-0000-0000CBDC0000}"/>
    <cellStyle name="Normal 3 4 2 6 2 9" xfId="43356" xr:uid="{00000000-0005-0000-0000-0000CCDC0000}"/>
    <cellStyle name="Normal 3 4 2 6 3" xfId="1779" xr:uid="{00000000-0005-0000-0000-0000CDDC0000}"/>
    <cellStyle name="Normal 3 4 2 6 3 10" xfId="52104" xr:uid="{00000000-0005-0000-0000-0000CEDC0000}"/>
    <cellStyle name="Normal 3 4 2 6 3 11" xfId="60490" xr:uid="{00000000-0005-0000-0000-0000CFDC0000}"/>
    <cellStyle name="Normal 3 4 2 6 3 2" xfId="2799" xr:uid="{00000000-0005-0000-0000-0000D0DC0000}"/>
    <cellStyle name="Normal 3 4 2 6 3 2 2" xfId="5516" xr:uid="{00000000-0005-0000-0000-0000D1DC0000}"/>
    <cellStyle name="Normal 3 4 2 6 3 2 2 2" xfId="16870" xr:uid="{00000000-0005-0000-0000-0000D2DC0000}"/>
    <cellStyle name="Normal 3 4 2 6 3 2 2 3" xfId="25256" xr:uid="{00000000-0005-0000-0000-0000D3DC0000}"/>
    <cellStyle name="Normal 3 4 2 6 3 2 2 4" xfId="33642" xr:uid="{00000000-0005-0000-0000-0000D4DC0000}"/>
    <cellStyle name="Normal 3 4 2 6 3 2 2 5" xfId="42028" xr:uid="{00000000-0005-0000-0000-0000D5DC0000}"/>
    <cellStyle name="Normal 3 4 2 6 3 2 2 6" xfId="50414" xr:uid="{00000000-0005-0000-0000-0000D6DC0000}"/>
    <cellStyle name="Normal 3 4 2 6 3 2 2 7" xfId="58800" xr:uid="{00000000-0005-0000-0000-0000D7DC0000}"/>
    <cellStyle name="Normal 3 4 2 6 3 2 3" xfId="8484" xr:uid="{00000000-0005-0000-0000-0000D8DC0000}"/>
    <cellStyle name="Normal 3 4 2 6 3 2 3 2" xfId="14160" xr:uid="{00000000-0005-0000-0000-0000D9DC0000}"/>
    <cellStyle name="Normal 3 4 2 6 3 2 3 3" xfId="22546" xr:uid="{00000000-0005-0000-0000-0000DADC0000}"/>
    <cellStyle name="Normal 3 4 2 6 3 2 3 4" xfId="30932" xr:uid="{00000000-0005-0000-0000-0000DBDC0000}"/>
    <cellStyle name="Normal 3 4 2 6 3 2 3 5" xfId="39318" xr:uid="{00000000-0005-0000-0000-0000DCDC0000}"/>
    <cellStyle name="Normal 3 4 2 6 3 2 3 6" xfId="47704" xr:uid="{00000000-0005-0000-0000-0000DDDC0000}"/>
    <cellStyle name="Normal 3 4 2 6 3 2 3 7" xfId="56090" xr:uid="{00000000-0005-0000-0000-0000DEDC0000}"/>
    <cellStyle name="Normal 3 4 2 6 3 2 4" xfId="11194" xr:uid="{00000000-0005-0000-0000-0000DFDC0000}"/>
    <cellStyle name="Normal 3 4 2 6 3 2 5" xfId="19580" xr:uid="{00000000-0005-0000-0000-0000E0DC0000}"/>
    <cellStyle name="Normal 3 4 2 6 3 2 6" xfId="27966" xr:uid="{00000000-0005-0000-0000-0000E1DC0000}"/>
    <cellStyle name="Normal 3 4 2 6 3 2 7" xfId="36352" xr:uid="{00000000-0005-0000-0000-0000E2DC0000}"/>
    <cellStyle name="Normal 3 4 2 6 3 2 8" xfId="44738" xr:uid="{00000000-0005-0000-0000-0000E3DC0000}"/>
    <cellStyle name="Normal 3 4 2 6 3 2 9" xfId="53124" xr:uid="{00000000-0005-0000-0000-0000E4DC0000}"/>
    <cellStyle name="Normal 3 4 2 6 3 3" xfId="4496" xr:uid="{00000000-0005-0000-0000-0000E5DC0000}"/>
    <cellStyle name="Normal 3 4 2 6 3 3 2" xfId="15850" xr:uid="{00000000-0005-0000-0000-0000E6DC0000}"/>
    <cellStyle name="Normal 3 4 2 6 3 3 3" xfId="24236" xr:uid="{00000000-0005-0000-0000-0000E7DC0000}"/>
    <cellStyle name="Normal 3 4 2 6 3 3 4" xfId="32622" xr:uid="{00000000-0005-0000-0000-0000E8DC0000}"/>
    <cellStyle name="Normal 3 4 2 6 3 3 5" xfId="41008" xr:uid="{00000000-0005-0000-0000-0000E9DC0000}"/>
    <cellStyle name="Normal 3 4 2 6 3 3 6" xfId="49394" xr:uid="{00000000-0005-0000-0000-0000EADC0000}"/>
    <cellStyle name="Normal 3 4 2 6 3 3 7" xfId="57780" xr:uid="{00000000-0005-0000-0000-0000EBDC0000}"/>
    <cellStyle name="Normal 3 4 2 6 3 4" xfId="7464" xr:uid="{00000000-0005-0000-0000-0000ECDC0000}"/>
    <cellStyle name="Normal 3 4 2 6 3 4 2" xfId="13140" xr:uid="{00000000-0005-0000-0000-0000EDDC0000}"/>
    <cellStyle name="Normal 3 4 2 6 3 4 3" xfId="21526" xr:uid="{00000000-0005-0000-0000-0000EEDC0000}"/>
    <cellStyle name="Normal 3 4 2 6 3 4 4" xfId="29912" xr:uid="{00000000-0005-0000-0000-0000EFDC0000}"/>
    <cellStyle name="Normal 3 4 2 6 3 4 5" xfId="38298" xr:uid="{00000000-0005-0000-0000-0000F0DC0000}"/>
    <cellStyle name="Normal 3 4 2 6 3 4 6" xfId="46684" xr:uid="{00000000-0005-0000-0000-0000F1DC0000}"/>
    <cellStyle name="Normal 3 4 2 6 3 4 7" xfId="55070" xr:uid="{00000000-0005-0000-0000-0000F2DC0000}"/>
    <cellStyle name="Normal 3 4 2 6 3 5" xfId="10174" xr:uid="{00000000-0005-0000-0000-0000F3DC0000}"/>
    <cellStyle name="Normal 3 4 2 6 3 6" xfId="18560" xr:uid="{00000000-0005-0000-0000-0000F4DC0000}"/>
    <cellStyle name="Normal 3 4 2 6 3 7" xfId="26946" xr:uid="{00000000-0005-0000-0000-0000F5DC0000}"/>
    <cellStyle name="Normal 3 4 2 6 3 8" xfId="35332" xr:uid="{00000000-0005-0000-0000-0000F6DC0000}"/>
    <cellStyle name="Normal 3 4 2 6 3 9" xfId="43718" xr:uid="{00000000-0005-0000-0000-0000F7DC0000}"/>
    <cellStyle name="Normal 3 4 2 6 4" xfId="2437" xr:uid="{00000000-0005-0000-0000-0000F8DC0000}"/>
    <cellStyle name="Normal 3 4 2 6 4 2" xfId="5154" xr:uid="{00000000-0005-0000-0000-0000F9DC0000}"/>
    <cellStyle name="Normal 3 4 2 6 4 2 2" xfId="16508" xr:uid="{00000000-0005-0000-0000-0000FADC0000}"/>
    <cellStyle name="Normal 3 4 2 6 4 2 3" xfId="24894" xr:uid="{00000000-0005-0000-0000-0000FBDC0000}"/>
    <cellStyle name="Normal 3 4 2 6 4 2 4" xfId="33280" xr:uid="{00000000-0005-0000-0000-0000FCDC0000}"/>
    <cellStyle name="Normal 3 4 2 6 4 2 5" xfId="41666" xr:uid="{00000000-0005-0000-0000-0000FDDC0000}"/>
    <cellStyle name="Normal 3 4 2 6 4 2 6" xfId="50052" xr:uid="{00000000-0005-0000-0000-0000FEDC0000}"/>
    <cellStyle name="Normal 3 4 2 6 4 2 7" xfId="58438" xr:uid="{00000000-0005-0000-0000-0000FFDC0000}"/>
    <cellStyle name="Normal 3 4 2 6 4 3" xfId="8122" xr:uid="{00000000-0005-0000-0000-000000DD0000}"/>
    <cellStyle name="Normal 3 4 2 6 4 3 2" xfId="13798" xr:uid="{00000000-0005-0000-0000-000001DD0000}"/>
    <cellStyle name="Normal 3 4 2 6 4 3 3" xfId="22184" xr:uid="{00000000-0005-0000-0000-000002DD0000}"/>
    <cellStyle name="Normal 3 4 2 6 4 3 4" xfId="30570" xr:uid="{00000000-0005-0000-0000-000003DD0000}"/>
    <cellStyle name="Normal 3 4 2 6 4 3 5" xfId="38956" xr:uid="{00000000-0005-0000-0000-000004DD0000}"/>
    <cellStyle name="Normal 3 4 2 6 4 3 6" xfId="47342" xr:uid="{00000000-0005-0000-0000-000005DD0000}"/>
    <cellStyle name="Normal 3 4 2 6 4 3 7" xfId="55728" xr:uid="{00000000-0005-0000-0000-000006DD0000}"/>
    <cellStyle name="Normal 3 4 2 6 4 4" xfId="10832" xr:uid="{00000000-0005-0000-0000-000007DD0000}"/>
    <cellStyle name="Normal 3 4 2 6 4 5" xfId="19218" xr:uid="{00000000-0005-0000-0000-000008DD0000}"/>
    <cellStyle name="Normal 3 4 2 6 4 6" xfId="27604" xr:uid="{00000000-0005-0000-0000-000009DD0000}"/>
    <cellStyle name="Normal 3 4 2 6 4 7" xfId="35990" xr:uid="{00000000-0005-0000-0000-00000ADD0000}"/>
    <cellStyle name="Normal 3 4 2 6 4 8" xfId="44376" xr:uid="{00000000-0005-0000-0000-00000BDD0000}"/>
    <cellStyle name="Normal 3 4 2 6 4 9" xfId="52762" xr:uid="{00000000-0005-0000-0000-00000CDD0000}"/>
    <cellStyle name="Normal 3 4 2 6 5" xfId="805" xr:uid="{00000000-0005-0000-0000-00000DDD0000}"/>
    <cellStyle name="Normal 3 4 2 6 5 2" xfId="6619" xr:uid="{00000000-0005-0000-0000-00000EDD0000}"/>
    <cellStyle name="Normal 3 4 2 6 5 3" xfId="12295" xr:uid="{00000000-0005-0000-0000-00000FDD0000}"/>
    <cellStyle name="Normal 3 4 2 6 5 4" xfId="20681" xr:uid="{00000000-0005-0000-0000-000010DD0000}"/>
    <cellStyle name="Normal 3 4 2 6 5 5" xfId="29067" xr:uid="{00000000-0005-0000-0000-000011DD0000}"/>
    <cellStyle name="Normal 3 4 2 6 5 6" xfId="37453" xr:uid="{00000000-0005-0000-0000-000012DD0000}"/>
    <cellStyle name="Normal 3 4 2 6 5 7" xfId="45839" xr:uid="{00000000-0005-0000-0000-000013DD0000}"/>
    <cellStyle name="Normal 3 4 2 6 5 8" xfId="54225" xr:uid="{00000000-0005-0000-0000-000014DD0000}"/>
    <cellStyle name="Normal 3 4 2 6 6" xfId="3651" xr:uid="{00000000-0005-0000-0000-000015DD0000}"/>
    <cellStyle name="Normal 3 4 2 6 6 2" xfId="15005" xr:uid="{00000000-0005-0000-0000-000016DD0000}"/>
    <cellStyle name="Normal 3 4 2 6 6 3" xfId="23391" xr:uid="{00000000-0005-0000-0000-000017DD0000}"/>
    <cellStyle name="Normal 3 4 2 6 6 4" xfId="31777" xr:uid="{00000000-0005-0000-0000-000018DD0000}"/>
    <cellStyle name="Normal 3 4 2 6 6 5" xfId="40163" xr:uid="{00000000-0005-0000-0000-000019DD0000}"/>
    <cellStyle name="Normal 3 4 2 6 6 6" xfId="48549" xr:uid="{00000000-0005-0000-0000-00001ADD0000}"/>
    <cellStyle name="Normal 3 4 2 6 6 7" xfId="56935" xr:uid="{00000000-0005-0000-0000-00001BDD0000}"/>
    <cellStyle name="Normal 3 4 2 6 7" xfId="6133" xr:uid="{00000000-0005-0000-0000-00001CDD0000}"/>
    <cellStyle name="Normal 3 4 2 6 7 2" xfId="11809" xr:uid="{00000000-0005-0000-0000-00001DDD0000}"/>
    <cellStyle name="Normal 3 4 2 6 7 3" xfId="20195" xr:uid="{00000000-0005-0000-0000-00001EDD0000}"/>
    <cellStyle name="Normal 3 4 2 6 7 4" xfId="28581" xr:uid="{00000000-0005-0000-0000-00001FDD0000}"/>
    <cellStyle name="Normal 3 4 2 6 7 5" xfId="36967" xr:uid="{00000000-0005-0000-0000-000020DD0000}"/>
    <cellStyle name="Normal 3 4 2 6 7 6" xfId="45353" xr:uid="{00000000-0005-0000-0000-000021DD0000}"/>
    <cellStyle name="Normal 3 4 2 6 7 7" xfId="53739" xr:uid="{00000000-0005-0000-0000-000022DD0000}"/>
    <cellStyle name="Normal 3 4 2 6 8" xfId="9329" xr:uid="{00000000-0005-0000-0000-000023DD0000}"/>
    <cellStyle name="Normal 3 4 2 6 9" xfId="17715" xr:uid="{00000000-0005-0000-0000-000024DD0000}"/>
    <cellStyle name="Normal 3 4 2 7" xfId="1332" xr:uid="{00000000-0005-0000-0000-000025DD0000}"/>
    <cellStyle name="Normal 3 4 2 7 10" xfId="43357" xr:uid="{00000000-0005-0000-0000-000026DD0000}"/>
    <cellStyle name="Normal 3 4 2 7 11" xfId="51743" xr:uid="{00000000-0005-0000-0000-000027DD0000}"/>
    <cellStyle name="Normal 3 4 2 7 12" xfId="60129" xr:uid="{00000000-0005-0000-0000-000028DD0000}"/>
    <cellStyle name="Normal 3 4 2 7 13" xfId="61058" xr:uid="{00000000-0005-0000-0000-000029DD0000}"/>
    <cellStyle name="Normal 3 4 2 7 2" xfId="1965" xr:uid="{00000000-0005-0000-0000-00002ADD0000}"/>
    <cellStyle name="Normal 3 4 2 7 2 10" xfId="52290" xr:uid="{00000000-0005-0000-0000-00002BDD0000}"/>
    <cellStyle name="Normal 3 4 2 7 2 11" xfId="60676" xr:uid="{00000000-0005-0000-0000-00002CDD0000}"/>
    <cellStyle name="Normal 3 4 2 7 2 2" xfId="3283" xr:uid="{00000000-0005-0000-0000-00002DDD0000}"/>
    <cellStyle name="Normal 3 4 2 7 2 2 2" xfId="6000" xr:uid="{00000000-0005-0000-0000-00002EDD0000}"/>
    <cellStyle name="Normal 3 4 2 7 2 2 2 2" xfId="17354" xr:uid="{00000000-0005-0000-0000-00002FDD0000}"/>
    <cellStyle name="Normal 3 4 2 7 2 2 2 3" xfId="25740" xr:uid="{00000000-0005-0000-0000-000030DD0000}"/>
    <cellStyle name="Normal 3 4 2 7 2 2 2 4" xfId="34126" xr:uid="{00000000-0005-0000-0000-000031DD0000}"/>
    <cellStyle name="Normal 3 4 2 7 2 2 2 5" xfId="42512" xr:uid="{00000000-0005-0000-0000-000032DD0000}"/>
    <cellStyle name="Normal 3 4 2 7 2 2 2 6" xfId="50898" xr:uid="{00000000-0005-0000-0000-000033DD0000}"/>
    <cellStyle name="Normal 3 4 2 7 2 2 2 7" xfId="59284" xr:uid="{00000000-0005-0000-0000-000034DD0000}"/>
    <cellStyle name="Normal 3 4 2 7 2 2 3" xfId="8968" xr:uid="{00000000-0005-0000-0000-000035DD0000}"/>
    <cellStyle name="Normal 3 4 2 7 2 2 3 2" xfId="14644" xr:uid="{00000000-0005-0000-0000-000036DD0000}"/>
    <cellStyle name="Normal 3 4 2 7 2 2 3 3" xfId="23030" xr:uid="{00000000-0005-0000-0000-000037DD0000}"/>
    <cellStyle name="Normal 3 4 2 7 2 2 3 4" xfId="31416" xr:uid="{00000000-0005-0000-0000-000038DD0000}"/>
    <cellStyle name="Normal 3 4 2 7 2 2 3 5" xfId="39802" xr:uid="{00000000-0005-0000-0000-000039DD0000}"/>
    <cellStyle name="Normal 3 4 2 7 2 2 3 6" xfId="48188" xr:uid="{00000000-0005-0000-0000-00003ADD0000}"/>
    <cellStyle name="Normal 3 4 2 7 2 2 3 7" xfId="56574" xr:uid="{00000000-0005-0000-0000-00003BDD0000}"/>
    <cellStyle name="Normal 3 4 2 7 2 2 4" xfId="11678" xr:uid="{00000000-0005-0000-0000-00003CDD0000}"/>
    <cellStyle name="Normal 3 4 2 7 2 2 5" xfId="20064" xr:uid="{00000000-0005-0000-0000-00003DDD0000}"/>
    <cellStyle name="Normal 3 4 2 7 2 2 6" xfId="28450" xr:uid="{00000000-0005-0000-0000-00003EDD0000}"/>
    <cellStyle name="Normal 3 4 2 7 2 2 7" xfId="36836" xr:uid="{00000000-0005-0000-0000-00003FDD0000}"/>
    <cellStyle name="Normal 3 4 2 7 2 2 8" xfId="45222" xr:uid="{00000000-0005-0000-0000-000040DD0000}"/>
    <cellStyle name="Normal 3 4 2 7 2 2 9" xfId="53608" xr:uid="{00000000-0005-0000-0000-000041DD0000}"/>
    <cellStyle name="Normal 3 4 2 7 2 3" xfId="4682" xr:uid="{00000000-0005-0000-0000-000042DD0000}"/>
    <cellStyle name="Normal 3 4 2 7 2 3 2" xfId="16036" xr:uid="{00000000-0005-0000-0000-000043DD0000}"/>
    <cellStyle name="Normal 3 4 2 7 2 3 3" xfId="24422" xr:uid="{00000000-0005-0000-0000-000044DD0000}"/>
    <cellStyle name="Normal 3 4 2 7 2 3 4" xfId="32808" xr:uid="{00000000-0005-0000-0000-000045DD0000}"/>
    <cellStyle name="Normal 3 4 2 7 2 3 5" xfId="41194" xr:uid="{00000000-0005-0000-0000-000046DD0000}"/>
    <cellStyle name="Normal 3 4 2 7 2 3 6" xfId="49580" xr:uid="{00000000-0005-0000-0000-000047DD0000}"/>
    <cellStyle name="Normal 3 4 2 7 2 3 7" xfId="57966" xr:uid="{00000000-0005-0000-0000-000048DD0000}"/>
    <cellStyle name="Normal 3 4 2 7 2 4" xfId="7650" xr:uid="{00000000-0005-0000-0000-000049DD0000}"/>
    <cellStyle name="Normal 3 4 2 7 2 4 2" xfId="13326" xr:uid="{00000000-0005-0000-0000-00004ADD0000}"/>
    <cellStyle name="Normal 3 4 2 7 2 4 3" xfId="21712" xr:uid="{00000000-0005-0000-0000-00004BDD0000}"/>
    <cellStyle name="Normal 3 4 2 7 2 4 4" xfId="30098" xr:uid="{00000000-0005-0000-0000-00004CDD0000}"/>
    <cellStyle name="Normal 3 4 2 7 2 4 5" xfId="38484" xr:uid="{00000000-0005-0000-0000-00004DDD0000}"/>
    <cellStyle name="Normal 3 4 2 7 2 4 6" xfId="46870" xr:uid="{00000000-0005-0000-0000-00004EDD0000}"/>
    <cellStyle name="Normal 3 4 2 7 2 4 7" xfId="55256" xr:uid="{00000000-0005-0000-0000-00004FDD0000}"/>
    <cellStyle name="Normal 3 4 2 7 2 5" xfId="10360" xr:uid="{00000000-0005-0000-0000-000050DD0000}"/>
    <cellStyle name="Normal 3 4 2 7 2 6" xfId="18746" xr:uid="{00000000-0005-0000-0000-000051DD0000}"/>
    <cellStyle name="Normal 3 4 2 7 2 7" xfId="27132" xr:uid="{00000000-0005-0000-0000-000052DD0000}"/>
    <cellStyle name="Normal 3 4 2 7 2 8" xfId="35518" xr:uid="{00000000-0005-0000-0000-000053DD0000}"/>
    <cellStyle name="Normal 3 4 2 7 2 9" xfId="43904" xr:uid="{00000000-0005-0000-0000-000054DD0000}"/>
    <cellStyle name="Normal 3 4 2 7 3" xfId="2438" xr:uid="{00000000-0005-0000-0000-000055DD0000}"/>
    <cellStyle name="Normal 3 4 2 7 3 2" xfId="5155" xr:uid="{00000000-0005-0000-0000-000056DD0000}"/>
    <cellStyle name="Normal 3 4 2 7 3 2 2" xfId="16509" xr:uid="{00000000-0005-0000-0000-000057DD0000}"/>
    <cellStyle name="Normal 3 4 2 7 3 2 3" xfId="24895" xr:uid="{00000000-0005-0000-0000-000058DD0000}"/>
    <cellStyle name="Normal 3 4 2 7 3 2 4" xfId="33281" xr:uid="{00000000-0005-0000-0000-000059DD0000}"/>
    <cellStyle name="Normal 3 4 2 7 3 2 5" xfId="41667" xr:uid="{00000000-0005-0000-0000-00005ADD0000}"/>
    <cellStyle name="Normal 3 4 2 7 3 2 6" xfId="50053" xr:uid="{00000000-0005-0000-0000-00005BDD0000}"/>
    <cellStyle name="Normal 3 4 2 7 3 2 7" xfId="58439" xr:uid="{00000000-0005-0000-0000-00005CDD0000}"/>
    <cellStyle name="Normal 3 4 2 7 3 3" xfId="8123" xr:uid="{00000000-0005-0000-0000-00005DDD0000}"/>
    <cellStyle name="Normal 3 4 2 7 3 3 2" xfId="13799" xr:uid="{00000000-0005-0000-0000-00005EDD0000}"/>
    <cellStyle name="Normal 3 4 2 7 3 3 3" xfId="22185" xr:uid="{00000000-0005-0000-0000-00005FDD0000}"/>
    <cellStyle name="Normal 3 4 2 7 3 3 4" xfId="30571" xr:uid="{00000000-0005-0000-0000-000060DD0000}"/>
    <cellStyle name="Normal 3 4 2 7 3 3 5" xfId="38957" xr:uid="{00000000-0005-0000-0000-000061DD0000}"/>
    <cellStyle name="Normal 3 4 2 7 3 3 6" xfId="47343" xr:uid="{00000000-0005-0000-0000-000062DD0000}"/>
    <cellStyle name="Normal 3 4 2 7 3 3 7" xfId="55729" xr:uid="{00000000-0005-0000-0000-000063DD0000}"/>
    <cellStyle name="Normal 3 4 2 7 3 4" xfId="10833" xr:uid="{00000000-0005-0000-0000-000064DD0000}"/>
    <cellStyle name="Normal 3 4 2 7 3 5" xfId="19219" xr:uid="{00000000-0005-0000-0000-000065DD0000}"/>
    <cellStyle name="Normal 3 4 2 7 3 6" xfId="27605" xr:uid="{00000000-0005-0000-0000-000066DD0000}"/>
    <cellStyle name="Normal 3 4 2 7 3 7" xfId="35991" xr:uid="{00000000-0005-0000-0000-000067DD0000}"/>
    <cellStyle name="Normal 3 4 2 7 3 8" xfId="44377" xr:uid="{00000000-0005-0000-0000-000068DD0000}"/>
    <cellStyle name="Normal 3 4 2 7 3 9" xfId="52763" xr:uid="{00000000-0005-0000-0000-000069DD0000}"/>
    <cellStyle name="Normal 3 4 2 7 4" xfId="4135" xr:uid="{00000000-0005-0000-0000-00006ADD0000}"/>
    <cellStyle name="Normal 3 4 2 7 4 2" xfId="15489" xr:uid="{00000000-0005-0000-0000-00006BDD0000}"/>
    <cellStyle name="Normal 3 4 2 7 4 3" xfId="23875" xr:uid="{00000000-0005-0000-0000-00006CDD0000}"/>
    <cellStyle name="Normal 3 4 2 7 4 4" xfId="32261" xr:uid="{00000000-0005-0000-0000-00006DDD0000}"/>
    <cellStyle name="Normal 3 4 2 7 4 5" xfId="40647" xr:uid="{00000000-0005-0000-0000-00006EDD0000}"/>
    <cellStyle name="Normal 3 4 2 7 4 6" xfId="49033" xr:uid="{00000000-0005-0000-0000-00006FDD0000}"/>
    <cellStyle name="Normal 3 4 2 7 4 7" xfId="57419" xr:uid="{00000000-0005-0000-0000-000070DD0000}"/>
    <cellStyle name="Normal 3 4 2 7 5" xfId="7103" xr:uid="{00000000-0005-0000-0000-000071DD0000}"/>
    <cellStyle name="Normal 3 4 2 7 5 2" xfId="12779" xr:uid="{00000000-0005-0000-0000-000072DD0000}"/>
    <cellStyle name="Normal 3 4 2 7 5 3" xfId="21165" xr:uid="{00000000-0005-0000-0000-000073DD0000}"/>
    <cellStyle name="Normal 3 4 2 7 5 4" xfId="29551" xr:uid="{00000000-0005-0000-0000-000074DD0000}"/>
    <cellStyle name="Normal 3 4 2 7 5 5" xfId="37937" xr:uid="{00000000-0005-0000-0000-000075DD0000}"/>
    <cellStyle name="Normal 3 4 2 7 5 6" xfId="46323" xr:uid="{00000000-0005-0000-0000-000076DD0000}"/>
    <cellStyle name="Normal 3 4 2 7 5 7" xfId="54709" xr:uid="{00000000-0005-0000-0000-000077DD0000}"/>
    <cellStyle name="Normal 3 4 2 7 6" xfId="9813" xr:uid="{00000000-0005-0000-0000-000078DD0000}"/>
    <cellStyle name="Normal 3 4 2 7 7" xfId="18199" xr:uid="{00000000-0005-0000-0000-000079DD0000}"/>
    <cellStyle name="Normal 3 4 2 7 8" xfId="26585" xr:uid="{00000000-0005-0000-0000-00007ADD0000}"/>
    <cellStyle name="Normal 3 4 2 7 9" xfId="34971" xr:uid="{00000000-0005-0000-0000-00007BDD0000}"/>
    <cellStyle name="Normal 3 4 2 8" xfId="1333" xr:uid="{00000000-0005-0000-0000-00007CDD0000}"/>
    <cellStyle name="Normal 3 4 2 8 10" xfId="43358" xr:uid="{00000000-0005-0000-0000-00007DDD0000}"/>
    <cellStyle name="Normal 3 4 2 8 11" xfId="51744" xr:uid="{00000000-0005-0000-0000-00007EDD0000}"/>
    <cellStyle name="Normal 3 4 2 8 12" xfId="60130" xr:uid="{00000000-0005-0000-0000-00007FDD0000}"/>
    <cellStyle name="Normal 3 4 2 8 13" xfId="61488" xr:uid="{00000000-0005-0000-0000-000080DD0000}"/>
    <cellStyle name="Normal 3 4 2 8 2" xfId="1966" xr:uid="{00000000-0005-0000-0000-000081DD0000}"/>
    <cellStyle name="Normal 3 4 2 8 2 10" xfId="52291" xr:uid="{00000000-0005-0000-0000-000082DD0000}"/>
    <cellStyle name="Normal 3 4 2 8 2 11" xfId="60677" xr:uid="{00000000-0005-0000-0000-000083DD0000}"/>
    <cellStyle name="Normal 3 4 2 8 2 2" xfId="3284" xr:uid="{00000000-0005-0000-0000-000084DD0000}"/>
    <cellStyle name="Normal 3 4 2 8 2 2 2" xfId="6001" xr:uid="{00000000-0005-0000-0000-000085DD0000}"/>
    <cellStyle name="Normal 3 4 2 8 2 2 2 2" xfId="17355" xr:uid="{00000000-0005-0000-0000-000086DD0000}"/>
    <cellStyle name="Normal 3 4 2 8 2 2 2 3" xfId="25741" xr:uid="{00000000-0005-0000-0000-000087DD0000}"/>
    <cellStyle name="Normal 3 4 2 8 2 2 2 4" xfId="34127" xr:uid="{00000000-0005-0000-0000-000088DD0000}"/>
    <cellStyle name="Normal 3 4 2 8 2 2 2 5" xfId="42513" xr:uid="{00000000-0005-0000-0000-000089DD0000}"/>
    <cellStyle name="Normal 3 4 2 8 2 2 2 6" xfId="50899" xr:uid="{00000000-0005-0000-0000-00008ADD0000}"/>
    <cellStyle name="Normal 3 4 2 8 2 2 2 7" xfId="59285" xr:uid="{00000000-0005-0000-0000-00008BDD0000}"/>
    <cellStyle name="Normal 3 4 2 8 2 2 3" xfId="8969" xr:uid="{00000000-0005-0000-0000-00008CDD0000}"/>
    <cellStyle name="Normal 3 4 2 8 2 2 3 2" xfId="14645" xr:uid="{00000000-0005-0000-0000-00008DDD0000}"/>
    <cellStyle name="Normal 3 4 2 8 2 2 3 3" xfId="23031" xr:uid="{00000000-0005-0000-0000-00008EDD0000}"/>
    <cellStyle name="Normal 3 4 2 8 2 2 3 4" xfId="31417" xr:uid="{00000000-0005-0000-0000-00008FDD0000}"/>
    <cellStyle name="Normal 3 4 2 8 2 2 3 5" xfId="39803" xr:uid="{00000000-0005-0000-0000-000090DD0000}"/>
    <cellStyle name="Normal 3 4 2 8 2 2 3 6" xfId="48189" xr:uid="{00000000-0005-0000-0000-000091DD0000}"/>
    <cellStyle name="Normal 3 4 2 8 2 2 3 7" xfId="56575" xr:uid="{00000000-0005-0000-0000-000092DD0000}"/>
    <cellStyle name="Normal 3 4 2 8 2 2 4" xfId="11679" xr:uid="{00000000-0005-0000-0000-000093DD0000}"/>
    <cellStyle name="Normal 3 4 2 8 2 2 5" xfId="20065" xr:uid="{00000000-0005-0000-0000-000094DD0000}"/>
    <cellStyle name="Normal 3 4 2 8 2 2 6" xfId="28451" xr:uid="{00000000-0005-0000-0000-000095DD0000}"/>
    <cellStyle name="Normal 3 4 2 8 2 2 7" xfId="36837" xr:uid="{00000000-0005-0000-0000-000096DD0000}"/>
    <cellStyle name="Normal 3 4 2 8 2 2 8" xfId="45223" xr:uid="{00000000-0005-0000-0000-000097DD0000}"/>
    <cellStyle name="Normal 3 4 2 8 2 2 9" xfId="53609" xr:uid="{00000000-0005-0000-0000-000098DD0000}"/>
    <cellStyle name="Normal 3 4 2 8 2 3" xfId="4683" xr:uid="{00000000-0005-0000-0000-000099DD0000}"/>
    <cellStyle name="Normal 3 4 2 8 2 3 2" xfId="16037" xr:uid="{00000000-0005-0000-0000-00009ADD0000}"/>
    <cellStyle name="Normal 3 4 2 8 2 3 3" xfId="24423" xr:uid="{00000000-0005-0000-0000-00009BDD0000}"/>
    <cellStyle name="Normal 3 4 2 8 2 3 4" xfId="32809" xr:uid="{00000000-0005-0000-0000-00009CDD0000}"/>
    <cellStyle name="Normal 3 4 2 8 2 3 5" xfId="41195" xr:uid="{00000000-0005-0000-0000-00009DDD0000}"/>
    <cellStyle name="Normal 3 4 2 8 2 3 6" xfId="49581" xr:uid="{00000000-0005-0000-0000-00009EDD0000}"/>
    <cellStyle name="Normal 3 4 2 8 2 3 7" xfId="57967" xr:uid="{00000000-0005-0000-0000-00009FDD0000}"/>
    <cellStyle name="Normal 3 4 2 8 2 4" xfId="7651" xr:uid="{00000000-0005-0000-0000-0000A0DD0000}"/>
    <cellStyle name="Normal 3 4 2 8 2 4 2" xfId="13327" xr:uid="{00000000-0005-0000-0000-0000A1DD0000}"/>
    <cellStyle name="Normal 3 4 2 8 2 4 3" xfId="21713" xr:uid="{00000000-0005-0000-0000-0000A2DD0000}"/>
    <cellStyle name="Normal 3 4 2 8 2 4 4" xfId="30099" xr:uid="{00000000-0005-0000-0000-0000A3DD0000}"/>
    <cellStyle name="Normal 3 4 2 8 2 4 5" xfId="38485" xr:uid="{00000000-0005-0000-0000-0000A4DD0000}"/>
    <cellStyle name="Normal 3 4 2 8 2 4 6" xfId="46871" xr:uid="{00000000-0005-0000-0000-0000A5DD0000}"/>
    <cellStyle name="Normal 3 4 2 8 2 4 7" xfId="55257" xr:uid="{00000000-0005-0000-0000-0000A6DD0000}"/>
    <cellStyle name="Normal 3 4 2 8 2 5" xfId="10361" xr:uid="{00000000-0005-0000-0000-0000A7DD0000}"/>
    <cellStyle name="Normal 3 4 2 8 2 6" xfId="18747" xr:uid="{00000000-0005-0000-0000-0000A8DD0000}"/>
    <cellStyle name="Normal 3 4 2 8 2 7" xfId="27133" xr:uid="{00000000-0005-0000-0000-0000A9DD0000}"/>
    <cellStyle name="Normal 3 4 2 8 2 8" xfId="35519" xr:uid="{00000000-0005-0000-0000-0000AADD0000}"/>
    <cellStyle name="Normal 3 4 2 8 2 9" xfId="43905" xr:uid="{00000000-0005-0000-0000-0000ABDD0000}"/>
    <cellStyle name="Normal 3 4 2 8 3" xfId="2439" xr:uid="{00000000-0005-0000-0000-0000ACDD0000}"/>
    <cellStyle name="Normal 3 4 2 8 3 2" xfId="5156" xr:uid="{00000000-0005-0000-0000-0000ADDD0000}"/>
    <cellStyle name="Normal 3 4 2 8 3 2 2" xfId="16510" xr:uid="{00000000-0005-0000-0000-0000AEDD0000}"/>
    <cellStyle name="Normal 3 4 2 8 3 2 3" xfId="24896" xr:uid="{00000000-0005-0000-0000-0000AFDD0000}"/>
    <cellStyle name="Normal 3 4 2 8 3 2 4" xfId="33282" xr:uid="{00000000-0005-0000-0000-0000B0DD0000}"/>
    <cellStyle name="Normal 3 4 2 8 3 2 5" xfId="41668" xr:uid="{00000000-0005-0000-0000-0000B1DD0000}"/>
    <cellStyle name="Normal 3 4 2 8 3 2 6" xfId="50054" xr:uid="{00000000-0005-0000-0000-0000B2DD0000}"/>
    <cellStyle name="Normal 3 4 2 8 3 2 7" xfId="58440" xr:uid="{00000000-0005-0000-0000-0000B3DD0000}"/>
    <cellStyle name="Normal 3 4 2 8 3 3" xfId="8124" xr:uid="{00000000-0005-0000-0000-0000B4DD0000}"/>
    <cellStyle name="Normal 3 4 2 8 3 3 2" xfId="13800" xr:uid="{00000000-0005-0000-0000-0000B5DD0000}"/>
    <cellStyle name="Normal 3 4 2 8 3 3 3" xfId="22186" xr:uid="{00000000-0005-0000-0000-0000B6DD0000}"/>
    <cellStyle name="Normal 3 4 2 8 3 3 4" xfId="30572" xr:uid="{00000000-0005-0000-0000-0000B7DD0000}"/>
    <cellStyle name="Normal 3 4 2 8 3 3 5" xfId="38958" xr:uid="{00000000-0005-0000-0000-0000B8DD0000}"/>
    <cellStyle name="Normal 3 4 2 8 3 3 6" xfId="47344" xr:uid="{00000000-0005-0000-0000-0000B9DD0000}"/>
    <cellStyle name="Normal 3 4 2 8 3 3 7" xfId="55730" xr:uid="{00000000-0005-0000-0000-0000BADD0000}"/>
    <cellStyle name="Normal 3 4 2 8 3 4" xfId="10834" xr:uid="{00000000-0005-0000-0000-0000BBDD0000}"/>
    <cellStyle name="Normal 3 4 2 8 3 5" xfId="19220" xr:uid="{00000000-0005-0000-0000-0000BCDD0000}"/>
    <cellStyle name="Normal 3 4 2 8 3 6" xfId="27606" xr:uid="{00000000-0005-0000-0000-0000BDDD0000}"/>
    <cellStyle name="Normal 3 4 2 8 3 7" xfId="35992" xr:uid="{00000000-0005-0000-0000-0000BEDD0000}"/>
    <cellStyle name="Normal 3 4 2 8 3 8" xfId="44378" xr:uid="{00000000-0005-0000-0000-0000BFDD0000}"/>
    <cellStyle name="Normal 3 4 2 8 3 9" xfId="52764" xr:uid="{00000000-0005-0000-0000-0000C0DD0000}"/>
    <cellStyle name="Normal 3 4 2 8 4" xfId="4136" xr:uid="{00000000-0005-0000-0000-0000C1DD0000}"/>
    <cellStyle name="Normal 3 4 2 8 4 2" xfId="15490" xr:uid="{00000000-0005-0000-0000-0000C2DD0000}"/>
    <cellStyle name="Normal 3 4 2 8 4 3" xfId="23876" xr:uid="{00000000-0005-0000-0000-0000C3DD0000}"/>
    <cellStyle name="Normal 3 4 2 8 4 4" xfId="32262" xr:uid="{00000000-0005-0000-0000-0000C4DD0000}"/>
    <cellStyle name="Normal 3 4 2 8 4 5" xfId="40648" xr:uid="{00000000-0005-0000-0000-0000C5DD0000}"/>
    <cellStyle name="Normal 3 4 2 8 4 6" xfId="49034" xr:uid="{00000000-0005-0000-0000-0000C6DD0000}"/>
    <cellStyle name="Normal 3 4 2 8 4 7" xfId="57420" xr:uid="{00000000-0005-0000-0000-0000C7DD0000}"/>
    <cellStyle name="Normal 3 4 2 8 5" xfId="7104" xr:uid="{00000000-0005-0000-0000-0000C8DD0000}"/>
    <cellStyle name="Normal 3 4 2 8 5 2" xfId="12780" xr:uid="{00000000-0005-0000-0000-0000C9DD0000}"/>
    <cellStyle name="Normal 3 4 2 8 5 3" xfId="21166" xr:uid="{00000000-0005-0000-0000-0000CADD0000}"/>
    <cellStyle name="Normal 3 4 2 8 5 4" xfId="29552" xr:uid="{00000000-0005-0000-0000-0000CBDD0000}"/>
    <cellStyle name="Normal 3 4 2 8 5 5" xfId="37938" xr:uid="{00000000-0005-0000-0000-0000CCDD0000}"/>
    <cellStyle name="Normal 3 4 2 8 5 6" xfId="46324" xr:uid="{00000000-0005-0000-0000-0000CDDD0000}"/>
    <cellStyle name="Normal 3 4 2 8 5 7" xfId="54710" xr:uid="{00000000-0005-0000-0000-0000CEDD0000}"/>
    <cellStyle name="Normal 3 4 2 8 6" xfId="9814" xr:uid="{00000000-0005-0000-0000-0000CFDD0000}"/>
    <cellStyle name="Normal 3 4 2 8 7" xfId="18200" xr:uid="{00000000-0005-0000-0000-0000D0DD0000}"/>
    <cellStyle name="Normal 3 4 2 8 8" xfId="26586" xr:uid="{00000000-0005-0000-0000-0000D1DD0000}"/>
    <cellStyle name="Normal 3 4 2 8 9" xfId="34972" xr:uid="{00000000-0005-0000-0000-0000D2DD0000}"/>
    <cellStyle name="Normal 3 4 2 9" xfId="1303" xr:uid="{00000000-0005-0000-0000-0000D3DD0000}"/>
    <cellStyle name="Normal 3 4 2 9 10" xfId="51714" xr:uid="{00000000-0005-0000-0000-0000D4DD0000}"/>
    <cellStyle name="Normal 3 4 2 9 11" xfId="60100" xr:uid="{00000000-0005-0000-0000-0000D5DD0000}"/>
    <cellStyle name="Normal 3 4 2 9 2" xfId="3254" xr:uid="{00000000-0005-0000-0000-0000D6DD0000}"/>
    <cellStyle name="Normal 3 4 2 9 2 2" xfId="5971" xr:uid="{00000000-0005-0000-0000-0000D7DD0000}"/>
    <cellStyle name="Normal 3 4 2 9 2 2 2" xfId="17325" xr:uid="{00000000-0005-0000-0000-0000D8DD0000}"/>
    <cellStyle name="Normal 3 4 2 9 2 2 3" xfId="25711" xr:uid="{00000000-0005-0000-0000-0000D9DD0000}"/>
    <cellStyle name="Normal 3 4 2 9 2 2 4" xfId="34097" xr:uid="{00000000-0005-0000-0000-0000DADD0000}"/>
    <cellStyle name="Normal 3 4 2 9 2 2 5" xfId="42483" xr:uid="{00000000-0005-0000-0000-0000DBDD0000}"/>
    <cellStyle name="Normal 3 4 2 9 2 2 6" xfId="50869" xr:uid="{00000000-0005-0000-0000-0000DCDD0000}"/>
    <cellStyle name="Normal 3 4 2 9 2 2 7" xfId="59255" xr:uid="{00000000-0005-0000-0000-0000DDDD0000}"/>
    <cellStyle name="Normal 3 4 2 9 2 3" xfId="8939" xr:uid="{00000000-0005-0000-0000-0000DEDD0000}"/>
    <cellStyle name="Normal 3 4 2 9 2 3 2" xfId="14615" xr:uid="{00000000-0005-0000-0000-0000DFDD0000}"/>
    <cellStyle name="Normal 3 4 2 9 2 3 3" xfId="23001" xr:uid="{00000000-0005-0000-0000-0000E0DD0000}"/>
    <cellStyle name="Normal 3 4 2 9 2 3 4" xfId="31387" xr:uid="{00000000-0005-0000-0000-0000E1DD0000}"/>
    <cellStyle name="Normal 3 4 2 9 2 3 5" xfId="39773" xr:uid="{00000000-0005-0000-0000-0000E2DD0000}"/>
    <cellStyle name="Normal 3 4 2 9 2 3 6" xfId="48159" xr:uid="{00000000-0005-0000-0000-0000E3DD0000}"/>
    <cellStyle name="Normal 3 4 2 9 2 3 7" xfId="56545" xr:uid="{00000000-0005-0000-0000-0000E4DD0000}"/>
    <cellStyle name="Normal 3 4 2 9 2 4" xfId="11649" xr:uid="{00000000-0005-0000-0000-0000E5DD0000}"/>
    <cellStyle name="Normal 3 4 2 9 2 5" xfId="20035" xr:uid="{00000000-0005-0000-0000-0000E6DD0000}"/>
    <cellStyle name="Normal 3 4 2 9 2 6" xfId="28421" xr:uid="{00000000-0005-0000-0000-0000E7DD0000}"/>
    <cellStyle name="Normal 3 4 2 9 2 7" xfId="36807" xr:uid="{00000000-0005-0000-0000-0000E8DD0000}"/>
    <cellStyle name="Normal 3 4 2 9 2 8" xfId="45193" xr:uid="{00000000-0005-0000-0000-0000E9DD0000}"/>
    <cellStyle name="Normal 3 4 2 9 2 9" xfId="53579" xr:uid="{00000000-0005-0000-0000-0000EADD0000}"/>
    <cellStyle name="Normal 3 4 2 9 3" xfId="4106" xr:uid="{00000000-0005-0000-0000-0000EBDD0000}"/>
    <cellStyle name="Normal 3 4 2 9 3 2" xfId="15460" xr:uid="{00000000-0005-0000-0000-0000ECDD0000}"/>
    <cellStyle name="Normal 3 4 2 9 3 3" xfId="23846" xr:uid="{00000000-0005-0000-0000-0000EDDD0000}"/>
    <cellStyle name="Normal 3 4 2 9 3 4" xfId="32232" xr:uid="{00000000-0005-0000-0000-0000EEDD0000}"/>
    <cellStyle name="Normal 3 4 2 9 3 5" xfId="40618" xr:uid="{00000000-0005-0000-0000-0000EFDD0000}"/>
    <cellStyle name="Normal 3 4 2 9 3 6" xfId="49004" xr:uid="{00000000-0005-0000-0000-0000F0DD0000}"/>
    <cellStyle name="Normal 3 4 2 9 3 7" xfId="57390" xr:uid="{00000000-0005-0000-0000-0000F1DD0000}"/>
    <cellStyle name="Normal 3 4 2 9 4" xfId="7074" xr:uid="{00000000-0005-0000-0000-0000F2DD0000}"/>
    <cellStyle name="Normal 3 4 2 9 4 2" xfId="12750" xr:uid="{00000000-0005-0000-0000-0000F3DD0000}"/>
    <cellStyle name="Normal 3 4 2 9 4 3" xfId="21136" xr:uid="{00000000-0005-0000-0000-0000F4DD0000}"/>
    <cellStyle name="Normal 3 4 2 9 4 4" xfId="29522" xr:uid="{00000000-0005-0000-0000-0000F5DD0000}"/>
    <cellStyle name="Normal 3 4 2 9 4 5" xfId="37908" xr:uid="{00000000-0005-0000-0000-0000F6DD0000}"/>
    <cellStyle name="Normal 3 4 2 9 4 6" xfId="46294" xr:uid="{00000000-0005-0000-0000-0000F7DD0000}"/>
    <cellStyle name="Normal 3 4 2 9 4 7" xfId="54680" xr:uid="{00000000-0005-0000-0000-0000F8DD0000}"/>
    <cellStyle name="Normal 3 4 2 9 5" xfId="9784" xr:uid="{00000000-0005-0000-0000-0000F9DD0000}"/>
    <cellStyle name="Normal 3 4 2 9 6" xfId="18170" xr:uid="{00000000-0005-0000-0000-0000FADD0000}"/>
    <cellStyle name="Normal 3 4 2 9 7" xfId="26556" xr:uid="{00000000-0005-0000-0000-0000FBDD0000}"/>
    <cellStyle name="Normal 3 4 2 9 8" xfId="34942" xr:uid="{00000000-0005-0000-0000-0000FCDD0000}"/>
    <cellStyle name="Normal 3 4 2 9 9" xfId="43328" xr:uid="{00000000-0005-0000-0000-0000FDDD0000}"/>
    <cellStyle name="Normal 3 4 2_Sheet1" xfId="507" xr:uid="{00000000-0005-0000-0000-0000FEDD0000}"/>
    <cellStyle name="Normal 3 4 20" xfId="34467" xr:uid="{00000000-0005-0000-0000-0000FFDD0000}"/>
    <cellStyle name="Normal 3 4 21" xfId="42853" xr:uid="{00000000-0005-0000-0000-000000DE0000}"/>
    <cellStyle name="Normal 3 4 22" xfId="51239" xr:uid="{00000000-0005-0000-0000-000001DE0000}"/>
    <cellStyle name="Normal 3 4 23" xfId="59625" xr:uid="{00000000-0005-0000-0000-000002DE0000}"/>
    <cellStyle name="Normal 3 4 24" xfId="60992" xr:uid="{00000000-0005-0000-0000-000003DE0000}"/>
    <cellStyle name="Normal 3 4 3" xfId="508" xr:uid="{00000000-0005-0000-0000-000004DE0000}"/>
    <cellStyle name="Normal 3 4 3 10" xfId="806" xr:uid="{00000000-0005-0000-0000-000005DE0000}"/>
    <cellStyle name="Normal 3 4 3 10 2" xfId="6620" xr:uid="{00000000-0005-0000-0000-000006DE0000}"/>
    <cellStyle name="Normal 3 4 3 10 3" xfId="12296" xr:uid="{00000000-0005-0000-0000-000007DE0000}"/>
    <cellStyle name="Normal 3 4 3 10 4" xfId="20682" xr:uid="{00000000-0005-0000-0000-000008DE0000}"/>
    <cellStyle name="Normal 3 4 3 10 5" xfId="29068" xr:uid="{00000000-0005-0000-0000-000009DE0000}"/>
    <cellStyle name="Normal 3 4 3 10 6" xfId="37454" xr:uid="{00000000-0005-0000-0000-00000ADE0000}"/>
    <cellStyle name="Normal 3 4 3 10 7" xfId="45840" xr:uid="{00000000-0005-0000-0000-00000BDE0000}"/>
    <cellStyle name="Normal 3 4 3 10 8" xfId="54226" xr:uid="{00000000-0005-0000-0000-00000CDE0000}"/>
    <cellStyle name="Normal 3 4 3 11" xfId="3652" xr:uid="{00000000-0005-0000-0000-00000DDE0000}"/>
    <cellStyle name="Normal 3 4 3 11 2" xfId="15006" xr:uid="{00000000-0005-0000-0000-00000EDE0000}"/>
    <cellStyle name="Normal 3 4 3 11 3" xfId="23392" xr:uid="{00000000-0005-0000-0000-00000FDE0000}"/>
    <cellStyle name="Normal 3 4 3 11 4" xfId="31778" xr:uid="{00000000-0005-0000-0000-000010DE0000}"/>
    <cellStyle name="Normal 3 4 3 11 5" xfId="40164" xr:uid="{00000000-0005-0000-0000-000011DE0000}"/>
    <cellStyle name="Normal 3 4 3 11 6" xfId="48550" xr:uid="{00000000-0005-0000-0000-000012DE0000}"/>
    <cellStyle name="Normal 3 4 3 11 7" xfId="56936" xr:uid="{00000000-0005-0000-0000-000013DE0000}"/>
    <cellStyle name="Normal 3 4 3 12" xfId="6061" xr:uid="{00000000-0005-0000-0000-000014DE0000}"/>
    <cellStyle name="Normal 3 4 3 12 2" xfId="11737" xr:uid="{00000000-0005-0000-0000-000015DE0000}"/>
    <cellStyle name="Normal 3 4 3 12 3" xfId="20123" xr:uid="{00000000-0005-0000-0000-000016DE0000}"/>
    <cellStyle name="Normal 3 4 3 12 4" xfId="28509" xr:uid="{00000000-0005-0000-0000-000017DE0000}"/>
    <cellStyle name="Normal 3 4 3 12 5" xfId="36895" xr:uid="{00000000-0005-0000-0000-000018DE0000}"/>
    <cellStyle name="Normal 3 4 3 12 6" xfId="45281" xr:uid="{00000000-0005-0000-0000-000019DE0000}"/>
    <cellStyle name="Normal 3 4 3 12 7" xfId="53667" xr:uid="{00000000-0005-0000-0000-00001ADE0000}"/>
    <cellStyle name="Normal 3 4 3 13" xfId="9330" xr:uid="{00000000-0005-0000-0000-00001BDE0000}"/>
    <cellStyle name="Normal 3 4 3 14" xfId="17716" xr:uid="{00000000-0005-0000-0000-00001CDE0000}"/>
    <cellStyle name="Normal 3 4 3 15" xfId="26102" xr:uid="{00000000-0005-0000-0000-00001DDE0000}"/>
    <cellStyle name="Normal 3 4 3 16" xfId="34488" xr:uid="{00000000-0005-0000-0000-00001EDE0000}"/>
    <cellStyle name="Normal 3 4 3 17" xfId="42874" xr:uid="{00000000-0005-0000-0000-00001FDE0000}"/>
    <cellStyle name="Normal 3 4 3 18" xfId="51260" xr:uid="{00000000-0005-0000-0000-000020DE0000}"/>
    <cellStyle name="Normal 3 4 3 19" xfId="59646" xr:uid="{00000000-0005-0000-0000-000021DE0000}"/>
    <cellStyle name="Normal 3 4 3 2" xfId="509" xr:uid="{00000000-0005-0000-0000-000022DE0000}"/>
    <cellStyle name="Normal 3 4 3 2 10" xfId="6085" xr:uid="{00000000-0005-0000-0000-000023DE0000}"/>
    <cellStyle name="Normal 3 4 3 2 10 2" xfId="11761" xr:uid="{00000000-0005-0000-0000-000024DE0000}"/>
    <cellStyle name="Normal 3 4 3 2 10 3" xfId="20147" xr:uid="{00000000-0005-0000-0000-000025DE0000}"/>
    <cellStyle name="Normal 3 4 3 2 10 4" xfId="28533" xr:uid="{00000000-0005-0000-0000-000026DE0000}"/>
    <cellStyle name="Normal 3 4 3 2 10 5" xfId="36919" xr:uid="{00000000-0005-0000-0000-000027DE0000}"/>
    <cellStyle name="Normal 3 4 3 2 10 6" xfId="45305" xr:uid="{00000000-0005-0000-0000-000028DE0000}"/>
    <cellStyle name="Normal 3 4 3 2 10 7" xfId="53691" xr:uid="{00000000-0005-0000-0000-000029DE0000}"/>
    <cellStyle name="Normal 3 4 3 2 11" xfId="9331" xr:uid="{00000000-0005-0000-0000-00002ADE0000}"/>
    <cellStyle name="Normal 3 4 3 2 12" xfId="17717" xr:uid="{00000000-0005-0000-0000-00002BDE0000}"/>
    <cellStyle name="Normal 3 4 3 2 13" xfId="26103" xr:uid="{00000000-0005-0000-0000-00002CDE0000}"/>
    <cellStyle name="Normal 3 4 3 2 14" xfId="34489" xr:uid="{00000000-0005-0000-0000-00002DDE0000}"/>
    <cellStyle name="Normal 3 4 3 2 15" xfId="42875" xr:uid="{00000000-0005-0000-0000-00002EDE0000}"/>
    <cellStyle name="Normal 3 4 3 2 16" xfId="51261" xr:uid="{00000000-0005-0000-0000-00002FDE0000}"/>
    <cellStyle name="Normal 3 4 3 2 17" xfId="59647" xr:uid="{00000000-0005-0000-0000-000030DE0000}"/>
    <cellStyle name="Normal 3 4 3 2 18" xfId="61014" xr:uid="{00000000-0005-0000-0000-000031DE0000}"/>
    <cellStyle name="Normal 3 4 3 2 2" xfId="510" xr:uid="{00000000-0005-0000-0000-000032DE0000}"/>
    <cellStyle name="Normal 3 4 3 2 2 10" xfId="9332" xr:uid="{00000000-0005-0000-0000-000033DE0000}"/>
    <cellStyle name="Normal 3 4 3 2 2 11" xfId="17718" xr:uid="{00000000-0005-0000-0000-000034DE0000}"/>
    <cellStyle name="Normal 3 4 3 2 2 12" xfId="26104" xr:uid="{00000000-0005-0000-0000-000035DE0000}"/>
    <cellStyle name="Normal 3 4 3 2 2 13" xfId="34490" xr:uid="{00000000-0005-0000-0000-000036DE0000}"/>
    <cellStyle name="Normal 3 4 3 2 2 14" xfId="42876" xr:uid="{00000000-0005-0000-0000-000037DE0000}"/>
    <cellStyle name="Normal 3 4 3 2 2 15" xfId="51262" xr:uid="{00000000-0005-0000-0000-000038DE0000}"/>
    <cellStyle name="Normal 3 4 3 2 2 16" xfId="59648" xr:uid="{00000000-0005-0000-0000-000039DE0000}"/>
    <cellStyle name="Normal 3 4 3 2 2 17" xfId="61015" xr:uid="{00000000-0005-0000-0000-00003ADE0000}"/>
    <cellStyle name="Normal 3 4 3 2 2 2" xfId="511" xr:uid="{00000000-0005-0000-0000-00003BDE0000}"/>
    <cellStyle name="Normal 3 4 3 2 2 2 10" xfId="34491" xr:uid="{00000000-0005-0000-0000-00003CDE0000}"/>
    <cellStyle name="Normal 3 4 3 2 2 2 11" xfId="42877" xr:uid="{00000000-0005-0000-0000-00003DDE0000}"/>
    <cellStyle name="Normal 3 4 3 2 2 2 12" xfId="51263" xr:uid="{00000000-0005-0000-0000-00003EDE0000}"/>
    <cellStyle name="Normal 3 4 3 2 2 2 13" xfId="59649" xr:uid="{00000000-0005-0000-0000-00003FDE0000}"/>
    <cellStyle name="Normal 3 4 3 2 2 2 14" xfId="61016" xr:uid="{00000000-0005-0000-0000-000040DE0000}"/>
    <cellStyle name="Normal 3 4 3 2 2 2 2" xfId="1337" xr:uid="{00000000-0005-0000-0000-000041DE0000}"/>
    <cellStyle name="Normal 3 4 3 2 2 2 2 10" xfId="51748" xr:uid="{00000000-0005-0000-0000-000042DE0000}"/>
    <cellStyle name="Normal 3 4 3 2 2 2 2 11" xfId="60134" xr:uid="{00000000-0005-0000-0000-000043DE0000}"/>
    <cellStyle name="Normal 3 4 3 2 2 2 2 12" xfId="61511" xr:uid="{00000000-0005-0000-0000-000044DE0000}"/>
    <cellStyle name="Normal 3 4 3 2 2 2 2 2" xfId="3288" xr:uid="{00000000-0005-0000-0000-000045DE0000}"/>
    <cellStyle name="Normal 3 4 3 2 2 2 2 2 2" xfId="6005" xr:uid="{00000000-0005-0000-0000-000046DE0000}"/>
    <cellStyle name="Normal 3 4 3 2 2 2 2 2 2 2" xfId="17359" xr:uid="{00000000-0005-0000-0000-000047DE0000}"/>
    <cellStyle name="Normal 3 4 3 2 2 2 2 2 2 3" xfId="25745" xr:uid="{00000000-0005-0000-0000-000048DE0000}"/>
    <cellStyle name="Normal 3 4 3 2 2 2 2 2 2 4" xfId="34131" xr:uid="{00000000-0005-0000-0000-000049DE0000}"/>
    <cellStyle name="Normal 3 4 3 2 2 2 2 2 2 5" xfId="42517" xr:uid="{00000000-0005-0000-0000-00004ADE0000}"/>
    <cellStyle name="Normal 3 4 3 2 2 2 2 2 2 6" xfId="50903" xr:uid="{00000000-0005-0000-0000-00004BDE0000}"/>
    <cellStyle name="Normal 3 4 3 2 2 2 2 2 2 7" xfId="59289" xr:uid="{00000000-0005-0000-0000-00004CDE0000}"/>
    <cellStyle name="Normal 3 4 3 2 2 2 2 2 3" xfId="8973" xr:uid="{00000000-0005-0000-0000-00004DDE0000}"/>
    <cellStyle name="Normal 3 4 3 2 2 2 2 2 3 2" xfId="14649" xr:uid="{00000000-0005-0000-0000-00004EDE0000}"/>
    <cellStyle name="Normal 3 4 3 2 2 2 2 2 3 3" xfId="23035" xr:uid="{00000000-0005-0000-0000-00004FDE0000}"/>
    <cellStyle name="Normal 3 4 3 2 2 2 2 2 3 4" xfId="31421" xr:uid="{00000000-0005-0000-0000-000050DE0000}"/>
    <cellStyle name="Normal 3 4 3 2 2 2 2 2 3 5" xfId="39807" xr:uid="{00000000-0005-0000-0000-000051DE0000}"/>
    <cellStyle name="Normal 3 4 3 2 2 2 2 2 3 6" xfId="48193" xr:uid="{00000000-0005-0000-0000-000052DE0000}"/>
    <cellStyle name="Normal 3 4 3 2 2 2 2 2 3 7" xfId="56579" xr:uid="{00000000-0005-0000-0000-000053DE0000}"/>
    <cellStyle name="Normal 3 4 3 2 2 2 2 2 4" xfId="11683" xr:uid="{00000000-0005-0000-0000-000054DE0000}"/>
    <cellStyle name="Normal 3 4 3 2 2 2 2 2 5" xfId="20069" xr:uid="{00000000-0005-0000-0000-000055DE0000}"/>
    <cellStyle name="Normal 3 4 3 2 2 2 2 2 6" xfId="28455" xr:uid="{00000000-0005-0000-0000-000056DE0000}"/>
    <cellStyle name="Normal 3 4 3 2 2 2 2 2 7" xfId="36841" xr:uid="{00000000-0005-0000-0000-000057DE0000}"/>
    <cellStyle name="Normal 3 4 3 2 2 2 2 2 8" xfId="45227" xr:uid="{00000000-0005-0000-0000-000058DE0000}"/>
    <cellStyle name="Normal 3 4 3 2 2 2 2 2 9" xfId="53613" xr:uid="{00000000-0005-0000-0000-000059DE0000}"/>
    <cellStyle name="Normal 3 4 3 2 2 2 2 3" xfId="4140" xr:uid="{00000000-0005-0000-0000-00005ADE0000}"/>
    <cellStyle name="Normal 3 4 3 2 2 2 2 3 2" xfId="15494" xr:uid="{00000000-0005-0000-0000-00005BDE0000}"/>
    <cellStyle name="Normal 3 4 3 2 2 2 2 3 3" xfId="23880" xr:uid="{00000000-0005-0000-0000-00005CDE0000}"/>
    <cellStyle name="Normal 3 4 3 2 2 2 2 3 4" xfId="32266" xr:uid="{00000000-0005-0000-0000-00005DDE0000}"/>
    <cellStyle name="Normal 3 4 3 2 2 2 2 3 5" xfId="40652" xr:uid="{00000000-0005-0000-0000-00005EDE0000}"/>
    <cellStyle name="Normal 3 4 3 2 2 2 2 3 6" xfId="49038" xr:uid="{00000000-0005-0000-0000-00005FDE0000}"/>
    <cellStyle name="Normal 3 4 3 2 2 2 2 3 7" xfId="57424" xr:uid="{00000000-0005-0000-0000-000060DE0000}"/>
    <cellStyle name="Normal 3 4 3 2 2 2 2 4" xfId="7108" xr:uid="{00000000-0005-0000-0000-000061DE0000}"/>
    <cellStyle name="Normal 3 4 3 2 2 2 2 4 2" xfId="12784" xr:uid="{00000000-0005-0000-0000-000062DE0000}"/>
    <cellStyle name="Normal 3 4 3 2 2 2 2 4 3" xfId="21170" xr:uid="{00000000-0005-0000-0000-000063DE0000}"/>
    <cellStyle name="Normal 3 4 3 2 2 2 2 4 4" xfId="29556" xr:uid="{00000000-0005-0000-0000-000064DE0000}"/>
    <cellStyle name="Normal 3 4 3 2 2 2 2 4 5" xfId="37942" xr:uid="{00000000-0005-0000-0000-000065DE0000}"/>
    <cellStyle name="Normal 3 4 3 2 2 2 2 4 6" xfId="46328" xr:uid="{00000000-0005-0000-0000-000066DE0000}"/>
    <cellStyle name="Normal 3 4 3 2 2 2 2 4 7" xfId="54714" xr:uid="{00000000-0005-0000-0000-000067DE0000}"/>
    <cellStyle name="Normal 3 4 3 2 2 2 2 5" xfId="9818" xr:uid="{00000000-0005-0000-0000-000068DE0000}"/>
    <cellStyle name="Normal 3 4 3 2 2 2 2 6" xfId="18204" xr:uid="{00000000-0005-0000-0000-000069DE0000}"/>
    <cellStyle name="Normal 3 4 3 2 2 2 2 7" xfId="26590" xr:uid="{00000000-0005-0000-0000-00006ADE0000}"/>
    <cellStyle name="Normal 3 4 3 2 2 2 2 8" xfId="34976" xr:uid="{00000000-0005-0000-0000-00006BDE0000}"/>
    <cellStyle name="Normal 3 4 3 2 2 2 2 9" xfId="43362" xr:uid="{00000000-0005-0000-0000-00006CDE0000}"/>
    <cellStyle name="Normal 3 4 3 2 2 2 3" xfId="1783" xr:uid="{00000000-0005-0000-0000-00006DDE0000}"/>
    <cellStyle name="Normal 3 4 3 2 2 2 3 10" xfId="52108" xr:uid="{00000000-0005-0000-0000-00006EDE0000}"/>
    <cellStyle name="Normal 3 4 3 2 2 2 3 11" xfId="60494" xr:uid="{00000000-0005-0000-0000-00006FDE0000}"/>
    <cellStyle name="Normal 3 4 3 2 2 2 3 2" xfId="2803" xr:uid="{00000000-0005-0000-0000-000070DE0000}"/>
    <cellStyle name="Normal 3 4 3 2 2 2 3 2 2" xfId="5520" xr:uid="{00000000-0005-0000-0000-000071DE0000}"/>
    <cellStyle name="Normal 3 4 3 2 2 2 3 2 2 2" xfId="16874" xr:uid="{00000000-0005-0000-0000-000072DE0000}"/>
    <cellStyle name="Normal 3 4 3 2 2 2 3 2 2 3" xfId="25260" xr:uid="{00000000-0005-0000-0000-000073DE0000}"/>
    <cellStyle name="Normal 3 4 3 2 2 2 3 2 2 4" xfId="33646" xr:uid="{00000000-0005-0000-0000-000074DE0000}"/>
    <cellStyle name="Normal 3 4 3 2 2 2 3 2 2 5" xfId="42032" xr:uid="{00000000-0005-0000-0000-000075DE0000}"/>
    <cellStyle name="Normal 3 4 3 2 2 2 3 2 2 6" xfId="50418" xr:uid="{00000000-0005-0000-0000-000076DE0000}"/>
    <cellStyle name="Normal 3 4 3 2 2 2 3 2 2 7" xfId="58804" xr:uid="{00000000-0005-0000-0000-000077DE0000}"/>
    <cellStyle name="Normal 3 4 3 2 2 2 3 2 3" xfId="8488" xr:uid="{00000000-0005-0000-0000-000078DE0000}"/>
    <cellStyle name="Normal 3 4 3 2 2 2 3 2 3 2" xfId="14164" xr:uid="{00000000-0005-0000-0000-000079DE0000}"/>
    <cellStyle name="Normal 3 4 3 2 2 2 3 2 3 3" xfId="22550" xr:uid="{00000000-0005-0000-0000-00007ADE0000}"/>
    <cellStyle name="Normal 3 4 3 2 2 2 3 2 3 4" xfId="30936" xr:uid="{00000000-0005-0000-0000-00007BDE0000}"/>
    <cellStyle name="Normal 3 4 3 2 2 2 3 2 3 5" xfId="39322" xr:uid="{00000000-0005-0000-0000-00007CDE0000}"/>
    <cellStyle name="Normal 3 4 3 2 2 2 3 2 3 6" xfId="47708" xr:uid="{00000000-0005-0000-0000-00007DDE0000}"/>
    <cellStyle name="Normal 3 4 3 2 2 2 3 2 3 7" xfId="56094" xr:uid="{00000000-0005-0000-0000-00007EDE0000}"/>
    <cellStyle name="Normal 3 4 3 2 2 2 3 2 4" xfId="11198" xr:uid="{00000000-0005-0000-0000-00007FDE0000}"/>
    <cellStyle name="Normal 3 4 3 2 2 2 3 2 5" xfId="19584" xr:uid="{00000000-0005-0000-0000-000080DE0000}"/>
    <cellStyle name="Normal 3 4 3 2 2 2 3 2 6" xfId="27970" xr:uid="{00000000-0005-0000-0000-000081DE0000}"/>
    <cellStyle name="Normal 3 4 3 2 2 2 3 2 7" xfId="36356" xr:uid="{00000000-0005-0000-0000-000082DE0000}"/>
    <cellStyle name="Normal 3 4 3 2 2 2 3 2 8" xfId="44742" xr:uid="{00000000-0005-0000-0000-000083DE0000}"/>
    <cellStyle name="Normal 3 4 3 2 2 2 3 2 9" xfId="53128" xr:uid="{00000000-0005-0000-0000-000084DE0000}"/>
    <cellStyle name="Normal 3 4 3 2 2 2 3 3" xfId="4500" xr:uid="{00000000-0005-0000-0000-000085DE0000}"/>
    <cellStyle name="Normal 3 4 3 2 2 2 3 3 2" xfId="15854" xr:uid="{00000000-0005-0000-0000-000086DE0000}"/>
    <cellStyle name="Normal 3 4 3 2 2 2 3 3 3" xfId="24240" xr:uid="{00000000-0005-0000-0000-000087DE0000}"/>
    <cellStyle name="Normal 3 4 3 2 2 2 3 3 4" xfId="32626" xr:uid="{00000000-0005-0000-0000-000088DE0000}"/>
    <cellStyle name="Normal 3 4 3 2 2 2 3 3 5" xfId="41012" xr:uid="{00000000-0005-0000-0000-000089DE0000}"/>
    <cellStyle name="Normal 3 4 3 2 2 2 3 3 6" xfId="49398" xr:uid="{00000000-0005-0000-0000-00008ADE0000}"/>
    <cellStyle name="Normal 3 4 3 2 2 2 3 3 7" xfId="57784" xr:uid="{00000000-0005-0000-0000-00008BDE0000}"/>
    <cellStyle name="Normal 3 4 3 2 2 2 3 4" xfId="7468" xr:uid="{00000000-0005-0000-0000-00008CDE0000}"/>
    <cellStyle name="Normal 3 4 3 2 2 2 3 4 2" xfId="13144" xr:uid="{00000000-0005-0000-0000-00008DDE0000}"/>
    <cellStyle name="Normal 3 4 3 2 2 2 3 4 3" xfId="21530" xr:uid="{00000000-0005-0000-0000-00008EDE0000}"/>
    <cellStyle name="Normal 3 4 3 2 2 2 3 4 4" xfId="29916" xr:uid="{00000000-0005-0000-0000-00008FDE0000}"/>
    <cellStyle name="Normal 3 4 3 2 2 2 3 4 5" xfId="38302" xr:uid="{00000000-0005-0000-0000-000090DE0000}"/>
    <cellStyle name="Normal 3 4 3 2 2 2 3 4 6" xfId="46688" xr:uid="{00000000-0005-0000-0000-000091DE0000}"/>
    <cellStyle name="Normal 3 4 3 2 2 2 3 4 7" xfId="55074" xr:uid="{00000000-0005-0000-0000-000092DE0000}"/>
    <cellStyle name="Normal 3 4 3 2 2 2 3 5" xfId="10178" xr:uid="{00000000-0005-0000-0000-000093DE0000}"/>
    <cellStyle name="Normal 3 4 3 2 2 2 3 6" xfId="18564" xr:uid="{00000000-0005-0000-0000-000094DE0000}"/>
    <cellStyle name="Normal 3 4 3 2 2 2 3 7" xfId="26950" xr:uid="{00000000-0005-0000-0000-000095DE0000}"/>
    <cellStyle name="Normal 3 4 3 2 2 2 3 8" xfId="35336" xr:uid="{00000000-0005-0000-0000-000096DE0000}"/>
    <cellStyle name="Normal 3 4 3 2 2 2 3 9" xfId="43722" xr:uid="{00000000-0005-0000-0000-000097DE0000}"/>
    <cellStyle name="Normal 3 4 3 2 2 2 4" xfId="2443" xr:uid="{00000000-0005-0000-0000-000098DE0000}"/>
    <cellStyle name="Normal 3 4 3 2 2 2 4 2" xfId="5160" xr:uid="{00000000-0005-0000-0000-000099DE0000}"/>
    <cellStyle name="Normal 3 4 3 2 2 2 4 2 2" xfId="16514" xr:uid="{00000000-0005-0000-0000-00009ADE0000}"/>
    <cellStyle name="Normal 3 4 3 2 2 2 4 2 3" xfId="24900" xr:uid="{00000000-0005-0000-0000-00009BDE0000}"/>
    <cellStyle name="Normal 3 4 3 2 2 2 4 2 4" xfId="33286" xr:uid="{00000000-0005-0000-0000-00009CDE0000}"/>
    <cellStyle name="Normal 3 4 3 2 2 2 4 2 5" xfId="41672" xr:uid="{00000000-0005-0000-0000-00009DDE0000}"/>
    <cellStyle name="Normal 3 4 3 2 2 2 4 2 6" xfId="50058" xr:uid="{00000000-0005-0000-0000-00009EDE0000}"/>
    <cellStyle name="Normal 3 4 3 2 2 2 4 2 7" xfId="58444" xr:uid="{00000000-0005-0000-0000-00009FDE0000}"/>
    <cellStyle name="Normal 3 4 3 2 2 2 4 3" xfId="8128" xr:uid="{00000000-0005-0000-0000-0000A0DE0000}"/>
    <cellStyle name="Normal 3 4 3 2 2 2 4 3 2" xfId="13804" xr:uid="{00000000-0005-0000-0000-0000A1DE0000}"/>
    <cellStyle name="Normal 3 4 3 2 2 2 4 3 3" xfId="22190" xr:uid="{00000000-0005-0000-0000-0000A2DE0000}"/>
    <cellStyle name="Normal 3 4 3 2 2 2 4 3 4" xfId="30576" xr:uid="{00000000-0005-0000-0000-0000A3DE0000}"/>
    <cellStyle name="Normal 3 4 3 2 2 2 4 3 5" xfId="38962" xr:uid="{00000000-0005-0000-0000-0000A4DE0000}"/>
    <cellStyle name="Normal 3 4 3 2 2 2 4 3 6" xfId="47348" xr:uid="{00000000-0005-0000-0000-0000A5DE0000}"/>
    <cellStyle name="Normal 3 4 3 2 2 2 4 3 7" xfId="55734" xr:uid="{00000000-0005-0000-0000-0000A6DE0000}"/>
    <cellStyle name="Normal 3 4 3 2 2 2 4 4" xfId="10838" xr:uid="{00000000-0005-0000-0000-0000A7DE0000}"/>
    <cellStyle name="Normal 3 4 3 2 2 2 4 5" xfId="19224" xr:uid="{00000000-0005-0000-0000-0000A8DE0000}"/>
    <cellStyle name="Normal 3 4 3 2 2 2 4 6" xfId="27610" xr:uid="{00000000-0005-0000-0000-0000A9DE0000}"/>
    <cellStyle name="Normal 3 4 3 2 2 2 4 7" xfId="35996" xr:uid="{00000000-0005-0000-0000-0000AADE0000}"/>
    <cellStyle name="Normal 3 4 3 2 2 2 4 8" xfId="44382" xr:uid="{00000000-0005-0000-0000-0000ABDE0000}"/>
    <cellStyle name="Normal 3 4 3 2 2 2 4 9" xfId="52768" xr:uid="{00000000-0005-0000-0000-0000ACDE0000}"/>
    <cellStyle name="Normal 3 4 3 2 2 2 5" xfId="3655" xr:uid="{00000000-0005-0000-0000-0000ADDE0000}"/>
    <cellStyle name="Normal 3 4 3 2 2 2 5 2" xfId="15009" xr:uid="{00000000-0005-0000-0000-0000AEDE0000}"/>
    <cellStyle name="Normal 3 4 3 2 2 2 5 3" xfId="23395" xr:uid="{00000000-0005-0000-0000-0000AFDE0000}"/>
    <cellStyle name="Normal 3 4 3 2 2 2 5 4" xfId="31781" xr:uid="{00000000-0005-0000-0000-0000B0DE0000}"/>
    <cellStyle name="Normal 3 4 3 2 2 2 5 5" xfId="40167" xr:uid="{00000000-0005-0000-0000-0000B1DE0000}"/>
    <cellStyle name="Normal 3 4 3 2 2 2 5 6" xfId="48553" xr:uid="{00000000-0005-0000-0000-0000B2DE0000}"/>
    <cellStyle name="Normal 3 4 3 2 2 2 5 7" xfId="56939" xr:uid="{00000000-0005-0000-0000-0000B3DE0000}"/>
    <cellStyle name="Normal 3 4 3 2 2 2 6" xfId="6623" xr:uid="{00000000-0005-0000-0000-0000B4DE0000}"/>
    <cellStyle name="Normal 3 4 3 2 2 2 6 2" xfId="12299" xr:uid="{00000000-0005-0000-0000-0000B5DE0000}"/>
    <cellStyle name="Normal 3 4 3 2 2 2 6 3" xfId="20685" xr:uid="{00000000-0005-0000-0000-0000B6DE0000}"/>
    <cellStyle name="Normal 3 4 3 2 2 2 6 4" xfId="29071" xr:uid="{00000000-0005-0000-0000-0000B7DE0000}"/>
    <cellStyle name="Normal 3 4 3 2 2 2 6 5" xfId="37457" xr:uid="{00000000-0005-0000-0000-0000B8DE0000}"/>
    <cellStyle name="Normal 3 4 3 2 2 2 6 6" xfId="45843" xr:uid="{00000000-0005-0000-0000-0000B9DE0000}"/>
    <cellStyle name="Normal 3 4 3 2 2 2 6 7" xfId="54229" xr:uid="{00000000-0005-0000-0000-0000BADE0000}"/>
    <cellStyle name="Normal 3 4 3 2 2 2 7" xfId="9333" xr:uid="{00000000-0005-0000-0000-0000BBDE0000}"/>
    <cellStyle name="Normal 3 4 3 2 2 2 8" xfId="17719" xr:uid="{00000000-0005-0000-0000-0000BCDE0000}"/>
    <cellStyle name="Normal 3 4 3 2 2 2 9" xfId="26105" xr:uid="{00000000-0005-0000-0000-0000BDDE0000}"/>
    <cellStyle name="Normal 3 4 3 2 2 3" xfId="1338" xr:uid="{00000000-0005-0000-0000-0000BEDE0000}"/>
    <cellStyle name="Normal 3 4 3 2 2 3 10" xfId="43363" xr:uid="{00000000-0005-0000-0000-0000BFDE0000}"/>
    <cellStyle name="Normal 3 4 3 2 2 3 11" xfId="51749" xr:uid="{00000000-0005-0000-0000-0000C0DE0000}"/>
    <cellStyle name="Normal 3 4 3 2 2 3 12" xfId="60135" xr:uid="{00000000-0005-0000-0000-0000C1DE0000}"/>
    <cellStyle name="Normal 3 4 3 2 2 3 13" xfId="61510" xr:uid="{00000000-0005-0000-0000-0000C2DE0000}"/>
    <cellStyle name="Normal 3 4 3 2 2 3 2" xfId="1967" xr:uid="{00000000-0005-0000-0000-0000C3DE0000}"/>
    <cellStyle name="Normal 3 4 3 2 2 3 2 10" xfId="52292" xr:uid="{00000000-0005-0000-0000-0000C4DE0000}"/>
    <cellStyle name="Normal 3 4 3 2 2 3 2 11" xfId="60678" xr:uid="{00000000-0005-0000-0000-0000C5DE0000}"/>
    <cellStyle name="Normal 3 4 3 2 2 3 2 2" xfId="3289" xr:uid="{00000000-0005-0000-0000-0000C6DE0000}"/>
    <cellStyle name="Normal 3 4 3 2 2 3 2 2 2" xfId="6006" xr:uid="{00000000-0005-0000-0000-0000C7DE0000}"/>
    <cellStyle name="Normal 3 4 3 2 2 3 2 2 2 2" xfId="17360" xr:uid="{00000000-0005-0000-0000-0000C8DE0000}"/>
    <cellStyle name="Normal 3 4 3 2 2 3 2 2 2 3" xfId="25746" xr:uid="{00000000-0005-0000-0000-0000C9DE0000}"/>
    <cellStyle name="Normal 3 4 3 2 2 3 2 2 2 4" xfId="34132" xr:uid="{00000000-0005-0000-0000-0000CADE0000}"/>
    <cellStyle name="Normal 3 4 3 2 2 3 2 2 2 5" xfId="42518" xr:uid="{00000000-0005-0000-0000-0000CBDE0000}"/>
    <cellStyle name="Normal 3 4 3 2 2 3 2 2 2 6" xfId="50904" xr:uid="{00000000-0005-0000-0000-0000CCDE0000}"/>
    <cellStyle name="Normal 3 4 3 2 2 3 2 2 2 7" xfId="59290" xr:uid="{00000000-0005-0000-0000-0000CDDE0000}"/>
    <cellStyle name="Normal 3 4 3 2 2 3 2 2 3" xfId="8974" xr:uid="{00000000-0005-0000-0000-0000CEDE0000}"/>
    <cellStyle name="Normal 3 4 3 2 2 3 2 2 3 2" xfId="14650" xr:uid="{00000000-0005-0000-0000-0000CFDE0000}"/>
    <cellStyle name="Normal 3 4 3 2 2 3 2 2 3 3" xfId="23036" xr:uid="{00000000-0005-0000-0000-0000D0DE0000}"/>
    <cellStyle name="Normal 3 4 3 2 2 3 2 2 3 4" xfId="31422" xr:uid="{00000000-0005-0000-0000-0000D1DE0000}"/>
    <cellStyle name="Normal 3 4 3 2 2 3 2 2 3 5" xfId="39808" xr:uid="{00000000-0005-0000-0000-0000D2DE0000}"/>
    <cellStyle name="Normal 3 4 3 2 2 3 2 2 3 6" xfId="48194" xr:uid="{00000000-0005-0000-0000-0000D3DE0000}"/>
    <cellStyle name="Normal 3 4 3 2 2 3 2 2 3 7" xfId="56580" xr:uid="{00000000-0005-0000-0000-0000D4DE0000}"/>
    <cellStyle name="Normal 3 4 3 2 2 3 2 2 4" xfId="11684" xr:uid="{00000000-0005-0000-0000-0000D5DE0000}"/>
    <cellStyle name="Normal 3 4 3 2 2 3 2 2 5" xfId="20070" xr:uid="{00000000-0005-0000-0000-0000D6DE0000}"/>
    <cellStyle name="Normal 3 4 3 2 2 3 2 2 6" xfId="28456" xr:uid="{00000000-0005-0000-0000-0000D7DE0000}"/>
    <cellStyle name="Normal 3 4 3 2 2 3 2 2 7" xfId="36842" xr:uid="{00000000-0005-0000-0000-0000D8DE0000}"/>
    <cellStyle name="Normal 3 4 3 2 2 3 2 2 8" xfId="45228" xr:uid="{00000000-0005-0000-0000-0000D9DE0000}"/>
    <cellStyle name="Normal 3 4 3 2 2 3 2 2 9" xfId="53614" xr:uid="{00000000-0005-0000-0000-0000DADE0000}"/>
    <cellStyle name="Normal 3 4 3 2 2 3 2 3" xfId="4684" xr:uid="{00000000-0005-0000-0000-0000DBDE0000}"/>
    <cellStyle name="Normal 3 4 3 2 2 3 2 3 2" xfId="16038" xr:uid="{00000000-0005-0000-0000-0000DCDE0000}"/>
    <cellStyle name="Normal 3 4 3 2 2 3 2 3 3" xfId="24424" xr:uid="{00000000-0005-0000-0000-0000DDDE0000}"/>
    <cellStyle name="Normal 3 4 3 2 2 3 2 3 4" xfId="32810" xr:uid="{00000000-0005-0000-0000-0000DEDE0000}"/>
    <cellStyle name="Normal 3 4 3 2 2 3 2 3 5" xfId="41196" xr:uid="{00000000-0005-0000-0000-0000DFDE0000}"/>
    <cellStyle name="Normal 3 4 3 2 2 3 2 3 6" xfId="49582" xr:uid="{00000000-0005-0000-0000-0000E0DE0000}"/>
    <cellStyle name="Normal 3 4 3 2 2 3 2 3 7" xfId="57968" xr:uid="{00000000-0005-0000-0000-0000E1DE0000}"/>
    <cellStyle name="Normal 3 4 3 2 2 3 2 4" xfId="7652" xr:uid="{00000000-0005-0000-0000-0000E2DE0000}"/>
    <cellStyle name="Normal 3 4 3 2 2 3 2 4 2" xfId="13328" xr:uid="{00000000-0005-0000-0000-0000E3DE0000}"/>
    <cellStyle name="Normal 3 4 3 2 2 3 2 4 3" xfId="21714" xr:uid="{00000000-0005-0000-0000-0000E4DE0000}"/>
    <cellStyle name="Normal 3 4 3 2 2 3 2 4 4" xfId="30100" xr:uid="{00000000-0005-0000-0000-0000E5DE0000}"/>
    <cellStyle name="Normal 3 4 3 2 2 3 2 4 5" xfId="38486" xr:uid="{00000000-0005-0000-0000-0000E6DE0000}"/>
    <cellStyle name="Normal 3 4 3 2 2 3 2 4 6" xfId="46872" xr:uid="{00000000-0005-0000-0000-0000E7DE0000}"/>
    <cellStyle name="Normal 3 4 3 2 2 3 2 4 7" xfId="55258" xr:uid="{00000000-0005-0000-0000-0000E8DE0000}"/>
    <cellStyle name="Normal 3 4 3 2 2 3 2 5" xfId="10362" xr:uid="{00000000-0005-0000-0000-0000E9DE0000}"/>
    <cellStyle name="Normal 3 4 3 2 2 3 2 6" xfId="18748" xr:uid="{00000000-0005-0000-0000-0000EADE0000}"/>
    <cellStyle name="Normal 3 4 3 2 2 3 2 7" xfId="27134" xr:uid="{00000000-0005-0000-0000-0000EBDE0000}"/>
    <cellStyle name="Normal 3 4 3 2 2 3 2 8" xfId="35520" xr:uid="{00000000-0005-0000-0000-0000ECDE0000}"/>
    <cellStyle name="Normal 3 4 3 2 2 3 2 9" xfId="43906" xr:uid="{00000000-0005-0000-0000-0000EDDE0000}"/>
    <cellStyle name="Normal 3 4 3 2 2 3 3" xfId="2444" xr:uid="{00000000-0005-0000-0000-0000EEDE0000}"/>
    <cellStyle name="Normal 3 4 3 2 2 3 3 2" xfId="5161" xr:uid="{00000000-0005-0000-0000-0000EFDE0000}"/>
    <cellStyle name="Normal 3 4 3 2 2 3 3 2 2" xfId="16515" xr:uid="{00000000-0005-0000-0000-0000F0DE0000}"/>
    <cellStyle name="Normal 3 4 3 2 2 3 3 2 3" xfId="24901" xr:uid="{00000000-0005-0000-0000-0000F1DE0000}"/>
    <cellStyle name="Normal 3 4 3 2 2 3 3 2 4" xfId="33287" xr:uid="{00000000-0005-0000-0000-0000F2DE0000}"/>
    <cellStyle name="Normal 3 4 3 2 2 3 3 2 5" xfId="41673" xr:uid="{00000000-0005-0000-0000-0000F3DE0000}"/>
    <cellStyle name="Normal 3 4 3 2 2 3 3 2 6" xfId="50059" xr:uid="{00000000-0005-0000-0000-0000F4DE0000}"/>
    <cellStyle name="Normal 3 4 3 2 2 3 3 2 7" xfId="58445" xr:uid="{00000000-0005-0000-0000-0000F5DE0000}"/>
    <cellStyle name="Normal 3 4 3 2 2 3 3 3" xfId="8129" xr:uid="{00000000-0005-0000-0000-0000F6DE0000}"/>
    <cellStyle name="Normal 3 4 3 2 2 3 3 3 2" xfId="13805" xr:uid="{00000000-0005-0000-0000-0000F7DE0000}"/>
    <cellStyle name="Normal 3 4 3 2 2 3 3 3 3" xfId="22191" xr:uid="{00000000-0005-0000-0000-0000F8DE0000}"/>
    <cellStyle name="Normal 3 4 3 2 2 3 3 3 4" xfId="30577" xr:uid="{00000000-0005-0000-0000-0000F9DE0000}"/>
    <cellStyle name="Normal 3 4 3 2 2 3 3 3 5" xfId="38963" xr:uid="{00000000-0005-0000-0000-0000FADE0000}"/>
    <cellStyle name="Normal 3 4 3 2 2 3 3 3 6" xfId="47349" xr:uid="{00000000-0005-0000-0000-0000FBDE0000}"/>
    <cellStyle name="Normal 3 4 3 2 2 3 3 3 7" xfId="55735" xr:uid="{00000000-0005-0000-0000-0000FCDE0000}"/>
    <cellStyle name="Normal 3 4 3 2 2 3 3 4" xfId="10839" xr:uid="{00000000-0005-0000-0000-0000FDDE0000}"/>
    <cellStyle name="Normal 3 4 3 2 2 3 3 5" xfId="19225" xr:uid="{00000000-0005-0000-0000-0000FEDE0000}"/>
    <cellStyle name="Normal 3 4 3 2 2 3 3 6" xfId="27611" xr:uid="{00000000-0005-0000-0000-0000FFDE0000}"/>
    <cellStyle name="Normal 3 4 3 2 2 3 3 7" xfId="35997" xr:uid="{00000000-0005-0000-0000-000000DF0000}"/>
    <cellStyle name="Normal 3 4 3 2 2 3 3 8" xfId="44383" xr:uid="{00000000-0005-0000-0000-000001DF0000}"/>
    <cellStyle name="Normal 3 4 3 2 2 3 3 9" xfId="52769" xr:uid="{00000000-0005-0000-0000-000002DF0000}"/>
    <cellStyle name="Normal 3 4 3 2 2 3 4" xfId="4141" xr:uid="{00000000-0005-0000-0000-000003DF0000}"/>
    <cellStyle name="Normal 3 4 3 2 2 3 4 2" xfId="15495" xr:uid="{00000000-0005-0000-0000-000004DF0000}"/>
    <cellStyle name="Normal 3 4 3 2 2 3 4 3" xfId="23881" xr:uid="{00000000-0005-0000-0000-000005DF0000}"/>
    <cellStyle name="Normal 3 4 3 2 2 3 4 4" xfId="32267" xr:uid="{00000000-0005-0000-0000-000006DF0000}"/>
    <cellStyle name="Normal 3 4 3 2 2 3 4 5" xfId="40653" xr:uid="{00000000-0005-0000-0000-000007DF0000}"/>
    <cellStyle name="Normal 3 4 3 2 2 3 4 6" xfId="49039" xr:uid="{00000000-0005-0000-0000-000008DF0000}"/>
    <cellStyle name="Normal 3 4 3 2 2 3 4 7" xfId="57425" xr:uid="{00000000-0005-0000-0000-000009DF0000}"/>
    <cellStyle name="Normal 3 4 3 2 2 3 5" xfId="7109" xr:uid="{00000000-0005-0000-0000-00000ADF0000}"/>
    <cellStyle name="Normal 3 4 3 2 2 3 5 2" xfId="12785" xr:uid="{00000000-0005-0000-0000-00000BDF0000}"/>
    <cellStyle name="Normal 3 4 3 2 2 3 5 3" xfId="21171" xr:uid="{00000000-0005-0000-0000-00000CDF0000}"/>
    <cellStyle name="Normal 3 4 3 2 2 3 5 4" xfId="29557" xr:uid="{00000000-0005-0000-0000-00000DDF0000}"/>
    <cellStyle name="Normal 3 4 3 2 2 3 5 5" xfId="37943" xr:uid="{00000000-0005-0000-0000-00000EDF0000}"/>
    <cellStyle name="Normal 3 4 3 2 2 3 5 6" xfId="46329" xr:uid="{00000000-0005-0000-0000-00000FDF0000}"/>
    <cellStyle name="Normal 3 4 3 2 2 3 5 7" xfId="54715" xr:uid="{00000000-0005-0000-0000-000010DF0000}"/>
    <cellStyle name="Normal 3 4 3 2 2 3 6" xfId="9819" xr:uid="{00000000-0005-0000-0000-000011DF0000}"/>
    <cellStyle name="Normal 3 4 3 2 2 3 7" xfId="18205" xr:uid="{00000000-0005-0000-0000-000012DF0000}"/>
    <cellStyle name="Normal 3 4 3 2 2 3 8" xfId="26591" xr:uid="{00000000-0005-0000-0000-000013DF0000}"/>
    <cellStyle name="Normal 3 4 3 2 2 3 9" xfId="34977" xr:uid="{00000000-0005-0000-0000-000014DF0000}"/>
    <cellStyle name="Normal 3 4 3 2 2 4" xfId="1336" xr:uid="{00000000-0005-0000-0000-000015DF0000}"/>
    <cellStyle name="Normal 3 4 3 2 2 4 10" xfId="51747" xr:uid="{00000000-0005-0000-0000-000016DF0000}"/>
    <cellStyle name="Normal 3 4 3 2 2 4 11" xfId="60133" xr:uid="{00000000-0005-0000-0000-000017DF0000}"/>
    <cellStyle name="Normal 3 4 3 2 2 4 2" xfId="3287" xr:uid="{00000000-0005-0000-0000-000018DF0000}"/>
    <cellStyle name="Normal 3 4 3 2 2 4 2 2" xfId="6004" xr:uid="{00000000-0005-0000-0000-000019DF0000}"/>
    <cellStyle name="Normal 3 4 3 2 2 4 2 2 2" xfId="17358" xr:uid="{00000000-0005-0000-0000-00001ADF0000}"/>
    <cellStyle name="Normal 3 4 3 2 2 4 2 2 3" xfId="25744" xr:uid="{00000000-0005-0000-0000-00001BDF0000}"/>
    <cellStyle name="Normal 3 4 3 2 2 4 2 2 4" xfId="34130" xr:uid="{00000000-0005-0000-0000-00001CDF0000}"/>
    <cellStyle name="Normal 3 4 3 2 2 4 2 2 5" xfId="42516" xr:uid="{00000000-0005-0000-0000-00001DDF0000}"/>
    <cellStyle name="Normal 3 4 3 2 2 4 2 2 6" xfId="50902" xr:uid="{00000000-0005-0000-0000-00001EDF0000}"/>
    <cellStyle name="Normal 3 4 3 2 2 4 2 2 7" xfId="59288" xr:uid="{00000000-0005-0000-0000-00001FDF0000}"/>
    <cellStyle name="Normal 3 4 3 2 2 4 2 3" xfId="8972" xr:uid="{00000000-0005-0000-0000-000020DF0000}"/>
    <cellStyle name="Normal 3 4 3 2 2 4 2 3 2" xfId="14648" xr:uid="{00000000-0005-0000-0000-000021DF0000}"/>
    <cellStyle name="Normal 3 4 3 2 2 4 2 3 3" xfId="23034" xr:uid="{00000000-0005-0000-0000-000022DF0000}"/>
    <cellStyle name="Normal 3 4 3 2 2 4 2 3 4" xfId="31420" xr:uid="{00000000-0005-0000-0000-000023DF0000}"/>
    <cellStyle name="Normal 3 4 3 2 2 4 2 3 5" xfId="39806" xr:uid="{00000000-0005-0000-0000-000024DF0000}"/>
    <cellStyle name="Normal 3 4 3 2 2 4 2 3 6" xfId="48192" xr:uid="{00000000-0005-0000-0000-000025DF0000}"/>
    <cellStyle name="Normal 3 4 3 2 2 4 2 3 7" xfId="56578" xr:uid="{00000000-0005-0000-0000-000026DF0000}"/>
    <cellStyle name="Normal 3 4 3 2 2 4 2 4" xfId="11682" xr:uid="{00000000-0005-0000-0000-000027DF0000}"/>
    <cellStyle name="Normal 3 4 3 2 2 4 2 5" xfId="20068" xr:uid="{00000000-0005-0000-0000-000028DF0000}"/>
    <cellStyle name="Normal 3 4 3 2 2 4 2 6" xfId="28454" xr:uid="{00000000-0005-0000-0000-000029DF0000}"/>
    <cellStyle name="Normal 3 4 3 2 2 4 2 7" xfId="36840" xr:uid="{00000000-0005-0000-0000-00002ADF0000}"/>
    <cellStyle name="Normal 3 4 3 2 2 4 2 8" xfId="45226" xr:uid="{00000000-0005-0000-0000-00002BDF0000}"/>
    <cellStyle name="Normal 3 4 3 2 2 4 2 9" xfId="53612" xr:uid="{00000000-0005-0000-0000-00002CDF0000}"/>
    <cellStyle name="Normal 3 4 3 2 2 4 3" xfId="4139" xr:uid="{00000000-0005-0000-0000-00002DDF0000}"/>
    <cellStyle name="Normal 3 4 3 2 2 4 3 2" xfId="15493" xr:uid="{00000000-0005-0000-0000-00002EDF0000}"/>
    <cellStyle name="Normal 3 4 3 2 2 4 3 3" xfId="23879" xr:uid="{00000000-0005-0000-0000-00002FDF0000}"/>
    <cellStyle name="Normal 3 4 3 2 2 4 3 4" xfId="32265" xr:uid="{00000000-0005-0000-0000-000030DF0000}"/>
    <cellStyle name="Normal 3 4 3 2 2 4 3 5" xfId="40651" xr:uid="{00000000-0005-0000-0000-000031DF0000}"/>
    <cellStyle name="Normal 3 4 3 2 2 4 3 6" xfId="49037" xr:uid="{00000000-0005-0000-0000-000032DF0000}"/>
    <cellStyle name="Normal 3 4 3 2 2 4 3 7" xfId="57423" xr:uid="{00000000-0005-0000-0000-000033DF0000}"/>
    <cellStyle name="Normal 3 4 3 2 2 4 4" xfId="7107" xr:uid="{00000000-0005-0000-0000-000034DF0000}"/>
    <cellStyle name="Normal 3 4 3 2 2 4 4 2" xfId="12783" xr:uid="{00000000-0005-0000-0000-000035DF0000}"/>
    <cellStyle name="Normal 3 4 3 2 2 4 4 3" xfId="21169" xr:uid="{00000000-0005-0000-0000-000036DF0000}"/>
    <cellStyle name="Normal 3 4 3 2 2 4 4 4" xfId="29555" xr:uid="{00000000-0005-0000-0000-000037DF0000}"/>
    <cellStyle name="Normal 3 4 3 2 2 4 4 5" xfId="37941" xr:uid="{00000000-0005-0000-0000-000038DF0000}"/>
    <cellStyle name="Normal 3 4 3 2 2 4 4 6" xfId="46327" xr:uid="{00000000-0005-0000-0000-000039DF0000}"/>
    <cellStyle name="Normal 3 4 3 2 2 4 4 7" xfId="54713" xr:uid="{00000000-0005-0000-0000-00003ADF0000}"/>
    <cellStyle name="Normal 3 4 3 2 2 4 5" xfId="9817" xr:uid="{00000000-0005-0000-0000-00003BDF0000}"/>
    <cellStyle name="Normal 3 4 3 2 2 4 6" xfId="18203" xr:uid="{00000000-0005-0000-0000-00003CDF0000}"/>
    <cellStyle name="Normal 3 4 3 2 2 4 7" xfId="26589" xr:uid="{00000000-0005-0000-0000-00003DDF0000}"/>
    <cellStyle name="Normal 3 4 3 2 2 4 8" xfId="34975" xr:uid="{00000000-0005-0000-0000-00003EDF0000}"/>
    <cellStyle name="Normal 3 4 3 2 2 4 9" xfId="43361" xr:uid="{00000000-0005-0000-0000-00003FDF0000}"/>
    <cellStyle name="Normal 3 4 3 2 2 5" xfId="1782" xr:uid="{00000000-0005-0000-0000-000040DF0000}"/>
    <cellStyle name="Normal 3 4 3 2 2 5 10" xfId="52107" xr:uid="{00000000-0005-0000-0000-000041DF0000}"/>
    <cellStyle name="Normal 3 4 3 2 2 5 11" xfId="60493" xr:uid="{00000000-0005-0000-0000-000042DF0000}"/>
    <cellStyle name="Normal 3 4 3 2 2 5 2" xfId="2802" xr:uid="{00000000-0005-0000-0000-000043DF0000}"/>
    <cellStyle name="Normal 3 4 3 2 2 5 2 2" xfId="5519" xr:uid="{00000000-0005-0000-0000-000044DF0000}"/>
    <cellStyle name="Normal 3 4 3 2 2 5 2 2 2" xfId="16873" xr:uid="{00000000-0005-0000-0000-000045DF0000}"/>
    <cellStyle name="Normal 3 4 3 2 2 5 2 2 3" xfId="25259" xr:uid="{00000000-0005-0000-0000-000046DF0000}"/>
    <cellStyle name="Normal 3 4 3 2 2 5 2 2 4" xfId="33645" xr:uid="{00000000-0005-0000-0000-000047DF0000}"/>
    <cellStyle name="Normal 3 4 3 2 2 5 2 2 5" xfId="42031" xr:uid="{00000000-0005-0000-0000-000048DF0000}"/>
    <cellStyle name="Normal 3 4 3 2 2 5 2 2 6" xfId="50417" xr:uid="{00000000-0005-0000-0000-000049DF0000}"/>
    <cellStyle name="Normal 3 4 3 2 2 5 2 2 7" xfId="58803" xr:uid="{00000000-0005-0000-0000-00004ADF0000}"/>
    <cellStyle name="Normal 3 4 3 2 2 5 2 3" xfId="8487" xr:uid="{00000000-0005-0000-0000-00004BDF0000}"/>
    <cellStyle name="Normal 3 4 3 2 2 5 2 3 2" xfId="14163" xr:uid="{00000000-0005-0000-0000-00004CDF0000}"/>
    <cellStyle name="Normal 3 4 3 2 2 5 2 3 3" xfId="22549" xr:uid="{00000000-0005-0000-0000-00004DDF0000}"/>
    <cellStyle name="Normal 3 4 3 2 2 5 2 3 4" xfId="30935" xr:uid="{00000000-0005-0000-0000-00004EDF0000}"/>
    <cellStyle name="Normal 3 4 3 2 2 5 2 3 5" xfId="39321" xr:uid="{00000000-0005-0000-0000-00004FDF0000}"/>
    <cellStyle name="Normal 3 4 3 2 2 5 2 3 6" xfId="47707" xr:uid="{00000000-0005-0000-0000-000050DF0000}"/>
    <cellStyle name="Normal 3 4 3 2 2 5 2 3 7" xfId="56093" xr:uid="{00000000-0005-0000-0000-000051DF0000}"/>
    <cellStyle name="Normal 3 4 3 2 2 5 2 4" xfId="11197" xr:uid="{00000000-0005-0000-0000-000052DF0000}"/>
    <cellStyle name="Normal 3 4 3 2 2 5 2 5" xfId="19583" xr:uid="{00000000-0005-0000-0000-000053DF0000}"/>
    <cellStyle name="Normal 3 4 3 2 2 5 2 6" xfId="27969" xr:uid="{00000000-0005-0000-0000-000054DF0000}"/>
    <cellStyle name="Normal 3 4 3 2 2 5 2 7" xfId="36355" xr:uid="{00000000-0005-0000-0000-000055DF0000}"/>
    <cellStyle name="Normal 3 4 3 2 2 5 2 8" xfId="44741" xr:uid="{00000000-0005-0000-0000-000056DF0000}"/>
    <cellStyle name="Normal 3 4 3 2 2 5 2 9" xfId="53127" xr:uid="{00000000-0005-0000-0000-000057DF0000}"/>
    <cellStyle name="Normal 3 4 3 2 2 5 3" xfId="4499" xr:uid="{00000000-0005-0000-0000-000058DF0000}"/>
    <cellStyle name="Normal 3 4 3 2 2 5 3 2" xfId="15853" xr:uid="{00000000-0005-0000-0000-000059DF0000}"/>
    <cellStyle name="Normal 3 4 3 2 2 5 3 3" xfId="24239" xr:uid="{00000000-0005-0000-0000-00005ADF0000}"/>
    <cellStyle name="Normal 3 4 3 2 2 5 3 4" xfId="32625" xr:uid="{00000000-0005-0000-0000-00005BDF0000}"/>
    <cellStyle name="Normal 3 4 3 2 2 5 3 5" xfId="41011" xr:uid="{00000000-0005-0000-0000-00005CDF0000}"/>
    <cellStyle name="Normal 3 4 3 2 2 5 3 6" xfId="49397" xr:uid="{00000000-0005-0000-0000-00005DDF0000}"/>
    <cellStyle name="Normal 3 4 3 2 2 5 3 7" xfId="57783" xr:uid="{00000000-0005-0000-0000-00005EDF0000}"/>
    <cellStyle name="Normal 3 4 3 2 2 5 4" xfId="7467" xr:uid="{00000000-0005-0000-0000-00005FDF0000}"/>
    <cellStyle name="Normal 3 4 3 2 2 5 4 2" xfId="13143" xr:uid="{00000000-0005-0000-0000-000060DF0000}"/>
    <cellStyle name="Normal 3 4 3 2 2 5 4 3" xfId="21529" xr:uid="{00000000-0005-0000-0000-000061DF0000}"/>
    <cellStyle name="Normal 3 4 3 2 2 5 4 4" xfId="29915" xr:uid="{00000000-0005-0000-0000-000062DF0000}"/>
    <cellStyle name="Normal 3 4 3 2 2 5 4 5" xfId="38301" xr:uid="{00000000-0005-0000-0000-000063DF0000}"/>
    <cellStyle name="Normal 3 4 3 2 2 5 4 6" xfId="46687" xr:uid="{00000000-0005-0000-0000-000064DF0000}"/>
    <cellStyle name="Normal 3 4 3 2 2 5 4 7" xfId="55073" xr:uid="{00000000-0005-0000-0000-000065DF0000}"/>
    <cellStyle name="Normal 3 4 3 2 2 5 5" xfId="10177" xr:uid="{00000000-0005-0000-0000-000066DF0000}"/>
    <cellStyle name="Normal 3 4 3 2 2 5 6" xfId="18563" xr:uid="{00000000-0005-0000-0000-000067DF0000}"/>
    <cellStyle name="Normal 3 4 3 2 2 5 7" xfId="26949" xr:uid="{00000000-0005-0000-0000-000068DF0000}"/>
    <cellStyle name="Normal 3 4 3 2 2 5 8" xfId="35335" xr:uid="{00000000-0005-0000-0000-000069DF0000}"/>
    <cellStyle name="Normal 3 4 3 2 2 5 9" xfId="43721" xr:uid="{00000000-0005-0000-0000-00006ADF0000}"/>
    <cellStyle name="Normal 3 4 3 2 2 6" xfId="2442" xr:uid="{00000000-0005-0000-0000-00006BDF0000}"/>
    <cellStyle name="Normal 3 4 3 2 2 6 2" xfId="5159" xr:uid="{00000000-0005-0000-0000-00006CDF0000}"/>
    <cellStyle name="Normal 3 4 3 2 2 6 2 2" xfId="16513" xr:uid="{00000000-0005-0000-0000-00006DDF0000}"/>
    <cellStyle name="Normal 3 4 3 2 2 6 2 3" xfId="24899" xr:uid="{00000000-0005-0000-0000-00006EDF0000}"/>
    <cellStyle name="Normal 3 4 3 2 2 6 2 4" xfId="33285" xr:uid="{00000000-0005-0000-0000-00006FDF0000}"/>
    <cellStyle name="Normal 3 4 3 2 2 6 2 5" xfId="41671" xr:uid="{00000000-0005-0000-0000-000070DF0000}"/>
    <cellStyle name="Normal 3 4 3 2 2 6 2 6" xfId="50057" xr:uid="{00000000-0005-0000-0000-000071DF0000}"/>
    <cellStyle name="Normal 3 4 3 2 2 6 2 7" xfId="58443" xr:uid="{00000000-0005-0000-0000-000072DF0000}"/>
    <cellStyle name="Normal 3 4 3 2 2 6 3" xfId="8127" xr:uid="{00000000-0005-0000-0000-000073DF0000}"/>
    <cellStyle name="Normal 3 4 3 2 2 6 3 2" xfId="13803" xr:uid="{00000000-0005-0000-0000-000074DF0000}"/>
    <cellStyle name="Normal 3 4 3 2 2 6 3 3" xfId="22189" xr:uid="{00000000-0005-0000-0000-000075DF0000}"/>
    <cellStyle name="Normal 3 4 3 2 2 6 3 4" xfId="30575" xr:uid="{00000000-0005-0000-0000-000076DF0000}"/>
    <cellStyle name="Normal 3 4 3 2 2 6 3 5" xfId="38961" xr:uid="{00000000-0005-0000-0000-000077DF0000}"/>
    <cellStyle name="Normal 3 4 3 2 2 6 3 6" xfId="47347" xr:uid="{00000000-0005-0000-0000-000078DF0000}"/>
    <cellStyle name="Normal 3 4 3 2 2 6 3 7" xfId="55733" xr:uid="{00000000-0005-0000-0000-000079DF0000}"/>
    <cellStyle name="Normal 3 4 3 2 2 6 4" xfId="10837" xr:uid="{00000000-0005-0000-0000-00007ADF0000}"/>
    <cellStyle name="Normal 3 4 3 2 2 6 5" xfId="19223" xr:uid="{00000000-0005-0000-0000-00007BDF0000}"/>
    <cellStyle name="Normal 3 4 3 2 2 6 6" xfId="27609" xr:uid="{00000000-0005-0000-0000-00007CDF0000}"/>
    <cellStyle name="Normal 3 4 3 2 2 6 7" xfId="35995" xr:uid="{00000000-0005-0000-0000-00007DDF0000}"/>
    <cellStyle name="Normal 3 4 3 2 2 6 8" xfId="44381" xr:uid="{00000000-0005-0000-0000-00007EDF0000}"/>
    <cellStyle name="Normal 3 4 3 2 2 6 9" xfId="52767" xr:uid="{00000000-0005-0000-0000-00007FDF0000}"/>
    <cellStyle name="Normal 3 4 3 2 2 7" xfId="808" xr:uid="{00000000-0005-0000-0000-000080DF0000}"/>
    <cellStyle name="Normal 3 4 3 2 2 7 2" xfId="6622" xr:uid="{00000000-0005-0000-0000-000081DF0000}"/>
    <cellStyle name="Normal 3 4 3 2 2 7 3" xfId="12298" xr:uid="{00000000-0005-0000-0000-000082DF0000}"/>
    <cellStyle name="Normal 3 4 3 2 2 7 4" xfId="20684" xr:uid="{00000000-0005-0000-0000-000083DF0000}"/>
    <cellStyle name="Normal 3 4 3 2 2 7 5" xfId="29070" xr:uid="{00000000-0005-0000-0000-000084DF0000}"/>
    <cellStyle name="Normal 3 4 3 2 2 7 6" xfId="37456" xr:uid="{00000000-0005-0000-0000-000085DF0000}"/>
    <cellStyle name="Normal 3 4 3 2 2 7 7" xfId="45842" xr:uid="{00000000-0005-0000-0000-000086DF0000}"/>
    <cellStyle name="Normal 3 4 3 2 2 7 8" xfId="54228" xr:uid="{00000000-0005-0000-0000-000087DF0000}"/>
    <cellStyle name="Normal 3 4 3 2 2 8" xfId="3654" xr:uid="{00000000-0005-0000-0000-000088DF0000}"/>
    <cellStyle name="Normal 3 4 3 2 2 8 2" xfId="15008" xr:uid="{00000000-0005-0000-0000-000089DF0000}"/>
    <cellStyle name="Normal 3 4 3 2 2 8 3" xfId="23394" xr:uid="{00000000-0005-0000-0000-00008ADF0000}"/>
    <cellStyle name="Normal 3 4 3 2 2 8 4" xfId="31780" xr:uid="{00000000-0005-0000-0000-00008BDF0000}"/>
    <cellStyle name="Normal 3 4 3 2 2 8 5" xfId="40166" xr:uid="{00000000-0005-0000-0000-00008CDF0000}"/>
    <cellStyle name="Normal 3 4 3 2 2 8 6" xfId="48552" xr:uid="{00000000-0005-0000-0000-00008DDF0000}"/>
    <cellStyle name="Normal 3 4 3 2 2 8 7" xfId="56938" xr:uid="{00000000-0005-0000-0000-00008EDF0000}"/>
    <cellStyle name="Normal 3 4 3 2 2 9" xfId="6269" xr:uid="{00000000-0005-0000-0000-00008FDF0000}"/>
    <cellStyle name="Normal 3 4 3 2 2 9 2" xfId="11945" xr:uid="{00000000-0005-0000-0000-000090DF0000}"/>
    <cellStyle name="Normal 3 4 3 2 2 9 3" xfId="20331" xr:uid="{00000000-0005-0000-0000-000091DF0000}"/>
    <cellStyle name="Normal 3 4 3 2 2 9 4" xfId="28717" xr:uid="{00000000-0005-0000-0000-000092DF0000}"/>
    <cellStyle name="Normal 3 4 3 2 2 9 5" xfId="37103" xr:uid="{00000000-0005-0000-0000-000093DF0000}"/>
    <cellStyle name="Normal 3 4 3 2 2 9 6" xfId="45489" xr:uid="{00000000-0005-0000-0000-000094DF0000}"/>
    <cellStyle name="Normal 3 4 3 2 2 9 7" xfId="53875" xr:uid="{00000000-0005-0000-0000-000095DF0000}"/>
    <cellStyle name="Normal 3 4 3 2 2_Sheet1" xfId="512" xr:uid="{00000000-0005-0000-0000-000096DF0000}"/>
    <cellStyle name="Normal 3 4 3 2 3" xfId="513" xr:uid="{00000000-0005-0000-0000-000097DF0000}"/>
    <cellStyle name="Normal 3 4 3 2 3 10" xfId="26106" xr:uid="{00000000-0005-0000-0000-000098DF0000}"/>
    <cellStyle name="Normal 3 4 3 2 3 11" xfId="34492" xr:uid="{00000000-0005-0000-0000-000099DF0000}"/>
    <cellStyle name="Normal 3 4 3 2 3 12" xfId="42878" xr:uid="{00000000-0005-0000-0000-00009ADF0000}"/>
    <cellStyle name="Normal 3 4 3 2 3 13" xfId="51264" xr:uid="{00000000-0005-0000-0000-00009BDF0000}"/>
    <cellStyle name="Normal 3 4 3 2 3 14" xfId="59650" xr:uid="{00000000-0005-0000-0000-00009CDF0000}"/>
    <cellStyle name="Normal 3 4 3 2 3 15" xfId="61017" xr:uid="{00000000-0005-0000-0000-00009DDF0000}"/>
    <cellStyle name="Normal 3 4 3 2 3 2" xfId="1339" xr:uid="{00000000-0005-0000-0000-00009EDF0000}"/>
    <cellStyle name="Normal 3 4 3 2 3 2 10" xfId="51750" xr:uid="{00000000-0005-0000-0000-00009FDF0000}"/>
    <cellStyle name="Normal 3 4 3 2 3 2 11" xfId="60136" xr:uid="{00000000-0005-0000-0000-0000A0DF0000}"/>
    <cellStyle name="Normal 3 4 3 2 3 2 12" xfId="61512" xr:uid="{00000000-0005-0000-0000-0000A1DF0000}"/>
    <cellStyle name="Normal 3 4 3 2 3 2 2" xfId="3290" xr:uid="{00000000-0005-0000-0000-0000A2DF0000}"/>
    <cellStyle name="Normal 3 4 3 2 3 2 2 2" xfId="6007" xr:uid="{00000000-0005-0000-0000-0000A3DF0000}"/>
    <cellStyle name="Normal 3 4 3 2 3 2 2 2 2" xfId="17361" xr:uid="{00000000-0005-0000-0000-0000A4DF0000}"/>
    <cellStyle name="Normal 3 4 3 2 3 2 2 2 3" xfId="25747" xr:uid="{00000000-0005-0000-0000-0000A5DF0000}"/>
    <cellStyle name="Normal 3 4 3 2 3 2 2 2 4" xfId="34133" xr:uid="{00000000-0005-0000-0000-0000A6DF0000}"/>
    <cellStyle name="Normal 3 4 3 2 3 2 2 2 5" xfId="42519" xr:uid="{00000000-0005-0000-0000-0000A7DF0000}"/>
    <cellStyle name="Normal 3 4 3 2 3 2 2 2 6" xfId="50905" xr:uid="{00000000-0005-0000-0000-0000A8DF0000}"/>
    <cellStyle name="Normal 3 4 3 2 3 2 2 2 7" xfId="59291" xr:uid="{00000000-0005-0000-0000-0000A9DF0000}"/>
    <cellStyle name="Normal 3 4 3 2 3 2 2 3" xfId="8975" xr:uid="{00000000-0005-0000-0000-0000AADF0000}"/>
    <cellStyle name="Normal 3 4 3 2 3 2 2 3 2" xfId="14651" xr:uid="{00000000-0005-0000-0000-0000ABDF0000}"/>
    <cellStyle name="Normal 3 4 3 2 3 2 2 3 3" xfId="23037" xr:uid="{00000000-0005-0000-0000-0000ACDF0000}"/>
    <cellStyle name="Normal 3 4 3 2 3 2 2 3 4" xfId="31423" xr:uid="{00000000-0005-0000-0000-0000ADDF0000}"/>
    <cellStyle name="Normal 3 4 3 2 3 2 2 3 5" xfId="39809" xr:uid="{00000000-0005-0000-0000-0000AEDF0000}"/>
    <cellStyle name="Normal 3 4 3 2 3 2 2 3 6" xfId="48195" xr:uid="{00000000-0005-0000-0000-0000AFDF0000}"/>
    <cellStyle name="Normal 3 4 3 2 3 2 2 3 7" xfId="56581" xr:uid="{00000000-0005-0000-0000-0000B0DF0000}"/>
    <cellStyle name="Normal 3 4 3 2 3 2 2 4" xfId="11685" xr:uid="{00000000-0005-0000-0000-0000B1DF0000}"/>
    <cellStyle name="Normal 3 4 3 2 3 2 2 5" xfId="20071" xr:uid="{00000000-0005-0000-0000-0000B2DF0000}"/>
    <cellStyle name="Normal 3 4 3 2 3 2 2 6" xfId="28457" xr:uid="{00000000-0005-0000-0000-0000B3DF0000}"/>
    <cellStyle name="Normal 3 4 3 2 3 2 2 7" xfId="36843" xr:uid="{00000000-0005-0000-0000-0000B4DF0000}"/>
    <cellStyle name="Normal 3 4 3 2 3 2 2 8" xfId="45229" xr:uid="{00000000-0005-0000-0000-0000B5DF0000}"/>
    <cellStyle name="Normal 3 4 3 2 3 2 2 9" xfId="53615" xr:uid="{00000000-0005-0000-0000-0000B6DF0000}"/>
    <cellStyle name="Normal 3 4 3 2 3 2 3" xfId="4142" xr:uid="{00000000-0005-0000-0000-0000B7DF0000}"/>
    <cellStyle name="Normal 3 4 3 2 3 2 3 2" xfId="15496" xr:uid="{00000000-0005-0000-0000-0000B8DF0000}"/>
    <cellStyle name="Normal 3 4 3 2 3 2 3 3" xfId="23882" xr:uid="{00000000-0005-0000-0000-0000B9DF0000}"/>
    <cellStyle name="Normal 3 4 3 2 3 2 3 4" xfId="32268" xr:uid="{00000000-0005-0000-0000-0000BADF0000}"/>
    <cellStyle name="Normal 3 4 3 2 3 2 3 5" xfId="40654" xr:uid="{00000000-0005-0000-0000-0000BBDF0000}"/>
    <cellStyle name="Normal 3 4 3 2 3 2 3 6" xfId="49040" xr:uid="{00000000-0005-0000-0000-0000BCDF0000}"/>
    <cellStyle name="Normal 3 4 3 2 3 2 3 7" xfId="57426" xr:uid="{00000000-0005-0000-0000-0000BDDF0000}"/>
    <cellStyle name="Normal 3 4 3 2 3 2 4" xfId="7110" xr:uid="{00000000-0005-0000-0000-0000BEDF0000}"/>
    <cellStyle name="Normal 3 4 3 2 3 2 4 2" xfId="12786" xr:uid="{00000000-0005-0000-0000-0000BFDF0000}"/>
    <cellStyle name="Normal 3 4 3 2 3 2 4 3" xfId="21172" xr:uid="{00000000-0005-0000-0000-0000C0DF0000}"/>
    <cellStyle name="Normal 3 4 3 2 3 2 4 4" xfId="29558" xr:uid="{00000000-0005-0000-0000-0000C1DF0000}"/>
    <cellStyle name="Normal 3 4 3 2 3 2 4 5" xfId="37944" xr:uid="{00000000-0005-0000-0000-0000C2DF0000}"/>
    <cellStyle name="Normal 3 4 3 2 3 2 4 6" xfId="46330" xr:uid="{00000000-0005-0000-0000-0000C3DF0000}"/>
    <cellStyle name="Normal 3 4 3 2 3 2 4 7" xfId="54716" xr:uid="{00000000-0005-0000-0000-0000C4DF0000}"/>
    <cellStyle name="Normal 3 4 3 2 3 2 5" xfId="9820" xr:uid="{00000000-0005-0000-0000-0000C5DF0000}"/>
    <cellStyle name="Normal 3 4 3 2 3 2 6" xfId="18206" xr:uid="{00000000-0005-0000-0000-0000C6DF0000}"/>
    <cellStyle name="Normal 3 4 3 2 3 2 7" xfId="26592" xr:uid="{00000000-0005-0000-0000-0000C7DF0000}"/>
    <cellStyle name="Normal 3 4 3 2 3 2 8" xfId="34978" xr:uid="{00000000-0005-0000-0000-0000C8DF0000}"/>
    <cellStyle name="Normal 3 4 3 2 3 2 9" xfId="43364" xr:uid="{00000000-0005-0000-0000-0000C9DF0000}"/>
    <cellStyle name="Normal 3 4 3 2 3 3" xfId="1784" xr:uid="{00000000-0005-0000-0000-0000CADF0000}"/>
    <cellStyle name="Normal 3 4 3 2 3 3 10" xfId="52109" xr:uid="{00000000-0005-0000-0000-0000CBDF0000}"/>
    <cellStyle name="Normal 3 4 3 2 3 3 11" xfId="60495" xr:uid="{00000000-0005-0000-0000-0000CCDF0000}"/>
    <cellStyle name="Normal 3 4 3 2 3 3 2" xfId="2804" xr:uid="{00000000-0005-0000-0000-0000CDDF0000}"/>
    <cellStyle name="Normal 3 4 3 2 3 3 2 2" xfId="5521" xr:uid="{00000000-0005-0000-0000-0000CEDF0000}"/>
    <cellStyle name="Normal 3 4 3 2 3 3 2 2 2" xfId="16875" xr:uid="{00000000-0005-0000-0000-0000CFDF0000}"/>
    <cellStyle name="Normal 3 4 3 2 3 3 2 2 3" xfId="25261" xr:uid="{00000000-0005-0000-0000-0000D0DF0000}"/>
    <cellStyle name="Normal 3 4 3 2 3 3 2 2 4" xfId="33647" xr:uid="{00000000-0005-0000-0000-0000D1DF0000}"/>
    <cellStyle name="Normal 3 4 3 2 3 3 2 2 5" xfId="42033" xr:uid="{00000000-0005-0000-0000-0000D2DF0000}"/>
    <cellStyle name="Normal 3 4 3 2 3 3 2 2 6" xfId="50419" xr:uid="{00000000-0005-0000-0000-0000D3DF0000}"/>
    <cellStyle name="Normal 3 4 3 2 3 3 2 2 7" xfId="58805" xr:uid="{00000000-0005-0000-0000-0000D4DF0000}"/>
    <cellStyle name="Normal 3 4 3 2 3 3 2 3" xfId="8489" xr:uid="{00000000-0005-0000-0000-0000D5DF0000}"/>
    <cellStyle name="Normal 3 4 3 2 3 3 2 3 2" xfId="14165" xr:uid="{00000000-0005-0000-0000-0000D6DF0000}"/>
    <cellStyle name="Normal 3 4 3 2 3 3 2 3 3" xfId="22551" xr:uid="{00000000-0005-0000-0000-0000D7DF0000}"/>
    <cellStyle name="Normal 3 4 3 2 3 3 2 3 4" xfId="30937" xr:uid="{00000000-0005-0000-0000-0000D8DF0000}"/>
    <cellStyle name="Normal 3 4 3 2 3 3 2 3 5" xfId="39323" xr:uid="{00000000-0005-0000-0000-0000D9DF0000}"/>
    <cellStyle name="Normal 3 4 3 2 3 3 2 3 6" xfId="47709" xr:uid="{00000000-0005-0000-0000-0000DADF0000}"/>
    <cellStyle name="Normal 3 4 3 2 3 3 2 3 7" xfId="56095" xr:uid="{00000000-0005-0000-0000-0000DBDF0000}"/>
    <cellStyle name="Normal 3 4 3 2 3 3 2 4" xfId="11199" xr:uid="{00000000-0005-0000-0000-0000DCDF0000}"/>
    <cellStyle name="Normal 3 4 3 2 3 3 2 5" xfId="19585" xr:uid="{00000000-0005-0000-0000-0000DDDF0000}"/>
    <cellStyle name="Normal 3 4 3 2 3 3 2 6" xfId="27971" xr:uid="{00000000-0005-0000-0000-0000DEDF0000}"/>
    <cellStyle name="Normal 3 4 3 2 3 3 2 7" xfId="36357" xr:uid="{00000000-0005-0000-0000-0000DFDF0000}"/>
    <cellStyle name="Normal 3 4 3 2 3 3 2 8" xfId="44743" xr:uid="{00000000-0005-0000-0000-0000E0DF0000}"/>
    <cellStyle name="Normal 3 4 3 2 3 3 2 9" xfId="53129" xr:uid="{00000000-0005-0000-0000-0000E1DF0000}"/>
    <cellStyle name="Normal 3 4 3 2 3 3 3" xfId="4501" xr:uid="{00000000-0005-0000-0000-0000E2DF0000}"/>
    <cellStyle name="Normal 3 4 3 2 3 3 3 2" xfId="15855" xr:uid="{00000000-0005-0000-0000-0000E3DF0000}"/>
    <cellStyle name="Normal 3 4 3 2 3 3 3 3" xfId="24241" xr:uid="{00000000-0005-0000-0000-0000E4DF0000}"/>
    <cellStyle name="Normal 3 4 3 2 3 3 3 4" xfId="32627" xr:uid="{00000000-0005-0000-0000-0000E5DF0000}"/>
    <cellStyle name="Normal 3 4 3 2 3 3 3 5" xfId="41013" xr:uid="{00000000-0005-0000-0000-0000E6DF0000}"/>
    <cellStyle name="Normal 3 4 3 2 3 3 3 6" xfId="49399" xr:uid="{00000000-0005-0000-0000-0000E7DF0000}"/>
    <cellStyle name="Normal 3 4 3 2 3 3 3 7" xfId="57785" xr:uid="{00000000-0005-0000-0000-0000E8DF0000}"/>
    <cellStyle name="Normal 3 4 3 2 3 3 4" xfId="7469" xr:uid="{00000000-0005-0000-0000-0000E9DF0000}"/>
    <cellStyle name="Normal 3 4 3 2 3 3 4 2" xfId="13145" xr:uid="{00000000-0005-0000-0000-0000EADF0000}"/>
    <cellStyle name="Normal 3 4 3 2 3 3 4 3" xfId="21531" xr:uid="{00000000-0005-0000-0000-0000EBDF0000}"/>
    <cellStyle name="Normal 3 4 3 2 3 3 4 4" xfId="29917" xr:uid="{00000000-0005-0000-0000-0000ECDF0000}"/>
    <cellStyle name="Normal 3 4 3 2 3 3 4 5" xfId="38303" xr:uid="{00000000-0005-0000-0000-0000EDDF0000}"/>
    <cellStyle name="Normal 3 4 3 2 3 3 4 6" xfId="46689" xr:uid="{00000000-0005-0000-0000-0000EEDF0000}"/>
    <cellStyle name="Normal 3 4 3 2 3 3 4 7" xfId="55075" xr:uid="{00000000-0005-0000-0000-0000EFDF0000}"/>
    <cellStyle name="Normal 3 4 3 2 3 3 5" xfId="10179" xr:uid="{00000000-0005-0000-0000-0000F0DF0000}"/>
    <cellStyle name="Normal 3 4 3 2 3 3 6" xfId="18565" xr:uid="{00000000-0005-0000-0000-0000F1DF0000}"/>
    <cellStyle name="Normal 3 4 3 2 3 3 7" xfId="26951" xr:uid="{00000000-0005-0000-0000-0000F2DF0000}"/>
    <cellStyle name="Normal 3 4 3 2 3 3 8" xfId="35337" xr:uid="{00000000-0005-0000-0000-0000F3DF0000}"/>
    <cellStyle name="Normal 3 4 3 2 3 3 9" xfId="43723" xr:uid="{00000000-0005-0000-0000-0000F4DF0000}"/>
    <cellStyle name="Normal 3 4 3 2 3 4" xfId="2445" xr:uid="{00000000-0005-0000-0000-0000F5DF0000}"/>
    <cellStyle name="Normal 3 4 3 2 3 4 2" xfId="5162" xr:uid="{00000000-0005-0000-0000-0000F6DF0000}"/>
    <cellStyle name="Normal 3 4 3 2 3 4 2 2" xfId="16516" xr:uid="{00000000-0005-0000-0000-0000F7DF0000}"/>
    <cellStyle name="Normal 3 4 3 2 3 4 2 3" xfId="24902" xr:uid="{00000000-0005-0000-0000-0000F8DF0000}"/>
    <cellStyle name="Normal 3 4 3 2 3 4 2 4" xfId="33288" xr:uid="{00000000-0005-0000-0000-0000F9DF0000}"/>
    <cellStyle name="Normal 3 4 3 2 3 4 2 5" xfId="41674" xr:uid="{00000000-0005-0000-0000-0000FADF0000}"/>
    <cellStyle name="Normal 3 4 3 2 3 4 2 6" xfId="50060" xr:uid="{00000000-0005-0000-0000-0000FBDF0000}"/>
    <cellStyle name="Normal 3 4 3 2 3 4 2 7" xfId="58446" xr:uid="{00000000-0005-0000-0000-0000FCDF0000}"/>
    <cellStyle name="Normal 3 4 3 2 3 4 3" xfId="8130" xr:uid="{00000000-0005-0000-0000-0000FDDF0000}"/>
    <cellStyle name="Normal 3 4 3 2 3 4 3 2" xfId="13806" xr:uid="{00000000-0005-0000-0000-0000FEDF0000}"/>
    <cellStyle name="Normal 3 4 3 2 3 4 3 3" xfId="22192" xr:uid="{00000000-0005-0000-0000-0000FFDF0000}"/>
    <cellStyle name="Normal 3 4 3 2 3 4 3 4" xfId="30578" xr:uid="{00000000-0005-0000-0000-000000E00000}"/>
    <cellStyle name="Normal 3 4 3 2 3 4 3 5" xfId="38964" xr:uid="{00000000-0005-0000-0000-000001E00000}"/>
    <cellStyle name="Normal 3 4 3 2 3 4 3 6" xfId="47350" xr:uid="{00000000-0005-0000-0000-000002E00000}"/>
    <cellStyle name="Normal 3 4 3 2 3 4 3 7" xfId="55736" xr:uid="{00000000-0005-0000-0000-000003E00000}"/>
    <cellStyle name="Normal 3 4 3 2 3 4 4" xfId="10840" xr:uid="{00000000-0005-0000-0000-000004E00000}"/>
    <cellStyle name="Normal 3 4 3 2 3 4 5" xfId="19226" xr:uid="{00000000-0005-0000-0000-000005E00000}"/>
    <cellStyle name="Normal 3 4 3 2 3 4 6" xfId="27612" xr:uid="{00000000-0005-0000-0000-000006E00000}"/>
    <cellStyle name="Normal 3 4 3 2 3 4 7" xfId="35998" xr:uid="{00000000-0005-0000-0000-000007E00000}"/>
    <cellStyle name="Normal 3 4 3 2 3 4 8" xfId="44384" xr:uid="{00000000-0005-0000-0000-000008E00000}"/>
    <cellStyle name="Normal 3 4 3 2 3 4 9" xfId="52770" xr:uid="{00000000-0005-0000-0000-000009E00000}"/>
    <cellStyle name="Normal 3 4 3 2 3 5" xfId="809" xr:uid="{00000000-0005-0000-0000-00000AE00000}"/>
    <cellStyle name="Normal 3 4 3 2 3 5 2" xfId="6624" xr:uid="{00000000-0005-0000-0000-00000BE00000}"/>
    <cellStyle name="Normal 3 4 3 2 3 5 3" xfId="12300" xr:uid="{00000000-0005-0000-0000-00000CE00000}"/>
    <cellStyle name="Normal 3 4 3 2 3 5 4" xfId="20686" xr:uid="{00000000-0005-0000-0000-00000DE00000}"/>
    <cellStyle name="Normal 3 4 3 2 3 5 5" xfId="29072" xr:uid="{00000000-0005-0000-0000-00000EE00000}"/>
    <cellStyle name="Normal 3 4 3 2 3 5 6" xfId="37458" xr:uid="{00000000-0005-0000-0000-00000FE00000}"/>
    <cellStyle name="Normal 3 4 3 2 3 5 7" xfId="45844" xr:uid="{00000000-0005-0000-0000-000010E00000}"/>
    <cellStyle name="Normal 3 4 3 2 3 5 8" xfId="54230" xr:uid="{00000000-0005-0000-0000-000011E00000}"/>
    <cellStyle name="Normal 3 4 3 2 3 6" xfId="3656" xr:uid="{00000000-0005-0000-0000-000012E00000}"/>
    <cellStyle name="Normal 3 4 3 2 3 6 2" xfId="15010" xr:uid="{00000000-0005-0000-0000-000013E00000}"/>
    <cellStyle name="Normal 3 4 3 2 3 6 3" xfId="23396" xr:uid="{00000000-0005-0000-0000-000014E00000}"/>
    <cellStyle name="Normal 3 4 3 2 3 6 4" xfId="31782" xr:uid="{00000000-0005-0000-0000-000015E00000}"/>
    <cellStyle name="Normal 3 4 3 2 3 6 5" xfId="40168" xr:uid="{00000000-0005-0000-0000-000016E00000}"/>
    <cellStyle name="Normal 3 4 3 2 3 6 6" xfId="48554" xr:uid="{00000000-0005-0000-0000-000017E00000}"/>
    <cellStyle name="Normal 3 4 3 2 3 6 7" xfId="56940" xr:uid="{00000000-0005-0000-0000-000018E00000}"/>
    <cellStyle name="Normal 3 4 3 2 3 7" xfId="6197" xr:uid="{00000000-0005-0000-0000-000019E00000}"/>
    <cellStyle name="Normal 3 4 3 2 3 7 2" xfId="11873" xr:uid="{00000000-0005-0000-0000-00001AE00000}"/>
    <cellStyle name="Normal 3 4 3 2 3 7 3" xfId="20259" xr:uid="{00000000-0005-0000-0000-00001BE00000}"/>
    <cellStyle name="Normal 3 4 3 2 3 7 4" xfId="28645" xr:uid="{00000000-0005-0000-0000-00001CE00000}"/>
    <cellStyle name="Normal 3 4 3 2 3 7 5" xfId="37031" xr:uid="{00000000-0005-0000-0000-00001DE00000}"/>
    <cellStyle name="Normal 3 4 3 2 3 7 6" xfId="45417" xr:uid="{00000000-0005-0000-0000-00001EE00000}"/>
    <cellStyle name="Normal 3 4 3 2 3 7 7" xfId="53803" xr:uid="{00000000-0005-0000-0000-00001FE00000}"/>
    <cellStyle name="Normal 3 4 3 2 3 8" xfId="9334" xr:uid="{00000000-0005-0000-0000-000020E00000}"/>
    <cellStyle name="Normal 3 4 3 2 3 9" xfId="17720" xr:uid="{00000000-0005-0000-0000-000021E00000}"/>
    <cellStyle name="Normal 3 4 3 2 4" xfId="1340" xr:uid="{00000000-0005-0000-0000-000022E00000}"/>
    <cellStyle name="Normal 3 4 3 2 4 10" xfId="43365" xr:uid="{00000000-0005-0000-0000-000023E00000}"/>
    <cellStyle name="Normal 3 4 3 2 4 11" xfId="51751" xr:uid="{00000000-0005-0000-0000-000024E00000}"/>
    <cellStyle name="Normal 3 4 3 2 4 12" xfId="60137" xr:uid="{00000000-0005-0000-0000-000025E00000}"/>
    <cellStyle name="Normal 3 4 3 2 4 13" xfId="61509" xr:uid="{00000000-0005-0000-0000-000026E00000}"/>
    <cellStyle name="Normal 3 4 3 2 4 2" xfId="1968" xr:uid="{00000000-0005-0000-0000-000027E00000}"/>
    <cellStyle name="Normal 3 4 3 2 4 2 10" xfId="52293" xr:uid="{00000000-0005-0000-0000-000028E00000}"/>
    <cellStyle name="Normal 3 4 3 2 4 2 11" xfId="60679" xr:uid="{00000000-0005-0000-0000-000029E00000}"/>
    <cellStyle name="Normal 3 4 3 2 4 2 2" xfId="3291" xr:uid="{00000000-0005-0000-0000-00002AE00000}"/>
    <cellStyle name="Normal 3 4 3 2 4 2 2 2" xfId="6008" xr:uid="{00000000-0005-0000-0000-00002BE00000}"/>
    <cellStyle name="Normal 3 4 3 2 4 2 2 2 2" xfId="17362" xr:uid="{00000000-0005-0000-0000-00002CE00000}"/>
    <cellStyle name="Normal 3 4 3 2 4 2 2 2 3" xfId="25748" xr:uid="{00000000-0005-0000-0000-00002DE00000}"/>
    <cellStyle name="Normal 3 4 3 2 4 2 2 2 4" xfId="34134" xr:uid="{00000000-0005-0000-0000-00002EE00000}"/>
    <cellStyle name="Normal 3 4 3 2 4 2 2 2 5" xfId="42520" xr:uid="{00000000-0005-0000-0000-00002FE00000}"/>
    <cellStyle name="Normal 3 4 3 2 4 2 2 2 6" xfId="50906" xr:uid="{00000000-0005-0000-0000-000030E00000}"/>
    <cellStyle name="Normal 3 4 3 2 4 2 2 2 7" xfId="59292" xr:uid="{00000000-0005-0000-0000-000031E00000}"/>
    <cellStyle name="Normal 3 4 3 2 4 2 2 3" xfId="8976" xr:uid="{00000000-0005-0000-0000-000032E00000}"/>
    <cellStyle name="Normal 3 4 3 2 4 2 2 3 2" xfId="14652" xr:uid="{00000000-0005-0000-0000-000033E00000}"/>
    <cellStyle name="Normal 3 4 3 2 4 2 2 3 3" xfId="23038" xr:uid="{00000000-0005-0000-0000-000034E00000}"/>
    <cellStyle name="Normal 3 4 3 2 4 2 2 3 4" xfId="31424" xr:uid="{00000000-0005-0000-0000-000035E00000}"/>
    <cellStyle name="Normal 3 4 3 2 4 2 2 3 5" xfId="39810" xr:uid="{00000000-0005-0000-0000-000036E00000}"/>
    <cellStyle name="Normal 3 4 3 2 4 2 2 3 6" xfId="48196" xr:uid="{00000000-0005-0000-0000-000037E00000}"/>
    <cellStyle name="Normal 3 4 3 2 4 2 2 3 7" xfId="56582" xr:uid="{00000000-0005-0000-0000-000038E00000}"/>
    <cellStyle name="Normal 3 4 3 2 4 2 2 4" xfId="11686" xr:uid="{00000000-0005-0000-0000-000039E00000}"/>
    <cellStyle name="Normal 3 4 3 2 4 2 2 5" xfId="20072" xr:uid="{00000000-0005-0000-0000-00003AE00000}"/>
    <cellStyle name="Normal 3 4 3 2 4 2 2 6" xfId="28458" xr:uid="{00000000-0005-0000-0000-00003BE00000}"/>
    <cellStyle name="Normal 3 4 3 2 4 2 2 7" xfId="36844" xr:uid="{00000000-0005-0000-0000-00003CE00000}"/>
    <cellStyle name="Normal 3 4 3 2 4 2 2 8" xfId="45230" xr:uid="{00000000-0005-0000-0000-00003DE00000}"/>
    <cellStyle name="Normal 3 4 3 2 4 2 2 9" xfId="53616" xr:uid="{00000000-0005-0000-0000-00003EE00000}"/>
    <cellStyle name="Normal 3 4 3 2 4 2 3" xfId="4685" xr:uid="{00000000-0005-0000-0000-00003FE00000}"/>
    <cellStyle name="Normal 3 4 3 2 4 2 3 2" xfId="16039" xr:uid="{00000000-0005-0000-0000-000040E00000}"/>
    <cellStyle name="Normal 3 4 3 2 4 2 3 3" xfId="24425" xr:uid="{00000000-0005-0000-0000-000041E00000}"/>
    <cellStyle name="Normal 3 4 3 2 4 2 3 4" xfId="32811" xr:uid="{00000000-0005-0000-0000-000042E00000}"/>
    <cellStyle name="Normal 3 4 3 2 4 2 3 5" xfId="41197" xr:uid="{00000000-0005-0000-0000-000043E00000}"/>
    <cellStyle name="Normal 3 4 3 2 4 2 3 6" xfId="49583" xr:uid="{00000000-0005-0000-0000-000044E00000}"/>
    <cellStyle name="Normal 3 4 3 2 4 2 3 7" xfId="57969" xr:uid="{00000000-0005-0000-0000-000045E00000}"/>
    <cellStyle name="Normal 3 4 3 2 4 2 4" xfId="7653" xr:uid="{00000000-0005-0000-0000-000046E00000}"/>
    <cellStyle name="Normal 3 4 3 2 4 2 4 2" xfId="13329" xr:uid="{00000000-0005-0000-0000-000047E00000}"/>
    <cellStyle name="Normal 3 4 3 2 4 2 4 3" xfId="21715" xr:uid="{00000000-0005-0000-0000-000048E00000}"/>
    <cellStyle name="Normal 3 4 3 2 4 2 4 4" xfId="30101" xr:uid="{00000000-0005-0000-0000-000049E00000}"/>
    <cellStyle name="Normal 3 4 3 2 4 2 4 5" xfId="38487" xr:uid="{00000000-0005-0000-0000-00004AE00000}"/>
    <cellStyle name="Normal 3 4 3 2 4 2 4 6" xfId="46873" xr:uid="{00000000-0005-0000-0000-00004BE00000}"/>
    <cellStyle name="Normal 3 4 3 2 4 2 4 7" xfId="55259" xr:uid="{00000000-0005-0000-0000-00004CE00000}"/>
    <cellStyle name="Normal 3 4 3 2 4 2 5" xfId="10363" xr:uid="{00000000-0005-0000-0000-00004DE00000}"/>
    <cellStyle name="Normal 3 4 3 2 4 2 6" xfId="18749" xr:uid="{00000000-0005-0000-0000-00004EE00000}"/>
    <cellStyle name="Normal 3 4 3 2 4 2 7" xfId="27135" xr:uid="{00000000-0005-0000-0000-00004FE00000}"/>
    <cellStyle name="Normal 3 4 3 2 4 2 8" xfId="35521" xr:uid="{00000000-0005-0000-0000-000050E00000}"/>
    <cellStyle name="Normal 3 4 3 2 4 2 9" xfId="43907" xr:uid="{00000000-0005-0000-0000-000051E00000}"/>
    <cellStyle name="Normal 3 4 3 2 4 3" xfId="2446" xr:uid="{00000000-0005-0000-0000-000052E00000}"/>
    <cellStyle name="Normal 3 4 3 2 4 3 2" xfId="5163" xr:uid="{00000000-0005-0000-0000-000053E00000}"/>
    <cellStyle name="Normal 3 4 3 2 4 3 2 2" xfId="16517" xr:uid="{00000000-0005-0000-0000-000054E00000}"/>
    <cellStyle name="Normal 3 4 3 2 4 3 2 3" xfId="24903" xr:uid="{00000000-0005-0000-0000-000055E00000}"/>
    <cellStyle name="Normal 3 4 3 2 4 3 2 4" xfId="33289" xr:uid="{00000000-0005-0000-0000-000056E00000}"/>
    <cellStyle name="Normal 3 4 3 2 4 3 2 5" xfId="41675" xr:uid="{00000000-0005-0000-0000-000057E00000}"/>
    <cellStyle name="Normal 3 4 3 2 4 3 2 6" xfId="50061" xr:uid="{00000000-0005-0000-0000-000058E00000}"/>
    <cellStyle name="Normal 3 4 3 2 4 3 2 7" xfId="58447" xr:uid="{00000000-0005-0000-0000-000059E00000}"/>
    <cellStyle name="Normal 3 4 3 2 4 3 3" xfId="8131" xr:uid="{00000000-0005-0000-0000-00005AE00000}"/>
    <cellStyle name="Normal 3 4 3 2 4 3 3 2" xfId="13807" xr:uid="{00000000-0005-0000-0000-00005BE00000}"/>
    <cellStyle name="Normal 3 4 3 2 4 3 3 3" xfId="22193" xr:uid="{00000000-0005-0000-0000-00005CE00000}"/>
    <cellStyle name="Normal 3 4 3 2 4 3 3 4" xfId="30579" xr:uid="{00000000-0005-0000-0000-00005DE00000}"/>
    <cellStyle name="Normal 3 4 3 2 4 3 3 5" xfId="38965" xr:uid="{00000000-0005-0000-0000-00005EE00000}"/>
    <cellStyle name="Normal 3 4 3 2 4 3 3 6" xfId="47351" xr:uid="{00000000-0005-0000-0000-00005FE00000}"/>
    <cellStyle name="Normal 3 4 3 2 4 3 3 7" xfId="55737" xr:uid="{00000000-0005-0000-0000-000060E00000}"/>
    <cellStyle name="Normal 3 4 3 2 4 3 4" xfId="10841" xr:uid="{00000000-0005-0000-0000-000061E00000}"/>
    <cellStyle name="Normal 3 4 3 2 4 3 5" xfId="19227" xr:uid="{00000000-0005-0000-0000-000062E00000}"/>
    <cellStyle name="Normal 3 4 3 2 4 3 6" xfId="27613" xr:uid="{00000000-0005-0000-0000-000063E00000}"/>
    <cellStyle name="Normal 3 4 3 2 4 3 7" xfId="35999" xr:uid="{00000000-0005-0000-0000-000064E00000}"/>
    <cellStyle name="Normal 3 4 3 2 4 3 8" xfId="44385" xr:uid="{00000000-0005-0000-0000-000065E00000}"/>
    <cellStyle name="Normal 3 4 3 2 4 3 9" xfId="52771" xr:uid="{00000000-0005-0000-0000-000066E00000}"/>
    <cellStyle name="Normal 3 4 3 2 4 4" xfId="4143" xr:uid="{00000000-0005-0000-0000-000067E00000}"/>
    <cellStyle name="Normal 3 4 3 2 4 4 2" xfId="15497" xr:uid="{00000000-0005-0000-0000-000068E00000}"/>
    <cellStyle name="Normal 3 4 3 2 4 4 3" xfId="23883" xr:uid="{00000000-0005-0000-0000-000069E00000}"/>
    <cellStyle name="Normal 3 4 3 2 4 4 4" xfId="32269" xr:uid="{00000000-0005-0000-0000-00006AE00000}"/>
    <cellStyle name="Normal 3 4 3 2 4 4 5" xfId="40655" xr:uid="{00000000-0005-0000-0000-00006BE00000}"/>
    <cellStyle name="Normal 3 4 3 2 4 4 6" xfId="49041" xr:uid="{00000000-0005-0000-0000-00006CE00000}"/>
    <cellStyle name="Normal 3 4 3 2 4 4 7" xfId="57427" xr:uid="{00000000-0005-0000-0000-00006DE00000}"/>
    <cellStyle name="Normal 3 4 3 2 4 5" xfId="7111" xr:uid="{00000000-0005-0000-0000-00006EE00000}"/>
    <cellStyle name="Normal 3 4 3 2 4 5 2" xfId="12787" xr:uid="{00000000-0005-0000-0000-00006FE00000}"/>
    <cellStyle name="Normal 3 4 3 2 4 5 3" xfId="21173" xr:uid="{00000000-0005-0000-0000-000070E00000}"/>
    <cellStyle name="Normal 3 4 3 2 4 5 4" xfId="29559" xr:uid="{00000000-0005-0000-0000-000071E00000}"/>
    <cellStyle name="Normal 3 4 3 2 4 5 5" xfId="37945" xr:uid="{00000000-0005-0000-0000-000072E00000}"/>
    <cellStyle name="Normal 3 4 3 2 4 5 6" xfId="46331" xr:uid="{00000000-0005-0000-0000-000073E00000}"/>
    <cellStyle name="Normal 3 4 3 2 4 5 7" xfId="54717" xr:uid="{00000000-0005-0000-0000-000074E00000}"/>
    <cellStyle name="Normal 3 4 3 2 4 6" xfId="9821" xr:uid="{00000000-0005-0000-0000-000075E00000}"/>
    <cellStyle name="Normal 3 4 3 2 4 7" xfId="18207" xr:uid="{00000000-0005-0000-0000-000076E00000}"/>
    <cellStyle name="Normal 3 4 3 2 4 8" xfId="26593" xr:uid="{00000000-0005-0000-0000-000077E00000}"/>
    <cellStyle name="Normal 3 4 3 2 4 9" xfId="34979" xr:uid="{00000000-0005-0000-0000-000078E00000}"/>
    <cellStyle name="Normal 3 4 3 2 5" xfId="1335" xr:uid="{00000000-0005-0000-0000-000079E00000}"/>
    <cellStyle name="Normal 3 4 3 2 5 10" xfId="51746" xr:uid="{00000000-0005-0000-0000-00007AE00000}"/>
    <cellStyle name="Normal 3 4 3 2 5 11" xfId="60132" xr:uid="{00000000-0005-0000-0000-00007BE00000}"/>
    <cellStyle name="Normal 3 4 3 2 5 2" xfId="3286" xr:uid="{00000000-0005-0000-0000-00007CE00000}"/>
    <cellStyle name="Normal 3 4 3 2 5 2 2" xfId="6003" xr:uid="{00000000-0005-0000-0000-00007DE00000}"/>
    <cellStyle name="Normal 3 4 3 2 5 2 2 2" xfId="17357" xr:uid="{00000000-0005-0000-0000-00007EE00000}"/>
    <cellStyle name="Normal 3 4 3 2 5 2 2 3" xfId="25743" xr:uid="{00000000-0005-0000-0000-00007FE00000}"/>
    <cellStyle name="Normal 3 4 3 2 5 2 2 4" xfId="34129" xr:uid="{00000000-0005-0000-0000-000080E00000}"/>
    <cellStyle name="Normal 3 4 3 2 5 2 2 5" xfId="42515" xr:uid="{00000000-0005-0000-0000-000081E00000}"/>
    <cellStyle name="Normal 3 4 3 2 5 2 2 6" xfId="50901" xr:uid="{00000000-0005-0000-0000-000082E00000}"/>
    <cellStyle name="Normal 3 4 3 2 5 2 2 7" xfId="59287" xr:uid="{00000000-0005-0000-0000-000083E00000}"/>
    <cellStyle name="Normal 3 4 3 2 5 2 3" xfId="8971" xr:uid="{00000000-0005-0000-0000-000084E00000}"/>
    <cellStyle name="Normal 3 4 3 2 5 2 3 2" xfId="14647" xr:uid="{00000000-0005-0000-0000-000085E00000}"/>
    <cellStyle name="Normal 3 4 3 2 5 2 3 3" xfId="23033" xr:uid="{00000000-0005-0000-0000-000086E00000}"/>
    <cellStyle name="Normal 3 4 3 2 5 2 3 4" xfId="31419" xr:uid="{00000000-0005-0000-0000-000087E00000}"/>
    <cellStyle name="Normal 3 4 3 2 5 2 3 5" xfId="39805" xr:uid="{00000000-0005-0000-0000-000088E00000}"/>
    <cellStyle name="Normal 3 4 3 2 5 2 3 6" xfId="48191" xr:uid="{00000000-0005-0000-0000-000089E00000}"/>
    <cellStyle name="Normal 3 4 3 2 5 2 3 7" xfId="56577" xr:uid="{00000000-0005-0000-0000-00008AE00000}"/>
    <cellStyle name="Normal 3 4 3 2 5 2 4" xfId="11681" xr:uid="{00000000-0005-0000-0000-00008BE00000}"/>
    <cellStyle name="Normal 3 4 3 2 5 2 5" xfId="20067" xr:uid="{00000000-0005-0000-0000-00008CE00000}"/>
    <cellStyle name="Normal 3 4 3 2 5 2 6" xfId="28453" xr:uid="{00000000-0005-0000-0000-00008DE00000}"/>
    <cellStyle name="Normal 3 4 3 2 5 2 7" xfId="36839" xr:uid="{00000000-0005-0000-0000-00008EE00000}"/>
    <cellStyle name="Normal 3 4 3 2 5 2 8" xfId="45225" xr:uid="{00000000-0005-0000-0000-00008FE00000}"/>
    <cellStyle name="Normal 3 4 3 2 5 2 9" xfId="53611" xr:uid="{00000000-0005-0000-0000-000090E00000}"/>
    <cellStyle name="Normal 3 4 3 2 5 3" xfId="4138" xr:uid="{00000000-0005-0000-0000-000091E00000}"/>
    <cellStyle name="Normal 3 4 3 2 5 3 2" xfId="15492" xr:uid="{00000000-0005-0000-0000-000092E00000}"/>
    <cellStyle name="Normal 3 4 3 2 5 3 3" xfId="23878" xr:uid="{00000000-0005-0000-0000-000093E00000}"/>
    <cellStyle name="Normal 3 4 3 2 5 3 4" xfId="32264" xr:uid="{00000000-0005-0000-0000-000094E00000}"/>
    <cellStyle name="Normal 3 4 3 2 5 3 5" xfId="40650" xr:uid="{00000000-0005-0000-0000-000095E00000}"/>
    <cellStyle name="Normal 3 4 3 2 5 3 6" xfId="49036" xr:uid="{00000000-0005-0000-0000-000096E00000}"/>
    <cellStyle name="Normal 3 4 3 2 5 3 7" xfId="57422" xr:uid="{00000000-0005-0000-0000-000097E00000}"/>
    <cellStyle name="Normal 3 4 3 2 5 4" xfId="7106" xr:uid="{00000000-0005-0000-0000-000098E00000}"/>
    <cellStyle name="Normal 3 4 3 2 5 4 2" xfId="12782" xr:uid="{00000000-0005-0000-0000-000099E00000}"/>
    <cellStyle name="Normal 3 4 3 2 5 4 3" xfId="21168" xr:uid="{00000000-0005-0000-0000-00009AE00000}"/>
    <cellStyle name="Normal 3 4 3 2 5 4 4" xfId="29554" xr:uid="{00000000-0005-0000-0000-00009BE00000}"/>
    <cellStyle name="Normal 3 4 3 2 5 4 5" xfId="37940" xr:uid="{00000000-0005-0000-0000-00009CE00000}"/>
    <cellStyle name="Normal 3 4 3 2 5 4 6" xfId="46326" xr:uid="{00000000-0005-0000-0000-00009DE00000}"/>
    <cellStyle name="Normal 3 4 3 2 5 4 7" xfId="54712" xr:uid="{00000000-0005-0000-0000-00009EE00000}"/>
    <cellStyle name="Normal 3 4 3 2 5 5" xfId="9816" xr:uid="{00000000-0005-0000-0000-00009FE00000}"/>
    <cellStyle name="Normal 3 4 3 2 5 6" xfId="18202" xr:uid="{00000000-0005-0000-0000-0000A0E00000}"/>
    <cellStyle name="Normal 3 4 3 2 5 7" xfId="26588" xr:uid="{00000000-0005-0000-0000-0000A1E00000}"/>
    <cellStyle name="Normal 3 4 3 2 5 8" xfId="34974" xr:uid="{00000000-0005-0000-0000-0000A2E00000}"/>
    <cellStyle name="Normal 3 4 3 2 5 9" xfId="43360" xr:uid="{00000000-0005-0000-0000-0000A3E00000}"/>
    <cellStyle name="Normal 3 4 3 2 6" xfId="1781" xr:uid="{00000000-0005-0000-0000-0000A4E00000}"/>
    <cellStyle name="Normal 3 4 3 2 6 10" xfId="52106" xr:uid="{00000000-0005-0000-0000-0000A5E00000}"/>
    <cellStyle name="Normal 3 4 3 2 6 11" xfId="60492" xr:uid="{00000000-0005-0000-0000-0000A6E00000}"/>
    <cellStyle name="Normal 3 4 3 2 6 2" xfId="2801" xr:uid="{00000000-0005-0000-0000-0000A7E00000}"/>
    <cellStyle name="Normal 3 4 3 2 6 2 2" xfId="5518" xr:uid="{00000000-0005-0000-0000-0000A8E00000}"/>
    <cellStyle name="Normal 3 4 3 2 6 2 2 2" xfId="16872" xr:uid="{00000000-0005-0000-0000-0000A9E00000}"/>
    <cellStyle name="Normal 3 4 3 2 6 2 2 3" xfId="25258" xr:uid="{00000000-0005-0000-0000-0000AAE00000}"/>
    <cellStyle name="Normal 3 4 3 2 6 2 2 4" xfId="33644" xr:uid="{00000000-0005-0000-0000-0000ABE00000}"/>
    <cellStyle name="Normal 3 4 3 2 6 2 2 5" xfId="42030" xr:uid="{00000000-0005-0000-0000-0000ACE00000}"/>
    <cellStyle name="Normal 3 4 3 2 6 2 2 6" xfId="50416" xr:uid="{00000000-0005-0000-0000-0000ADE00000}"/>
    <cellStyle name="Normal 3 4 3 2 6 2 2 7" xfId="58802" xr:uid="{00000000-0005-0000-0000-0000AEE00000}"/>
    <cellStyle name="Normal 3 4 3 2 6 2 3" xfId="8486" xr:uid="{00000000-0005-0000-0000-0000AFE00000}"/>
    <cellStyle name="Normal 3 4 3 2 6 2 3 2" xfId="14162" xr:uid="{00000000-0005-0000-0000-0000B0E00000}"/>
    <cellStyle name="Normal 3 4 3 2 6 2 3 3" xfId="22548" xr:uid="{00000000-0005-0000-0000-0000B1E00000}"/>
    <cellStyle name="Normal 3 4 3 2 6 2 3 4" xfId="30934" xr:uid="{00000000-0005-0000-0000-0000B2E00000}"/>
    <cellStyle name="Normal 3 4 3 2 6 2 3 5" xfId="39320" xr:uid="{00000000-0005-0000-0000-0000B3E00000}"/>
    <cellStyle name="Normal 3 4 3 2 6 2 3 6" xfId="47706" xr:uid="{00000000-0005-0000-0000-0000B4E00000}"/>
    <cellStyle name="Normal 3 4 3 2 6 2 3 7" xfId="56092" xr:uid="{00000000-0005-0000-0000-0000B5E00000}"/>
    <cellStyle name="Normal 3 4 3 2 6 2 4" xfId="11196" xr:uid="{00000000-0005-0000-0000-0000B6E00000}"/>
    <cellStyle name="Normal 3 4 3 2 6 2 5" xfId="19582" xr:uid="{00000000-0005-0000-0000-0000B7E00000}"/>
    <cellStyle name="Normal 3 4 3 2 6 2 6" xfId="27968" xr:uid="{00000000-0005-0000-0000-0000B8E00000}"/>
    <cellStyle name="Normal 3 4 3 2 6 2 7" xfId="36354" xr:uid="{00000000-0005-0000-0000-0000B9E00000}"/>
    <cellStyle name="Normal 3 4 3 2 6 2 8" xfId="44740" xr:uid="{00000000-0005-0000-0000-0000BAE00000}"/>
    <cellStyle name="Normal 3 4 3 2 6 2 9" xfId="53126" xr:uid="{00000000-0005-0000-0000-0000BBE00000}"/>
    <cellStyle name="Normal 3 4 3 2 6 3" xfId="4498" xr:uid="{00000000-0005-0000-0000-0000BCE00000}"/>
    <cellStyle name="Normal 3 4 3 2 6 3 2" xfId="15852" xr:uid="{00000000-0005-0000-0000-0000BDE00000}"/>
    <cellStyle name="Normal 3 4 3 2 6 3 3" xfId="24238" xr:uid="{00000000-0005-0000-0000-0000BEE00000}"/>
    <cellStyle name="Normal 3 4 3 2 6 3 4" xfId="32624" xr:uid="{00000000-0005-0000-0000-0000BFE00000}"/>
    <cellStyle name="Normal 3 4 3 2 6 3 5" xfId="41010" xr:uid="{00000000-0005-0000-0000-0000C0E00000}"/>
    <cellStyle name="Normal 3 4 3 2 6 3 6" xfId="49396" xr:uid="{00000000-0005-0000-0000-0000C1E00000}"/>
    <cellStyle name="Normal 3 4 3 2 6 3 7" xfId="57782" xr:uid="{00000000-0005-0000-0000-0000C2E00000}"/>
    <cellStyle name="Normal 3 4 3 2 6 4" xfId="7466" xr:uid="{00000000-0005-0000-0000-0000C3E00000}"/>
    <cellStyle name="Normal 3 4 3 2 6 4 2" xfId="13142" xr:uid="{00000000-0005-0000-0000-0000C4E00000}"/>
    <cellStyle name="Normal 3 4 3 2 6 4 3" xfId="21528" xr:uid="{00000000-0005-0000-0000-0000C5E00000}"/>
    <cellStyle name="Normal 3 4 3 2 6 4 4" xfId="29914" xr:uid="{00000000-0005-0000-0000-0000C6E00000}"/>
    <cellStyle name="Normal 3 4 3 2 6 4 5" xfId="38300" xr:uid="{00000000-0005-0000-0000-0000C7E00000}"/>
    <cellStyle name="Normal 3 4 3 2 6 4 6" xfId="46686" xr:uid="{00000000-0005-0000-0000-0000C8E00000}"/>
    <cellStyle name="Normal 3 4 3 2 6 4 7" xfId="55072" xr:uid="{00000000-0005-0000-0000-0000C9E00000}"/>
    <cellStyle name="Normal 3 4 3 2 6 5" xfId="10176" xr:uid="{00000000-0005-0000-0000-0000CAE00000}"/>
    <cellStyle name="Normal 3 4 3 2 6 6" xfId="18562" xr:uid="{00000000-0005-0000-0000-0000CBE00000}"/>
    <cellStyle name="Normal 3 4 3 2 6 7" xfId="26948" xr:uid="{00000000-0005-0000-0000-0000CCE00000}"/>
    <cellStyle name="Normal 3 4 3 2 6 8" xfId="35334" xr:uid="{00000000-0005-0000-0000-0000CDE00000}"/>
    <cellStyle name="Normal 3 4 3 2 6 9" xfId="43720" xr:uid="{00000000-0005-0000-0000-0000CEE00000}"/>
    <cellStyle name="Normal 3 4 3 2 7" xfId="2441" xr:uid="{00000000-0005-0000-0000-0000CFE00000}"/>
    <cellStyle name="Normal 3 4 3 2 7 2" xfId="5158" xr:uid="{00000000-0005-0000-0000-0000D0E00000}"/>
    <cellStyle name="Normal 3 4 3 2 7 2 2" xfId="16512" xr:uid="{00000000-0005-0000-0000-0000D1E00000}"/>
    <cellStyle name="Normal 3 4 3 2 7 2 3" xfId="24898" xr:uid="{00000000-0005-0000-0000-0000D2E00000}"/>
    <cellStyle name="Normal 3 4 3 2 7 2 4" xfId="33284" xr:uid="{00000000-0005-0000-0000-0000D3E00000}"/>
    <cellStyle name="Normal 3 4 3 2 7 2 5" xfId="41670" xr:uid="{00000000-0005-0000-0000-0000D4E00000}"/>
    <cellStyle name="Normal 3 4 3 2 7 2 6" xfId="50056" xr:uid="{00000000-0005-0000-0000-0000D5E00000}"/>
    <cellStyle name="Normal 3 4 3 2 7 2 7" xfId="58442" xr:uid="{00000000-0005-0000-0000-0000D6E00000}"/>
    <cellStyle name="Normal 3 4 3 2 7 3" xfId="8126" xr:uid="{00000000-0005-0000-0000-0000D7E00000}"/>
    <cellStyle name="Normal 3 4 3 2 7 3 2" xfId="13802" xr:uid="{00000000-0005-0000-0000-0000D8E00000}"/>
    <cellStyle name="Normal 3 4 3 2 7 3 3" xfId="22188" xr:uid="{00000000-0005-0000-0000-0000D9E00000}"/>
    <cellStyle name="Normal 3 4 3 2 7 3 4" xfId="30574" xr:uid="{00000000-0005-0000-0000-0000DAE00000}"/>
    <cellStyle name="Normal 3 4 3 2 7 3 5" xfId="38960" xr:uid="{00000000-0005-0000-0000-0000DBE00000}"/>
    <cellStyle name="Normal 3 4 3 2 7 3 6" xfId="47346" xr:uid="{00000000-0005-0000-0000-0000DCE00000}"/>
    <cellStyle name="Normal 3 4 3 2 7 3 7" xfId="55732" xr:uid="{00000000-0005-0000-0000-0000DDE00000}"/>
    <cellStyle name="Normal 3 4 3 2 7 4" xfId="10836" xr:uid="{00000000-0005-0000-0000-0000DEE00000}"/>
    <cellStyle name="Normal 3 4 3 2 7 5" xfId="19222" xr:uid="{00000000-0005-0000-0000-0000DFE00000}"/>
    <cellStyle name="Normal 3 4 3 2 7 6" xfId="27608" xr:uid="{00000000-0005-0000-0000-0000E0E00000}"/>
    <cellStyle name="Normal 3 4 3 2 7 7" xfId="35994" xr:uid="{00000000-0005-0000-0000-0000E1E00000}"/>
    <cellStyle name="Normal 3 4 3 2 7 8" xfId="44380" xr:uid="{00000000-0005-0000-0000-0000E2E00000}"/>
    <cellStyle name="Normal 3 4 3 2 7 9" xfId="52766" xr:uid="{00000000-0005-0000-0000-0000E3E00000}"/>
    <cellStyle name="Normal 3 4 3 2 8" xfId="807" xr:uid="{00000000-0005-0000-0000-0000E4E00000}"/>
    <cellStyle name="Normal 3 4 3 2 8 2" xfId="6621" xr:uid="{00000000-0005-0000-0000-0000E5E00000}"/>
    <cellStyle name="Normal 3 4 3 2 8 3" xfId="12297" xr:uid="{00000000-0005-0000-0000-0000E6E00000}"/>
    <cellStyle name="Normal 3 4 3 2 8 4" xfId="20683" xr:uid="{00000000-0005-0000-0000-0000E7E00000}"/>
    <cellStyle name="Normal 3 4 3 2 8 5" xfId="29069" xr:uid="{00000000-0005-0000-0000-0000E8E00000}"/>
    <cellStyle name="Normal 3 4 3 2 8 6" xfId="37455" xr:uid="{00000000-0005-0000-0000-0000E9E00000}"/>
    <cellStyle name="Normal 3 4 3 2 8 7" xfId="45841" xr:uid="{00000000-0005-0000-0000-0000EAE00000}"/>
    <cellStyle name="Normal 3 4 3 2 8 8" xfId="54227" xr:uid="{00000000-0005-0000-0000-0000EBE00000}"/>
    <cellStyle name="Normal 3 4 3 2 9" xfId="3653" xr:uid="{00000000-0005-0000-0000-0000ECE00000}"/>
    <cellStyle name="Normal 3 4 3 2 9 2" xfId="15007" xr:uid="{00000000-0005-0000-0000-0000EDE00000}"/>
    <cellStyle name="Normal 3 4 3 2 9 3" xfId="23393" xr:uid="{00000000-0005-0000-0000-0000EEE00000}"/>
    <cellStyle name="Normal 3 4 3 2 9 4" xfId="31779" xr:uid="{00000000-0005-0000-0000-0000EFE00000}"/>
    <cellStyle name="Normal 3 4 3 2 9 5" xfId="40165" xr:uid="{00000000-0005-0000-0000-0000F0E00000}"/>
    <cellStyle name="Normal 3 4 3 2 9 6" xfId="48551" xr:uid="{00000000-0005-0000-0000-0000F1E00000}"/>
    <cellStyle name="Normal 3 4 3 2 9 7" xfId="56937" xr:uid="{00000000-0005-0000-0000-0000F2E00000}"/>
    <cellStyle name="Normal 3 4 3 2_Sheet1" xfId="514" xr:uid="{00000000-0005-0000-0000-0000F3E00000}"/>
    <cellStyle name="Normal 3 4 3 20" xfId="61013" xr:uid="{00000000-0005-0000-0000-0000F4E00000}"/>
    <cellStyle name="Normal 3 4 3 3" xfId="515" xr:uid="{00000000-0005-0000-0000-0000F5E00000}"/>
    <cellStyle name="Normal 3 4 3 3 10" xfId="9335" xr:uid="{00000000-0005-0000-0000-0000F6E00000}"/>
    <cellStyle name="Normal 3 4 3 3 11" xfId="17721" xr:uid="{00000000-0005-0000-0000-0000F7E00000}"/>
    <cellStyle name="Normal 3 4 3 3 12" xfId="26107" xr:uid="{00000000-0005-0000-0000-0000F8E00000}"/>
    <cellStyle name="Normal 3 4 3 3 13" xfId="34493" xr:uid="{00000000-0005-0000-0000-0000F9E00000}"/>
    <cellStyle name="Normal 3 4 3 3 14" xfId="42879" xr:uid="{00000000-0005-0000-0000-0000FAE00000}"/>
    <cellStyle name="Normal 3 4 3 3 15" xfId="51265" xr:uid="{00000000-0005-0000-0000-0000FBE00000}"/>
    <cellStyle name="Normal 3 4 3 3 16" xfId="59651" xr:uid="{00000000-0005-0000-0000-0000FCE00000}"/>
    <cellStyle name="Normal 3 4 3 3 17" xfId="61018" xr:uid="{00000000-0005-0000-0000-0000FDE00000}"/>
    <cellStyle name="Normal 3 4 3 3 2" xfId="516" xr:uid="{00000000-0005-0000-0000-0000FEE00000}"/>
    <cellStyle name="Normal 3 4 3 3 2 10" xfId="34494" xr:uid="{00000000-0005-0000-0000-0000FFE00000}"/>
    <cellStyle name="Normal 3 4 3 3 2 11" xfId="42880" xr:uid="{00000000-0005-0000-0000-000000E10000}"/>
    <cellStyle name="Normal 3 4 3 3 2 12" xfId="51266" xr:uid="{00000000-0005-0000-0000-000001E10000}"/>
    <cellStyle name="Normal 3 4 3 3 2 13" xfId="59652" xr:uid="{00000000-0005-0000-0000-000002E10000}"/>
    <cellStyle name="Normal 3 4 3 3 2 14" xfId="61019" xr:uid="{00000000-0005-0000-0000-000003E10000}"/>
    <cellStyle name="Normal 3 4 3 3 2 2" xfId="1342" xr:uid="{00000000-0005-0000-0000-000004E10000}"/>
    <cellStyle name="Normal 3 4 3 3 2 2 10" xfId="51753" xr:uid="{00000000-0005-0000-0000-000005E10000}"/>
    <cellStyle name="Normal 3 4 3 3 2 2 11" xfId="60139" xr:uid="{00000000-0005-0000-0000-000006E10000}"/>
    <cellStyle name="Normal 3 4 3 3 2 2 12" xfId="61514" xr:uid="{00000000-0005-0000-0000-000007E10000}"/>
    <cellStyle name="Normal 3 4 3 3 2 2 2" xfId="3293" xr:uid="{00000000-0005-0000-0000-000008E10000}"/>
    <cellStyle name="Normal 3 4 3 3 2 2 2 2" xfId="6010" xr:uid="{00000000-0005-0000-0000-000009E10000}"/>
    <cellStyle name="Normal 3 4 3 3 2 2 2 2 2" xfId="17364" xr:uid="{00000000-0005-0000-0000-00000AE10000}"/>
    <cellStyle name="Normal 3 4 3 3 2 2 2 2 3" xfId="25750" xr:uid="{00000000-0005-0000-0000-00000BE10000}"/>
    <cellStyle name="Normal 3 4 3 3 2 2 2 2 4" xfId="34136" xr:uid="{00000000-0005-0000-0000-00000CE10000}"/>
    <cellStyle name="Normal 3 4 3 3 2 2 2 2 5" xfId="42522" xr:uid="{00000000-0005-0000-0000-00000DE10000}"/>
    <cellStyle name="Normal 3 4 3 3 2 2 2 2 6" xfId="50908" xr:uid="{00000000-0005-0000-0000-00000EE10000}"/>
    <cellStyle name="Normal 3 4 3 3 2 2 2 2 7" xfId="59294" xr:uid="{00000000-0005-0000-0000-00000FE10000}"/>
    <cellStyle name="Normal 3 4 3 3 2 2 2 3" xfId="8978" xr:uid="{00000000-0005-0000-0000-000010E10000}"/>
    <cellStyle name="Normal 3 4 3 3 2 2 2 3 2" xfId="14654" xr:uid="{00000000-0005-0000-0000-000011E10000}"/>
    <cellStyle name="Normal 3 4 3 3 2 2 2 3 3" xfId="23040" xr:uid="{00000000-0005-0000-0000-000012E10000}"/>
    <cellStyle name="Normal 3 4 3 3 2 2 2 3 4" xfId="31426" xr:uid="{00000000-0005-0000-0000-000013E10000}"/>
    <cellStyle name="Normal 3 4 3 3 2 2 2 3 5" xfId="39812" xr:uid="{00000000-0005-0000-0000-000014E10000}"/>
    <cellStyle name="Normal 3 4 3 3 2 2 2 3 6" xfId="48198" xr:uid="{00000000-0005-0000-0000-000015E10000}"/>
    <cellStyle name="Normal 3 4 3 3 2 2 2 3 7" xfId="56584" xr:uid="{00000000-0005-0000-0000-000016E10000}"/>
    <cellStyle name="Normal 3 4 3 3 2 2 2 4" xfId="11688" xr:uid="{00000000-0005-0000-0000-000017E10000}"/>
    <cellStyle name="Normal 3 4 3 3 2 2 2 5" xfId="20074" xr:uid="{00000000-0005-0000-0000-000018E10000}"/>
    <cellStyle name="Normal 3 4 3 3 2 2 2 6" xfId="28460" xr:uid="{00000000-0005-0000-0000-000019E10000}"/>
    <cellStyle name="Normal 3 4 3 3 2 2 2 7" xfId="36846" xr:uid="{00000000-0005-0000-0000-00001AE10000}"/>
    <cellStyle name="Normal 3 4 3 3 2 2 2 8" xfId="45232" xr:uid="{00000000-0005-0000-0000-00001BE10000}"/>
    <cellStyle name="Normal 3 4 3 3 2 2 2 9" xfId="53618" xr:uid="{00000000-0005-0000-0000-00001CE10000}"/>
    <cellStyle name="Normal 3 4 3 3 2 2 3" xfId="4145" xr:uid="{00000000-0005-0000-0000-00001DE10000}"/>
    <cellStyle name="Normal 3 4 3 3 2 2 3 2" xfId="15499" xr:uid="{00000000-0005-0000-0000-00001EE10000}"/>
    <cellStyle name="Normal 3 4 3 3 2 2 3 3" xfId="23885" xr:uid="{00000000-0005-0000-0000-00001FE10000}"/>
    <cellStyle name="Normal 3 4 3 3 2 2 3 4" xfId="32271" xr:uid="{00000000-0005-0000-0000-000020E10000}"/>
    <cellStyle name="Normal 3 4 3 3 2 2 3 5" xfId="40657" xr:uid="{00000000-0005-0000-0000-000021E10000}"/>
    <cellStyle name="Normal 3 4 3 3 2 2 3 6" xfId="49043" xr:uid="{00000000-0005-0000-0000-000022E10000}"/>
    <cellStyle name="Normal 3 4 3 3 2 2 3 7" xfId="57429" xr:uid="{00000000-0005-0000-0000-000023E10000}"/>
    <cellStyle name="Normal 3 4 3 3 2 2 4" xfId="7113" xr:uid="{00000000-0005-0000-0000-000024E10000}"/>
    <cellStyle name="Normal 3 4 3 3 2 2 4 2" xfId="12789" xr:uid="{00000000-0005-0000-0000-000025E10000}"/>
    <cellStyle name="Normal 3 4 3 3 2 2 4 3" xfId="21175" xr:uid="{00000000-0005-0000-0000-000026E10000}"/>
    <cellStyle name="Normal 3 4 3 3 2 2 4 4" xfId="29561" xr:uid="{00000000-0005-0000-0000-000027E10000}"/>
    <cellStyle name="Normal 3 4 3 3 2 2 4 5" xfId="37947" xr:uid="{00000000-0005-0000-0000-000028E10000}"/>
    <cellStyle name="Normal 3 4 3 3 2 2 4 6" xfId="46333" xr:uid="{00000000-0005-0000-0000-000029E10000}"/>
    <cellStyle name="Normal 3 4 3 3 2 2 4 7" xfId="54719" xr:uid="{00000000-0005-0000-0000-00002AE10000}"/>
    <cellStyle name="Normal 3 4 3 3 2 2 5" xfId="9823" xr:uid="{00000000-0005-0000-0000-00002BE10000}"/>
    <cellStyle name="Normal 3 4 3 3 2 2 6" xfId="18209" xr:uid="{00000000-0005-0000-0000-00002CE10000}"/>
    <cellStyle name="Normal 3 4 3 3 2 2 7" xfId="26595" xr:uid="{00000000-0005-0000-0000-00002DE10000}"/>
    <cellStyle name="Normal 3 4 3 3 2 2 8" xfId="34981" xr:uid="{00000000-0005-0000-0000-00002EE10000}"/>
    <cellStyle name="Normal 3 4 3 3 2 2 9" xfId="43367" xr:uid="{00000000-0005-0000-0000-00002FE10000}"/>
    <cellStyle name="Normal 3 4 3 3 2 3" xfId="1786" xr:uid="{00000000-0005-0000-0000-000030E10000}"/>
    <cellStyle name="Normal 3 4 3 3 2 3 10" xfId="52111" xr:uid="{00000000-0005-0000-0000-000031E10000}"/>
    <cellStyle name="Normal 3 4 3 3 2 3 11" xfId="60497" xr:uid="{00000000-0005-0000-0000-000032E10000}"/>
    <cellStyle name="Normal 3 4 3 3 2 3 2" xfId="2806" xr:uid="{00000000-0005-0000-0000-000033E10000}"/>
    <cellStyle name="Normal 3 4 3 3 2 3 2 2" xfId="5523" xr:uid="{00000000-0005-0000-0000-000034E10000}"/>
    <cellStyle name="Normal 3 4 3 3 2 3 2 2 2" xfId="16877" xr:uid="{00000000-0005-0000-0000-000035E10000}"/>
    <cellStyle name="Normal 3 4 3 3 2 3 2 2 3" xfId="25263" xr:uid="{00000000-0005-0000-0000-000036E10000}"/>
    <cellStyle name="Normal 3 4 3 3 2 3 2 2 4" xfId="33649" xr:uid="{00000000-0005-0000-0000-000037E10000}"/>
    <cellStyle name="Normal 3 4 3 3 2 3 2 2 5" xfId="42035" xr:uid="{00000000-0005-0000-0000-000038E10000}"/>
    <cellStyle name="Normal 3 4 3 3 2 3 2 2 6" xfId="50421" xr:uid="{00000000-0005-0000-0000-000039E10000}"/>
    <cellStyle name="Normal 3 4 3 3 2 3 2 2 7" xfId="58807" xr:uid="{00000000-0005-0000-0000-00003AE10000}"/>
    <cellStyle name="Normal 3 4 3 3 2 3 2 3" xfId="8491" xr:uid="{00000000-0005-0000-0000-00003BE10000}"/>
    <cellStyle name="Normal 3 4 3 3 2 3 2 3 2" xfId="14167" xr:uid="{00000000-0005-0000-0000-00003CE10000}"/>
    <cellStyle name="Normal 3 4 3 3 2 3 2 3 3" xfId="22553" xr:uid="{00000000-0005-0000-0000-00003DE10000}"/>
    <cellStyle name="Normal 3 4 3 3 2 3 2 3 4" xfId="30939" xr:uid="{00000000-0005-0000-0000-00003EE10000}"/>
    <cellStyle name="Normal 3 4 3 3 2 3 2 3 5" xfId="39325" xr:uid="{00000000-0005-0000-0000-00003FE10000}"/>
    <cellStyle name="Normal 3 4 3 3 2 3 2 3 6" xfId="47711" xr:uid="{00000000-0005-0000-0000-000040E10000}"/>
    <cellStyle name="Normal 3 4 3 3 2 3 2 3 7" xfId="56097" xr:uid="{00000000-0005-0000-0000-000041E10000}"/>
    <cellStyle name="Normal 3 4 3 3 2 3 2 4" xfId="11201" xr:uid="{00000000-0005-0000-0000-000042E10000}"/>
    <cellStyle name="Normal 3 4 3 3 2 3 2 5" xfId="19587" xr:uid="{00000000-0005-0000-0000-000043E10000}"/>
    <cellStyle name="Normal 3 4 3 3 2 3 2 6" xfId="27973" xr:uid="{00000000-0005-0000-0000-000044E10000}"/>
    <cellStyle name="Normal 3 4 3 3 2 3 2 7" xfId="36359" xr:uid="{00000000-0005-0000-0000-000045E10000}"/>
    <cellStyle name="Normal 3 4 3 3 2 3 2 8" xfId="44745" xr:uid="{00000000-0005-0000-0000-000046E10000}"/>
    <cellStyle name="Normal 3 4 3 3 2 3 2 9" xfId="53131" xr:uid="{00000000-0005-0000-0000-000047E10000}"/>
    <cellStyle name="Normal 3 4 3 3 2 3 3" xfId="4503" xr:uid="{00000000-0005-0000-0000-000048E10000}"/>
    <cellStyle name="Normal 3 4 3 3 2 3 3 2" xfId="15857" xr:uid="{00000000-0005-0000-0000-000049E10000}"/>
    <cellStyle name="Normal 3 4 3 3 2 3 3 3" xfId="24243" xr:uid="{00000000-0005-0000-0000-00004AE10000}"/>
    <cellStyle name="Normal 3 4 3 3 2 3 3 4" xfId="32629" xr:uid="{00000000-0005-0000-0000-00004BE10000}"/>
    <cellStyle name="Normal 3 4 3 3 2 3 3 5" xfId="41015" xr:uid="{00000000-0005-0000-0000-00004CE10000}"/>
    <cellStyle name="Normal 3 4 3 3 2 3 3 6" xfId="49401" xr:uid="{00000000-0005-0000-0000-00004DE10000}"/>
    <cellStyle name="Normal 3 4 3 3 2 3 3 7" xfId="57787" xr:uid="{00000000-0005-0000-0000-00004EE10000}"/>
    <cellStyle name="Normal 3 4 3 3 2 3 4" xfId="7471" xr:uid="{00000000-0005-0000-0000-00004FE10000}"/>
    <cellStyle name="Normal 3 4 3 3 2 3 4 2" xfId="13147" xr:uid="{00000000-0005-0000-0000-000050E10000}"/>
    <cellStyle name="Normal 3 4 3 3 2 3 4 3" xfId="21533" xr:uid="{00000000-0005-0000-0000-000051E10000}"/>
    <cellStyle name="Normal 3 4 3 3 2 3 4 4" xfId="29919" xr:uid="{00000000-0005-0000-0000-000052E10000}"/>
    <cellStyle name="Normal 3 4 3 3 2 3 4 5" xfId="38305" xr:uid="{00000000-0005-0000-0000-000053E10000}"/>
    <cellStyle name="Normal 3 4 3 3 2 3 4 6" xfId="46691" xr:uid="{00000000-0005-0000-0000-000054E10000}"/>
    <cellStyle name="Normal 3 4 3 3 2 3 4 7" xfId="55077" xr:uid="{00000000-0005-0000-0000-000055E10000}"/>
    <cellStyle name="Normal 3 4 3 3 2 3 5" xfId="10181" xr:uid="{00000000-0005-0000-0000-000056E10000}"/>
    <cellStyle name="Normal 3 4 3 3 2 3 6" xfId="18567" xr:uid="{00000000-0005-0000-0000-000057E10000}"/>
    <cellStyle name="Normal 3 4 3 3 2 3 7" xfId="26953" xr:uid="{00000000-0005-0000-0000-000058E10000}"/>
    <cellStyle name="Normal 3 4 3 3 2 3 8" xfId="35339" xr:uid="{00000000-0005-0000-0000-000059E10000}"/>
    <cellStyle name="Normal 3 4 3 3 2 3 9" xfId="43725" xr:uid="{00000000-0005-0000-0000-00005AE10000}"/>
    <cellStyle name="Normal 3 4 3 3 2 4" xfId="2448" xr:uid="{00000000-0005-0000-0000-00005BE10000}"/>
    <cellStyle name="Normal 3 4 3 3 2 4 2" xfId="5165" xr:uid="{00000000-0005-0000-0000-00005CE10000}"/>
    <cellStyle name="Normal 3 4 3 3 2 4 2 2" xfId="16519" xr:uid="{00000000-0005-0000-0000-00005DE10000}"/>
    <cellStyle name="Normal 3 4 3 3 2 4 2 3" xfId="24905" xr:uid="{00000000-0005-0000-0000-00005EE10000}"/>
    <cellStyle name="Normal 3 4 3 3 2 4 2 4" xfId="33291" xr:uid="{00000000-0005-0000-0000-00005FE10000}"/>
    <cellStyle name="Normal 3 4 3 3 2 4 2 5" xfId="41677" xr:uid="{00000000-0005-0000-0000-000060E10000}"/>
    <cellStyle name="Normal 3 4 3 3 2 4 2 6" xfId="50063" xr:uid="{00000000-0005-0000-0000-000061E10000}"/>
    <cellStyle name="Normal 3 4 3 3 2 4 2 7" xfId="58449" xr:uid="{00000000-0005-0000-0000-000062E10000}"/>
    <cellStyle name="Normal 3 4 3 3 2 4 3" xfId="8133" xr:uid="{00000000-0005-0000-0000-000063E10000}"/>
    <cellStyle name="Normal 3 4 3 3 2 4 3 2" xfId="13809" xr:uid="{00000000-0005-0000-0000-000064E10000}"/>
    <cellStyle name="Normal 3 4 3 3 2 4 3 3" xfId="22195" xr:uid="{00000000-0005-0000-0000-000065E10000}"/>
    <cellStyle name="Normal 3 4 3 3 2 4 3 4" xfId="30581" xr:uid="{00000000-0005-0000-0000-000066E10000}"/>
    <cellStyle name="Normal 3 4 3 3 2 4 3 5" xfId="38967" xr:uid="{00000000-0005-0000-0000-000067E10000}"/>
    <cellStyle name="Normal 3 4 3 3 2 4 3 6" xfId="47353" xr:uid="{00000000-0005-0000-0000-000068E10000}"/>
    <cellStyle name="Normal 3 4 3 3 2 4 3 7" xfId="55739" xr:uid="{00000000-0005-0000-0000-000069E10000}"/>
    <cellStyle name="Normal 3 4 3 3 2 4 4" xfId="10843" xr:uid="{00000000-0005-0000-0000-00006AE10000}"/>
    <cellStyle name="Normal 3 4 3 3 2 4 5" xfId="19229" xr:uid="{00000000-0005-0000-0000-00006BE10000}"/>
    <cellStyle name="Normal 3 4 3 3 2 4 6" xfId="27615" xr:uid="{00000000-0005-0000-0000-00006CE10000}"/>
    <cellStyle name="Normal 3 4 3 3 2 4 7" xfId="36001" xr:uid="{00000000-0005-0000-0000-00006DE10000}"/>
    <cellStyle name="Normal 3 4 3 3 2 4 8" xfId="44387" xr:uid="{00000000-0005-0000-0000-00006EE10000}"/>
    <cellStyle name="Normal 3 4 3 3 2 4 9" xfId="52773" xr:uid="{00000000-0005-0000-0000-00006FE10000}"/>
    <cellStyle name="Normal 3 4 3 3 2 5" xfId="3658" xr:uid="{00000000-0005-0000-0000-000070E10000}"/>
    <cellStyle name="Normal 3 4 3 3 2 5 2" xfId="15012" xr:uid="{00000000-0005-0000-0000-000071E10000}"/>
    <cellStyle name="Normal 3 4 3 3 2 5 3" xfId="23398" xr:uid="{00000000-0005-0000-0000-000072E10000}"/>
    <cellStyle name="Normal 3 4 3 3 2 5 4" xfId="31784" xr:uid="{00000000-0005-0000-0000-000073E10000}"/>
    <cellStyle name="Normal 3 4 3 3 2 5 5" xfId="40170" xr:uid="{00000000-0005-0000-0000-000074E10000}"/>
    <cellStyle name="Normal 3 4 3 3 2 5 6" xfId="48556" xr:uid="{00000000-0005-0000-0000-000075E10000}"/>
    <cellStyle name="Normal 3 4 3 3 2 5 7" xfId="56942" xr:uid="{00000000-0005-0000-0000-000076E10000}"/>
    <cellStyle name="Normal 3 4 3 3 2 6" xfId="6626" xr:uid="{00000000-0005-0000-0000-000077E10000}"/>
    <cellStyle name="Normal 3 4 3 3 2 6 2" xfId="12302" xr:uid="{00000000-0005-0000-0000-000078E10000}"/>
    <cellStyle name="Normal 3 4 3 3 2 6 3" xfId="20688" xr:uid="{00000000-0005-0000-0000-000079E10000}"/>
    <cellStyle name="Normal 3 4 3 3 2 6 4" xfId="29074" xr:uid="{00000000-0005-0000-0000-00007AE10000}"/>
    <cellStyle name="Normal 3 4 3 3 2 6 5" xfId="37460" xr:uid="{00000000-0005-0000-0000-00007BE10000}"/>
    <cellStyle name="Normal 3 4 3 3 2 6 6" xfId="45846" xr:uid="{00000000-0005-0000-0000-00007CE10000}"/>
    <cellStyle name="Normal 3 4 3 3 2 6 7" xfId="54232" xr:uid="{00000000-0005-0000-0000-00007DE10000}"/>
    <cellStyle name="Normal 3 4 3 3 2 7" xfId="9336" xr:uid="{00000000-0005-0000-0000-00007EE10000}"/>
    <cellStyle name="Normal 3 4 3 3 2 8" xfId="17722" xr:uid="{00000000-0005-0000-0000-00007FE10000}"/>
    <cellStyle name="Normal 3 4 3 3 2 9" xfId="26108" xr:uid="{00000000-0005-0000-0000-000080E10000}"/>
    <cellStyle name="Normal 3 4 3 3 3" xfId="1343" xr:uid="{00000000-0005-0000-0000-000081E10000}"/>
    <cellStyle name="Normal 3 4 3 3 3 10" xfId="43368" xr:uid="{00000000-0005-0000-0000-000082E10000}"/>
    <cellStyle name="Normal 3 4 3 3 3 11" xfId="51754" xr:uid="{00000000-0005-0000-0000-000083E10000}"/>
    <cellStyle name="Normal 3 4 3 3 3 12" xfId="60140" xr:uid="{00000000-0005-0000-0000-000084E10000}"/>
    <cellStyle name="Normal 3 4 3 3 3 13" xfId="61513" xr:uid="{00000000-0005-0000-0000-000085E10000}"/>
    <cellStyle name="Normal 3 4 3 3 3 2" xfId="1969" xr:uid="{00000000-0005-0000-0000-000086E10000}"/>
    <cellStyle name="Normal 3 4 3 3 3 2 10" xfId="52294" xr:uid="{00000000-0005-0000-0000-000087E10000}"/>
    <cellStyle name="Normal 3 4 3 3 3 2 11" xfId="60680" xr:uid="{00000000-0005-0000-0000-000088E10000}"/>
    <cellStyle name="Normal 3 4 3 3 3 2 2" xfId="3294" xr:uid="{00000000-0005-0000-0000-000089E10000}"/>
    <cellStyle name="Normal 3 4 3 3 3 2 2 2" xfId="6011" xr:uid="{00000000-0005-0000-0000-00008AE10000}"/>
    <cellStyle name="Normal 3 4 3 3 3 2 2 2 2" xfId="17365" xr:uid="{00000000-0005-0000-0000-00008BE10000}"/>
    <cellStyle name="Normal 3 4 3 3 3 2 2 2 3" xfId="25751" xr:uid="{00000000-0005-0000-0000-00008CE10000}"/>
    <cellStyle name="Normal 3 4 3 3 3 2 2 2 4" xfId="34137" xr:uid="{00000000-0005-0000-0000-00008DE10000}"/>
    <cellStyle name="Normal 3 4 3 3 3 2 2 2 5" xfId="42523" xr:uid="{00000000-0005-0000-0000-00008EE10000}"/>
    <cellStyle name="Normal 3 4 3 3 3 2 2 2 6" xfId="50909" xr:uid="{00000000-0005-0000-0000-00008FE10000}"/>
    <cellStyle name="Normal 3 4 3 3 3 2 2 2 7" xfId="59295" xr:uid="{00000000-0005-0000-0000-000090E10000}"/>
    <cellStyle name="Normal 3 4 3 3 3 2 2 3" xfId="8979" xr:uid="{00000000-0005-0000-0000-000091E10000}"/>
    <cellStyle name="Normal 3 4 3 3 3 2 2 3 2" xfId="14655" xr:uid="{00000000-0005-0000-0000-000092E10000}"/>
    <cellStyle name="Normal 3 4 3 3 3 2 2 3 3" xfId="23041" xr:uid="{00000000-0005-0000-0000-000093E10000}"/>
    <cellStyle name="Normal 3 4 3 3 3 2 2 3 4" xfId="31427" xr:uid="{00000000-0005-0000-0000-000094E10000}"/>
    <cellStyle name="Normal 3 4 3 3 3 2 2 3 5" xfId="39813" xr:uid="{00000000-0005-0000-0000-000095E10000}"/>
    <cellStyle name="Normal 3 4 3 3 3 2 2 3 6" xfId="48199" xr:uid="{00000000-0005-0000-0000-000096E10000}"/>
    <cellStyle name="Normal 3 4 3 3 3 2 2 3 7" xfId="56585" xr:uid="{00000000-0005-0000-0000-000097E10000}"/>
    <cellStyle name="Normal 3 4 3 3 3 2 2 4" xfId="11689" xr:uid="{00000000-0005-0000-0000-000098E10000}"/>
    <cellStyle name="Normal 3 4 3 3 3 2 2 5" xfId="20075" xr:uid="{00000000-0005-0000-0000-000099E10000}"/>
    <cellStyle name="Normal 3 4 3 3 3 2 2 6" xfId="28461" xr:uid="{00000000-0005-0000-0000-00009AE10000}"/>
    <cellStyle name="Normal 3 4 3 3 3 2 2 7" xfId="36847" xr:uid="{00000000-0005-0000-0000-00009BE10000}"/>
    <cellStyle name="Normal 3 4 3 3 3 2 2 8" xfId="45233" xr:uid="{00000000-0005-0000-0000-00009CE10000}"/>
    <cellStyle name="Normal 3 4 3 3 3 2 2 9" xfId="53619" xr:uid="{00000000-0005-0000-0000-00009DE10000}"/>
    <cellStyle name="Normal 3 4 3 3 3 2 3" xfId="4686" xr:uid="{00000000-0005-0000-0000-00009EE10000}"/>
    <cellStyle name="Normal 3 4 3 3 3 2 3 2" xfId="16040" xr:uid="{00000000-0005-0000-0000-00009FE10000}"/>
    <cellStyle name="Normal 3 4 3 3 3 2 3 3" xfId="24426" xr:uid="{00000000-0005-0000-0000-0000A0E10000}"/>
    <cellStyle name="Normal 3 4 3 3 3 2 3 4" xfId="32812" xr:uid="{00000000-0005-0000-0000-0000A1E10000}"/>
    <cellStyle name="Normal 3 4 3 3 3 2 3 5" xfId="41198" xr:uid="{00000000-0005-0000-0000-0000A2E10000}"/>
    <cellStyle name="Normal 3 4 3 3 3 2 3 6" xfId="49584" xr:uid="{00000000-0005-0000-0000-0000A3E10000}"/>
    <cellStyle name="Normal 3 4 3 3 3 2 3 7" xfId="57970" xr:uid="{00000000-0005-0000-0000-0000A4E10000}"/>
    <cellStyle name="Normal 3 4 3 3 3 2 4" xfId="7654" xr:uid="{00000000-0005-0000-0000-0000A5E10000}"/>
    <cellStyle name="Normal 3 4 3 3 3 2 4 2" xfId="13330" xr:uid="{00000000-0005-0000-0000-0000A6E10000}"/>
    <cellStyle name="Normal 3 4 3 3 3 2 4 3" xfId="21716" xr:uid="{00000000-0005-0000-0000-0000A7E10000}"/>
    <cellStyle name="Normal 3 4 3 3 3 2 4 4" xfId="30102" xr:uid="{00000000-0005-0000-0000-0000A8E10000}"/>
    <cellStyle name="Normal 3 4 3 3 3 2 4 5" xfId="38488" xr:uid="{00000000-0005-0000-0000-0000A9E10000}"/>
    <cellStyle name="Normal 3 4 3 3 3 2 4 6" xfId="46874" xr:uid="{00000000-0005-0000-0000-0000AAE10000}"/>
    <cellStyle name="Normal 3 4 3 3 3 2 4 7" xfId="55260" xr:uid="{00000000-0005-0000-0000-0000ABE10000}"/>
    <cellStyle name="Normal 3 4 3 3 3 2 5" xfId="10364" xr:uid="{00000000-0005-0000-0000-0000ACE10000}"/>
    <cellStyle name="Normal 3 4 3 3 3 2 6" xfId="18750" xr:uid="{00000000-0005-0000-0000-0000ADE10000}"/>
    <cellStyle name="Normal 3 4 3 3 3 2 7" xfId="27136" xr:uid="{00000000-0005-0000-0000-0000AEE10000}"/>
    <cellStyle name="Normal 3 4 3 3 3 2 8" xfId="35522" xr:uid="{00000000-0005-0000-0000-0000AFE10000}"/>
    <cellStyle name="Normal 3 4 3 3 3 2 9" xfId="43908" xr:uid="{00000000-0005-0000-0000-0000B0E10000}"/>
    <cellStyle name="Normal 3 4 3 3 3 3" xfId="2449" xr:uid="{00000000-0005-0000-0000-0000B1E10000}"/>
    <cellStyle name="Normal 3 4 3 3 3 3 2" xfId="5166" xr:uid="{00000000-0005-0000-0000-0000B2E10000}"/>
    <cellStyle name="Normal 3 4 3 3 3 3 2 2" xfId="16520" xr:uid="{00000000-0005-0000-0000-0000B3E10000}"/>
    <cellStyle name="Normal 3 4 3 3 3 3 2 3" xfId="24906" xr:uid="{00000000-0005-0000-0000-0000B4E10000}"/>
    <cellStyle name="Normal 3 4 3 3 3 3 2 4" xfId="33292" xr:uid="{00000000-0005-0000-0000-0000B5E10000}"/>
    <cellStyle name="Normal 3 4 3 3 3 3 2 5" xfId="41678" xr:uid="{00000000-0005-0000-0000-0000B6E10000}"/>
    <cellStyle name="Normal 3 4 3 3 3 3 2 6" xfId="50064" xr:uid="{00000000-0005-0000-0000-0000B7E10000}"/>
    <cellStyle name="Normal 3 4 3 3 3 3 2 7" xfId="58450" xr:uid="{00000000-0005-0000-0000-0000B8E10000}"/>
    <cellStyle name="Normal 3 4 3 3 3 3 3" xfId="8134" xr:uid="{00000000-0005-0000-0000-0000B9E10000}"/>
    <cellStyle name="Normal 3 4 3 3 3 3 3 2" xfId="13810" xr:uid="{00000000-0005-0000-0000-0000BAE10000}"/>
    <cellStyle name="Normal 3 4 3 3 3 3 3 3" xfId="22196" xr:uid="{00000000-0005-0000-0000-0000BBE10000}"/>
    <cellStyle name="Normal 3 4 3 3 3 3 3 4" xfId="30582" xr:uid="{00000000-0005-0000-0000-0000BCE10000}"/>
    <cellStyle name="Normal 3 4 3 3 3 3 3 5" xfId="38968" xr:uid="{00000000-0005-0000-0000-0000BDE10000}"/>
    <cellStyle name="Normal 3 4 3 3 3 3 3 6" xfId="47354" xr:uid="{00000000-0005-0000-0000-0000BEE10000}"/>
    <cellStyle name="Normal 3 4 3 3 3 3 3 7" xfId="55740" xr:uid="{00000000-0005-0000-0000-0000BFE10000}"/>
    <cellStyle name="Normal 3 4 3 3 3 3 4" xfId="10844" xr:uid="{00000000-0005-0000-0000-0000C0E10000}"/>
    <cellStyle name="Normal 3 4 3 3 3 3 5" xfId="19230" xr:uid="{00000000-0005-0000-0000-0000C1E10000}"/>
    <cellStyle name="Normal 3 4 3 3 3 3 6" xfId="27616" xr:uid="{00000000-0005-0000-0000-0000C2E10000}"/>
    <cellStyle name="Normal 3 4 3 3 3 3 7" xfId="36002" xr:uid="{00000000-0005-0000-0000-0000C3E10000}"/>
    <cellStyle name="Normal 3 4 3 3 3 3 8" xfId="44388" xr:uid="{00000000-0005-0000-0000-0000C4E10000}"/>
    <cellStyle name="Normal 3 4 3 3 3 3 9" xfId="52774" xr:uid="{00000000-0005-0000-0000-0000C5E10000}"/>
    <cellStyle name="Normal 3 4 3 3 3 4" xfId="4146" xr:uid="{00000000-0005-0000-0000-0000C6E10000}"/>
    <cellStyle name="Normal 3 4 3 3 3 4 2" xfId="15500" xr:uid="{00000000-0005-0000-0000-0000C7E10000}"/>
    <cellStyle name="Normal 3 4 3 3 3 4 3" xfId="23886" xr:uid="{00000000-0005-0000-0000-0000C8E10000}"/>
    <cellStyle name="Normal 3 4 3 3 3 4 4" xfId="32272" xr:uid="{00000000-0005-0000-0000-0000C9E10000}"/>
    <cellStyle name="Normal 3 4 3 3 3 4 5" xfId="40658" xr:uid="{00000000-0005-0000-0000-0000CAE10000}"/>
    <cellStyle name="Normal 3 4 3 3 3 4 6" xfId="49044" xr:uid="{00000000-0005-0000-0000-0000CBE10000}"/>
    <cellStyle name="Normal 3 4 3 3 3 4 7" xfId="57430" xr:uid="{00000000-0005-0000-0000-0000CCE10000}"/>
    <cellStyle name="Normal 3 4 3 3 3 5" xfId="7114" xr:uid="{00000000-0005-0000-0000-0000CDE10000}"/>
    <cellStyle name="Normal 3 4 3 3 3 5 2" xfId="12790" xr:uid="{00000000-0005-0000-0000-0000CEE10000}"/>
    <cellStyle name="Normal 3 4 3 3 3 5 3" xfId="21176" xr:uid="{00000000-0005-0000-0000-0000CFE10000}"/>
    <cellStyle name="Normal 3 4 3 3 3 5 4" xfId="29562" xr:uid="{00000000-0005-0000-0000-0000D0E10000}"/>
    <cellStyle name="Normal 3 4 3 3 3 5 5" xfId="37948" xr:uid="{00000000-0005-0000-0000-0000D1E10000}"/>
    <cellStyle name="Normal 3 4 3 3 3 5 6" xfId="46334" xr:uid="{00000000-0005-0000-0000-0000D2E10000}"/>
    <cellStyle name="Normal 3 4 3 3 3 5 7" xfId="54720" xr:uid="{00000000-0005-0000-0000-0000D3E10000}"/>
    <cellStyle name="Normal 3 4 3 3 3 6" xfId="9824" xr:uid="{00000000-0005-0000-0000-0000D4E10000}"/>
    <cellStyle name="Normal 3 4 3 3 3 7" xfId="18210" xr:uid="{00000000-0005-0000-0000-0000D5E10000}"/>
    <cellStyle name="Normal 3 4 3 3 3 8" xfId="26596" xr:uid="{00000000-0005-0000-0000-0000D6E10000}"/>
    <cellStyle name="Normal 3 4 3 3 3 9" xfId="34982" xr:uid="{00000000-0005-0000-0000-0000D7E10000}"/>
    <cellStyle name="Normal 3 4 3 3 4" xfId="1341" xr:uid="{00000000-0005-0000-0000-0000D8E10000}"/>
    <cellStyle name="Normal 3 4 3 3 4 10" xfId="51752" xr:uid="{00000000-0005-0000-0000-0000D9E10000}"/>
    <cellStyle name="Normal 3 4 3 3 4 11" xfId="60138" xr:uid="{00000000-0005-0000-0000-0000DAE10000}"/>
    <cellStyle name="Normal 3 4 3 3 4 2" xfId="3292" xr:uid="{00000000-0005-0000-0000-0000DBE10000}"/>
    <cellStyle name="Normal 3 4 3 3 4 2 2" xfId="6009" xr:uid="{00000000-0005-0000-0000-0000DCE10000}"/>
    <cellStyle name="Normal 3 4 3 3 4 2 2 2" xfId="17363" xr:uid="{00000000-0005-0000-0000-0000DDE10000}"/>
    <cellStyle name="Normal 3 4 3 3 4 2 2 3" xfId="25749" xr:uid="{00000000-0005-0000-0000-0000DEE10000}"/>
    <cellStyle name="Normal 3 4 3 3 4 2 2 4" xfId="34135" xr:uid="{00000000-0005-0000-0000-0000DFE10000}"/>
    <cellStyle name="Normal 3 4 3 3 4 2 2 5" xfId="42521" xr:uid="{00000000-0005-0000-0000-0000E0E10000}"/>
    <cellStyle name="Normal 3 4 3 3 4 2 2 6" xfId="50907" xr:uid="{00000000-0005-0000-0000-0000E1E10000}"/>
    <cellStyle name="Normal 3 4 3 3 4 2 2 7" xfId="59293" xr:uid="{00000000-0005-0000-0000-0000E2E10000}"/>
    <cellStyle name="Normal 3 4 3 3 4 2 3" xfId="8977" xr:uid="{00000000-0005-0000-0000-0000E3E10000}"/>
    <cellStyle name="Normal 3 4 3 3 4 2 3 2" xfId="14653" xr:uid="{00000000-0005-0000-0000-0000E4E10000}"/>
    <cellStyle name="Normal 3 4 3 3 4 2 3 3" xfId="23039" xr:uid="{00000000-0005-0000-0000-0000E5E10000}"/>
    <cellStyle name="Normal 3 4 3 3 4 2 3 4" xfId="31425" xr:uid="{00000000-0005-0000-0000-0000E6E10000}"/>
    <cellStyle name="Normal 3 4 3 3 4 2 3 5" xfId="39811" xr:uid="{00000000-0005-0000-0000-0000E7E10000}"/>
    <cellStyle name="Normal 3 4 3 3 4 2 3 6" xfId="48197" xr:uid="{00000000-0005-0000-0000-0000E8E10000}"/>
    <cellStyle name="Normal 3 4 3 3 4 2 3 7" xfId="56583" xr:uid="{00000000-0005-0000-0000-0000E9E10000}"/>
    <cellStyle name="Normal 3 4 3 3 4 2 4" xfId="11687" xr:uid="{00000000-0005-0000-0000-0000EAE10000}"/>
    <cellStyle name="Normal 3 4 3 3 4 2 5" xfId="20073" xr:uid="{00000000-0005-0000-0000-0000EBE10000}"/>
    <cellStyle name="Normal 3 4 3 3 4 2 6" xfId="28459" xr:uid="{00000000-0005-0000-0000-0000ECE10000}"/>
    <cellStyle name="Normal 3 4 3 3 4 2 7" xfId="36845" xr:uid="{00000000-0005-0000-0000-0000EDE10000}"/>
    <cellStyle name="Normal 3 4 3 3 4 2 8" xfId="45231" xr:uid="{00000000-0005-0000-0000-0000EEE10000}"/>
    <cellStyle name="Normal 3 4 3 3 4 2 9" xfId="53617" xr:uid="{00000000-0005-0000-0000-0000EFE10000}"/>
    <cellStyle name="Normal 3 4 3 3 4 3" xfId="4144" xr:uid="{00000000-0005-0000-0000-0000F0E10000}"/>
    <cellStyle name="Normal 3 4 3 3 4 3 2" xfId="15498" xr:uid="{00000000-0005-0000-0000-0000F1E10000}"/>
    <cellStyle name="Normal 3 4 3 3 4 3 3" xfId="23884" xr:uid="{00000000-0005-0000-0000-0000F2E10000}"/>
    <cellStyle name="Normal 3 4 3 3 4 3 4" xfId="32270" xr:uid="{00000000-0005-0000-0000-0000F3E10000}"/>
    <cellStyle name="Normal 3 4 3 3 4 3 5" xfId="40656" xr:uid="{00000000-0005-0000-0000-0000F4E10000}"/>
    <cellStyle name="Normal 3 4 3 3 4 3 6" xfId="49042" xr:uid="{00000000-0005-0000-0000-0000F5E10000}"/>
    <cellStyle name="Normal 3 4 3 3 4 3 7" xfId="57428" xr:uid="{00000000-0005-0000-0000-0000F6E10000}"/>
    <cellStyle name="Normal 3 4 3 3 4 4" xfId="7112" xr:uid="{00000000-0005-0000-0000-0000F7E10000}"/>
    <cellStyle name="Normal 3 4 3 3 4 4 2" xfId="12788" xr:uid="{00000000-0005-0000-0000-0000F8E10000}"/>
    <cellStyle name="Normal 3 4 3 3 4 4 3" xfId="21174" xr:uid="{00000000-0005-0000-0000-0000F9E10000}"/>
    <cellStyle name="Normal 3 4 3 3 4 4 4" xfId="29560" xr:uid="{00000000-0005-0000-0000-0000FAE10000}"/>
    <cellStyle name="Normal 3 4 3 3 4 4 5" xfId="37946" xr:uid="{00000000-0005-0000-0000-0000FBE10000}"/>
    <cellStyle name="Normal 3 4 3 3 4 4 6" xfId="46332" xr:uid="{00000000-0005-0000-0000-0000FCE10000}"/>
    <cellStyle name="Normal 3 4 3 3 4 4 7" xfId="54718" xr:uid="{00000000-0005-0000-0000-0000FDE10000}"/>
    <cellStyle name="Normal 3 4 3 3 4 5" xfId="9822" xr:uid="{00000000-0005-0000-0000-0000FEE10000}"/>
    <cellStyle name="Normal 3 4 3 3 4 6" xfId="18208" xr:uid="{00000000-0005-0000-0000-0000FFE10000}"/>
    <cellStyle name="Normal 3 4 3 3 4 7" xfId="26594" xr:uid="{00000000-0005-0000-0000-000000E20000}"/>
    <cellStyle name="Normal 3 4 3 3 4 8" xfId="34980" xr:uid="{00000000-0005-0000-0000-000001E20000}"/>
    <cellStyle name="Normal 3 4 3 3 4 9" xfId="43366" xr:uid="{00000000-0005-0000-0000-000002E20000}"/>
    <cellStyle name="Normal 3 4 3 3 5" xfId="1785" xr:uid="{00000000-0005-0000-0000-000003E20000}"/>
    <cellStyle name="Normal 3 4 3 3 5 10" xfId="52110" xr:uid="{00000000-0005-0000-0000-000004E20000}"/>
    <cellStyle name="Normal 3 4 3 3 5 11" xfId="60496" xr:uid="{00000000-0005-0000-0000-000005E20000}"/>
    <cellStyle name="Normal 3 4 3 3 5 2" xfId="2805" xr:uid="{00000000-0005-0000-0000-000006E20000}"/>
    <cellStyle name="Normal 3 4 3 3 5 2 2" xfId="5522" xr:uid="{00000000-0005-0000-0000-000007E20000}"/>
    <cellStyle name="Normal 3 4 3 3 5 2 2 2" xfId="16876" xr:uid="{00000000-0005-0000-0000-000008E20000}"/>
    <cellStyle name="Normal 3 4 3 3 5 2 2 3" xfId="25262" xr:uid="{00000000-0005-0000-0000-000009E20000}"/>
    <cellStyle name="Normal 3 4 3 3 5 2 2 4" xfId="33648" xr:uid="{00000000-0005-0000-0000-00000AE20000}"/>
    <cellStyle name="Normal 3 4 3 3 5 2 2 5" xfId="42034" xr:uid="{00000000-0005-0000-0000-00000BE20000}"/>
    <cellStyle name="Normal 3 4 3 3 5 2 2 6" xfId="50420" xr:uid="{00000000-0005-0000-0000-00000CE20000}"/>
    <cellStyle name="Normal 3 4 3 3 5 2 2 7" xfId="58806" xr:uid="{00000000-0005-0000-0000-00000DE20000}"/>
    <cellStyle name="Normal 3 4 3 3 5 2 3" xfId="8490" xr:uid="{00000000-0005-0000-0000-00000EE20000}"/>
    <cellStyle name="Normal 3 4 3 3 5 2 3 2" xfId="14166" xr:uid="{00000000-0005-0000-0000-00000FE20000}"/>
    <cellStyle name="Normal 3 4 3 3 5 2 3 3" xfId="22552" xr:uid="{00000000-0005-0000-0000-000010E20000}"/>
    <cellStyle name="Normal 3 4 3 3 5 2 3 4" xfId="30938" xr:uid="{00000000-0005-0000-0000-000011E20000}"/>
    <cellStyle name="Normal 3 4 3 3 5 2 3 5" xfId="39324" xr:uid="{00000000-0005-0000-0000-000012E20000}"/>
    <cellStyle name="Normal 3 4 3 3 5 2 3 6" xfId="47710" xr:uid="{00000000-0005-0000-0000-000013E20000}"/>
    <cellStyle name="Normal 3 4 3 3 5 2 3 7" xfId="56096" xr:uid="{00000000-0005-0000-0000-000014E20000}"/>
    <cellStyle name="Normal 3 4 3 3 5 2 4" xfId="11200" xr:uid="{00000000-0005-0000-0000-000015E20000}"/>
    <cellStyle name="Normal 3 4 3 3 5 2 5" xfId="19586" xr:uid="{00000000-0005-0000-0000-000016E20000}"/>
    <cellStyle name="Normal 3 4 3 3 5 2 6" xfId="27972" xr:uid="{00000000-0005-0000-0000-000017E20000}"/>
    <cellStyle name="Normal 3 4 3 3 5 2 7" xfId="36358" xr:uid="{00000000-0005-0000-0000-000018E20000}"/>
    <cellStyle name="Normal 3 4 3 3 5 2 8" xfId="44744" xr:uid="{00000000-0005-0000-0000-000019E20000}"/>
    <cellStyle name="Normal 3 4 3 3 5 2 9" xfId="53130" xr:uid="{00000000-0005-0000-0000-00001AE20000}"/>
    <cellStyle name="Normal 3 4 3 3 5 3" xfId="4502" xr:uid="{00000000-0005-0000-0000-00001BE20000}"/>
    <cellStyle name="Normal 3 4 3 3 5 3 2" xfId="15856" xr:uid="{00000000-0005-0000-0000-00001CE20000}"/>
    <cellStyle name="Normal 3 4 3 3 5 3 3" xfId="24242" xr:uid="{00000000-0005-0000-0000-00001DE20000}"/>
    <cellStyle name="Normal 3 4 3 3 5 3 4" xfId="32628" xr:uid="{00000000-0005-0000-0000-00001EE20000}"/>
    <cellStyle name="Normal 3 4 3 3 5 3 5" xfId="41014" xr:uid="{00000000-0005-0000-0000-00001FE20000}"/>
    <cellStyle name="Normal 3 4 3 3 5 3 6" xfId="49400" xr:uid="{00000000-0005-0000-0000-000020E20000}"/>
    <cellStyle name="Normal 3 4 3 3 5 3 7" xfId="57786" xr:uid="{00000000-0005-0000-0000-000021E20000}"/>
    <cellStyle name="Normal 3 4 3 3 5 4" xfId="7470" xr:uid="{00000000-0005-0000-0000-000022E20000}"/>
    <cellStyle name="Normal 3 4 3 3 5 4 2" xfId="13146" xr:uid="{00000000-0005-0000-0000-000023E20000}"/>
    <cellStyle name="Normal 3 4 3 3 5 4 3" xfId="21532" xr:uid="{00000000-0005-0000-0000-000024E20000}"/>
    <cellStyle name="Normal 3 4 3 3 5 4 4" xfId="29918" xr:uid="{00000000-0005-0000-0000-000025E20000}"/>
    <cellStyle name="Normal 3 4 3 3 5 4 5" xfId="38304" xr:uid="{00000000-0005-0000-0000-000026E20000}"/>
    <cellStyle name="Normal 3 4 3 3 5 4 6" xfId="46690" xr:uid="{00000000-0005-0000-0000-000027E20000}"/>
    <cellStyle name="Normal 3 4 3 3 5 4 7" xfId="55076" xr:uid="{00000000-0005-0000-0000-000028E20000}"/>
    <cellStyle name="Normal 3 4 3 3 5 5" xfId="10180" xr:uid="{00000000-0005-0000-0000-000029E20000}"/>
    <cellStyle name="Normal 3 4 3 3 5 6" xfId="18566" xr:uid="{00000000-0005-0000-0000-00002AE20000}"/>
    <cellStyle name="Normal 3 4 3 3 5 7" xfId="26952" xr:uid="{00000000-0005-0000-0000-00002BE20000}"/>
    <cellStyle name="Normal 3 4 3 3 5 8" xfId="35338" xr:uid="{00000000-0005-0000-0000-00002CE20000}"/>
    <cellStyle name="Normal 3 4 3 3 5 9" xfId="43724" xr:uid="{00000000-0005-0000-0000-00002DE20000}"/>
    <cellStyle name="Normal 3 4 3 3 6" xfId="2447" xr:uid="{00000000-0005-0000-0000-00002EE20000}"/>
    <cellStyle name="Normal 3 4 3 3 6 2" xfId="5164" xr:uid="{00000000-0005-0000-0000-00002FE20000}"/>
    <cellStyle name="Normal 3 4 3 3 6 2 2" xfId="16518" xr:uid="{00000000-0005-0000-0000-000030E20000}"/>
    <cellStyle name="Normal 3 4 3 3 6 2 3" xfId="24904" xr:uid="{00000000-0005-0000-0000-000031E20000}"/>
    <cellStyle name="Normal 3 4 3 3 6 2 4" xfId="33290" xr:uid="{00000000-0005-0000-0000-000032E20000}"/>
    <cellStyle name="Normal 3 4 3 3 6 2 5" xfId="41676" xr:uid="{00000000-0005-0000-0000-000033E20000}"/>
    <cellStyle name="Normal 3 4 3 3 6 2 6" xfId="50062" xr:uid="{00000000-0005-0000-0000-000034E20000}"/>
    <cellStyle name="Normal 3 4 3 3 6 2 7" xfId="58448" xr:uid="{00000000-0005-0000-0000-000035E20000}"/>
    <cellStyle name="Normal 3 4 3 3 6 3" xfId="8132" xr:uid="{00000000-0005-0000-0000-000036E20000}"/>
    <cellStyle name="Normal 3 4 3 3 6 3 2" xfId="13808" xr:uid="{00000000-0005-0000-0000-000037E20000}"/>
    <cellStyle name="Normal 3 4 3 3 6 3 3" xfId="22194" xr:uid="{00000000-0005-0000-0000-000038E20000}"/>
    <cellStyle name="Normal 3 4 3 3 6 3 4" xfId="30580" xr:uid="{00000000-0005-0000-0000-000039E20000}"/>
    <cellStyle name="Normal 3 4 3 3 6 3 5" xfId="38966" xr:uid="{00000000-0005-0000-0000-00003AE20000}"/>
    <cellStyle name="Normal 3 4 3 3 6 3 6" xfId="47352" xr:uid="{00000000-0005-0000-0000-00003BE20000}"/>
    <cellStyle name="Normal 3 4 3 3 6 3 7" xfId="55738" xr:uid="{00000000-0005-0000-0000-00003CE20000}"/>
    <cellStyle name="Normal 3 4 3 3 6 4" xfId="10842" xr:uid="{00000000-0005-0000-0000-00003DE20000}"/>
    <cellStyle name="Normal 3 4 3 3 6 5" xfId="19228" xr:uid="{00000000-0005-0000-0000-00003EE20000}"/>
    <cellStyle name="Normal 3 4 3 3 6 6" xfId="27614" xr:uid="{00000000-0005-0000-0000-00003FE20000}"/>
    <cellStyle name="Normal 3 4 3 3 6 7" xfId="36000" xr:uid="{00000000-0005-0000-0000-000040E20000}"/>
    <cellStyle name="Normal 3 4 3 3 6 8" xfId="44386" xr:uid="{00000000-0005-0000-0000-000041E20000}"/>
    <cellStyle name="Normal 3 4 3 3 6 9" xfId="52772" xr:uid="{00000000-0005-0000-0000-000042E20000}"/>
    <cellStyle name="Normal 3 4 3 3 7" xfId="810" xr:uid="{00000000-0005-0000-0000-000043E20000}"/>
    <cellStyle name="Normal 3 4 3 3 7 2" xfId="6625" xr:uid="{00000000-0005-0000-0000-000044E20000}"/>
    <cellStyle name="Normal 3 4 3 3 7 3" xfId="12301" xr:uid="{00000000-0005-0000-0000-000045E20000}"/>
    <cellStyle name="Normal 3 4 3 3 7 4" xfId="20687" xr:uid="{00000000-0005-0000-0000-000046E20000}"/>
    <cellStyle name="Normal 3 4 3 3 7 5" xfId="29073" xr:uid="{00000000-0005-0000-0000-000047E20000}"/>
    <cellStyle name="Normal 3 4 3 3 7 6" xfId="37459" xr:uid="{00000000-0005-0000-0000-000048E20000}"/>
    <cellStyle name="Normal 3 4 3 3 7 7" xfId="45845" xr:uid="{00000000-0005-0000-0000-000049E20000}"/>
    <cellStyle name="Normal 3 4 3 3 7 8" xfId="54231" xr:uid="{00000000-0005-0000-0000-00004AE20000}"/>
    <cellStyle name="Normal 3 4 3 3 8" xfId="3657" xr:uid="{00000000-0005-0000-0000-00004BE20000}"/>
    <cellStyle name="Normal 3 4 3 3 8 2" xfId="15011" xr:uid="{00000000-0005-0000-0000-00004CE20000}"/>
    <cellStyle name="Normal 3 4 3 3 8 3" xfId="23397" xr:uid="{00000000-0005-0000-0000-00004DE20000}"/>
    <cellStyle name="Normal 3 4 3 3 8 4" xfId="31783" xr:uid="{00000000-0005-0000-0000-00004EE20000}"/>
    <cellStyle name="Normal 3 4 3 3 8 5" xfId="40169" xr:uid="{00000000-0005-0000-0000-00004FE20000}"/>
    <cellStyle name="Normal 3 4 3 3 8 6" xfId="48555" xr:uid="{00000000-0005-0000-0000-000050E20000}"/>
    <cellStyle name="Normal 3 4 3 3 8 7" xfId="56941" xr:uid="{00000000-0005-0000-0000-000051E20000}"/>
    <cellStyle name="Normal 3 4 3 3 9" xfId="6173" xr:uid="{00000000-0005-0000-0000-000052E20000}"/>
    <cellStyle name="Normal 3 4 3 3 9 2" xfId="11849" xr:uid="{00000000-0005-0000-0000-000053E20000}"/>
    <cellStyle name="Normal 3 4 3 3 9 3" xfId="20235" xr:uid="{00000000-0005-0000-0000-000054E20000}"/>
    <cellStyle name="Normal 3 4 3 3 9 4" xfId="28621" xr:uid="{00000000-0005-0000-0000-000055E20000}"/>
    <cellStyle name="Normal 3 4 3 3 9 5" xfId="37007" xr:uid="{00000000-0005-0000-0000-000056E20000}"/>
    <cellStyle name="Normal 3 4 3 3 9 6" xfId="45393" xr:uid="{00000000-0005-0000-0000-000057E20000}"/>
    <cellStyle name="Normal 3 4 3 3 9 7" xfId="53779" xr:uid="{00000000-0005-0000-0000-000058E20000}"/>
    <cellStyle name="Normal 3 4 3 3_Sheet1" xfId="517" xr:uid="{00000000-0005-0000-0000-000059E20000}"/>
    <cellStyle name="Normal 3 4 3 4" xfId="518" xr:uid="{00000000-0005-0000-0000-00005AE20000}"/>
    <cellStyle name="Normal 3 4 3 4 10" xfId="9337" xr:uid="{00000000-0005-0000-0000-00005BE20000}"/>
    <cellStyle name="Normal 3 4 3 4 11" xfId="17723" xr:uid="{00000000-0005-0000-0000-00005CE20000}"/>
    <cellStyle name="Normal 3 4 3 4 12" xfId="26109" xr:uid="{00000000-0005-0000-0000-00005DE20000}"/>
    <cellStyle name="Normal 3 4 3 4 13" xfId="34495" xr:uid="{00000000-0005-0000-0000-00005EE20000}"/>
    <cellStyle name="Normal 3 4 3 4 14" xfId="42881" xr:uid="{00000000-0005-0000-0000-00005FE20000}"/>
    <cellStyle name="Normal 3 4 3 4 15" xfId="51267" xr:uid="{00000000-0005-0000-0000-000060E20000}"/>
    <cellStyle name="Normal 3 4 3 4 16" xfId="59653" xr:uid="{00000000-0005-0000-0000-000061E20000}"/>
    <cellStyle name="Normal 3 4 3 4 17" xfId="61020" xr:uid="{00000000-0005-0000-0000-000062E20000}"/>
    <cellStyle name="Normal 3 4 3 4 2" xfId="519" xr:uid="{00000000-0005-0000-0000-000063E20000}"/>
    <cellStyle name="Normal 3 4 3 4 2 10" xfId="34496" xr:uid="{00000000-0005-0000-0000-000064E20000}"/>
    <cellStyle name="Normal 3 4 3 4 2 11" xfId="42882" xr:uid="{00000000-0005-0000-0000-000065E20000}"/>
    <cellStyle name="Normal 3 4 3 4 2 12" xfId="51268" xr:uid="{00000000-0005-0000-0000-000066E20000}"/>
    <cellStyle name="Normal 3 4 3 4 2 13" xfId="59654" xr:uid="{00000000-0005-0000-0000-000067E20000}"/>
    <cellStyle name="Normal 3 4 3 4 2 14" xfId="61021" xr:uid="{00000000-0005-0000-0000-000068E20000}"/>
    <cellStyle name="Normal 3 4 3 4 2 2" xfId="1345" xr:uid="{00000000-0005-0000-0000-000069E20000}"/>
    <cellStyle name="Normal 3 4 3 4 2 2 10" xfId="51756" xr:uid="{00000000-0005-0000-0000-00006AE20000}"/>
    <cellStyle name="Normal 3 4 3 4 2 2 11" xfId="60142" xr:uid="{00000000-0005-0000-0000-00006BE20000}"/>
    <cellStyle name="Normal 3 4 3 4 2 2 12" xfId="61516" xr:uid="{00000000-0005-0000-0000-00006CE20000}"/>
    <cellStyle name="Normal 3 4 3 4 2 2 2" xfId="3296" xr:uid="{00000000-0005-0000-0000-00006DE20000}"/>
    <cellStyle name="Normal 3 4 3 4 2 2 2 2" xfId="6013" xr:uid="{00000000-0005-0000-0000-00006EE20000}"/>
    <cellStyle name="Normal 3 4 3 4 2 2 2 2 2" xfId="17367" xr:uid="{00000000-0005-0000-0000-00006FE20000}"/>
    <cellStyle name="Normal 3 4 3 4 2 2 2 2 3" xfId="25753" xr:uid="{00000000-0005-0000-0000-000070E20000}"/>
    <cellStyle name="Normal 3 4 3 4 2 2 2 2 4" xfId="34139" xr:uid="{00000000-0005-0000-0000-000071E20000}"/>
    <cellStyle name="Normal 3 4 3 4 2 2 2 2 5" xfId="42525" xr:uid="{00000000-0005-0000-0000-000072E20000}"/>
    <cellStyle name="Normal 3 4 3 4 2 2 2 2 6" xfId="50911" xr:uid="{00000000-0005-0000-0000-000073E20000}"/>
    <cellStyle name="Normal 3 4 3 4 2 2 2 2 7" xfId="59297" xr:uid="{00000000-0005-0000-0000-000074E20000}"/>
    <cellStyle name="Normal 3 4 3 4 2 2 2 3" xfId="8981" xr:uid="{00000000-0005-0000-0000-000075E20000}"/>
    <cellStyle name="Normal 3 4 3 4 2 2 2 3 2" xfId="14657" xr:uid="{00000000-0005-0000-0000-000076E20000}"/>
    <cellStyle name="Normal 3 4 3 4 2 2 2 3 3" xfId="23043" xr:uid="{00000000-0005-0000-0000-000077E20000}"/>
    <cellStyle name="Normal 3 4 3 4 2 2 2 3 4" xfId="31429" xr:uid="{00000000-0005-0000-0000-000078E20000}"/>
    <cellStyle name="Normal 3 4 3 4 2 2 2 3 5" xfId="39815" xr:uid="{00000000-0005-0000-0000-000079E20000}"/>
    <cellStyle name="Normal 3 4 3 4 2 2 2 3 6" xfId="48201" xr:uid="{00000000-0005-0000-0000-00007AE20000}"/>
    <cellStyle name="Normal 3 4 3 4 2 2 2 3 7" xfId="56587" xr:uid="{00000000-0005-0000-0000-00007BE20000}"/>
    <cellStyle name="Normal 3 4 3 4 2 2 2 4" xfId="11691" xr:uid="{00000000-0005-0000-0000-00007CE20000}"/>
    <cellStyle name="Normal 3 4 3 4 2 2 2 5" xfId="20077" xr:uid="{00000000-0005-0000-0000-00007DE20000}"/>
    <cellStyle name="Normal 3 4 3 4 2 2 2 6" xfId="28463" xr:uid="{00000000-0005-0000-0000-00007EE20000}"/>
    <cellStyle name="Normal 3 4 3 4 2 2 2 7" xfId="36849" xr:uid="{00000000-0005-0000-0000-00007FE20000}"/>
    <cellStyle name="Normal 3 4 3 4 2 2 2 8" xfId="45235" xr:uid="{00000000-0005-0000-0000-000080E20000}"/>
    <cellStyle name="Normal 3 4 3 4 2 2 2 9" xfId="53621" xr:uid="{00000000-0005-0000-0000-000081E20000}"/>
    <cellStyle name="Normal 3 4 3 4 2 2 3" xfId="4148" xr:uid="{00000000-0005-0000-0000-000082E20000}"/>
    <cellStyle name="Normal 3 4 3 4 2 2 3 2" xfId="15502" xr:uid="{00000000-0005-0000-0000-000083E20000}"/>
    <cellStyle name="Normal 3 4 3 4 2 2 3 3" xfId="23888" xr:uid="{00000000-0005-0000-0000-000084E20000}"/>
    <cellStyle name="Normal 3 4 3 4 2 2 3 4" xfId="32274" xr:uid="{00000000-0005-0000-0000-000085E20000}"/>
    <cellStyle name="Normal 3 4 3 4 2 2 3 5" xfId="40660" xr:uid="{00000000-0005-0000-0000-000086E20000}"/>
    <cellStyle name="Normal 3 4 3 4 2 2 3 6" xfId="49046" xr:uid="{00000000-0005-0000-0000-000087E20000}"/>
    <cellStyle name="Normal 3 4 3 4 2 2 3 7" xfId="57432" xr:uid="{00000000-0005-0000-0000-000088E20000}"/>
    <cellStyle name="Normal 3 4 3 4 2 2 4" xfId="7116" xr:uid="{00000000-0005-0000-0000-000089E20000}"/>
    <cellStyle name="Normal 3 4 3 4 2 2 4 2" xfId="12792" xr:uid="{00000000-0005-0000-0000-00008AE20000}"/>
    <cellStyle name="Normal 3 4 3 4 2 2 4 3" xfId="21178" xr:uid="{00000000-0005-0000-0000-00008BE20000}"/>
    <cellStyle name="Normal 3 4 3 4 2 2 4 4" xfId="29564" xr:uid="{00000000-0005-0000-0000-00008CE20000}"/>
    <cellStyle name="Normal 3 4 3 4 2 2 4 5" xfId="37950" xr:uid="{00000000-0005-0000-0000-00008DE20000}"/>
    <cellStyle name="Normal 3 4 3 4 2 2 4 6" xfId="46336" xr:uid="{00000000-0005-0000-0000-00008EE20000}"/>
    <cellStyle name="Normal 3 4 3 4 2 2 4 7" xfId="54722" xr:uid="{00000000-0005-0000-0000-00008FE20000}"/>
    <cellStyle name="Normal 3 4 3 4 2 2 5" xfId="9826" xr:uid="{00000000-0005-0000-0000-000090E20000}"/>
    <cellStyle name="Normal 3 4 3 4 2 2 6" xfId="18212" xr:uid="{00000000-0005-0000-0000-000091E20000}"/>
    <cellStyle name="Normal 3 4 3 4 2 2 7" xfId="26598" xr:uid="{00000000-0005-0000-0000-000092E20000}"/>
    <cellStyle name="Normal 3 4 3 4 2 2 8" xfId="34984" xr:uid="{00000000-0005-0000-0000-000093E20000}"/>
    <cellStyle name="Normal 3 4 3 4 2 2 9" xfId="43370" xr:uid="{00000000-0005-0000-0000-000094E20000}"/>
    <cellStyle name="Normal 3 4 3 4 2 3" xfId="1788" xr:uid="{00000000-0005-0000-0000-000095E20000}"/>
    <cellStyle name="Normal 3 4 3 4 2 3 10" xfId="52113" xr:uid="{00000000-0005-0000-0000-000096E20000}"/>
    <cellStyle name="Normal 3 4 3 4 2 3 11" xfId="60499" xr:uid="{00000000-0005-0000-0000-000097E20000}"/>
    <cellStyle name="Normal 3 4 3 4 2 3 2" xfId="2808" xr:uid="{00000000-0005-0000-0000-000098E20000}"/>
    <cellStyle name="Normal 3 4 3 4 2 3 2 2" xfId="5525" xr:uid="{00000000-0005-0000-0000-000099E20000}"/>
    <cellStyle name="Normal 3 4 3 4 2 3 2 2 2" xfId="16879" xr:uid="{00000000-0005-0000-0000-00009AE20000}"/>
    <cellStyle name="Normal 3 4 3 4 2 3 2 2 3" xfId="25265" xr:uid="{00000000-0005-0000-0000-00009BE20000}"/>
    <cellStyle name="Normal 3 4 3 4 2 3 2 2 4" xfId="33651" xr:uid="{00000000-0005-0000-0000-00009CE20000}"/>
    <cellStyle name="Normal 3 4 3 4 2 3 2 2 5" xfId="42037" xr:uid="{00000000-0005-0000-0000-00009DE20000}"/>
    <cellStyle name="Normal 3 4 3 4 2 3 2 2 6" xfId="50423" xr:uid="{00000000-0005-0000-0000-00009EE20000}"/>
    <cellStyle name="Normal 3 4 3 4 2 3 2 2 7" xfId="58809" xr:uid="{00000000-0005-0000-0000-00009FE20000}"/>
    <cellStyle name="Normal 3 4 3 4 2 3 2 3" xfId="8493" xr:uid="{00000000-0005-0000-0000-0000A0E20000}"/>
    <cellStyle name="Normal 3 4 3 4 2 3 2 3 2" xfId="14169" xr:uid="{00000000-0005-0000-0000-0000A1E20000}"/>
    <cellStyle name="Normal 3 4 3 4 2 3 2 3 3" xfId="22555" xr:uid="{00000000-0005-0000-0000-0000A2E20000}"/>
    <cellStyle name="Normal 3 4 3 4 2 3 2 3 4" xfId="30941" xr:uid="{00000000-0005-0000-0000-0000A3E20000}"/>
    <cellStyle name="Normal 3 4 3 4 2 3 2 3 5" xfId="39327" xr:uid="{00000000-0005-0000-0000-0000A4E20000}"/>
    <cellStyle name="Normal 3 4 3 4 2 3 2 3 6" xfId="47713" xr:uid="{00000000-0005-0000-0000-0000A5E20000}"/>
    <cellStyle name="Normal 3 4 3 4 2 3 2 3 7" xfId="56099" xr:uid="{00000000-0005-0000-0000-0000A6E20000}"/>
    <cellStyle name="Normal 3 4 3 4 2 3 2 4" xfId="11203" xr:uid="{00000000-0005-0000-0000-0000A7E20000}"/>
    <cellStyle name="Normal 3 4 3 4 2 3 2 5" xfId="19589" xr:uid="{00000000-0005-0000-0000-0000A8E20000}"/>
    <cellStyle name="Normal 3 4 3 4 2 3 2 6" xfId="27975" xr:uid="{00000000-0005-0000-0000-0000A9E20000}"/>
    <cellStyle name="Normal 3 4 3 4 2 3 2 7" xfId="36361" xr:uid="{00000000-0005-0000-0000-0000AAE20000}"/>
    <cellStyle name="Normal 3 4 3 4 2 3 2 8" xfId="44747" xr:uid="{00000000-0005-0000-0000-0000ABE20000}"/>
    <cellStyle name="Normal 3 4 3 4 2 3 2 9" xfId="53133" xr:uid="{00000000-0005-0000-0000-0000ACE20000}"/>
    <cellStyle name="Normal 3 4 3 4 2 3 3" xfId="4505" xr:uid="{00000000-0005-0000-0000-0000ADE20000}"/>
    <cellStyle name="Normal 3 4 3 4 2 3 3 2" xfId="15859" xr:uid="{00000000-0005-0000-0000-0000AEE20000}"/>
    <cellStyle name="Normal 3 4 3 4 2 3 3 3" xfId="24245" xr:uid="{00000000-0005-0000-0000-0000AFE20000}"/>
    <cellStyle name="Normal 3 4 3 4 2 3 3 4" xfId="32631" xr:uid="{00000000-0005-0000-0000-0000B0E20000}"/>
    <cellStyle name="Normal 3 4 3 4 2 3 3 5" xfId="41017" xr:uid="{00000000-0005-0000-0000-0000B1E20000}"/>
    <cellStyle name="Normal 3 4 3 4 2 3 3 6" xfId="49403" xr:uid="{00000000-0005-0000-0000-0000B2E20000}"/>
    <cellStyle name="Normal 3 4 3 4 2 3 3 7" xfId="57789" xr:uid="{00000000-0005-0000-0000-0000B3E20000}"/>
    <cellStyle name="Normal 3 4 3 4 2 3 4" xfId="7473" xr:uid="{00000000-0005-0000-0000-0000B4E20000}"/>
    <cellStyle name="Normal 3 4 3 4 2 3 4 2" xfId="13149" xr:uid="{00000000-0005-0000-0000-0000B5E20000}"/>
    <cellStyle name="Normal 3 4 3 4 2 3 4 3" xfId="21535" xr:uid="{00000000-0005-0000-0000-0000B6E20000}"/>
    <cellStyle name="Normal 3 4 3 4 2 3 4 4" xfId="29921" xr:uid="{00000000-0005-0000-0000-0000B7E20000}"/>
    <cellStyle name="Normal 3 4 3 4 2 3 4 5" xfId="38307" xr:uid="{00000000-0005-0000-0000-0000B8E20000}"/>
    <cellStyle name="Normal 3 4 3 4 2 3 4 6" xfId="46693" xr:uid="{00000000-0005-0000-0000-0000B9E20000}"/>
    <cellStyle name="Normal 3 4 3 4 2 3 4 7" xfId="55079" xr:uid="{00000000-0005-0000-0000-0000BAE20000}"/>
    <cellStyle name="Normal 3 4 3 4 2 3 5" xfId="10183" xr:uid="{00000000-0005-0000-0000-0000BBE20000}"/>
    <cellStyle name="Normal 3 4 3 4 2 3 6" xfId="18569" xr:uid="{00000000-0005-0000-0000-0000BCE20000}"/>
    <cellStyle name="Normal 3 4 3 4 2 3 7" xfId="26955" xr:uid="{00000000-0005-0000-0000-0000BDE20000}"/>
    <cellStyle name="Normal 3 4 3 4 2 3 8" xfId="35341" xr:uid="{00000000-0005-0000-0000-0000BEE20000}"/>
    <cellStyle name="Normal 3 4 3 4 2 3 9" xfId="43727" xr:uid="{00000000-0005-0000-0000-0000BFE20000}"/>
    <cellStyle name="Normal 3 4 3 4 2 4" xfId="2451" xr:uid="{00000000-0005-0000-0000-0000C0E20000}"/>
    <cellStyle name="Normal 3 4 3 4 2 4 2" xfId="5168" xr:uid="{00000000-0005-0000-0000-0000C1E20000}"/>
    <cellStyle name="Normal 3 4 3 4 2 4 2 2" xfId="16522" xr:uid="{00000000-0005-0000-0000-0000C2E20000}"/>
    <cellStyle name="Normal 3 4 3 4 2 4 2 3" xfId="24908" xr:uid="{00000000-0005-0000-0000-0000C3E20000}"/>
    <cellStyle name="Normal 3 4 3 4 2 4 2 4" xfId="33294" xr:uid="{00000000-0005-0000-0000-0000C4E20000}"/>
    <cellStyle name="Normal 3 4 3 4 2 4 2 5" xfId="41680" xr:uid="{00000000-0005-0000-0000-0000C5E20000}"/>
    <cellStyle name="Normal 3 4 3 4 2 4 2 6" xfId="50066" xr:uid="{00000000-0005-0000-0000-0000C6E20000}"/>
    <cellStyle name="Normal 3 4 3 4 2 4 2 7" xfId="58452" xr:uid="{00000000-0005-0000-0000-0000C7E20000}"/>
    <cellStyle name="Normal 3 4 3 4 2 4 3" xfId="8136" xr:uid="{00000000-0005-0000-0000-0000C8E20000}"/>
    <cellStyle name="Normal 3 4 3 4 2 4 3 2" xfId="13812" xr:uid="{00000000-0005-0000-0000-0000C9E20000}"/>
    <cellStyle name="Normal 3 4 3 4 2 4 3 3" xfId="22198" xr:uid="{00000000-0005-0000-0000-0000CAE20000}"/>
    <cellStyle name="Normal 3 4 3 4 2 4 3 4" xfId="30584" xr:uid="{00000000-0005-0000-0000-0000CBE20000}"/>
    <cellStyle name="Normal 3 4 3 4 2 4 3 5" xfId="38970" xr:uid="{00000000-0005-0000-0000-0000CCE20000}"/>
    <cellStyle name="Normal 3 4 3 4 2 4 3 6" xfId="47356" xr:uid="{00000000-0005-0000-0000-0000CDE20000}"/>
    <cellStyle name="Normal 3 4 3 4 2 4 3 7" xfId="55742" xr:uid="{00000000-0005-0000-0000-0000CEE20000}"/>
    <cellStyle name="Normal 3 4 3 4 2 4 4" xfId="10846" xr:uid="{00000000-0005-0000-0000-0000CFE20000}"/>
    <cellStyle name="Normal 3 4 3 4 2 4 5" xfId="19232" xr:uid="{00000000-0005-0000-0000-0000D0E20000}"/>
    <cellStyle name="Normal 3 4 3 4 2 4 6" xfId="27618" xr:uid="{00000000-0005-0000-0000-0000D1E20000}"/>
    <cellStyle name="Normal 3 4 3 4 2 4 7" xfId="36004" xr:uid="{00000000-0005-0000-0000-0000D2E20000}"/>
    <cellStyle name="Normal 3 4 3 4 2 4 8" xfId="44390" xr:uid="{00000000-0005-0000-0000-0000D3E20000}"/>
    <cellStyle name="Normal 3 4 3 4 2 4 9" xfId="52776" xr:uid="{00000000-0005-0000-0000-0000D4E20000}"/>
    <cellStyle name="Normal 3 4 3 4 2 5" xfId="3660" xr:uid="{00000000-0005-0000-0000-0000D5E20000}"/>
    <cellStyle name="Normal 3 4 3 4 2 5 2" xfId="15014" xr:uid="{00000000-0005-0000-0000-0000D6E20000}"/>
    <cellStyle name="Normal 3 4 3 4 2 5 3" xfId="23400" xr:uid="{00000000-0005-0000-0000-0000D7E20000}"/>
    <cellStyle name="Normal 3 4 3 4 2 5 4" xfId="31786" xr:uid="{00000000-0005-0000-0000-0000D8E20000}"/>
    <cellStyle name="Normal 3 4 3 4 2 5 5" xfId="40172" xr:uid="{00000000-0005-0000-0000-0000D9E20000}"/>
    <cellStyle name="Normal 3 4 3 4 2 5 6" xfId="48558" xr:uid="{00000000-0005-0000-0000-0000DAE20000}"/>
    <cellStyle name="Normal 3 4 3 4 2 5 7" xfId="56944" xr:uid="{00000000-0005-0000-0000-0000DBE20000}"/>
    <cellStyle name="Normal 3 4 3 4 2 6" xfId="6628" xr:uid="{00000000-0005-0000-0000-0000DCE20000}"/>
    <cellStyle name="Normal 3 4 3 4 2 6 2" xfId="12304" xr:uid="{00000000-0005-0000-0000-0000DDE20000}"/>
    <cellStyle name="Normal 3 4 3 4 2 6 3" xfId="20690" xr:uid="{00000000-0005-0000-0000-0000DEE20000}"/>
    <cellStyle name="Normal 3 4 3 4 2 6 4" xfId="29076" xr:uid="{00000000-0005-0000-0000-0000DFE20000}"/>
    <cellStyle name="Normal 3 4 3 4 2 6 5" xfId="37462" xr:uid="{00000000-0005-0000-0000-0000E0E20000}"/>
    <cellStyle name="Normal 3 4 3 4 2 6 6" xfId="45848" xr:uid="{00000000-0005-0000-0000-0000E1E20000}"/>
    <cellStyle name="Normal 3 4 3 4 2 6 7" xfId="54234" xr:uid="{00000000-0005-0000-0000-0000E2E20000}"/>
    <cellStyle name="Normal 3 4 3 4 2 7" xfId="9338" xr:uid="{00000000-0005-0000-0000-0000E3E20000}"/>
    <cellStyle name="Normal 3 4 3 4 2 8" xfId="17724" xr:uid="{00000000-0005-0000-0000-0000E4E20000}"/>
    <cellStyle name="Normal 3 4 3 4 2 9" xfId="26110" xr:uid="{00000000-0005-0000-0000-0000E5E20000}"/>
    <cellStyle name="Normal 3 4 3 4 3" xfId="1346" xr:uid="{00000000-0005-0000-0000-0000E6E20000}"/>
    <cellStyle name="Normal 3 4 3 4 3 10" xfId="43371" xr:uid="{00000000-0005-0000-0000-0000E7E20000}"/>
    <cellStyle name="Normal 3 4 3 4 3 11" xfId="51757" xr:uid="{00000000-0005-0000-0000-0000E8E20000}"/>
    <cellStyle name="Normal 3 4 3 4 3 12" xfId="60143" xr:uid="{00000000-0005-0000-0000-0000E9E20000}"/>
    <cellStyle name="Normal 3 4 3 4 3 13" xfId="61515" xr:uid="{00000000-0005-0000-0000-0000EAE20000}"/>
    <cellStyle name="Normal 3 4 3 4 3 2" xfId="1970" xr:uid="{00000000-0005-0000-0000-0000EBE20000}"/>
    <cellStyle name="Normal 3 4 3 4 3 2 10" xfId="52295" xr:uid="{00000000-0005-0000-0000-0000ECE20000}"/>
    <cellStyle name="Normal 3 4 3 4 3 2 11" xfId="60681" xr:uid="{00000000-0005-0000-0000-0000EDE20000}"/>
    <cellStyle name="Normal 3 4 3 4 3 2 2" xfId="3297" xr:uid="{00000000-0005-0000-0000-0000EEE20000}"/>
    <cellStyle name="Normal 3 4 3 4 3 2 2 2" xfId="6014" xr:uid="{00000000-0005-0000-0000-0000EFE20000}"/>
    <cellStyle name="Normal 3 4 3 4 3 2 2 2 2" xfId="17368" xr:uid="{00000000-0005-0000-0000-0000F0E20000}"/>
    <cellStyle name="Normal 3 4 3 4 3 2 2 2 3" xfId="25754" xr:uid="{00000000-0005-0000-0000-0000F1E20000}"/>
    <cellStyle name="Normal 3 4 3 4 3 2 2 2 4" xfId="34140" xr:uid="{00000000-0005-0000-0000-0000F2E20000}"/>
    <cellStyle name="Normal 3 4 3 4 3 2 2 2 5" xfId="42526" xr:uid="{00000000-0005-0000-0000-0000F3E20000}"/>
    <cellStyle name="Normal 3 4 3 4 3 2 2 2 6" xfId="50912" xr:uid="{00000000-0005-0000-0000-0000F4E20000}"/>
    <cellStyle name="Normal 3 4 3 4 3 2 2 2 7" xfId="59298" xr:uid="{00000000-0005-0000-0000-0000F5E20000}"/>
    <cellStyle name="Normal 3 4 3 4 3 2 2 3" xfId="8982" xr:uid="{00000000-0005-0000-0000-0000F6E20000}"/>
    <cellStyle name="Normal 3 4 3 4 3 2 2 3 2" xfId="14658" xr:uid="{00000000-0005-0000-0000-0000F7E20000}"/>
    <cellStyle name="Normal 3 4 3 4 3 2 2 3 3" xfId="23044" xr:uid="{00000000-0005-0000-0000-0000F8E20000}"/>
    <cellStyle name="Normal 3 4 3 4 3 2 2 3 4" xfId="31430" xr:uid="{00000000-0005-0000-0000-0000F9E20000}"/>
    <cellStyle name="Normal 3 4 3 4 3 2 2 3 5" xfId="39816" xr:uid="{00000000-0005-0000-0000-0000FAE20000}"/>
    <cellStyle name="Normal 3 4 3 4 3 2 2 3 6" xfId="48202" xr:uid="{00000000-0005-0000-0000-0000FBE20000}"/>
    <cellStyle name="Normal 3 4 3 4 3 2 2 3 7" xfId="56588" xr:uid="{00000000-0005-0000-0000-0000FCE20000}"/>
    <cellStyle name="Normal 3 4 3 4 3 2 2 4" xfId="11692" xr:uid="{00000000-0005-0000-0000-0000FDE20000}"/>
    <cellStyle name="Normal 3 4 3 4 3 2 2 5" xfId="20078" xr:uid="{00000000-0005-0000-0000-0000FEE20000}"/>
    <cellStyle name="Normal 3 4 3 4 3 2 2 6" xfId="28464" xr:uid="{00000000-0005-0000-0000-0000FFE20000}"/>
    <cellStyle name="Normal 3 4 3 4 3 2 2 7" xfId="36850" xr:uid="{00000000-0005-0000-0000-000000E30000}"/>
    <cellStyle name="Normal 3 4 3 4 3 2 2 8" xfId="45236" xr:uid="{00000000-0005-0000-0000-000001E30000}"/>
    <cellStyle name="Normal 3 4 3 4 3 2 2 9" xfId="53622" xr:uid="{00000000-0005-0000-0000-000002E30000}"/>
    <cellStyle name="Normal 3 4 3 4 3 2 3" xfId="4687" xr:uid="{00000000-0005-0000-0000-000003E30000}"/>
    <cellStyle name="Normal 3 4 3 4 3 2 3 2" xfId="16041" xr:uid="{00000000-0005-0000-0000-000004E30000}"/>
    <cellStyle name="Normal 3 4 3 4 3 2 3 3" xfId="24427" xr:uid="{00000000-0005-0000-0000-000005E30000}"/>
    <cellStyle name="Normal 3 4 3 4 3 2 3 4" xfId="32813" xr:uid="{00000000-0005-0000-0000-000006E30000}"/>
    <cellStyle name="Normal 3 4 3 4 3 2 3 5" xfId="41199" xr:uid="{00000000-0005-0000-0000-000007E30000}"/>
    <cellStyle name="Normal 3 4 3 4 3 2 3 6" xfId="49585" xr:uid="{00000000-0005-0000-0000-000008E30000}"/>
    <cellStyle name="Normal 3 4 3 4 3 2 3 7" xfId="57971" xr:uid="{00000000-0005-0000-0000-000009E30000}"/>
    <cellStyle name="Normal 3 4 3 4 3 2 4" xfId="7655" xr:uid="{00000000-0005-0000-0000-00000AE30000}"/>
    <cellStyle name="Normal 3 4 3 4 3 2 4 2" xfId="13331" xr:uid="{00000000-0005-0000-0000-00000BE30000}"/>
    <cellStyle name="Normal 3 4 3 4 3 2 4 3" xfId="21717" xr:uid="{00000000-0005-0000-0000-00000CE30000}"/>
    <cellStyle name="Normal 3 4 3 4 3 2 4 4" xfId="30103" xr:uid="{00000000-0005-0000-0000-00000DE30000}"/>
    <cellStyle name="Normal 3 4 3 4 3 2 4 5" xfId="38489" xr:uid="{00000000-0005-0000-0000-00000EE30000}"/>
    <cellStyle name="Normal 3 4 3 4 3 2 4 6" xfId="46875" xr:uid="{00000000-0005-0000-0000-00000FE30000}"/>
    <cellStyle name="Normal 3 4 3 4 3 2 4 7" xfId="55261" xr:uid="{00000000-0005-0000-0000-000010E30000}"/>
    <cellStyle name="Normal 3 4 3 4 3 2 5" xfId="10365" xr:uid="{00000000-0005-0000-0000-000011E30000}"/>
    <cellStyle name="Normal 3 4 3 4 3 2 6" xfId="18751" xr:uid="{00000000-0005-0000-0000-000012E30000}"/>
    <cellStyle name="Normal 3 4 3 4 3 2 7" xfId="27137" xr:uid="{00000000-0005-0000-0000-000013E30000}"/>
    <cellStyle name="Normal 3 4 3 4 3 2 8" xfId="35523" xr:uid="{00000000-0005-0000-0000-000014E30000}"/>
    <cellStyle name="Normal 3 4 3 4 3 2 9" xfId="43909" xr:uid="{00000000-0005-0000-0000-000015E30000}"/>
    <cellStyle name="Normal 3 4 3 4 3 3" xfId="2452" xr:uid="{00000000-0005-0000-0000-000016E30000}"/>
    <cellStyle name="Normal 3 4 3 4 3 3 2" xfId="5169" xr:uid="{00000000-0005-0000-0000-000017E30000}"/>
    <cellStyle name="Normal 3 4 3 4 3 3 2 2" xfId="16523" xr:uid="{00000000-0005-0000-0000-000018E30000}"/>
    <cellStyle name="Normal 3 4 3 4 3 3 2 3" xfId="24909" xr:uid="{00000000-0005-0000-0000-000019E30000}"/>
    <cellStyle name="Normal 3 4 3 4 3 3 2 4" xfId="33295" xr:uid="{00000000-0005-0000-0000-00001AE30000}"/>
    <cellStyle name="Normal 3 4 3 4 3 3 2 5" xfId="41681" xr:uid="{00000000-0005-0000-0000-00001BE30000}"/>
    <cellStyle name="Normal 3 4 3 4 3 3 2 6" xfId="50067" xr:uid="{00000000-0005-0000-0000-00001CE30000}"/>
    <cellStyle name="Normal 3 4 3 4 3 3 2 7" xfId="58453" xr:uid="{00000000-0005-0000-0000-00001DE30000}"/>
    <cellStyle name="Normal 3 4 3 4 3 3 3" xfId="8137" xr:uid="{00000000-0005-0000-0000-00001EE30000}"/>
    <cellStyle name="Normal 3 4 3 4 3 3 3 2" xfId="13813" xr:uid="{00000000-0005-0000-0000-00001FE30000}"/>
    <cellStyle name="Normal 3 4 3 4 3 3 3 3" xfId="22199" xr:uid="{00000000-0005-0000-0000-000020E30000}"/>
    <cellStyle name="Normal 3 4 3 4 3 3 3 4" xfId="30585" xr:uid="{00000000-0005-0000-0000-000021E30000}"/>
    <cellStyle name="Normal 3 4 3 4 3 3 3 5" xfId="38971" xr:uid="{00000000-0005-0000-0000-000022E30000}"/>
    <cellStyle name="Normal 3 4 3 4 3 3 3 6" xfId="47357" xr:uid="{00000000-0005-0000-0000-000023E30000}"/>
    <cellStyle name="Normal 3 4 3 4 3 3 3 7" xfId="55743" xr:uid="{00000000-0005-0000-0000-000024E30000}"/>
    <cellStyle name="Normal 3 4 3 4 3 3 4" xfId="10847" xr:uid="{00000000-0005-0000-0000-000025E30000}"/>
    <cellStyle name="Normal 3 4 3 4 3 3 5" xfId="19233" xr:uid="{00000000-0005-0000-0000-000026E30000}"/>
    <cellStyle name="Normal 3 4 3 4 3 3 6" xfId="27619" xr:uid="{00000000-0005-0000-0000-000027E30000}"/>
    <cellStyle name="Normal 3 4 3 4 3 3 7" xfId="36005" xr:uid="{00000000-0005-0000-0000-000028E30000}"/>
    <cellStyle name="Normal 3 4 3 4 3 3 8" xfId="44391" xr:uid="{00000000-0005-0000-0000-000029E30000}"/>
    <cellStyle name="Normal 3 4 3 4 3 3 9" xfId="52777" xr:uid="{00000000-0005-0000-0000-00002AE30000}"/>
    <cellStyle name="Normal 3 4 3 4 3 4" xfId="4149" xr:uid="{00000000-0005-0000-0000-00002BE30000}"/>
    <cellStyle name="Normal 3 4 3 4 3 4 2" xfId="15503" xr:uid="{00000000-0005-0000-0000-00002CE30000}"/>
    <cellStyle name="Normal 3 4 3 4 3 4 3" xfId="23889" xr:uid="{00000000-0005-0000-0000-00002DE30000}"/>
    <cellStyle name="Normal 3 4 3 4 3 4 4" xfId="32275" xr:uid="{00000000-0005-0000-0000-00002EE30000}"/>
    <cellStyle name="Normal 3 4 3 4 3 4 5" xfId="40661" xr:uid="{00000000-0005-0000-0000-00002FE30000}"/>
    <cellStyle name="Normal 3 4 3 4 3 4 6" xfId="49047" xr:uid="{00000000-0005-0000-0000-000030E30000}"/>
    <cellStyle name="Normal 3 4 3 4 3 4 7" xfId="57433" xr:uid="{00000000-0005-0000-0000-000031E30000}"/>
    <cellStyle name="Normal 3 4 3 4 3 5" xfId="7117" xr:uid="{00000000-0005-0000-0000-000032E30000}"/>
    <cellStyle name="Normal 3 4 3 4 3 5 2" xfId="12793" xr:uid="{00000000-0005-0000-0000-000033E30000}"/>
    <cellStyle name="Normal 3 4 3 4 3 5 3" xfId="21179" xr:uid="{00000000-0005-0000-0000-000034E30000}"/>
    <cellStyle name="Normal 3 4 3 4 3 5 4" xfId="29565" xr:uid="{00000000-0005-0000-0000-000035E30000}"/>
    <cellStyle name="Normal 3 4 3 4 3 5 5" xfId="37951" xr:uid="{00000000-0005-0000-0000-000036E30000}"/>
    <cellStyle name="Normal 3 4 3 4 3 5 6" xfId="46337" xr:uid="{00000000-0005-0000-0000-000037E30000}"/>
    <cellStyle name="Normal 3 4 3 4 3 5 7" xfId="54723" xr:uid="{00000000-0005-0000-0000-000038E30000}"/>
    <cellStyle name="Normal 3 4 3 4 3 6" xfId="9827" xr:uid="{00000000-0005-0000-0000-000039E30000}"/>
    <cellStyle name="Normal 3 4 3 4 3 7" xfId="18213" xr:uid="{00000000-0005-0000-0000-00003AE30000}"/>
    <cellStyle name="Normal 3 4 3 4 3 8" xfId="26599" xr:uid="{00000000-0005-0000-0000-00003BE30000}"/>
    <cellStyle name="Normal 3 4 3 4 3 9" xfId="34985" xr:uid="{00000000-0005-0000-0000-00003CE30000}"/>
    <cellStyle name="Normal 3 4 3 4 4" xfId="1344" xr:uid="{00000000-0005-0000-0000-00003DE30000}"/>
    <cellStyle name="Normal 3 4 3 4 4 10" xfId="51755" xr:uid="{00000000-0005-0000-0000-00003EE30000}"/>
    <cellStyle name="Normal 3 4 3 4 4 11" xfId="60141" xr:uid="{00000000-0005-0000-0000-00003FE30000}"/>
    <cellStyle name="Normal 3 4 3 4 4 2" xfId="3295" xr:uid="{00000000-0005-0000-0000-000040E30000}"/>
    <cellStyle name="Normal 3 4 3 4 4 2 2" xfId="6012" xr:uid="{00000000-0005-0000-0000-000041E30000}"/>
    <cellStyle name="Normal 3 4 3 4 4 2 2 2" xfId="17366" xr:uid="{00000000-0005-0000-0000-000042E30000}"/>
    <cellStyle name="Normal 3 4 3 4 4 2 2 3" xfId="25752" xr:uid="{00000000-0005-0000-0000-000043E30000}"/>
    <cellStyle name="Normal 3 4 3 4 4 2 2 4" xfId="34138" xr:uid="{00000000-0005-0000-0000-000044E30000}"/>
    <cellStyle name="Normal 3 4 3 4 4 2 2 5" xfId="42524" xr:uid="{00000000-0005-0000-0000-000045E30000}"/>
    <cellStyle name="Normal 3 4 3 4 4 2 2 6" xfId="50910" xr:uid="{00000000-0005-0000-0000-000046E30000}"/>
    <cellStyle name="Normal 3 4 3 4 4 2 2 7" xfId="59296" xr:uid="{00000000-0005-0000-0000-000047E30000}"/>
    <cellStyle name="Normal 3 4 3 4 4 2 3" xfId="8980" xr:uid="{00000000-0005-0000-0000-000048E30000}"/>
    <cellStyle name="Normal 3 4 3 4 4 2 3 2" xfId="14656" xr:uid="{00000000-0005-0000-0000-000049E30000}"/>
    <cellStyle name="Normal 3 4 3 4 4 2 3 3" xfId="23042" xr:uid="{00000000-0005-0000-0000-00004AE30000}"/>
    <cellStyle name="Normal 3 4 3 4 4 2 3 4" xfId="31428" xr:uid="{00000000-0005-0000-0000-00004BE30000}"/>
    <cellStyle name="Normal 3 4 3 4 4 2 3 5" xfId="39814" xr:uid="{00000000-0005-0000-0000-00004CE30000}"/>
    <cellStyle name="Normal 3 4 3 4 4 2 3 6" xfId="48200" xr:uid="{00000000-0005-0000-0000-00004DE30000}"/>
    <cellStyle name="Normal 3 4 3 4 4 2 3 7" xfId="56586" xr:uid="{00000000-0005-0000-0000-00004EE30000}"/>
    <cellStyle name="Normal 3 4 3 4 4 2 4" xfId="11690" xr:uid="{00000000-0005-0000-0000-00004FE30000}"/>
    <cellStyle name="Normal 3 4 3 4 4 2 5" xfId="20076" xr:uid="{00000000-0005-0000-0000-000050E30000}"/>
    <cellStyle name="Normal 3 4 3 4 4 2 6" xfId="28462" xr:uid="{00000000-0005-0000-0000-000051E30000}"/>
    <cellStyle name="Normal 3 4 3 4 4 2 7" xfId="36848" xr:uid="{00000000-0005-0000-0000-000052E30000}"/>
    <cellStyle name="Normal 3 4 3 4 4 2 8" xfId="45234" xr:uid="{00000000-0005-0000-0000-000053E30000}"/>
    <cellStyle name="Normal 3 4 3 4 4 2 9" xfId="53620" xr:uid="{00000000-0005-0000-0000-000054E30000}"/>
    <cellStyle name="Normal 3 4 3 4 4 3" xfId="4147" xr:uid="{00000000-0005-0000-0000-000055E30000}"/>
    <cellStyle name="Normal 3 4 3 4 4 3 2" xfId="15501" xr:uid="{00000000-0005-0000-0000-000056E30000}"/>
    <cellStyle name="Normal 3 4 3 4 4 3 3" xfId="23887" xr:uid="{00000000-0005-0000-0000-000057E30000}"/>
    <cellStyle name="Normal 3 4 3 4 4 3 4" xfId="32273" xr:uid="{00000000-0005-0000-0000-000058E30000}"/>
    <cellStyle name="Normal 3 4 3 4 4 3 5" xfId="40659" xr:uid="{00000000-0005-0000-0000-000059E30000}"/>
    <cellStyle name="Normal 3 4 3 4 4 3 6" xfId="49045" xr:uid="{00000000-0005-0000-0000-00005AE30000}"/>
    <cellStyle name="Normal 3 4 3 4 4 3 7" xfId="57431" xr:uid="{00000000-0005-0000-0000-00005BE30000}"/>
    <cellStyle name="Normal 3 4 3 4 4 4" xfId="7115" xr:uid="{00000000-0005-0000-0000-00005CE30000}"/>
    <cellStyle name="Normal 3 4 3 4 4 4 2" xfId="12791" xr:uid="{00000000-0005-0000-0000-00005DE30000}"/>
    <cellStyle name="Normal 3 4 3 4 4 4 3" xfId="21177" xr:uid="{00000000-0005-0000-0000-00005EE30000}"/>
    <cellStyle name="Normal 3 4 3 4 4 4 4" xfId="29563" xr:uid="{00000000-0005-0000-0000-00005FE30000}"/>
    <cellStyle name="Normal 3 4 3 4 4 4 5" xfId="37949" xr:uid="{00000000-0005-0000-0000-000060E30000}"/>
    <cellStyle name="Normal 3 4 3 4 4 4 6" xfId="46335" xr:uid="{00000000-0005-0000-0000-000061E30000}"/>
    <cellStyle name="Normal 3 4 3 4 4 4 7" xfId="54721" xr:uid="{00000000-0005-0000-0000-000062E30000}"/>
    <cellStyle name="Normal 3 4 3 4 4 5" xfId="9825" xr:uid="{00000000-0005-0000-0000-000063E30000}"/>
    <cellStyle name="Normal 3 4 3 4 4 6" xfId="18211" xr:uid="{00000000-0005-0000-0000-000064E30000}"/>
    <cellStyle name="Normal 3 4 3 4 4 7" xfId="26597" xr:uid="{00000000-0005-0000-0000-000065E30000}"/>
    <cellStyle name="Normal 3 4 3 4 4 8" xfId="34983" xr:uid="{00000000-0005-0000-0000-000066E30000}"/>
    <cellStyle name="Normal 3 4 3 4 4 9" xfId="43369" xr:uid="{00000000-0005-0000-0000-000067E30000}"/>
    <cellStyle name="Normal 3 4 3 4 5" xfId="1787" xr:uid="{00000000-0005-0000-0000-000068E30000}"/>
    <cellStyle name="Normal 3 4 3 4 5 10" xfId="52112" xr:uid="{00000000-0005-0000-0000-000069E30000}"/>
    <cellStyle name="Normal 3 4 3 4 5 11" xfId="60498" xr:uid="{00000000-0005-0000-0000-00006AE30000}"/>
    <cellStyle name="Normal 3 4 3 4 5 2" xfId="2807" xr:uid="{00000000-0005-0000-0000-00006BE30000}"/>
    <cellStyle name="Normal 3 4 3 4 5 2 2" xfId="5524" xr:uid="{00000000-0005-0000-0000-00006CE30000}"/>
    <cellStyle name="Normal 3 4 3 4 5 2 2 2" xfId="16878" xr:uid="{00000000-0005-0000-0000-00006DE30000}"/>
    <cellStyle name="Normal 3 4 3 4 5 2 2 3" xfId="25264" xr:uid="{00000000-0005-0000-0000-00006EE30000}"/>
    <cellStyle name="Normal 3 4 3 4 5 2 2 4" xfId="33650" xr:uid="{00000000-0005-0000-0000-00006FE30000}"/>
    <cellStyle name="Normal 3 4 3 4 5 2 2 5" xfId="42036" xr:uid="{00000000-0005-0000-0000-000070E30000}"/>
    <cellStyle name="Normal 3 4 3 4 5 2 2 6" xfId="50422" xr:uid="{00000000-0005-0000-0000-000071E30000}"/>
    <cellStyle name="Normal 3 4 3 4 5 2 2 7" xfId="58808" xr:uid="{00000000-0005-0000-0000-000072E30000}"/>
    <cellStyle name="Normal 3 4 3 4 5 2 3" xfId="8492" xr:uid="{00000000-0005-0000-0000-000073E30000}"/>
    <cellStyle name="Normal 3 4 3 4 5 2 3 2" xfId="14168" xr:uid="{00000000-0005-0000-0000-000074E30000}"/>
    <cellStyle name="Normal 3 4 3 4 5 2 3 3" xfId="22554" xr:uid="{00000000-0005-0000-0000-000075E30000}"/>
    <cellStyle name="Normal 3 4 3 4 5 2 3 4" xfId="30940" xr:uid="{00000000-0005-0000-0000-000076E30000}"/>
    <cellStyle name="Normal 3 4 3 4 5 2 3 5" xfId="39326" xr:uid="{00000000-0005-0000-0000-000077E30000}"/>
    <cellStyle name="Normal 3 4 3 4 5 2 3 6" xfId="47712" xr:uid="{00000000-0005-0000-0000-000078E30000}"/>
    <cellStyle name="Normal 3 4 3 4 5 2 3 7" xfId="56098" xr:uid="{00000000-0005-0000-0000-000079E30000}"/>
    <cellStyle name="Normal 3 4 3 4 5 2 4" xfId="11202" xr:uid="{00000000-0005-0000-0000-00007AE30000}"/>
    <cellStyle name="Normal 3 4 3 4 5 2 5" xfId="19588" xr:uid="{00000000-0005-0000-0000-00007BE30000}"/>
    <cellStyle name="Normal 3 4 3 4 5 2 6" xfId="27974" xr:uid="{00000000-0005-0000-0000-00007CE30000}"/>
    <cellStyle name="Normal 3 4 3 4 5 2 7" xfId="36360" xr:uid="{00000000-0005-0000-0000-00007DE30000}"/>
    <cellStyle name="Normal 3 4 3 4 5 2 8" xfId="44746" xr:uid="{00000000-0005-0000-0000-00007EE30000}"/>
    <cellStyle name="Normal 3 4 3 4 5 2 9" xfId="53132" xr:uid="{00000000-0005-0000-0000-00007FE30000}"/>
    <cellStyle name="Normal 3 4 3 4 5 3" xfId="4504" xr:uid="{00000000-0005-0000-0000-000080E30000}"/>
    <cellStyle name="Normal 3 4 3 4 5 3 2" xfId="15858" xr:uid="{00000000-0005-0000-0000-000081E30000}"/>
    <cellStyle name="Normal 3 4 3 4 5 3 3" xfId="24244" xr:uid="{00000000-0005-0000-0000-000082E30000}"/>
    <cellStyle name="Normal 3 4 3 4 5 3 4" xfId="32630" xr:uid="{00000000-0005-0000-0000-000083E30000}"/>
    <cellStyle name="Normal 3 4 3 4 5 3 5" xfId="41016" xr:uid="{00000000-0005-0000-0000-000084E30000}"/>
    <cellStyle name="Normal 3 4 3 4 5 3 6" xfId="49402" xr:uid="{00000000-0005-0000-0000-000085E30000}"/>
    <cellStyle name="Normal 3 4 3 4 5 3 7" xfId="57788" xr:uid="{00000000-0005-0000-0000-000086E30000}"/>
    <cellStyle name="Normal 3 4 3 4 5 4" xfId="7472" xr:uid="{00000000-0005-0000-0000-000087E30000}"/>
    <cellStyle name="Normal 3 4 3 4 5 4 2" xfId="13148" xr:uid="{00000000-0005-0000-0000-000088E30000}"/>
    <cellStyle name="Normal 3 4 3 4 5 4 3" xfId="21534" xr:uid="{00000000-0005-0000-0000-000089E30000}"/>
    <cellStyle name="Normal 3 4 3 4 5 4 4" xfId="29920" xr:uid="{00000000-0005-0000-0000-00008AE30000}"/>
    <cellStyle name="Normal 3 4 3 4 5 4 5" xfId="38306" xr:uid="{00000000-0005-0000-0000-00008BE30000}"/>
    <cellStyle name="Normal 3 4 3 4 5 4 6" xfId="46692" xr:uid="{00000000-0005-0000-0000-00008CE30000}"/>
    <cellStyle name="Normal 3 4 3 4 5 4 7" xfId="55078" xr:uid="{00000000-0005-0000-0000-00008DE30000}"/>
    <cellStyle name="Normal 3 4 3 4 5 5" xfId="10182" xr:uid="{00000000-0005-0000-0000-00008EE30000}"/>
    <cellStyle name="Normal 3 4 3 4 5 6" xfId="18568" xr:uid="{00000000-0005-0000-0000-00008FE30000}"/>
    <cellStyle name="Normal 3 4 3 4 5 7" xfId="26954" xr:uid="{00000000-0005-0000-0000-000090E30000}"/>
    <cellStyle name="Normal 3 4 3 4 5 8" xfId="35340" xr:uid="{00000000-0005-0000-0000-000091E30000}"/>
    <cellStyle name="Normal 3 4 3 4 5 9" xfId="43726" xr:uid="{00000000-0005-0000-0000-000092E30000}"/>
    <cellStyle name="Normal 3 4 3 4 6" xfId="2450" xr:uid="{00000000-0005-0000-0000-000093E30000}"/>
    <cellStyle name="Normal 3 4 3 4 6 2" xfId="5167" xr:uid="{00000000-0005-0000-0000-000094E30000}"/>
    <cellStyle name="Normal 3 4 3 4 6 2 2" xfId="16521" xr:uid="{00000000-0005-0000-0000-000095E30000}"/>
    <cellStyle name="Normal 3 4 3 4 6 2 3" xfId="24907" xr:uid="{00000000-0005-0000-0000-000096E30000}"/>
    <cellStyle name="Normal 3 4 3 4 6 2 4" xfId="33293" xr:uid="{00000000-0005-0000-0000-000097E30000}"/>
    <cellStyle name="Normal 3 4 3 4 6 2 5" xfId="41679" xr:uid="{00000000-0005-0000-0000-000098E30000}"/>
    <cellStyle name="Normal 3 4 3 4 6 2 6" xfId="50065" xr:uid="{00000000-0005-0000-0000-000099E30000}"/>
    <cellStyle name="Normal 3 4 3 4 6 2 7" xfId="58451" xr:uid="{00000000-0005-0000-0000-00009AE30000}"/>
    <cellStyle name="Normal 3 4 3 4 6 3" xfId="8135" xr:uid="{00000000-0005-0000-0000-00009BE30000}"/>
    <cellStyle name="Normal 3 4 3 4 6 3 2" xfId="13811" xr:uid="{00000000-0005-0000-0000-00009CE30000}"/>
    <cellStyle name="Normal 3 4 3 4 6 3 3" xfId="22197" xr:uid="{00000000-0005-0000-0000-00009DE30000}"/>
    <cellStyle name="Normal 3 4 3 4 6 3 4" xfId="30583" xr:uid="{00000000-0005-0000-0000-00009EE30000}"/>
    <cellStyle name="Normal 3 4 3 4 6 3 5" xfId="38969" xr:uid="{00000000-0005-0000-0000-00009FE30000}"/>
    <cellStyle name="Normal 3 4 3 4 6 3 6" xfId="47355" xr:uid="{00000000-0005-0000-0000-0000A0E30000}"/>
    <cellStyle name="Normal 3 4 3 4 6 3 7" xfId="55741" xr:uid="{00000000-0005-0000-0000-0000A1E30000}"/>
    <cellStyle name="Normal 3 4 3 4 6 4" xfId="10845" xr:uid="{00000000-0005-0000-0000-0000A2E30000}"/>
    <cellStyle name="Normal 3 4 3 4 6 5" xfId="19231" xr:uid="{00000000-0005-0000-0000-0000A3E30000}"/>
    <cellStyle name="Normal 3 4 3 4 6 6" xfId="27617" xr:uid="{00000000-0005-0000-0000-0000A4E30000}"/>
    <cellStyle name="Normal 3 4 3 4 6 7" xfId="36003" xr:uid="{00000000-0005-0000-0000-0000A5E30000}"/>
    <cellStyle name="Normal 3 4 3 4 6 8" xfId="44389" xr:uid="{00000000-0005-0000-0000-0000A6E30000}"/>
    <cellStyle name="Normal 3 4 3 4 6 9" xfId="52775" xr:uid="{00000000-0005-0000-0000-0000A7E30000}"/>
    <cellStyle name="Normal 3 4 3 4 7" xfId="811" xr:uid="{00000000-0005-0000-0000-0000A8E30000}"/>
    <cellStyle name="Normal 3 4 3 4 7 2" xfId="6627" xr:uid="{00000000-0005-0000-0000-0000A9E30000}"/>
    <cellStyle name="Normal 3 4 3 4 7 3" xfId="12303" xr:uid="{00000000-0005-0000-0000-0000AAE30000}"/>
    <cellStyle name="Normal 3 4 3 4 7 4" xfId="20689" xr:uid="{00000000-0005-0000-0000-0000ABE30000}"/>
    <cellStyle name="Normal 3 4 3 4 7 5" xfId="29075" xr:uid="{00000000-0005-0000-0000-0000ACE30000}"/>
    <cellStyle name="Normal 3 4 3 4 7 6" xfId="37461" xr:uid="{00000000-0005-0000-0000-0000ADE30000}"/>
    <cellStyle name="Normal 3 4 3 4 7 7" xfId="45847" xr:uid="{00000000-0005-0000-0000-0000AEE30000}"/>
    <cellStyle name="Normal 3 4 3 4 7 8" xfId="54233" xr:uid="{00000000-0005-0000-0000-0000AFE30000}"/>
    <cellStyle name="Normal 3 4 3 4 8" xfId="3659" xr:uid="{00000000-0005-0000-0000-0000B0E30000}"/>
    <cellStyle name="Normal 3 4 3 4 8 2" xfId="15013" xr:uid="{00000000-0005-0000-0000-0000B1E30000}"/>
    <cellStyle name="Normal 3 4 3 4 8 3" xfId="23399" xr:uid="{00000000-0005-0000-0000-0000B2E30000}"/>
    <cellStyle name="Normal 3 4 3 4 8 4" xfId="31785" xr:uid="{00000000-0005-0000-0000-0000B3E30000}"/>
    <cellStyle name="Normal 3 4 3 4 8 5" xfId="40171" xr:uid="{00000000-0005-0000-0000-0000B4E30000}"/>
    <cellStyle name="Normal 3 4 3 4 8 6" xfId="48557" xr:uid="{00000000-0005-0000-0000-0000B5E30000}"/>
    <cellStyle name="Normal 3 4 3 4 8 7" xfId="56943" xr:uid="{00000000-0005-0000-0000-0000B6E30000}"/>
    <cellStyle name="Normal 3 4 3 4 9" xfId="6245" xr:uid="{00000000-0005-0000-0000-0000B7E30000}"/>
    <cellStyle name="Normal 3 4 3 4 9 2" xfId="11921" xr:uid="{00000000-0005-0000-0000-0000B8E30000}"/>
    <cellStyle name="Normal 3 4 3 4 9 3" xfId="20307" xr:uid="{00000000-0005-0000-0000-0000B9E30000}"/>
    <cellStyle name="Normal 3 4 3 4 9 4" xfId="28693" xr:uid="{00000000-0005-0000-0000-0000BAE30000}"/>
    <cellStyle name="Normal 3 4 3 4 9 5" xfId="37079" xr:uid="{00000000-0005-0000-0000-0000BBE30000}"/>
    <cellStyle name="Normal 3 4 3 4 9 6" xfId="45465" xr:uid="{00000000-0005-0000-0000-0000BCE30000}"/>
    <cellStyle name="Normal 3 4 3 4 9 7" xfId="53851" xr:uid="{00000000-0005-0000-0000-0000BDE30000}"/>
    <cellStyle name="Normal 3 4 3 4_Sheet1" xfId="520" xr:uid="{00000000-0005-0000-0000-0000BEE30000}"/>
    <cellStyle name="Normal 3 4 3 5" xfId="521" xr:uid="{00000000-0005-0000-0000-0000BFE30000}"/>
    <cellStyle name="Normal 3 4 3 5 10" xfId="26111" xr:uid="{00000000-0005-0000-0000-0000C0E30000}"/>
    <cellStyle name="Normal 3 4 3 5 11" xfId="34497" xr:uid="{00000000-0005-0000-0000-0000C1E30000}"/>
    <cellStyle name="Normal 3 4 3 5 12" xfId="42883" xr:uid="{00000000-0005-0000-0000-0000C2E30000}"/>
    <cellStyle name="Normal 3 4 3 5 13" xfId="51269" xr:uid="{00000000-0005-0000-0000-0000C3E30000}"/>
    <cellStyle name="Normal 3 4 3 5 14" xfId="59655" xr:uid="{00000000-0005-0000-0000-0000C4E30000}"/>
    <cellStyle name="Normal 3 4 3 5 15" xfId="61022" xr:uid="{00000000-0005-0000-0000-0000C5E30000}"/>
    <cellStyle name="Normal 3 4 3 5 2" xfId="1347" xr:uid="{00000000-0005-0000-0000-0000C6E30000}"/>
    <cellStyle name="Normal 3 4 3 5 2 10" xfId="51758" xr:uid="{00000000-0005-0000-0000-0000C7E30000}"/>
    <cellStyle name="Normal 3 4 3 5 2 11" xfId="60144" xr:uid="{00000000-0005-0000-0000-0000C8E30000}"/>
    <cellStyle name="Normal 3 4 3 5 2 12" xfId="61517" xr:uid="{00000000-0005-0000-0000-0000C9E30000}"/>
    <cellStyle name="Normal 3 4 3 5 2 2" xfId="3298" xr:uid="{00000000-0005-0000-0000-0000CAE30000}"/>
    <cellStyle name="Normal 3 4 3 5 2 2 2" xfId="6015" xr:uid="{00000000-0005-0000-0000-0000CBE30000}"/>
    <cellStyle name="Normal 3 4 3 5 2 2 2 2" xfId="17369" xr:uid="{00000000-0005-0000-0000-0000CCE30000}"/>
    <cellStyle name="Normal 3 4 3 5 2 2 2 3" xfId="25755" xr:uid="{00000000-0005-0000-0000-0000CDE30000}"/>
    <cellStyle name="Normal 3 4 3 5 2 2 2 4" xfId="34141" xr:uid="{00000000-0005-0000-0000-0000CEE30000}"/>
    <cellStyle name="Normal 3 4 3 5 2 2 2 5" xfId="42527" xr:uid="{00000000-0005-0000-0000-0000CFE30000}"/>
    <cellStyle name="Normal 3 4 3 5 2 2 2 6" xfId="50913" xr:uid="{00000000-0005-0000-0000-0000D0E30000}"/>
    <cellStyle name="Normal 3 4 3 5 2 2 2 7" xfId="59299" xr:uid="{00000000-0005-0000-0000-0000D1E30000}"/>
    <cellStyle name="Normal 3 4 3 5 2 2 3" xfId="8983" xr:uid="{00000000-0005-0000-0000-0000D2E30000}"/>
    <cellStyle name="Normal 3 4 3 5 2 2 3 2" xfId="14659" xr:uid="{00000000-0005-0000-0000-0000D3E30000}"/>
    <cellStyle name="Normal 3 4 3 5 2 2 3 3" xfId="23045" xr:uid="{00000000-0005-0000-0000-0000D4E30000}"/>
    <cellStyle name="Normal 3 4 3 5 2 2 3 4" xfId="31431" xr:uid="{00000000-0005-0000-0000-0000D5E30000}"/>
    <cellStyle name="Normal 3 4 3 5 2 2 3 5" xfId="39817" xr:uid="{00000000-0005-0000-0000-0000D6E30000}"/>
    <cellStyle name="Normal 3 4 3 5 2 2 3 6" xfId="48203" xr:uid="{00000000-0005-0000-0000-0000D7E30000}"/>
    <cellStyle name="Normal 3 4 3 5 2 2 3 7" xfId="56589" xr:uid="{00000000-0005-0000-0000-0000D8E30000}"/>
    <cellStyle name="Normal 3 4 3 5 2 2 4" xfId="11693" xr:uid="{00000000-0005-0000-0000-0000D9E30000}"/>
    <cellStyle name="Normal 3 4 3 5 2 2 5" xfId="20079" xr:uid="{00000000-0005-0000-0000-0000DAE30000}"/>
    <cellStyle name="Normal 3 4 3 5 2 2 6" xfId="28465" xr:uid="{00000000-0005-0000-0000-0000DBE30000}"/>
    <cellStyle name="Normal 3 4 3 5 2 2 7" xfId="36851" xr:uid="{00000000-0005-0000-0000-0000DCE30000}"/>
    <cellStyle name="Normal 3 4 3 5 2 2 8" xfId="45237" xr:uid="{00000000-0005-0000-0000-0000DDE30000}"/>
    <cellStyle name="Normal 3 4 3 5 2 2 9" xfId="53623" xr:uid="{00000000-0005-0000-0000-0000DEE30000}"/>
    <cellStyle name="Normal 3 4 3 5 2 3" xfId="4150" xr:uid="{00000000-0005-0000-0000-0000DFE30000}"/>
    <cellStyle name="Normal 3 4 3 5 2 3 2" xfId="15504" xr:uid="{00000000-0005-0000-0000-0000E0E30000}"/>
    <cellStyle name="Normal 3 4 3 5 2 3 3" xfId="23890" xr:uid="{00000000-0005-0000-0000-0000E1E30000}"/>
    <cellStyle name="Normal 3 4 3 5 2 3 4" xfId="32276" xr:uid="{00000000-0005-0000-0000-0000E2E30000}"/>
    <cellStyle name="Normal 3 4 3 5 2 3 5" xfId="40662" xr:uid="{00000000-0005-0000-0000-0000E3E30000}"/>
    <cellStyle name="Normal 3 4 3 5 2 3 6" xfId="49048" xr:uid="{00000000-0005-0000-0000-0000E4E30000}"/>
    <cellStyle name="Normal 3 4 3 5 2 3 7" xfId="57434" xr:uid="{00000000-0005-0000-0000-0000E5E30000}"/>
    <cellStyle name="Normal 3 4 3 5 2 4" xfId="7118" xr:uid="{00000000-0005-0000-0000-0000E6E30000}"/>
    <cellStyle name="Normal 3 4 3 5 2 4 2" xfId="12794" xr:uid="{00000000-0005-0000-0000-0000E7E30000}"/>
    <cellStyle name="Normal 3 4 3 5 2 4 3" xfId="21180" xr:uid="{00000000-0005-0000-0000-0000E8E30000}"/>
    <cellStyle name="Normal 3 4 3 5 2 4 4" xfId="29566" xr:uid="{00000000-0005-0000-0000-0000E9E30000}"/>
    <cellStyle name="Normal 3 4 3 5 2 4 5" xfId="37952" xr:uid="{00000000-0005-0000-0000-0000EAE30000}"/>
    <cellStyle name="Normal 3 4 3 5 2 4 6" xfId="46338" xr:uid="{00000000-0005-0000-0000-0000EBE30000}"/>
    <cellStyle name="Normal 3 4 3 5 2 4 7" xfId="54724" xr:uid="{00000000-0005-0000-0000-0000ECE30000}"/>
    <cellStyle name="Normal 3 4 3 5 2 5" xfId="9828" xr:uid="{00000000-0005-0000-0000-0000EDE30000}"/>
    <cellStyle name="Normal 3 4 3 5 2 6" xfId="18214" xr:uid="{00000000-0005-0000-0000-0000EEE30000}"/>
    <cellStyle name="Normal 3 4 3 5 2 7" xfId="26600" xr:uid="{00000000-0005-0000-0000-0000EFE30000}"/>
    <cellStyle name="Normal 3 4 3 5 2 8" xfId="34986" xr:uid="{00000000-0005-0000-0000-0000F0E30000}"/>
    <cellStyle name="Normal 3 4 3 5 2 9" xfId="43372" xr:uid="{00000000-0005-0000-0000-0000F1E30000}"/>
    <cellStyle name="Normal 3 4 3 5 3" xfId="1789" xr:uid="{00000000-0005-0000-0000-0000F2E30000}"/>
    <cellStyle name="Normal 3 4 3 5 3 10" xfId="52114" xr:uid="{00000000-0005-0000-0000-0000F3E30000}"/>
    <cellStyle name="Normal 3 4 3 5 3 11" xfId="60500" xr:uid="{00000000-0005-0000-0000-0000F4E30000}"/>
    <cellStyle name="Normal 3 4 3 5 3 2" xfId="2809" xr:uid="{00000000-0005-0000-0000-0000F5E30000}"/>
    <cellStyle name="Normal 3 4 3 5 3 2 2" xfId="5526" xr:uid="{00000000-0005-0000-0000-0000F6E30000}"/>
    <cellStyle name="Normal 3 4 3 5 3 2 2 2" xfId="16880" xr:uid="{00000000-0005-0000-0000-0000F7E30000}"/>
    <cellStyle name="Normal 3 4 3 5 3 2 2 3" xfId="25266" xr:uid="{00000000-0005-0000-0000-0000F8E30000}"/>
    <cellStyle name="Normal 3 4 3 5 3 2 2 4" xfId="33652" xr:uid="{00000000-0005-0000-0000-0000F9E30000}"/>
    <cellStyle name="Normal 3 4 3 5 3 2 2 5" xfId="42038" xr:uid="{00000000-0005-0000-0000-0000FAE30000}"/>
    <cellStyle name="Normal 3 4 3 5 3 2 2 6" xfId="50424" xr:uid="{00000000-0005-0000-0000-0000FBE30000}"/>
    <cellStyle name="Normal 3 4 3 5 3 2 2 7" xfId="58810" xr:uid="{00000000-0005-0000-0000-0000FCE30000}"/>
    <cellStyle name="Normal 3 4 3 5 3 2 3" xfId="8494" xr:uid="{00000000-0005-0000-0000-0000FDE30000}"/>
    <cellStyle name="Normal 3 4 3 5 3 2 3 2" xfId="14170" xr:uid="{00000000-0005-0000-0000-0000FEE30000}"/>
    <cellStyle name="Normal 3 4 3 5 3 2 3 3" xfId="22556" xr:uid="{00000000-0005-0000-0000-0000FFE30000}"/>
    <cellStyle name="Normal 3 4 3 5 3 2 3 4" xfId="30942" xr:uid="{00000000-0005-0000-0000-000000E40000}"/>
    <cellStyle name="Normal 3 4 3 5 3 2 3 5" xfId="39328" xr:uid="{00000000-0005-0000-0000-000001E40000}"/>
    <cellStyle name="Normal 3 4 3 5 3 2 3 6" xfId="47714" xr:uid="{00000000-0005-0000-0000-000002E40000}"/>
    <cellStyle name="Normal 3 4 3 5 3 2 3 7" xfId="56100" xr:uid="{00000000-0005-0000-0000-000003E40000}"/>
    <cellStyle name="Normal 3 4 3 5 3 2 4" xfId="11204" xr:uid="{00000000-0005-0000-0000-000004E40000}"/>
    <cellStyle name="Normal 3 4 3 5 3 2 5" xfId="19590" xr:uid="{00000000-0005-0000-0000-000005E40000}"/>
    <cellStyle name="Normal 3 4 3 5 3 2 6" xfId="27976" xr:uid="{00000000-0005-0000-0000-000006E40000}"/>
    <cellStyle name="Normal 3 4 3 5 3 2 7" xfId="36362" xr:uid="{00000000-0005-0000-0000-000007E40000}"/>
    <cellStyle name="Normal 3 4 3 5 3 2 8" xfId="44748" xr:uid="{00000000-0005-0000-0000-000008E40000}"/>
    <cellStyle name="Normal 3 4 3 5 3 2 9" xfId="53134" xr:uid="{00000000-0005-0000-0000-000009E40000}"/>
    <cellStyle name="Normal 3 4 3 5 3 3" xfId="4506" xr:uid="{00000000-0005-0000-0000-00000AE40000}"/>
    <cellStyle name="Normal 3 4 3 5 3 3 2" xfId="15860" xr:uid="{00000000-0005-0000-0000-00000BE40000}"/>
    <cellStyle name="Normal 3 4 3 5 3 3 3" xfId="24246" xr:uid="{00000000-0005-0000-0000-00000CE40000}"/>
    <cellStyle name="Normal 3 4 3 5 3 3 4" xfId="32632" xr:uid="{00000000-0005-0000-0000-00000DE40000}"/>
    <cellStyle name="Normal 3 4 3 5 3 3 5" xfId="41018" xr:uid="{00000000-0005-0000-0000-00000EE40000}"/>
    <cellStyle name="Normal 3 4 3 5 3 3 6" xfId="49404" xr:uid="{00000000-0005-0000-0000-00000FE40000}"/>
    <cellStyle name="Normal 3 4 3 5 3 3 7" xfId="57790" xr:uid="{00000000-0005-0000-0000-000010E40000}"/>
    <cellStyle name="Normal 3 4 3 5 3 4" xfId="7474" xr:uid="{00000000-0005-0000-0000-000011E40000}"/>
    <cellStyle name="Normal 3 4 3 5 3 4 2" xfId="13150" xr:uid="{00000000-0005-0000-0000-000012E40000}"/>
    <cellStyle name="Normal 3 4 3 5 3 4 3" xfId="21536" xr:uid="{00000000-0005-0000-0000-000013E40000}"/>
    <cellStyle name="Normal 3 4 3 5 3 4 4" xfId="29922" xr:uid="{00000000-0005-0000-0000-000014E40000}"/>
    <cellStyle name="Normal 3 4 3 5 3 4 5" xfId="38308" xr:uid="{00000000-0005-0000-0000-000015E40000}"/>
    <cellStyle name="Normal 3 4 3 5 3 4 6" xfId="46694" xr:uid="{00000000-0005-0000-0000-000016E40000}"/>
    <cellStyle name="Normal 3 4 3 5 3 4 7" xfId="55080" xr:uid="{00000000-0005-0000-0000-000017E40000}"/>
    <cellStyle name="Normal 3 4 3 5 3 5" xfId="10184" xr:uid="{00000000-0005-0000-0000-000018E40000}"/>
    <cellStyle name="Normal 3 4 3 5 3 6" xfId="18570" xr:uid="{00000000-0005-0000-0000-000019E40000}"/>
    <cellStyle name="Normal 3 4 3 5 3 7" xfId="26956" xr:uid="{00000000-0005-0000-0000-00001AE40000}"/>
    <cellStyle name="Normal 3 4 3 5 3 8" xfId="35342" xr:uid="{00000000-0005-0000-0000-00001BE40000}"/>
    <cellStyle name="Normal 3 4 3 5 3 9" xfId="43728" xr:uid="{00000000-0005-0000-0000-00001CE40000}"/>
    <cellStyle name="Normal 3 4 3 5 4" xfId="2453" xr:uid="{00000000-0005-0000-0000-00001DE40000}"/>
    <cellStyle name="Normal 3 4 3 5 4 2" xfId="5170" xr:uid="{00000000-0005-0000-0000-00001EE40000}"/>
    <cellStyle name="Normal 3 4 3 5 4 2 2" xfId="16524" xr:uid="{00000000-0005-0000-0000-00001FE40000}"/>
    <cellStyle name="Normal 3 4 3 5 4 2 3" xfId="24910" xr:uid="{00000000-0005-0000-0000-000020E40000}"/>
    <cellStyle name="Normal 3 4 3 5 4 2 4" xfId="33296" xr:uid="{00000000-0005-0000-0000-000021E40000}"/>
    <cellStyle name="Normal 3 4 3 5 4 2 5" xfId="41682" xr:uid="{00000000-0005-0000-0000-000022E40000}"/>
    <cellStyle name="Normal 3 4 3 5 4 2 6" xfId="50068" xr:uid="{00000000-0005-0000-0000-000023E40000}"/>
    <cellStyle name="Normal 3 4 3 5 4 2 7" xfId="58454" xr:uid="{00000000-0005-0000-0000-000024E40000}"/>
    <cellStyle name="Normal 3 4 3 5 4 3" xfId="8138" xr:uid="{00000000-0005-0000-0000-000025E40000}"/>
    <cellStyle name="Normal 3 4 3 5 4 3 2" xfId="13814" xr:uid="{00000000-0005-0000-0000-000026E40000}"/>
    <cellStyle name="Normal 3 4 3 5 4 3 3" xfId="22200" xr:uid="{00000000-0005-0000-0000-000027E40000}"/>
    <cellStyle name="Normal 3 4 3 5 4 3 4" xfId="30586" xr:uid="{00000000-0005-0000-0000-000028E40000}"/>
    <cellStyle name="Normal 3 4 3 5 4 3 5" xfId="38972" xr:uid="{00000000-0005-0000-0000-000029E40000}"/>
    <cellStyle name="Normal 3 4 3 5 4 3 6" xfId="47358" xr:uid="{00000000-0005-0000-0000-00002AE40000}"/>
    <cellStyle name="Normal 3 4 3 5 4 3 7" xfId="55744" xr:uid="{00000000-0005-0000-0000-00002BE40000}"/>
    <cellStyle name="Normal 3 4 3 5 4 4" xfId="10848" xr:uid="{00000000-0005-0000-0000-00002CE40000}"/>
    <cellStyle name="Normal 3 4 3 5 4 5" xfId="19234" xr:uid="{00000000-0005-0000-0000-00002DE40000}"/>
    <cellStyle name="Normal 3 4 3 5 4 6" xfId="27620" xr:uid="{00000000-0005-0000-0000-00002EE40000}"/>
    <cellStyle name="Normal 3 4 3 5 4 7" xfId="36006" xr:uid="{00000000-0005-0000-0000-00002FE40000}"/>
    <cellStyle name="Normal 3 4 3 5 4 8" xfId="44392" xr:uid="{00000000-0005-0000-0000-000030E40000}"/>
    <cellStyle name="Normal 3 4 3 5 4 9" xfId="52778" xr:uid="{00000000-0005-0000-0000-000031E40000}"/>
    <cellStyle name="Normal 3 4 3 5 5" xfId="812" xr:uid="{00000000-0005-0000-0000-000032E40000}"/>
    <cellStyle name="Normal 3 4 3 5 5 2" xfId="6629" xr:uid="{00000000-0005-0000-0000-000033E40000}"/>
    <cellStyle name="Normal 3 4 3 5 5 3" xfId="12305" xr:uid="{00000000-0005-0000-0000-000034E40000}"/>
    <cellStyle name="Normal 3 4 3 5 5 4" xfId="20691" xr:uid="{00000000-0005-0000-0000-000035E40000}"/>
    <cellStyle name="Normal 3 4 3 5 5 5" xfId="29077" xr:uid="{00000000-0005-0000-0000-000036E40000}"/>
    <cellStyle name="Normal 3 4 3 5 5 6" xfId="37463" xr:uid="{00000000-0005-0000-0000-000037E40000}"/>
    <cellStyle name="Normal 3 4 3 5 5 7" xfId="45849" xr:uid="{00000000-0005-0000-0000-000038E40000}"/>
    <cellStyle name="Normal 3 4 3 5 5 8" xfId="54235" xr:uid="{00000000-0005-0000-0000-000039E40000}"/>
    <cellStyle name="Normal 3 4 3 5 6" xfId="3661" xr:uid="{00000000-0005-0000-0000-00003AE40000}"/>
    <cellStyle name="Normal 3 4 3 5 6 2" xfId="15015" xr:uid="{00000000-0005-0000-0000-00003BE40000}"/>
    <cellStyle name="Normal 3 4 3 5 6 3" xfId="23401" xr:uid="{00000000-0005-0000-0000-00003CE40000}"/>
    <cellStyle name="Normal 3 4 3 5 6 4" xfId="31787" xr:uid="{00000000-0005-0000-0000-00003DE40000}"/>
    <cellStyle name="Normal 3 4 3 5 6 5" xfId="40173" xr:uid="{00000000-0005-0000-0000-00003EE40000}"/>
    <cellStyle name="Normal 3 4 3 5 6 6" xfId="48559" xr:uid="{00000000-0005-0000-0000-00003FE40000}"/>
    <cellStyle name="Normal 3 4 3 5 6 7" xfId="56945" xr:uid="{00000000-0005-0000-0000-000040E40000}"/>
    <cellStyle name="Normal 3 4 3 5 7" xfId="6125" xr:uid="{00000000-0005-0000-0000-000041E40000}"/>
    <cellStyle name="Normal 3 4 3 5 7 2" xfId="11801" xr:uid="{00000000-0005-0000-0000-000042E40000}"/>
    <cellStyle name="Normal 3 4 3 5 7 3" xfId="20187" xr:uid="{00000000-0005-0000-0000-000043E40000}"/>
    <cellStyle name="Normal 3 4 3 5 7 4" xfId="28573" xr:uid="{00000000-0005-0000-0000-000044E40000}"/>
    <cellStyle name="Normal 3 4 3 5 7 5" xfId="36959" xr:uid="{00000000-0005-0000-0000-000045E40000}"/>
    <cellStyle name="Normal 3 4 3 5 7 6" xfId="45345" xr:uid="{00000000-0005-0000-0000-000046E40000}"/>
    <cellStyle name="Normal 3 4 3 5 7 7" xfId="53731" xr:uid="{00000000-0005-0000-0000-000047E40000}"/>
    <cellStyle name="Normal 3 4 3 5 8" xfId="9339" xr:uid="{00000000-0005-0000-0000-000048E40000}"/>
    <cellStyle name="Normal 3 4 3 5 9" xfId="17725" xr:uid="{00000000-0005-0000-0000-000049E40000}"/>
    <cellStyle name="Normal 3 4 3 6" xfId="1348" xr:uid="{00000000-0005-0000-0000-00004AE40000}"/>
    <cellStyle name="Normal 3 4 3 6 10" xfId="43373" xr:uid="{00000000-0005-0000-0000-00004BE40000}"/>
    <cellStyle name="Normal 3 4 3 6 11" xfId="51759" xr:uid="{00000000-0005-0000-0000-00004CE40000}"/>
    <cellStyle name="Normal 3 4 3 6 12" xfId="60145" xr:uid="{00000000-0005-0000-0000-00004DE40000}"/>
    <cellStyle name="Normal 3 4 3 6 13" xfId="61050" xr:uid="{00000000-0005-0000-0000-00004EE40000}"/>
    <cellStyle name="Normal 3 4 3 6 2" xfId="1971" xr:uid="{00000000-0005-0000-0000-00004FE40000}"/>
    <cellStyle name="Normal 3 4 3 6 2 10" xfId="52296" xr:uid="{00000000-0005-0000-0000-000050E40000}"/>
    <cellStyle name="Normal 3 4 3 6 2 11" xfId="60682" xr:uid="{00000000-0005-0000-0000-000051E40000}"/>
    <cellStyle name="Normal 3 4 3 6 2 2" xfId="3299" xr:uid="{00000000-0005-0000-0000-000052E40000}"/>
    <cellStyle name="Normal 3 4 3 6 2 2 2" xfId="6016" xr:uid="{00000000-0005-0000-0000-000053E40000}"/>
    <cellStyle name="Normal 3 4 3 6 2 2 2 2" xfId="17370" xr:uid="{00000000-0005-0000-0000-000054E40000}"/>
    <cellStyle name="Normal 3 4 3 6 2 2 2 3" xfId="25756" xr:uid="{00000000-0005-0000-0000-000055E40000}"/>
    <cellStyle name="Normal 3 4 3 6 2 2 2 4" xfId="34142" xr:uid="{00000000-0005-0000-0000-000056E40000}"/>
    <cellStyle name="Normal 3 4 3 6 2 2 2 5" xfId="42528" xr:uid="{00000000-0005-0000-0000-000057E40000}"/>
    <cellStyle name="Normal 3 4 3 6 2 2 2 6" xfId="50914" xr:uid="{00000000-0005-0000-0000-000058E40000}"/>
    <cellStyle name="Normal 3 4 3 6 2 2 2 7" xfId="59300" xr:uid="{00000000-0005-0000-0000-000059E40000}"/>
    <cellStyle name="Normal 3 4 3 6 2 2 3" xfId="8984" xr:uid="{00000000-0005-0000-0000-00005AE40000}"/>
    <cellStyle name="Normal 3 4 3 6 2 2 3 2" xfId="14660" xr:uid="{00000000-0005-0000-0000-00005BE40000}"/>
    <cellStyle name="Normal 3 4 3 6 2 2 3 3" xfId="23046" xr:uid="{00000000-0005-0000-0000-00005CE40000}"/>
    <cellStyle name="Normal 3 4 3 6 2 2 3 4" xfId="31432" xr:uid="{00000000-0005-0000-0000-00005DE40000}"/>
    <cellStyle name="Normal 3 4 3 6 2 2 3 5" xfId="39818" xr:uid="{00000000-0005-0000-0000-00005EE40000}"/>
    <cellStyle name="Normal 3 4 3 6 2 2 3 6" xfId="48204" xr:uid="{00000000-0005-0000-0000-00005FE40000}"/>
    <cellStyle name="Normal 3 4 3 6 2 2 3 7" xfId="56590" xr:uid="{00000000-0005-0000-0000-000060E40000}"/>
    <cellStyle name="Normal 3 4 3 6 2 2 4" xfId="11694" xr:uid="{00000000-0005-0000-0000-000061E40000}"/>
    <cellStyle name="Normal 3 4 3 6 2 2 5" xfId="20080" xr:uid="{00000000-0005-0000-0000-000062E40000}"/>
    <cellStyle name="Normal 3 4 3 6 2 2 6" xfId="28466" xr:uid="{00000000-0005-0000-0000-000063E40000}"/>
    <cellStyle name="Normal 3 4 3 6 2 2 7" xfId="36852" xr:uid="{00000000-0005-0000-0000-000064E40000}"/>
    <cellStyle name="Normal 3 4 3 6 2 2 8" xfId="45238" xr:uid="{00000000-0005-0000-0000-000065E40000}"/>
    <cellStyle name="Normal 3 4 3 6 2 2 9" xfId="53624" xr:uid="{00000000-0005-0000-0000-000066E40000}"/>
    <cellStyle name="Normal 3 4 3 6 2 3" xfId="4688" xr:uid="{00000000-0005-0000-0000-000067E40000}"/>
    <cellStyle name="Normal 3 4 3 6 2 3 2" xfId="16042" xr:uid="{00000000-0005-0000-0000-000068E40000}"/>
    <cellStyle name="Normal 3 4 3 6 2 3 3" xfId="24428" xr:uid="{00000000-0005-0000-0000-000069E40000}"/>
    <cellStyle name="Normal 3 4 3 6 2 3 4" xfId="32814" xr:uid="{00000000-0005-0000-0000-00006AE40000}"/>
    <cellStyle name="Normal 3 4 3 6 2 3 5" xfId="41200" xr:uid="{00000000-0005-0000-0000-00006BE40000}"/>
    <cellStyle name="Normal 3 4 3 6 2 3 6" xfId="49586" xr:uid="{00000000-0005-0000-0000-00006CE40000}"/>
    <cellStyle name="Normal 3 4 3 6 2 3 7" xfId="57972" xr:uid="{00000000-0005-0000-0000-00006DE40000}"/>
    <cellStyle name="Normal 3 4 3 6 2 4" xfId="7656" xr:uid="{00000000-0005-0000-0000-00006EE40000}"/>
    <cellStyle name="Normal 3 4 3 6 2 4 2" xfId="13332" xr:uid="{00000000-0005-0000-0000-00006FE40000}"/>
    <cellStyle name="Normal 3 4 3 6 2 4 3" xfId="21718" xr:uid="{00000000-0005-0000-0000-000070E40000}"/>
    <cellStyle name="Normal 3 4 3 6 2 4 4" xfId="30104" xr:uid="{00000000-0005-0000-0000-000071E40000}"/>
    <cellStyle name="Normal 3 4 3 6 2 4 5" xfId="38490" xr:uid="{00000000-0005-0000-0000-000072E40000}"/>
    <cellStyle name="Normal 3 4 3 6 2 4 6" xfId="46876" xr:uid="{00000000-0005-0000-0000-000073E40000}"/>
    <cellStyle name="Normal 3 4 3 6 2 4 7" xfId="55262" xr:uid="{00000000-0005-0000-0000-000074E40000}"/>
    <cellStyle name="Normal 3 4 3 6 2 5" xfId="10366" xr:uid="{00000000-0005-0000-0000-000075E40000}"/>
    <cellStyle name="Normal 3 4 3 6 2 6" xfId="18752" xr:uid="{00000000-0005-0000-0000-000076E40000}"/>
    <cellStyle name="Normal 3 4 3 6 2 7" xfId="27138" xr:uid="{00000000-0005-0000-0000-000077E40000}"/>
    <cellStyle name="Normal 3 4 3 6 2 8" xfId="35524" xr:uid="{00000000-0005-0000-0000-000078E40000}"/>
    <cellStyle name="Normal 3 4 3 6 2 9" xfId="43910" xr:uid="{00000000-0005-0000-0000-000079E40000}"/>
    <cellStyle name="Normal 3 4 3 6 3" xfId="2454" xr:uid="{00000000-0005-0000-0000-00007AE40000}"/>
    <cellStyle name="Normal 3 4 3 6 3 2" xfId="5171" xr:uid="{00000000-0005-0000-0000-00007BE40000}"/>
    <cellStyle name="Normal 3 4 3 6 3 2 2" xfId="16525" xr:uid="{00000000-0005-0000-0000-00007CE40000}"/>
    <cellStyle name="Normal 3 4 3 6 3 2 3" xfId="24911" xr:uid="{00000000-0005-0000-0000-00007DE40000}"/>
    <cellStyle name="Normal 3 4 3 6 3 2 4" xfId="33297" xr:uid="{00000000-0005-0000-0000-00007EE40000}"/>
    <cellStyle name="Normal 3 4 3 6 3 2 5" xfId="41683" xr:uid="{00000000-0005-0000-0000-00007FE40000}"/>
    <cellStyle name="Normal 3 4 3 6 3 2 6" xfId="50069" xr:uid="{00000000-0005-0000-0000-000080E40000}"/>
    <cellStyle name="Normal 3 4 3 6 3 2 7" xfId="58455" xr:uid="{00000000-0005-0000-0000-000081E40000}"/>
    <cellStyle name="Normal 3 4 3 6 3 3" xfId="8139" xr:uid="{00000000-0005-0000-0000-000082E40000}"/>
    <cellStyle name="Normal 3 4 3 6 3 3 2" xfId="13815" xr:uid="{00000000-0005-0000-0000-000083E40000}"/>
    <cellStyle name="Normal 3 4 3 6 3 3 3" xfId="22201" xr:uid="{00000000-0005-0000-0000-000084E40000}"/>
    <cellStyle name="Normal 3 4 3 6 3 3 4" xfId="30587" xr:uid="{00000000-0005-0000-0000-000085E40000}"/>
    <cellStyle name="Normal 3 4 3 6 3 3 5" xfId="38973" xr:uid="{00000000-0005-0000-0000-000086E40000}"/>
    <cellStyle name="Normal 3 4 3 6 3 3 6" xfId="47359" xr:uid="{00000000-0005-0000-0000-000087E40000}"/>
    <cellStyle name="Normal 3 4 3 6 3 3 7" xfId="55745" xr:uid="{00000000-0005-0000-0000-000088E40000}"/>
    <cellStyle name="Normal 3 4 3 6 3 4" xfId="10849" xr:uid="{00000000-0005-0000-0000-000089E40000}"/>
    <cellStyle name="Normal 3 4 3 6 3 5" xfId="19235" xr:uid="{00000000-0005-0000-0000-00008AE40000}"/>
    <cellStyle name="Normal 3 4 3 6 3 6" xfId="27621" xr:uid="{00000000-0005-0000-0000-00008BE40000}"/>
    <cellStyle name="Normal 3 4 3 6 3 7" xfId="36007" xr:uid="{00000000-0005-0000-0000-00008CE40000}"/>
    <cellStyle name="Normal 3 4 3 6 3 8" xfId="44393" xr:uid="{00000000-0005-0000-0000-00008DE40000}"/>
    <cellStyle name="Normal 3 4 3 6 3 9" xfId="52779" xr:uid="{00000000-0005-0000-0000-00008EE40000}"/>
    <cellStyle name="Normal 3 4 3 6 4" xfId="4151" xr:uid="{00000000-0005-0000-0000-00008FE40000}"/>
    <cellStyle name="Normal 3 4 3 6 4 2" xfId="15505" xr:uid="{00000000-0005-0000-0000-000090E40000}"/>
    <cellStyle name="Normal 3 4 3 6 4 3" xfId="23891" xr:uid="{00000000-0005-0000-0000-000091E40000}"/>
    <cellStyle name="Normal 3 4 3 6 4 4" xfId="32277" xr:uid="{00000000-0005-0000-0000-000092E40000}"/>
    <cellStyle name="Normal 3 4 3 6 4 5" xfId="40663" xr:uid="{00000000-0005-0000-0000-000093E40000}"/>
    <cellStyle name="Normal 3 4 3 6 4 6" xfId="49049" xr:uid="{00000000-0005-0000-0000-000094E40000}"/>
    <cellStyle name="Normal 3 4 3 6 4 7" xfId="57435" xr:uid="{00000000-0005-0000-0000-000095E40000}"/>
    <cellStyle name="Normal 3 4 3 6 5" xfId="7119" xr:uid="{00000000-0005-0000-0000-000096E40000}"/>
    <cellStyle name="Normal 3 4 3 6 5 2" xfId="12795" xr:uid="{00000000-0005-0000-0000-000097E40000}"/>
    <cellStyle name="Normal 3 4 3 6 5 3" xfId="21181" xr:uid="{00000000-0005-0000-0000-000098E40000}"/>
    <cellStyle name="Normal 3 4 3 6 5 4" xfId="29567" xr:uid="{00000000-0005-0000-0000-000099E40000}"/>
    <cellStyle name="Normal 3 4 3 6 5 5" xfId="37953" xr:uid="{00000000-0005-0000-0000-00009AE40000}"/>
    <cellStyle name="Normal 3 4 3 6 5 6" xfId="46339" xr:uid="{00000000-0005-0000-0000-00009BE40000}"/>
    <cellStyle name="Normal 3 4 3 6 5 7" xfId="54725" xr:uid="{00000000-0005-0000-0000-00009CE40000}"/>
    <cellStyle name="Normal 3 4 3 6 6" xfId="9829" xr:uid="{00000000-0005-0000-0000-00009DE40000}"/>
    <cellStyle name="Normal 3 4 3 6 7" xfId="18215" xr:uid="{00000000-0005-0000-0000-00009EE40000}"/>
    <cellStyle name="Normal 3 4 3 6 8" xfId="26601" xr:uid="{00000000-0005-0000-0000-00009FE40000}"/>
    <cellStyle name="Normal 3 4 3 6 9" xfId="34987" xr:uid="{00000000-0005-0000-0000-0000A0E40000}"/>
    <cellStyle name="Normal 3 4 3 7" xfId="1334" xr:uid="{00000000-0005-0000-0000-0000A1E40000}"/>
    <cellStyle name="Normal 3 4 3 7 10" xfId="51745" xr:uid="{00000000-0005-0000-0000-0000A2E40000}"/>
    <cellStyle name="Normal 3 4 3 7 11" xfId="60131" xr:uid="{00000000-0005-0000-0000-0000A3E40000}"/>
    <cellStyle name="Normal 3 4 3 7 12" xfId="61508" xr:uid="{00000000-0005-0000-0000-0000A4E40000}"/>
    <cellStyle name="Normal 3 4 3 7 2" xfId="3285" xr:uid="{00000000-0005-0000-0000-0000A5E40000}"/>
    <cellStyle name="Normal 3 4 3 7 2 2" xfId="6002" xr:uid="{00000000-0005-0000-0000-0000A6E40000}"/>
    <cellStyle name="Normal 3 4 3 7 2 2 2" xfId="17356" xr:uid="{00000000-0005-0000-0000-0000A7E40000}"/>
    <cellStyle name="Normal 3 4 3 7 2 2 3" xfId="25742" xr:uid="{00000000-0005-0000-0000-0000A8E40000}"/>
    <cellStyle name="Normal 3 4 3 7 2 2 4" xfId="34128" xr:uid="{00000000-0005-0000-0000-0000A9E40000}"/>
    <cellStyle name="Normal 3 4 3 7 2 2 5" xfId="42514" xr:uid="{00000000-0005-0000-0000-0000AAE40000}"/>
    <cellStyle name="Normal 3 4 3 7 2 2 6" xfId="50900" xr:uid="{00000000-0005-0000-0000-0000ABE40000}"/>
    <cellStyle name="Normal 3 4 3 7 2 2 7" xfId="59286" xr:uid="{00000000-0005-0000-0000-0000ACE40000}"/>
    <cellStyle name="Normal 3 4 3 7 2 3" xfId="8970" xr:uid="{00000000-0005-0000-0000-0000ADE40000}"/>
    <cellStyle name="Normal 3 4 3 7 2 3 2" xfId="14646" xr:uid="{00000000-0005-0000-0000-0000AEE40000}"/>
    <cellStyle name="Normal 3 4 3 7 2 3 3" xfId="23032" xr:uid="{00000000-0005-0000-0000-0000AFE40000}"/>
    <cellStyle name="Normal 3 4 3 7 2 3 4" xfId="31418" xr:uid="{00000000-0005-0000-0000-0000B0E40000}"/>
    <cellStyle name="Normal 3 4 3 7 2 3 5" xfId="39804" xr:uid="{00000000-0005-0000-0000-0000B1E40000}"/>
    <cellStyle name="Normal 3 4 3 7 2 3 6" xfId="48190" xr:uid="{00000000-0005-0000-0000-0000B2E40000}"/>
    <cellStyle name="Normal 3 4 3 7 2 3 7" xfId="56576" xr:uid="{00000000-0005-0000-0000-0000B3E40000}"/>
    <cellStyle name="Normal 3 4 3 7 2 4" xfId="11680" xr:uid="{00000000-0005-0000-0000-0000B4E40000}"/>
    <cellStyle name="Normal 3 4 3 7 2 5" xfId="20066" xr:uid="{00000000-0005-0000-0000-0000B5E40000}"/>
    <cellStyle name="Normal 3 4 3 7 2 6" xfId="28452" xr:uid="{00000000-0005-0000-0000-0000B6E40000}"/>
    <cellStyle name="Normal 3 4 3 7 2 7" xfId="36838" xr:uid="{00000000-0005-0000-0000-0000B7E40000}"/>
    <cellStyle name="Normal 3 4 3 7 2 8" xfId="45224" xr:uid="{00000000-0005-0000-0000-0000B8E40000}"/>
    <cellStyle name="Normal 3 4 3 7 2 9" xfId="53610" xr:uid="{00000000-0005-0000-0000-0000B9E40000}"/>
    <cellStyle name="Normal 3 4 3 7 3" xfId="4137" xr:uid="{00000000-0005-0000-0000-0000BAE40000}"/>
    <cellStyle name="Normal 3 4 3 7 3 2" xfId="15491" xr:uid="{00000000-0005-0000-0000-0000BBE40000}"/>
    <cellStyle name="Normal 3 4 3 7 3 3" xfId="23877" xr:uid="{00000000-0005-0000-0000-0000BCE40000}"/>
    <cellStyle name="Normal 3 4 3 7 3 4" xfId="32263" xr:uid="{00000000-0005-0000-0000-0000BDE40000}"/>
    <cellStyle name="Normal 3 4 3 7 3 5" xfId="40649" xr:uid="{00000000-0005-0000-0000-0000BEE40000}"/>
    <cellStyle name="Normal 3 4 3 7 3 6" xfId="49035" xr:uid="{00000000-0005-0000-0000-0000BFE40000}"/>
    <cellStyle name="Normal 3 4 3 7 3 7" xfId="57421" xr:uid="{00000000-0005-0000-0000-0000C0E40000}"/>
    <cellStyle name="Normal 3 4 3 7 4" xfId="7105" xr:uid="{00000000-0005-0000-0000-0000C1E40000}"/>
    <cellStyle name="Normal 3 4 3 7 4 2" xfId="12781" xr:uid="{00000000-0005-0000-0000-0000C2E40000}"/>
    <cellStyle name="Normal 3 4 3 7 4 3" xfId="21167" xr:uid="{00000000-0005-0000-0000-0000C3E40000}"/>
    <cellStyle name="Normal 3 4 3 7 4 4" xfId="29553" xr:uid="{00000000-0005-0000-0000-0000C4E40000}"/>
    <cellStyle name="Normal 3 4 3 7 4 5" xfId="37939" xr:uid="{00000000-0005-0000-0000-0000C5E40000}"/>
    <cellStyle name="Normal 3 4 3 7 4 6" xfId="46325" xr:uid="{00000000-0005-0000-0000-0000C6E40000}"/>
    <cellStyle name="Normal 3 4 3 7 4 7" xfId="54711" xr:uid="{00000000-0005-0000-0000-0000C7E40000}"/>
    <cellStyle name="Normal 3 4 3 7 5" xfId="9815" xr:uid="{00000000-0005-0000-0000-0000C8E40000}"/>
    <cellStyle name="Normal 3 4 3 7 6" xfId="18201" xr:uid="{00000000-0005-0000-0000-0000C9E40000}"/>
    <cellStyle name="Normal 3 4 3 7 7" xfId="26587" xr:uid="{00000000-0005-0000-0000-0000CAE40000}"/>
    <cellStyle name="Normal 3 4 3 7 8" xfId="34973" xr:uid="{00000000-0005-0000-0000-0000CBE40000}"/>
    <cellStyle name="Normal 3 4 3 7 9" xfId="43359" xr:uid="{00000000-0005-0000-0000-0000CCE40000}"/>
    <cellStyle name="Normal 3 4 3 8" xfId="1780" xr:uid="{00000000-0005-0000-0000-0000CDE40000}"/>
    <cellStyle name="Normal 3 4 3 8 10" xfId="52105" xr:uid="{00000000-0005-0000-0000-0000CEE40000}"/>
    <cellStyle name="Normal 3 4 3 8 11" xfId="60491" xr:uid="{00000000-0005-0000-0000-0000CFE40000}"/>
    <cellStyle name="Normal 3 4 3 8 2" xfId="2800" xr:uid="{00000000-0005-0000-0000-0000D0E40000}"/>
    <cellStyle name="Normal 3 4 3 8 2 2" xfId="5517" xr:uid="{00000000-0005-0000-0000-0000D1E40000}"/>
    <cellStyle name="Normal 3 4 3 8 2 2 2" xfId="16871" xr:uid="{00000000-0005-0000-0000-0000D2E40000}"/>
    <cellStyle name="Normal 3 4 3 8 2 2 3" xfId="25257" xr:uid="{00000000-0005-0000-0000-0000D3E40000}"/>
    <cellStyle name="Normal 3 4 3 8 2 2 4" xfId="33643" xr:uid="{00000000-0005-0000-0000-0000D4E40000}"/>
    <cellStyle name="Normal 3 4 3 8 2 2 5" xfId="42029" xr:uid="{00000000-0005-0000-0000-0000D5E40000}"/>
    <cellStyle name="Normal 3 4 3 8 2 2 6" xfId="50415" xr:uid="{00000000-0005-0000-0000-0000D6E40000}"/>
    <cellStyle name="Normal 3 4 3 8 2 2 7" xfId="58801" xr:uid="{00000000-0005-0000-0000-0000D7E40000}"/>
    <cellStyle name="Normal 3 4 3 8 2 3" xfId="8485" xr:uid="{00000000-0005-0000-0000-0000D8E40000}"/>
    <cellStyle name="Normal 3 4 3 8 2 3 2" xfId="14161" xr:uid="{00000000-0005-0000-0000-0000D9E40000}"/>
    <cellStyle name="Normal 3 4 3 8 2 3 3" xfId="22547" xr:uid="{00000000-0005-0000-0000-0000DAE40000}"/>
    <cellStyle name="Normal 3 4 3 8 2 3 4" xfId="30933" xr:uid="{00000000-0005-0000-0000-0000DBE40000}"/>
    <cellStyle name="Normal 3 4 3 8 2 3 5" xfId="39319" xr:uid="{00000000-0005-0000-0000-0000DCE40000}"/>
    <cellStyle name="Normal 3 4 3 8 2 3 6" xfId="47705" xr:uid="{00000000-0005-0000-0000-0000DDE40000}"/>
    <cellStyle name="Normal 3 4 3 8 2 3 7" xfId="56091" xr:uid="{00000000-0005-0000-0000-0000DEE40000}"/>
    <cellStyle name="Normal 3 4 3 8 2 4" xfId="11195" xr:uid="{00000000-0005-0000-0000-0000DFE40000}"/>
    <cellStyle name="Normal 3 4 3 8 2 5" xfId="19581" xr:uid="{00000000-0005-0000-0000-0000E0E40000}"/>
    <cellStyle name="Normal 3 4 3 8 2 6" xfId="27967" xr:uid="{00000000-0005-0000-0000-0000E1E40000}"/>
    <cellStyle name="Normal 3 4 3 8 2 7" xfId="36353" xr:uid="{00000000-0005-0000-0000-0000E2E40000}"/>
    <cellStyle name="Normal 3 4 3 8 2 8" xfId="44739" xr:uid="{00000000-0005-0000-0000-0000E3E40000}"/>
    <cellStyle name="Normal 3 4 3 8 2 9" xfId="53125" xr:uid="{00000000-0005-0000-0000-0000E4E40000}"/>
    <cellStyle name="Normal 3 4 3 8 3" xfId="4497" xr:uid="{00000000-0005-0000-0000-0000E5E40000}"/>
    <cellStyle name="Normal 3 4 3 8 3 2" xfId="15851" xr:uid="{00000000-0005-0000-0000-0000E6E40000}"/>
    <cellStyle name="Normal 3 4 3 8 3 3" xfId="24237" xr:uid="{00000000-0005-0000-0000-0000E7E40000}"/>
    <cellStyle name="Normal 3 4 3 8 3 4" xfId="32623" xr:uid="{00000000-0005-0000-0000-0000E8E40000}"/>
    <cellStyle name="Normal 3 4 3 8 3 5" xfId="41009" xr:uid="{00000000-0005-0000-0000-0000E9E40000}"/>
    <cellStyle name="Normal 3 4 3 8 3 6" xfId="49395" xr:uid="{00000000-0005-0000-0000-0000EAE40000}"/>
    <cellStyle name="Normal 3 4 3 8 3 7" xfId="57781" xr:uid="{00000000-0005-0000-0000-0000EBE40000}"/>
    <cellStyle name="Normal 3 4 3 8 4" xfId="7465" xr:uid="{00000000-0005-0000-0000-0000ECE40000}"/>
    <cellStyle name="Normal 3 4 3 8 4 2" xfId="13141" xr:uid="{00000000-0005-0000-0000-0000EDE40000}"/>
    <cellStyle name="Normal 3 4 3 8 4 3" xfId="21527" xr:uid="{00000000-0005-0000-0000-0000EEE40000}"/>
    <cellStyle name="Normal 3 4 3 8 4 4" xfId="29913" xr:uid="{00000000-0005-0000-0000-0000EFE40000}"/>
    <cellStyle name="Normal 3 4 3 8 4 5" xfId="38299" xr:uid="{00000000-0005-0000-0000-0000F0E40000}"/>
    <cellStyle name="Normal 3 4 3 8 4 6" xfId="46685" xr:uid="{00000000-0005-0000-0000-0000F1E40000}"/>
    <cellStyle name="Normal 3 4 3 8 4 7" xfId="55071" xr:uid="{00000000-0005-0000-0000-0000F2E40000}"/>
    <cellStyle name="Normal 3 4 3 8 5" xfId="10175" xr:uid="{00000000-0005-0000-0000-0000F3E40000}"/>
    <cellStyle name="Normal 3 4 3 8 6" xfId="18561" xr:uid="{00000000-0005-0000-0000-0000F4E40000}"/>
    <cellStyle name="Normal 3 4 3 8 7" xfId="26947" xr:uid="{00000000-0005-0000-0000-0000F5E40000}"/>
    <cellStyle name="Normal 3 4 3 8 8" xfId="35333" xr:uid="{00000000-0005-0000-0000-0000F6E40000}"/>
    <cellStyle name="Normal 3 4 3 8 9" xfId="43719" xr:uid="{00000000-0005-0000-0000-0000F7E40000}"/>
    <cellStyle name="Normal 3 4 3 9" xfId="2440" xr:uid="{00000000-0005-0000-0000-0000F8E40000}"/>
    <cellStyle name="Normal 3 4 3 9 2" xfId="5157" xr:uid="{00000000-0005-0000-0000-0000F9E40000}"/>
    <cellStyle name="Normal 3 4 3 9 2 2" xfId="16511" xr:uid="{00000000-0005-0000-0000-0000FAE40000}"/>
    <cellStyle name="Normal 3 4 3 9 2 3" xfId="24897" xr:uid="{00000000-0005-0000-0000-0000FBE40000}"/>
    <cellStyle name="Normal 3 4 3 9 2 4" xfId="33283" xr:uid="{00000000-0005-0000-0000-0000FCE40000}"/>
    <cellStyle name="Normal 3 4 3 9 2 5" xfId="41669" xr:uid="{00000000-0005-0000-0000-0000FDE40000}"/>
    <cellStyle name="Normal 3 4 3 9 2 6" xfId="50055" xr:uid="{00000000-0005-0000-0000-0000FEE40000}"/>
    <cellStyle name="Normal 3 4 3 9 2 7" xfId="58441" xr:uid="{00000000-0005-0000-0000-0000FFE40000}"/>
    <cellStyle name="Normal 3 4 3 9 3" xfId="8125" xr:uid="{00000000-0005-0000-0000-000000E50000}"/>
    <cellStyle name="Normal 3 4 3 9 3 2" xfId="13801" xr:uid="{00000000-0005-0000-0000-000001E50000}"/>
    <cellStyle name="Normal 3 4 3 9 3 3" xfId="22187" xr:uid="{00000000-0005-0000-0000-000002E50000}"/>
    <cellStyle name="Normal 3 4 3 9 3 4" xfId="30573" xr:uid="{00000000-0005-0000-0000-000003E50000}"/>
    <cellStyle name="Normal 3 4 3 9 3 5" xfId="38959" xr:uid="{00000000-0005-0000-0000-000004E50000}"/>
    <cellStyle name="Normal 3 4 3 9 3 6" xfId="47345" xr:uid="{00000000-0005-0000-0000-000005E50000}"/>
    <cellStyle name="Normal 3 4 3 9 3 7" xfId="55731" xr:uid="{00000000-0005-0000-0000-000006E50000}"/>
    <cellStyle name="Normal 3 4 3 9 4" xfId="10835" xr:uid="{00000000-0005-0000-0000-000007E50000}"/>
    <cellStyle name="Normal 3 4 3 9 5" xfId="19221" xr:uid="{00000000-0005-0000-0000-000008E50000}"/>
    <cellStyle name="Normal 3 4 3 9 6" xfId="27607" xr:uid="{00000000-0005-0000-0000-000009E50000}"/>
    <cellStyle name="Normal 3 4 3 9 7" xfId="35993" xr:uid="{00000000-0005-0000-0000-00000AE50000}"/>
    <cellStyle name="Normal 3 4 3 9 8" xfId="44379" xr:uid="{00000000-0005-0000-0000-00000BE50000}"/>
    <cellStyle name="Normal 3 4 3 9 9" xfId="52765" xr:uid="{00000000-0005-0000-0000-00000CE50000}"/>
    <cellStyle name="Normal 3 4 3_Sheet1" xfId="522" xr:uid="{00000000-0005-0000-0000-00000DE50000}"/>
    <cellStyle name="Normal 3 4 4" xfId="523" xr:uid="{00000000-0005-0000-0000-00000EE50000}"/>
    <cellStyle name="Normal 3 4 4 10" xfId="3662" xr:uid="{00000000-0005-0000-0000-00000FE50000}"/>
    <cellStyle name="Normal 3 4 4 10 2" xfId="15016" xr:uid="{00000000-0005-0000-0000-000010E50000}"/>
    <cellStyle name="Normal 3 4 4 10 3" xfId="23402" xr:uid="{00000000-0005-0000-0000-000011E50000}"/>
    <cellStyle name="Normal 3 4 4 10 4" xfId="31788" xr:uid="{00000000-0005-0000-0000-000012E50000}"/>
    <cellStyle name="Normal 3 4 4 10 5" xfId="40174" xr:uid="{00000000-0005-0000-0000-000013E50000}"/>
    <cellStyle name="Normal 3 4 4 10 6" xfId="48560" xr:uid="{00000000-0005-0000-0000-000014E50000}"/>
    <cellStyle name="Normal 3 4 4 10 7" xfId="56946" xr:uid="{00000000-0005-0000-0000-000015E50000}"/>
    <cellStyle name="Normal 3 4 4 11" xfId="6101" xr:uid="{00000000-0005-0000-0000-000016E50000}"/>
    <cellStyle name="Normal 3 4 4 11 2" xfId="11777" xr:uid="{00000000-0005-0000-0000-000017E50000}"/>
    <cellStyle name="Normal 3 4 4 11 3" xfId="20163" xr:uid="{00000000-0005-0000-0000-000018E50000}"/>
    <cellStyle name="Normal 3 4 4 11 4" xfId="28549" xr:uid="{00000000-0005-0000-0000-000019E50000}"/>
    <cellStyle name="Normal 3 4 4 11 5" xfId="36935" xr:uid="{00000000-0005-0000-0000-00001AE50000}"/>
    <cellStyle name="Normal 3 4 4 11 6" xfId="45321" xr:uid="{00000000-0005-0000-0000-00001BE50000}"/>
    <cellStyle name="Normal 3 4 4 11 7" xfId="53707" xr:uid="{00000000-0005-0000-0000-00001CE50000}"/>
    <cellStyle name="Normal 3 4 4 12" xfId="9340" xr:uid="{00000000-0005-0000-0000-00001DE50000}"/>
    <cellStyle name="Normal 3 4 4 13" xfId="17726" xr:uid="{00000000-0005-0000-0000-00001EE50000}"/>
    <cellStyle name="Normal 3 4 4 14" xfId="26112" xr:uid="{00000000-0005-0000-0000-00001FE50000}"/>
    <cellStyle name="Normal 3 4 4 15" xfId="34498" xr:uid="{00000000-0005-0000-0000-000020E50000}"/>
    <cellStyle name="Normal 3 4 4 16" xfId="42884" xr:uid="{00000000-0005-0000-0000-000021E50000}"/>
    <cellStyle name="Normal 3 4 4 17" xfId="51270" xr:uid="{00000000-0005-0000-0000-000022E50000}"/>
    <cellStyle name="Normal 3 4 4 18" xfId="59656" xr:uid="{00000000-0005-0000-0000-000023E50000}"/>
    <cellStyle name="Normal 3 4 4 19" xfId="61023" xr:uid="{00000000-0005-0000-0000-000024E50000}"/>
    <cellStyle name="Normal 3 4 4 2" xfId="524" xr:uid="{00000000-0005-0000-0000-000025E50000}"/>
    <cellStyle name="Normal 3 4 4 2 10" xfId="9341" xr:uid="{00000000-0005-0000-0000-000026E50000}"/>
    <cellStyle name="Normal 3 4 4 2 11" xfId="17727" xr:uid="{00000000-0005-0000-0000-000027E50000}"/>
    <cellStyle name="Normal 3 4 4 2 12" xfId="26113" xr:uid="{00000000-0005-0000-0000-000028E50000}"/>
    <cellStyle name="Normal 3 4 4 2 13" xfId="34499" xr:uid="{00000000-0005-0000-0000-000029E50000}"/>
    <cellStyle name="Normal 3 4 4 2 14" xfId="42885" xr:uid="{00000000-0005-0000-0000-00002AE50000}"/>
    <cellStyle name="Normal 3 4 4 2 15" xfId="51271" xr:uid="{00000000-0005-0000-0000-00002BE50000}"/>
    <cellStyle name="Normal 3 4 4 2 16" xfId="59657" xr:uid="{00000000-0005-0000-0000-00002CE50000}"/>
    <cellStyle name="Normal 3 4 4 2 17" xfId="61024" xr:uid="{00000000-0005-0000-0000-00002DE50000}"/>
    <cellStyle name="Normal 3 4 4 2 2" xfId="525" xr:uid="{00000000-0005-0000-0000-00002EE50000}"/>
    <cellStyle name="Normal 3 4 4 2 2 10" xfId="34500" xr:uid="{00000000-0005-0000-0000-00002FE50000}"/>
    <cellStyle name="Normal 3 4 4 2 2 11" xfId="42886" xr:uid="{00000000-0005-0000-0000-000030E50000}"/>
    <cellStyle name="Normal 3 4 4 2 2 12" xfId="51272" xr:uid="{00000000-0005-0000-0000-000031E50000}"/>
    <cellStyle name="Normal 3 4 4 2 2 13" xfId="59658" xr:uid="{00000000-0005-0000-0000-000032E50000}"/>
    <cellStyle name="Normal 3 4 4 2 2 14" xfId="61025" xr:uid="{00000000-0005-0000-0000-000033E50000}"/>
    <cellStyle name="Normal 3 4 4 2 2 2" xfId="1351" xr:uid="{00000000-0005-0000-0000-000034E50000}"/>
    <cellStyle name="Normal 3 4 4 2 2 2 10" xfId="51762" xr:uid="{00000000-0005-0000-0000-000035E50000}"/>
    <cellStyle name="Normal 3 4 4 2 2 2 11" xfId="60148" xr:uid="{00000000-0005-0000-0000-000036E50000}"/>
    <cellStyle name="Normal 3 4 4 2 2 2 12" xfId="61520" xr:uid="{00000000-0005-0000-0000-000037E50000}"/>
    <cellStyle name="Normal 3 4 4 2 2 2 2" xfId="3302" xr:uid="{00000000-0005-0000-0000-000038E50000}"/>
    <cellStyle name="Normal 3 4 4 2 2 2 2 2" xfId="6019" xr:uid="{00000000-0005-0000-0000-000039E50000}"/>
    <cellStyle name="Normal 3 4 4 2 2 2 2 2 2" xfId="17373" xr:uid="{00000000-0005-0000-0000-00003AE50000}"/>
    <cellStyle name="Normal 3 4 4 2 2 2 2 2 3" xfId="25759" xr:uid="{00000000-0005-0000-0000-00003BE50000}"/>
    <cellStyle name="Normal 3 4 4 2 2 2 2 2 4" xfId="34145" xr:uid="{00000000-0005-0000-0000-00003CE50000}"/>
    <cellStyle name="Normal 3 4 4 2 2 2 2 2 5" xfId="42531" xr:uid="{00000000-0005-0000-0000-00003DE50000}"/>
    <cellStyle name="Normal 3 4 4 2 2 2 2 2 6" xfId="50917" xr:uid="{00000000-0005-0000-0000-00003EE50000}"/>
    <cellStyle name="Normal 3 4 4 2 2 2 2 2 7" xfId="59303" xr:uid="{00000000-0005-0000-0000-00003FE50000}"/>
    <cellStyle name="Normal 3 4 4 2 2 2 2 3" xfId="8987" xr:uid="{00000000-0005-0000-0000-000040E50000}"/>
    <cellStyle name="Normal 3 4 4 2 2 2 2 3 2" xfId="14663" xr:uid="{00000000-0005-0000-0000-000041E50000}"/>
    <cellStyle name="Normal 3 4 4 2 2 2 2 3 3" xfId="23049" xr:uid="{00000000-0005-0000-0000-000042E50000}"/>
    <cellStyle name="Normal 3 4 4 2 2 2 2 3 4" xfId="31435" xr:uid="{00000000-0005-0000-0000-000043E50000}"/>
    <cellStyle name="Normal 3 4 4 2 2 2 2 3 5" xfId="39821" xr:uid="{00000000-0005-0000-0000-000044E50000}"/>
    <cellStyle name="Normal 3 4 4 2 2 2 2 3 6" xfId="48207" xr:uid="{00000000-0005-0000-0000-000045E50000}"/>
    <cellStyle name="Normal 3 4 4 2 2 2 2 3 7" xfId="56593" xr:uid="{00000000-0005-0000-0000-000046E50000}"/>
    <cellStyle name="Normal 3 4 4 2 2 2 2 4" xfId="11697" xr:uid="{00000000-0005-0000-0000-000047E50000}"/>
    <cellStyle name="Normal 3 4 4 2 2 2 2 5" xfId="20083" xr:uid="{00000000-0005-0000-0000-000048E50000}"/>
    <cellStyle name="Normal 3 4 4 2 2 2 2 6" xfId="28469" xr:uid="{00000000-0005-0000-0000-000049E50000}"/>
    <cellStyle name="Normal 3 4 4 2 2 2 2 7" xfId="36855" xr:uid="{00000000-0005-0000-0000-00004AE50000}"/>
    <cellStyle name="Normal 3 4 4 2 2 2 2 8" xfId="45241" xr:uid="{00000000-0005-0000-0000-00004BE50000}"/>
    <cellStyle name="Normal 3 4 4 2 2 2 2 9" xfId="53627" xr:uid="{00000000-0005-0000-0000-00004CE50000}"/>
    <cellStyle name="Normal 3 4 4 2 2 2 3" xfId="4154" xr:uid="{00000000-0005-0000-0000-00004DE50000}"/>
    <cellStyle name="Normal 3 4 4 2 2 2 3 2" xfId="15508" xr:uid="{00000000-0005-0000-0000-00004EE50000}"/>
    <cellStyle name="Normal 3 4 4 2 2 2 3 3" xfId="23894" xr:uid="{00000000-0005-0000-0000-00004FE50000}"/>
    <cellStyle name="Normal 3 4 4 2 2 2 3 4" xfId="32280" xr:uid="{00000000-0005-0000-0000-000050E50000}"/>
    <cellStyle name="Normal 3 4 4 2 2 2 3 5" xfId="40666" xr:uid="{00000000-0005-0000-0000-000051E50000}"/>
    <cellStyle name="Normal 3 4 4 2 2 2 3 6" xfId="49052" xr:uid="{00000000-0005-0000-0000-000052E50000}"/>
    <cellStyle name="Normal 3 4 4 2 2 2 3 7" xfId="57438" xr:uid="{00000000-0005-0000-0000-000053E50000}"/>
    <cellStyle name="Normal 3 4 4 2 2 2 4" xfId="7122" xr:uid="{00000000-0005-0000-0000-000054E50000}"/>
    <cellStyle name="Normal 3 4 4 2 2 2 4 2" xfId="12798" xr:uid="{00000000-0005-0000-0000-000055E50000}"/>
    <cellStyle name="Normal 3 4 4 2 2 2 4 3" xfId="21184" xr:uid="{00000000-0005-0000-0000-000056E50000}"/>
    <cellStyle name="Normal 3 4 4 2 2 2 4 4" xfId="29570" xr:uid="{00000000-0005-0000-0000-000057E50000}"/>
    <cellStyle name="Normal 3 4 4 2 2 2 4 5" xfId="37956" xr:uid="{00000000-0005-0000-0000-000058E50000}"/>
    <cellStyle name="Normal 3 4 4 2 2 2 4 6" xfId="46342" xr:uid="{00000000-0005-0000-0000-000059E50000}"/>
    <cellStyle name="Normal 3 4 4 2 2 2 4 7" xfId="54728" xr:uid="{00000000-0005-0000-0000-00005AE50000}"/>
    <cellStyle name="Normal 3 4 4 2 2 2 5" xfId="9832" xr:uid="{00000000-0005-0000-0000-00005BE50000}"/>
    <cellStyle name="Normal 3 4 4 2 2 2 6" xfId="18218" xr:uid="{00000000-0005-0000-0000-00005CE50000}"/>
    <cellStyle name="Normal 3 4 4 2 2 2 7" xfId="26604" xr:uid="{00000000-0005-0000-0000-00005DE50000}"/>
    <cellStyle name="Normal 3 4 4 2 2 2 8" xfId="34990" xr:uid="{00000000-0005-0000-0000-00005EE50000}"/>
    <cellStyle name="Normal 3 4 4 2 2 2 9" xfId="43376" xr:uid="{00000000-0005-0000-0000-00005FE50000}"/>
    <cellStyle name="Normal 3 4 4 2 2 3" xfId="1792" xr:uid="{00000000-0005-0000-0000-000060E50000}"/>
    <cellStyle name="Normal 3 4 4 2 2 3 10" xfId="52117" xr:uid="{00000000-0005-0000-0000-000061E50000}"/>
    <cellStyle name="Normal 3 4 4 2 2 3 11" xfId="60503" xr:uid="{00000000-0005-0000-0000-000062E50000}"/>
    <cellStyle name="Normal 3 4 4 2 2 3 2" xfId="2812" xr:uid="{00000000-0005-0000-0000-000063E50000}"/>
    <cellStyle name="Normal 3 4 4 2 2 3 2 2" xfId="5529" xr:uid="{00000000-0005-0000-0000-000064E50000}"/>
    <cellStyle name="Normal 3 4 4 2 2 3 2 2 2" xfId="16883" xr:uid="{00000000-0005-0000-0000-000065E50000}"/>
    <cellStyle name="Normal 3 4 4 2 2 3 2 2 3" xfId="25269" xr:uid="{00000000-0005-0000-0000-000066E50000}"/>
    <cellStyle name="Normal 3 4 4 2 2 3 2 2 4" xfId="33655" xr:uid="{00000000-0005-0000-0000-000067E50000}"/>
    <cellStyle name="Normal 3 4 4 2 2 3 2 2 5" xfId="42041" xr:uid="{00000000-0005-0000-0000-000068E50000}"/>
    <cellStyle name="Normal 3 4 4 2 2 3 2 2 6" xfId="50427" xr:uid="{00000000-0005-0000-0000-000069E50000}"/>
    <cellStyle name="Normal 3 4 4 2 2 3 2 2 7" xfId="58813" xr:uid="{00000000-0005-0000-0000-00006AE50000}"/>
    <cellStyle name="Normal 3 4 4 2 2 3 2 3" xfId="8497" xr:uid="{00000000-0005-0000-0000-00006BE50000}"/>
    <cellStyle name="Normal 3 4 4 2 2 3 2 3 2" xfId="14173" xr:uid="{00000000-0005-0000-0000-00006CE50000}"/>
    <cellStyle name="Normal 3 4 4 2 2 3 2 3 3" xfId="22559" xr:uid="{00000000-0005-0000-0000-00006DE50000}"/>
    <cellStyle name="Normal 3 4 4 2 2 3 2 3 4" xfId="30945" xr:uid="{00000000-0005-0000-0000-00006EE50000}"/>
    <cellStyle name="Normal 3 4 4 2 2 3 2 3 5" xfId="39331" xr:uid="{00000000-0005-0000-0000-00006FE50000}"/>
    <cellStyle name="Normal 3 4 4 2 2 3 2 3 6" xfId="47717" xr:uid="{00000000-0005-0000-0000-000070E50000}"/>
    <cellStyle name="Normal 3 4 4 2 2 3 2 3 7" xfId="56103" xr:uid="{00000000-0005-0000-0000-000071E50000}"/>
    <cellStyle name="Normal 3 4 4 2 2 3 2 4" xfId="11207" xr:uid="{00000000-0005-0000-0000-000072E50000}"/>
    <cellStyle name="Normal 3 4 4 2 2 3 2 5" xfId="19593" xr:uid="{00000000-0005-0000-0000-000073E50000}"/>
    <cellStyle name="Normal 3 4 4 2 2 3 2 6" xfId="27979" xr:uid="{00000000-0005-0000-0000-000074E50000}"/>
    <cellStyle name="Normal 3 4 4 2 2 3 2 7" xfId="36365" xr:uid="{00000000-0005-0000-0000-000075E50000}"/>
    <cellStyle name="Normal 3 4 4 2 2 3 2 8" xfId="44751" xr:uid="{00000000-0005-0000-0000-000076E50000}"/>
    <cellStyle name="Normal 3 4 4 2 2 3 2 9" xfId="53137" xr:uid="{00000000-0005-0000-0000-000077E50000}"/>
    <cellStyle name="Normal 3 4 4 2 2 3 3" xfId="4509" xr:uid="{00000000-0005-0000-0000-000078E50000}"/>
    <cellStyle name="Normal 3 4 4 2 2 3 3 2" xfId="15863" xr:uid="{00000000-0005-0000-0000-000079E50000}"/>
    <cellStyle name="Normal 3 4 4 2 2 3 3 3" xfId="24249" xr:uid="{00000000-0005-0000-0000-00007AE50000}"/>
    <cellStyle name="Normal 3 4 4 2 2 3 3 4" xfId="32635" xr:uid="{00000000-0005-0000-0000-00007BE50000}"/>
    <cellStyle name="Normal 3 4 4 2 2 3 3 5" xfId="41021" xr:uid="{00000000-0005-0000-0000-00007CE50000}"/>
    <cellStyle name="Normal 3 4 4 2 2 3 3 6" xfId="49407" xr:uid="{00000000-0005-0000-0000-00007DE50000}"/>
    <cellStyle name="Normal 3 4 4 2 2 3 3 7" xfId="57793" xr:uid="{00000000-0005-0000-0000-00007EE50000}"/>
    <cellStyle name="Normal 3 4 4 2 2 3 4" xfId="7477" xr:uid="{00000000-0005-0000-0000-00007FE50000}"/>
    <cellStyle name="Normal 3 4 4 2 2 3 4 2" xfId="13153" xr:uid="{00000000-0005-0000-0000-000080E50000}"/>
    <cellStyle name="Normal 3 4 4 2 2 3 4 3" xfId="21539" xr:uid="{00000000-0005-0000-0000-000081E50000}"/>
    <cellStyle name="Normal 3 4 4 2 2 3 4 4" xfId="29925" xr:uid="{00000000-0005-0000-0000-000082E50000}"/>
    <cellStyle name="Normal 3 4 4 2 2 3 4 5" xfId="38311" xr:uid="{00000000-0005-0000-0000-000083E50000}"/>
    <cellStyle name="Normal 3 4 4 2 2 3 4 6" xfId="46697" xr:uid="{00000000-0005-0000-0000-000084E50000}"/>
    <cellStyle name="Normal 3 4 4 2 2 3 4 7" xfId="55083" xr:uid="{00000000-0005-0000-0000-000085E50000}"/>
    <cellStyle name="Normal 3 4 4 2 2 3 5" xfId="10187" xr:uid="{00000000-0005-0000-0000-000086E50000}"/>
    <cellStyle name="Normal 3 4 4 2 2 3 6" xfId="18573" xr:uid="{00000000-0005-0000-0000-000087E50000}"/>
    <cellStyle name="Normal 3 4 4 2 2 3 7" xfId="26959" xr:uid="{00000000-0005-0000-0000-000088E50000}"/>
    <cellStyle name="Normal 3 4 4 2 2 3 8" xfId="35345" xr:uid="{00000000-0005-0000-0000-000089E50000}"/>
    <cellStyle name="Normal 3 4 4 2 2 3 9" xfId="43731" xr:uid="{00000000-0005-0000-0000-00008AE50000}"/>
    <cellStyle name="Normal 3 4 4 2 2 4" xfId="2457" xr:uid="{00000000-0005-0000-0000-00008BE50000}"/>
    <cellStyle name="Normal 3 4 4 2 2 4 2" xfId="5174" xr:uid="{00000000-0005-0000-0000-00008CE50000}"/>
    <cellStyle name="Normal 3 4 4 2 2 4 2 2" xfId="16528" xr:uid="{00000000-0005-0000-0000-00008DE50000}"/>
    <cellStyle name="Normal 3 4 4 2 2 4 2 3" xfId="24914" xr:uid="{00000000-0005-0000-0000-00008EE50000}"/>
    <cellStyle name="Normal 3 4 4 2 2 4 2 4" xfId="33300" xr:uid="{00000000-0005-0000-0000-00008FE50000}"/>
    <cellStyle name="Normal 3 4 4 2 2 4 2 5" xfId="41686" xr:uid="{00000000-0005-0000-0000-000090E50000}"/>
    <cellStyle name="Normal 3 4 4 2 2 4 2 6" xfId="50072" xr:uid="{00000000-0005-0000-0000-000091E50000}"/>
    <cellStyle name="Normal 3 4 4 2 2 4 2 7" xfId="58458" xr:uid="{00000000-0005-0000-0000-000092E50000}"/>
    <cellStyle name="Normal 3 4 4 2 2 4 3" xfId="8142" xr:uid="{00000000-0005-0000-0000-000093E50000}"/>
    <cellStyle name="Normal 3 4 4 2 2 4 3 2" xfId="13818" xr:uid="{00000000-0005-0000-0000-000094E50000}"/>
    <cellStyle name="Normal 3 4 4 2 2 4 3 3" xfId="22204" xr:uid="{00000000-0005-0000-0000-000095E50000}"/>
    <cellStyle name="Normal 3 4 4 2 2 4 3 4" xfId="30590" xr:uid="{00000000-0005-0000-0000-000096E50000}"/>
    <cellStyle name="Normal 3 4 4 2 2 4 3 5" xfId="38976" xr:uid="{00000000-0005-0000-0000-000097E50000}"/>
    <cellStyle name="Normal 3 4 4 2 2 4 3 6" xfId="47362" xr:uid="{00000000-0005-0000-0000-000098E50000}"/>
    <cellStyle name="Normal 3 4 4 2 2 4 3 7" xfId="55748" xr:uid="{00000000-0005-0000-0000-000099E50000}"/>
    <cellStyle name="Normal 3 4 4 2 2 4 4" xfId="10852" xr:uid="{00000000-0005-0000-0000-00009AE50000}"/>
    <cellStyle name="Normal 3 4 4 2 2 4 5" xfId="19238" xr:uid="{00000000-0005-0000-0000-00009BE50000}"/>
    <cellStyle name="Normal 3 4 4 2 2 4 6" xfId="27624" xr:uid="{00000000-0005-0000-0000-00009CE50000}"/>
    <cellStyle name="Normal 3 4 4 2 2 4 7" xfId="36010" xr:uid="{00000000-0005-0000-0000-00009DE50000}"/>
    <cellStyle name="Normal 3 4 4 2 2 4 8" xfId="44396" xr:uid="{00000000-0005-0000-0000-00009EE50000}"/>
    <cellStyle name="Normal 3 4 4 2 2 4 9" xfId="52782" xr:uid="{00000000-0005-0000-0000-00009FE50000}"/>
    <cellStyle name="Normal 3 4 4 2 2 5" xfId="3664" xr:uid="{00000000-0005-0000-0000-0000A0E50000}"/>
    <cellStyle name="Normal 3 4 4 2 2 5 2" xfId="15018" xr:uid="{00000000-0005-0000-0000-0000A1E50000}"/>
    <cellStyle name="Normal 3 4 4 2 2 5 3" xfId="23404" xr:uid="{00000000-0005-0000-0000-0000A2E50000}"/>
    <cellStyle name="Normal 3 4 4 2 2 5 4" xfId="31790" xr:uid="{00000000-0005-0000-0000-0000A3E50000}"/>
    <cellStyle name="Normal 3 4 4 2 2 5 5" xfId="40176" xr:uid="{00000000-0005-0000-0000-0000A4E50000}"/>
    <cellStyle name="Normal 3 4 4 2 2 5 6" xfId="48562" xr:uid="{00000000-0005-0000-0000-0000A5E50000}"/>
    <cellStyle name="Normal 3 4 4 2 2 5 7" xfId="56948" xr:uid="{00000000-0005-0000-0000-0000A6E50000}"/>
    <cellStyle name="Normal 3 4 4 2 2 6" xfId="6632" xr:uid="{00000000-0005-0000-0000-0000A7E50000}"/>
    <cellStyle name="Normal 3 4 4 2 2 6 2" xfId="12308" xr:uid="{00000000-0005-0000-0000-0000A8E50000}"/>
    <cellStyle name="Normal 3 4 4 2 2 6 3" xfId="20694" xr:uid="{00000000-0005-0000-0000-0000A9E50000}"/>
    <cellStyle name="Normal 3 4 4 2 2 6 4" xfId="29080" xr:uid="{00000000-0005-0000-0000-0000AAE50000}"/>
    <cellStyle name="Normal 3 4 4 2 2 6 5" xfId="37466" xr:uid="{00000000-0005-0000-0000-0000ABE50000}"/>
    <cellStyle name="Normal 3 4 4 2 2 6 6" xfId="45852" xr:uid="{00000000-0005-0000-0000-0000ACE50000}"/>
    <cellStyle name="Normal 3 4 4 2 2 6 7" xfId="54238" xr:uid="{00000000-0005-0000-0000-0000ADE50000}"/>
    <cellStyle name="Normal 3 4 4 2 2 7" xfId="9342" xr:uid="{00000000-0005-0000-0000-0000AEE50000}"/>
    <cellStyle name="Normal 3 4 4 2 2 8" xfId="17728" xr:uid="{00000000-0005-0000-0000-0000AFE50000}"/>
    <cellStyle name="Normal 3 4 4 2 2 9" xfId="26114" xr:uid="{00000000-0005-0000-0000-0000B0E50000}"/>
    <cellStyle name="Normal 3 4 4 2 3" xfId="1352" xr:uid="{00000000-0005-0000-0000-0000B1E50000}"/>
    <cellStyle name="Normal 3 4 4 2 3 10" xfId="43377" xr:uid="{00000000-0005-0000-0000-0000B2E50000}"/>
    <cellStyle name="Normal 3 4 4 2 3 11" xfId="51763" xr:uid="{00000000-0005-0000-0000-0000B3E50000}"/>
    <cellStyle name="Normal 3 4 4 2 3 12" xfId="60149" xr:uid="{00000000-0005-0000-0000-0000B4E50000}"/>
    <cellStyle name="Normal 3 4 4 2 3 13" xfId="61519" xr:uid="{00000000-0005-0000-0000-0000B5E50000}"/>
    <cellStyle name="Normal 3 4 4 2 3 2" xfId="1972" xr:uid="{00000000-0005-0000-0000-0000B6E50000}"/>
    <cellStyle name="Normal 3 4 4 2 3 2 10" xfId="52297" xr:uid="{00000000-0005-0000-0000-0000B7E50000}"/>
    <cellStyle name="Normal 3 4 4 2 3 2 11" xfId="60683" xr:uid="{00000000-0005-0000-0000-0000B8E50000}"/>
    <cellStyle name="Normal 3 4 4 2 3 2 2" xfId="3303" xr:uid="{00000000-0005-0000-0000-0000B9E50000}"/>
    <cellStyle name="Normal 3 4 4 2 3 2 2 2" xfId="6020" xr:uid="{00000000-0005-0000-0000-0000BAE50000}"/>
    <cellStyle name="Normal 3 4 4 2 3 2 2 2 2" xfId="17374" xr:uid="{00000000-0005-0000-0000-0000BBE50000}"/>
    <cellStyle name="Normal 3 4 4 2 3 2 2 2 3" xfId="25760" xr:uid="{00000000-0005-0000-0000-0000BCE50000}"/>
    <cellStyle name="Normal 3 4 4 2 3 2 2 2 4" xfId="34146" xr:uid="{00000000-0005-0000-0000-0000BDE50000}"/>
    <cellStyle name="Normal 3 4 4 2 3 2 2 2 5" xfId="42532" xr:uid="{00000000-0005-0000-0000-0000BEE50000}"/>
    <cellStyle name="Normal 3 4 4 2 3 2 2 2 6" xfId="50918" xr:uid="{00000000-0005-0000-0000-0000BFE50000}"/>
    <cellStyle name="Normal 3 4 4 2 3 2 2 2 7" xfId="59304" xr:uid="{00000000-0005-0000-0000-0000C0E50000}"/>
    <cellStyle name="Normal 3 4 4 2 3 2 2 3" xfId="8988" xr:uid="{00000000-0005-0000-0000-0000C1E50000}"/>
    <cellStyle name="Normal 3 4 4 2 3 2 2 3 2" xfId="14664" xr:uid="{00000000-0005-0000-0000-0000C2E50000}"/>
    <cellStyle name="Normal 3 4 4 2 3 2 2 3 3" xfId="23050" xr:uid="{00000000-0005-0000-0000-0000C3E50000}"/>
    <cellStyle name="Normal 3 4 4 2 3 2 2 3 4" xfId="31436" xr:uid="{00000000-0005-0000-0000-0000C4E50000}"/>
    <cellStyle name="Normal 3 4 4 2 3 2 2 3 5" xfId="39822" xr:uid="{00000000-0005-0000-0000-0000C5E50000}"/>
    <cellStyle name="Normal 3 4 4 2 3 2 2 3 6" xfId="48208" xr:uid="{00000000-0005-0000-0000-0000C6E50000}"/>
    <cellStyle name="Normal 3 4 4 2 3 2 2 3 7" xfId="56594" xr:uid="{00000000-0005-0000-0000-0000C7E50000}"/>
    <cellStyle name="Normal 3 4 4 2 3 2 2 4" xfId="11698" xr:uid="{00000000-0005-0000-0000-0000C8E50000}"/>
    <cellStyle name="Normal 3 4 4 2 3 2 2 5" xfId="20084" xr:uid="{00000000-0005-0000-0000-0000C9E50000}"/>
    <cellStyle name="Normal 3 4 4 2 3 2 2 6" xfId="28470" xr:uid="{00000000-0005-0000-0000-0000CAE50000}"/>
    <cellStyle name="Normal 3 4 4 2 3 2 2 7" xfId="36856" xr:uid="{00000000-0005-0000-0000-0000CBE50000}"/>
    <cellStyle name="Normal 3 4 4 2 3 2 2 8" xfId="45242" xr:uid="{00000000-0005-0000-0000-0000CCE50000}"/>
    <cellStyle name="Normal 3 4 4 2 3 2 2 9" xfId="53628" xr:uid="{00000000-0005-0000-0000-0000CDE50000}"/>
    <cellStyle name="Normal 3 4 4 2 3 2 3" xfId="4689" xr:uid="{00000000-0005-0000-0000-0000CEE50000}"/>
    <cellStyle name="Normal 3 4 4 2 3 2 3 2" xfId="16043" xr:uid="{00000000-0005-0000-0000-0000CFE50000}"/>
    <cellStyle name="Normal 3 4 4 2 3 2 3 3" xfId="24429" xr:uid="{00000000-0005-0000-0000-0000D0E50000}"/>
    <cellStyle name="Normal 3 4 4 2 3 2 3 4" xfId="32815" xr:uid="{00000000-0005-0000-0000-0000D1E50000}"/>
    <cellStyle name="Normal 3 4 4 2 3 2 3 5" xfId="41201" xr:uid="{00000000-0005-0000-0000-0000D2E50000}"/>
    <cellStyle name="Normal 3 4 4 2 3 2 3 6" xfId="49587" xr:uid="{00000000-0005-0000-0000-0000D3E50000}"/>
    <cellStyle name="Normal 3 4 4 2 3 2 3 7" xfId="57973" xr:uid="{00000000-0005-0000-0000-0000D4E50000}"/>
    <cellStyle name="Normal 3 4 4 2 3 2 4" xfId="7657" xr:uid="{00000000-0005-0000-0000-0000D5E50000}"/>
    <cellStyle name="Normal 3 4 4 2 3 2 4 2" xfId="13333" xr:uid="{00000000-0005-0000-0000-0000D6E50000}"/>
    <cellStyle name="Normal 3 4 4 2 3 2 4 3" xfId="21719" xr:uid="{00000000-0005-0000-0000-0000D7E50000}"/>
    <cellStyle name="Normal 3 4 4 2 3 2 4 4" xfId="30105" xr:uid="{00000000-0005-0000-0000-0000D8E50000}"/>
    <cellStyle name="Normal 3 4 4 2 3 2 4 5" xfId="38491" xr:uid="{00000000-0005-0000-0000-0000D9E50000}"/>
    <cellStyle name="Normal 3 4 4 2 3 2 4 6" xfId="46877" xr:uid="{00000000-0005-0000-0000-0000DAE50000}"/>
    <cellStyle name="Normal 3 4 4 2 3 2 4 7" xfId="55263" xr:uid="{00000000-0005-0000-0000-0000DBE50000}"/>
    <cellStyle name="Normal 3 4 4 2 3 2 5" xfId="10367" xr:uid="{00000000-0005-0000-0000-0000DCE50000}"/>
    <cellStyle name="Normal 3 4 4 2 3 2 6" xfId="18753" xr:uid="{00000000-0005-0000-0000-0000DDE50000}"/>
    <cellStyle name="Normal 3 4 4 2 3 2 7" xfId="27139" xr:uid="{00000000-0005-0000-0000-0000DEE50000}"/>
    <cellStyle name="Normal 3 4 4 2 3 2 8" xfId="35525" xr:uid="{00000000-0005-0000-0000-0000DFE50000}"/>
    <cellStyle name="Normal 3 4 4 2 3 2 9" xfId="43911" xr:uid="{00000000-0005-0000-0000-0000E0E50000}"/>
    <cellStyle name="Normal 3 4 4 2 3 3" xfId="2458" xr:uid="{00000000-0005-0000-0000-0000E1E50000}"/>
    <cellStyle name="Normal 3 4 4 2 3 3 2" xfId="5175" xr:uid="{00000000-0005-0000-0000-0000E2E50000}"/>
    <cellStyle name="Normal 3 4 4 2 3 3 2 2" xfId="16529" xr:uid="{00000000-0005-0000-0000-0000E3E50000}"/>
    <cellStyle name="Normal 3 4 4 2 3 3 2 3" xfId="24915" xr:uid="{00000000-0005-0000-0000-0000E4E50000}"/>
    <cellStyle name="Normal 3 4 4 2 3 3 2 4" xfId="33301" xr:uid="{00000000-0005-0000-0000-0000E5E50000}"/>
    <cellStyle name="Normal 3 4 4 2 3 3 2 5" xfId="41687" xr:uid="{00000000-0005-0000-0000-0000E6E50000}"/>
    <cellStyle name="Normal 3 4 4 2 3 3 2 6" xfId="50073" xr:uid="{00000000-0005-0000-0000-0000E7E50000}"/>
    <cellStyle name="Normal 3 4 4 2 3 3 2 7" xfId="58459" xr:uid="{00000000-0005-0000-0000-0000E8E50000}"/>
    <cellStyle name="Normal 3 4 4 2 3 3 3" xfId="8143" xr:uid="{00000000-0005-0000-0000-0000E9E50000}"/>
    <cellStyle name="Normal 3 4 4 2 3 3 3 2" xfId="13819" xr:uid="{00000000-0005-0000-0000-0000EAE50000}"/>
    <cellStyle name="Normal 3 4 4 2 3 3 3 3" xfId="22205" xr:uid="{00000000-0005-0000-0000-0000EBE50000}"/>
    <cellStyle name="Normal 3 4 4 2 3 3 3 4" xfId="30591" xr:uid="{00000000-0005-0000-0000-0000ECE50000}"/>
    <cellStyle name="Normal 3 4 4 2 3 3 3 5" xfId="38977" xr:uid="{00000000-0005-0000-0000-0000EDE50000}"/>
    <cellStyle name="Normal 3 4 4 2 3 3 3 6" xfId="47363" xr:uid="{00000000-0005-0000-0000-0000EEE50000}"/>
    <cellStyle name="Normal 3 4 4 2 3 3 3 7" xfId="55749" xr:uid="{00000000-0005-0000-0000-0000EFE50000}"/>
    <cellStyle name="Normal 3 4 4 2 3 3 4" xfId="10853" xr:uid="{00000000-0005-0000-0000-0000F0E50000}"/>
    <cellStyle name="Normal 3 4 4 2 3 3 5" xfId="19239" xr:uid="{00000000-0005-0000-0000-0000F1E50000}"/>
    <cellStyle name="Normal 3 4 4 2 3 3 6" xfId="27625" xr:uid="{00000000-0005-0000-0000-0000F2E50000}"/>
    <cellStyle name="Normal 3 4 4 2 3 3 7" xfId="36011" xr:uid="{00000000-0005-0000-0000-0000F3E50000}"/>
    <cellStyle name="Normal 3 4 4 2 3 3 8" xfId="44397" xr:uid="{00000000-0005-0000-0000-0000F4E50000}"/>
    <cellStyle name="Normal 3 4 4 2 3 3 9" xfId="52783" xr:uid="{00000000-0005-0000-0000-0000F5E50000}"/>
    <cellStyle name="Normal 3 4 4 2 3 4" xfId="4155" xr:uid="{00000000-0005-0000-0000-0000F6E50000}"/>
    <cellStyle name="Normal 3 4 4 2 3 4 2" xfId="15509" xr:uid="{00000000-0005-0000-0000-0000F7E50000}"/>
    <cellStyle name="Normal 3 4 4 2 3 4 3" xfId="23895" xr:uid="{00000000-0005-0000-0000-0000F8E50000}"/>
    <cellStyle name="Normal 3 4 4 2 3 4 4" xfId="32281" xr:uid="{00000000-0005-0000-0000-0000F9E50000}"/>
    <cellStyle name="Normal 3 4 4 2 3 4 5" xfId="40667" xr:uid="{00000000-0005-0000-0000-0000FAE50000}"/>
    <cellStyle name="Normal 3 4 4 2 3 4 6" xfId="49053" xr:uid="{00000000-0005-0000-0000-0000FBE50000}"/>
    <cellStyle name="Normal 3 4 4 2 3 4 7" xfId="57439" xr:uid="{00000000-0005-0000-0000-0000FCE50000}"/>
    <cellStyle name="Normal 3 4 4 2 3 5" xfId="7123" xr:uid="{00000000-0005-0000-0000-0000FDE50000}"/>
    <cellStyle name="Normal 3 4 4 2 3 5 2" xfId="12799" xr:uid="{00000000-0005-0000-0000-0000FEE50000}"/>
    <cellStyle name="Normal 3 4 4 2 3 5 3" xfId="21185" xr:uid="{00000000-0005-0000-0000-0000FFE50000}"/>
    <cellStyle name="Normal 3 4 4 2 3 5 4" xfId="29571" xr:uid="{00000000-0005-0000-0000-000000E60000}"/>
    <cellStyle name="Normal 3 4 4 2 3 5 5" xfId="37957" xr:uid="{00000000-0005-0000-0000-000001E60000}"/>
    <cellStyle name="Normal 3 4 4 2 3 5 6" xfId="46343" xr:uid="{00000000-0005-0000-0000-000002E60000}"/>
    <cellStyle name="Normal 3 4 4 2 3 5 7" xfId="54729" xr:uid="{00000000-0005-0000-0000-000003E60000}"/>
    <cellStyle name="Normal 3 4 4 2 3 6" xfId="9833" xr:uid="{00000000-0005-0000-0000-000004E60000}"/>
    <cellStyle name="Normal 3 4 4 2 3 7" xfId="18219" xr:uid="{00000000-0005-0000-0000-000005E60000}"/>
    <cellStyle name="Normal 3 4 4 2 3 8" xfId="26605" xr:uid="{00000000-0005-0000-0000-000006E60000}"/>
    <cellStyle name="Normal 3 4 4 2 3 9" xfId="34991" xr:uid="{00000000-0005-0000-0000-000007E60000}"/>
    <cellStyle name="Normal 3 4 4 2 4" xfId="1350" xr:uid="{00000000-0005-0000-0000-000008E60000}"/>
    <cellStyle name="Normal 3 4 4 2 4 10" xfId="51761" xr:uid="{00000000-0005-0000-0000-000009E60000}"/>
    <cellStyle name="Normal 3 4 4 2 4 11" xfId="60147" xr:uid="{00000000-0005-0000-0000-00000AE60000}"/>
    <cellStyle name="Normal 3 4 4 2 4 2" xfId="3301" xr:uid="{00000000-0005-0000-0000-00000BE60000}"/>
    <cellStyle name="Normal 3 4 4 2 4 2 2" xfId="6018" xr:uid="{00000000-0005-0000-0000-00000CE60000}"/>
    <cellStyle name="Normal 3 4 4 2 4 2 2 2" xfId="17372" xr:uid="{00000000-0005-0000-0000-00000DE60000}"/>
    <cellStyle name="Normal 3 4 4 2 4 2 2 3" xfId="25758" xr:uid="{00000000-0005-0000-0000-00000EE60000}"/>
    <cellStyle name="Normal 3 4 4 2 4 2 2 4" xfId="34144" xr:uid="{00000000-0005-0000-0000-00000FE60000}"/>
    <cellStyle name="Normal 3 4 4 2 4 2 2 5" xfId="42530" xr:uid="{00000000-0005-0000-0000-000010E60000}"/>
    <cellStyle name="Normal 3 4 4 2 4 2 2 6" xfId="50916" xr:uid="{00000000-0005-0000-0000-000011E60000}"/>
    <cellStyle name="Normal 3 4 4 2 4 2 2 7" xfId="59302" xr:uid="{00000000-0005-0000-0000-000012E60000}"/>
    <cellStyle name="Normal 3 4 4 2 4 2 3" xfId="8986" xr:uid="{00000000-0005-0000-0000-000013E60000}"/>
    <cellStyle name="Normal 3 4 4 2 4 2 3 2" xfId="14662" xr:uid="{00000000-0005-0000-0000-000014E60000}"/>
    <cellStyle name="Normal 3 4 4 2 4 2 3 3" xfId="23048" xr:uid="{00000000-0005-0000-0000-000015E60000}"/>
    <cellStyle name="Normal 3 4 4 2 4 2 3 4" xfId="31434" xr:uid="{00000000-0005-0000-0000-000016E60000}"/>
    <cellStyle name="Normal 3 4 4 2 4 2 3 5" xfId="39820" xr:uid="{00000000-0005-0000-0000-000017E60000}"/>
    <cellStyle name="Normal 3 4 4 2 4 2 3 6" xfId="48206" xr:uid="{00000000-0005-0000-0000-000018E60000}"/>
    <cellStyle name="Normal 3 4 4 2 4 2 3 7" xfId="56592" xr:uid="{00000000-0005-0000-0000-000019E60000}"/>
    <cellStyle name="Normal 3 4 4 2 4 2 4" xfId="11696" xr:uid="{00000000-0005-0000-0000-00001AE60000}"/>
    <cellStyle name="Normal 3 4 4 2 4 2 5" xfId="20082" xr:uid="{00000000-0005-0000-0000-00001BE60000}"/>
    <cellStyle name="Normal 3 4 4 2 4 2 6" xfId="28468" xr:uid="{00000000-0005-0000-0000-00001CE60000}"/>
    <cellStyle name="Normal 3 4 4 2 4 2 7" xfId="36854" xr:uid="{00000000-0005-0000-0000-00001DE60000}"/>
    <cellStyle name="Normal 3 4 4 2 4 2 8" xfId="45240" xr:uid="{00000000-0005-0000-0000-00001EE60000}"/>
    <cellStyle name="Normal 3 4 4 2 4 2 9" xfId="53626" xr:uid="{00000000-0005-0000-0000-00001FE60000}"/>
    <cellStyle name="Normal 3 4 4 2 4 3" xfId="4153" xr:uid="{00000000-0005-0000-0000-000020E60000}"/>
    <cellStyle name="Normal 3 4 4 2 4 3 2" xfId="15507" xr:uid="{00000000-0005-0000-0000-000021E60000}"/>
    <cellStyle name="Normal 3 4 4 2 4 3 3" xfId="23893" xr:uid="{00000000-0005-0000-0000-000022E60000}"/>
    <cellStyle name="Normal 3 4 4 2 4 3 4" xfId="32279" xr:uid="{00000000-0005-0000-0000-000023E60000}"/>
    <cellStyle name="Normal 3 4 4 2 4 3 5" xfId="40665" xr:uid="{00000000-0005-0000-0000-000024E60000}"/>
    <cellStyle name="Normal 3 4 4 2 4 3 6" xfId="49051" xr:uid="{00000000-0005-0000-0000-000025E60000}"/>
    <cellStyle name="Normal 3 4 4 2 4 3 7" xfId="57437" xr:uid="{00000000-0005-0000-0000-000026E60000}"/>
    <cellStyle name="Normal 3 4 4 2 4 4" xfId="7121" xr:uid="{00000000-0005-0000-0000-000027E60000}"/>
    <cellStyle name="Normal 3 4 4 2 4 4 2" xfId="12797" xr:uid="{00000000-0005-0000-0000-000028E60000}"/>
    <cellStyle name="Normal 3 4 4 2 4 4 3" xfId="21183" xr:uid="{00000000-0005-0000-0000-000029E60000}"/>
    <cellStyle name="Normal 3 4 4 2 4 4 4" xfId="29569" xr:uid="{00000000-0005-0000-0000-00002AE60000}"/>
    <cellStyle name="Normal 3 4 4 2 4 4 5" xfId="37955" xr:uid="{00000000-0005-0000-0000-00002BE60000}"/>
    <cellStyle name="Normal 3 4 4 2 4 4 6" xfId="46341" xr:uid="{00000000-0005-0000-0000-00002CE60000}"/>
    <cellStyle name="Normal 3 4 4 2 4 4 7" xfId="54727" xr:uid="{00000000-0005-0000-0000-00002DE60000}"/>
    <cellStyle name="Normal 3 4 4 2 4 5" xfId="9831" xr:uid="{00000000-0005-0000-0000-00002EE60000}"/>
    <cellStyle name="Normal 3 4 4 2 4 6" xfId="18217" xr:uid="{00000000-0005-0000-0000-00002FE60000}"/>
    <cellStyle name="Normal 3 4 4 2 4 7" xfId="26603" xr:uid="{00000000-0005-0000-0000-000030E60000}"/>
    <cellStyle name="Normal 3 4 4 2 4 8" xfId="34989" xr:uid="{00000000-0005-0000-0000-000031E60000}"/>
    <cellStyle name="Normal 3 4 4 2 4 9" xfId="43375" xr:uid="{00000000-0005-0000-0000-000032E60000}"/>
    <cellStyle name="Normal 3 4 4 2 5" xfId="1791" xr:uid="{00000000-0005-0000-0000-000033E60000}"/>
    <cellStyle name="Normal 3 4 4 2 5 10" xfId="52116" xr:uid="{00000000-0005-0000-0000-000034E60000}"/>
    <cellStyle name="Normal 3 4 4 2 5 11" xfId="60502" xr:uid="{00000000-0005-0000-0000-000035E60000}"/>
    <cellStyle name="Normal 3 4 4 2 5 2" xfId="2811" xr:uid="{00000000-0005-0000-0000-000036E60000}"/>
    <cellStyle name="Normal 3 4 4 2 5 2 2" xfId="5528" xr:uid="{00000000-0005-0000-0000-000037E60000}"/>
    <cellStyle name="Normal 3 4 4 2 5 2 2 2" xfId="16882" xr:uid="{00000000-0005-0000-0000-000038E60000}"/>
    <cellStyle name="Normal 3 4 4 2 5 2 2 3" xfId="25268" xr:uid="{00000000-0005-0000-0000-000039E60000}"/>
    <cellStyle name="Normal 3 4 4 2 5 2 2 4" xfId="33654" xr:uid="{00000000-0005-0000-0000-00003AE60000}"/>
    <cellStyle name="Normal 3 4 4 2 5 2 2 5" xfId="42040" xr:uid="{00000000-0005-0000-0000-00003BE60000}"/>
    <cellStyle name="Normal 3 4 4 2 5 2 2 6" xfId="50426" xr:uid="{00000000-0005-0000-0000-00003CE60000}"/>
    <cellStyle name="Normal 3 4 4 2 5 2 2 7" xfId="58812" xr:uid="{00000000-0005-0000-0000-00003DE60000}"/>
    <cellStyle name="Normal 3 4 4 2 5 2 3" xfId="8496" xr:uid="{00000000-0005-0000-0000-00003EE60000}"/>
    <cellStyle name="Normal 3 4 4 2 5 2 3 2" xfId="14172" xr:uid="{00000000-0005-0000-0000-00003FE60000}"/>
    <cellStyle name="Normal 3 4 4 2 5 2 3 3" xfId="22558" xr:uid="{00000000-0005-0000-0000-000040E60000}"/>
    <cellStyle name="Normal 3 4 4 2 5 2 3 4" xfId="30944" xr:uid="{00000000-0005-0000-0000-000041E60000}"/>
    <cellStyle name="Normal 3 4 4 2 5 2 3 5" xfId="39330" xr:uid="{00000000-0005-0000-0000-000042E60000}"/>
    <cellStyle name="Normal 3 4 4 2 5 2 3 6" xfId="47716" xr:uid="{00000000-0005-0000-0000-000043E60000}"/>
    <cellStyle name="Normal 3 4 4 2 5 2 3 7" xfId="56102" xr:uid="{00000000-0005-0000-0000-000044E60000}"/>
    <cellStyle name="Normal 3 4 4 2 5 2 4" xfId="11206" xr:uid="{00000000-0005-0000-0000-000045E60000}"/>
    <cellStyle name="Normal 3 4 4 2 5 2 5" xfId="19592" xr:uid="{00000000-0005-0000-0000-000046E60000}"/>
    <cellStyle name="Normal 3 4 4 2 5 2 6" xfId="27978" xr:uid="{00000000-0005-0000-0000-000047E60000}"/>
    <cellStyle name="Normal 3 4 4 2 5 2 7" xfId="36364" xr:uid="{00000000-0005-0000-0000-000048E60000}"/>
    <cellStyle name="Normal 3 4 4 2 5 2 8" xfId="44750" xr:uid="{00000000-0005-0000-0000-000049E60000}"/>
    <cellStyle name="Normal 3 4 4 2 5 2 9" xfId="53136" xr:uid="{00000000-0005-0000-0000-00004AE60000}"/>
    <cellStyle name="Normal 3 4 4 2 5 3" xfId="4508" xr:uid="{00000000-0005-0000-0000-00004BE60000}"/>
    <cellStyle name="Normal 3 4 4 2 5 3 2" xfId="15862" xr:uid="{00000000-0005-0000-0000-00004CE60000}"/>
    <cellStyle name="Normal 3 4 4 2 5 3 3" xfId="24248" xr:uid="{00000000-0005-0000-0000-00004DE60000}"/>
    <cellStyle name="Normal 3 4 4 2 5 3 4" xfId="32634" xr:uid="{00000000-0005-0000-0000-00004EE60000}"/>
    <cellStyle name="Normal 3 4 4 2 5 3 5" xfId="41020" xr:uid="{00000000-0005-0000-0000-00004FE60000}"/>
    <cellStyle name="Normal 3 4 4 2 5 3 6" xfId="49406" xr:uid="{00000000-0005-0000-0000-000050E60000}"/>
    <cellStyle name="Normal 3 4 4 2 5 3 7" xfId="57792" xr:uid="{00000000-0005-0000-0000-000051E60000}"/>
    <cellStyle name="Normal 3 4 4 2 5 4" xfId="7476" xr:uid="{00000000-0005-0000-0000-000052E60000}"/>
    <cellStyle name="Normal 3 4 4 2 5 4 2" xfId="13152" xr:uid="{00000000-0005-0000-0000-000053E60000}"/>
    <cellStyle name="Normal 3 4 4 2 5 4 3" xfId="21538" xr:uid="{00000000-0005-0000-0000-000054E60000}"/>
    <cellStyle name="Normal 3 4 4 2 5 4 4" xfId="29924" xr:uid="{00000000-0005-0000-0000-000055E60000}"/>
    <cellStyle name="Normal 3 4 4 2 5 4 5" xfId="38310" xr:uid="{00000000-0005-0000-0000-000056E60000}"/>
    <cellStyle name="Normal 3 4 4 2 5 4 6" xfId="46696" xr:uid="{00000000-0005-0000-0000-000057E60000}"/>
    <cellStyle name="Normal 3 4 4 2 5 4 7" xfId="55082" xr:uid="{00000000-0005-0000-0000-000058E60000}"/>
    <cellStyle name="Normal 3 4 4 2 5 5" xfId="10186" xr:uid="{00000000-0005-0000-0000-000059E60000}"/>
    <cellStyle name="Normal 3 4 4 2 5 6" xfId="18572" xr:uid="{00000000-0005-0000-0000-00005AE60000}"/>
    <cellStyle name="Normal 3 4 4 2 5 7" xfId="26958" xr:uid="{00000000-0005-0000-0000-00005BE60000}"/>
    <cellStyle name="Normal 3 4 4 2 5 8" xfId="35344" xr:uid="{00000000-0005-0000-0000-00005CE60000}"/>
    <cellStyle name="Normal 3 4 4 2 5 9" xfId="43730" xr:uid="{00000000-0005-0000-0000-00005DE60000}"/>
    <cellStyle name="Normal 3 4 4 2 6" xfId="2456" xr:uid="{00000000-0005-0000-0000-00005EE60000}"/>
    <cellStyle name="Normal 3 4 4 2 6 2" xfId="5173" xr:uid="{00000000-0005-0000-0000-00005FE60000}"/>
    <cellStyle name="Normal 3 4 4 2 6 2 2" xfId="16527" xr:uid="{00000000-0005-0000-0000-000060E60000}"/>
    <cellStyle name="Normal 3 4 4 2 6 2 3" xfId="24913" xr:uid="{00000000-0005-0000-0000-000061E60000}"/>
    <cellStyle name="Normal 3 4 4 2 6 2 4" xfId="33299" xr:uid="{00000000-0005-0000-0000-000062E60000}"/>
    <cellStyle name="Normal 3 4 4 2 6 2 5" xfId="41685" xr:uid="{00000000-0005-0000-0000-000063E60000}"/>
    <cellStyle name="Normal 3 4 4 2 6 2 6" xfId="50071" xr:uid="{00000000-0005-0000-0000-000064E60000}"/>
    <cellStyle name="Normal 3 4 4 2 6 2 7" xfId="58457" xr:uid="{00000000-0005-0000-0000-000065E60000}"/>
    <cellStyle name="Normal 3 4 4 2 6 3" xfId="8141" xr:uid="{00000000-0005-0000-0000-000066E60000}"/>
    <cellStyle name="Normal 3 4 4 2 6 3 2" xfId="13817" xr:uid="{00000000-0005-0000-0000-000067E60000}"/>
    <cellStyle name="Normal 3 4 4 2 6 3 3" xfId="22203" xr:uid="{00000000-0005-0000-0000-000068E60000}"/>
    <cellStyle name="Normal 3 4 4 2 6 3 4" xfId="30589" xr:uid="{00000000-0005-0000-0000-000069E60000}"/>
    <cellStyle name="Normal 3 4 4 2 6 3 5" xfId="38975" xr:uid="{00000000-0005-0000-0000-00006AE60000}"/>
    <cellStyle name="Normal 3 4 4 2 6 3 6" xfId="47361" xr:uid="{00000000-0005-0000-0000-00006BE60000}"/>
    <cellStyle name="Normal 3 4 4 2 6 3 7" xfId="55747" xr:uid="{00000000-0005-0000-0000-00006CE60000}"/>
    <cellStyle name="Normal 3 4 4 2 6 4" xfId="10851" xr:uid="{00000000-0005-0000-0000-00006DE60000}"/>
    <cellStyle name="Normal 3 4 4 2 6 5" xfId="19237" xr:uid="{00000000-0005-0000-0000-00006EE60000}"/>
    <cellStyle name="Normal 3 4 4 2 6 6" xfId="27623" xr:uid="{00000000-0005-0000-0000-00006FE60000}"/>
    <cellStyle name="Normal 3 4 4 2 6 7" xfId="36009" xr:uid="{00000000-0005-0000-0000-000070E60000}"/>
    <cellStyle name="Normal 3 4 4 2 6 8" xfId="44395" xr:uid="{00000000-0005-0000-0000-000071E60000}"/>
    <cellStyle name="Normal 3 4 4 2 6 9" xfId="52781" xr:uid="{00000000-0005-0000-0000-000072E60000}"/>
    <cellStyle name="Normal 3 4 4 2 7" xfId="814" xr:uid="{00000000-0005-0000-0000-000073E60000}"/>
    <cellStyle name="Normal 3 4 4 2 7 2" xfId="6631" xr:uid="{00000000-0005-0000-0000-000074E60000}"/>
    <cellStyle name="Normal 3 4 4 2 7 3" xfId="12307" xr:uid="{00000000-0005-0000-0000-000075E60000}"/>
    <cellStyle name="Normal 3 4 4 2 7 4" xfId="20693" xr:uid="{00000000-0005-0000-0000-000076E60000}"/>
    <cellStyle name="Normal 3 4 4 2 7 5" xfId="29079" xr:uid="{00000000-0005-0000-0000-000077E60000}"/>
    <cellStyle name="Normal 3 4 4 2 7 6" xfId="37465" xr:uid="{00000000-0005-0000-0000-000078E60000}"/>
    <cellStyle name="Normal 3 4 4 2 7 7" xfId="45851" xr:uid="{00000000-0005-0000-0000-000079E60000}"/>
    <cellStyle name="Normal 3 4 4 2 7 8" xfId="54237" xr:uid="{00000000-0005-0000-0000-00007AE60000}"/>
    <cellStyle name="Normal 3 4 4 2 8" xfId="3663" xr:uid="{00000000-0005-0000-0000-00007BE60000}"/>
    <cellStyle name="Normal 3 4 4 2 8 2" xfId="15017" xr:uid="{00000000-0005-0000-0000-00007CE60000}"/>
    <cellStyle name="Normal 3 4 4 2 8 3" xfId="23403" xr:uid="{00000000-0005-0000-0000-00007DE60000}"/>
    <cellStyle name="Normal 3 4 4 2 8 4" xfId="31789" xr:uid="{00000000-0005-0000-0000-00007EE60000}"/>
    <cellStyle name="Normal 3 4 4 2 8 5" xfId="40175" xr:uid="{00000000-0005-0000-0000-00007FE60000}"/>
    <cellStyle name="Normal 3 4 4 2 8 6" xfId="48561" xr:uid="{00000000-0005-0000-0000-000080E60000}"/>
    <cellStyle name="Normal 3 4 4 2 8 7" xfId="56947" xr:uid="{00000000-0005-0000-0000-000081E60000}"/>
    <cellStyle name="Normal 3 4 4 2 9" xfId="6213" xr:uid="{00000000-0005-0000-0000-000082E60000}"/>
    <cellStyle name="Normal 3 4 4 2 9 2" xfId="11889" xr:uid="{00000000-0005-0000-0000-000083E60000}"/>
    <cellStyle name="Normal 3 4 4 2 9 3" xfId="20275" xr:uid="{00000000-0005-0000-0000-000084E60000}"/>
    <cellStyle name="Normal 3 4 4 2 9 4" xfId="28661" xr:uid="{00000000-0005-0000-0000-000085E60000}"/>
    <cellStyle name="Normal 3 4 4 2 9 5" xfId="37047" xr:uid="{00000000-0005-0000-0000-000086E60000}"/>
    <cellStyle name="Normal 3 4 4 2 9 6" xfId="45433" xr:uid="{00000000-0005-0000-0000-000087E60000}"/>
    <cellStyle name="Normal 3 4 4 2 9 7" xfId="53819" xr:uid="{00000000-0005-0000-0000-000088E60000}"/>
    <cellStyle name="Normal 3 4 4 2_Sheet1" xfId="526" xr:uid="{00000000-0005-0000-0000-000089E60000}"/>
    <cellStyle name="Normal 3 4 4 3" xfId="527" xr:uid="{00000000-0005-0000-0000-00008AE60000}"/>
    <cellStyle name="Normal 3 4 4 3 10" xfId="9343" xr:uid="{00000000-0005-0000-0000-00008BE60000}"/>
    <cellStyle name="Normal 3 4 4 3 11" xfId="17729" xr:uid="{00000000-0005-0000-0000-00008CE60000}"/>
    <cellStyle name="Normal 3 4 4 3 12" xfId="26115" xr:uid="{00000000-0005-0000-0000-00008DE60000}"/>
    <cellStyle name="Normal 3 4 4 3 13" xfId="34501" xr:uid="{00000000-0005-0000-0000-00008EE60000}"/>
    <cellStyle name="Normal 3 4 4 3 14" xfId="42887" xr:uid="{00000000-0005-0000-0000-00008FE60000}"/>
    <cellStyle name="Normal 3 4 4 3 15" xfId="51273" xr:uid="{00000000-0005-0000-0000-000090E60000}"/>
    <cellStyle name="Normal 3 4 4 3 16" xfId="59659" xr:uid="{00000000-0005-0000-0000-000091E60000}"/>
    <cellStyle name="Normal 3 4 4 3 17" xfId="61026" xr:uid="{00000000-0005-0000-0000-000092E60000}"/>
    <cellStyle name="Normal 3 4 4 3 2" xfId="528" xr:uid="{00000000-0005-0000-0000-000093E60000}"/>
    <cellStyle name="Normal 3 4 4 3 2 10" xfId="34502" xr:uid="{00000000-0005-0000-0000-000094E60000}"/>
    <cellStyle name="Normal 3 4 4 3 2 11" xfId="42888" xr:uid="{00000000-0005-0000-0000-000095E60000}"/>
    <cellStyle name="Normal 3 4 4 3 2 12" xfId="51274" xr:uid="{00000000-0005-0000-0000-000096E60000}"/>
    <cellStyle name="Normal 3 4 4 3 2 13" xfId="59660" xr:uid="{00000000-0005-0000-0000-000097E60000}"/>
    <cellStyle name="Normal 3 4 4 3 2 14" xfId="61027" xr:uid="{00000000-0005-0000-0000-000098E60000}"/>
    <cellStyle name="Normal 3 4 4 3 2 2" xfId="1354" xr:uid="{00000000-0005-0000-0000-000099E60000}"/>
    <cellStyle name="Normal 3 4 4 3 2 2 10" xfId="51765" xr:uid="{00000000-0005-0000-0000-00009AE60000}"/>
    <cellStyle name="Normal 3 4 4 3 2 2 11" xfId="60151" xr:uid="{00000000-0005-0000-0000-00009BE60000}"/>
    <cellStyle name="Normal 3 4 4 3 2 2 12" xfId="61522" xr:uid="{00000000-0005-0000-0000-00009CE60000}"/>
    <cellStyle name="Normal 3 4 4 3 2 2 2" xfId="3305" xr:uid="{00000000-0005-0000-0000-00009DE60000}"/>
    <cellStyle name="Normal 3 4 4 3 2 2 2 2" xfId="6022" xr:uid="{00000000-0005-0000-0000-00009EE60000}"/>
    <cellStyle name="Normal 3 4 4 3 2 2 2 2 2" xfId="17376" xr:uid="{00000000-0005-0000-0000-00009FE60000}"/>
    <cellStyle name="Normal 3 4 4 3 2 2 2 2 3" xfId="25762" xr:uid="{00000000-0005-0000-0000-0000A0E60000}"/>
    <cellStyle name="Normal 3 4 4 3 2 2 2 2 4" xfId="34148" xr:uid="{00000000-0005-0000-0000-0000A1E60000}"/>
    <cellStyle name="Normal 3 4 4 3 2 2 2 2 5" xfId="42534" xr:uid="{00000000-0005-0000-0000-0000A2E60000}"/>
    <cellStyle name="Normal 3 4 4 3 2 2 2 2 6" xfId="50920" xr:uid="{00000000-0005-0000-0000-0000A3E60000}"/>
    <cellStyle name="Normal 3 4 4 3 2 2 2 2 7" xfId="59306" xr:uid="{00000000-0005-0000-0000-0000A4E60000}"/>
    <cellStyle name="Normal 3 4 4 3 2 2 2 3" xfId="8990" xr:uid="{00000000-0005-0000-0000-0000A5E60000}"/>
    <cellStyle name="Normal 3 4 4 3 2 2 2 3 2" xfId="14666" xr:uid="{00000000-0005-0000-0000-0000A6E60000}"/>
    <cellStyle name="Normal 3 4 4 3 2 2 2 3 3" xfId="23052" xr:uid="{00000000-0005-0000-0000-0000A7E60000}"/>
    <cellStyle name="Normal 3 4 4 3 2 2 2 3 4" xfId="31438" xr:uid="{00000000-0005-0000-0000-0000A8E60000}"/>
    <cellStyle name="Normal 3 4 4 3 2 2 2 3 5" xfId="39824" xr:uid="{00000000-0005-0000-0000-0000A9E60000}"/>
    <cellStyle name="Normal 3 4 4 3 2 2 2 3 6" xfId="48210" xr:uid="{00000000-0005-0000-0000-0000AAE60000}"/>
    <cellStyle name="Normal 3 4 4 3 2 2 2 3 7" xfId="56596" xr:uid="{00000000-0005-0000-0000-0000ABE60000}"/>
    <cellStyle name="Normal 3 4 4 3 2 2 2 4" xfId="11700" xr:uid="{00000000-0005-0000-0000-0000ACE60000}"/>
    <cellStyle name="Normal 3 4 4 3 2 2 2 5" xfId="20086" xr:uid="{00000000-0005-0000-0000-0000ADE60000}"/>
    <cellStyle name="Normal 3 4 4 3 2 2 2 6" xfId="28472" xr:uid="{00000000-0005-0000-0000-0000AEE60000}"/>
    <cellStyle name="Normal 3 4 4 3 2 2 2 7" xfId="36858" xr:uid="{00000000-0005-0000-0000-0000AFE60000}"/>
    <cellStyle name="Normal 3 4 4 3 2 2 2 8" xfId="45244" xr:uid="{00000000-0005-0000-0000-0000B0E60000}"/>
    <cellStyle name="Normal 3 4 4 3 2 2 2 9" xfId="53630" xr:uid="{00000000-0005-0000-0000-0000B1E60000}"/>
    <cellStyle name="Normal 3 4 4 3 2 2 3" xfId="4157" xr:uid="{00000000-0005-0000-0000-0000B2E60000}"/>
    <cellStyle name="Normal 3 4 4 3 2 2 3 2" xfId="15511" xr:uid="{00000000-0005-0000-0000-0000B3E60000}"/>
    <cellStyle name="Normal 3 4 4 3 2 2 3 3" xfId="23897" xr:uid="{00000000-0005-0000-0000-0000B4E60000}"/>
    <cellStyle name="Normal 3 4 4 3 2 2 3 4" xfId="32283" xr:uid="{00000000-0005-0000-0000-0000B5E60000}"/>
    <cellStyle name="Normal 3 4 4 3 2 2 3 5" xfId="40669" xr:uid="{00000000-0005-0000-0000-0000B6E60000}"/>
    <cellStyle name="Normal 3 4 4 3 2 2 3 6" xfId="49055" xr:uid="{00000000-0005-0000-0000-0000B7E60000}"/>
    <cellStyle name="Normal 3 4 4 3 2 2 3 7" xfId="57441" xr:uid="{00000000-0005-0000-0000-0000B8E60000}"/>
    <cellStyle name="Normal 3 4 4 3 2 2 4" xfId="7125" xr:uid="{00000000-0005-0000-0000-0000B9E60000}"/>
    <cellStyle name="Normal 3 4 4 3 2 2 4 2" xfId="12801" xr:uid="{00000000-0005-0000-0000-0000BAE60000}"/>
    <cellStyle name="Normal 3 4 4 3 2 2 4 3" xfId="21187" xr:uid="{00000000-0005-0000-0000-0000BBE60000}"/>
    <cellStyle name="Normal 3 4 4 3 2 2 4 4" xfId="29573" xr:uid="{00000000-0005-0000-0000-0000BCE60000}"/>
    <cellStyle name="Normal 3 4 4 3 2 2 4 5" xfId="37959" xr:uid="{00000000-0005-0000-0000-0000BDE60000}"/>
    <cellStyle name="Normal 3 4 4 3 2 2 4 6" xfId="46345" xr:uid="{00000000-0005-0000-0000-0000BEE60000}"/>
    <cellStyle name="Normal 3 4 4 3 2 2 4 7" xfId="54731" xr:uid="{00000000-0005-0000-0000-0000BFE60000}"/>
    <cellStyle name="Normal 3 4 4 3 2 2 5" xfId="9835" xr:uid="{00000000-0005-0000-0000-0000C0E60000}"/>
    <cellStyle name="Normal 3 4 4 3 2 2 6" xfId="18221" xr:uid="{00000000-0005-0000-0000-0000C1E60000}"/>
    <cellStyle name="Normal 3 4 4 3 2 2 7" xfId="26607" xr:uid="{00000000-0005-0000-0000-0000C2E60000}"/>
    <cellStyle name="Normal 3 4 4 3 2 2 8" xfId="34993" xr:uid="{00000000-0005-0000-0000-0000C3E60000}"/>
    <cellStyle name="Normal 3 4 4 3 2 2 9" xfId="43379" xr:uid="{00000000-0005-0000-0000-0000C4E60000}"/>
    <cellStyle name="Normal 3 4 4 3 2 3" xfId="1794" xr:uid="{00000000-0005-0000-0000-0000C5E60000}"/>
    <cellStyle name="Normal 3 4 4 3 2 3 10" xfId="52119" xr:uid="{00000000-0005-0000-0000-0000C6E60000}"/>
    <cellStyle name="Normal 3 4 4 3 2 3 11" xfId="60505" xr:uid="{00000000-0005-0000-0000-0000C7E60000}"/>
    <cellStyle name="Normal 3 4 4 3 2 3 2" xfId="2814" xr:uid="{00000000-0005-0000-0000-0000C8E60000}"/>
    <cellStyle name="Normal 3 4 4 3 2 3 2 2" xfId="5531" xr:uid="{00000000-0005-0000-0000-0000C9E60000}"/>
    <cellStyle name="Normal 3 4 4 3 2 3 2 2 2" xfId="16885" xr:uid="{00000000-0005-0000-0000-0000CAE60000}"/>
    <cellStyle name="Normal 3 4 4 3 2 3 2 2 3" xfId="25271" xr:uid="{00000000-0005-0000-0000-0000CBE60000}"/>
    <cellStyle name="Normal 3 4 4 3 2 3 2 2 4" xfId="33657" xr:uid="{00000000-0005-0000-0000-0000CCE60000}"/>
    <cellStyle name="Normal 3 4 4 3 2 3 2 2 5" xfId="42043" xr:uid="{00000000-0005-0000-0000-0000CDE60000}"/>
    <cellStyle name="Normal 3 4 4 3 2 3 2 2 6" xfId="50429" xr:uid="{00000000-0005-0000-0000-0000CEE60000}"/>
    <cellStyle name="Normal 3 4 4 3 2 3 2 2 7" xfId="58815" xr:uid="{00000000-0005-0000-0000-0000CFE60000}"/>
    <cellStyle name="Normal 3 4 4 3 2 3 2 3" xfId="8499" xr:uid="{00000000-0005-0000-0000-0000D0E60000}"/>
    <cellStyle name="Normal 3 4 4 3 2 3 2 3 2" xfId="14175" xr:uid="{00000000-0005-0000-0000-0000D1E60000}"/>
    <cellStyle name="Normal 3 4 4 3 2 3 2 3 3" xfId="22561" xr:uid="{00000000-0005-0000-0000-0000D2E60000}"/>
    <cellStyle name="Normal 3 4 4 3 2 3 2 3 4" xfId="30947" xr:uid="{00000000-0005-0000-0000-0000D3E60000}"/>
    <cellStyle name="Normal 3 4 4 3 2 3 2 3 5" xfId="39333" xr:uid="{00000000-0005-0000-0000-0000D4E60000}"/>
    <cellStyle name="Normal 3 4 4 3 2 3 2 3 6" xfId="47719" xr:uid="{00000000-0005-0000-0000-0000D5E60000}"/>
    <cellStyle name="Normal 3 4 4 3 2 3 2 3 7" xfId="56105" xr:uid="{00000000-0005-0000-0000-0000D6E60000}"/>
    <cellStyle name="Normal 3 4 4 3 2 3 2 4" xfId="11209" xr:uid="{00000000-0005-0000-0000-0000D7E60000}"/>
    <cellStyle name="Normal 3 4 4 3 2 3 2 5" xfId="19595" xr:uid="{00000000-0005-0000-0000-0000D8E60000}"/>
    <cellStyle name="Normal 3 4 4 3 2 3 2 6" xfId="27981" xr:uid="{00000000-0005-0000-0000-0000D9E60000}"/>
    <cellStyle name="Normal 3 4 4 3 2 3 2 7" xfId="36367" xr:uid="{00000000-0005-0000-0000-0000DAE60000}"/>
    <cellStyle name="Normal 3 4 4 3 2 3 2 8" xfId="44753" xr:uid="{00000000-0005-0000-0000-0000DBE60000}"/>
    <cellStyle name="Normal 3 4 4 3 2 3 2 9" xfId="53139" xr:uid="{00000000-0005-0000-0000-0000DCE60000}"/>
    <cellStyle name="Normal 3 4 4 3 2 3 3" xfId="4511" xr:uid="{00000000-0005-0000-0000-0000DDE60000}"/>
    <cellStyle name="Normal 3 4 4 3 2 3 3 2" xfId="15865" xr:uid="{00000000-0005-0000-0000-0000DEE60000}"/>
    <cellStyle name="Normal 3 4 4 3 2 3 3 3" xfId="24251" xr:uid="{00000000-0005-0000-0000-0000DFE60000}"/>
    <cellStyle name="Normal 3 4 4 3 2 3 3 4" xfId="32637" xr:uid="{00000000-0005-0000-0000-0000E0E60000}"/>
    <cellStyle name="Normal 3 4 4 3 2 3 3 5" xfId="41023" xr:uid="{00000000-0005-0000-0000-0000E1E60000}"/>
    <cellStyle name="Normal 3 4 4 3 2 3 3 6" xfId="49409" xr:uid="{00000000-0005-0000-0000-0000E2E60000}"/>
    <cellStyle name="Normal 3 4 4 3 2 3 3 7" xfId="57795" xr:uid="{00000000-0005-0000-0000-0000E3E60000}"/>
    <cellStyle name="Normal 3 4 4 3 2 3 4" xfId="7479" xr:uid="{00000000-0005-0000-0000-0000E4E60000}"/>
    <cellStyle name="Normal 3 4 4 3 2 3 4 2" xfId="13155" xr:uid="{00000000-0005-0000-0000-0000E5E60000}"/>
    <cellStyle name="Normal 3 4 4 3 2 3 4 3" xfId="21541" xr:uid="{00000000-0005-0000-0000-0000E6E60000}"/>
    <cellStyle name="Normal 3 4 4 3 2 3 4 4" xfId="29927" xr:uid="{00000000-0005-0000-0000-0000E7E60000}"/>
    <cellStyle name="Normal 3 4 4 3 2 3 4 5" xfId="38313" xr:uid="{00000000-0005-0000-0000-0000E8E60000}"/>
    <cellStyle name="Normal 3 4 4 3 2 3 4 6" xfId="46699" xr:uid="{00000000-0005-0000-0000-0000E9E60000}"/>
    <cellStyle name="Normal 3 4 4 3 2 3 4 7" xfId="55085" xr:uid="{00000000-0005-0000-0000-0000EAE60000}"/>
    <cellStyle name="Normal 3 4 4 3 2 3 5" xfId="10189" xr:uid="{00000000-0005-0000-0000-0000EBE60000}"/>
    <cellStyle name="Normal 3 4 4 3 2 3 6" xfId="18575" xr:uid="{00000000-0005-0000-0000-0000ECE60000}"/>
    <cellStyle name="Normal 3 4 4 3 2 3 7" xfId="26961" xr:uid="{00000000-0005-0000-0000-0000EDE60000}"/>
    <cellStyle name="Normal 3 4 4 3 2 3 8" xfId="35347" xr:uid="{00000000-0005-0000-0000-0000EEE60000}"/>
    <cellStyle name="Normal 3 4 4 3 2 3 9" xfId="43733" xr:uid="{00000000-0005-0000-0000-0000EFE60000}"/>
    <cellStyle name="Normal 3 4 4 3 2 4" xfId="2460" xr:uid="{00000000-0005-0000-0000-0000F0E60000}"/>
    <cellStyle name="Normal 3 4 4 3 2 4 2" xfId="5177" xr:uid="{00000000-0005-0000-0000-0000F1E60000}"/>
    <cellStyle name="Normal 3 4 4 3 2 4 2 2" xfId="16531" xr:uid="{00000000-0005-0000-0000-0000F2E60000}"/>
    <cellStyle name="Normal 3 4 4 3 2 4 2 3" xfId="24917" xr:uid="{00000000-0005-0000-0000-0000F3E60000}"/>
    <cellStyle name="Normal 3 4 4 3 2 4 2 4" xfId="33303" xr:uid="{00000000-0005-0000-0000-0000F4E60000}"/>
    <cellStyle name="Normal 3 4 4 3 2 4 2 5" xfId="41689" xr:uid="{00000000-0005-0000-0000-0000F5E60000}"/>
    <cellStyle name="Normal 3 4 4 3 2 4 2 6" xfId="50075" xr:uid="{00000000-0005-0000-0000-0000F6E60000}"/>
    <cellStyle name="Normal 3 4 4 3 2 4 2 7" xfId="58461" xr:uid="{00000000-0005-0000-0000-0000F7E60000}"/>
    <cellStyle name="Normal 3 4 4 3 2 4 3" xfId="8145" xr:uid="{00000000-0005-0000-0000-0000F8E60000}"/>
    <cellStyle name="Normal 3 4 4 3 2 4 3 2" xfId="13821" xr:uid="{00000000-0005-0000-0000-0000F9E60000}"/>
    <cellStyle name="Normal 3 4 4 3 2 4 3 3" xfId="22207" xr:uid="{00000000-0005-0000-0000-0000FAE60000}"/>
    <cellStyle name="Normal 3 4 4 3 2 4 3 4" xfId="30593" xr:uid="{00000000-0005-0000-0000-0000FBE60000}"/>
    <cellStyle name="Normal 3 4 4 3 2 4 3 5" xfId="38979" xr:uid="{00000000-0005-0000-0000-0000FCE60000}"/>
    <cellStyle name="Normal 3 4 4 3 2 4 3 6" xfId="47365" xr:uid="{00000000-0005-0000-0000-0000FDE60000}"/>
    <cellStyle name="Normal 3 4 4 3 2 4 3 7" xfId="55751" xr:uid="{00000000-0005-0000-0000-0000FEE60000}"/>
    <cellStyle name="Normal 3 4 4 3 2 4 4" xfId="10855" xr:uid="{00000000-0005-0000-0000-0000FFE60000}"/>
    <cellStyle name="Normal 3 4 4 3 2 4 5" xfId="19241" xr:uid="{00000000-0005-0000-0000-000000E70000}"/>
    <cellStyle name="Normal 3 4 4 3 2 4 6" xfId="27627" xr:uid="{00000000-0005-0000-0000-000001E70000}"/>
    <cellStyle name="Normal 3 4 4 3 2 4 7" xfId="36013" xr:uid="{00000000-0005-0000-0000-000002E70000}"/>
    <cellStyle name="Normal 3 4 4 3 2 4 8" xfId="44399" xr:uid="{00000000-0005-0000-0000-000003E70000}"/>
    <cellStyle name="Normal 3 4 4 3 2 4 9" xfId="52785" xr:uid="{00000000-0005-0000-0000-000004E70000}"/>
    <cellStyle name="Normal 3 4 4 3 2 5" xfId="3666" xr:uid="{00000000-0005-0000-0000-000005E70000}"/>
    <cellStyle name="Normal 3 4 4 3 2 5 2" xfId="15020" xr:uid="{00000000-0005-0000-0000-000006E70000}"/>
    <cellStyle name="Normal 3 4 4 3 2 5 3" xfId="23406" xr:uid="{00000000-0005-0000-0000-000007E70000}"/>
    <cellStyle name="Normal 3 4 4 3 2 5 4" xfId="31792" xr:uid="{00000000-0005-0000-0000-000008E70000}"/>
    <cellStyle name="Normal 3 4 4 3 2 5 5" xfId="40178" xr:uid="{00000000-0005-0000-0000-000009E70000}"/>
    <cellStyle name="Normal 3 4 4 3 2 5 6" xfId="48564" xr:uid="{00000000-0005-0000-0000-00000AE70000}"/>
    <cellStyle name="Normal 3 4 4 3 2 5 7" xfId="56950" xr:uid="{00000000-0005-0000-0000-00000BE70000}"/>
    <cellStyle name="Normal 3 4 4 3 2 6" xfId="6634" xr:uid="{00000000-0005-0000-0000-00000CE70000}"/>
    <cellStyle name="Normal 3 4 4 3 2 6 2" xfId="12310" xr:uid="{00000000-0005-0000-0000-00000DE70000}"/>
    <cellStyle name="Normal 3 4 4 3 2 6 3" xfId="20696" xr:uid="{00000000-0005-0000-0000-00000EE70000}"/>
    <cellStyle name="Normal 3 4 4 3 2 6 4" xfId="29082" xr:uid="{00000000-0005-0000-0000-00000FE70000}"/>
    <cellStyle name="Normal 3 4 4 3 2 6 5" xfId="37468" xr:uid="{00000000-0005-0000-0000-000010E70000}"/>
    <cellStyle name="Normal 3 4 4 3 2 6 6" xfId="45854" xr:uid="{00000000-0005-0000-0000-000011E70000}"/>
    <cellStyle name="Normal 3 4 4 3 2 6 7" xfId="54240" xr:uid="{00000000-0005-0000-0000-000012E70000}"/>
    <cellStyle name="Normal 3 4 4 3 2 7" xfId="9344" xr:uid="{00000000-0005-0000-0000-000013E70000}"/>
    <cellStyle name="Normal 3 4 4 3 2 8" xfId="17730" xr:uid="{00000000-0005-0000-0000-000014E70000}"/>
    <cellStyle name="Normal 3 4 4 3 2 9" xfId="26116" xr:uid="{00000000-0005-0000-0000-000015E70000}"/>
    <cellStyle name="Normal 3 4 4 3 3" xfId="1355" xr:uid="{00000000-0005-0000-0000-000016E70000}"/>
    <cellStyle name="Normal 3 4 4 3 3 10" xfId="43380" xr:uid="{00000000-0005-0000-0000-000017E70000}"/>
    <cellStyle name="Normal 3 4 4 3 3 11" xfId="51766" xr:uid="{00000000-0005-0000-0000-000018E70000}"/>
    <cellStyle name="Normal 3 4 4 3 3 12" xfId="60152" xr:uid="{00000000-0005-0000-0000-000019E70000}"/>
    <cellStyle name="Normal 3 4 4 3 3 13" xfId="61521" xr:uid="{00000000-0005-0000-0000-00001AE70000}"/>
    <cellStyle name="Normal 3 4 4 3 3 2" xfId="1973" xr:uid="{00000000-0005-0000-0000-00001BE70000}"/>
    <cellStyle name="Normal 3 4 4 3 3 2 10" xfId="52298" xr:uid="{00000000-0005-0000-0000-00001CE70000}"/>
    <cellStyle name="Normal 3 4 4 3 3 2 11" xfId="60684" xr:uid="{00000000-0005-0000-0000-00001DE70000}"/>
    <cellStyle name="Normal 3 4 4 3 3 2 2" xfId="3306" xr:uid="{00000000-0005-0000-0000-00001EE70000}"/>
    <cellStyle name="Normal 3 4 4 3 3 2 2 2" xfId="6023" xr:uid="{00000000-0005-0000-0000-00001FE70000}"/>
    <cellStyle name="Normal 3 4 4 3 3 2 2 2 2" xfId="17377" xr:uid="{00000000-0005-0000-0000-000020E70000}"/>
    <cellStyle name="Normal 3 4 4 3 3 2 2 2 3" xfId="25763" xr:uid="{00000000-0005-0000-0000-000021E70000}"/>
    <cellStyle name="Normal 3 4 4 3 3 2 2 2 4" xfId="34149" xr:uid="{00000000-0005-0000-0000-000022E70000}"/>
    <cellStyle name="Normal 3 4 4 3 3 2 2 2 5" xfId="42535" xr:uid="{00000000-0005-0000-0000-000023E70000}"/>
    <cellStyle name="Normal 3 4 4 3 3 2 2 2 6" xfId="50921" xr:uid="{00000000-0005-0000-0000-000024E70000}"/>
    <cellStyle name="Normal 3 4 4 3 3 2 2 2 7" xfId="59307" xr:uid="{00000000-0005-0000-0000-000025E70000}"/>
    <cellStyle name="Normal 3 4 4 3 3 2 2 3" xfId="8991" xr:uid="{00000000-0005-0000-0000-000026E70000}"/>
    <cellStyle name="Normal 3 4 4 3 3 2 2 3 2" xfId="14667" xr:uid="{00000000-0005-0000-0000-000027E70000}"/>
    <cellStyle name="Normal 3 4 4 3 3 2 2 3 3" xfId="23053" xr:uid="{00000000-0005-0000-0000-000028E70000}"/>
    <cellStyle name="Normal 3 4 4 3 3 2 2 3 4" xfId="31439" xr:uid="{00000000-0005-0000-0000-000029E70000}"/>
    <cellStyle name="Normal 3 4 4 3 3 2 2 3 5" xfId="39825" xr:uid="{00000000-0005-0000-0000-00002AE70000}"/>
    <cellStyle name="Normal 3 4 4 3 3 2 2 3 6" xfId="48211" xr:uid="{00000000-0005-0000-0000-00002BE70000}"/>
    <cellStyle name="Normal 3 4 4 3 3 2 2 3 7" xfId="56597" xr:uid="{00000000-0005-0000-0000-00002CE70000}"/>
    <cellStyle name="Normal 3 4 4 3 3 2 2 4" xfId="11701" xr:uid="{00000000-0005-0000-0000-00002DE70000}"/>
    <cellStyle name="Normal 3 4 4 3 3 2 2 5" xfId="20087" xr:uid="{00000000-0005-0000-0000-00002EE70000}"/>
    <cellStyle name="Normal 3 4 4 3 3 2 2 6" xfId="28473" xr:uid="{00000000-0005-0000-0000-00002FE70000}"/>
    <cellStyle name="Normal 3 4 4 3 3 2 2 7" xfId="36859" xr:uid="{00000000-0005-0000-0000-000030E70000}"/>
    <cellStyle name="Normal 3 4 4 3 3 2 2 8" xfId="45245" xr:uid="{00000000-0005-0000-0000-000031E70000}"/>
    <cellStyle name="Normal 3 4 4 3 3 2 2 9" xfId="53631" xr:uid="{00000000-0005-0000-0000-000032E70000}"/>
    <cellStyle name="Normal 3 4 4 3 3 2 3" xfId="4690" xr:uid="{00000000-0005-0000-0000-000033E70000}"/>
    <cellStyle name="Normal 3 4 4 3 3 2 3 2" xfId="16044" xr:uid="{00000000-0005-0000-0000-000034E70000}"/>
    <cellStyle name="Normal 3 4 4 3 3 2 3 3" xfId="24430" xr:uid="{00000000-0005-0000-0000-000035E70000}"/>
    <cellStyle name="Normal 3 4 4 3 3 2 3 4" xfId="32816" xr:uid="{00000000-0005-0000-0000-000036E70000}"/>
    <cellStyle name="Normal 3 4 4 3 3 2 3 5" xfId="41202" xr:uid="{00000000-0005-0000-0000-000037E70000}"/>
    <cellStyle name="Normal 3 4 4 3 3 2 3 6" xfId="49588" xr:uid="{00000000-0005-0000-0000-000038E70000}"/>
    <cellStyle name="Normal 3 4 4 3 3 2 3 7" xfId="57974" xr:uid="{00000000-0005-0000-0000-000039E70000}"/>
    <cellStyle name="Normal 3 4 4 3 3 2 4" xfId="7658" xr:uid="{00000000-0005-0000-0000-00003AE70000}"/>
    <cellStyle name="Normal 3 4 4 3 3 2 4 2" xfId="13334" xr:uid="{00000000-0005-0000-0000-00003BE70000}"/>
    <cellStyle name="Normal 3 4 4 3 3 2 4 3" xfId="21720" xr:uid="{00000000-0005-0000-0000-00003CE70000}"/>
    <cellStyle name="Normal 3 4 4 3 3 2 4 4" xfId="30106" xr:uid="{00000000-0005-0000-0000-00003DE70000}"/>
    <cellStyle name="Normal 3 4 4 3 3 2 4 5" xfId="38492" xr:uid="{00000000-0005-0000-0000-00003EE70000}"/>
    <cellStyle name="Normal 3 4 4 3 3 2 4 6" xfId="46878" xr:uid="{00000000-0005-0000-0000-00003FE70000}"/>
    <cellStyle name="Normal 3 4 4 3 3 2 4 7" xfId="55264" xr:uid="{00000000-0005-0000-0000-000040E70000}"/>
    <cellStyle name="Normal 3 4 4 3 3 2 5" xfId="10368" xr:uid="{00000000-0005-0000-0000-000041E70000}"/>
    <cellStyle name="Normal 3 4 4 3 3 2 6" xfId="18754" xr:uid="{00000000-0005-0000-0000-000042E70000}"/>
    <cellStyle name="Normal 3 4 4 3 3 2 7" xfId="27140" xr:uid="{00000000-0005-0000-0000-000043E70000}"/>
    <cellStyle name="Normal 3 4 4 3 3 2 8" xfId="35526" xr:uid="{00000000-0005-0000-0000-000044E70000}"/>
    <cellStyle name="Normal 3 4 4 3 3 2 9" xfId="43912" xr:uid="{00000000-0005-0000-0000-000045E70000}"/>
    <cellStyle name="Normal 3 4 4 3 3 3" xfId="2461" xr:uid="{00000000-0005-0000-0000-000046E70000}"/>
    <cellStyle name="Normal 3 4 4 3 3 3 2" xfId="5178" xr:uid="{00000000-0005-0000-0000-000047E70000}"/>
    <cellStyle name="Normal 3 4 4 3 3 3 2 2" xfId="16532" xr:uid="{00000000-0005-0000-0000-000048E70000}"/>
    <cellStyle name="Normal 3 4 4 3 3 3 2 3" xfId="24918" xr:uid="{00000000-0005-0000-0000-000049E70000}"/>
    <cellStyle name="Normal 3 4 4 3 3 3 2 4" xfId="33304" xr:uid="{00000000-0005-0000-0000-00004AE70000}"/>
    <cellStyle name="Normal 3 4 4 3 3 3 2 5" xfId="41690" xr:uid="{00000000-0005-0000-0000-00004BE70000}"/>
    <cellStyle name="Normal 3 4 4 3 3 3 2 6" xfId="50076" xr:uid="{00000000-0005-0000-0000-00004CE70000}"/>
    <cellStyle name="Normal 3 4 4 3 3 3 2 7" xfId="58462" xr:uid="{00000000-0005-0000-0000-00004DE70000}"/>
    <cellStyle name="Normal 3 4 4 3 3 3 3" xfId="8146" xr:uid="{00000000-0005-0000-0000-00004EE70000}"/>
    <cellStyle name="Normal 3 4 4 3 3 3 3 2" xfId="13822" xr:uid="{00000000-0005-0000-0000-00004FE70000}"/>
    <cellStyle name="Normal 3 4 4 3 3 3 3 3" xfId="22208" xr:uid="{00000000-0005-0000-0000-000050E70000}"/>
    <cellStyle name="Normal 3 4 4 3 3 3 3 4" xfId="30594" xr:uid="{00000000-0005-0000-0000-000051E70000}"/>
    <cellStyle name="Normal 3 4 4 3 3 3 3 5" xfId="38980" xr:uid="{00000000-0005-0000-0000-000052E70000}"/>
    <cellStyle name="Normal 3 4 4 3 3 3 3 6" xfId="47366" xr:uid="{00000000-0005-0000-0000-000053E70000}"/>
    <cellStyle name="Normal 3 4 4 3 3 3 3 7" xfId="55752" xr:uid="{00000000-0005-0000-0000-000054E70000}"/>
    <cellStyle name="Normal 3 4 4 3 3 3 4" xfId="10856" xr:uid="{00000000-0005-0000-0000-000055E70000}"/>
    <cellStyle name="Normal 3 4 4 3 3 3 5" xfId="19242" xr:uid="{00000000-0005-0000-0000-000056E70000}"/>
    <cellStyle name="Normal 3 4 4 3 3 3 6" xfId="27628" xr:uid="{00000000-0005-0000-0000-000057E70000}"/>
    <cellStyle name="Normal 3 4 4 3 3 3 7" xfId="36014" xr:uid="{00000000-0005-0000-0000-000058E70000}"/>
    <cellStyle name="Normal 3 4 4 3 3 3 8" xfId="44400" xr:uid="{00000000-0005-0000-0000-000059E70000}"/>
    <cellStyle name="Normal 3 4 4 3 3 3 9" xfId="52786" xr:uid="{00000000-0005-0000-0000-00005AE70000}"/>
    <cellStyle name="Normal 3 4 4 3 3 4" xfId="4158" xr:uid="{00000000-0005-0000-0000-00005BE70000}"/>
    <cellStyle name="Normal 3 4 4 3 3 4 2" xfId="15512" xr:uid="{00000000-0005-0000-0000-00005CE70000}"/>
    <cellStyle name="Normal 3 4 4 3 3 4 3" xfId="23898" xr:uid="{00000000-0005-0000-0000-00005DE70000}"/>
    <cellStyle name="Normal 3 4 4 3 3 4 4" xfId="32284" xr:uid="{00000000-0005-0000-0000-00005EE70000}"/>
    <cellStyle name="Normal 3 4 4 3 3 4 5" xfId="40670" xr:uid="{00000000-0005-0000-0000-00005FE70000}"/>
    <cellStyle name="Normal 3 4 4 3 3 4 6" xfId="49056" xr:uid="{00000000-0005-0000-0000-000060E70000}"/>
    <cellStyle name="Normal 3 4 4 3 3 4 7" xfId="57442" xr:uid="{00000000-0005-0000-0000-000061E70000}"/>
    <cellStyle name="Normal 3 4 4 3 3 5" xfId="7126" xr:uid="{00000000-0005-0000-0000-000062E70000}"/>
    <cellStyle name="Normal 3 4 4 3 3 5 2" xfId="12802" xr:uid="{00000000-0005-0000-0000-000063E70000}"/>
    <cellStyle name="Normal 3 4 4 3 3 5 3" xfId="21188" xr:uid="{00000000-0005-0000-0000-000064E70000}"/>
    <cellStyle name="Normal 3 4 4 3 3 5 4" xfId="29574" xr:uid="{00000000-0005-0000-0000-000065E70000}"/>
    <cellStyle name="Normal 3 4 4 3 3 5 5" xfId="37960" xr:uid="{00000000-0005-0000-0000-000066E70000}"/>
    <cellStyle name="Normal 3 4 4 3 3 5 6" xfId="46346" xr:uid="{00000000-0005-0000-0000-000067E70000}"/>
    <cellStyle name="Normal 3 4 4 3 3 5 7" xfId="54732" xr:uid="{00000000-0005-0000-0000-000068E70000}"/>
    <cellStyle name="Normal 3 4 4 3 3 6" xfId="9836" xr:uid="{00000000-0005-0000-0000-000069E70000}"/>
    <cellStyle name="Normal 3 4 4 3 3 7" xfId="18222" xr:uid="{00000000-0005-0000-0000-00006AE70000}"/>
    <cellStyle name="Normal 3 4 4 3 3 8" xfId="26608" xr:uid="{00000000-0005-0000-0000-00006BE70000}"/>
    <cellStyle name="Normal 3 4 4 3 3 9" xfId="34994" xr:uid="{00000000-0005-0000-0000-00006CE70000}"/>
    <cellStyle name="Normal 3 4 4 3 4" xfId="1353" xr:uid="{00000000-0005-0000-0000-00006DE70000}"/>
    <cellStyle name="Normal 3 4 4 3 4 10" xfId="51764" xr:uid="{00000000-0005-0000-0000-00006EE70000}"/>
    <cellStyle name="Normal 3 4 4 3 4 11" xfId="60150" xr:uid="{00000000-0005-0000-0000-00006FE70000}"/>
    <cellStyle name="Normal 3 4 4 3 4 2" xfId="3304" xr:uid="{00000000-0005-0000-0000-000070E70000}"/>
    <cellStyle name="Normal 3 4 4 3 4 2 2" xfId="6021" xr:uid="{00000000-0005-0000-0000-000071E70000}"/>
    <cellStyle name="Normal 3 4 4 3 4 2 2 2" xfId="17375" xr:uid="{00000000-0005-0000-0000-000072E70000}"/>
    <cellStyle name="Normal 3 4 4 3 4 2 2 3" xfId="25761" xr:uid="{00000000-0005-0000-0000-000073E70000}"/>
    <cellStyle name="Normal 3 4 4 3 4 2 2 4" xfId="34147" xr:uid="{00000000-0005-0000-0000-000074E70000}"/>
    <cellStyle name="Normal 3 4 4 3 4 2 2 5" xfId="42533" xr:uid="{00000000-0005-0000-0000-000075E70000}"/>
    <cellStyle name="Normal 3 4 4 3 4 2 2 6" xfId="50919" xr:uid="{00000000-0005-0000-0000-000076E70000}"/>
    <cellStyle name="Normal 3 4 4 3 4 2 2 7" xfId="59305" xr:uid="{00000000-0005-0000-0000-000077E70000}"/>
    <cellStyle name="Normal 3 4 4 3 4 2 3" xfId="8989" xr:uid="{00000000-0005-0000-0000-000078E70000}"/>
    <cellStyle name="Normal 3 4 4 3 4 2 3 2" xfId="14665" xr:uid="{00000000-0005-0000-0000-000079E70000}"/>
    <cellStyle name="Normal 3 4 4 3 4 2 3 3" xfId="23051" xr:uid="{00000000-0005-0000-0000-00007AE70000}"/>
    <cellStyle name="Normal 3 4 4 3 4 2 3 4" xfId="31437" xr:uid="{00000000-0005-0000-0000-00007BE70000}"/>
    <cellStyle name="Normal 3 4 4 3 4 2 3 5" xfId="39823" xr:uid="{00000000-0005-0000-0000-00007CE70000}"/>
    <cellStyle name="Normal 3 4 4 3 4 2 3 6" xfId="48209" xr:uid="{00000000-0005-0000-0000-00007DE70000}"/>
    <cellStyle name="Normal 3 4 4 3 4 2 3 7" xfId="56595" xr:uid="{00000000-0005-0000-0000-00007EE70000}"/>
    <cellStyle name="Normal 3 4 4 3 4 2 4" xfId="11699" xr:uid="{00000000-0005-0000-0000-00007FE70000}"/>
    <cellStyle name="Normal 3 4 4 3 4 2 5" xfId="20085" xr:uid="{00000000-0005-0000-0000-000080E70000}"/>
    <cellStyle name="Normal 3 4 4 3 4 2 6" xfId="28471" xr:uid="{00000000-0005-0000-0000-000081E70000}"/>
    <cellStyle name="Normal 3 4 4 3 4 2 7" xfId="36857" xr:uid="{00000000-0005-0000-0000-000082E70000}"/>
    <cellStyle name="Normal 3 4 4 3 4 2 8" xfId="45243" xr:uid="{00000000-0005-0000-0000-000083E70000}"/>
    <cellStyle name="Normal 3 4 4 3 4 2 9" xfId="53629" xr:uid="{00000000-0005-0000-0000-000084E70000}"/>
    <cellStyle name="Normal 3 4 4 3 4 3" xfId="4156" xr:uid="{00000000-0005-0000-0000-000085E70000}"/>
    <cellStyle name="Normal 3 4 4 3 4 3 2" xfId="15510" xr:uid="{00000000-0005-0000-0000-000086E70000}"/>
    <cellStyle name="Normal 3 4 4 3 4 3 3" xfId="23896" xr:uid="{00000000-0005-0000-0000-000087E70000}"/>
    <cellStyle name="Normal 3 4 4 3 4 3 4" xfId="32282" xr:uid="{00000000-0005-0000-0000-000088E70000}"/>
    <cellStyle name="Normal 3 4 4 3 4 3 5" xfId="40668" xr:uid="{00000000-0005-0000-0000-000089E70000}"/>
    <cellStyle name="Normal 3 4 4 3 4 3 6" xfId="49054" xr:uid="{00000000-0005-0000-0000-00008AE70000}"/>
    <cellStyle name="Normal 3 4 4 3 4 3 7" xfId="57440" xr:uid="{00000000-0005-0000-0000-00008BE70000}"/>
    <cellStyle name="Normal 3 4 4 3 4 4" xfId="7124" xr:uid="{00000000-0005-0000-0000-00008CE70000}"/>
    <cellStyle name="Normal 3 4 4 3 4 4 2" xfId="12800" xr:uid="{00000000-0005-0000-0000-00008DE70000}"/>
    <cellStyle name="Normal 3 4 4 3 4 4 3" xfId="21186" xr:uid="{00000000-0005-0000-0000-00008EE70000}"/>
    <cellStyle name="Normal 3 4 4 3 4 4 4" xfId="29572" xr:uid="{00000000-0005-0000-0000-00008FE70000}"/>
    <cellStyle name="Normal 3 4 4 3 4 4 5" xfId="37958" xr:uid="{00000000-0005-0000-0000-000090E70000}"/>
    <cellStyle name="Normal 3 4 4 3 4 4 6" xfId="46344" xr:uid="{00000000-0005-0000-0000-000091E70000}"/>
    <cellStyle name="Normal 3 4 4 3 4 4 7" xfId="54730" xr:uid="{00000000-0005-0000-0000-000092E70000}"/>
    <cellStyle name="Normal 3 4 4 3 4 5" xfId="9834" xr:uid="{00000000-0005-0000-0000-000093E70000}"/>
    <cellStyle name="Normal 3 4 4 3 4 6" xfId="18220" xr:uid="{00000000-0005-0000-0000-000094E70000}"/>
    <cellStyle name="Normal 3 4 4 3 4 7" xfId="26606" xr:uid="{00000000-0005-0000-0000-000095E70000}"/>
    <cellStyle name="Normal 3 4 4 3 4 8" xfId="34992" xr:uid="{00000000-0005-0000-0000-000096E70000}"/>
    <cellStyle name="Normal 3 4 4 3 4 9" xfId="43378" xr:uid="{00000000-0005-0000-0000-000097E70000}"/>
    <cellStyle name="Normal 3 4 4 3 5" xfId="1793" xr:uid="{00000000-0005-0000-0000-000098E70000}"/>
    <cellStyle name="Normal 3 4 4 3 5 10" xfId="52118" xr:uid="{00000000-0005-0000-0000-000099E70000}"/>
    <cellStyle name="Normal 3 4 4 3 5 11" xfId="60504" xr:uid="{00000000-0005-0000-0000-00009AE70000}"/>
    <cellStyle name="Normal 3 4 4 3 5 2" xfId="2813" xr:uid="{00000000-0005-0000-0000-00009BE70000}"/>
    <cellStyle name="Normal 3 4 4 3 5 2 2" xfId="5530" xr:uid="{00000000-0005-0000-0000-00009CE70000}"/>
    <cellStyle name="Normal 3 4 4 3 5 2 2 2" xfId="16884" xr:uid="{00000000-0005-0000-0000-00009DE70000}"/>
    <cellStyle name="Normal 3 4 4 3 5 2 2 3" xfId="25270" xr:uid="{00000000-0005-0000-0000-00009EE70000}"/>
    <cellStyle name="Normal 3 4 4 3 5 2 2 4" xfId="33656" xr:uid="{00000000-0005-0000-0000-00009FE70000}"/>
    <cellStyle name="Normal 3 4 4 3 5 2 2 5" xfId="42042" xr:uid="{00000000-0005-0000-0000-0000A0E70000}"/>
    <cellStyle name="Normal 3 4 4 3 5 2 2 6" xfId="50428" xr:uid="{00000000-0005-0000-0000-0000A1E70000}"/>
    <cellStyle name="Normal 3 4 4 3 5 2 2 7" xfId="58814" xr:uid="{00000000-0005-0000-0000-0000A2E70000}"/>
    <cellStyle name="Normal 3 4 4 3 5 2 3" xfId="8498" xr:uid="{00000000-0005-0000-0000-0000A3E70000}"/>
    <cellStyle name="Normal 3 4 4 3 5 2 3 2" xfId="14174" xr:uid="{00000000-0005-0000-0000-0000A4E70000}"/>
    <cellStyle name="Normal 3 4 4 3 5 2 3 3" xfId="22560" xr:uid="{00000000-0005-0000-0000-0000A5E70000}"/>
    <cellStyle name="Normal 3 4 4 3 5 2 3 4" xfId="30946" xr:uid="{00000000-0005-0000-0000-0000A6E70000}"/>
    <cellStyle name="Normal 3 4 4 3 5 2 3 5" xfId="39332" xr:uid="{00000000-0005-0000-0000-0000A7E70000}"/>
    <cellStyle name="Normal 3 4 4 3 5 2 3 6" xfId="47718" xr:uid="{00000000-0005-0000-0000-0000A8E70000}"/>
    <cellStyle name="Normal 3 4 4 3 5 2 3 7" xfId="56104" xr:uid="{00000000-0005-0000-0000-0000A9E70000}"/>
    <cellStyle name="Normal 3 4 4 3 5 2 4" xfId="11208" xr:uid="{00000000-0005-0000-0000-0000AAE70000}"/>
    <cellStyle name="Normal 3 4 4 3 5 2 5" xfId="19594" xr:uid="{00000000-0005-0000-0000-0000ABE70000}"/>
    <cellStyle name="Normal 3 4 4 3 5 2 6" xfId="27980" xr:uid="{00000000-0005-0000-0000-0000ACE70000}"/>
    <cellStyle name="Normal 3 4 4 3 5 2 7" xfId="36366" xr:uid="{00000000-0005-0000-0000-0000ADE70000}"/>
    <cellStyle name="Normal 3 4 4 3 5 2 8" xfId="44752" xr:uid="{00000000-0005-0000-0000-0000AEE70000}"/>
    <cellStyle name="Normal 3 4 4 3 5 2 9" xfId="53138" xr:uid="{00000000-0005-0000-0000-0000AFE70000}"/>
    <cellStyle name="Normal 3 4 4 3 5 3" xfId="4510" xr:uid="{00000000-0005-0000-0000-0000B0E70000}"/>
    <cellStyle name="Normal 3 4 4 3 5 3 2" xfId="15864" xr:uid="{00000000-0005-0000-0000-0000B1E70000}"/>
    <cellStyle name="Normal 3 4 4 3 5 3 3" xfId="24250" xr:uid="{00000000-0005-0000-0000-0000B2E70000}"/>
    <cellStyle name="Normal 3 4 4 3 5 3 4" xfId="32636" xr:uid="{00000000-0005-0000-0000-0000B3E70000}"/>
    <cellStyle name="Normal 3 4 4 3 5 3 5" xfId="41022" xr:uid="{00000000-0005-0000-0000-0000B4E70000}"/>
    <cellStyle name="Normal 3 4 4 3 5 3 6" xfId="49408" xr:uid="{00000000-0005-0000-0000-0000B5E70000}"/>
    <cellStyle name="Normal 3 4 4 3 5 3 7" xfId="57794" xr:uid="{00000000-0005-0000-0000-0000B6E70000}"/>
    <cellStyle name="Normal 3 4 4 3 5 4" xfId="7478" xr:uid="{00000000-0005-0000-0000-0000B7E70000}"/>
    <cellStyle name="Normal 3 4 4 3 5 4 2" xfId="13154" xr:uid="{00000000-0005-0000-0000-0000B8E70000}"/>
    <cellStyle name="Normal 3 4 4 3 5 4 3" xfId="21540" xr:uid="{00000000-0005-0000-0000-0000B9E70000}"/>
    <cellStyle name="Normal 3 4 4 3 5 4 4" xfId="29926" xr:uid="{00000000-0005-0000-0000-0000BAE70000}"/>
    <cellStyle name="Normal 3 4 4 3 5 4 5" xfId="38312" xr:uid="{00000000-0005-0000-0000-0000BBE70000}"/>
    <cellStyle name="Normal 3 4 4 3 5 4 6" xfId="46698" xr:uid="{00000000-0005-0000-0000-0000BCE70000}"/>
    <cellStyle name="Normal 3 4 4 3 5 4 7" xfId="55084" xr:uid="{00000000-0005-0000-0000-0000BDE70000}"/>
    <cellStyle name="Normal 3 4 4 3 5 5" xfId="10188" xr:uid="{00000000-0005-0000-0000-0000BEE70000}"/>
    <cellStyle name="Normal 3 4 4 3 5 6" xfId="18574" xr:uid="{00000000-0005-0000-0000-0000BFE70000}"/>
    <cellStyle name="Normal 3 4 4 3 5 7" xfId="26960" xr:uid="{00000000-0005-0000-0000-0000C0E70000}"/>
    <cellStyle name="Normal 3 4 4 3 5 8" xfId="35346" xr:uid="{00000000-0005-0000-0000-0000C1E70000}"/>
    <cellStyle name="Normal 3 4 4 3 5 9" xfId="43732" xr:uid="{00000000-0005-0000-0000-0000C2E70000}"/>
    <cellStyle name="Normal 3 4 4 3 6" xfId="2459" xr:uid="{00000000-0005-0000-0000-0000C3E70000}"/>
    <cellStyle name="Normal 3 4 4 3 6 2" xfId="5176" xr:uid="{00000000-0005-0000-0000-0000C4E70000}"/>
    <cellStyle name="Normal 3 4 4 3 6 2 2" xfId="16530" xr:uid="{00000000-0005-0000-0000-0000C5E70000}"/>
    <cellStyle name="Normal 3 4 4 3 6 2 3" xfId="24916" xr:uid="{00000000-0005-0000-0000-0000C6E70000}"/>
    <cellStyle name="Normal 3 4 4 3 6 2 4" xfId="33302" xr:uid="{00000000-0005-0000-0000-0000C7E70000}"/>
    <cellStyle name="Normal 3 4 4 3 6 2 5" xfId="41688" xr:uid="{00000000-0005-0000-0000-0000C8E70000}"/>
    <cellStyle name="Normal 3 4 4 3 6 2 6" xfId="50074" xr:uid="{00000000-0005-0000-0000-0000C9E70000}"/>
    <cellStyle name="Normal 3 4 4 3 6 2 7" xfId="58460" xr:uid="{00000000-0005-0000-0000-0000CAE70000}"/>
    <cellStyle name="Normal 3 4 4 3 6 3" xfId="8144" xr:uid="{00000000-0005-0000-0000-0000CBE70000}"/>
    <cellStyle name="Normal 3 4 4 3 6 3 2" xfId="13820" xr:uid="{00000000-0005-0000-0000-0000CCE70000}"/>
    <cellStyle name="Normal 3 4 4 3 6 3 3" xfId="22206" xr:uid="{00000000-0005-0000-0000-0000CDE70000}"/>
    <cellStyle name="Normal 3 4 4 3 6 3 4" xfId="30592" xr:uid="{00000000-0005-0000-0000-0000CEE70000}"/>
    <cellStyle name="Normal 3 4 4 3 6 3 5" xfId="38978" xr:uid="{00000000-0005-0000-0000-0000CFE70000}"/>
    <cellStyle name="Normal 3 4 4 3 6 3 6" xfId="47364" xr:uid="{00000000-0005-0000-0000-0000D0E70000}"/>
    <cellStyle name="Normal 3 4 4 3 6 3 7" xfId="55750" xr:uid="{00000000-0005-0000-0000-0000D1E70000}"/>
    <cellStyle name="Normal 3 4 4 3 6 4" xfId="10854" xr:uid="{00000000-0005-0000-0000-0000D2E70000}"/>
    <cellStyle name="Normal 3 4 4 3 6 5" xfId="19240" xr:uid="{00000000-0005-0000-0000-0000D3E70000}"/>
    <cellStyle name="Normal 3 4 4 3 6 6" xfId="27626" xr:uid="{00000000-0005-0000-0000-0000D4E70000}"/>
    <cellStyle name="Normal 3 4 4 3 6 7" xfId="36012" xr:uid="{00000000-0005-0000-0000-0000D5E70000}"/>
    <cellStyle name="Normal 3 4 4 3 6 8" xfId="44398" xr:uid="{00000000-0005-0000-0000-0000D6E70000}"/>
    <cellStyle name="Normal 3 4 4 3 6 9" xfId="52784" xr:uid="{00000000-0005-0000-0000-0000D7E70000}"/>
    <cellStyle name="Normal 3 4 4 3 7" xfId="815" xr:uid="{00000000-0005-0000-0000-0000D8E70000}"/>
    <cellStyle name="Normal 3 4 4 3 7 2" xfId="6633" xr:uid="{00000000-0005-0000-0000-0000D9E70000}"/>
    <cellStyle name="Normal 3 4 4 3 7 3" xfId="12309" xr:uid="{00000000-0005-0000-0000-0000DAE70000}"/>
    <cellStyle name="Normal 3 4 4 3 7 4" xfId="20695" xr:uid="{00000000-0005-0000-0000-0000DBE70000}"/>
    <cellStyle name="Normal 3 4 4 3 7 5" xfId="29081" xr:uid="{00000000-0005-0000-0000-0000DCE70000}"/>
    <cellStyle name="Normal 3 4 4 3 7 6" xfId="37467" xr:uid="{00000000-0005-0000-0000-0000DDE70000}"/>
    <cellStyle name="Normal 3 4 4 3 7 7" xfId="45853" xr:uid="{00000000-0005-0000-0000-0000DEE70000}"/>
    <cellStyle name="Normal 3 4 4 3 7 8" xfId="54239" xr:uid="{00000000-0005-0000-0000-0000DFE70000}"/>
    <cellStyle name="Normal 3 4 4 3 8" xfId="3665" xr:uid="{00000000-0005-0000-0000-0000E0E70000}"/>
    <cellStyle name="Normal 3 4 4 3 8 2" xfId="15019" xr:uid="{00000000-0005-0000-0000-0000E1E70000}"/>
    <cellStyle name="Normal 3 4 4 3 8 3" xfId="23405" xr:uid="{00000000-0005-0000-0000-0000E2E70000}"/>
    <cellStyle name="Normal 3 4 4 3 8 4" xfId="31791" xr:uid="{00000000-0005-0000-0000-0000E3E70000}"/>
    <cellStyle name="Normal 3 4 4 3 8 5" xfId="40177" xr:uid="{00000000-0005-0000-0000-0000E4E70000}"/>
    <cellStyle name="Normal 3 4 4 3 8 6" xfId="48563" xr:uid="{00000000-0005-0000-0000-0000E5E70000}"/>
    <cellStyle name="Normal 3 4 4 3 8 7" xfId="56949" xr:uid="{00000000-0005-0000-0000-0000E6E70000}"/>
    <cellStyle name="Normal 3 4 4 3 9" xfId="6285" xr:uid="{00000000-0005-0000-0000-0000E7E70000}"/>
    <cellStyle name="Normal 3 4 4 3 9 2" xfId="11961" xr:uid="{00000000-0005-0000-0000-0000E8E70000}"/>
    <cellStyle name="Normal 3 4 4 3 9 3" xfId="20347" xr:uid="{00000000-0005-0000-0000-0000E9E70000}"/>
    <cellStyle name="Normal 3 4 4 3 9 4" xfId="28733" xr:uid="{00000000-0005-0000-0000-0000EAE70000}"/>
    <cellStyle name="Normal 3 4 4 3 9 5" xfId="37119" xr:uid="{00000000-0005-0000-0000-0000EBE70000}"/>
    <cellStyle name="Normal 3 4 4 3 9 6" xfId="45505" xr:uid="{00000000-0005-0000-0000-0000ECE70000}"/>
    <cellStyle name="Normal 3 4 4 3 9 7" xfId="53891" xr:uid="{00000000-0005-0000-0000-0000EDE70000}"/>
    <cellStyle name="Normal 3 4 4 3_Sheet1" xfId="529" xr:uid="{00000000-0005-0000-0000-0000EEE70000}"/>
    <cellStyle name="Normal 3 4 4 4" xfId="530" xr:uid="{00000000-0005-0000-0000-0000EFE70000}"/>
    <cellStyle name="Normal 3 4 4 4 10" xfId="26117" xr:uid="{00000000-0005-0000-0000-0000F0E70000}"/>
    <cellStyle name="Normal 3 4 4 4 11" xfId="34503" xr:uid="{00000000-0005-0000-0000-0000F1E70000}"/>
    <cellStyle name="Normal 3 4 4 4 12" xfId="42889" xr:uid="{00000000-0005-0000-0000-0000F2E70000}"/>
    <cellStyle name="Normal 3 4 4 4 13" xfId="51275" xr:uid="{00000000-0005-0000-0000-0000F3E70000}"/>
    <cellStyle name="Normal 3 4 4 4 14" xfId="59661" xr:uid="{00000000-0005-0000-0000-0000F4E70000}"/>
    <cellStyle name="Normal 3 4 4 4 15" xfId="61028" xr:uid="{00000000-0005-0000-0000-0000F5E70000}"/>
    <cellStyle name="Normal 3 4 4 4 2" xfId="1356" xr:uid="{00000000-0005-0000-0000-0000F6E70000}"/>
    <cellStyle name="Normal 3 4 4 4 2 10" xfId="51767" xr:uid="{00000000-0005-0000-0000-0000F7E70000}"/>
    <cellStyle name="Normal 3 4 4 4 2 11" xfId="60153" xr:uid="{00000000-0005-0000-0000-0000F8E70000}"/>
    <cellStyle name="Normal 3 4 4 4 2 12" xfId="61523" xr:uid="{00000000-0005-0000-0000-0000F9E70000}"/>
    <cellStyle name="Normal 3 4 4 4 2 2" xfId="3307" xr:uid="{00000000-0005-0000-0000-0000FAE70000}"/>
    <cellStyle name="Normal 3 4 4 4 2 2 2" xfId="6024" xr:uid="{00000000-0005-0000-0000-0000FBE70000}"/>
    <cellStyle name="Normal 3 4 4 4 2 2 2 2" xfId="17378" xr:uid="{00000000-0005-0000-0000-0000FCE70000}"/>
    <cellStyle name="Normal 3 4 4 4 2 2 2 3" xfId="25764" xr:uid="{00000000-0005-0000-0000-0000FDE70000}"/>
    <cellStyle name="Normal 3 4 4 4 2 2 2 4" xfId="34150" xr:uid="{00000000-0005-0000-0000-0000FEE70000}"/>
    <cellStyle name="Normal 3 4 4 4 2 2 2 5" xfId="42536" xr:uid="{00000000-0005-0000-0000-0000FFE70000}"/>
    <cellStyle name="Normal 3 4 4 4 2 2 2 6" xfId="50922" xr:uid="{00000000-0005-0000-0000-000000E80000}"/>
    <cellStyle name="Normal 3 4 4 4 2 2 2 7" xfId="59308" xr:uid="{00000000-0005-0000-0000-000001E80000}"/>
    <cellStyle name="Normal 3 4 4 4 2 2 3" xfId="8992" xr:uid="{00000000-0005-0000-0000-000002E80000}"/>
    <cellStyle name="Normal 3 4 4 4 2 2 3 2" xfId="14668" xr:uid="{00000000-0005-0000-0000-000003E80000}"/>
    <cellStyle name="Normal 3 4 4 4 2 2 3 3" xfId="23054" xr:uid="{00000000-0005-0000-0000-000004E80000}"/>
    <cellStyle name="Normal 3 4 4 4 2 2 3 4" xfId="31440" xr:uid="{00000000-0005-0000-0000-000005E80000}"/>
    <cellStyle name="Normal 3 4 4 4 2 2 3 5" xfId="39826" xr:uid="{00000000-0005-0000-0000-000006E80000}"/>
    <cellStyle name="Normal 3 4 4 4 2 2 3 6" xfId="48212" xr:uid="{00000000-0005-0000-0000-000007E80000}"/>
    <cellStyle name="Normal 3 4 4 4 2 2 3 7" xfId="56598" xr:uid="{00000000-0005-0000-0000-000008E80000}"/>
    <cellStyle name="Normal 3 4 4 4 2 2 4" xfId="11702" xr:uid="{00000000-0005-0000-0000-000009E80000}"/>
    <cellStyle name="Normal 3 4 4 4 2 2 5" xfId="20088" xr:uid="{00000000-0005-0000-0000-00000AE80000}"/>
    <cellStyle name="Normal 3 4 4 4 2 2 6" xfId="28474" xr:uid="{00000000-0005-0000-0000-00000BE80000}"/>
    <cellStyle name="Normal 3 4 4 4 2 2 7" xfId="36860" xr:uid="{00000000-0005-0000-0000-00000CE80000}"/>
    <cellStyle name="Normal 3 4 4 4 2 2 8" xfId="45246" xr:uid="{00000000-0005-0000-0000-00000DE80000}"/>
    <cellStyle name="Normal 3 4 4 4 2 2 9" xfId="53632" xr:uid="{00000000-0005-0000-0000-00000EE80000}"/>
    <cellStyle name="Normal 3 4 4 4 2 3" xfId="4159" xr:uid="{00000000-0005-0000-0000-00000FE80000}"/>
    <cellStyle name="Normal 3 4 4 4 2 3 2" xfId="15513" xr:uid="{00000000-0005-0000-0000-000010E80000}"/>
    <cellStyle name="Normal 3 4 4 4 2 3 3" xfId="23899" xr:uid="{00000000-0005-0000-0000-000011E80000}"/>
    <cellStyle name="Normal 3 4 4 4 2 3 4" xfId="32285" xr:uid="{00000000-0005-0000-0000-000012E80000}"/>
    <cellStyle name="Normal 3 4 4 4 2 3 5" xfId="40671" xr:uid="{00000000-0005-0000-0000-000013E80000}"/>
    <cellStyle name="Normal 3 4 4 4 2 3 6" xfId="49057" xr:uid="{00000000-0005-0000-0000-000014E80000}"/>
    <cellStyle name="Normal 3 4 4 4 2 3 7" xfId="57443" xr:uid="{00000000-0005-0000-0000-000015E80000}"/>
    <cellStyle name="Normal 3 4 4 4 2 4" xfId="7127" xr:uid="{00000000-0005-0000-0000-000016E80000}"/>
    <cellStyle name="Normal 3 4 4 4 2 4 2" xfId="12803" xr:uid="{00000000-0005-0000-0000-000017E80000}"/>
    <cellStyle name="Normal 3 4 4 4 2 4 3" xfId="21189" xr:uid="{00000000-0005-0000-0000-000018E80000}"/>
    <cellStyle name="Normal 3 4 4 4 2 4 4" xfId="29575" xr:uid="{00000000-0005-0000-0000-000019E80000}"/>
    <cellStyle name="Normal 3 4 4 4 2 4 5" xfId="37961" xr:uid="{00000000-0005-0000-0000-00001AE80000}"/>
    <cellStyle name="Normal 3 4 4 4 2 4 6" xfId="46347" xr:uid="{00000000-0005-0000-0000-00001BE80000}"/>
    <cellStyle name="Normal 3 4 4 4 2 4 7" xfId="54733" xr:uid="{00000000-0005-0000-0000-00001CE80000}"/>
    <cellStyle name="Normal 3 4 4 4 2 5" xfId="9837" xr:uid="{00000000-0005-0000-0000-00001DE80000}"/>
    <cellStyle name="Normal 3 4 4 4 2 6" xfId="18223" xr:uid="{00000000-0005-0000-0000-00001EE80000}"/>
    <cellStyle name="Normal 3 4 4 4 2 7" xfId="26609" xr:uid="{00000000-0005-0000-0000-00001FE80000}"/>
    <cellStyle name="Normal 3 4 4 4 2 8" xfId="34995" xr:uid="{00000000-0005-0000-0000-000020E80000}"/>
    <cellStyle name="Normal 3 4 4 4 2 9" xfId="43381" xr:uid="{00000000-0005-0000-0000-000021E80000}"/>
    <cellStyle name="Normal 3 4 4 4 3" xfId="1795" xr:uid="{00000000-0005-0000-0000-000022E80000}"/>
    <cellStyle name="Normal 3 4 4 4 3 10" xfId="52120" xr:uid="{00000000-0005-0000-0000-000023E80000}"/>
    <cellStyle name="Normal 3 4 4 4 3 11" xfId="60506" xr:uid="{00000000-0005-0000-0000-000024E80000}"/>
    <cellStyle name="Normal 3 4 4 4 3 2" xfId="2815" xr:uid="{00000000-0005-0000-0000-000025E80000}"/>
    <cellStyle name="Normal 3 4 4 4 3 2 2" xfId="5532" xr:uid="{00000000-0005-0000-0000-000026E80000}"/>
    <cellStyle name="Normal 3 4 4 4 3 2 2 2" xfId="16886" xr:uid="{00000000-0005-0000-0000-000027E80000}"/>
    <cellStyle name="Normal 3 4 4 4 3 2 2 3" xfId="25272" xr:uid="{00000000-0005-0000-0000-000028E80000}"/>
    <cellStyle name="Normal 3 4 4 4 3 2 2 4" xfId="33658" xr:uid="{00000000-0005-0000-0000-000029E80000}"/>
    <cellStyle name="Normal 3 4 4 4 3 2 2 5" xfId="42044" xr:uid="{00000000-0005-0000-0000-00002AE80000}"/>
    <cellStyle name="Normal 3 4 4 4 3 2 2 6" xfId="50430" xr:uid="{00000000-0005-0000-0000-00002BE80000}"/>
    <cellStyle name="Normal 3 4 4 4 3 2 2 7" xfId="58816" xr:uid="{00000000-0005-0000-0000-00002CE80000}"/>
    <cellStyle name="Normal 3 4 4 4 3 2 3" xfId="8500" xr:uid="{00000000-0005-0000-0000-00002DE80000}"/>
    <cellStyle name="Normal 3 4 4 4 3 2 3 2" xfId="14176" xr:uid="{00000000-0005-0000-0000-00002EE80000}"/>
    <cellStyle name="Normal 3 4 4 4 3 2 3 3" xfId="22562" xr:uid="{00000000-0005-0000-0000-00002FE80000}"/>
    <cellStyle name="Normal 3 4 4 4 3 2 3 4" xfId="30948" xr:uid="{00000000-0005-0000-0000-000030E80000}"/>
    <cellStyle name="Normal 3 4 4 4 3 2 3 5" xfId="39334" xr:uid="{00000000-0005-0000-0000-000031E80000}"/>
    <cellStyle name="Normal 3 4 4 4 3 2 3 6" xfId="47720" xr:uid="{00000000-0005-0000-0000-000032E80000}"/>
    <cellStyle name="Normal 3 4 4 4 3 2 3 7" xfId="56106" xr:uid="{00000000-0005-0000-0000-000033E80000}"/>
    <cellStyle name="Normal 3 4 4 4 3 2 4" xfId="11210" xr:uid="{00000000-0005-0000-0000-000034E80000}"/>
    <cellStyle name="Normal 3 4 4 4 3 2 5" xfId="19596" xr:uid="{00000000-0005-0000-0000-000035E80000}"/>
    <cellStyle name="Normal 3 4 4 4 3 2 6" xfId="27982" xr:uid="{00000000-0005-0000-0000-000036E80000}"/>
    <cellStyle name="Normal 3 4 4 4 3 2 7" xfId="36368" xr:uid="{00000000-0005-0000-0000-000037E80000}"/>
    <cellStyle name="Normal 3 4 4 4 3 2 8" xfId="44754" xr:uid="{00000000-0005-0000-0000-000038E80000}"/>
    <cellStyle name="Normal 3 4 4 4 3 2 9" xfId="53140" xr:uid="{00000000-0005-0000-0000-000039E80000}"/>
    <cellStyle name="Normal 3 4 4 4 3 3" xfId="4512" xr:uid="{00000000-0005-0000-0000-00003AE80000}"/>
    <cellStyle name="Normal 3 4 4 4 3 3 2" xfId="15866" xr:uid="{00000000-0005-0000-0000-00003BE80000}"/>
    <cellStyle name="Normal 3 4 4 4 3 3 3" xfId="24252" xr:uid="{00000000-0005-0000-0000-00003CE80000}"/>
    <cellStyle name="Normal 3 4 4 4 3 3 4" xfId="32638" xr:uid="{00000000-0005-0000-0000-00003DE80000}"/>
    <cellStyle name="Normal 3 4 4 4 3 3 5" xfId="41024" xr:uid="{00000000-0005-0000-0000-00003EE80000}"/>
    <cellStyle name="Normal 3 4 4 4 3 3 6" xfId="49410" xr:uid="{00000000-0005-0000-0000-00003FE80000}"/>
    <cellStyle name="Normal 3 4 4 4 3 3 7" xfId="57796" xr:uid="{00000000-0005-0000-0000-000040E80000}"/>
    <cellStyle name="Normal 3 4 4 4 3 4" xfId="7480" xr:uid="{00000000-0005-0000-0000-000041E80000}"/>
    <cellStyle name="Normal 3 4 4 4 3 4 2" xfId="13156" xr:uid="{00000000-0005-0000-0000-000042E80000}"/>
    <cellStyle name="Normal 3 4 4 4 3 4 3" xfId="21542" xr:uid="{00000000-0005-0000-0000-000043E80000}"/>
    <cellStyle name="Normal 3 4 4 4 3 4 4" xfId="29928" xr:uid="{00000000-0005-0000-0000-000044E80000}"/>
    <cellStyle name="Normal 3 4 4 4 3 4 5" xfId="38314" xr:uid="{00000000-0005-0000-0000-000045E80000}"/>
    <cellStyle name="Normal 3 4 4 4 3 4 6" xfId="46700" xr:uid="{00000000-0005-0000-0000-000046E80000}"/>
    <cellStyle name="Normal 3 4 4 4 3 4 7" xfId="55086" xr:uid="{00000000-0005-0000-0000-000047E80000}"/>
    <cellStyle name="Normal 3 4 4 4 3 5" xfId="10190" xr:uid="{00000000-0005-0000-0000-000048E80000}"/>
    <cellStyle name="Normal 3 4 4 4 3 6" xfId="18576" xr:uid="{00000000-0005-0000-0000-000049E80000}"/>
    <cellStyle name="Normal 3 4 4 4 3 7" xfId="26962" xr:uid="{00000000-0005-0000-0000-00004AE80000}"/>
    <cellStyle name="Normal 3 4 4 4 3 8" xfId="35348" xr:uid="{00000000-0005-0000-0000-00004BE80000}"/>
    <cellStyle name="Normal 3 4 4 4 3 9" xfId="43734" xr:uid="{00000000-0005-0000-0000-00004CE80000}"/>
    <cellStyle name="Normal 3 4 4 4 4" xfId="2462" xr:uid="{00000000-0005-0000-0000-00004DE80000}"/>
    <cellStyle name="Normal 3 4 4 4 4 2" xfId="5179" xr:uid="{00000000-0005-0000-0000-00004EE80000}"/>
    <cellStyle name="Normal 3 4 4 4 4 2 2" xfId="16533" xr:uid="{00000000-0005-0000-0000-00004FE80000}"/>
    <cellStyle name="Normal 3 4 4 4 4 2 3" xfId="24919" xr:uid="{00000000-0005-0000-0000-000050E80000}"/>
    <cellStyle name="Normal 3 4 4 4 4 2 4" xfId="33305" xr:uid="{00000000-0005-0000-0000-000051E80000}"/>
    <cellStyle name="Normal 3 4 4 4 4 2 5" xfId="41691" xr:uid="{00000000-0005-0000-0000-000052E80000}"/>
    <cellStyle name="Normal 3 4 4 4 4 2 6" xfId="50077" xr:uid="{00000000-0005-0000-0000-000053E80000}"/>
    <cellStyle name="Normal 3 4 4 4 4 2 7" xfId="58463" xr:uid="{00000000-0005-0000-0000-000054E80000}"/>
    <cellStyle name="Normal 3 4 4 4 4 3" xfId="8147" xr:uid="{00000000-0005-0000-0000-000055E80000}"/>
    <cellStyle name="Normal 3 4 4 4 4 3 2" xfId="13823" xr:uid="{00000000-0005-0000-0000-000056E80000}"/>
    <cellStyle name="Normal 3 4 4 4 4 3 3" xfId="22209" xr:uid="{00000000-0005-0000-0000-000057E80000}"/>
    <cellStyle name="Normal 3 4 4 4 4 3 4" xfId="30595" xr:uid="{00000000-0005-0000-0000-000058E80000}"/>
    <cellStyle name="Normal 3 4 4 4 4 3 5" xfId="38981" xr:uid="{00000000-0005-0000-0000-000059E80000}"/>
    <cellStyle name="Normal 3 4 4 4 4 3 6" xfId="47367" xr:uid="{00000000-0005-0000-0000-00005AE80000}"/>
    <cellStyle name="Normal 3 4 4 4 4 3 7" xfId="55753" xr:uid="{00000000-0005-0000-0000-00005BE80000}"/>
    <cellStyle name="Normal 3 4 4 4 4 4" xfId="10857" xr:uid="{00000000-0005-0000-0000-00005CE80000}"/>
    <cellStyle name="Normal 3 4 4 4 4 5" xfId="19243" xr:uid="{00000000-0005-0000-0000-00005DE80000}"/>
    <cellStyle name="Normal 3 4 4 4 4 6" xfId="27629" xr:uid="{00000000-0005-0000-0000-00005EE80000}"/>
    <cellStyle name="Normal 3 4 4 4 4 7" xfId="36015" xr:uid="{00000000-0005-0000-0000-00005FE80000}"/>
    <cellStyle name="Normal 3 4 4 4 4 8" xfId="44401" xr:uid="{00000000-0005-0000-0000-000060E80000}"/>
    <cellStyle name="Normal 3 4 4 4 4 9" xfId="52787" xr:uid="{00000000-0005-0000-0000-000061E80000}"/>
    <cellStyle name="Normal 3 4 4 4 5" xfId="816" xr:uid="{00000000-0005-0000-0000-000062E80000}"/>
    <cellStyle name="Normal 3 4 4 4 5 2" xfId="6635" xr:uid="{00000000-0005-0000-0000-000063E80000}"/>
    <cellStyle name="Normal 3 4 4 4 5 3" xfId="12311" xr:uid="{00000000-0005-0000-0000-000064E80000}"/>
    <cellStyle name="Normal 3 4 4 4 5 4" xfId="20697" xr:uid="{00000000-0005-0000-0000-000065E80000}"/>
    <cellStyle name="Normal 3 4 4 4 5 5" xfId="29083" xr:uid="{00000000-0005-0000-0000-000066E80000}"/>
    <cellStyle name="Normal 3 4 4 4 5 6" xfId="37469" xr:uid="{00000000-0005-0000-0000-000067E80000}"/>
    <cellStyle name="Normal 3 4 4 4 5 7" xfId="45855" xr:uid="{00000000-0005-0000-0000-000068E80000}"/>
    <cellStyle name="Normal 3 4 4 4 5 8" xfId="54241" xr:uid="{00000000-0005-0000-0000-000069E80000}"/>
    <cellStyle name="Normal 3 4 4 4 6" xfId="3667" xr:uid="{00000000-0005-0000-0000-00006AE80000}"/>
    <cellStyle name="Normal 3 4 4 4 6 2" xfId="15021" xr:uid="{00000000-0005-0000-0000-00006BE80000}"/>
    <cellStyle name="Normal 3 4 4 4 6 3" xfId="23407" xr:uid="{00000000-0005-0000-0000-00006CE80000}"/>
    <cellStyle name="Normal 3 4 4 4 6 4" xfId="31793" xr:uid="{00000000-0005-0000-0000-00006DE80000}"/>
    <cellStyle name="Normal 3 4 4 4 6 5" xfId="40179" xr:uid="{00000000-0005-0000-0000-00006EE80000}"/>
    <cellStyle name="Normal 3 4 4 4 6 6" xfId="48565" xr:uid="{00000000-0005-0000-0000-00006FE80000}"/>
    <cellStyle name="Normal 3 4 4 4 6 7" xfId="56951" xr:uid="{00000000-0005-0000-0000-000070E80000}"/>
    <cellStyle name="Normal 3 4 4 4 7" xfId="6141" xr:uid="{00000000-0005-0000-0000-000071E80000}"/>
    <cellStyle name="Normal 3 4 4 4 7 2" xfId="11817" xr:uid="{00000000-0005-0000-0000-000072E80000}"/>
    <cellStyle name="Normal 3 4 4 4 7 3" xfId="20203" xr:uid="{00000000-0005-0000-0000-000073E80000}"/>
    <cellStyle name="Normal 3 4 4 4 7 4" xfId="28589" xr:uid="{00000000-0005-0000-0000-000074E80000}"/>
    <cellStyle name="Normal 3 4 4 4 7 5" xfId="36975" xr:uid="{00000000-0005-0000-0000-000075E80000}"/>
    <cellStyle name="Normal 3 4 4 4 7 6" xfId="45361" xr:uid="{00000000-0005-0000-0000-000076E80000}"/>
    <cellStyle name="Normal 3 4 4 4 7 7" xfId="53747" xr:uid="{00000000-0005-0000-0000-000077E80000}"/>
    <cellStyle name="Normal 3 4 4 4 8" xfId="9345" xr:uid="{00000000-0005-0000-0000-000078E80000}"/>
    <cellStyle name="Normal 3 4 4 4 9" xfId="17731" xr:uid="{00000000-0005-0000-0000-000079E80000}"/>
    <cellStyle name="Normal 3 4 4 5" xfId="1357" xr:uid="{00000000-0005-0000-0000-00007AE80000}"/>
    <cellStyle name="Normal 3 4 4 5 10" xfId="43382" xr:uid="{00000000-0005-0000-0000-00007BE80000}"/>
    <cellStyle name="Normal 3 4 4 5 11" xfId="51768" xr:uid="{00000000-0005-0000-0000-00007CE80000}"/>
    <cellStyle name="Normal 3 4 4 5 12" xfId="60154" xr:uid="{00000000-0005-0000-0000-00007DE80000}"/>
    <cellStyle name="Normal 3 4 4 5 13" xfId="61066" xr:uid="{00000000-0005-0000-0000-00007EE80000}"/>
    <cellStyle name="Normal 3 4 4 5 2" xfId="1974" xr:uid="{00000000-0005-0000-0000-00007FE80000}"/>
    <cellStyle name="Normal 3 4 4 5 2 10" xfId="52299" xr:uid="{00000000-0005-0000-0000-000080E80000}"/>
    <cellStyle name="Normal 3 4 4 5 2 11" xfId="60685" xr:uid="{00000000-0005-0000-0000-000081E80000}"/>
    <cellStyle name="Normal 3 4 4 5 2 2" xfId="3308" xr:uid="{00000000-0005-0000-0000-000082E80000}"/>
    <cellStyle name="Normal 3 4 4 5 2 2 2" xfId="6025" xr:uid="{00000000-0005-0000-0000-000083E80000}"/>
    <cellStyle name="Normal 3 4 4 5 2 2 2 2" xfId="17379" xr:uid="{00000000-0005-0000-0000-000084E80000}"/>
    <cellStyle name="Normal 3 4 4 5 2 2 2 3" xfId="25765" xr:uid="{00000000-0005-0000-0000-000085E80000}"/>
    <cellStyle name="Normal 3 4 4 5 2 2 2 4" xfId="34151" xr:uid="{00000000-0005-0000-0000-000086E80000}"/>
    <cellStyle name="Normal 3 4 4 5 2 2 2 5" xfId="42537" xr:uid="{00000000-0005-0000-0000-000087E80000}"/>
    <cellStyle name="Normal 3 4 4 5 2 2 2 6" xfId="50923" xr:uid="{00000000-0005-0000-0000-000088E80000}"/>
    <cellStyle name="Normal 3 4 4 5 2 2 2 7" xfId="59309" xr:uid="{00000000-0005-0000-0000-000089E80000}"/>
    <cellStyle name="Normal 3 4 4 5 2 2 3" xfId="8993" xr:uid="{00000000-0005-0000-0000-00008AE80000}"/>
    <cellStyle name="Normal 3 4 4 5 2 2 3 2" xfId="14669" xr:uid="{00000000-0005-0000-0000-00008BE80000}"/>
    <cellStyle name="Normal 3 4 4 5 2 2 3 3" xfId="23055" xr:uid="{00000000-0005-0000-0000-00008CE80000}"/>
    <cellStyle name="Normal 3 4 4 5 2 2 3 4" xfId="31441" xr:uid="{00000000-0005-0000-0000-00008DE80000}"/>
    <cellStyle name="Normal 3 4 4 5 2 2 3 5" xfId="39827" xr:uid="{00000000-0005-0000-0000-00008EE80000}"/>
    <cellStyle name="Normal 3 4 4 5 2 2 3 6" xfId="48213" xr:uid="{00000000-0005-0000-0000-00008FE80000}"/>
    <cellStyle name="Normal 3 4 4 5 2 2 3 7" xfId="56599" xr:uid="{00000000-0005-0000-0000-000090E80000}"/>
    <cellStyle name="Normal 3 4 4 5 2 2 4" xfId="11703" xr:uid="{00000000-0005-0000-0000-000091E80000}"/>
    <cellStyle name="Normal 3 4 4 5 2 2 5" xfId="20089" xr:uid="{00000000-0005-0000-0000-000092E80000}"/>
    <cellStyle name="Normal 3 4 4 5 2 2 6" xfId="28475" xr:uid="{00000000-0005-0000-0000-000093E80000}"/>
    <cellStyle name="Normal 3 4 4 5 2 2 7" xfId="36861" xr:uid="{00000000-0005-0000-0000-000094E80000}"/>
    <cellStyle name="Normal 3 4 4 5 2 2 8" xfId="45247" xr:uid="{00000000-0005-0000-0000-000095E80000}"/>
    <cellStyle name="Normal 3 4 4 5 2 2 9" xfId="53633" xr:uid="{00000000-0005-0000-0000-000096E80000}"/>
    <cellStyle name="Normal 3 4 4 5 2 3" xfId="4691" xr:uid="{00000000-0005-0000-0000-000097E80000}"/>
    <cellStyle name="Normal 3 4 4 5 2 3 2" xfId="16045" xr:uid="{00000000-0005-0000-0000-000098E80000}"/>
    <cellStyle name="Normal 3 4 4 5 2 3 3" xfId="24431" xr:uid="{00000000-0005-0000-0000-000099E80000}"/>
    <cellStyle name="Normal 3 4 4 5 2 3 4" xfId="32817" xr:uid="{00000000-0005-0000-0000-00009AE80000}"/>
    <cellStyle name="Normal 3 4 4 5 2 3 5" xfId="41203" xr:uid="{00000000-0005-0000-0000-00009BE80000}"/>
    <cellStyle name="Normal 3 4 4 5 2 3 6" xfId="49589" xr:uid="{00000000-0005-0000-0000-00009CE80000}"/>
    <cellStyle name="Normal 3 4 4 5 2 3 7" xfId="57975" xr:uid="{00000000-0005-0000-0000-00009DE80000}"/>
    <cellStyle name="Normal 3 4 4 5 2 4" xfId="7659" xr:uid="{00000000-0005-0000-0000-00009EE80000}"/>
    <cellStyle name="Normal 3 4 4 5 2 4 2" xfId="13335" xr:uid="{00000000-0005-0000-0000-00009FE80000}"/>
    <cellStyle name="Normal 3 4 4 5 2 4 3" xfId="21721" xr:uid="{00000000-0005-0000-0000-0000A0E80000}"/>
    <cellStyle name="Normal 3 4 4 5 2 4 4" xfId="30107" xr:uid="{00000000-0005-0000-0000-0000A1E80000}"/>
    <cellStyle name="Normal 3 4 4 5 2 4 5" xfId="38493" xr:uid="{00000000-0005-0000-0000-0000A2E80000}"/>
    <cellStyle name="Normal 3 4 4 5 2 4 6" xfId="46879" xr:uid="{00000000-0005-0000-0000-0000A3E80000}"/>
    <cellStyle name="Normal 3 4 4 5 2 4 7" xfId="55265" xr:uid="{00000000-0005-0000-0000-0000A4E80000}"/>
    <cellStyle name="Normal 3 4 4 5 2 5" xfId="10369" xr:uid="{00000000-0005-0000-0000-0000A5E80000}"/>
    <cellStyle name="Normal 3 4 4 5 2 6" xfId="18755" xr:uid="{00000000-0005-0000-0000-0000A6E80000}"/>
    <cellStyle name="Normal 3 4 4 5 2 7" xfId="27141" xr:uid="{00000000-0005-0000-0000-0000A7E80000}"/>
    <cellStyle name="Normal 3 4 4 5 2 8" xfId="35527" xr:uid="{00000000-0005-0000-0000-0000A8E80000}"/>
    <cellStyle name="Normal 3 4 4 5 2 9" xfId="43913" xr:uid="{00000000-0005-0000-0000-0000A9E80000}"/>
    <cellStyle name="Normal 3 4 4 5 3" xfId="2463" xr:uid="{00000000-0005-0000-0000-0000AAE80000}"/>
    <cellStyle name="Normal 3 4 4 5 3 2" xfId="5180" xr:uid="{00000000-0005-0000-0000-0000ABE80000}"/>
    <cellStyle name="Normal 3 4 4 5 3 2 2" xfId="16534" xr:uid="{00000000-0005-0000-0000-0000ACE80000}"/>
    <cellStyle name="Normal 3 4 4 5 3 2 3" xfId="24920" xr:uid="{00000000-0005-0000-0000-0000ADE80000}"/>
    <cellStyle name="Normal 3 4 4 5 3 2 4" xfId="33306" xr:uid="{00000000-0005-0000-0000-0000AEE80000}"/>
    <cellStyle name="Normal 3 4 4 5 3 2 5" xfId="41692" xr:uid="{00000000-0005-0000-0000-0000AFE80000}"/>
    <cellStyle name="Normal 3 4 4 5 3 2 6" xfId="50078" xr:uid="{00000000-0005-0000-0000-0000B0E80000}"/>
    <cellStyle name="Normal 3 4 4 5 3 2 7" xfId="58464" xr:uid="{00000000-0005-0000-0000-0000B1E80000}"/>
    <cellStyle name="Normal 3 4 4 5 3 3" xfId="8148" xr:uid="{00000000-0005-0000-0000-0000B2E80000}"/>
    <cellStyle name="Normal 3 4 4 5 3 3 2" xfId="13824" xr:uid="{00000000-0005-0000-0000-0000B3E80000}"/>
    <cellStyle name="Normal 3 4 4 5 3 3 3" xfId="22210" xr:uid="{00000000-0005-0000-0000-0000B4E80000}"/>
    <cellStyle name="Normal 3 4 4 5 3 3 4" xfId="30596" xr:uid="{00000000-0005-0000-0000-0000B5E80000}"/>
    <cellStyle name="Normal 3 4 4 5 3 3 5" xfId="38982" xr:uid="{00000000-0005-0000-0000-0000B6E80000}"/>
    <cellStyle name="Normal 3 4 4 5 3 3 6" xfId="47368" xr:uid="{00000000-0005-0000-0000-0000B7E80000}"/>
    <cellStyle name="Normal 3 4 4 5 3 3 7" xfId="55754" xr:uid="{00000000-0005-0000-0000-0000B8E80000}"/>
    <cellStyle name="Normal 3 4 4 5 3 4" xfId="10858" xr:uid="{00000000-0005-0000-0000-0000B9E80000}"/>
    <cellStyle name="Normal 3 4 4 5 3 5" xfId="19244" xr:uid="{00000000-0005-0000-0000-0000BAE80000}"/>
    <cellStyle name="Normal 3 4 4 5 3 6" xfId="27630" xr:uid="{00000000-0005-0000-0000-0000BBE80000}"/>
    <cellStyle name="Normal 3 4 4 5 3 7" xfId="36016" xr:uid="{00000000-0005-0000-0000-0000BCE80000}"/>
    <cellStyle name="Normal 3 4 4 5 3 8" xfId="44402" xr:uid="{00000000-0005-0000-0000-0000BDE80000}"/>
    <cellStyle name="Normal 3 4 4 5 3 9" xfId="52788" xr:uid="{00000000-0005-0000-0000-0000BEE80000}"/>
    <cellStyle name="Normal 3 4 4 5 4" xfId="4160" xr:uid="{00000000-0005-0000-0000-0000BFE80000}"/>
    <cellStyle name="Normal 3 4 4 5 4 2" xfId="15514" xr:uid="{00000000-0005-0000-0000-0000C0E80000}"/>
    <cellStyle name="Normal 3 4 4 5 4 3" xfId="23900" xr:uid="{00000000-0005-0000-0000-0000C1E80000}"/>
    <cellStyle name="Normal 3 4 4 5 4 4" xfId="32286" xr:uid="{00000000-0005-0000-0000-0000C2E80000}"/>
    <cellStyle name="Normal 3 4 4 5 4 5" xfId="40672" xr:uid="{00000000-0005-0000-0000-0000C3E80000}"/>
    <cellStyle name="Normal 3 4 4 5 4 6" xfId="49058" xr:uid="{00000000-0005-0000-0000-0000C4E80000}"/>
    <cellStyle name="Normal 3 4 4 5 4 7" xfId="57444" xr:uid="{00000000-0005-0000-0000-0000C5E80000}"/>
    <cellStyle name="Normal 3 4 4 5 5" xfId="7128" xr:uid="{00000000-0005-0000-0000-0000C6E80000}"/>
    <cellStyle name="Normal 3 4 4 5 5 2" xfId="12804" xr:uid="{00000000-0005-0000-0000-0000C7E80000}"/>
    <cellStyle name="Normal 3 4 4 5 5 3" xfId="21190" xr:uid="{00000000-0005-0000-0000-0000C8E80000}"/>
    <cellStyle name="Normal 3 4 4 5 5 4" xfId="29576" xr:uid="{00000000-0005-0000-0000-0000C9E80000}"/>
    <cellStyle name="Normal 3 4 4 5 5 5" xfId="37962" xr:uid="{00000000-0005-0000-0000-0000CAE80000}"/>
    <cellStyle name="Normal 3 4 4 5 5 6" xfId="46348" xr:uid="{00000000-0005-0000-0000-0000CBE80000}"/>
    <cellStyle name="Normal 3 4 4 5 5 7" xfId="54734" xr:uid="{00000000-0005-0000-0000-0000CCE80000}"/>
    <cellStyle name="Normal 3 4 4 5 6" xfId="9838" xr:uid="{00000000-0005-0000-0000-0000CDE80000}"/>
    <cellStyle name="Normal 3 4 4 5 7" xfId="18224" xr:uid="{00000000-0005-0000-0000-0000CEE80000}"/>
    <cellStyle name="Normal 3 4 4 5 8" xfId="26610" xr:uid="{00000000-0005-0000-0000-0000CFE80000}"/>
    <cellStyle name="Normal 3 4 4 5 9" xfId="34996" xr:uid="{00000000-0005-0000-0000-0000D0E80000}"/>
    <cellStyle name="Normal 3 4 4 6" xfId="1349" xr:uid="{00000000-0005-0000-0000-0000D1E80000}"/>
    <cellStyle name="Normal 3 4 4 6 10" xfId="51760" xr:uid="{00000000-0005-0000-0000-0000D2E80000}"/>
    <cellStyle name="Normal 3 4 4 6 11" xfId="60146" xr:uid="{00000000-0005-0000-0000-0000D3E80000}"/>
    <cellStyle name="Normal 3 4 4 6 12" xfId="61518" xr:uid="{00000000-0005-0000-0000-0000D4E80000}"/>
    <cellStyle name="Normal 3 4 4 6 2" xfId="3300" xr:uid="{00000000-0005-0000-0000-0000D5E80000}"/>
    <cellStyle name="Normal 3 4 4 6 2 2" xfId="6017" xr:uid="{00000000-0005-0000-0000-0000D6E80000}"/>
    <cellStyle name="Normal 3 4 4 6 2 2 2" xfId="17371" xr:uid="{00000000-0005-0000-0000-0000D7E80000}"/>
    <cellStyle name="Normal 3 4 4 6 2 2 3" xfId="25757" xr:uid="{00000000-0005-0000-0000-0000D8E80000}"/>
    <cellStyle name="Normal 3 4 4 6 2 2 4" xfId="34143" xr:uid="{00000000-0005-0000-0000-0000D9E80000}"/>
    <cellStyle name="Normal 3 4 4 6 2 2 5" xfId="42529" xr:uid="{00000000-0005-0000-0000-0000DAE80000}"/>
    <cellStyle name="Normal 3 4 4 6 2 2 6" xfId="50915" xr:uid="{00000000-0005-0000-0000-0000DBE80000}"/>
    <cellStyle name="Normal 3 4 4 6 2 2 7" xfId="59301" xr:uid="{00000000-0005-0000-0000-0000DCE80000}"/>
    <cellStyle name="Normal 3 4 4 6 2 3" xfId="8985" xr:uid="{00000000-0005-0000-0000-0000DDE80000}"/>
    <cellStyle name="Normal 3 4 4 6 2 3 2" xfId="14661" xr:uid="{00000000-0005-0000-0000-0000DEE80000}"/>
    <cellStyle name="Normal 3 4 4 6 2 3 3" xfId="23047" xr:uid="{00000000-0005-0000-0000-0000DFE80000}"/>
    <cellStyle name="Normal 3 4 4 6 2 3 4" xfId="31433" xr:uid="{00000000-0005-0000-0000-0000E0E80000}"/>
    <cellStyle name="Normal 3 4 4 6 2 3 5" xfId="39819" xr:uid="{00000000-0005-0000-0000-0000E1E80000}"/>
    <cellStyle name="Normal 3 4 4 6 2 3 6" xfId="48205" xr:uid="{00000000-0005-0000-0000-0000E2E80000}"/>
    <cellStyle name="Normal 3 4 4 6 2 3 7" xfId="56591" xr:uid="{00000000-0005-0000-0000-0000E3E80000}"/>
    <cellStyle name="Normal 3 4 4 6 2 4" xfId="11695" xr:uid="{00000000-0005-0000-0000-0000E4E80000}"/>
    <cellStyle name="Normal 3 4 4 6 2 5" xfId="20081" xr:uid="{00000000-0005-0000-0000-0000E5E80000}"/>
    <cellStyle name="Normal 3 4 4 6 2 6" xfId="28467" xr:uid="{00000000-0005-0000-0000-0000E6E80000}"/>
    <cellStyle name="Normal 3 4 4 6 2 7" xfId="36853" xr:uid="{00000000-0005-0000-0000-0000E7E80000}"/>
    <cellStyle name="Normal 3 4 4 6 2 8" xfId="45239" xr:uid="{00000000-0005-0000-0000-0000E8E80000}"/>
    <cellStyle name="Normal 3 4 4 6 2 9" xfId="53625" xr:uid="{00000000-0005-0000-0000-0000E9E80000}"/>
    <cellStyle name="Normal 3 4 4 6 3" xfId="4152" xr:uid="{00000000-0005-0000-0000-0000EAE80000}"/>
    <cellStyle name="Normal 3 4 4 6 3 2" xfId="15506" xr:uid="{00000000-0005-0000-0000-0000EBE80000}"/>
    <cellStyle name="Normal 3 4 4 6 3 3" xfId="23892" xr:uid="{00000000-0005-0000-0000-0000ECE80000}"/>
    <cellStyle name="Normal 3 4 4 6 3 4" xfId="32278" xr:uid="{00000000-0005-0000-0000-0000EDE80000}"/>
    <cellStyle name="Normal 3 4 4 6 3 5" xfId="40664" xr:uid="{00000000-0005-0000-0000-0000EEE80000}"/>
    <cellStyle name="Normal 3 4 4 6 3 6" xfId="49050" xr:uid="{00000000-0005-0000-0000-0000EFE80000}"/>
    <cellStyle name="Normal 3 4 4 6 3 7" xfId="57436" xr:uid="{00000000-0005-0000-0000-0000F0E80000}"/>
    <cellStyle name="Normal 3 4 4 6 4" xfId="7120" xr:uid="{00000000-0005-0000-0000-0000F1E80000}"/>
    <cellStyle name="Normal 3 4 4 6 4 2" xfId="12796" xr:uid="{00000000-0005-0000-0000-0000F2E80000}"/>
    <cellStyle name="Normal 3 4 4 6 4 3" xfId="21182" xr:uid="{00000000-0005-0000-0000-0000F3E80000}"/>
    <cellStyle name="Normal 3 4 4 6 4 4" xfId="29568" xr:uid="{00000000-0005-0000-0000-0000F4E80000}"/>
    <cellStyle name="Normal 3 4 4 6 4 5" xfId="37954" xr:uid="{00000000-0005-0000-0000-0000F5E80000}"/>
    <cellStyle name="Normal 3 4 4 6 4 6" xfId="46340" xr:uid="{00000000-0005-0000-0000-0000F6E80000}"/>
    <cellStyle name="Normal 3 4 4 6 4 7" xfId="54726" xr:uid="{00000000-0005-0000-0000-0000F7E80000}"/>
    <cellStyle name="Normal 3 4 4 6 5" xfId="9830" xr:uid="{00000000-0005-0000-0000-0000F8E80000}"/>
    <cellStyle name="Normal 3 4 4 6 6" xfId="18216" xr:uid="{00000000-0005-0000-0000-0000F9E80000}"/>
    <cellStyle name="Normal 3 4 4 6 7" xfId="26602" xr:uid="{00000000-0005-0000-0000-0000FAE80000}"/>
    <cellStyle name="Normal 3 4 4 6 8" xfId="34988" xr:uid="{00000000-0005-0000-0000-0000FBE80000}"/>
    <cellStyle name="Normal 3 4 4 6 9" xfId="43374" xr:uid="{00000000-0005-0000-0000-0000FCE80000}"/>
    <cellStyle name="Normal 3 4 4 7" xfId="1790" xr:uid="{00000000-0005-0000-0000-0000FDE80000}"/>
    <cellStyle name="Normal 3 4 4 7 10" xfId="52115" xr:uid="{00000000-0005-0000-0000-0000FEE80000}"/>
    <cellStyle name="Normal 3 4 4 7 11" xfId="60501" xr:uid="{00000000-0005-0000-0000-0000FFE80000}"/>
    <cellStyle name="Normal 3 4 4 7 2" xfId="2810" xr:uid="{00000000-0005-0000-0000-000000E90000}"/>
    <cellStyle name="Normal 3 4 4 7 2 2" xfId="5527" xr:uid="{00000000-0005-0000-0000-000001E90000}"/>
    <cellStyle name="Normal 3 4 4 7 2 2 2" xfId="16881" xr:uid="{00000000-0005-0000-0000-000002E90000}"/>
    <cellStyle name="Normal 3 4 4 7 2 2 3" xfId="25267" xr:uid="{00000000-0005-0000-0000-000003E90000}"/>
    <cellStyle name="Normal 3 4 4 7 2 2 4" xfId="33653" xr:uid="{00000000-0005-0000-0000-000004E90000}"/>
    <cellStyle name="Normal 3 4 4 7 2 2 5" xfId="42039" xr:uid="{00000000-0005-0000-0000-000005E90000}"/>
    <cellStyle name="Normal 3 4 4 7 2 2 6" xfId="50425" xr:uid="{00000000-0005-0000-0000-000006E90000}"/>
    <cellStyle name="Normal 3 4 4 7 2 2 7" xfId="58811" xr:uid="{00000000-0005-0000-0000-000007E90000}"/>
    <cellStyle name="Normal 3 4 4 7 2 3" xfId="8495" xr:uid="{00000000-0005-0000-0000-000008E90000}"/>
    <cellStyle name="Normal 3 4 4 7 2 3 2" xfId="14171" xr:uid="{00000000-0005-0000-0000-000009E90000}"/>
    <cellStyle name="Normal 3 4 4 7 2 3 3" xfId="22557" xr:uid="{00000000-0005-0000-0000-00000AE90000}"/>
    <cellStyle name="Normal 3 4 4 7 2 3 4" xfId="30943" xr:uid="{00000000-0005-0000-0000-00000BE90000}"/>
    <cellStyle name="Normal 3 4 4 7 2 3 5" xfId="39329" xr:uid="{00000000-0005-0000-0000-00000CE90000}"/>
    <cellStyle name="Normal 3 4 4 7 2 3 6" xfId="47715" xr:uid="{00000000-0005-0000-0000-00000DE90000}"/>
    <cellStyle name="Normal 3 4 4 7 2 3 7" xfId="56101" xr:uid="{00000000-0005-0000-0000-00000EE90000}"/>
    <cellStyle name="Normal 3 4 4 7 2 4" xfId="11205" xr:uid="{00000000-0005-0000-0000-00000FE90000}"/>
    <cellStyle name="Normal 3 4 4 7 2 5" xfId="19591" xr:uid="{00000000-0005-0000-0000-000010E90000}"/>
    <cellStyle name="Normal 3 4 4 7 2 6" xfId="27977" xr:uid="{00000000-0005-0000-0000-000011E90000}"/>
    <cellStyle name="Normal 3 4 4 7 2 7" xfId="36363" xr:uid="{00000000-0005-0000-0000-000012E90000}"/>
    <cellStyle name="Normal 3 4 4 7 2 8" xfId="44749" xr:uid="{00000000-0005-0000-0000-000013E90000}"/>
    <cellStyle name="Normal 3 4 4 7 2 9" xfId="53135" xr:uid="{00000000-0005-0000-0000-000014E90000}"/>
    <cellStyle name="Normal 3 4 4 7 3" xfId="4507" xr:uid="{00000000-0005-0000-0000-000015E90000}"/>
    <cellStyle name="Normal 3 4 4 7 3 2" xfId="15861" xr:uid="{00000000-0005-0000-0000-000016E90000}"/>
    <cellStyle name="Normal 3 4 4 7 3 3" xfId="24247" xr:uid="{00000000-0005-0000-0000-000017E90000}"/>
    <cellStyle name="Normal 3 4 4 7 3 4" xfId="32633" xr:uid="{00000000-0005-0000-0000-000018E90000}"/>
    <cellStyle name="Normal 3 4 4 7 3 5" xfId="41019" xr:uid="{00000000-0005-0000-0000-000019E90000}"/>
    <cellStyle name="Normal 3 4 4 7 3 6" xfId="49405" xr:uid="{00000000-0005-0000-0000-00001AE90000}"/>
    <cellStyle name="Normal 3 4 4 7 3 7" xfId="57791" xr:uid="{00000000-0005-0000-0000-00001BE90000}"/>
    <cellStyle name="Normal 3 4 4 7 4" xfId="7475" xr:uid="{00000000-0005-0000-0000-00001CE90000}"/>
    <cellStyle name="Normal 3 4 4 7 4 2" xfId="13151" xr:uid="{00000000-0005-0000-0000-00001DE90000}"/>
    <cellStyle name="Normal 3 4 4 7 4 3" xfId="21537" xr:uid="{00000000-0005-0000-0000-00001EE90000}"/>
    <cellStyle name="Normal 3 4 4 7 4 4" xfId="29923" xr:uid="{00000000-0005-0000-0000-00001FE90000}"/>
    <cellStyle name="Normal 3 4 4 7 4 5" xfId="38309" xr:uid="{00000000-0005-0000-0000-000020E90000}"/>
    <cellStyle name="Normal 3 4 4 7 4 6" xfId="46695" xr:uid="{00000000-0005-0000-0000-000021E90000}"/>
    <cellStyle name="Normal 3 4 4 7 4 7" xfId="55081" xr:uid="{00000000-0005-0000-0000-000022E90000}"/>
    <cellStyle name="Normal 3 4 4 7 5" xfId="10185" xr:uid="{00000000-0005-0000-0000-000023E90000}"/>
    <cellStyle name="Normal 3 4 4 7 6" xfId="18571" xr:uid="{00000000-0005-0000-0000-000024E90000}"/>
    <cellStyle name="Normal 3 4 4 7 7" xfId="26957" xr:uid="{00000000-0005-0000-0000-000025E90000}"/>
    <cellStyle name="Normal 3 4 4 7 8" xfId="35343" xr:uid="{00000000-0005-0000-0000-000026E90000}"/>
    <cellStyle name="Normal 3 4 4 7 9" xfId="43729" xr:uid="{00000000-0005-0000-0000-000027E90000}"/>
    <cellStyle name="Normal 3 4 4 8" xfId="2455" xr:uid="{00000000-0005-0000-0000-000028E90000}"/>
    <cellStyle name="Normal 3 4 4 8 2" xfId="5172" xr:uid="{00000000-0005-0000-0000-000029E90000}"/>
    <cellStyle name="Normal 3 4 4 8 2 2" xfId="16526" xr:uid="{00000000-0005-0000-0000-00002AE90000}"/>
    <cellStyle name="Normal 3 4 4 8 2 3" xfId="24912" xr:uid="{00000000-0005-0000-0000-00002BE90000}"/>
    <cellStyle name="Normal 3 4 4 8 2 4" xfId="33298" xr:uid="{00000000-0005-0000-0000-00002CE90000}"/>
    <cellStyle name="Normal 3 4 4 8 2 5" xfId="41684" xr:uid="{00000000-0005-0000-0000-00002DE90000}"/>
    <cellStyle name="Normal 3 4 4 8 2 6" xfId="50070" xr:uid="{00000000-0005-0000-0000-00002EE90000}"/>
    <cellStyle name="Normal 3 4 4 8 2 7" xfId="58456" xr:uid="{00000000-0005-0000-0000-00002FE90000}"/>
    <cellStyle name="Normal 3 4 4 8 3" xfId="8140" xr:uid="{00000000-0005-0000-0000-000030E90000}"/>
    <cellStyle name="Normal 3 4 4 8 3 2" xfId="13816" xr:uid="{00000000-0005-0000-0000-000031E90000}"/>
    <cellStyle name="Normal 3 4 4 8 3 3" xfId="22202" xr:uid="{00000000-0005-0000-0000-000032E90000}"/>
    <cellStyle name="Normal 3 4 4 8 3 4" xfId="30588" xr:uid="{00000000-0005-0000-0000-000033E90000}"/>
    <cellStyle name="Normal 3 4 4 8 3 5" xfId="38974" xr:uid="{00000000-0005-0000-0000-000034E90000}"/>
    <cellStyle name="Normal 3 4 4 8 3 6" xfId="47360" xr:uid="{00000000-0005-0000-0000-000035E90000}"/>
    <cellStyle name="Normal 3 4 4 8 3 7" xfId="55746" xr:uid="{00000000-0005-0000-0000-000036E90000}"/>
    <cellStyle name="Normal 3 4 4 8 4" xfId="10850" xr:uid="{00000000-0005-0000-0000-000037E90000}"/>
    <cellStyle name="Normal 3 4 4 8 5" xfId="19236" xr:uid="{00000000-0005-0000-0000-000038E90000}"/>
    <cellStyle name="Normal 3 4 4 8 6" xfId="27622" xr:uid="{00000000-0005-0000-0000-000039E90000}"/>
    <cellStyle name="Normal 3 4 4 8 7" xfId="36008" xr:uid="{00000000-0005-0000-0000-00003AE90000}"/>
    <cellStyle name="Normal 3 4 4 8 8" xfId="44394" xr:uid="{00000000-0005-0000-0000-00003BE90000}"/>
    <cellStyle name="Normal 3 4 4 8 9" xfId="52780" xr:uid="{00000000-0005-0000-0000-00003CE90000}"/>
    <cellStyle name="Normal 3 4 4 9" xfId="813" xr:uid="{00000000-0005-0000-0000-00003DE90000}"/>
    <cellStyle name="Normal 3 4 4 9 2" xfId="6630" xr:uid="{00000000-0005-0000-0000-00003EE90000}"/>
    <cellStyle name="Normal 3 4 4 9 3" xfId="12306" xr:uid="{00000000-0005-0000-0000-00003FE90000}"/>
    <cellStyle name="Normal 3 4 4 9 4" xfId="20692" xr:uid="{00000000-0005-0000-0000-000040E90000}"/>
    <cellStyle name="Normal 3 4 4 9 5" xfId="29078" xr:uid="{00000000-0005-0000-0000-000041E90000}"/>
    <cellStyle name="Normal 3 4 4 9 6" xfId="37464" xr:uid="{00000000-0005-0000-0000-000042E90000}"/>
    <cellStyle name="Normal 3 4 4 9 7" xfId="45850" xr:uid="{00000000-0005-0000-0000-000043E90000}"/>
    <cellStyle name="Normal 3 4 4 9 8" xfId="54236" xr:uid="{00000000-0005-0000-0000-000044E90000}"/>
    <cellStyle name="Normal 3 4 4_Sheet1" xfId="531" xr:uid="{00000000-0005-0000-0000-000045E90000}"/>
    <cellStyle name="Normal 3 4 5" xfId="532" xr:uid="{00000000-0005-0000-0000-000046E90000}"/>
    <cellStyle name="Normal 3 4 5 10" xfId="6077" xr:uid="{00000000-0005-0000-0000-000047E90000}"/>
    <cellStyle name="Normal 3 4 5 10 2" xfId="11753" xr:uid="{00000000-0005-0000-0000-000048E90000}"/>
    <cellStyle name="Normal 3 4 5 10 3" xfId="20139" xr:uid="{00000000-0005-0000-0000-000049E90000}"/>
    <cellStyle name="Normal 3 4 5 10 4" xfId="28525" xr:uid="{00000000-0005-0000-0000-00004AE90000}"/>
    <cellStyle name="Normal 3 4 5 10 5" xfId="36911" xr:uid="{00000000-0005-0000-0000-00004BE90000}"/>
    <cellStyle name="Normal 3 4 5 10 6" xfId="45297" xr:uid="{00000000-0005-0000-0000-00004CE90000}"/>
    <cellStyle name="Normal 3 4 5 10 7" xfId="53683" xr:uid="{00000000-0005-0000-0000-00004DE90000}"/>
    <cellStyle name="Normal 3 4 5 11" xfId="9346" xr:uid="{00000000-0005-0000-0000-00004EE90000}"/>
    <cellStyle name="Normal 3 4 5 12" xfId="17732" xr:uid="{00000000-0005-0000-0000-00004FE90000}"/>
    <cellStyle name="Normal 3 4 5 13" xfId="26118" xr:uid="{00000000-0005-0000-0000-000050E90000}"/>
    <cellStyle name="Normal 3 4 5 14" xfId="34504" xr:uid="{00000000-0005-0000-0000-000051E90000}"/>
    <cellStyle name="Normal 3 4 5 15" xfId="42890" xr:uid="{00000000-0005-0000-0000-000052E90000}"/>
    <cellStyle name="Normal 3 4 5 16" xfId="51276" xr:uid="{00000000-0005-0000-0000-000053E90000}"/>
    <cellStyle name="Normal 3 4 5 17" xfId="59662" xr:uid="{00000000-0005-0000-0000-000054E90000}"/>
    <cellStyle name="Normal 3 4 5 18" xfId="61029" xr:uid="{00000000-0005-0000-0000-000055E90000}"/>
    <cellStyle name="Normal 3 4 5 2" xfId="533" xr:uid="{00000000-0005-0000-0000-000056E90000}"/>
    <cellStyle name="Normal 3 4 5 2 10" xfId="9347" xr:uid="{00000000-0005-0000-0000-000057E90000}"/>
    <cellStyle name="Normal 3 4 5 2 11" xfId="17733" xr:uid="{00000000-0005-0000-0000-000058E90000}"/>
    <cellStyle name="Normal 3 4 5 2 12" xfId="26119" xr:uid="{00000000-0005-0000-0000-000059E90000}"/>
    <cellStyle name="Normal 3 4 5 2 13" xfId="34505" xr:uid="{00000000-0005-0000-0000-00005AE90000}"/>
    <cellStyle name="Normal 3 4 5 2 14" xfId="42891" xr:uid="{00000000-0005-0000-0000-00005BE90000}"/>
    <cellStyle name="Normal 3 4 5 2 15" xfId="51277" xr:uid="{00000000-0005-0000-0000-00005CE90000}"/>
    <cellStyle name="Normal 3 4 5 2 16" xfId="59663" xr:uid="{00000000-0005-0000-0000-00005DE90000}"/>
    <cellStyle name="Normal 3 4 5 2 17" xfId="61030" xr:uid="{00000000-0005-0000-0000-00005EE90000}"/>
    <cellStyle name="Normal 3 4 5 2 2" xfId="534" xr:uid="{00000000-0005-0000-0000-00005FE90000}"/>
    <cellStyle name="Normal 3 4 5 2 2 10" xfId="34506" xr:uid="{00000000-0005-0000-0000-000060E90000}"/>
    <cellStyle name="Normal 3 4 5 2 2 11" xfId="42892" xr:uid="{00000000-0005-0000-0000-000061E90000}"/>
    <cellStyle name="Normal 3 4 5 2 2 12" xfId="51278" xr:uid="{00000000-0005-0000-0000-000062E90000}"/>
    <cellStyle name="Normal 3 4 5 2 2 13" xfId="59664" xr:uid="{00000000-0005-0000-0000-000063E90000}"/>
    <cellStyle name="Normal 3 4 5 2 2 14" xfId="61031" xr:uid="{00000000-0005-0000-0000-000064E90000}"/>
    <cellStyle name="Normal 3 4 5 2 2 2" xfId="1360" xr:uid="{00000000-0005-0000-0000-000065E90000}"/>
    <cellStyle name="Normal 3 4 5 2 2 2 10" xfId="51771" xr:uid="{00000000-0005-0000-0000-000066E90000}"/>
    <cellStyle name="Normal 3 4 5 2 2 2 11" xfId="60157" xr:uid="{00000000-0005-0000-0000-000067E90000}"/>
    <cellStyle name="Normal 3 4 5 2 2 2 12" xfId="61526" xr:uid="{00000000-0005-0000-0000-000068E90000}"/>
    <cellStyle name="Normal 3 4 5 2 2 2 2" xfId="3311" xr:uid="{00000000-0005-0000-0000-000069E90000}"/>
    <cellStyle name="Normal 3 4 5 2 2 2 2 2" xfId="6028" xr:uid="{00000000-0005-0000-0000-00006AE90000}"/>
    <cellStyle name="Normal 3 4 5 2 2 2 2 2 2" xfId="17382" xr:uid="{00000000-0005-0000-0000-00006BE90000}"/>
    <cellStyle name="Normal 3 4 5 2 2 2 2 2 3" xfId="25768" xr:uid="{00000000-0005-0000-0000-00006CE90000}"/>
    <cellStyle name="Normal 3 4 5 2 2 2 2 2 4" xfId="34154" xr:uid="{00000000-0005-0000-0000-00006DE90000}"/>
    <cellStyle name="Normal 3 4 5 2 2 2 2 2 5" xfId="42540" xr:uid="{00000000-0005-0000-0000-00006EE90000}"/>
    <cellStyle name="Normal 3 4 5 2 2 2 2 2 6" xfId="50926" xr:uid="{00000000-0005-0000-0000-00006FE90000}"/>
    <cellStyle name="Normal 3 4 5 2 2 2 2 2 7" xfId="59312" xr:uid="{00000000-0005-0000-0000-000070E90000}"/>
    <cellStyle name="Normal 3 4 5 2 2 2 2 3" xfId="8996" xr:uid="{00000000-0005-0000-0000-000071E90000}"/>
    <cellStyle name="Normal 3 4 5 2 2 2 2 3 2" xfId="14672" xr:uid="{00000000-0005-0000-0000-000072E90000}"/>
    <cellStyle name="Normal 3 4 5 2 2 2 2 3 3" xfId="23058" xr:uid="{00000000-0005-0000-0000-000073E90000}"/>
    <cellStyle name="Normal 3 4 5 2 2 2 2 3 4" xfId="31444" xr:uid="{00000000-0005-0000-0000-000074E90000}"/>
    <cellStyle name="Normal 3 4 5 2 2 2 2 3 5" xfId="39830" xr:uid="{00000000-0005-0000-0000-000075E90000}"/>
    <cellStyle name="Normal 3 4 5 2 2 2 2 3 6" xfId="48216" xr:uid="{00000000-0005-0000-0000-000076E90000}"/>
    <cellStyle name="Normal 3 4 5 2 2 2 2 3 7" xfId="56602" xr:uid="{00000000-0005-0000-0000-000077E90000}"/>
    <cellStyle name="Normal 3 4 5 2 2 2 2 4" xfId="11706" xr:uid="{00000000-0005-0000-0000-000078E90000}"/>
    <cellStyle name="Normal 3 4 5 2 2 2 2 5" xfId="20092" xr:uid="{00000000-0005-0000-0000-000079E90000}"/>
    <cellStyle name="Normal 3 4 5 2 2 2 2 6" xfId="28478" xr:uid="{00000000-0005-0000-0000-00007AE90000}"/>
    <cellStyle name="Normal 3 4 5 2 2 2 2 7" xfId="36864" xr:uid="{00000000-0005-0000-0000-00007BE90000}"/>
    <cellStyle name="Normal 3 4 5 2 2 2 2 8" xfId="45250" xr:uid="{00000000-0005-0000-0000-00007CE90000}"/>
    <cellStyle name="Normal 3 4 5 2 2 2 2 9" xfId="53636" xr:uid="{00000000-0005-0000-0000-00007DE90000}"/>
    <cellStyle name="Normal 3 4 5 2 2 2 3" xfId="4163" xr:uid="{00000000-0005-0000-0000-00007EE90000}"/>
    <cellStyle name="Normal 3 4 5 2 2 2 3 2" xfId="15517" xr:uid="{00000000-0005-0000-0000-00007FE90000}"/>
    <cellStyle name="Normal 3 4 5 2 2 2 3 3" xfId="23903" xr:uid="{00000000-0005-0000-0000-000080E90000}"/>
    <cellStyle name="Normal 3 4 5 2 2 2 3 4" xfId="32289" xr:uid="{00000000-0005-0000-0000-000081E90000}"/>
    <cellStyle name="Normal 3 4 5 2 2 2 3 5" xfId="40675" xr:uid="{00000000-0005-0000-0000-000082E90000}"/>
    <cellStyle name="Normal 3 4 5 2 2 2 3 6" xfId="49061" xr:uid="{00000000-0005-0000-0000-000083E90000}"/>
    <cellStyle name="Normal 3 4 5 2 2 2 3 7" xfId="57447" xr:uid="{00000000-0005-0000-0000-000084E90000}"/>
    <cellStyle name="Normal 3 4 5 2 2 2 4" xfId="7131" xr:uid="{00000000-0005-0000-0000-000085E90000}"/>
    <cellStyle name="Normal 3 4 5 2 2 2 4 2" xfId="12807" xr:uid="{00000000-0005-0000-0000-000086E90000}"/>
    <cellStyle name="Normal 3 4 5 2 2 2 4 3" xfId="21193" xr:uid="{00000000-0005-0000-0000-000087E90000}"/>
    <cellStyle name="Normal 3 4 5 2 2 2 4 4" xfId="29579" xr:uid="{00000000-0005-0000-0000-000088E90000}"/>
    <cellStyle name="Normal 3 4 5 2 2 2 4 5" xfId="37965" xr:uid="{00000000-0005-0000-0000-000089E90000}"/>
    <cellStyle name="Normal 3 4 5 2 2 2 4 6" xfId="46351" xr:uid="{00000000-0005-0000-0000-00008AE90000}"/>
    <cellStyle name="Normal 3 4 5 2 2 2 4 7" xfId="54737" xr:uid="{00000000-0005-0000-0000-00008BE90000}"/>
    <cellStyle name="Normal 3 4 5 2 2 2 5" xfId="9841" xr:uid="{00000000-0005-0000-0000-00008CE90000}"/>
    <cellStyle name="Normal 3 4 5 2 2 2 6" xfId="18227" xr:uid="{00000000-0005-0000-0000-00008DE90000}"/>
    <cellStyle name="Normal 3 4 5 2 2 2 7" xfId="26613" xr:uid="{00000000-0005-0000-0000-00008EE90000}"/>
    <cellStyle name="Normal 3 4 5 2 2 2 8" xfId="34999" xr:uid="{00000000-0005-0000-0000-00008FE90000}"/>
    <cellStyle name="Normal 3 4 5 2 2 2 9" xfId="43385" xr:uid="{00000000-0005-0000-0000-000090E90000}"/>
    <cellStyle name="Normal 3 4 5 2 2 3" xfId="1798" xr:uid="{00000000-0005-0000-0000-000091E90000}"/>
    <cellStyle name="Normal 3 4 5 2 2 3 10" xfId="52123" xr:uid="{00000000-0005-0000-0000-000092E90000}"/>
    <cellStyle name="Normal 3 4 5 2 2 3 11" xfId="60509" xr:uid="{00000000-0005-0000-0000-000093E90000}"/>
    <cellStyle name="Normal 3 4 5 2 2 3 2" xfId="2818" xr:uid="{00000000-0005-0000-0000-000094E90000}"/>
    <cellStyle name="Normal 3 4 5 2 2 3 2 2" xfId="5535" xr:uid="{00000000-0005-0000-0000-000095E90000}"/>
    <cellStyle name="Normal 3 4 5 2 2 3 2 2 2" xfId="16889" xr:uid="{00000000-0005-0000-0000-000096E90000}"/>
    <cellStyle name="Normal 3 4 5 2 2 3 2 2 3" xfId="25275" xr:uid="{00000000-0005-0000-0000-000097E90000}"/>
    <cellStyle name="Normal 3 4 5 2 2 3 2 2 4" xfId="33661" xr:uid="{00000000-0005-0000-0000-000098E90000}"/>
    <cellStyle name="Normal 3 4 5 2 2 3 2 2 5" xfId="42047" xr:uid="{00000000-0005-0000-0000-000099E90000}"/>
    <cellStyle name="Normal 3 4 5 2 2 3 2 2 6" xfId="50433" xr:uid="{00000000-0005-0000-0000-00009AE90000}"/>
    <cellStyle name="Normal 3 4 5 2 2 3 2 2 7" xfId="58819" xr:uid="{00000000-0005-0000-0000-00009BE90000}"/>
    <cellStyle name="Normal 3 4 5 2 2 3 2 3" xfId="8503" xr:uid="{00000000-0005-0000-0000-00009CE90000}"/>
    <cellStyle name="Normal 3 4 5 2 2 3 2 3 2" xfId="14179" xr:uid="{00000000-0005-0000-0000-00009DE90000}"/>
    <cellStyle name="Normal 3 4 5 2 2 3 2 3 3" xfId="22565" xr:uid="{00000000-0005-0000-0000-00009EE90000}"/>
    <cellStyle name="Normal 3 4 5 2 2 3 2 3 4" xfId="30951" xr:uid="{00000000-0005-0000-0000-00009FE90000}"/>
    <cellStyle name="Normal 3 4 5 2 2 3 2 3 5" xfId="39337" xr:uid="{00000000-0005-0000-0000-0000A0E90000}"/>
    <cellStyle name="Normal 3 4 5 2 2 3 2 3 6" xfId="47723" xr:uid="{00000000-0005-0000-0000-0000A1E90000}"/>
    <cellStyle name="Normal 3 4 5 2 2 3 2 3 7" xfId="56109" xr:uid="{00000000-0005-0000-0000-0000A2E90000}"/>
    <cellStyle name="Normal 3 4 5 2 2 3 2 4" xfId="11213" xr:uid="{00000000-0005-0000-0000-0000A3E90000}"/>
    <cellStyle name="Normal 3 4 5 2 2 3 2 5" xfId="19599" xr:uid="{00000000-0005-0000-0000-0000A4E90000}"/>
    <cellStyle name="Normal 3 4 5 2 2 3 2 6" xfId="27985" xr:uid="{00000000-0005-0000-0000-0000A5E90000}"/>
    <cellStyle name="Normal 3 4 5 2 2 3 2 7" xfId="36371" xr:uid="{00000000-0005-0000-0000-0000A6E90000}"/>
    <cellStyle name="Normal 3 4 5 2 2 3 2 8" xfId="44757" xr:uid="{00000000-0005-0000-0000-0000A7E90000}"/>
    <cellStyle name="Normal 3 4 5 2 2 3 2 9" xfId="53143" xr:uid="{00000000-0005-0000-0000-0000A8E90000}"/>
    <cellStyle name="Normal 3 4 5 2 2 3 3" xfId="4515" xr:uid="{00000000-0005-0000-0000-0000A9E90000}"/>
    <cellStyle name="Normal 3 4 5 2 2 3 3 2" xfId="15869" xr:uid="{00000000-0005-0000-0000-0000AAE90000}"/>
    <cellStyle name="Normal 3 4 5 2 2 3 3 3" xfId="24255" xr:uid="{00000000-0005-0000-0000-0000ABE90000}"/>
    <cellStyle name="Normal 3 4 5 2 2 3 3 4" xfId="32641" xr:uid="{00000000-0005-0000-0000-0000ACE90000}"/>
    <cellStyle name="Normal 3 4 5 2 2 3 3 5" xfId="41027" xr:uid="{00000000-0005-0000-0000-0000ADE90000}"/>
    <cellStyle name="Normal 3 4 5 2 2 3 3 6" xfId="49413" xr:uid="{00000000-0005-0000-0000-0000AEE90000}"/>
    <cellStyle name="Normal 3 4 5 2 2 3 3 7" xfId="57799" xr:uid="{00000000-0005-0000-0000-0000AFE90000}"/>
    <cellStyle name="Normal 3 4 5 2 2 3 4" xfId="7483" xr:uid="{00000000-0005-0000-0000-0000B0E90000}"/>
    <cellStyle name="Normal 3 4 5 2 2 3 4 2" xfId="13159" xr:uid="{00000000-0005-0000-0000-0000B1E90000}"/>
    <cellStyle name="Normal 3 4 5 2 2 3 4 3" xfId="21545" xr:uid="{00000000-0005-0000-0000-0000B2E90000}"/>
    <cellStyle name="Normal 3 4 5 2 2 3 4 4" xfId="29931" xr:uid="{00000000-0005-0000-0000-0000B3E90000}"/>
    <cellStyle name="Normal 3 4 5 2 2 3 4 5" xfId="38317" xr:uid="{00000000-0005-0000-0000-0000B4E90000}"/>
    <cellStyle name="Normal 3 4 5 2 2 3 4 6" xfId="46703" xr:uid="{00000000-0005-0000-0000-0000B5E90000}"/>
    <cellStyle name="Normal 3 4 5 2 2 3 4 7" xfId="55089" xr:uid="{00000000-0005-0000-0000-0000B6E90000}"/>
    <cellStyle name="Normal 3 4 5 2 2 3 5" xfId="10193" xr:uid="{00000000-0005-0000-0000-0000B7E90000}"/>
    <cellStyle name="Normal 3 4 5 2 2 3 6" xfId="18579" xr:uid="{00000000-0005-0000-0000-0000B8E90000}"/>
    <cellStyle name="Normal 3 4 5 2 2 3 7" xfId="26965" xr:uid="{00000000-0005-0000-0000-0000B9E90000}"/>
    <cellStyle name="Normal 3 4 5 2 2 3 8" xfId="35351" xr:uid="{00000000-0005-0000-0000-0000BAE90000}"/>
    <cellStyle name="Normal 3 4 5 2 2 3 9" xfId="43737" xr:uid="{00000000-0005-0000-0000-0000BBE90000}"/>
    <cellStyle name="Normal 3 4 5 2 2 4" xfId="2466" xr:uid="{00000000-0005-0000-0000-0000BCE90000}"/>
    <cellStyle name="Normal 3 4 5 2 2 4 2" xfId="5183" xr:uid="{00000000-0005-0000-0000-0000BDE90000}"/>
    <cellStyle name="Normal 3 4 5 2 2 4 2 2" xfId="16537" xr:uid="{00000000-0005-0000-0000-0000BEE90000}"/>
    <cellStyle name="Normal 3 4 5 2 2 4 2 3" xfId="24923" xr:uid="{00000000-0005-0000-0000-0000BFE90000}"/>
    <cellStyle name="Normal 3 4 5 2 2 4 2 4" xfId="33309" xr:uid="{00000000-0005-0000-0000-0000C0E90000}"/>
    <cellStyle name="Normal 3 4 5 2 2 4 2 5" xfId="41695" xr:uid="{00000000-0005-0000-0000-0000C1E90000}"/>
    <cellStyle name="Normal 3 4 5 2 2 4 2 6" xfId="50081" xr:uid="{00000000-0005-0000-0000-0000C2E90000}"/>
    <cellStyle name="Normal 3 4 5 2 2 4 2 7" xfId="58467" xr:uid="{00000000-0005-0000-0000-0000C3E90000}"/>
    <cellStyle name="Normal 3 4 5 2 2 4 3" xfId="8151" xr:uid="{00000000-0005-0000-0000-0000C4E90000}"/>
    <cellStyle name="Normal 3 4 5 2 2 4 3 2" xfId="13827" xr:uid="{00000000-0005-0000-0000-0000C5E90000}"/>
    <cellStyle name="Normal 3 4 5 2 2 4 3 3" xfId="22213" xr:uid="{00000000-0005-0000-0000-0000C6E90000}"/>
    <cellStyle name="Normal 3 4 5 2 2 4 3 4" xfId="30599" xr:uid="{00000000-0005-0000-0000-0000C7E90000}"/>
    <cellStyle name="Normal 3 4 5 2 2 4 3 5" xfId="38985" xr:uid="{00000000-0005-0000-0000-0000C8E90000}"/>
    <cellStyle name="Normal 3 4 5 2 2 4 3 6" xfId="47371" xr:uid="{00000000-0005-0000-0000-0000C9E90000}"/>
    <cellStyle name="Normal 3 4 5 2 2 4 3 7" xfId="55757" xr:uid="{00000000-0005-0000-0000-0000CAE90000}"/>
    <cellStyle name="Normal 3 4 5 2 2 4 4" xfId="10861" xr:uid="{00000000-0005-0000-0000-0000CBE90000}"/>
    <cellStyle name="Normal 3 4 5 2 2 4 5" xfId="19247" xr:uid="{00000000-0005-0000-0000-0000CCE90000}"/>
    <cellStyle name="Normal 3 4 5 2 2 4 6" xfId="27633" xr:uid="{00000000-0005-0000-0000-0000CDE90000}"/>
    <cellStyle name="Normal 3 4 5 2 2 4 7" xfId="36019" xr:uid="{00000000-0005-0000-0000-0000CEE90000}"/>
    <cellStyle name="Normal 3 4 5 2 2 4 8" xfId="44405" xr:uid="{00000000-0005-0000-0000-0000CFE90000}"/>
    <cellStyle name="Normal 3 4 5 2 2 4 9" xfId="52791" xr:uid="{00000000-0005-0000-0000-0000D0E90000}"/>
    <cellStyle name="Normal 3 4 5 2 2 5" xfId="3670" xr:uid="{00000000-0005-0000-0000-0000D1E90000}"/>
    <cellStyle name="Normal 3 4 5 2 2 5 2" xfId="15024" xr:uid="{00000000-0005-0000-0000-0000D2E90000}"/>
    <cellStyle name="Normal 3 4 5 2 2 5 3" xfId="23410" xr:uid="{00000000-0005-0000-0000-0000D3E90000}"/>
    <cellStyle name="Normal 3 4 5 2 2 5 4" xfId="31796" xr:uid="{00000000-0005-0000-0000-0000D4E90000}"/>
    <cellStyle name="Normal 3 4 5 2 2 5 5" xfId="40182" xr:uid="{00000000-0005-0000-0000-0000D5E90000}"/>
    <cellStyle name="Normal 3 4 5 2 2 5 6" xfId="48568" xr:uid="{00000000-0005-0000-0000-0000D6E90000}"/>
    <cellStyle name="Normal 3 4 5 2 2 5 7" xfId="56954" xr:uid="{00000000-0005-0000-0000-0000D7E90000}"/>
    <cellStyle name="Normal 3 4 5 2 2 6" xfId="6638" xr:uid="{00000000-0005-0000-0000-0000D8E90000}"/>
    <cellStyle name="Normal 3 4 5 2 2 6 2" xfId="12314" xr:uid="{00000000-0005-0000-0000-0000D9E90000}"/>
    <cellStyle name="Normal 3 4 5 2 2 6 3" xfId="20700" xr:uid="{00000000-0005-0000-0000-0000DAE90000}"/>
    <cellStyle name="Normal 3 4 5 2 2 6 4" xfId="29086" xr:uid="{00000000-0005-0000-0000-0000DBE90000}"/>
    <cellStyle name="Normal 3 4 5 2 2 6 5" xfId="37472" xr:uid="{00000000-0005-0000-0000-0000DCE90000}"/>
    <cellStyle name="Normal 3 4 5 2 2 6 6" xfId="45858" xr:uid="{00000000-0005-0000-0000-0000DDE90000}"/>
    <cellStyle name="Normal 3 4 5 2 2 6 7" xfId="54244" xr:uid="{00000000-0005-0000-0000-0000DEE90000}"/>
    <cellStyle name="Normal 3 4 5 2 2 7" xfId="9348" xr:uid="{00000000-0005-0000-0000-0000DFE90000}"/>
    <cellStyle name="Normal 3 4 5 2 2 8" xfId="17734" xr:uid="{00000000-0005-0000-0000-0000E0E90000}"/>
    <cellStyle name="Normal 3 4 5 2 2 9" xfId="26120" xr:uid="{00000000-0005-0000-0000-0000E1E90000}"/>
    <cellStyle name="Normal 3 4 5 2 3" xfId="1361" xr:uid="{00000000-0005-0000-0000-0000E2E90000}"/>
    <cellStyle name="Normal 3 4 5 2 3 10" xfId="43386" xr:uid="{00000000-0005-0000-0000-0000E3E90000}"/>
    <cellStyle name="Normal 3 4 5 2 3 11" xfId="51772" xr:uid="{00000000-0005-0000-0000-0000E4E90000}"/>
    <cellStyle name="Normal 3 4 5 2 3 12" xfId="60158" xr:uid="{00000000-0005-0000-0000-0000E5E90000}"/>
    <cellStyle name="Normal 3 4 5 2 3 13" xfId="61525" xr:uid="{00000000-0005-0000-0000-0000E6E90000}"/>
    <cellStyle name="Normal 3 4 5 2 3 2" xfId="1975" xr:uid="{00000000-0005-0000-0000-0000E7E90000}"/>
    <cellStyle name="Normal 3 4 5 2 3 2 10" xfId="52300" xr:uid="{00000000-0005-0000-0000-0000E8E90000}"/>
    <cellStyle name="Normal 3 4 5 2 3 2 11" xfId="60686" xr:uid="{00000000-0005-0000-0000-0000E9E90000}"/>
    <cellStyle name="Normal 3 4 5 2 3 2 2" xfId="3312" xr:uid="{00000000-0005-0000-0000-0000EAE90000}"/>
    <cellStyle name="Normal 3 4 5 2 3 2 2 2" xfId="6029" xr:uid="{00000000-0005-0000-0000-0000EBE90000}"/>
    <cellStyle name="Normal 3 4 5 2 3 2 2 2 2" xfId="17383" xr:uid="{00000000-0005-0000-0000-0000ECE90000}"/>
    <cellStyle name="Normal 3 4 5 2 3 2 2 2 3" xfId="25769" xr:uid="{00000000-0005-0000-0000-0000EDE90000}"/>
    <cellStyle name="Normal 3 4 5 2 3 2 2 2 4" xfId="34155" xr:uid="{00000000-0005-0000-0000-0000EEE90000}"/>
    <cellStyle name="Normal 3 4 5 2 3 2 2 2 5" xfId="42541" xr:uid="{00000000-0005-0000-0000-0000EFE90000}"/>
    <cellStyle name="Normal 3 4 5 2 3 2 2 2 6" xfId="50927" xr:uid="{00000000-0005-0000-0000-0000F0E90000}"/>
    <cellStyle name="Normal 3 4 5 2 3 2 2 2 7" xfId="59313" xr:uid="{00000000-0005-0000-0000-0000F1E90000}"/>
    <cellStyle name="Normal 3 4 5 2 3 2 2 3" xfId="8997" xr:uid="{00000000-0005-0000-0000-0000F2E90000}"/>
    <cellStyle name="Normal 3 4 5 2 3 2 2 3 2" xfId="14673" xr:uid="{00000000-0005-0000-0000-0000F3E90000}"/>
    <cellStyle name="Normal 3 4 5 2 3 2 2 3 3" xfId="23059" xr:uid="{00000000-0005-0000-0000-0000F4E90000}"/>
    <cellStyle name="Normal 3 4 5 2 3 2 2 3 4" xfId="31445" xr:uid="{00000000-0005-0000-0000-0000F5E90000}"/>
    <cellStyle name="Normal 3 4 5 2 3 2 2 3 5" xfId="39831" xr:uid="{00000000-0005-0000-0000-0000F6E90000}"/>
    <cellStyle name="Normal 3 4 5 2 3 2 2 3 6" xfId="48217" xr:uid="{00000000-0005-0000-0000-0000F7E90000}"/>
    <cellStyle name="Normal 3 4 5 2 3 2 2 3 7" xfId="56603" xr:uid="{00000000-0005-0000-0000-0000F8E90000}"/>
    <cellStyle name="Normal 3 4 5 2 3 2 2 4" xfId="11707" xr:uid="{00000000-0005-0000-0000-0000F9E90000}"/>
    <cellStyle name="Normal 3 4 5 2 3 2 2 5" xfId="20093" xr:uid="{00000000-0005-0000-0000-0000FAE90000}"/>
    <cellStyle name="Normal 3 4 5 2 3 2 2 6" xfId="28479" xr:uid="{00000000-0005-0000-0000-0000FBE90000}"/>
    <cellStyle name="Normal 3 4 5 2 3 2 2 7" xfId="36865" xr:uid="{00000000-0005-0000-0000-0000FCE90000}"/>
    <cellStyle name="Normal 3 4 5 2 3 2 2 8" xfId="45251" xr:uid="{00000000-0005-0000-0000-0000FDE90000}"/>
    <cellStyle name="Normal 3 4 5 2 3 2 2 9" xfId="53637" xr:uid="{00000000-0005-0000-0000-0000FEE90000}"/>
    <cellStyle name="Normal 3 4 5 2 3 2 3" xfId="4692" xr:uid="{00000000-0005-0000-0000-0000FFE90000}"/>
    <cellStyle name="Normal 3 4 5 2 3 2 3 2" xfId="16046" xr:uid="{00000000-0005-0000-0000-000000EA0000}"/>
    <cellStyle name="Normal 3 4 5 2 3 2 3 3" xfId="24432" xr:uid="{00000000-0005-0000-0000-000001EA0000}"/>
    <cellStyle name="Normal 3 4 5 2 3 2 3 4" xfId="32818" xr:uid="{00000000-0005-0000-0000-000002EA0000}"/>
    <cellStyle name="Normal 3 4 5 2 3 2 3 5" xfId="41204" xr:uid="{00000000-0005-0000-0000-000003EA0000}"/>
    <cellStyle name="Normal 3 4 5 2 3 2 3 6" xfId="49590" xr:uid="{00000000-0005-0000-0000-000004EA0000}"/>
    <cellStyle name="Normal 3 4 5 2 3 2 3 7" xfId="57976" xr:uid="{00000000-0005-0000-0000-000005EA0000}"/>
    <cellStyle name="Normal 3 4 5 2 3 2 4" xfId="7660" xr:uid="{00000000-0005-0000-0000-000006EA0000}"/>
    <cellStyle name="Normal 3 4 5 2 3 2 4 2" xfId="13336" xr:uid="{00000000-0005-0000-0000-000007EA0000}"/>
    <cellStyle name="Normal 3 4 5 2 3 2 4 3" xfId="21722" xr:uid="{00000000-0005-0000-0000-000008EA0000}"/>
    <cellStyle name="Normal 3 4 5 2 3 2 4 4" xfId="30108" xr:uid="{00000000-0005-0000-0000-000009EA0000}"/>
    <cellStyle name="Normal 3 4 5 2 3 2 4 5" xfId="38494" xr:uid="{00000000-0005-0000-0000-00000AEA0000}"/>
    <cellStyle name="Normal 3 4 5 2 3 2 4 6" xfId="46880" xr:uid="{00000000-0005-0000-0000-00000BEA0000}"/>
    <cellStyle name="Normal 3 4 5 2 3 2 4 7" xfId="55266" xr:uid="{00000000-0005-0000-0000-00000CEA0000}"/>
    <cellStyle name="Normal 3 4 5 2 3 2 5" xfId="10370" xr:uid="{00000000-0005-0000-0000-00000DEA0000}"/>
    <cellStyle name="Normal 3 4 5 2 3 2 6" xfId="18756" xr:uid="{00000000-0005-0000-0000-00000EEA0000}"/>
    <cellStyle name="Normal 3 4 5 2 3 2 7" xfId="27142" xr:uid="{00000000-0005-0000-0000-00000FEA0000}"/>
    <cellStyle name="Normal 3 4 5 2 3 2 8" xfId="35528" xr:uid="{00000000-0005-0000-0000-000010EA0000}"/>
    <cellStyle name="Normal 3 4 5 2 3 2 9" xfId="43914" xr:uid="{00000000-0005-0000-0000-000011EA0000}"/>
    <cellStyle name="Normal 3 4 5 2 3 3" xfId="2467" xr:uid="{00000000-0005-0000-0000-000012EA0000}"/>
    <cellStyle name="Normal 3 4 5 2 3 3 2" xfId="5184" xr:uid="{00000000-0005-0000-0000-000013EA0000}"/>
    <cellStyle name="Normal 3 4 5 2 3 3 2 2" xfId="16538" xr:uid="{00000000-0005-0000-0000-000014EA0000}"/>
    <cellStyle name="Normal 3 4 5 2 3 3 2 3" xfId="24924" xr:uid="{00000000-0005-0000-0000-000015EA0000}"/>
    <cellStyle name="Normal 3 4 5 2 3 3 2 4" xfId="33310" xr:uid="{00000000-0005-0000-0000-000016EA0000}"/>
    <cellStyle name="Normal 3 4 5 2 3 3 2 5" xfId="41696" xr:uid="{00000000-0005-0000-0000-000017EA0000}"/>
    <cellStyle name="Normal 3 4 5 2 3 3 2 6" xfId="50082" xr:uid="{00000000-0005-0000-0000-000018EA0000}"/>
    <cellStyle name="Normal 3 4 5 2 3 3 2 7" xfId="58468" xr:uid="{00000000-0005-0000-0000-000019EA0000}"/>
    <cellStyle name="Normal 3 4 5 2 3 3 3" xfId="8152" xr:uid="{00000000-0005-0000-0000-00001AEA0000}"/>
    <cellStyle name="Normal 3 4 5 2 3 3 3 2" xfId="13828" xr:uid="{00000000-0005-0000-0000-00001BEA0000}"/>
    <cellStyle name="Normal 3 4 5 2 3 3 3 3" xfId="22214" xr:uid="{00000000-0005-0000-0000-00001CEA0000}"/>
    <cellStyle name="Normal 3 4 5 2 3 3 3 4" xfId="30600" xr:uid="{00000000-0005-0000-0000-00001DEA0000}"/>
    <cellStyle name="Normal 3 4 5 2 3 3 3 5" xfId="38986" xr:uid="{00000000-0005-0000-0000-00001EEA0000}"/>
    <cellStyle name="Normal 3 4 5 2 3 3 3 6" xfId="47372" xr:uid="{00000000-0005-0000-0000-00001FEA0000}"/>
    <cellStyle name="Normal 3 4 5 2 3 3 3 7" xfId="55758" xr:uid="{00000000-0005-0000-0000-000020EA0000}"/>
    <cellStyle name="Normal 3 4 5 2 3 3 4" xfId="10862" xr:uid="{00000000-0005-0000-0000-000021EA0000}"/>
    <cellStyle name="Normal 3 4 5 2 3 3 5" xfId="19248" xr:uid="{00000000-0005-0000-0000-000022EA0000}"/>
    <cellStyle name="Normal 3 4 5 2 3 3 6" xfId="27634" xr:uid="{00000000-0005-0000-0000-000023EA0000}"/>
    <cellStyle name="Normal 3 4 5 2 3 3 7" xfId="36020" xr:uid="{00000000-0005-0000-0000-000024EA0000}"/>
    <cellStyle name="Normal 3 4 5 2 3 3 8" xfId="44406" xr:uid="{00000000-0005-0000-0000-000025EA0000}"/>
    <cellStyle name="Normal 3 4 5 2 3 3 9" xfId="52792" xr:uid="{00000000-0005-0000-0000-000026EA0000}"/>
    <cellStyle name="Normal 3 4 5 2 3 4" xfId="4164" xr:uid="{00000000-0005-0000-0000-000027EA0000}"/>
    <cellStyle name="Normal 3 4 5 2 3 4 2" xfId="15518" xr:uid="{00000000-0005-0000-0000-000028EA0000}"/>
    <cellStyle name="Normal 3 4 5 2 3 4 3" xfId="23904" xr:uid="{00000000-0005-0000-0000-000029EA0000}"/>
    <cellStyle name="Normal 3 4 5 2 3 4 4" xfId="32290" xr:uid="{00000000-0005-0000-0000-00002AEA0000}"/>
    <cellStyle name="Normal 3 4 5 2 3 4 5" xfId="40676" xr:uid="{00000000-0005-0000-0000-00002BEA0000}"/>
    <cellStyle name="Normal 3 4 5 2 3 4 6" xfId="49062" xr:uid="{00000000-0005-0000-0000-00002CEA0000}"/>
    <cellStyle name="Normal 3 4 5 2 3 4 7" xfId="57448" xr:uid="{00000000-0005-0000-0000-00002DEA0000}"/>
    <cellStyle name="Normal 3 4 5 2 3 5" xfId="7132" xr:uid="{00000000-0005-0000-0000-00002EEA0000}"/>
    <cellStyle name="Normal 3 4 5 2 3 5 2" xfId="12808" xr:uid="{00000000-0005-0000-0000-00002FEA0000}"/>
    <cellStyle name="Normal 3 4 5 2 3 5 3" xfId="21194" xr:uid="{00000000-0005-0000-0000-000030EA0000}"/>
    <cellStyle name="Normal 3 4 5 2 3 5 4" xfId="29580" xr:uid="{00000000-0005-0000-0000-000031EA0000}"/>
    <cellStyle name="Normal 3 4 5 2 3 5 5" xfId="37966" xr:uid="{00000000-0005-0000-0000-000032EA0000}"/>
    <cellStyle name="Normal 3 4 5 2 3 5 6" xfId="46352" xr:uid="{00000000-0005-0000-0000-000033EA0000}"/>
    <cellStyle name="Normal 3 4 5 2 3 5 7" xfId="54738" xr:uid="{00000000-0005-0000-0000-000034EA0000}"/>
    <cellStyle name="Normal 3 4 5 2 3 6" xfId="9842" xr:uid="{00000000-0005-0000-0000-000035EA0000}"/>
    <cellStyle name="Normal 3 4 5 2 3 7" xfId="18228" xr:uid="{00000000-0005-0000-0000-000036EA0000}"/>
    <cellStyle name="Normal 3 4 5 2 3 8" xfId="26614" xr:uid="{00000000-0005-0000-0000-000037EA0000}"/>
    <cellStyle name="Normal 3 4 5 2 3 9" xfId="35000" xr:uid="{00000000-0005-0000-0000-000038EA0000}"/>
    <cellStyle name="Normal 3 4 5 2 4" xfId="1359" xr:uid="{00000000-0005-0000-0000-000039EA0000}"/>
    <cellStyle name="Normal 3 4 5 2 4 10" xfId="51770" xr:uid="{00000000-0005-0000-0000-00003AEA0000}"/>
    <cellStyle name="Normal 3 4 5 2 4 11" xfId="60156" xr:uid="{00000000-0005-0000-0000-00003BEA0000}"/>
    <cellStyle name="Normal 3 4 5 2 4 2" xfId="3310" xr:uid="{00000000-0005-0000-0000-00003CEA0000}"/>
    <cellStyle name="Normal 3 4 5 2 4 2 2" xfId="6027" xr:uid="{00000000-0005-0000-0000-00003DEA0000}"/>
    <cellStyle name="Normal 3 4 5 2 4 2 2 2" xfId="17381" xr:uid="{00000000-0005-0000-0000-00003EEA0000}"/>
    <cellStyle name="Normal 3 4 5 2 4 2 2 3" xfId="25767" xr:uid="{00000000-0005-0000-0000-00003FEA0000}"/>
    <cellStyle name="Normal 3 4 5 2 4 2 2 4" xfId="34153" xr:uid="{00000000-0005-0000-0000-000040EA0000}"/>
    <cellStyle name="Normal 3 4 5 2 4 2 2 5" xfId="42539" xr:uid="{00000000-0005-0000-0000-000041EA0000}"/>
    <cellStyle name="Normal 3 4 5 2 4 2 2 6" xfId="50925" xr:uid="{00000000-0005-0000-0000-000042EA0000}"/>
    <cellStyle name="Normal 3 4 5 2 4 2 2 7" xfId="59311" xr:uid="{00000000-0005-0000-0000-000043EA0000}"/>
    <cellStyle name="Normal 3 4 5 2 4 2 3" xfId="8995" xr:uid="{00000000-0005-0000-0000-000044EA0000}"/>
    <cellStyle name="Normal 3 4 5 2 4 2 3 2" xfId="14671" xr:uid="{00000000-0005-0000-0000-000045EA0000}"/>
    <cellStyle name="Normal 3 4 5 2 4 2 3 3" xfId="23057" xr:uid="{00000000-0005-0000-0000-000046EA0000}"/>
    <cellStyle name="Normal 3 4 5 2 4 2 3 4" xfId="31443" xr:uid="{00000000-0005-0000-0000-000047EA0000}"/>
    <cellStyle name="Normal 3 4 5 2 4 2 3 5" xfId="39829" xr:uid="{00000000-0005-0000-0000-000048EA0000}"/>
    <cellStyle name="Normal 3 4 5 2 4 2 3 6" xfId="48215" xr:uid="{00000000-0005-0000-0000-000049EA0000}"/>
    <cellStyle name="Normal 3 4 5 2 4 2 3 7" xfId="56601" xr:uid="{00000000-0005-0000-0000-00004AEA0000}"/>
    <cellStyle name="Normal 3 4 5 2 4 2 4" xfId="11705" xr:uid="{00000000-0005-0000-0000-00004BEA0000}"/>
    <cellStyle name="Normal 3 4 5 2 4 2 5" xfId="20091" xr:uid="{00000000-0005-0000-0000-00004CEA0000}"/>
    <cellStyle name="Normal 3 4 5 2 4 2 6" xfId="28477" xr:uid="{00000000-0005-0000-0000-00004DEA0000}"/>
    <cellStyle name="Normal 3 4 5 2 4 2 7" xfId="36863" xr:uid="{00000000-0005-0000-0000-00004EEA0000}"/>
    <cellStyle name="Normal 3 4 5 2 4 2 8" xfId="45249" xr:uid="{00000000-0005-0000-0000-00004FEA0000}"/>
    <cellStyle name="Normal 3 4 5 2 4 2 9" xfId="53635" xr:uid="{00000000-0005-0000-0000-000050EA0000}"/>
    <cellStyle name="Normal 3 4 5 2 4 3" xfId="4162" xr:uid="{00000000-0005-0000-0000-000051EA0000}"/>
    <cellStyle name="Normal 3 4 5 2 4 3 2" xfId="15516" xr:uid="{00000000-0005-0000-0000-000052EA0000}"/>
    <cellStyle name="Normal 3 4 5 2 4 3 3" xfId="23902" xr:uid="{00000000-0005-0000-0000-000053EA0000}"/>
    <cellStyle name="Normal 3 4 5 2 4 3 4" xfId="32288" xr:uid="{00000000-0005-0000-0000-000054EA0000}"/>
    <cellStyle name="Normal 3 4 5 2 4 3 5" xfId="40674" xr:uid="{00000000-0005-0000-0000-000055EA0000}"/>
    <cellStyle name="Normal 3 4 5 2 4 3 6" xfId="49060" xr:uid="{00000000-0005-0000-0000-000056EA0000}"/>
    <cellStyle name="Normal 3 4 5 2 4 3 7" xfId="57446" xr:uid="{00000000-0005-0000-0000-000057EA0000}"/>
    <cellStyle name="Normal 3 4 5 2 4 4" xfId="7130" xr:uid="{00000000-0005-0000-0000-000058EA0000}"/>
    <cellStyle name="Normal 3 4 5 2 4 4 2" xfId="12806" xr:uid="{00000000-0005-0000-0000-000059EA0000}"/>
    <cellStyle name="Normal 3 4 5 2 4 4 3" xfId="21192" xr:uid="{00000000-0005-0000-0000-00005AEA0000}"/>
    <cellStyle name="Normal 3 4 5 2 4 4 4" xfId="29578" xr:uid="{00000000-0005-0000-0000-00005BEA0000}"/>
    <cellStyle name="Normal 3 4 5 2 4 4 5" xfId="37964" xr:uid="{00000000-0005-0000-0000-00005CEA0000}"/>
    <cellStyle name="Normal 3 4 5 2 4 4 6" xfId="46350" xr:uid="{00000000-0005-0000-0000-00005DEA0000}"/>
    <cellStyle name="Normal 3 4 5 2 4 4 7" xfId="54736" xr:uid="{00000000-0005-0000-0000-00005EEA0000}"/>
    <cellStyle name="Normal 3 4 5 2 4 5" xfId="9840" xr:uid="{00000000-0005-0000-0000-00005FEA0000}"/>
    <cellStyle name="Normal 3 4 5 2 4 6" xfId="18226" xr:uid="{00000000-0005-0000-0000-000060EA0000}"/>
    <cellStyle name="Normal 3 4 5 2 4 7" xfId="26612" xr:uid="{00000000-0005-0000-0000-000061EA0000}"/>
    <cellStyle name="Normal 3 4 5 2 4 8" xfId="34998" xr:uid="{00000000-0005-0000-0000-000062EA0000}"/>
    <cellStyle name="Normal 3 4 5 2 4 9" xfId="43384" xr:uid="{00000000-0005-0000-0000-000063EA0000}"/>
    <cellStyle name="Normal 3 4 5 2 5" xfId="1797" xr:uid="{00000000-0005-0000-0000-000064EA0000}"/>
    <cellStyle name="Normal 3 4 5 2 5 10" xfId="52122" xr:uid="{00000000-0005-0000-0000-000065EA0000}"/>
    <cellStyle name="Normal 3 4 5 2 5 11" xfId="60508" xr:uid="{00000000-0005-0000-0000-000066EA0000}"/>
    <cellStyle name="Normal 3 4 5 2 5 2" xfId="2817" xr:uid="{00000000-0005-0000-0000-000067EA0000}"/>
    <cellStyle name="Normal 3 4 5 2 5 2 2" xfId="5534" xr:uid="{00000000-0005-0000-0000-000068EA0000}"/>
    <cellStyle name="Normal 3 4 5 2 5 2 2 2" xfId="16888" xr:uid="{00000000-0005-0000-0000-000069EA0000}"/>
    <cellStyle name="Normal 3 4 5 2 5 2 2 3" xfId="25274" xr:uid="{00000000-0005-0000-0000-00006AEA0000}"/>
    <cellStyle name="Normal 3 4 5 2 5 2 2 4" xfId="33660" xr:uid="{00000000-0005-0000-0000-00006BEA0000}"/>
    <cellStyle name="Normal 3 4 5 2 5 2 2 5" xfId="42046" xr:uid="{00000000-0005-0000-0000-00006CEA0000}"/>
    <cellStyle name="Normal 3 4 5 2 5 2 2 6" xfId="50432" xr:uid="{00000000-0005-0000-0000-00006DEA0000}"/>
    <cellStyle name="Normal 3 4 5 2 5 2 2 7" xfId="58818" xr:uid="{00000000-0005-0000-0000-00006EEA0000}"/>
    <cellStyle name="Normal 3 4 5 2 5 2 3" xfId="8502" xr:uid="{00000000-0005-0000-0000-00006FEA0000}"/>
    <cellStyle name="Normal 3 4 5 2 5 2 3 2" xfId="14178" xr:uid="{00000000-0005-0000-0000-000070EA0000}"/>
    <cellStyle name="Normal 3 4 5 2 5 2 3 3" xfId="22564" xr:uid="{00000000-0005-0000-0000-000071EA0000}"/>
    <cellStyle name="Normal 3 4 5 2 5 2 3 4" xfId="30950" xr:uid="{00000000-0005-0000-0000-000072EA0000}"/>
    <cellStyle name="Normal 3 4 5 2 5 2 3 5" xfId="39336" xr:uid="{00000000-0005-0000-0000-000073EA0000}"/>
    <cellStyle name="Normal 3 4 5 2 5 2 3 6" xfId="47722" xr:uid="{00000000-0005-0000-0000-000074EA0000}"/>
    <cellStyle name="Normal 3 4 5 2 5 2 3 7" xfId="56108" xr:uid="{00000000-0005-0000-0000-000075EA0000}"/>
    <cellStyle name="Normal 3 4 5 2 5 2 4" xfId="11212" xr:uid="{00000000-0005-0000-0000-000076EA0000}"/>
    <cellStyle name="Normal 3 4 5 2 5 2 5" xfId="19598" xr:uid="{00000000-0005-0000-0000-000077EA0000}"/>
    <cellStyle name="Normal 3 4 5 2 5 2 6" xfId="27984" xr:uid="{00000000-0005-0000-0000-000078EA0000}"/>
    <cellStyle name="Normal 3 4 5 2 5 2 7" xfId="36370" xr:uid="{00000000-0005-0000-0000-000079EA0000}"/>
    <cellStyle name="Normal 3 4 5 2 5 2 8" xfId="44756" xr:uid="{00000000-0005-0000-0000-00007AEA0000}"/>
    <cellStyle name="Normal 3 4 5 2 5 2 9" xfId="53142" xr:uid="{00000000-0005-0000-0000-00007BEA0000}"/>
    <cellStyle name="Normal 3 4 5 2 5 3" xfId="4514" xr:uid="{00000000-0005-0000-0000-00007CEA0000}"/>
    <cellStyle name="Normal 3 4 5 2 5 3 2" xfId="15868" xr:uid="{00000000-0005-0000-0000-00007DEA0000}"/>
    <cellStyle name="Normal 3 4 5 2 5 3 3" xfId="24254" xr:uid="{00000000-0005-0000-0000-00007EEA0000}"/>
    <cellStyle name="Normal 3 4 5 2 5 3 4" xfId="32640" xr:uid="{00000000-0005-0000-0000-00007FEA0000}"/>
    <cellStyle name="Normal 3 4 5 2 5 3 5" xfId="41026" xr:uid="{00000000-0005-0000-0000-000080EA0000}"/>
    <cellStyle name="Normal 3 4 5 2 5 3 6" xfId="49412" xr:uid="{00000000-0005-0000-0000-000081EA0000}"/>
    <cellStyle name="Normal 3 4 5 2 5 3 7" xfId="57798" xr:uid="{00000000-0005-0000-0000-000082EA0000}"/>
    <cellStyle name="Normal 3 4 5 2 5 4" xfId="7482" xr:uid="{00000000-0005-0000-0000-000083EA0000}"/>
    <cellStyle name="Normal 3 4 5 2 5 4 2" xfId="13158" xr:uid="{00000000-0005-0000-0000-000084EA0000}"/>
    <cellStyle name="Normal 3 4 5 2 5 4 3" xfId="21544" xr:uid="{00000000-0005-0000-0000-000085EA0000}"/>
    <cellStyle name="Normal 3 4 5 2 5 4 4" xfId="29930" xr:uid="{00000000-0005-0000-0000-000086EA0000}"/>
    <cellStyle name="Normal 3 4 5 2 5 4 5" xfId="38316" xr:uid="{00000000-0005-0000-0000-000087EA0000}"/>
    <cellStyle name="Normal 3 4 5 2 5 4 6" xfId="46702" xr:uid="{00000000-0005-0000-0000-000088EA0000}"/>
    <cellStyle name="Normal 3 4 5 2 5 4 7" xfId="55088" xr:uid="{00000000-0005-0000-0000-000089EA0000}"/>
    <cellStyle name="Normal 3 4 5 2 5 5" xfId="10192" xr:uid="{00000000-0005-0000-0000-00008AEA0000}"/>
    <cellStyle name="Normal 3 4 5 2 5 6" xfId="18578" xr:uid="{00000000-0005-0000-0000-00008BEA0000}"/>
    <cellStyle name="Normal 3 4 5 2 5 7" xfId="26964" xr:uid="{00000000-0005-0000-0000-00008CEA0000}"/>
    <cellStyle name="Normal 3 4 5 2 5 8" xfId="35350" xr:uid="{00000000-0005-0000-0000-00008DEA0000}"/>
    <cellStyle name="Normal 3 4 5 2 5 9" xfId="43736" xr:uid="{00000000-0005-0000-0000-00008EEA0000}"/>
    <cellStyle name="Normal 3 4 5 2 6" xfId="2465" xr:uid="{00000000-0005-0000-0000-00008FEA0000}"/>
    <cellStyle name="Normal 3 4 5 2 6 2" xfId="5182" xr:uid="{00000000-0005-0000-0000-000090EA0000}"/>
    <cellStyle name="Normal 3 4 5 2 6 2 2" xfId="16536" xr:uid="{00000000-0005-0000-0000-000091EA0000}"/>
    <cellStyle name="Normal 3 4 5 2 6 2 3" xfId="24922" xr:uid="{00000000-0005-0000-0000-000092EA0000}"/>
    <cellStyle name="Normal 3 4 5 2 6 2 4" xfId="33308" xr:uid="{00000000-0005-0000-0000-000093EA0000}"/>
    <cellStyle name="Normal 3 4 5 2 6 2 5" xfId="41694" xr:uid="{00000000-0005-0000-0000-000094EA0000}"/>
    <cellStyle name="Normal 3 4 5 2 6 2 6" xfId="50080" xr:uid="{00000000-0005-0000-0000-000095EA0000}"/>
    <cellStyle name="Normal 3 4 5 2 6 2 7" xfId="58466" xr:uid="{00000000-0005-0000-0000-000096EA0000}"/>
    <cellStyle name="Normal 3 4 5 2 6 3" xfId="8150" xr:uid="{00000000-0005-0000-0000-000097EA0000}"/>
    <cellStyle name="Normal 3 4 5 2 6 3 2" xfId="13826" xr:uid="{00000000-0005-0000-0000-000098EA0000}"/>
    <cellStyle name="Normal 3 4 5 2 6 3 3" xfId="22212" xr:uid="{00000000-0005-0000-0000-000099EA0000}"/>
    <cellStyle name="Normal 3 4 5 2 6 3 4" xfId="30598" xr:uid="{00000000-0005-0000-0000-00009AEA0000}"/>
    <cellStyle name="Normal 3 4 5 2 6 3 5" xfId="38984" xr:uid="{00000000-0005-0000-0000-00009BEA0000}"/>
    <cellStyle name="Normal 3 4 5 2 6 3 6" xfId="47370" xr:uid="{00000000-0005-0000-0000-00009CEA0000}"/>
    <cellStyle name="Normal 3 4 5 2 6 3 7" xfId="55756" xr:uid="{00000000-0005-0000-0000-00009DEA0000}"/>
    <cellStyle name="Normal 3 4 5 2 6 4" xfId="10860" xr:uid="{00000000-0005-0000-0000-00009EEA0000}"/>
    <cellStyle name="Normal 3 4 5 2 6 5" xfId="19246" xr:uid="{00000000-0005-0000-0000-00009FEA0000}"/>
    <cellStyle name="Normal 3 4 5 2 6 6" xfId="27632" xr:uid="{00000000-0005-0000-0000-0000A0EA0000}"/>
    <cellStyle name="Normal 3 4 5 2 6 7" xfId="36018" xr:uid="{00000000-0005-0000-0000-0000A1EA0000}"/>
    <cellStyle name="Normal 3 4 5 2 6 8" xfId="44404" xr:uid="{00000000-0005-0000-0000-0000A2EA0000}"/>
    <cellStyle name="Normal 3 4 5 2 6 9" xfId="52790" xr:uid="{00000000-0005-0000-0000-0000A3EA0000}"/>
    <cellStyle name="Normal 3 4 5 2 7" xfId="818" xr:uid="{00000000-0005-0000-0000-0000A4EA0000}"/>
    <cellStyle name="Normal 3 4 5 2 7 2" xfId="6637" xr:uid="{00000000-0005-0000-0000-0000A5EA0000}"/>
    <cellStyle name="Normal 3 4 5 2 7 3" xfId="12313" xr:uid="{00000000-0005-0000-0000-0000A6EA0000}"/>
    <cellStyle name="Normal 3 4 5 2 7 4" xfId="20699" xr:uid="{00000000-0005-0000-0000-0000A7EA0000}"/>
    <cellStyle name="Normal 3 4 5 2 7 5" xfId="29085" xr:uid="{00000000-0005-0000-0000-0000A8EA0000}"/>
    <cellStyle name="Normal 3 4 5 2 7 6" xfId="37471" xr:uid="{00000000-0005-0000-0000-0000A9EA0000}"/>
    <cellStyle name="Normal 3 4 5 2 7 7" xfId="45857" xr:uid="{00000000-0005-0000-0000-0000AAEA0000}"/>
    <cellStyle name="Normal 3 4 5 2 7 8" xfId="54243" xr:uid="{00000000-0005-0000-0000-0000ABEA0000}"/>
    <cellStyle name="Normal 3 4 5 2 8" xfId="3669" xr:uid="{00000000-0005-0000-0000-0000ACEA0000}"/>
    <cellStyle name="Normal 3 4 5 2 8 2" xfId="15023" xr:uid="{00000000-0005-0000-0000-0000ADEA0000}"/>
    <cellStyle name="Normal 3 4 5 2 8 3" xfId="23409" xr:uid="{00000000-0005-0000-0000-0000AEEA0000}"/>
    <cellStyle name="Normal 3 4 5 2 8 4" xfId="31795" xr:uid="{00000000-0005-0000-0000-0000AFEA0000}"/>
    <cellStyle name="Normal 3 4 5 2 8 5" xfId="40181" xr:uid="{00000000-0005-0000-0000-0000B0EA0000}"/>
    <cellStyle name="Normal 3 4 5 2 8 6" xfId="48567" xr:uid="{00000000-0005-0000-0000-0000B1EA0000}"/>
    <cellStyle name="Normal 3 4 5 2 8 7" xfId="56953" xr:uid="{00000000-0005-0000-0000-0000B2EA0000}"/>
    <cellStyle name="Normal 3 4 5 2 9" xfId="6261" xr:uid="{00000000-0005-0000-0000-0000B3EA0000}"/>
    <cellStyle name="Normal 3 4 5 2 9 2" xfId="11937" xr:uid="{00000000-0005-0000-0000-0000B4EA0000}"/>
    <cellStyle name="Normal 3 4 5 2 9 3" xfId="20323" xr:uid="{00000000-0005-0000-0000-0000B5EA0000}"/>
    <cellStyle name="Normal 3 4 5 2 9 4" xfId="28709" xr:uid="{00000000-0005-0000-0000-0000B6EA0000}"/>
    <cellStyle name="Normal 3 4 5 2 9 5" xfId="37095" xr:uid="{00000000-0005-0000-0000-0000B7EA0000}"/>
    <cellStyle name="Normal 3 4 5 2 9 6" xfId="45481" xr:uid="{00000000-0005-0000-0000-0000B8EA0000}"/>
    <cellStyle name="Normal 3 4 5 2 9 7" xfId="53867" xr:uid="{00000000-0005-0000-0000-0000B9EA0000}"/>
    <cellStyle name="Normal 3 4 5 2_Sheet1" xfId="535" xr:uid="{00000000-0005-0000-0000-0000BAEA0000}"/>
    <cellStyle name="Normal 3 4 5 3" xfId="536" xr:uid="{00000000-0005-0000-0000-0000BBEA0000}"/>
    <cellStyle name="Normal 3 4 5 3 10" xfId="26121" xr:uid="{00000000-0005-0000-0000-0000BCEA0000}"/>
    <cellStyle name="Normal 3 4 5 3 11" xfId="34507" xr:uid="{00000000-0005-0000-0000-0000BDEA0000}"/>
    <cellStyle name="Normal 3 4 5 3 12" xfId="42893" xr:uid="{00000000-0005-0000-0000-0000BEEA0000}"/>
    <cellStyle name="Normal 3 4 5 3 13" xfId="51279" xr:uid="{00000000-0005-0000-0000-0000BFEA0000}"/>
    <cellStyle name="Normal 3 4 5 3 14" xfId="59665" xr:uid="{00000000-0005-0000-0000-0000C0EA0000}"/>
    <cellStyle name="Normal 3 4 5 3 15" xfId="61032" xr:uid="{00000000-0005-0000-0000-0000C1EA0000}"/>
    <cellStyle name="Normal 3 4 5 3 2" xfId="1362" xr:uid="{00000000-0005-0000-0000-0000C2EA0000}"/>
    <cellStyle name="Normal 3 4 5 3 2 10" xfId="51773" xr:uid="{00000000-0005-0000-0000-0000C3EA0000}"/>
    <cellStyle name="Normal 3 4 5 3 2 11" xfId="60159" xr:uid="{00000000-0005-0000-0000-0000C4EA0000}"/>
    <cellStyle name="Normal 3 4 5 3 2 12" xfId="61527" xr:uid="{00000000-0005-0000-0000-0000C5EA0000}"/>
    <cellStyle name="Normal 3 4 5 3 2 2" xfId="3313" xr:uid="{00000000-0005-0000-0000-0000C6EA0000}"/>
    <cellStyle name="Normal 3 4 5 3 2 2 2" xfId="6030" xr:uid="{00000000-0005-0000-0000-0000C7EA0000}"/>
    <cellStyle name="Normal 3 4 5 3 2 2 2 2" xfId="17384" xr:uid="{00000000-0005-0000-0000-0000C8EA0000}"/>
    <cellStyle name="Normal 3 4 5 3 2 2 2 3" xfId="25770" xr:uid="{00000000-0005-0000-0000-0000C9EA0000}"/>
    <cellStyle name="Normal 3 4 5 3 2 2 2 4" xfId="34156" xr:uid="{00000000-0005-0000-0000-0000CAEA0000}"/>
    <cellStyle name="Normal 3 4 5 3 2 2 2 5" xfId="42542" xr:uid="{00000000-0005-0000-0000-0000CBEA0000}"/>
    <cellStyle name="Normal 3 4 5 3 2 2 2 6" xfId="50928" xr:uid="{00000000-0005-0000-0000-0000CCEA0000}"/>
    <cellStyle name="Normal 3 4 5 3 2 2 2 7" xfId="59314" xr:uid="{00000000-0005-0000-0000-0000CDEA0000}"/>
    <cellStyle name="Normal 3 4 5 3 2 2 3" xfId="8998" xr:uid="{00000000-0005-0000-0000-0000CEEA0000}"/>
    <cellStyle name="Normal 3 4 5 3 2 2 3 2" xfId="14674" xr:uid="{00000000-0005-0000-0000-0000CFEA0000}"/>
    <cellStyle name="Normal 3 4 5 3 2 2 3 3" xfId="23060" xr:uid="{00000000-0005-0000-0000-0000D0EA0000}"/>
    <cellStyle name="Normal 3 4 5 3 2 2 3 4" xfId="31446" xr:uid="{00000000-0005-0000-0000-0000D1EA0000}"/>
    <cellStyle name="Normal 3 4 5 3 2 2 3 5" xfId="39832" xr:uid="{00000000-0005-0000-0000-0000D2EA0000}"/>
    <cellStyle name="Normal 3 4 5 3 2 2 3 6" xfId="48218" xr:uid="{00000000-0005-0000-0000-0000D3EA0000}"/>
    <cellStyle name="Normal 3 4 5 3 2 2 3 7" xfId="56604" xr:uid="{00000000-0005-0000-0000-0000D4EA0000}"/>
    <cellStyle name="Normal 3 4 5 3 2 2 4" xfId="11708" xr:uid="{00000000-0005-0000-0000-0000D5EA0000}"/>
    <cellStyle name="Normal 3 4 5 3 2 2 5" xfId="20094" xr:uid="{00000000-0005-0000-0000-0000D6EA0000}"/>
    <cellStyle name="Normal 3 4 5 3 2 2 6" xfId="28480" xr:uid="{00000000-0005-0000-0000-0000D7EA0000}"/>
    <cellStyle name="Normal 3 4 5 3 2 2 7" xfId="36866" xr:uid="{00000000-0005-0000-0000-0000D8EA0000}"/>
    <cellStyle name="Normal 3 4 5 3 2 2 8" xfId="45252" xr:uid="{00000000-0005-0000-0000-0000D9EA0000}"/>
    <cellStyle name="Normal 3 4 5 3 2 2 9" xfId="53638" xr:uid="{00000000-0005-0000-0000-0000DAEA0000}"/>
    <cellStyle name="Normal 3 4 5 3 2 3" xfId="4165" xr:uid="{00000000-0005-0000-0000-0000DBEA0000}"/>
    <cellStyle name="Normal 3 4 5 3 2 3 2" xfId="15519" xr:uid="{00000000-0005-0000-0000-0000DCEA0000}"/>
    <cellStyle name="Normal 3 4 5 3 2 3 3" xfId="23905" xr:uid="{00000000-0005-0000-0000-0000DDEA0000}"/>
    <cellStyle name="Normal 3 4 5 3 2 3 4" xfId="32291" xr:uid="{00000000-0005-0000-0000-0000DEEA0000}"/>
    <cellStyle name="Normal 3 4 5 3 2 3 5" xfId="40677" xr:uid="{00000000-0005-0000-0000-0000DFEA0000}"/>
    <cellStyle name="Normal 3 4 5 3 2 3 6" xfId="49063" xr:uid="{00000000-0005-0000-0000-0000E0EA0000}"/>
    <cellStyle name="Normal 3 4 5 3 2 3 7" xfId="57449" xr:uid="{00000000-0005-0000-0000-0000E1EA0000}"/>
    <cellStyle name="Normal 3 4 5 3 2 4" xfId="7133" xr:uid="{00000000-0005-0000-0000-0000E2EA0000}"/>
    <cellStyle name="Normal 3 4 5 3 2 4 2" xfId="12809" xr:uid="{00000000-0005-0000-0000-0000E3EA0000}"/>
    <cellStyle name="Normal 3 4 5 3 2 4 3" xfId="21195" xr:uid="{00000000-0005-0000-0000-0000E4EA0000}"/>
    <cellStyle name="Normal 3 4 5 3 2 4 4" xfId="29581" xr:uid="{00000000-0005-0000-0000-0000E5EA0000}"/>
    <cellStyle name="Normal 3 4 5 3 2 4 5" xfId="37967" xr:uid="{00000000-0005-0000-0000-0000E6EA0000}"/>
    <cellStyle name="Normal 3 4 5 3 2 4 6" xfId="46353" xr:uid="{00000000-0005-0000-0000-0000E7EA0000}"/>
    <cellStyle name="Normal 3 4 5 3 2 4 7" xfId="54739" xr:uid="{00000000-0005-0000-0000-0000E8EA0000}"/>
    <cellStyle name="Normal 3 4 5 3 2 5" xfId="9843" xr:uid="{00000000-0005-0000-0000-0000E9EA0000}"/>
    <cellStyle name="Normal 3 4 5 3 2 6" xfId="18229" xr:uid="{00000000-0005-0000-0000-0000EAEA0000}"/>
    <cellStyle name="Normal 3 4 5 3 2 7" xfId="26615" xr:uid="{00000000-0005-0000-0000-0000EBEA0000}"/>
    <cellStyle name="Normal 3 4 5 3 2 8" xfId="35001" xr:uid="{00000000-0005-0000-0000-0000ECEA0000}"/>
    <cellStyle name="Normal 3 4 5 3 2 9" xfId="43387" xr:uid="{00000000-0005-0000-0000-0000EDEA0000}"/>
    <cellStyle name="Normal 3 4 5 3 3" xfId="1799" xr:uid="{00000000-0005-0000-0000-0000EEEA0000}"/>
    <cellStyle name="Normal 3 4 5 3 3 10" xfId="52124" xr:uid="{00000000-0005-0000-0000-0000EFEA0000}"/>
    <cellStyle name="Normal 3 4 5 3 3 11" xfId="60510" xr:uid="{00000000-0005-0000-0000-0000F0EA0000}"/>
    <cellStyle name="Normal 3 4 5 3 3 2" xfId="2819" xr:uid="{00000000-0005-0000-0000-0000F1EA0000}"/>
    <cellStyle name="Normal 3 4 5 3 3 2 2" xfId="5536" xr:uid="{00000000-0005-0000-0000-0000F2EA0000}"/>
    <cellStyle name="Normal 3 4 5 3 3 2 2 2" xfId="16890" xr:uid="{00000000-0005-0000-0000-0000F3EA0000}"/>
    <cellStyle name="Normal 3 4 5 3 3 2 2 3" xfId="25276" xr:uid="{00000000-0005-0000-0000-0000F4EA0000}"/>
    <cellStyle name="Normal 3 4 5 3 3 2 2 4" xfId="33662" xr:uid="{00000000-0005-0000-0000-0000F5EA0000}"/>
    <cellStyle name="Normal 3 4 5 3 3 2 2 5" xfId="42048" xr:uid="{00000000-0005-0000-0000-0000F6EA0000}"/>
    <cellStyle name="Normal 3 4 5 3 3 2 2 6" xfId="50434" xr:uid="{00000000-0005-0000-0000-0000F7EA0000}"/>
    <cellStyle name="Normal 3 4 5 3 3 2 2 7" xfId="58820" xr:uid="{00000000-0005-0000-0000-0000F8EA0000}"/>
    <cellStyle name="Normal 3 4 5 3 3 2 3" xfId="8504" xr:uid="{00000000-0005-0000-0000-0000F9EA0000}"/>
    <cellStyle name="Normal 3 4 5 3 3 2 3 2" xfId="14180" xr:uid="{00000000-0005-0000-0000-0000FAEA0000}"/>
    <cellStyle name="Normal 3 4 5 3 3 2 3 3" xfId="22566" xr:uid="{00000000-0005-0000-0000-0000FBEA0000}"/>
    <cellStyle name="Normal 3 4 5 3 3 2 3 4" xfId="30952" xr:uid="{00000000-0005-0000-0000-0000FCEA0000}"/>
    <cellStyle name="Normal 3 4 5 3 3 2 3 5" xfId="39338" xr:uid="{00000000-0005-0000-0000-0000FDEA0000}"/>
    <cellStyle name="Normal 3 4 5 3 3 2 3 6" xfId="47724" xr:uid="{00000000-0005-0000-0000-0000FEEA0000}"/>
    <cellStyle name="Normal 3 4 5 3 3 2 3 7" xfId="56110" xr:uid="{00000000-0005-0000-0000-0000FFEA0000}"/>
    <cellStyle name="Normal 3 4 5 3 3 2 4" xfId="11214" xr:uid="{00000000-0005-0000-0000-000000EB0000}"/>
    <cellStyle name="Normal 3 4 5 3 3 2 5" xfId="19600" xr:uid="{00000000-0005-0000-0000-000001EB0000}"/>
    <cellStyle name="Normal 3 4 5 3 3 2 6" xfId="27986" xr:uid="{00000000-0005-0000-0000-000002EB0000}"/>
    <cellStyle name="Normal 3 4 5 3 3 2 7" xfId="36372" xr:uid="{00000000-0005-0000-0000-000003EB0000}"/>
    <cellStyle name="Normal 3 4 5 3 3 2 8" xfId="44758" xr:uid="{00000000-0005-0000-0000-000004EB0000}"/>
    <cellStyle name="Normal 3 4 5 3 3 2 9" xfId="53144" xr:uid="{00000000-0005-0000-0000-000005EB0000}"/>
    <cellStyle name="Normal 3 4 5 3 3 3" xfId="4516" xr:uid="{00000000-0005-0000-0000-000006EB0000}"/>
    <cellStyle name="Normal 3 4 5 3 3 3 2" xfId="15870" xr:uid="{00000000-0005-0000-0000-000007EB0000}"/>
    <cellStyle name="Normal 3 4 5 3 3 3 3" xfId="24256" xr:uid="{00000000-0005-0000-0000-000008EB0000}"/>
    <cellStyle name="Normal 3 4 5 3 3 3 4" xfId="32642" xr:uid="{00000000-0005-0000-0000-000009EB0000}"/>
    <cellStyle name="Normal 3 4 5 3 3 3 5" xfId="41028" xr:uid="{00000000-0005-0000-0000-00000AEB0000}"/>
    <cellStyle name="Normal 3 4 5 3 3 3 6" xfId="49414" xr:uid="{00000000-0005-0000-0000-00000BEB0000}"/>
    <cellStyle name="Normal 3 4 5 3 3 3 7" xfId="57800" xr:uid="{00000000-0005-0000-0000-00000CEB0000}"/>
    <cellStyle name="Normal 3 4 5 3 3 4" xfId="7484" xr:uid="{00000000-0005-0000-0000-00000DEB0000}"/>
    <cellStyle name="Normal 3 4 5 3 3 4 2" xfId="13160" xr:uid="{00000000-0005-0000-0000-00000EEB0000}"/>
    <cellStyle name="Normal 3 4 5 3 3 4 3" xfId="21546" xr:uid="{00000000-0005-0000-0000-00000FEB0000}"/>
    <cellStyle name="Normal 3 4 5 3 3 4 4" xfId="29932" xr:uid="{00000000-0005-0000-0000-000010EB0000}"/>
    <cellStyle name="Normal 3 4 5 3 3 4 5" xfId="38318" xr:uid="{00000000-0005-0000-0000-000011EB0000}"/>
    <cellStyle name="Normal 3 4 5 3 3 4 6" xfId="46704" xr:uid="{00000000-0005-0000-0000-000012EB0000}"/>
    <cellStyle name="Normal 3 4 5 3 3 4 7" xfId="55090" xr:uid="{00000000-0005-0000-0000-000013EB0000}"/>
    <cellStyle name="Normal 3 4 5 3 3 5" xfId="10194" xr:uid="{00000000-0005-0000-0000-000014EB0000}"/>
    <cellStyle name="Normal 3 4 5 3 3 6" xfId="18580" xr:uid="{00000000-0005-0000-0000-000015EB0000}"/>
    <cellStyle name="Normal 3 4 5 3 3 7" xfId="26966" xr:uid="{00000000-0005-0000-0000-000016EB0000}"/>
    <cellStyle name="Normal 3 4 5 3 3 8" xfId="35352" xr:uid="{00000000-0005-0000-0000-000017EB0000}"/>
    <cellStyle name="Normal 3 4 5 3 3 9" xfId="43738" xr:uid="{00000000-0005-0000-0000-000018EB0000}"/>
    <cellStyle name="Normal 3 4 5 3 4" xfId="2468" xr:uid="{00000000-0005-0000-0000-000019EB0000}"/>
    <cellStyle name="Normal 3 4 5 3 4 2" xfId="5185" xr:uid="{00000000-0005-0000-0000-00001AEB0000}"/>
    <cellStyle name="Normal 3 4 5 3 4 2 2" xfId="16539" xr:uid="{00000000-0005-0000-0000-00001BEB0000}"/>
    <cellStyle name="Normal 3 4 5 3 4 2 3" xfId="24925" xr:uid="{00000000-0005-0000-0000-00001CEB0000}"/>
    <cellStyle name="Normal 3 4 5 3 4 2 4" xfId="33311" xr:uid="{00000000-0005-0000-0000-00001DEB0000}"/>
    <cellStyle name="Normal 3 4 5 3 4 2 5" xfId="41697" xr:uid="{00000000-0005-0000-0000-00001EEB0000}"/>
    <cellStyle name="Normal 3 4 5 3 4 2 6" xfId="50083" xr:uid="{00000000-0005-0000-0000-00001FEB0000}"/>
    <cellStyle name="Normal 3 4 5 3 4 2 7" xfId="58469" xr:uid="{00000000-0005-0000-0000-000020EB0000}"/>
    <cellStyle name="Normal 3 4 5 3 4 3" xfId="8153" xr:uid="{00000000-0005-0000-0000-000021EB0000}"/>
    <cellStyle name="Normal 3 4 5 3 4 3 2" xfId="13829" xr:uid="{00000000-0005-0000-0000-000022EB0000}"/>
    <cellStyle name="Normal 3 4 5 3 4 3 3" xfId="22215" xr:uid="{00000000-0005-0000-0000-000023EB0000}"/>
    <cellStyle name="Normal 3 4 5 3 4 3 4" xfId="30601" xr:uid="{00000000-0005-0000-0000-000024EB0000}"/>
    <cellStyle name="Normal 3 4 5 3 4 3 5" xfId="38987" xr:uid="{00000000-0005-0000-0000-000025EB0000}"/>
    <cellStyle name="Normal 3 4 5 3 4 3 6" xfId="47373" xr:uid="{00000000-0005-0000-0000-000026EB0000}"/>
    <cellStyle name="Normal 3 4 5 3 4 3 7" xfId="55759" xr:uid="{00000000-0005-0000-0000-000027EB0000}"/>
    <cellStyle name="Normal 3 4 5 3 4 4" xfId="10863" xr:uid="{00000000-0005-0000-0000-000028EB0000}"/>
    <cellStyle name="Normal 3 4 5 3 4 5" xfId="19249" xr:uid="{00000000-0005-0000-0000-000029EB0000}"/>
    <cellStyle name="Normal 3 4 5 3 4 6" xfId="27635" xr:uid="{00000000-0005-0000-0000-00002AEB0000}"/>
    <cellStyle name="Normal 3 4 5 3 4 7" xfId="36021" xr:uid="{00000000-0005-0000-0000-00002BEB0000}"/>
    <cellStyle name="Normal 3 4 5 3 4 8" xfId="44407" xr:uid="{00000000-0005-0000-0000-00002CEB0000}"/>
    <cellStyle name="Normal 3 4 5 3 4 9" xfId="52793" xr:uid="{00000000-0005-0000-0000-00002DEB0000}"/>
    <cellStyle name="Normal 3 4 5 3 5" xfId="819" xr:uid="{00000000-0005-0000-0000-00002EEB0000}"/>
    <cellStyle name="Normal 3 4 5 3 5 2" xfId="6639" xr:uid="{00000000-0005-0000-0000-00002FEB0000}"/>
    <cellStyle name="Normal 3 4 5 3 5 3" xfId="12315" xr:uid="{00000000-0005-0000-0000-000030EB0000}"/>
    <cellStyle name="Normal 3 4 5 3 5 4" xfId="20701" xr:uid="{00000000-0005-0000-0000-000031EB0000}"/>
    <cellStyle name="Normal 3 4 5 3 5 5" xfId="29087" xr:uid="{00000000-0005-0000-0000-000032EB0000}"/>
    <cellStyle name="Normal 3 4 5 3 5 6" xfId="37473" xr:uid="{00000000-0005-0000-0000-000033EB0000}"/>
    <cellStyle name="Normal 3 4 5 3 5 7" xfId="45859" xr:uid="{00000000-0005-0000-0000-000034EB0000}"/>
    <cellStyle name="Normal 3 4 5 3 5 8" xfId="54245" xr:uid="{00000000-0005-0000-0000-000035EB0000}"/>
    <cellStyle name="Normal 3 4 5 3 6" xfId="3671" xr:uid="{00000000-0005-0000-0000-000036EB0000}"/>
    <cellStyle name="Normal 3 4 5 3 6 2" xfId="15025" xr:uid="{00000000-0005-0000-0000-000037EB0000}"/>
    <cellStyle name="Normal 3 4 5 3 6 3" xfId="23411" xr:uid="{00000000-0005-0000-0000-000038EB0000}"/>
    <cellStyle name="Normal 3 4 5 3 6 4" xfId="31797" xr:uid="{00000000-0005-0000-0000-000039EB0000}"/>
    <cellStyle name="Normal 3 4 5 3 6 5" xfId="40183" xr:uid="{00000000-0005-0000-0000-00003AEB0000}"/>
    <cellStyle name="Normal 3 4 5 3 6 6" xfId="48569" xr:uid="{00000000-0005-0000-0000-00003BEB0000}"/>
    <cellStyle name="Normal 3 4 5 3 6 7" xfId="56955" xr:uid="{00000000-0005-0000-0000-00003CEB0000}"/>
    <cellStyle name="Normal 3 4 5 3 7" xfId="6189" xr:uid="{00000000-0005-0000-0000-00003DEB0000}"/>
    <cellStyle name="Normal 3 4 5 3 7 2" xfId="11865" xr:uid="{00000000-0005-0000-0000-00003EEB0000}"/>
    <cellStyle name="Normal 3 4 5 3 7 3" xfId="20251" xr:uid="{00000000-0005-0000-0000-00003FEB0000}"/>
    <cellStyle name="Normal 3 4 5 3 7 4" xfId="28637" xr:uid="{00000000-0005-0000-0000-000040EB0000}"/>
    <cellStyle name="Normal 3 4 5 3 7 5" xfId="37023" xr:uid="{00000000-0005-0000-0000-000041EB0000}"/>
    <cellStyle name="Normal 3 4 5 3 7 6" xfId="45409" xr:uid="{00000000-0005-0000-0000-000042EB0000}"/>
    <cellStyle name="Normal 3 4 5 3 7 7" xfId="53795" xr:uid="{00000000-0005-0000-0000-000043EB0000}"/>
    <cellStyle name="Normal 3 4 5 3 8" xfId="9349" xr:uid="{00000000-0005-0000-0000-000044EB0000}"/>
    <cellStyle name="Normal 3 4 5 3 9" xfId="17735" xr:uid="{00000000-0005-0000-0000-000045EB0000}"/>
    <cellStyle name="Normal 3 4 5 4" xfId="1363" xr:uid="{00000000-0005-0000-0000-000046EB0000}"/>
    <cellStyle name="Normal 3 4 5 4 10" xfId="43388" xr:uid="{00000000-0005-0000-0000-000047EB0000}"/>
    <cellStyle name="Normal 3 4 5 4 11" xfId="51774" xr:uid="{00000000-0005-0000-0000-000048EB0000}"/>
    <cellStyle name="Normal 3 4 5 4 12" xfId="60160" xr:uid="{00000000-0005-0000-0000-000049EB0000}"/>
    <cellStyle name="Normal 3 4 5 4 13" xfId="61524" xr:uid="{00000000-0005-0000-0000-00004AEB0000}"/>
    <cellStyle name="Normal 3 4 5 4 2" xfId="1976" xr:uid="{00000000-0005-0000-0000-00004BEB0000}"/>
    <cellStyle name="Normal 3 4 5 4 2 10" xfId="52301" xr:uid="{00000000-0005-0000-0000-00004CEB0000}"/>
    <cellStyle name="Normal 3 4 5 4 2 11" xfId="60687" xr:uid="{00000000-0005-0000-0000-00004DEB0000}"/>
    <cellStyle name="Normal 3 4 5 4 2 2" xfId="3314" xr:uid="{00000000-0005-0000-0000-00004EEB0000}"/>
    <cellStyle name="Normal 3 4 5 4 2 2 2" xfId="6031" xr:uid="{00000000-0005-0000-0000-00004FEB0000}"/>
    <cellStyle name="Normal 3 4 5 4 2 2 2 2" xfId="17385" xr:uid="{00000000-0005-0000-0000-000050EB0000}"/>
    <cellStyle name="Normal 3 4 5 4 2 2 2 3" xfId="25771" xr:uid="{00000000-0005-0000-0000-000051EB0000}"/>
    <cellStyle name="Normal 3 4 5 4 2 2 2 4" xfId="34157" xr:uid="{00000000-0005-0000-0000-000052EB0000}"/>
    <cellStyle name="Normal 3 4 5 4 2 2 2 5" xfId="42543" xr:uid="{00000000-0005-0000-0000-000053EB0000}"/>
    <cellStyle name="Normal 3 4 5 4 2 2 2 6" xfId="50929" xr:uid="{00000000-0005-0000-0000-000054EB0000}"/>
    <cellStyle name="Normal 3 4 5 4 2 2 2 7" xfId="59315" xr:uid="{00000000-0005-0000-0000-000055EB0000}"/>
    <cellStyle name="Normal 3 4 5 4 2 2 3" xfId="8999" xr:uid="{00000000-0005-0000-0000-000056EB0000}"/>
    <cellStyle name="Normal 3 4 5 4 2 2 3 2" xfId="14675" xr:uid="{00000000-0005-0000-0000-000057EB0000}"/>
    <cellStyle name="Normal 3 4 5 4 2 2 3 3" xfId="23061" xr:uid="{00000000-0005-0000-0000-000058EB0000}"/>
    <cellStyle name="Normal 3 4 5 4 2 2 3 4" xfId="31447" xr:uid="{00000000-0005-0000-0000-000059EB0000}"/>
    <cellStyle name="Normal 3 4 5 4 2 2 3 5" xfId="39833" xr:uid="{00000000-0005-0000-0000-00005AEB0000}"/>
    <cellStyle name="Normal 3 4 5 4 2 2 3 6" xfId="48219" xr:uid="{00000000-0005-0000-0000-00005BEB0000}"/>
    <cellStyle name="Normal 3 4 5 4 2 2 3 7" xfId="56605" xr:uid="{00000000-0005-0000-0000-00005CEB0000}"/>
    <cellStyle name="Normal 3 4 5 4 2 2 4" xfId="11709" xr:uid="{00000000-0005-0000-0000-00005DEB0000}"/>
    <cellStyle name="Normal 3 4 5 4 2 2 5" xfId="20095" xr:uid="{00000000-0005-0000-0000-00005EEB0000}"/>
    <cellStyle name="Normal 3 4 5 4 2 2 6" xfId="28481" xr:uid="{00000000-0005-0000-0000-00005FEB0000}"/>
    <cellStyle name="Normal 3 4 5 4 2 2 7" xfId="36867" xr:uid="{00000000-0005-0000-0000-000060EB0000}"/>
    <cellStyle name="Normal 3 4 5 4 2 2 8" xfId="45253" xr:uid="{00000000-0005-0000-0000-000061EB0000}"/>
    <cellStyle name="Normal 3 4 5 4 2 2 9" xfId="53639" xr:uid="{00000000-0005-0000-0000-000062EB0000}"/>
    <cellStyle name="Normal 3 4 5 4 2 3" xfId="4693" xr:uid="{00000000-0005-0000-0000-000063EB0000}"/>
    <cellStyle name="Normal 3 4 5 4 2 3 2" xfId="16047" xr:uid="{00000000-0005-0000-0000-000064EB0000}"/>
    <cellStyle name="Normal 3 4 5 4 2 3 3" xfId="24433" xr:uid="{00000000-0005-0000-0000-000065EB0000}"/>
    <cellStyle name="Normal 3 4 5 4 2 3 4" xfId="32819" xr:uid="{00000000-0005-0000-0000-000066EB0000}"/>
    <cellStyle name="Normal 3 4 5 4 2 3 5" xfId="41205" xr:uid="{00000000-0005-0000-0000-000067EB0000}"/>
    <cellStyle name="Normal 3 4 5 4 2 3 6" xfId="49591" xr:uid="{00000000-0005-0000-0000-000068EB0000}"/>
    <cellStyle name="Normal 3 4 5 4 2 3 7" xfId="57977" xr:uid="{00000000-0005-0000-0000-000069EB0000}"/>
    <cellStyle name="Normal 3 4 5 4 2 4" xfId="7661" xr:uid="{00000000-0005-0000-0000-00006AEB0000}"/>
    <cellStyle name="Normal 3 4 5 4 2 4 2" xfId="13337" xr:uid="{00000000-0005-0000-0000-00006BEB0000}"/>
    <cellStyle name="Normal 3 4 5 4 2 4 3" xfId="21723" xr:uid="{00000000-0005-0000-0000-00006CEB0000}"/>
    <cellStyle name="Normal 3 4 5 4 2 4 4" xfId="30109" xr:uid="{00000000-0005-0000-0000-00006DEB0000}"/>
    <cellStyle name="Normal 3 4 5 4 2 4 5" xfId="38495" xr:uid="{00000000-0005-0000-0000-00006EEB0000}"/>
    <cellStyle name="Normal 3 4 5 4 2 4 6" xfId="46881" xr:uid="{00000000-0005-0000-0000-00006FEB0000}"/>
    <cellStyle name="Normal 3 4 5 4 2 4 7" xfId="55267" xr:uid="{00000000-0005-0000-0000-000070EB0000}"/>
    <cellStyle name="Normal 3 4 5 4 2 5" xfId="10371" xr:uid="{00000000-0005-0000-0000-000071EB0000}"/>
    <cellStyle name="Normal 3 4 5 4 2 6" xfId="18757" xr:uid="{00000000-0005-0000-0000-000072EB0000}"/>
    <cellStyle name="Normal 3 4 5 4 2 7" xfId="27143" xr:uid="{00000000-0005-0000-0000-000073EB0000}"/>
    <cellStyle name="Normal 3 4 5 4 2 8" xfId="35529" xr:uid="{00000000-0005-0000-0000-000074EB0000}"/>
    <cellStyle name="Normal 3 4 5 4 2 9" xfId="43915" xr:uid="{00000000-0005-0000-0000-000075EB0000}"/>
    <cellStyle name="Normal 3 4 5 4 3" xfId="2469" xr:uid="{00000000-0005-0000-0000-000076EB0000}"/>
    <cellStyle name="Normal 3 4 5 4 3 2" xfId="5186" xr:uid="{00000000-0005-0000-0000-000077EB0000}"/>
    <cellStyle name="Normal 3 4 5 4 3 2 2" xfId="16540" xr:uid="{00000000-0005-0000-0000-000078EB0000}"/>
    <cellStyle name="Normal 3 4 5 4 3 2 3" xfId="24926" xr:uid="{00000000-0005-0000-0000-000079EB0000}"/>
    <cellStyle name="Normal 3 4 5 4 3 2 4" xfId="33312" xr:uid="{00000000-0005-0000-0000-00007AEB0000}"/>
    <cellStyle name="Normal 3 4 5 4 3 2 5" xfId="41698" xr:uid="{00000000-0005-0000-0000-00007BEB0000}"/>
    <cellStyle name="Normal 3 4 5 4 3 2 6" xfId="50084" xr:uid="{00000000-0005-0000-0000-00007CEB0000}"/>
    <cellStyle name="Normal 3 4 5 4 3 2 7" xfId="58470" xr:uid="{00000000-0005-0000-0000-00007DEB0000}"/>
    <cellStyle name="Normal 3 4 5 4 3 3" xfId="8154" xr:uid="{00000000-0005-0000-0000-00007EEB0000}"/>
    <cellStyle name="Normal 3 4 5 4 3 3 2" xfId="13830" xr:uid="{00000000-0005-0000-0000-00007FEB0000}"/>
    <cellStyle name="Normal 3 4 5 4 3 3 3" xfId="22216" xr:uid="{00000000-0005-0000-0000-000080EB0000}"/>
    <cellStyle name="Normal 3 4 5 4 3 3 4" xfId="30602" xr:uid="{00000000-0005-0000-0000-000081EB0000}"/>
    <cellStyle name="Normal 3 4 5 4 3 3 5" xfId="38988" xr:uid="{00000000-0005-0000-0000-000082EB0000}"/>
    <cellStyle name="Normal 3 4 5 4 3 3 6" xfId="47374" xr:uid="{00000000-0005-0000-0000-000083EB0000}"/>
    <cellStyle name="Normal 3 4 5 4 3 3 7" xfId="55760" xr:uid="{00000000-0005-0000-0000-000084EB0000}"/>
    <cellStyle name="Normal 3 4 5 4 3 4" xfId="10864" xr:uid="{00000000-0005-0000-0000-000085EB0000}"/>
    <cellStyle name="Normal 3 4 5 4 3 5" xfId="19250" xr:uid="{00000000-0005-0000-0000-000086EB0000}"/>
    <cellStyle name="Normal 3 4 5 4 3 6" xfId="27636" xr:uid="{00000000-0005-0000-0000-000087EB0000}"/>
    <cellStyle name="Normal 3 4 5 4 3 7" xfId="36022" xr:uid="{00000000-0005-0000-0000-000088EB0000}"/>
    <cellStyle name="Normal 3 4 5 4 3 8" xfId="44408" xr:uid="{00000000-0005-0000-0000-000089EB0000}"/>
    <cellStyle name="Normal 3 4 5 4 3 9" xfId="52794" xr:uid="{00000000-0005-0000-0000-00008AEB0000}"/>
    <cellStyle name="Normal 3 4 5 4 4" xfId="4166" xr:uid="{00000000-0005-0000-0000-00008BEB0000}"/>
    <cellStyle name="Normal 3 4 5 4 4 2" xfId="15520" xr:uid="{00000000-0005-0000-0000-00008CEB0000}"/>
    <cellStyle name="Normal 3 4 5 4 4 3" xfId="23906" xr:uid="{00000000-0005-0000-0000-00008DEB0000}"/>
    <cellStyle name="Normal 3 4 5 4 4 4" xfId="32292" xr:uid="{00000000-0005-0000-0000-00008EEB0000}"/>
    <cellStyle name="Normal 3 4 5 4 4 5" xfId="40678" xr:uid="{00000000-0005-0000-0000-00008FEB0000}"/>
    <cellStyle name="Normal 3 4 5 4 4 6" xfId="49064" xr:uid="{00000000-0005-0000-0000-000090EB0000}"/>
    <cellStyle name="Normal 3 4 5 4 4 7" xfId="57450" xr:uid="{00000000-0005-0000-0000-000091EB0000}"/>
    <cellStyle name="Normal 3 4 5 4 5" xfId="7134" xr:uid="{00000000-0005-0000-0000-000092EB0000}"/>
    <cellStyle name="Normal 3 4 5 4 5 2" xfId="12810" xr:uid="{00000000-0005-0000-0000-000093EB0000}"/>
    <cellStyle name="Normal 3 4 5 4 5 3" xfId="21196" xr:uid="{00000000-0005-0000-0000-000094EB0000}"/>
    <cellStyle name="Normal 3 4 5 4 5 4" xfId="29582" xr:uid="{00000000-0005-0000-0000-000095EB0000}"/>
    <cellStyle name="Normal 3 4 5 4 5 5" xfId="37968" xr:uid="{00000000-0005-0000-0000-000096EB0000}"/>
    <cellStyle name="Normal 3 4 5 4 5 6" xfId="46354" xr:uid="{00000000-0005-0000-0000-000097EB0000}"/>
    <cellStyle name="Normal 3 4 5 4 5 7" xfId="54740" xr:uid="{00000000-0005-0000-0000-000098EB0000}"/>
    <cellStyle name="Normal 3 4 5 4 6" xfId="9844" xr:uid="{00000000-0005-0000-0000-000099EB0000}"/>
    <cellStyle name="Normal 3 4 5 4 7" xfId="18230" xr:uid="{00000000-0005-0000-0000-00009AEB0000}"/>
    <cellStyle name="Normal 3 4 5 4 8" xfId="26616" xr:uid="{00000000-0005-0000-0000-00009BEB0000}"/>
    <cellStyle name="Normal 3 4 5 4 9" xfId="35002" xr:uid="{00000000-0005-0000-0000-00009CEB0000}"/>
    <cellStyle name="Normal 3 4 5 5" xfId="1358" xr:uid="{00000000-0005-0000-0000-00009DEB0000}"/>
    <cellStyle name="Normal 3 4 5 5 10" xfId="51769" xr:uid="{00000000-0005-0000-0000-00009EEB0000}"/>
    <cellStyle name="Normal 3 4 5 5 11" xfId="60155" xr:uid="{00000000-0005-0000-0000-00009FEB0000}"/>
    <cellStyle name="Normal 3 4 5 5 2" xfId="3309" xr:uid="{00000000-0005-0000-0000-0000A0EB0000}"/>
    <cellStyle name="Normal 3 4 5 5 2 2" xfId="6026" xr:uid="{00000000-0005-0000-0000-0000A1EB0000}"/>
    <cellStyle name="Normal 3 4 5 5 2 2 2" xfId="17380" xr:uid="{00000000-0005-0000-0000-0000A2EB0000}"/>
    <cellStyle name="Normal 3 4 5 5 2 2 3" xfId="25766" xr:uid="{00000000-0005-0000-0000-0000A3EB0000}"/>
    <cellStyle name="Normal 3 4 5 5 2 2 4" xfId="34152" xr:uid="{00000000-0005-0000-0000-0000A4EB0000}"/>
    <cellStyle name="Normal 3 4 5 5 2 2 5" xfId="42538" xr:uid="{00000000-0005-0000-0000-0000A5EB0000}"/>
    <cellStyle name="Normal 3 4 5 5 2 2 6" xfId="50924" xr:uid="{00000000-0005-0000-0000-0000A6EB0000}"/>
    <cellStyle name="Normal 3 4 5 5 2 2 7" xfId="59310" xr:uid="{00000000-0005-0000-0000-0000A7EB0000}"/>
    <cellStyle name="Normal 3 4 5 5 2 3" xfId="8994" xr:uid="{00000000-0005-0000-0000-0000A8EB0000}"/>
    <cellStyle name="Normal 3 4 5 5 2 3 2" xfId="14670" xr:uid="{00000000-0005-0000-0000-0000A9EB0000}"/>
    <cellStyle name="Normal 3 4 5 5 2 3 3" xfId="23056" xr:uid="{00000000-0005-0000-0000-0000AAEB0000}"/>
    <cellStyle name="Normal 3 4 5 5 2 3 4" xfId="31442" xr:uid="{00000000-0005-0000-0000-0000ABEB0000}"/>
    <cellStyle name="Normal 3 4 5 5 2 3 5" xfId="39828" xr:uid="{00000000-0005-0000-0000-0000ACEB0000}"/>
    <cellStyle name="Normal 3 4 5 5 2 3 6" xfId="48214" xr:uid="{00000000-0005-0000-0000-0000ADEB0000}"/>
    <cellStyle name="Normal 3 4 5 5 2 3 7" xfId="56600" xr:uid="{00000000-0005-0000-0000-0000AEEB0000}"/>
    <cellStyle name="Normal 3 4 5 5 2 4" xfId="11704" xr:uid="{00000000-0005-0000-0000-0000AFEB0000}"/>
    <cellStyle name="Normal 3 4 5 5 2 5" xfId="20090" xr:uid="{00000000-0005-0000-0000-0000B0EB0000}"/>
    <cellStyle name="Normal 3 4 5 5 2 6" xfId="28476" xr:uid="{00000000-0005-0000-0000-0000B1EB0000}"/>
    <cellStyle name="Normal 3 4 5 5 2 7" xfId="36862" xr:uid="{00000000-0005-0000-0000-0000B2EB0000}"/>
    <cellStyle name="Normal 3 4 5 5 2 8" xfId="45248" xr:uid="{00000000-0005-0000-0000-0000B3EB0000}"/>
    <cellStyle name="Normal 3 4 5 5 2 9" xfId="53634" xr:uid="{00000000-0005-0000-0000-0000B4EB0000}"/>
    <cellStyle name="Normal 3 4 5 5 3" xfId="4161" xr:uid="{00000000-0005-0000-0000-0000B5EB0000}"/>
    <cellStyle name="Normal 3 4 5 5 3 2" xfId="15515" xr:uid="{00000000-0005-0000-0000-0000B6EB0000}"/>
    <cellStyle name="Normal 3 4 5 5 3 3" xfId="23901" xr:uid="{00000000-0005-0000-0000-0000B7EB0000}"/>
    <cellStyle name="Normal 3 4 5 5 3 4" xfId="32287" xr:uid="{00000000-0005-0000-0000-0000B8EB0000}"/>
    <cellStyle name="Normal 3 4 5 5 3 5" xfId="40673" xr:uid="{00000000-0005-0000-0000-0000B9EB0000}"/>
    <cellStyle name="Normal 3 4 5 5 3 6" xfId="49059" xr:uid="{00000000-0005-0000-0000-0000BAEB0000}"/>
    <cellStyle name="Normal 3 4 5 5 3 7" xfId="57445" xr:uid="{00000000-0005-0000-0000-0000BBEB0000}"/>
    <cellStyle name="Normal 3 4 5 5 4" xfId="7129" xr:uid="{00000000-0005-0000-0000-0000BCEB0000}"/>
    <cellStyle name="Normal 3 4 5 5 4 2" xfId="12805" xr:uid="{00000000-0005-0000-0000-0000BDEB0000}"/>
    <cellStyle name="Normal 3 4 5 5 4 3" xfId="21191" xr:uid="{00000000-0005-0000-0000-0000BEEB0000}"/>
    <cellStyle name="Normal 3 4 5 5 4 4" xfId="29577" xr:uid="{00000000-0005-0000-0000-0000BFEB0000}"/>
    <cellStyle name="Normal 3 4 5 5 4 5" xfId="37963" xr:uid="{00000000-0005-0000-0000-0000C0EB0000}"/>
    <cellStyle name="Normal 3 4 5 5 4 6" xfId="46349" xr:uid="{00000000-0005-0000-0000-0000C1EB0000}"/>
    <cellStyle name="Normal 3 4 5 5 4 7" xfId="54735" xr:uid="{00000000-0005-0000-0000-0000C2EB0000}"/>
    <cellStyle name="Normal 3 4 5 5 5" xfId="9839" xr:uid="{00000000-0005-0000-0000-0000C3EB0000}"/>
    <cellStyle name="Normal 3 4 5 5 6" xfId="18225" xr:uid="{00000000-0005-0000-0000-0000C4EB0000}"/>
    <cellStyle name="Normal 3 4 5 5 7" xfId="26611" xr:uid="{00000000-0005-0000-0000-0000C5EB0000}"/>
    <cellStyle name="Normal 3 4 5 5 8" xfId="34997" xr:uid="{00000000-0005-0000-0000-0000C6EB0000}"/>
    <cellStyle name="Normal 3 4 5 5 9" xfId="43383" xr:uid="{00000000-0005-0000-0000-0000C7EB0000}"/>
    <cellStyle name="Normal 3 4 5 6" xfId="1796" xr:uid="{00000000-0005-0000-0000-0000C8EB0000}"/>
    <cellStyle name="Normal 3 4 5 6 10" xfId="52121" xr:uid="{00000000-0005-0000-0000-0000C9EB0000}"/>
    <cellStyle name="Normal 3 4 5 6 11" xfId="60507" xr:uid="{00000000-0005-0000-0000-0000CAEB0000}"/>
    <cellStyle name="Normal 3 4 5 6 2" xfId="2816" xr:uid="{00000000-0005-0000-0000-0000CBEB0000}"/>
    <cellStyle name="Normal 3 4 5 6 2 2" xfId="5533" xr:uid="{00000000-0005-0000-0000-0000CCEB0000}"/>
    <cellStyle name="Normal 3 4 5 6 2 2 2" xfId="16887" xr:uid="{00000000-0005-0000-0000-0000CDEB0000}"/>
    <cellStyle name="Normal 3 4 5 6 2 2 3" xfId="25273" xr:uid="{00000000-0005-0000-0000-0000CEEB0000}"/>
    <cellStyle name="Normal 3 4 5 6 2 2 4" xfId="33659" xr:uid="{00000000-0005-0000-0000-0000CFEB0000}"/>
    <cellStyle name="Normal 3 4 5 6 2 2 5" xfId="42045" xr:uid="{00000000-0005-0000-0000-0000D0EB0000}"/>
    <cellStyle name="Normal 3 4 5 6 2 2 6" xfId="50431" xr:uid="{00000000-0005-0000-0000-0000D1EB0000}"/>
    <cellStyle name="Normal 3 4 5 6 2 2 7" xfId="58817" xr:uid="{00000000-0005-0000-0000-0000D2EB0000}"/>
    <cellStyle name="Normal 3 4 5 6 2 3" xfId="8501" xr:uid="{00000000-0005-0000-0000-0000D3EB0000}"/>
    <cellStyle name="Normal 3 4 5 6 2 3 2" xfId="14177" xr:uid="{00000000-0005-0000-0000-0000D4EB0000}"/>
    <cellStyle name="Normal 3 4 5 6 2 3 3" xfId="22563" xr:uid="{00000000-0005-0000-0000-0000D5EB0000}"/>
    <cellStyle name="Normal 3 4 5 6 2 3 4" xfId="30949" xr:uid="{00000000-0005-0000-0000-0000D6EB0000}"/>
    <cellStyle name="Normal 3 4 5 6 2 3 5" xfId="39335" xr:uid="{00000000-0005-0000-0000-0000D7EB0000}"/>
    <cellStyle name="Normal 3 4 5 6 2 3 6" xfId="47721" xr:uid="{00000000-0005-0000-0000-0000D8EB0000}"/>
    <cellStyle name="Normal 3 4 5 6 2 3 7" xfId="56107" xr:uid="{00000000-0005-0000-0000-0000D9EB0000}"/>
    <cellStyle name="Normal 3 4 5 6 2 4" xfId="11211" xr:uid="{00000000-0005-0000-0000-0000DAEB0000}"/>
    <cellStyle name="Normal 3 4 5 6 2 5" xfId="19597" xr:uid="{00000000-0005-0000-0000-0000DBEB0000}"/>
    <cellStyle name="Normal 3 4 5 6 2 6" xfId="27983" xr:uid="{00000000-0005-0000-0000-0000DCEB0000}"/>
    <cellStyle name="Normal 3 4 5 6 2 7" xfId="36369" xr:uid="{00000000-0005-0000-0000-0000DDEB0000}"/>
    <cellStyle name="Normal 3 4 5 6 2 8" xfId="44755" xr:uid="{00000000-0005-0000-0000-0000DEEB0000}"/>
    <cellStyle name="Normal 3 4 5 6 2 9" xfId="53141" xr:uid="{00000000-0005-0000-0000-0000DFEB0000}"/>
    <cellStyle name="Normal 3 4 5 6 3" xfId="4513" xr:uid="{00000000-0005-0000-0000-0000E0EB0000}"/>
    <cellStyle name="Normal 3 4 5 6 3 2" xfId="15867" xr:uid="{00000000-0005-0000-0000-0000E1EB0000}"/>
    <cellStyle name="Normal 3 4 5 6 3 3" xfId="24253" xr:uid="{00000000-0005-0000-0000-0000E2EB0000}"/>
    <cellStyle name="Normal 3 4 5 6 3 4" xfId="32639" xr:uid="{00000000-0005-0000-0000-0000E3EB0000}"/>
    <cellStyle name="Normal 3 4 5 6 3 5" xfId="41025" xr:uid="{00000000-0005-0000-0000-0000E4EB0000}"/>
    <cellStyle name="Normal 3 4 5 6 3 6" xfId="49411" xr:uid="{00000000-0005-0000-0000-0000E5EB0000}"/>
    <cellStyle name="Normal 3 4 5 6 3 7" xfId="57797" xr:uid="{00000000-0005-0000-0000-0000E6EB0000}"/>
    <cellStyle name="Normal 3 4 5 6 4" xfId="7481" xr:uid="{00000000-0005-0000-0000-0000E7EB0000}"/>
    <cellStyle name="Normal 3 4 5 6 4 2" xfId="13157" xr:uid="{00000000-0005-0000-0000-0000E8EB0000}"/>
    <cellStyle name="Normal 3 4 5 6 4 3" xfId="21543" xr:uid="{00000000-0005-0000-0000-0000E9EB0000}"/>
    <cellStyle name="Normal 3 4 5 6 4 4" xfId="29929" xr:uid="{00000000-0005-0000-0000-0000EAEB0000}"/>
    <cellStyle name="Normal 3 4 5 6 4 5" xfId="38315" xr:uid="{00000000-0005-0000-0000-0000EBEB0000}"/>
    <cellStyle name="Normal 3 4 5 6 4 6" xfId="46701" xr:uid="{00000000-0005-0000-0000-0000ECEB0000}"/>
    <cellStyle name="Normal 3 4 5 6 4 7" xfId="55087" xr:uid="{00000000-0005-0000-0000-0000EDEB0000}"/>
    <cellStyle name="Normal 3 4 5 6 5" xfId="10191" xr:uid="{00000000-0005-0000-0000-0000EEEB0000}"/>
    <cellStyle name="Normal 3 4 5 6 6" xfId="18577" xr:uid="{00000000-0005-0000-0000-0000EFEB0000}"/>
    <cellStyle name="Normal 3 4 5 6 7" xfId="26963" xr:uid="{00000000-0005-0000-0000-0000F0EB0000}"/>
    <cellStyle name="Normal 3 4 5 6 8" xfId="35349" xr:uid="{00000000-0005-0000-0000-0000F1EB0000}"/>
    <cellStyle name="Normal 3 4 5 6 9" xfId="43735" xr:uid="{00000000-0005-0000-0000-0000F2EB0000}"/>
    <cellStyle name="Normal 3 4 5 7" xfId="2464" xr:uid="{00000000-0005-0000-0000-0000F3EB0000}"/>
    <cellStyle name="Normal 3 4 5 7 2" xfId="5181" xr:uid="{00000000-0005-0000-0000-0000F4EB0000}"/>
    <cellStyle name="Normal 3 4 5 7 2 2" xfId="16535" xr:uid="{00000000-0005-0000-0000-0000F5EB0000}"/>
    <cellStyle name="Normal 3 4 5 7 2 3" xfId="24921" xr:uid="{00000000-0005-0000-0000-0000F6EB0000}"/>
    <cellStyle name="Normal 3 4 5 7 2 4" xfId="33307" xr:uid="{00000000-0005-0000-0000-0000F7EB0000}"/>
    <cellStyle name="Normal 3 4 5 7 2 5" xfId="41693" xr:uid="{00000000-0005-0000-0000-0000F8EB0000}"/>
    <cellStyle name="Normal 3 4 5 7 2 6" xfId="50079" xr:uid="{00000000-0005-0000-0000-0000F9EB0000}"/>
    <cellStyle name="Normal 3 4 5 7 2 7" xfId="58465" xr:uid="{00000000-0005-0000-0000-0000FAEB0000}"/>
    <cellStyle name="Normal 3 4 5 7 3" xfId="8149" xr:uid="{00000000-0005-0000-0000-0000FBEB0000}"/>
    <cellStyle name="Normal 3 4 5 7 3 2" xfId="13825" xr:uid="{00000000-0005-0000-0000-0000FCEB0000}"/>
    <cellStyle name="Normal 3 4 5 7 3 3" xfId="22211" xr:uid="{00000000-0005-0000-0000-0000FDEB0000}"/>
    <cellStyle name="Normal 3 4 5 7 3 4" xfId="30597" xr:uid="{00000000-0005-0000-0000-0000FEEB0000}"/>
    <cellStyle name="Normal 3 4 5 7 3 5" xfId="38983" xr:uid="{00000000-0005-0000-0000-0000FFEB0000}"/>
    <cellStyle name="Normal 3 4 5 7 3 6" xfId="47369" xr:uid="{00000000-0005-0000-0000-000000EC0000}"/>
    <cellStyle name="Normal 3 4 5 7 3 7" xfId="55755" xr:uid="{00000000-0005-0000-0000-000001EC0000}"/>
    <cellStyle name="Normal 3 4 5 7 4" xfId="10859" xr:uid="{00000000-0005-0000-0000-000002EC0000}"/>
    <cellStyle name="Normal 3 4 5 7 5" xfId="19245" xr:uid="{00000000-0005-0000-0000-000003EC0000}"/>
    <cellStyle name="Normal 3 4 5 7 6" xfId="27631" xr:uid="{00000000-0005-0000-0000-000004EC0000}"/>
    <cellStyle name="Normal 3 4 5 7 7" xfId="36017" xr:uid="{00000000-0005-0000-0000-000005EC0000}"/>
    <cellStyle name="Normal 3 4 5 7 8" xfId="44403" xr:uid="{00000000-0005-0000-0000-000006EC0000}"/>
    <cellStyle name="Normal 3 4 5 7 9" xfId="52789" xr:uid="{00000000-0005-0000-0000-000007EC0000}"/>
    <cellStyle name="Normal 3 4 5 8" xfId="817" xr:uid="{00000000-0005-0000-0000-000008EC0000}"/>
    <cellStyle name="Normal 3 4 5 8 2" xfId="6636" xr:uid="{00000000-0005-0000-0000-000009EC0000}"/>
    <cellStyle name="Normal 3 4 5 8 3" xfId="12312" xr:uid="{00000000-0005-0000-0000-00000AEC0000}"/>
    <cellStyle name="Normal 3 4 5 8 4" xfId="20698" xr:uid="{00000000-0005-0000-0000-00000BEC0000}"/>
    <cellStyle name="Normal 3 4 5 8 5" xfId="29084" xr:uid="{00000000-0005-0000-0000-00000CEC0000}"/>
    <cellStyle name="Normal 3 4 5 8 6" xfId="37470" xr:uid="{00000000-0005-0000-0000-00000DEC0000}"/>
    <cellStyle name="Normal 3 4 5 8 7" xfId="45856" xr:uid="{00000000-0005-0000-0000-00000EEC0000}"/>
    <cellStyle name="Normal 3 4 5 8 8" xfId="54242" xr:uid="{00000000-0005-0000-0000-00000FEC0000}"/>
    <cellStyle name="Normal 3 4 5 9" xfId="3668" xr:uid="{00000000-0005-0000-0000-000010EC0000}"/>
    <cellStyle name="Normal 3 4 5 9 2" xfId="15022" xr:uid="{00000000-0005-0000-0000-000011EC0000}"/>
    <cellStyle name="Normal 3 4 5 9 3" xfId="23408" xr:uid="{00000000-0005-0000-0000-000012EC0000}"/>
    <cellStyle name="Normal 3 4 5 9 4" xfId="31794" xr:uid="{00000000-0005-0000-0000-000013EC0000}"/>
    <cellStyle name="Normal 3 4 5 9 5" xfId="40180" xr:uid="{00000000-0005-0000-0000-000014EC0000}"/>
    <cellStyle name="Normal 3 4 5 9 6" xfId="48566" xr:uid="{00000000-0005-0000-0000-000015EC0000}"/>
    <cellStyle name="Normal 3 4 5 9 7" xfId="56952" xr:uid="{00000000-0005-0000-0000-000016EC0000}"/>
    <cellStyle name="Normal 3 4 5_Sheet1" xfId="537" xr:uid="{00000000-0005-0000-0000-000017EC0000}"/>
    <cellStyle name="Normal 3 4 6" xfId="538" xr:uid="{00000000-0005-0000-0000-000018EC0000}"/>
    <cellStyle name="Normal 3 4 6 10" xfId="9350" xr:uid="{00000000-0005-0000-0000-000019EC0000}"/>
    <cellStyle name="Normal 3 4 6 11" xfId="17736" xr:uid="{00000000-0005-0000-0000-00001AEC0000}"/>
    <cellStyle name="Normal 3 4 6 12" xfId="26122" xr:uid="{00000000-0005-0000-0000-00001BEC0000}"/>
    <cellStyle name="Normal 3 4 6 13" xfId="34508" xr:uid="{00000000-0005-0000-0000-00001CEC0000}"/>
    <cellStyle name="Normal 3 4 6 14" xfId="42894" xr:uid="{00000000-0005-0000-0000-00001DEC0000}"/>
    <cellStyle name="Normal 3 4 6 15" xfId="51280" xr:uid="{00000000-0005-0000-0000-00001EEC0000}"/>
    <cellStyle name="Normal 3 4 6 16" xfId="59666" xr:uid="{00000000-0005-0000-0000-00001FEC0000}"/>
    <cellStyle name="Normal 3 4 6 17" xfId="61033" xr:uid="{00000000-0005-0000-0000-000020EC0000}"/>
    <cellStyle name="Normal 3 4 6 2" xfId="539" xr:uid="{00000000-0005-0000-0000-000021EC0000}"/>
    <cellStyle name="Normal 3 4 6 2 10" xfId="34509" xr:uid="{00000000-0005-0000-0000-000022EC0000}"/>
    <cellStyle name="Normal 3 4 6 2 11" xfId="42895" xr:uid="{00000000-0005-0000-0000-000023EC0000}"/>
    <cellStyle name="Normal 3 4 6 2 12" xfId="51281" xr:uid="{00000000-0005-0000-0000-000024EC0000}"/>
    <cellStyle name="Normal 3 4 6 2 13" xfId="59667" xr:uid="{00000000-0005-0000-0000-000025EC0000}"/>
    <cellStyle name="Normal 3 4 6 2 14" xfId="61034" xr:uid="{00000000-0005-0000-0000-000026EC0000}"/>
    <cellStyle name="Normal 3 4 6 2 2" xfId="1365" xr:uid="{00000000-0005-0000-0000-000027EC0000}"/>
    <cellStyle name="Normal 3 4 6 2 2 10" xfId="51776" xr:uid="{00000000-0005-0000-0000-000028EC0000}"/>
    <cellStyle name="Normal 3 4 6 2 2 11" xfId="60162" xr:uid="{00000000-0005-0000-0000-000029EC0000}"/>
    <cellStyle name="Normal 3 4 6 2 2 12" xfId="61529" xr:uid="{00000000-0005-0000-0000-00002AEC0000}"/>
    <cellStyle name="Normal 3 4 6 2 2 2" xfId="3316" xr:uid="{00000000-0005-0000-0000-00002BEC0000}"/>
    <cellStyle name="Normal 3 4 6 2 2 2 2" xfId="6033" xr:uid="{00000000-0005-0000-0000-00002CEC0000}"/>
    <cellStyle name="Normal 3 4 6 2 2 2 2 2" xfId="17387" xr:uid="{00000000-0005-0000-0000-00002DEC0000}"/>
    <cellStyle name="Normal 3 4 6 2 2 2 2 3" xfId="25773" xr:uid="{00000000-0005-0000-0000-00002EEC0000}"/>
    <cellStyle name="Normal 3 4 6 2 2 2 2 4" xfId="34159" xr:uid="{00000000-0005-0000-0000-00002FEC0000}"/>
    <cellStyle name="Normal 3 4 6 2 2 2 2 5" xfId="42545" xr:uid="{00000000-0005-0000-0000-000030EC0000}"/>
    <cellStyle name="Normal 3 4 6 2 2 2 2 6" xfId="50931" xr:uid="{00000000-0005-0000-0000-000031EC0000}"/>
    <cellStyle name="Normal 3 4 6 2 2 2 2 7" xfId="59317" xr:uid="{00000000-0005-0000-0000-000032EC0000}"/>
    <cellStyle name="Normal 3 4 6 2 2 2 3" xfId="9001" xr:uid="{00000000-0005-0000-0000-000033EC0000}"/>
    <cellStyle name="Normal 3 4 6 2 2 2 3 2" xfId="14677" xr:uid="{00000000-0005-0000-0000-000034EC0000}"/>
    <cellStyle name="Normal 3 4 6 2 2 2 3 3" xfId="23063" xr:uid="{00000000-0005-0000-0000-000035EC0000}"/>
    <cellStyle name="Normal 3 4 6 2 2 2 3 4" xfId="31449" xr:uid="{00000000-0005-0000-0000-000036EC0000}"/>
    <cellStyle name="Normal 3 4 6 2 2 2 3 5" xfId="39835" xr:uid="{00000000-0005-0000-0000-000037EC0000}"/>
    <cellStyle name="Normal 3 4 6 2 2 2 3 6" xfId="48221" xr:uid="{00000000-0005-0000-0000-000038EC0000}"/>
    <cellStyle name="Normal 3 4 6 2 2 2 3 7" xfId="56607" xr:uid="{00000000-0005-0000-0000-000039EC0000}"/>
    <cellStyle name="Normal 3 4 6 2 2 2 4" xfId="11711" xr:uid="{00000000-0005-0000-0000-00003AEC0000}"/>
    <cellStyle name="Normal 3 4 6 2 2 2 5" xfId="20097" xr:uid="{00000000-0005-0000-0000-00003BEC0000}"/>
    <cellStyle name="Normal 3 4 6 2 2 2 6" xfId="28483" xr:uid="{00000000-0005-0000-0000-00003CEC0000}"/>
    <cellStyle name="Normal 3 4 6 2 2 2 7" xfId="36869" xr:uid="{00000000-0005-0000-0000-00003DEC0000}"/>
    <cellStyle name="Normal 3 4 6 2 2 2 8" xfId="45255" xr:uid="{00000000-0005-0000-0000-00003EEC0000}"/>
    <cellStyle name="Normal 3 4 6 2 2 2 9" xfId="53641" xr:uid="{00000000-0005-0000-0000-00003FEC0000}"/>
    <cellStyle name="Normal 3 4 6 2 2 3" xfId="4168" xr:uid="{00000000-0005-0000-0000-000040EC0000}"/>
    <cellStyle name="Normal 3 4 6 2 2 3 2" xfId="15522" xr:uid="{00000000-0005-0000-0000-000041EC0000}"/>
    <cellStyle name="Normal 3 4 6 2 2 3 3" xfId="23908" xr:uid="{00000000-0005-0000-0000-000042EC0000}"/>
    <cellStyle name="Normal 3 4 6 2 2 3 4" xfId="32294" xr:uid="{00000000-0005-0000-0000-000043EC0000}"/>
    <cellStyle name="Normal 3 4 6 2 2 3 5" xfId="40680" xr:uid="{00000000-0005-0000-0000-000044EC0000}"/>
    <cellStyle name="Normal 3 4 6 2 2 3 6" xfId="49066" xr:uid="{00000000-0005-0000-0000-000045EC0000}"/>
    <cellStyle name="Normal 3 4 6 2 2 3 7" xfId="57452" xr:uid="{00000000-0005-0000-0000-000046EC0000}"/>
    <cellStyle name="Normal 3 4 6 2 2 4" xfId="7136" xr:uid="{00000000-0005-0000-0000-000047EC0000}"/>
    <cellStyle name="Normal 3 4 6 2 2 4 2" xfId="12812" xr:uid="{00000000-0005-0000-0000-000048EC0000}"/>
    <cellStyle name="Normal 3 4 6 2 2 4 3" xfId="21198" xr:uid="{00000000-0005-0000-0000-000049EC0000}"/>
    <cellStyle name="Normal 3 4 6 2 2 4 4" xfId="29584" xr:uid="{00000000-0005-0000-0000-00004AEC0000}"/>
    <cellStyle name="Normal 3 4 6 2 2 4 5" xfId="37970" xr:uid="{00000000-0005-0000-0000-00004BEC0000}"/>
    <cellStyle name="Normal 3 4 6 2 2 4 6" xfId="46356" xr:uid="{00000000-0005-0000-0000-00004CEC0000}"/>
    <cellStyle name="Normal 3 4 6 2 2 4 7" xfId="54742" xr:uid="{00000000-0005-0000-0000-00004DEC0000}"/>
    <cellStyle name="Normal 3 4 6 2 2 5" xfId="9846" xr:uid="{00000000-0005-0000-0000-00004EEC0000}"/>
    <cellStyle name="Normal 3 4 6 2 2 6" xfId="18232" xr:uid="{00000000-0005-0000-0000-00004FEC0000}"/>
    <cellStyle name="Normal 3 4 6 2 2 7" xfId="26618" xr:uid="{00000000-0005-0000-0000-000050EC0000}"/>
    <cellStyle name="Normal 3 4 6 2 2 8" xfId="35004" xr:uid="{00000000-0005-0000-0000-000051EC0000}"/>
    <cellStyle name="Normal 3 4 6 2 2 9" xfId="43390" xr:uid="{00000000-0005-0000-0000-000052EC0000}"/>
    <cellStyle name="Normal 3 4 6 2 3" xfId="1801" xr:uid="{00000000-0005-0000-0000-000053EC0000}"/>
    <cellStyle name="Normal 3 4 6 2 3 10" xfId="52126" xr:uid="{00000000-0005-0000-0000-000054EC0000}"/>
    <cellStyle name="Normal 3 4 6 2 3 11" xfId="60512" xr:uid="{00000000-0005-0000-0000-000055EC0000}"/>
    <cellStyle name="Normal 3 4 6 2 3 2" xfId="2821" xr:uid="{00000000-0005-0000-0000-000056EC0000}"/>
    <cellStyle name="Normal 3 4 6 2 3 2 2" xfId="5538" xr:uid="{00000000-0005-0000-0000-000057EC0000}"/>
    <cellStyle name="Normal 3 4 6 2 3 2 2 2" xfId="16892" xr:uid="{00000000-0005-0000-0000-000058EC0000}"/>
    <cellStyle name="Normal 3 4 6 2 3 2 2 3" xfId="25278" xr:uid="{00000000-0005-0000-0000-000059EC0000}"/>
    <cellStyle name="Normal 3 4 6 2 3 2 2 4" xfId="33664" xr:uid="{00000000-0005-0000-0000-00005AEC0000}"/>
    <cellStyle name="Normal 3 4 6 2 3 2 2 5" xfId="42050" xr:uid="{00000000-0005-0000-0000-00005BEC0000}"/>
    <cellStyle name="Normal 3 4 6 2 3 2 2 6" xfId="50436" xr:uid="{00000000-0005-0000-0000-00005CEC0000}"/>
    <cellStyle name="Normal 3 4 6 2 3 2 2 7" xfId="58822" xr:uid="{00000000-0005-0000-0000-00005DEC0000}"/>
    <cellStyle name="Normal 3 4 6 2 3 2 3" xfId="8506" xr:uid="{00000000-0005-0000-0000-00005EEC0000}"/>
    <cellStyle name="Normal 3 4 6 2 3 2 3 2" xfId="14182" xr:uid="{00000000-0005-0000-0000-00005FEC0000}"/>
    <cellStyle name="Normal 3 4 6 2 3 2 3 3" xfId="22568" xr:uid="{00000000-0005-0000-0000-000060EC0000}"/>
    <cellStyle name="Normal 3 4 6 2 3 2 3 4" xfId="30954" xr:uid="{00000000-0005-0000-0000-000061EC0000}"/>
    <cellStyle name="Normal 3 4 6 2 3 2 3 5" xfId="39340" xr:uid="{00000000-0005-0000-0000-000062EC0000}"/>
    <cellStyle name="Normal 3 4 6 2 3 2 3 6" xfId="47726" xr:uid="{00000000-0005-0000-0000-000063EC0000}"/>
    <cellStyle name="Normal 3 4 6 2 3 2 3 7" xfId="56112" xr:uid="{00000000-0005-0000-0000-000064EC0000}"/>
    <cellStyle name="Normal 3 4 6 2 3 2 4" xfId="11216" xr:uid="{00000000-0005-0000-0000-000065EC0000}"/>
    <cellStyle name="Normal 3 4 6 2 3 2 5" xfId="19602" xr:uid="{00000000-0005-0000-0000-000066EC0000}"/>
    <cellStyle name="Normal 3 4 6 2 3 2 6" xfId="27988" xr:uid="{00000000-0005-0000-0000-000067EC0000}"/>
    <cellStyle name="Normal 3 4 6 2 3 2 7" xfId="36374" xr:uid="{00000000-0005-0000-0000-000068EC0000}"/>
    <cellStyle name="Normal 3 4 6 2 3 2 8" xfId="44760" xr:uid="{00000000-0005-0000-0000-000069EC0000}"/>
    <cellStyle name="Normal 3 4 6 2 3 2 9" xfId="53146" xr:uid="{00000000-0005-0000-0000-00006AEC0000}"/>
    <cellStyle name="Normal 3 4 6 2 3 3" xfId="4518" xr:uid="{00000000-0005-0000-0000-00006BEC0000}"/>
    <cellStyle name="Normal 3 4 6 2 3 3 2" xfId="15872" xr:uid="{00000000-0005-0000-0000-00006CEC0000}"/>
    <cellStyle name="Normal 3 4 6 2 3 3 3" xfId="24258" xr:uid="{00000000-0005-0000-0000-00006DEC0000}"/>
    <cellStyle name="Normal 3 4 6 2 3 3 4" xfId="32644" xr:uid="{00000000-0005-0000-0000-00006EEC0000}"/>
    <cellStyle name="Normal 3 4 6 2 3 3 5" xfId="41030" xr:uid="{00000000-0005-0000-0000-00006FEC0000}"/>
    <cellStyle name="Normal 3 4 6 2 3 3 6" xfId="49416" xr:uid="{00000000-0005-0000-0000-000070EC0000}"/>
    <cellStyle name="Normal 3 4 6 2 3 3 7" xfId="57802" xr:uid="{00000000-0005-0000-0000-000071EC0000}"/>
    <cellStyle name="Normal 3 4 6 2 3 4" xfId="7486" xr:uid="{00000000-0005-0000-0000-000072EC0000}"/>
    <cellStyle name="Normal 3 4 6 2 3 4 2" xfId="13162" xr:uid="{00000000-0005-0000-0000-000073EC0000}"/>
    <cellStyle name="Normal 3 4 6 2 3 4 3" xfId="21548" xr:uid="{00000000-0005-0000-0000-000074EC0000}"/>
    <cellStyle name="Normal 3 4 6 2 3 4 4" xfId="29934" xr:uid="{00000000-0005-0000-0000-000075EC0000}"/>
    <cellStyle name="Normal 3 4 6 2 3 4 5" xfId="38320" xr:uid="{00000000-0005-0000-0000-000076EC0000}"/>
    <cellStyle name="Normal 3 4 6 2 3 4 6" xfId="46706" xr:uid="{00000000-0005-0000-0000-000077EC0000}"/>
    <cellStyle name="Normal 3 4 6 2 3 4 7" xfId="55092" xr:uid="{00000000-0005-0000-0000-000078EC0000}"/>
    <cellStyle name="Normal 3 4 6 2 3 5" xfId="10196" xr:uid="{00000000-0005-0000-0000-000079EC0000}"/>
    <cellStyle name="Normal 3 4 6 2 3 6" xfId="18582" xr:uid="{00000000-0005-0000-0000-00007AEC0000}"/>
    <cellStyle name="Normal 3 4 6 2 3 7" xfId="26968" xr:uid="{00000000-0005-0000-0000-00007BEC0000}"/>
    <cellStyle name="Normal 3 4 6 2 3 8" xfId="35354" xr:uid="{00000000-0005-0000-0000-00007CEC0000}"/>
    <cellStyle name="Normal 3 4 6 2 3 9" xfId="43740" xr:uid="{00000000-0005-0000-0000-00007DEC0000}"/>
    <cellStyle name="Normal 3 4 6 2 4" xfId="2471" xr:uid="{00000000-0005-0000-0000-00007EEC0000}"/>
    <cellStyle name="Normal 3 4 6 2 4 2" xfId="5188" xr:uid="{00000000-0005-0000-0000-00007FEC0000}"/>
    <cellStyle name="Normal 3 4 6 2 4 2 2" xfId="16542" xr:uid="{00000000-0005-0000-0000-000080EC0000}"/>
    <cellStyle name="Normal 3 4 6 2 4 2 3" xfId="24928" xr:uid="{00000000-0005-0000-0000-000081EC0000}"/>
    <cellStyle name="Normal 3 4 6 2 4 2 4" xfId="33314" xr:uid="{00000000-0005-0000-0000-000082EC0000}"/>
    <cellStyle name="Normal 3 4 6 2 4 2 5" xfId="41700" xr:uid="{00000000-0005-0000-0000-000083EC0000}"/>
    <cellStyle name="Normal 3 4 6 2 4 2 6" xfId="50086" xr:uid="{00000000-0005-0000-0000-000084EC0000}"/>
    <cellStyle name="Normal 3 4 6 2 4 2 7" xfId="58472" xr:uid="{00000000-0005-0000-0000-000085EC0000}"/>
    <cellStyle name="Normal 3 4 6 2 4 3" xfId="8156" xr:uid="{00000000-0005-0000-0000-000086EC0000}"/>
    <cellStyle name="Normal 3 4 6 2 4 3 2" xfId="13832" xr:uid="{00000000-0005-0000-0000-000087EC0000}"/>
    <cellStyle name="Normal 3 4 6 2 4 3 3" xfId="22218" xr:uid="{00000000-0005-0000-0000-000088EC0000}"/>
    <cellStyle name="Normal 3 4 6 2 4 3 4" xfId="30604" xr:uid="{00000000-0005-0000-0000-000089EC0000}"/>
    <cellStyle name="Normal 3 4 6 2 4 3 5" xfId="38990" xr:uid="{00000000-0005-0000-0000-00008AEC0000}"/>
    <cellStyle name="Normal 3 4 6 2 4 3 6" xfId="47376" xr:uid="{00000000-0005-0000-0000-00008BEC0000}"/>
    <cellStyle name="Normal 3 4 6 2 4 3 7" xfId="55762" xr:uid="{00000000-0005-0000-0000-00008CEC0000}"/>
    <cellStyle name="Normal 3 4 6 2 4 4" xfId="10866" xr:uid="{00000000-0005-0000-0000-00008DEC0000}"/>
    <cellStyle name="Normal 3 4 6 2 4 5" xfId="19252" xr:uid="{00000000-0005-0000-0000-00008EEC0000}"/>
    <cellStyle name="Normal 3 4 6 2 4 6" xfId="27638" xr:uid="{00000000-0005-0000-0000-00008FEC0000}"/>
    <cellStyle name="Normal 3 4 6 2 4 7" xfId="36024" xr:uid="{00000000-0005-0000-0000-000090EC0000}"/>
    <cellStyle name="Normal 3 4 6 2 4 8" xfId="44410" xr:uid="{00000000-0005-0000-0000-000091EC0000}"/>
    <cellStyle name="Normal 3 4 6 2 4 9" xfId="52796" xr:uid="{00000000-0005-0000-0000-000092EC0000}"/>
    <cellStyle name="Normal 3 4 6 2 5" xfId="3673" xr:uid="{00000000-0005-0000-0000-000093EC0000}"/>
    <cellStyle name="Normal 3 4 6 2 5 2" xfId="15027" xr:uid="{00000000-0005-0000-0000-000094EC0000}"/>
    <cellStyle name="Normal 3 4 6 2 5 3" xfId="23413" xr:uid="{00000000-0005-0000-0000-000095EC0000}"/>
    <cellStyle name="Normal 3 4 6 2 5 4" xfId="31799" xr:uid="{00000000-0005-0000-0000-000096EC0000}"/>
    <cellStyle name="Normal 3 4 6 2 5 5" xfId="40185" xr:uid="{00000000-0005-0000-0000-000097EC0000}"/>
    <cellStyle name="Normal 3 4 6 2 5 6" xfId="48571" xr:uid="{00000000-0005-0000-0000-000098EC0000}"/>
    <cellStyle name="Normal 3 4 6 2 5 7" xfId="56957" xr:uid="{00000000-0005-0000-0000-000099EC0000}"/>
    <cellStyle name="Normal 3 4 6 2 6" xfId="6641" xr:uid="{00000000-0005-0000-0000-00009AEC0000}"/>
    <cellStyle name="Normal 3 4 6 2 6 2" xfId="12317" xr:uid="{00000000-0005-0000-0000-00009BEC0000}"/>
    <cellStyle name="Normal 3 4 6 2 6 3" xfId="20703" xr:uid="{00000000-0005-0000-0000-00009CEC0000}"/>
    <cellStyle name="Normal 3 4 6 2 6 4" xfId="29089" xr:uid="{00000000-0005-0000-0000-00009DEC0000}"/>
    <cellStyle name="Normal 3 4 6 2 6 5" xfId="37475" xr:uid="{00000000-0005-0000-0000-00009EEC0000}"/>
    <cellStyle name="Normal 3 4 6 2 6 6" xfId="45861" xr:uid="{00000000-0005-0000-0000-00009FEC0000}"/>
    <cellStyle name="Normal 3 4 6 2 6 7" xfId="54247" xr:uid="{00000000-0005-0000-0000-0000A0EC0000}"/>
    <cellStyle name="Normal 3 4 6 2 7" xfId="9351" xr:uid="{00000000-0005-0000-0000-0000A1EC0000}"/>
    <cellStyle name="Normal 3 4 6 2 8" xfId="17737" xr:uid="{00000000-0005-0000-0000-0000A2EC0000}"/>
    <cellStyle name="Normal 3 4 6 2 9" xfId="26123" xr:uid="{00000000-0005-0000-0000-0000A3EC0000}"/>
    <cellStyle name="Normal 3 4 6 3" xfId="1366" xr:uid="{00000000-0005-0000-0000-0000A4EC0000}"/>
    <cellStyle name="Normal 3 4 6 3 10" xfId="43391" xr:uid="{00000000-0005-0000-0000-0000A5EC0000}"/>
    <cellStyle name="Normal 3 4 6 3 11" xfId="51777" xr:uid="{00000000-0005-0000-0000-0000A6EC0000}"/>
    <cellStyle name="Normal 3 4 6 3 12" xfId="60163" xr:uid="{00000000-0005-0000-0000-0000A7EC0000}"/>
    <cellStyle name="Normal 3 4 6 3 13" xfId="61528" xr:uid="{00000000-0005-0000-0000-0000A8EC0000}"/>
    <cellStyle name="Normal 3 4 6 3 2" xfId="1977" xr:uid="{00000000-0005-0000-0000-0000A9EC0000}"/>
    <cellStyle name="Normal 3 4 6 3 2 10" xfId="52302" xr:uid="{00000000-0005-0000-0000-0000AAEC0000}"/>
    <cellStyle name="Normal 3 4 6 3 2 11" xfId="60688" xr:uid="{00000000-0005-0000-0000-0000ABEC0000}"/>
    <cellStyle name="Normal 3 4 6 3 2 2" xfId="3317" xr:uid="{00000000-0005-0000-0000-0000ACEC0000}"/>
    <cellStyle name="Normal 3 4 6 3 2 2 2" xfId="6034" xr:uid="{00000000-0005-0000-0000-0000ADEC0000}"/>
    <cellStyle name="Normal 3 4 6 3 2 2 2 2" xfId="17388" xr:uid="{00000000-0005-0000-0000-0000AEEC0000}"/>
    <cellStyle name="Normal 3 4 6 3 2 2 2 3" xfId="25774" xr:uid="{00000000-0005-0000-0000-0000AFEC0000}"/>
    <cellStyle name="Normal 3 4 6 3 2 2 2 4" xfId="34160" xr:uid="{00000000-0005-0000-0000-0000B0EC0000}"/>
    <cellStyle name="Normal 3 4 6 3 2 2 2 5" xfId="42546" xr:uid="{00000000-0005-0000-0000-0000B1EC0000}"/>
    <cellStyle name="Normal 3 4 6 3 2 2 2 6" xfId="50932" xr:uid="{00000000-0005-0000-0000-0000B2EC0000}"/>
    <cellStyle name="Normal 3 4 6 3 2 2 2 7" xfId="59318" xr:uid="{00000000-0005-0000-0000-0000B3EC0000}"/>
    <cellStyle name="Normal 3 4 6 3 2 2 3" xfId="9002" xr:uid="{00000000-0005-0000-0000-0000B4EC0000}"/>
    <cellStyle name="Normal 3 4 6 3 2 2 3 2" xfId="14678" xr:uid="{00000000-0005-0000-0000-0000B5EC0000}"/>
    <cellStyle name="Normal 3 4 6 3 2 2 3 3" xfId="23064" xr:uid="{00000000-0005-0000-0000-0000B6EC0000}"/>
    <cellStyle name="Normal 3 4 6 3 2 2 3 4" xfId="31450" xr:uid="{00000000-0005-0000-0000-0000B7EC0000}"/>
    <cellStyle name="Normal 3 4 6 3 2 2 3 5" xfId="39836" xr:uid="{00000000-0005-0000-0000-0000B8EC0000}"/>
    <cellStyle name="Normal 3 4 6 3 2 2 3 6" xfId="48222" xr:uid="{00000000-0005-0000-0000-0000B9EC0000}"/>
    <cellStyle name="Normal 3 4 6 3 2 2 3 7" xfId="56608" xr:uid="{00000000-0005-0000-0000-0000BAEC0000}"/>
    <cellStyle name="Normal 3 4 6 3 2 2 4" xfId="11712" xr:uid="{00000000-0005-0000-0000-0000BBEC0000}"/>
    <cellStyle name="Normal 3 4 6 3 2 2 5" xfId="20098" xr:uid="{00000000-0005-0000-0000-0000BCEC0000}"/>
    <cellStyle name="Normal 3 4 6 3 2 2 6" xfId="28484" xr:uid="{00000000-0005-0000-0000-0000BDEC0000}"/>
    <cellStyle name="Normal 3 4 6 3 2 2 7" xfId="36870" xr:uid="{00000000-0005-0000-0000-0000BEEC0000}"/>
    <cellStyle name="Normal 3 4 6 3 2 2 8" xfId="45256" xr:uid="{00000000-0005-0000-0000-0000BFEC0000}"/>
    <cellStyle name="Normal 3 4 6 3 2 2 9" xfId="53642" xr:uid="{00000000-0005-0000-0000-0000C0EC0000}"/>
    <cellStyle name="Normal 3 4 6 3 2 3" xfId="4694" xr:uid="{00000000-0005-0000-0000-0000C1EC0000}"/>
    <cellStyle name="Normal 3 4 6 3 2 3 2" xfId="16048" xr:uid="{00000000-0005-0000-0000-0000C2EC0000}"/>
    <cellStyle name="Normal 3 4 6 3 2 3 3" xfId="24434" xr:uid="{00000000-0005-0000-0000-0000C3EC0000}"/>
    <cellStyle name="Normal 3 4 6 3 2 3 4" xfId="32820" xr:uid="{00000000-0005-0000-0000-0000C4EC0000}"/>
    <cellStyle name="Normal 3 4 6 3 2 3 5" xfId="41206" xr:uid="{00000000-0005-0000-0000-0000C5EC0000}"/>
    <cellStyle name="Normal 3 4 6 3 2 3 6" xfId="49592" xr:uid="{00000000-0005-0000-0000-0000C6EC0000}"/>
    <cellStyle name="Normal 3 4 6 3 2 3 7" xfId="57978" xr:uid="{00000000-0005-0000-0000-0000C7EC0000}"/>
    <cellStyle name="Normal 3 4 6 3 2 4" xfId="7662" xr:uid="{00000000-0005-0000-0000-0000C8EC0000}"/>
    <cellStyle name="Normal 3 4 6 3 2 4 2" xfId="13338" xr:uid="{00000000-0005-0000-0000-0000C9EC0000}"/>
    <cellStyle name="Normal 3 4 6 3 2 4 3" xfId="21724" xr:uid="{00000000-0005-0000-0000-0000CAEC0000}"/>
    <cellStyle name="Normal 3 4 6 3 2 4 4" xfId="30110" xr:uid="{00000000-0005-0000-0000-0000CBEC0000}"/>
    <cellStyle name="Normal 3 4 6 3 2 4 5" xfId="38496" xr:uid="{00000000-0005-0000-0000-0000CCEC0000}"/>
    <cellStyle name="Normal 3 4 6 3 2 4 6" xfId="46882" xr:uid="{00000000-0005-0000-0000-0000CDEC0000}"/>
    <cellStyle name="Normal 3 4 6 3 2 4 7" xfId="55268" xr:uid="{00000000-0005-0000-0000-0000CEEC0000}"/>
    <cellStyle name="Normal 3 4 6 3 2 5" xfId="10372" xr:uid="{00000000-0005-0000-0000-0000CFEC0000}"/>
    <cellStyle name="Normal 3 4 6 3 2 6" xfId="18758" xr:uid="{00000000-0005-0000-0000-0000D0EC0000}"/>
    <cellStyle name="Normal 3 4 6 3 2 7" xfId="27144" xr:uid="{00000000-0005-0000-0000-0000D1EC0000}"/>
    <cellStyle name="Normal 3 4 6 3 2 8" xfId="35530" xr:uid="{00000000-0005-0000-0000-0000D2EC0000}"/>
    <cellStyle name="Normal 3 4 6 3 2 9" xfId="43916" xr:uid="{00000000-0005-0000-0000-0000D3EC0000}"/>
    <cellStyle name="Normal 3 4 6 3 3" xfId="2472" xr:uid="{00000000-0005-0000-0000-0000D4EC0000}"/>
    <cellStyle name="Normal 3 4 6 3 3 2" xfId="5189" xr:uid="{00000000-0005-0000-0000-0000D5EC0000}"/>
    <cellStyle name="Normal 3 4 6 3 3 2 2" xfId="16543" xr:uid="{00000000-0005-0000-0000-0000D6EC0000}"/>
    <cellStyle name="Normal 3 4 6 3 3 2 3" xfId="24929" xr:uid="{00000000-0005-0000-0000-0000D7EC0000}"/>
    <cellStyle name="Normal 3 4 6 3 3 2 4" xfId="33315" xr:uid="{00000000-0005-0000-0000-0000D8EC0000}"/>
    <cellStyle name="Normal 3 4 6 3 3 2 5" xfId="41701" xr:uid="{00000000-0005-0000-0000-0000D9EC0000}"/>
    <cellStyle name="Normal 3 4 6 3 3 2 6" xfId="50087" xr:uid="{00000000-0005-0000-0000-0000DAEC0000}"/>
    <cellStyle name="Normal 3 4 6 3 3 2 7" xfId="58473" xr:uid="{00000000-0005-0000-0000-0000DBEC0000}"/>
    <cellStyle name="Normal 3 4 6 3 3 3" xfId="8157" xr:uid="{00000000-0005-0000-0000-0000DCEC0000}"/>
    <cellStyle name="Normal 3 4 6 3 3 3 2" xfId="13833" xr:uid="{00000000-0005-0000-0000-0000DDEC0000}"/>
    <cellStyle name="Normal 3 4 6 3 3 3 3" xfId="22219" xr:uid="{00000000-0005-0000-0000-0000DEEC0000}"/>
    <cellStyle name="Normal 3 4 6 3 3 3 4" xfId="30605" xr:uid="{00000000-0005-0000-0000-0000DFEC0000}"/>
    <cellStyle name="Normal 3 4 6 3 3 3 5" xfId="38991" xr:uid="{00000000-0005-0000-0000-0000E0EC0000}"/>
    <cellStyle name="Normal 3 4 6 3 3 3 6" xfId="47377" xr:uid="{00000000-0005-0000-0000-0000E1EC0000}"/>
    <cellStyle name="Normal 3 4 6 3 3 3 7" xfId="55763" xr:uid="{00000000-0005-0000-0000-0000E2EC0000}"/>
    <cellStyle name="Normal 3 4 6 3 3 4" xfId="10867" xr:uid="{00000000-0005-0000-0000-0000E3EC0000}"/>
    <cellStyle name="Normal 3 4 6 3 3 5" xfId="19253" xr:uid="{00000000-0005-0000-0000-0000E4EC0000}"/>
    <cellStyle name="Normal 3 4 6 3 3 6" xfId="27639" xr:uid="{00000000-0005-0000-0000-0000E5EC0000}"/>
    <cellStyle name="Normal 3 4 6 3 3 7" xfId="36025" xr:uid="{00000000-0005-0000-0000-0000E6EC0000}"/>
    <cellStyle name="Normal 3 4 6 3 3 8" xfId="44411" xr:uid="{00000000-0005-0000-0000-0000E7EC0000}"/>
    <cellStyle name="Normal 3 4 6 3 3 9" xfId="52797" xr:uid="{00000000-0005-0000-0000-0000E8EC0000}"/>
    <cellStyle name="Normal 3 4 6 3 4" xfId="4169" xr:uid="{00000000-0005-0000-0000-0000E9EC0000}"/>
    <cellStyle name="Normal 3 4 6 3 4 2" xfId="15523" xr:uid="{00000000-0005-0000-0000-0000EAEC0000}"/>
    <cellStyle name="Normal 3 4 6 3 4 3" xfId="23909" xr:uid="{00000000-0005-0000-0000-0000EBEC0000}"/>
    <cellStyle name="Normal 3 4 6 3 4 4" xfId="32295" xr:uid="{00000000-0005-0000-0000-0000ECEC0000}"/>
    <cellStyle name="Normal 3 4 6 3 4 5" xfId="40681" xr:uid="{00000000-0005-0000-0000-0000EDEC0000}"/>
    <cellStyle name="Normal 3 4 6 3 4 6" xfId="49067" xr:uid="{00000000-0005-0000-0000-0000EEEC0000}"/>
    <cellStyle name="Normal 3 4 6 3 4 7" xfId="57453" xr:uid="{00000000-0005-0000-0000-0000EFEC0000}"/>
    <cellStyle name="Normal 3 4 6 3 5" xfId="7137" xr:uid="{00000000-0005-0000-0000-0000F0EC0000}"/>
    <cellStyle name="Normal 3 4 6 3 5 2" xfId="12813" xr:uid="{00000000-0005-0000-0000-0000F1EC0000}"/>
    <cellStyle name="Normal 3 4 6 3 5 3" xfId="21199" xr:uid="{00000000-0005-0000-0000-0000F2EC0000}"/>
    <cellStyle name="Normal 3 4 6 3 5 4" xfId="29585" xr:uid="{00000000-0005-0000-0000-0000F3EC0000}"/>
    <cellStyle name="Normal 3 4 6 3 5 5" xfId="37971" xr:uid="{00000000-0005-0000-0000-0000F4EC0000}"/>
    <cellStyle name="Normal 3 4 6 3 5 6" xfId="46357" xr:uid="{00000000-0005-0000-0000-0000F5EC0000}"/>
    <cellStyle name="Normal 3 4 6 3 5 7" xfId="54743" xr:uid="{00000000-0005-0000-0000-0000F6EC0000}"/>
    <cellStyle name="Normal 3 4 6 3 6" xfId="9847" xr:uid="{00000000-0005-0000-0000-0000F7EC0000}"/>
    <cellStyle name="Normal 3 4 6 3 7" xfId="18233" xr:uid="{00000000-0005-0000-0000-0000F8EC0000}"/>
    <cellStyle name="Normal 3 4 6 3 8" xfId="26619" xr:uid="{00000000-0005-0000-0000-0000F9EC0000}"/>
    <cellStyle name="Normal 3 4 6 3 9" xfId="35005" xr:uid="{00000000-0005-0000-0000-0000FAEC0000}"/>
    <cellStyle name="Normal 3 4 6 4" xfId="1364" xr:uid="{00000000-0005-0000-0000-0000FBEC0000}"/>
    <cellStyle name="Normal 3 4 6 4 10" xfId="51775" xr:uid="{00000000-0005-0000-0000-0000FCEC0000}"/>
    <cellStyle name="Normal 3 4 6 4 11" xfId="60161" xr:uid="{00000000-0005-0000-0000-0000FDEC0000}"/>
    <cellStyle name="Normal 3 4 6 4 2" xfId="3315" xr:uid="{00000000-0005-0000-0000-0000FEEC0000}"/>
    <cellStyle name="Normal 3 4 6 4 2 2" xfId="6032" xr:uid="{00000000-0005-0000-0000-0000FFEC0000}"/>
    <cellStyle name="Normal 3 4 6 4 2 2 2" xfId="17386" xr:uid="{00000000-0005-0000-0000-000000ED0000}"/>
    <cellStyle name="Normal 3 4 6 4 2 2 3" xfId="25772" xr:uid="{00000000-0005-0000-0000-000001ED0000}"/>
    <cellStyle name="Normal 3 4 6 4 2 2 4" xfId="34158" xr:uid="{00000000-0005-0000-0000-000002ED0000}"/>
    <cellStyle name="Normal 3 4 6 4 2 2 5" xfId="42544" xr:uid="{00000000-0005-0000-0000-000003ED0000}"/>
    <cellStyle name="Normal 3 4 6 4 2 2 6" xfId="50930" xr:uid="{00000000-0005-0000-0000-000004ED0000}"/>
    <cellStyle name="Normal 3 4 6 4 2 2 7" xfId="59316" xr:uid="{00000000-0005-0000-0000-000005ED0000}"/>
    <cellStyle name="Normal 3 4 6 4 2 3" xfId="9000" xr:uid="{00000000-0005-0000-0000-000006ED0000}"/>
    <cellStyle name="Normal 3 4 6 4 2 3 2" xfId="14676" xr:uid="{00000000-0005-0000-0000-000007ED0000}"/>
    <cellStyle name="Normal 3 4 6 4 2 3 3" xfId="23062" xr:uid="{00000000-0005-0000-0000-000008ED0000}"/>
    <cellStyle name="Normal 3 4 6 4 2 3 4" xfId="31448" xr:uid="{00000000-0005-0000-0000-000009ED0000}"/>
    <cellStyle name="Normal 3 4 6 4 2 3 5" xfId="39834" xr:uid="{00000000-0005-0000-0000-00000AED0000}"/>
    <cellStyle name="Normal 3 4 6 4 2 3 6" xfId="48220" xr:uid="{00000000-0005-0000-0000-00000BED0000}"/>
    <cellStyle name="Normal 3 4 6 4 2 3 7" xfId="56606" xr:uid="{00000000-0005-0000-0000-00000CED0000}"/>
    <cellStyle name="Normal 3 4 6 4 2 4" xfId="11710" xr:uid="{00000000-0005-0000-0000-00000DED0000}"/>
    <cellStyle name="Normal 3 4 6 4 2 5" xfId="20096" xr:uid="{00000000-0005-0000-0000-00000EED0000}"/>
    <cellStyle name="Normal 3 4 6 4 2 6" xfId="28482" xr:uid="{00000000-0005-0000-0000-00000FED0000}"/>
    <cellStyle name="Normal 3 4 6 4 2 7" xfId="36868" xr:uid="{00000000-0005-0000-0000-000010ED0000}"/>
    <cellStyle name="Normal 3 4 6 4 2 8" xfId="45254" xr:uid="{00000000-0005-0000-0000-000011ED0000}"/>
    <cellStyle name="Normal 3 4 6 4 2 9" xfId="53640" xr:uid="{00000000-0005-0000-0000-000012ED0000}"/>
    <cellStyle name="Normal 3 4 6 4 3" xfId="4167" xr:uid="{00000000-0005-0000-0000-000013ED0000}"/>
    <cellStyle name="Normal 3 4 6 4 3 2" xfId="15521" xr:uid="{00000000-0005-0000-0000-000014ED0000}"/>
    <cellStyle name="Normal 3 4 6 4 3 3" xfId="23907" xr:uid="{00000000-0005-0000-0000-000015ED0000}"/>
    <cellStyle name="Normal 3 4 6 4 3 4" xfId="32293" xr:uid="{00000000-0005-0000-0000-000016ED0000}"/>
    <cellStyle name="Normal 3 4 6 4 3 5" xfId="40679" xr:uid="{00000000-0005-0000-0000-000017ED0000}"/>
    <cellStyle name="Normal 3 4 6 4 3 6" xfId="49065" xr:uid="{00000000-0005-0000-0000-000018ED0000}"/>
    <cellStyle name="Normal 3 4 6 4 3 7" xfId="57451" xr:uid="{00000000-0005-0000-0000-000019ED0000}"/>
    <cellStyle name="Normal 3 4 6 4 4" xfId="7135" xr:uid="{00000000-0005-0000-0000-00001AED0000}"/>
    <cellStyle name="Normal 3 4 6 4 4 2" xfId="12811" xr:uid="{00000000-0005-0000-0000-00001BED0000}"/>
    <cellStyle name="Normal 3 4 6 4 4 3" xfId="21197" xr:uid="{00000000-0005-0000-0000-00001CED0000}"/>
    <cellStyle name="Normal 3 4 6 4 4 4" xfId="29583" xr:uid="{00000000-0005-0000-0000-00001DED0000}"/>
    <cellStyle name="Normal 3 4 6 4 4 5" xfId="37969" xr:uid="{00000000-0005-0000-0000-00001EED0000}"/>
    <cellStyle name="Normal 3 4 6 4 4 6" xfId="46355" xr:uid="{00000000-0005-0000-0000-00001FED0000}"/>
    <cellStyle name="Normal 3 4 6 4 4 7" xfId="54741" xr:uid="{00000000-0005-0000-0000-000020ED0000}"/>
    <cellStyle name="Normal 3 4 6 4 5" xfId="9845" xr:uid="{00000000-0005-0000-0000-000021ED0000}"/>
    <cellStyle name="Normal 3 4 6 4 6" xfId="18231" xr:uid="{00000000-0005-0000-0000-000022ED0000}"/>
    <cellStyle name="Normal 3 4 6 4 7" xfId="26617" xr:uid="{00000000-0005-0000-0000-000023ED0000}"/>
    <cellStyle name="Normal 3 4 6 4 8" xfId="35003" xr:uid="{00000000-0005-0000-0000-000024ED0000}"/>
    <cellStyle name="Normal 3 4 6 4 9" xfId="43389" xr:uid="{00000000-0005-0000-0000-000025ED0000}"/>
    <cellStyle name="Normal 3 4 6 5" xfId="1800" xr:uid="{00000000-0005-0000-0000-000026ED0000}"/>
    <cellStyle name="Normal 3 4 6 5 10" xfId="52125" xr:uid="{00000000-0005-0000-0000-000027ED0000}"/>
    <cellStyle name="Normal 3 4 6 5 11" xfId="60511" xr:uid="{00000000-0005-0000-0000-000028ED0000}"/>
    <cellStyle name="Normal 3 4 6 5 2" xfId="2820" xr:uid="{00000000-0005-0000-0000-000029ED0000}"/>
    <cellStyle name="Normal 3 4 6 5 2 2" xfId="5537" xr:uid="{00000000-0005-0000-0000-00002AED0000}"/>
    <cellStyle name="Normal 3 4 6 5 2 2 2" xfId="16891" xr:uid="{00000000-0005-0000-0000-00002BED0000}"/>
    <cellStyle name="Normal 3 4 6 5 2 2 3" xfId="25277" xr:uid="{00000000-0005-0000-0000-00002CED0000}"/>
    <cellStyle name="Normal 3 4 6 5 2 2 4" xfId="33663" xr:uid="{00000000-0005-0000-0000-00002DED0000}"/>
    <cellStyle name="Normal 3 4 6 5 2 2 5" xfId="42049" xr:uid="{00000000-0005-0000-0000-00002EED0000}"/>
    <cellStyle name="Normal 3 4 6 5 2 2 6" xfId="50435" xr:uid="{00000000-0005-0000-0000-00002FED0000}"/>
    <cellStyle name="Normal 3 4 6 5 2 2 7" xfId="58821" xr:uid="{00000000-0005-0000-0000-000030ED0000}"/>
    <cellStyle name="Normal 3 4 6 5 2 3" xfId="8505" xr:uid="{00000000-0005-0000-0000-000031ED0000}"/>
    <cellStyle name="Normal 3 4 6 5 2 3 2" xfId="14181" xr:uid="{00000000-0005-0000-0000-000032ED0000}"/>
    <cellStyle name="Normal 3 4 6 5 2 3 3" xfId="22567" xr:uid="{00000000-0005-0000-0000-000033ED0000}"/>
    <cellStyle name="Normal 3 4 6 5 2 3 4" xfId="30953" xr:uid="{00000000-0005-0000-0000-000034ED0000}"/>
    <cellStyle name="Normal 3 4 6 5 2 3 5" xfId="39339" xr:uid="{00000000-0005-0000-0000-000035ED0000}"/>
    <cellStyle name="Normal 3 4 6 5 2 3 6" xfId="47725" xr:uid="{00000000-0005-0000-0000-000036ED0000}"/>
    <cellStyle name="Normal 3 4 6 5 2 3 7" xfId="56111" xr:uid="{00000000-0005-0000-0000-000037ED0000}"/>
    <cellStyle name="Normal 3 4 6 5 2 4" xfId="11215" xr:uid="{00000000-0005-0000-0000-000038ED0000}"/>
    <cellStyle name="Normal 3 4 6 5 2 5" xfId="19601" xr:uid="{00000000-0005-0000-0000-000039ED0000}"/>
    <cellStyle name="Normal 3 4 6 5 2 6" xfId="27987" xr:uid="{00000000-0005-0000-0000-00003AED0000}"/>
    <cellStyle name="Normal 3 4 6 5 2 7" xfId="36373" xr:uid="{00000000-0005-0000-0000-00003BED0000}"/>
    <cellStyle name="Normal 3 4 6 5 2 8" xfId="44759" xr:uid="{00000000-0005-0000-0000-00003CED0000}"/>
    <cellStyle name="Normal 3 4 6 5 2 9" xfId="53145" xr:uid="{00000000-0005-0000-0000-00003DED0000}"/>
    <cellStyle name="Normal 3 4 6 5 3" xfId="4517" xr:uid="{00000000-0005-0000-0000-00003EED0000}"/>
    <cellStyle name="Normal 3 4 6 5 3 2" xfId="15871" xr:uid="{00000000-0005-0000-0000-00003FED0000}"/>
    <cellStyle name="Normal 3 4 6 5 3 3" xfId="24257" xr:uid="{00000000-0005-0000-0000-000040ED0000}"/>
    <cellStyle name="Normal 3 4 6 5 3 4" xfId="32643" xr:uid="{00000000-0005-0000-0000-000041ED0000}"/>
    <cellStyle name="Normal 3 4 6 5 3 5" xfId="41029" xr:uid="{00000000-0005-0000-0000-000042ED0000}"/>
    <cellStyle name="Normal 3 4 6 5 3 6" xfId="49415" xr:uid="{00000000-0005-0000-0000-000043ED0000}"/>
    <cellStyle name="Normal 3 4 6 5 3 7" xfId="57801" xr:uid="{00000000-0005-0000-0000-000044ED0000}"/>
    <cellStyle name="Normal 3 4 6 5 4" xfId="7485" xr:uid="{00000000-0005-0000-0000-000045ED0000}"/>
    <cellStyle name="Normal 3 4 6 5 4 2" xfId="13161" xr:uid="{00000000-0005-0000-0000-000046ED0000}"/>
    <cellStyle name="Normal 3 4 6 5 4 3" xfId="21547" xr:uid="{00000000-0005-0000-0000-000047ED0000}"/>
    <cellStyle name="Normal 3 4 6 5 4 4" xfId="29933" xr:uid="{00000000-0005-0000-0000-000048ED0000}"/>
    <cellStyle name="Normal 3 4 6 5 4 5" xfId="38319" xr:uid="{00000000-0005-0000-0000-000049ED0000}"/>
    <cellStyle name="Normal 3 4 6 5 4 6" xfId="46705" xr:uid="{00000000-0005-0000-0000-00004AED0000}"/>
    <cellStyle name="Normal 3 4 6 5 4 7" xfId="55091" xr:uid="{00000000-0005-0000-0000-00004BED0000}"/>
    <cellStyle name="Normal 3 4 6 5 5" xfId="10195" xr:uid="{00000000-0005-0000-0000-00004CED0000}"/>
    <cellStyle name="Normal 3 4 6 5 6" xfId="18581" xr:uid="{00000000-0005-0000-0000-00004DED0000}"/>
    <cellStyle name="Normal 3 4 6 5 7" xfId="26967" xr:uid="{00000000-0005-0000-0000-00004EED0000}"/>
    <cellStyle name="Normal 3 4 6 5 8" xfId="35353" xr:uid="{00000000-0005-0000-0000-00004FED0000}"/>
    <cellStyle name="Normal 3 4 6 5 9" xfId="43739" xr:uid="{00000000-0005-0000-0000-000050ED0000}"/>
    <cellStyle name="Normal 3 4 6 6" xfId="2470" xr:uid="{00000000-0005-0000-0000-000051ED0000}"/>
    <cellStyle name="Normal 3 4 6 6 2" xfId="5187" xr:uid="{00000000-0005-0000-0000-000052ED0000}"/>
    <cellStyle name="Normal 3 4 6 6 2 2" xfId="16541" xr:uid="{00000000-0005-0000-0000-000053ED0000}"/>
    <cellStyle name="Normal 3 4 6 6 2 3" xfId="24927" xr:uid="{00000000-0005-0000-0000-000054ED0000}"/>
    <cellStyle name="Normal 3 4 6 6 2 4" xfId="33313" xr:uid="{00000000-0005-0000-0000-000055ED0000}"/>
    <cellStyle name="Normal 3 4 6 6 2 5" xfId="41699" xr:uid="{00000000-0005-0000-0000-000056ED0000}"/>
    <cellStyle name="Normal 3 4 6 6 2 6" xfId="50085" xr:uid="{00000000-0005-0000-0000-000057ED0000}"/>
    <cellStyle name="Normal 3 4 6 6 2 7" xfId="58471" xr:uid="{00000000-0005-0000-0000-000058ED0000}"/>
    <cellStyle name="Normal 3 4 6 6 3" xfId="8155" xr:uid="{00000000-0005-0000-0000-000059ED0000}"/>
    <cellStyle name="Normal 3 4 6 6 3 2" xfId="13831" xr:uid="{00000000-0005-0000-0000-00005AED0000}"/>
    <cellStyle name="Normal 3 4 6 6 3 3" xfId="22217" xr:uid="{00000000-0005-0000-0000-00005BED0000}"/>
    <cellStyle name="Normal 3 4 6 6 3 4" xfId="30603" xr:uid="{00000000-0005-0000-0000-00005CED0000}"/>
    <cellStyle name="Normal 3 4 6 6 3 5" xfId="38989" xr:uid="{00000000-0005-0000-0000-00005DED0000}"/>
    <cellStyle name="Normal 3 4 6 6 3 6" xfId="47375" xr:uid="{00000000-0005-0000-0000-00005EED0000}"/>
    <cellStyle name="Normal 3 4 6 6 3 7" xfId="55761" xr:uid="{00000000-0005-0000-0000-00005FED0000}"/>
    <cellStyle name="Normal 3 4 6 6 4" xfId="10865" xr:uid="{00000000-0005-0000-0000-000060ED0000}"/>
    <cellStyle name="Normal 3 4 6 6 5" xfId="19251" xr:uid="{00000000-0005-0000-0000-000061ED0000}"/>
    <cellStyle name="Normal 3 4 6 6 6" xfId="27637" xr:uid="{00000000-0005-0000-0000-000062ED0000}"/>
    <cellStyle name="Normal 3 4 6 6 7" xfId="36023" xr:uid="{00000000-0005-0000-0000-000063ED0000}"/>
    <cellStyle name="Normal 3 4 6 6 8" xfId="44409" xr:uid="{00000000-0005-0000-0000-000064ED0000}"/>
    <cellStyle name="Normal 3 4 6 6 9" xfId="52795" xr:uid="{00000000-0005-0000-0000-000065ED0000}"/>
    <cellStyle name="Normal 3 4 6 7" xfId="820" xr:uid="{00000000-0005-0000-0000-000066ED0000}"/>
    <cellStyle name="Normal 3 4 6 7 2" xfId="6640" xr:uid="{00000000-0005-0000-0000-000067ED0000}"/>
    <cellStyle name="Normal 3 4 6 7 3" xfId="12316" xr:uid="{00000000-0005-0000-0000-000068ED0000}"/>
    <cellStyle name="Normal 3 4 6 7 4" xfId="20702" xr:uid="{00000000-0005-0000-0000-000069ED0000}"/>
    <cellStyle name="Normal 3 4 6 7 5" xfId="29088" xr:uid="{00000000-0005-0000-0000-00006AED0000}"/>
    <cellStyle name="Normal 3 4 6 7 6" xfId="37474" xr:uid="{00000000-0005-0000-0000-00006BED0000}"/>
    <cellStyle name="Normal 3 4 6 7 7" xfId="45860" xr:uid="{00000000-0005-0000-0000-00006CED0000}"/>
    <cellStyle name="Normal 3 4 6 7 8" xfId="54246" xr:uid="{00000000-0005-0000-0000-00006DED0000}"/>
    <cellStyle name="Normal 3 4 6 8" xfId="3672" xr:uid="{00000000-0005-0000-0000-00006EED0000}"/>
    <cellStyle name="Normal 3 4 6 8 2" xfId="15026" xr:uid="{00000000-0005-0000-0000-00006FED0000}"/>
    <cellStyle name="Normal 3 4 6 8 3" xfId="23412" xr:uid="{00000000-0005-0000-0000-000070ED0000}"/>
    <cellStyle name="Normal 3 4 6 8 4" xfId="31798" xr:uid="{00000000-0005-0000-0000-000071ED0000}"/>
    <cellStyle name="Normal 3 4 6 8 5" xfId="40184" xr:uid="{00000000-0005-0000-0000-000072ED0000}"/>
    <cellStyle name="Normal 3 4 6 8 6" xfId="48570" xr:uid="{00000000-0005-0000-0000-000073ED0000}"/>
    <cellStyle name="Normal 3 4 6 8 7" xfId="56956" xr:uid="{00000000-0005-0000-0000-000074ED0000}"/>
    <cellStyle name="Normal 3 4 6 9" xfId="6157" xr:uid="{00000000-0005-0000-0000-000075ED0000}"/>
    <cellStyle name="Normal 3 4 6 9 2" xfId="11833" xr:uid="{00000000-0005-0000-0000-000076ED0000}"/>
    <cellStyle name="Normal 3 4 6 9 3" xfId="20219" xr:uid="{00000000-0005-0000-0000-000077ED0000}"/>
    <cellStyle name="Normal 3 4 6 9 4" xfId="28605" xr:uid="{00000000-0005-0000-0000-000078ED0000}"/>
    <cellStyle name="Normal 3 4 6 9 5" xfId="36991" xr:uid="{00000000-0005-0000-0000-000079ED0000}"/>
    <cellStyle name="Normal 3 4 6 9 6" xfId="45377" xr:uid="{00000000-0005-0000-0000-00007AED0000}"/>
    <cellStyle name="Normal 3 4 6 9 7" xfId="53763" xr:uid="{00000000-0005-0000-0000-00007BED0000}"/>
    <cellStyle name="Normal 3 4 6_Sheet1" xfId="540" xr:uid="{00000000-0005-0000-0000-00007CED0000}"/>
    <cellStyle name="Normal 3 4 7" xfId="541" xr:uid="{00000000-0005-0000-0000-00007DED0000}"/>
    <cellStyle name="Normal 3 4 7 10" xfId="9352" xr:uid="{00000000-0005-0000-0000-00007EED0000}"/>
    <cellStyle name="Normal 3 4 7 11" xfId="17738" xr:uid="{00000000-0005-0000-0000-00007FED0000}"/>
    <cellStyle name="Normal 3 4 7 12" xfId="26124" xr:uid="{00000000-0005-0000-0000-000080ED0000}"/>
    <cellStyle name="Normal 3 4 7 13" xfId="34510" xr:uid="{00000000-0005-0000-0000-000081ED0000}"/>
    <cellStyle name="Normal 3 4 7 14" xfId="42896" xr:uid="{00000000-0005-0000-0000-000082ED0000}"/>
    <cellStyle name="Normal 3 4 7 15" xfId="51282" xr:uid="{00000000-0005-0000-0000-000083ED0000}"/>
    <cellStyle name="Normal 3 4 7 16" xfId="59668" xr:uid="{00000000-0005-0000-0000-000084ED0000}"/>
    <cellStyle name="Normal 3 4 7 17" xfId="61035" xr:uid="{00000000-0005-0000-0000-000085ED0000}"/>
    <cellStyle name="Normal 3 4 7 2" xfId="542" xr:uid="{00000000-0005-0000-0000-000086ED0000}"/>
    <cellStyle name="Normal 3 4 7 2 10" xfId="34511" xr:uid="{00000000-0005-0000-0000-000087ED0000}"/>
    <cellStyle name="Normal 3 4 7 2 11" xfId="42897" xr:uid="{00000000-0005-0000-0000-000088ED0000}"/>
    <cellStyle name="Normal 3 4 7 2 12" xfId="51283" xr:uid="{00000000-0005-0000-0000-000089ED0000}"/>
    <cellStyle name="Normal 3 4 7 2 13" xfId="59669" xr:uid="{00000000-0005-0000-0000-00008AED0000}"/>
    <cellStyle name="Normal 3 4 7 2 14" xfId="61036" xr:uid="{00000000-0005-0000-0000-00008BED0000}"/>
    <cellStyle name="Normal 3 4 7 2 2" xfId="1368" xr:uid="{00000000-0005-0000-0000-00008CED0000}"/>
    <cellStyle name="Normal 3 4 7 2 2 10" xfId="51779" xr:uid="{00000000-0005-0000-0000-00008DED0000}"/>
    <cellStyle name="Normal 3 4 7 2 2 11" xfId="60165" xr:uid="{00000000-0005-0000-0000-00008EED0000}"/>
    <cellStyle name="Normal 3 4 7 2 2 12" xfId="61531" xr:uid="{00000000-0005-0000-0000-00008FED0000}"/>
    <cellStyle name="Normal 3 4 7 2 2 2" xfId="3319" xr:uid="{00000000-0005-0000-0000-000090ED0000}"/>
    <cellStyle name="Normal 3 4 7 2 2 2 2" xfId="6036" xr:uid="{00000000-0005-0000-0000-000091ED0000}"/>
    <cellStyle name="Normal 3 4 7 2 2 2 2 2" xfId="17390" xr:uid="{00000000-0005-0000-0000-000092ED0000}"/>
    <cellStyle name="Normal 3 4 7 2 2 2 2 3" xfId="25776" xr:uid="{00000000-0005-0000-0000-000093ED0000}"/>
    <cellStyle name="Normal 3 4 7 2 2 2 2 4" xfId="34162" xr:uid="{00000000-0005-0000-0000-000094ED0000}"/>
    <cellStyle name="Normal 3 4 7 2 2 2 2 5" xfId="42548" xr:uid="{00000000-0005-0000-0000-000095ED0000}"/>
    <cellStyle name="Normal 3 4 7 2 2 2 2 6" xfId="50934" xr:uid="{00000000-0005-0000-0000-000096ED0000}"/>
    <cellStyle name="Normal 3 4 7 2 2 2 2 7" xfId="59320" xr:uid="{00000000-0005-0000-0000-000097ED0000}"/>
    <cellStyle name="Normal 3 4 7 2 2 2 3" xfId="9004" xr:uid="{00000000-0005-0000-0000-000098ED0000}"/>
    <cellStyle name="Normal 3 4 7 2 2 2 3 2" xfId="14680" xr:uid="{00000000-0005-0000-0000-000099ED0000}"/>
    <cellStyle name="Normal 3 4 7 2 2 2 3 3" xfId="23066" xr:uid="{00000000-0005-0000-0000-00009AED0000}"/>
    <cellStyle name="Normal 3 4 7 2 2 2 3 4" xfId="31452" xr:uid="{00000000-0005-0000-0000-00009BED0000}"/>
    <cellStyle name="Normal 3 4 7 2 2 2 3 5" xfId="39838" xr:uid="{00000000-0005-0000-0000-00009CED0000}"/>
    <cellStyle name="Normal 3 4 7 2 2 2 3 6" xfId="48224" xr:uid="{00000000-0005-0000-0000-00009DED0000}"/>
    <cellStyle name="Normal 3 4 7 2 2 2 3 7" xfId="56610" xr:uid="{00000000-0005-0000-0000-00009EED0000}"/>
    <cellStyle name="Normal 3 4 7 2 2 2 4" xfId="11714" xr:uid="{00000000-0005-0000-0000-00009FED0000}"/>
    <cellStyle name="Normal 3 4 7 2 2 2 5" xfId="20100" xr:uid="{00000000-0005-0000-0000-0000A0ED0000}"/>
    <cellStyle name="Normal 3 4 7 2 2 2 6" xfId="28486" xr:uid="{00000000-0005-0000-0000-0000A1ED0000}"/>
    <cellStyle name="Normal 3 4 7 2 2 2 7" xfId="36872" xr:uid="{00000000-0005-0000-0000-0000A2ED0000}"/>
    <cellStyle name="Normal 3 4 7 2 2 2 8" xfId="45258" xr:uid="{00000000-0005-0000-0000-0000A3ED0000}"/>
    <cellStyle name="Normal 3 4 7 2 2 2 9" xfId="53644" xr:uid="{00000000-0005-0000-0000-0000A4ED0000}"/>
    <cellStyle name="Normal 3 4 7 2 2 3" xfId="4171" xr:uid="{00000000-0005-0000-0000-0000A5ED0000}"/>
    <cellStyle name="Normal 3 4 7 2 2 3 2" xfId="15525" xr:uid="{00000000-0005-0000-0000-0000A6ED0000}"/>
    <cellStyle name="Normal 3 4 7 2 2 3 3" xfId="23911" xr:uid="{00000000-0005-0000-0000-0000A7ED0000}"/>
    <cellStyle name="Normal 3 4 7 2 2 3 4" xfId="32297" xr:uid="{00000000-0005-0000-0000-0000A8ED0000}"/>
    <cellStyle name="Normal 3 4 7 2 2 3 5" xfId="40683" xr:uid="{00000000-0005-0000-0000-0000A9ED0000}"/>
    <cellStyle name="Normal 3 4 7 2 2 3 6" xfId="49069" xr:uid="{00000000-0005-0000-0000-0000AAED0000}"/>
    <cellStyle name="Normal 3 4 7 2 2 3 7" xfId="57455" xr:uid="{00000000-0005-0000-0000-0000ABED0000}"/>
    <cellStyle name="Normal 3 4 7 2 2 4" xfId="7139" xr:uid="{00000000-0005-0000-0000-0000ACED0000}"/>
    <cellStyle name="Normal 3 4 7 2 2 4 2" xfId="12815" xr:uid="{00000000-0005-0000-0000-0000ADED0000}"/>
    <cellStyle name="Normal 3 4 7 2 2 4 3" xfId="21201" xr:uid="{00000000-0005-0000-0000-0000AEED0000}"/>
    <cellStyle name="Normal 3 4 7 2 2 4 4" xfId="29587" xr:uid="{00000000-0005-0000-0000-0000AFED0000}"/>
    <cellStyle name="Normal 3 4 7 2 2 4 5" xfId="37973" xr:uid="{00000000-0005-0000-0000-0000B0ED0000}"/>
    <cellStyle name="Normal 3 4 7 2 2 4 6" xfId="46359" xr:uid="{00000000-0005-0000-0000-0000B1ED0000}"/>
    <cellStyle name="Normal 3 4 7 2 2 4 7" xfId="54745" xr:uid="{00000000-0005-0000-0000-0000B2ED0000}"/>
    <cellStyle name="Normal 3 4 7 2 2 5" xfId="9849" xr:uid="{00000000-0005-0000-0000-0000B3ED0000}"/>
    <cellStyle name="Normal 3 4 7 2 2 6" xfId="18235" xr:uid="{00000000-0005-0000-0000-0000B4ED0000}"/>
    <cellStyle name="Normal 3 4 7 2 2 7" xfId="26621" xr:uid="{00000000-0005-0000-0000-0000B5ED0000}"/>
    <cellStyle name="Normal 3 4 7 2 2 8" xfId="35007" xr:uid="{00000000-0005-0000-0000-0000B6ED0000}"/>
    <cellStyle name="Normal 3 4 7 2 2 9" xfId="43393" xr:uid="{00000000-0005-0000-0000-0000B7ED0000}"/>
    <cellStyle name="Normal 3 4 7 2 3" xfId="1803" xr:uid="{00000000-0005-0000-0000-0000B8ED0000}"/>
    <cellStyle name="Normal 3 4 7 2 3 10" xfId="52128" xr:uid="{00000000-0005-0000-0000-0000B9ED0000}"/>
    <cellStyle name="Normal 3 4 7 2 3 11" xfId="60514" xr:uid="{00000000-0005-0000-0000-0000BAED0000}"/>
    <cellStyle name="Normal 3 4 7 2 3 2" xfId="2823" xr:uid="{00000000-0005-0000-0000-0000BBED0000}"/>
    <cellStyle name="Normal 3 4 7 2 3 2 2" xfId="5540" xr:uid="{00000000-0005-0000-0000-0000BCED0000}"/>
    <cellStyle name="Normal 3 4 7 2 3 2 2 2" xfId="16894" xr:uid="{00000000-0005-0000-0000-0000BDED0000}"/>
    <cellStyle name="Normal 3 4 7 2 3 2 2 3" xfId="25280" xr:uid="{00000000-0005-0000-0000-0000BEED0000}"/>
    <cellStyle name="Normal 3 4 7 2 3 2 2 4" xfId="33666" xr:uid="{00000000-0005-0000-0000-0000BFED0000}"/>
    <cellStyle name="Normal 3 4 7 2 3 2 2 5" xfId="42052" xr:uid="{00000000-0005-0000-0000-0000C0ED0000}"/>
    <cellStyle name="Normal 3 4 7 2 3 2 2 6" xfId="50438" xr:uid="{00000000-0005-0000-0000-0000C1ED0000}"/>
    <cellStyle name="Normal 3 4 7 2 3 2 2 7" xfId="58824" xr:uid="{00000000-0005-0000-0000-0000C2ED0000}"/>
    <cellStyle name="Normal 3 4 7 2 3 2 3" xfId="8508" xr:uid="{00000000-0005-0000-0000-0000C3ED0000}"/>
    <cellStyle name="Normal 3 4 7 2 3 2 3 2" xfId="14184" xr:uid="{00000000-0005-0000-0000-0000C4ED0000}"/>
    <cellStyle name="Normal 3 4 7 2 3 2 3 3" xfId="22570" xr:uid="{00000000-0005-0000-0000-0000C5ED0000}"/>
    <cellStyle name="Normal 3 4 7 2 3 2 3 4" xfId="30956" xr:uid="{00000000-0005-0000-0000-0000C6ED0000}"/>
    <cellStyle name="Normal 3 4 7 2 3 2 3 5" xfId="39342" xr:uid="{00000000-0005-0000-0000-0000C7ED0000}"/>
    <cellStyle name="Normal 3 4 7 2 3 2 3 6" xfId="47728" xr:uid="{00000000-0005-0000-0000-0000C8ED0000}"/>
    <cellStyle name="Normal 3 4 7 2 3 2 3 7" xfId="56114" xr:uid="{00000000-0005-0000-0000-0000C9ED0000}"/>
    <cellStyle name="Normal 3 4 7 2 3 2 4" xfId="11218" xr:uid="{00000000-0005-0000-0000-0000CAED0000}"/>
    <cellStyle name="Normal 3 4 7 2 3 2 5" xfId="19604" xr:uid="{00000000-0005-0000-0000-0000CBED0000}"/>
    <cellStyle name="Normal 3 4 7 2 3 2 6" xfId="27990" xr:uid="{00000000-0005-0000-0000-0000CCED0000}"/>
    <cellStyle name="Normal 3 4 7 2 3 2 7" xfId="36376" xr:uid="{00000000-0005-0000-0000-0000CDED0000}"/>
    <cellStyle name="Normal 3 4 7 2 3 2 8" xfId="44762" xr:uid="{00000000-0005-0000-0000-0000CEED0000}"/>
    <cellStyle name="Normal 3 4 7 2 3 2 9" xfId="53148" xr:uid="{00000000-0005-0000-0000-0000CFED0000}"/>
    <cellStyle name="Normal 3 4 7 2 3 3" xfId="4520" xr:uid="{00000000-0005-0000-0000-0000D0ED0000}"/>
    <cellStyle name="Normal 3 4 7 2 3 3 2" xfId="15874" xr:uid="{00000000-0005-0000-0000-0000D1ED0000}"/>
    <cellStyle name="Normal 3 4 7 2 3 3 3" xfId="24260" xr:uid="{00000000-0005-0000-0000-0000D2ED0000}"/>
    <cellStyle name="Normal 3 4 7 2 3 3 4" xfId="32646" xr:uid="{00000000-0005-0000-0000-0000D3ED0000}"/>
    <cellStyle name="Normal 3 4 7 2 3 3 5" xfId="41032" xr:uid="{00000000-0005-0000-0000-0000D4ED0000}"/>
    <cellStyle name="Normal 3 4 7 2 3 3 6" xfId="49418" xr:uid="{00000000-0005-0000-0000-0000D5ED0000}"/>
    <cellStyle name="Normal 3 4 7 2 3 3 7" xfId="57804" xr:uid="{00000000-0005-0000-0000-0000D6ED0000}"/>
    <cellStyle name="Normal 3 4 7 2 3 4" xfId="7488" xr:uid="{00000000-0005-0000-0000-0000D7ED0000}"/>
    <cellStyle name="Normal 3 4 7 2 3 4 2" xfId="13164" xr:uid="{00000000-0005-0000-0000-0000D8ED0000}"/>
    <cellStyle name="Normal 3 4 7 2 3 4 3" xfId="21550" xr:uid="{00000000-0005-0000-0000-0000D9ED0000}"/>
    <cellStyle name="Normal 3 4 7 2 3 4 4" xfId="29936" xr:uid="{00000000-0005-0000-0000-0000DAED0000}"/>
    <cellStyle name="Normal 3 4 7 2 3 4 5" xfId="38322" xr:uid="{00000000-0005-0000-0000-0000DBED0000}"/>
    <cellStyle name="Normal 3 4 7 2 3 4 6" xfId="46708" xr:uid="{00000000-0005-0000-0000-0000DCED0000}"/>
    <cellStyle name="Normal 3 4 7 2 3 4 7" xfId="55094" xr:uid="{00000000-0005-0000-0000-0000DDED0000}"/>
    <cellStyle name="Normal 3 4 7 2 3 5" xfId="10198" xr:uid="{00000000-0005-0000-0000-0000DEED0000}"/>
    <cellStyle name="Normal 3 4 7 2 3 6" xfId="18584" xr:uid="{00000000-0005-0000-0000-0000DFED0000}"/>
    <cellStyle name="Normal 3 4 7 2 3 7" xfId="26970" xr:uid="{00000000-0005-0000-0000-0000E0ED0000}"/>
    <cellStyle name="Normal 3 4 7 2 3 8" xfId="35356" xr:uid="{00000000-0005-0000-0000-0000E1ED0000}"/>
    <cellStyle name="Normal 3 4 7 2 3 9" xfId="43742" xr:uid="{00000000-0005-0000-0000-0000E2ED0000}"/>
    <cellStyle name="Normal 3 4 7 2 4" xfId="2474" xr:uid="{00000000-0005-0000-0000-0000E3ED0000}"/>
    <cellStyle name="Normal 3 4 7 2 4 2" xfId="5191" xr:uid="{00000000-0005-0000-0000-0000E4ED0000}"/>
    <cellStyle name="Normal 3 4 7 2 4 2 2" xfId="16545" xr:uid="{00000000-0005-0000-0000-0000E5ED0000}"/>
    <cellStyle name="Normal 3 4 7 2 4 2 3" xfId="24931" xr:uid="{00000000-0005-0000-0000-0000E6ED0000}"/>
    <cellStyle name="Normal 3 4 7 2 4 2 4" xfId="33317" xr:uid="{00000000-0005-0000-0000-0000E7ED0000}"/>
    <cellStyle name="Normal 3 4 7 2 4 2 5" xfId="41703" xr:uid="{00000000-0005-0000-0000-0000E8ED0000}"/>
    <cellStyle name="Normal 3 4 7 2 4 2 6" xfId="50089" xr:uid="{00000000-0005-0000-0000-0000E9ED0000}"/>
    <cellStyle name="Normal 3 4 7 2 4 2 7" xfId="58475" xr:uid="{00000000-0005-0000-0000-0000EAED0000}"/>
    <cellStyle name="Normal 3 4 7 2 4 3" xfId="8159" xr:uid="{00000000-0005-0000-0000-0000EBED0000}"/>
    <cellStyle name="Normal 3 4 7 2 4 3 2" xfId="13835" xr:uid="{00000000-0005-0000-0000-0000ECED0000}"/>
    <cellStyle name="Normal 3 4 7 2 4 3 3" xfId="22221" xr:uid="{00000000-0005-0000-0000-0000EDED0000}"/>
    <cellStyle name="Normal 3 4 7 2 4 3 4" xfId="30607" xr:uid="{00000000-0005-0000-0000-0000EEED0000}"/>
    <cellStyle name="Normal 3 4 7 2 4 3 5" xfId="38993" xr:uid="{00000000-0005-0000-0000-0000EFED0000}"/>
    <cellStyle name="Normal 3 4 7 2 4 3 6" xfId="47379" xr:uid="{00000000-0005-0000-0000-0000F0ED0000}"/>
    <cellStyle name="Normal 3 4 7 2 4 3 7" xfId="55765" xr:uid="{00000000-0005-0000-0000-0000F1ED0000}"/>
    <cellStyle name="Normal 3 4 7 2 4 4" xfId="10869" xr:uid="{00000000-0005-0000-0000-0000F2ED0000}"/>
    <cellStyle name="Normal 3 4 7 2 4 5" xfId="19255" xr:uid="{00000000-0005-0000-0000-0000F3ED0000}"/>
    <cellStyle name="Normal 3 4 7 2 4 6" xfId="27641" xr:uid="{00000000-0005-0000-0000-0000F4ED0000}"/>
    <cellStyle name="Normal 3 4 7 2 4 7" xfId="36027" xr:uid="{00000000-0005-0000-0000-0000F5ED0000}"/>
    <cellStyle name="Normal 3 4 7 2 4 8" xfId="44413" xr:uid="{00000000-0005-0000-0000-0000F6ED0000}"/>
    <cellStyle name="Normal 3 4 7 2 4 9" xfId="52799" xr:uid="{00000000-0005-0000-0000-0000F7ED0000}"/>
    <cellStyle name="Normal 3 4 7 2 5" xfId="3675" xr:uid="{00000000-0005-0000-0000-0000F8ED0000}"/>
    <cellStyle name="Normal 3 4 7 2 5 2" xfId="15029" xr:uid="{00000000-0005-0000-0000-0000F9ED0000}"/>
    <cellStyle name="Normal 3 4 7 2 5 3" xfId="23415" xr:uid="{00000000-0005-0000-0000-0000FAED0000}"/>
    <cellStyle name="Normal 3 4 7 2 5 4" xfId="31801" xr:uid="{00000000-0005-0000-0000-0000FBED0000}"/>
    <cellStyle name="Normal 3 4 7 2 5 5" xfId="40187" xr:uid="{00000000-0005-0000-0000-0000FCED0000}"/>
    <cellStyle name="Normal 3 4 7 2 5 6" xfId="48573" xr:uid="{00000000-0005-0000-0000-0000FDED0000}"/>
    <cellStyle name="Normal 3 4 7 2 5 7" xfId="56959" xr:uid="{00000000-0005-0000-0000-0000FEED0000}"/>
    <cellStyle name="Normal 3 4 7 2 6" xfId="6643" xr:uid="{00000000-0005-0000-0000-0000FFED0000}"/>
    <cellStyle name="Normal 3 4 7 2 6 2" xfId="12319" xr:uid="{00000000-0005-0000-0000-000000EE0000}"/>
    <cellStyle name="Normal 3 4 7 2 6 3" xfId="20705" xr:uid="{00000000-0005-0000-0000-000001EE0000}"/>
    <cellStyle name="Normal 3 4 7 2 6 4" xfId="29091" xr:uid="{00000000-0005-0000-0000-000002EE0000}"/>
    <cellStyle name="Normal 3 4 7 2 6 5" xfId="37477" xr:uid="{00000000-0005-0000-0000-000003EE0000}"/>
    <cellStyle name="Normal 3 4 7 2 6 6" xfId="45863" xr:uid="{00000000-0005-0000-0000-000004EE0000}"/>
    <cellStyle name="Normal 3 4 7 2 6 7" xfId="54249" xr:uid="{00000000-0005-0000-0000-000005EE0000}"/>
    <cellStyle name="Normal 3 4 7 2 7" xfId="9353" xr:uid="{00000000-0005-0000-0000-000006EE0000}"/>
    <cellStyle name="Normal 3 4 7 2 8" xfId="17739" xr:uid="{00000000-0005-0000-0000-000007EE0000}"/>
    <cellStyle name="Normal 3 4 7 2 9" xfId="26125" xr:uid="{00000000-0005-0000-0000-000008EE0000}"/>
    <cellStyle name="Normal 3 4 7 3" xfId="1369" xr:uid="{00000000-0005-0000-0000-000009EE0000}"/>
    <cellStyle name="Normal 3 4 7 3 10" xfId="43394" xr:uid="{00000000-0005-0000-0000-00000AEE0000}"/>
    <cellStyle name="Normal 3 4 7 3 11" xfId="51780" xr:uid="{00000000-0005-0000-0000-00000BEE0000}"/>
    <cellStyle name="Normal 3 4 7 3 12" xfId="60166" xr:uid="{00000000-0005-0000-0000-00000CEE0000}"/>
    <cellStyle name="Normal 3 4 7 3 13" xfId="61530" xr:uid="{00000000-0005-0000-0000-00000DEE0000}"/>
    <cellStyle name="Normal 3 4 7 3 2" xfId="1978" xr:uid="{00000000-0005-0000-0000-00000EEE0000}"/>
    <cellStyle name="Normal 3 4 7 3 2 10" xfId="52303" xr:uid="{00000000-0005-0000-0000-00000FEE0000}"/>
    <cellStyle name="Normal 3 4 7 3 2 11" xfId="60689" xr:uid="{00000000-0005-0000-0000-000010EE0000}"/>
    <cellStyle name="Normal 3 4 7 3 2 2" xfId="3320" xr:uid="{00000000-0005-0000-0000-000011EE0000}"/>
    <cellStyle name="Normal 3 4 7 3 2 2 2" xfId="6037" xr:uid="{00000000-0005-0000-0000-000012EE0000}"/>
    <cellStyle name="Normal 3 4 7 3 2 2 2 2" xfId="17391" xr:uid="{00000000-0005-0000-0000-000013EE0000}"/>
    <cellStyle name="Normal 3 4 7 3 2 2 2 3" xfId="25777" xr:uid="{00000000-0005-0000-0000-000014EE0000}"/>
    <cellStyle name="Normal 3 4 7 3 2 2 2 4" xfId="34163" xr:uid="{00000000-0005-0000-0000-000015EE0000}"/>
    <cellStyle name="Normal 3 4 7 3 2 2 2 5" xfId="42549" xr:uid="{00000000-0005-0000-0000-000016EE0000}"/>
    <cellStyle name="Normal 3 4 7 3 2 2 2 6" xfId="50935" xr:uid="{00000000-0005-0000-0000-000017EE0000}"/>
    <cellStyle name="Normal 3 4 7 3 2 2 2 7" xfId="59321" xr:uid="{00000000-0005-0000-0000-000018EE0000}"/>
    <cellStyle name="Normal 3 4 7 3 2 2 3" xfId="9005" xr:uid="{00000000-0005-0000-0000-000019EE0000}"/>
    <cellStyle name="Normal 3 4 7 3 2 2 3 2" xfId="14681" xr:uid="{00000000-0005-0000-0000-00001AEE0000}"/>
    <cellStyle name="Normal 3 4 7 3 2 2 3 3" xfId="23067" xr:uid="{00000000-0005-0000-0000-00001BEE0000}"/>
    <cellStyle name="Normal 3 4 7 3 2 2 3 4" xfId="31453" xr:uid="{00000000-0005-0000-0000-00001CEE0000}"/>
    <cellStyle name="Normal 3 4 7 3 2 2 3 5" xfId="39839" xr:uid="{00000000-0005-0000-0000-00001DEE0000}"/>
    <cellStyle name="Normal 3 4 7 3 2 2 3 6" xfId="48225" xr:uid="{00000000-0005-0000-0000-00001EEE0000}"/>
    <cellStyle name="Normal 3 4 7 3 2 2 3 7" xfId="56611" xr:uid="{00000000-0005-0000-0000-00001FEE0000}"/>
    <cellStyle name="Normal 3 4 7 3 2 2 4" xfId="11715" xr:uid="{00000000-0005-0000-0000-000020EE0000}"/>
    <cellStyle name="Normal 3 4 7 3 2 2 5" xfId="20101" xr:uid="{00000000-0005-0000-0000-000021EE0000}"/>
    <cellStyle name="Normal 3 4 7 3 2 2 6" xfId="28487" xr:uid="{00000000-0005-0000-0000-000022EE0000}"/>
    <cellStyle name="Normal 3 4 7 3 2 2 7" xfId="36873" xr:uid="{00000000-0005-0000-0000-000023EE0000}"/>
    <cellStyle name="Normal 3 4 7 3 2 2 8" xfId="45259" xr:uid="{00000000-0005-0000-0000-000024EE0000}"/>
    <cellStyle name="Normal 3 4 7 3 2 2 9" xfId="53645" xr:uid="{00000000-0005-0000-0000-000025EE0000}"/>
    <cellStyle name="Normal 3 4 7 3 2 3" xfId="4695" xr:uid="{00000000-0005-0000-0000-000026EE0000}"/>
    <cellStyle name="Normal 3 4 7 3 2 3 2" xfId="16049" xr:uid="{00000000-0005-0000-0000-000027EE0000}"/>
    <cellStyle name="Normal 3 4 7 3 2 3 3" xfId="24435" xr:uid="{00000000-0005-0000-0000-000028EE0000}"/>
    <cellStyle name="Normal 3 4 7 3 2 3 4" xfId="32821" xr:uid="{00000000-0005-0000-0000-000029EE0000}"/>
    <cellStyle name="Normal 3 4 7 3 2 3 5" xfId="41207" xr:uid="{00000000-0005-0000-0000-00002AEE0000}"/>
    <cellStyle name="Normal 3 4 7 3 2 3 6" xfId="49593" xr:uid="{00000000-0005-0000-0000-00002BEE0000}"/>
    <cellStyle name="Normal 3 4 7 3 2 3 7" xfId="57979" xr:uid="{00000000-0005-0000-0000-00002CEE0000}"/>
    <cellStyle name="Normal 3 4 7 3 2 4" xfId="7663" xr:uid="{00000000-0005-0000-0000-00002DEE0000}"/>
    <cellStyle name="Normal 3 4 7 3 2 4 2" xfId="13339" xr:uid="{00000000-0005-0000-0000-00002EEE0000}"/>
    <cellStyle name="Normal 3 4 7 3 2 4 3" xfId="21725" xr:uid="{00000000-0005-0000-0000-00002FEE0000}"/>
    <cellStyle name="Normal 3 4 7 3 2 4 4" xfId="30111" xr:uid="{00000000-0005-0000-0000-000030EE0000}"/>
    <cellStyle name="Normal 3 4 7 3 2 4 5" xfId="38497" xr:uid="{00000000-0005-0000-0000-000031EE0000}"/>
    <cellStyle name="Normal 3 4 7 3 2 4 6" xfId="46883" xr:uid="{00000000-0005-0000-0000-000032EE0000}"/>
    <cellStyle name="Normal 3 4 7 3 2 4 7" xfId="55269" xr:uid="{00000000-0005-0000-0000-000033EE0000}"/>
    <cellStyle name="Normal 3 4 7 3 2 5" xfId="10373" xr:uid="{00000000-0005-0000-0000-000034EE0000}"/>
    <cellStyle name="Normal 3 4 7 3 2 6" xfId="18759" xr:uid="{00000000-0005-0000-0000-000035EE0000}"/>
    <cellStyle name="Normal 3 4 7 3 2 7" xfId="27145" xr:uid="{00000000-0005-0000-0000-000036EE0000}"/>
    <cellStyle name="Normal 3 4 7 3 2 8" xfId="35531" xr:uid="{00000000-0005-0000-0000-000037EE0000}"/>
    <cellStyle name="Normal 3 4 7 3 2 9" xfId="43917" xr:uid="{00000000-0005-0000-0000-000038EE0000}"/>
    <cellStyle name="Normal 3 4 7 3 3" xfId="2475" xr:uid="{00000000-0005-0000-0000-000039EE0000}"/>
    <cellStyle name="Normal 3 4 7 3 3 2" xfId="5192" xr:uid="{00000000-0005-0000-0000-00003AEE0000}"/>
    <cellStyle name="Normal 3 4 7 3 3 2 2" xfId="16546" xr:uid="{00000000-0005-0000-0000-00003BEE0000}"/>
    <cellStyle name="Normal 3 4 7 3 3 2 3" xfId="24932" xr:uid="{00000000-0005-0000-0000-00003CEE0000}"/>
    <cellStyle name="Normal 3 4 7 3 3 2 4" xfId="33318" xr:uid="{00000000-0005-0000-0000-00003DEE0000}"/>
    <cellStyle name="Normal 3 4 7 3 3 2 5" xfId="41704" xr:uid="{00000000-0005-0000-0000-00003EEE0000}"/>
    <cellStyle name="Normal 3 4 7 3 3 2 6" xfId="50090" xr:uid="{00000000-0005-0000-0000-00003FEE0000}"/>
    <cellStyle name="Normal 3 4 7 3 3 2 7" xfId="58476" xr:uid="{00000000-0005-0000-0000-000040EE0000}"/>
    <cellStyle name="Normal 3 4 7 3 3 3" xfId="8160" xr:uid="{00000000-0005-0000-0000-000041EE0000}"/>
    <cellStyle name="Normal 3 4 7 3 3 3 2" xfId="13836" xr:uid="{00000000-0005-0000-0000-000042EE0000}"/>
    <cellStyle name="Normal 3 4 7 3 3 3 3" xfId="22222" xr:uid="{00000000-0005-0000-0000-000043EE0000}"/>
    <cellStyle name="Normal 3 4 7 3 3 3 4" xfId="30608" xr:uid="{00000000-0005-0000-0000-000044EE0000}"/>
    <cellStyle name="Normal 3 4 7 3 3 3 5" xfId="38994" xr:uid="{00000000-0005-0000-0000-000045EE0000}"/>
    <cellStyle name="Normal 3 4 7 3 3 3 6" xfId="47380" xr:uid="{00000000-0005-0000-0000-000046EE0000}"/>
    <cellStyle name="Normal 3 4 7 3 3 3 7" xfId="55766" xr:uid="{00000000-0005-0000-0000-000047EE0000}"/>
    <cellStyle name="Normal 3 4 7 3 3 4" xfId="10870" xr:uid="{00000000-0005-0000-0000-000048EE0000}"/>
    <cellStyle name="Normal 3 4 7 3 3 5" xfId="19256" xr:uid="{00000000-0005-0000-0000-000049EE0000}"/>
    <cellStyle name="Normal 3 4 7 3 3 6" xfId="27642" xr:uid="{00000000-0005-0000-0000-00004AEE0000}"/>
    <cellStyle name="Normal 3 4 7 3 3 7" xfId="36028" xr:uid="{00000000-0005-0000-0000-00004BEE0000}"/>
    <cellStyle name="Normal 3 4 7 3 3 8" xfId="44414" xr:uid="{00000000-0005-0000-0000-00004CEE0000}"/>
    <cellStyle name="Normal 3 4 7 3 3 9" xfId="52800" xr:uid="{00000000-0005-0000-0000-00004DEE0000}"/>
    <cellStyle name="Normal 3 4 7 3 4" xfId="4172" xr:uid="{00000000-0005-0000-0000-00004EEE0000}"/>
    <cellStyle name="Normal 3 4 7 3 4 2" xfId="15526" xr:uid="{00000000-0005-0000-0000-00004FEE0000}"/>
    <cellStyle name="Normal 3 4 7 3 4 3" xfId="23912" xr:uid="{00000000-0005-0000-0000-000050EE0000}"/>
    <cellStyle name="Normal 3 4 7 3 4 4" xfId="32298" xr:uid="{00000000-0005-0000-0000-000051EE0000}"/>
    <cellStyle name="Normal 3 4 7 3 4 5" xfId="40684" xr:uid="{00000000-0005-0000-0000-000052EE0000}"/>
    <cellStyle name="Normal 3 4 7 3 4 6" xfId="49070" xr:uid="{00000000-0005-0000-0000-000053EE0000}"/>
    <cellStyle name="Normal 3 4 7 3 4 7" xfId="57456" xr:uid="{00000000-0005-0000-0000-000054EE0000}"/>
    <cellStyle name="Normal 3 4 7 3 5" xfId="7140" xr:uid="{00000000-0005-0000-0000-000055EE0000}"/>
    <cellStyle name="Normal 3 4 7 3 5 2" xfId="12816" xr:uid="{00000000-0005-0000-0000-000056EE0000}"/>
    <cellStyle name="Normal 3 4 7 3 5 3" xfId="21202" xr:uid="{00000000-0005-0000-0000-000057EE0000}"/>
    <cellStyle name="Normal 3 4 7 3 5 4" xfId="29588" xr:uid="{00000000-0005-0000-0000-000058EE0000}"/>
    <cellStyle name="Normal 3 4 7 3 5 5" xfId="37974" xr:uid="{00000000-0005-0000-0000-000059EE0000}"/>
    <cellStyle name="Normal 3 4 7 3 5 6" xfId="46360" xr:uid="{00000000-0005-0000-0000-00005AEE0000}"/>
    <cellStyle name="Normal 3 4 7 3 5 7" xfId="54746" xr:uid="{00000000-0005-0000-0000-00005BEE0000}"/>
    <cellStyle name="Normal 3 4 7 3 6" xfId="9850" xr:uid="{00000000-0005-0000-0000-00005CEE0000}"/>
    <cellStyle name="Normal 3 4 7 3 7" xfId="18236" xr:uid="{00000000-0005-0000-0000-00005DEE0000}"/>
    <cellStyle name="Normal 3 4 7 3 8" xfId="26622" xr:uid="{00000000-0005-0000-0000-00005EEE0000}"/>
    <cellStyle name="Normal 3 4 7 3 9" xfId="35008" xr:uid="{00000000-0005-0000-0000-00005FEE0000}"/>
    <cellStyle name="Normal 3 4 7 4" xfId="1367" xr:uid="{00000000-0005-0000-0000-000060EE0000}"/>
    <cellStyle name="Normal 3 4 7 4 10" xfId="51778" xr:uid="{00000000-0005-0000-0000-000061EE0000}"/>
    <cellStyle name="Normal 3 4 7 4 11" xfId="60164" xr:uid="{00000000-0005-0000-0000-000062EE0000}"/>
    <cellStyle name="Normal 3 4 7 4 2" xfId="3318" xr:uid="{00000000-0005-0000-0000-000063EE0000}"/>
    <cellStyle name="Normal 3 4 7 4 2 2" xfId="6035" xr:uid="{00000000-0005-0000-0000-000064EE0000}"/>
    <cellStyle name="Normal 3 4 7 4 2 2 2" xfId="17389" xr:uid="{00000000-0005-0000-0000-000065EE0000}"/>
    <cellStyle name="Normal 3 4 7 4 2 2 3" xfId="25775" xr:uid="{00000000-0005-0000-0000-000066EE0000}"/>
    <cellStyle name="Normal 3 4 7 4 2 2 4" xfId="34161" xr:uid="{00000000-0005-0000-0000-000067EE0000}"/>
    <cellStyle name="Normal 3 4 7 4 2 2 5" xfId="42547" xr:uid="{00000000-0005-0000-0000-000068EE0000}"/>
    <cellStyle name="Normal 3 4 7 4 2 2 6" xfId="50933" xr:uid="{00000000-0005-0000-0000-000069EE0000}"/>
    <cellStyle name="Normal 3 4 7 4 2 2 7" xfId="59319" xr:uid="{00000000-0005-0000-0000-00006AEE0000}"/>
    <cellStyle name="Normal 3 4 7 4 2 3" xfId="9003" xr:uid="{00000000-0005-0000-0000-00006BEE0000}"/>
    <cellStyle name="Normal 3 4 7 4 2 3 2" xfId="14679" xr:uid="{00000000-0005-0000-0000-00006CEE0000}"/>
    <cellStyle name="Normal 3 4 7 4 2 3 3" xfId="23065" xr:uid="{00000000-0005-0000-0000-00006DEE0000}"/>
    <cellStyle name="Normal 3 4 7 4 2 3 4" xfId="31451" xr:uid="{00000000-0005-0000-0000-00006EEE0000}"/>
    <cellStyle name="Normal 3 4 7 4 2 3 5" xfId="39837" xr:uid="{00000000-0005-0000-0000-00006FEE0000}"/>
    <cellStyle name="Normal 3 4 7 4 2 3 6" xfId="48223" xr:uid="{00000000-0005-0000-0000-000070EE0000}"/>
    <cellStyle name="Normal 3 4 7 4 2 3 7" xfId="56609" xr:uid="{00000000-0005-0000-0000-000071EE0000}"/>
    <cellStyle name="Normal 3 4 7 4 2 4" xfId="11713" xr:uid="{00000000-0005-0000-0000-000072EE0000}"/>
    <cellStyle name="Normal 3 4 7 4 2 5" xfId="20099" xr:uid="{00000000-0005-0000-0000-000073EE0000}"/>
    <cellStyle name="Normal 3 4 7 4 2 6" xfId="28485" xr:uid="{00000000-0005-0000-0000-000074EE0000}"/>
    <cellStyle name="Normal 3 4 7 4 2 7" xfId="36871" xr:uid="{00000000-0005-0000-0000-000075EE0000}"/>
    <cellStyle name="Normal 3 4 7 4 2 8" xfId="45257" xr:uid="{00000000-0005-0000-0000-000076EE0000}"/>
    <cellStyle name="Normal 3 4 7 4 2 9" xfId="53643" xr:uid="{00000000-0005-0000-0000-000077EE0000}"/>
    <cellStyle name="Normal 3 4 7 4 3" xfId="4170" xr:uid="{00000000-0005-0000-0000-000078EE0000}"/>
    <cellStyle name="Normal 3 4 7 4 3 2" xfId="15524" xr:uid="{00000000-0005-0000-0000-000079EE0000}"/>
    <cellStyle name="Normal 3 4 7 4 3 3" xfId="23910" xr:uid="{00000000-0005-0000-0000-00007AEE0000}"/>
    <cellStyle name="Normal 3 4 7 4 3 4" xfId="32296" xr:uid="{00000000-0005-0000-0000-00007BEE0000}"/>
    <cellStyle name="Normal 3 4 7 4 3 5" xfId="40682" xr:uid="{00000000-0005-0000-0000-00007CEE0000}"/>
    <cellStyle name="Normal 3 4 7 4 3 6" xfId="49068" xr:uid="{00000000-0005-0000-0000-00007DEE0000}"/>
    <cellStyle name="Normal 3 4 7 4 3 7" xfId="57454" xr:uid="{00000000-0005-0000-0000-00007EEE0000}"/>
    <cellStyle name="Normal 3 4 7 4 4" xfId="7138" xr:uid="{00000000-0005-0000-0000-00007FEE0000}"/>
    <cellStyle name="Normal 3 4 7 4 4 2" xfId="12814" xr:uid="{00000000-0005-0000-0000-000080EE0000}"/>
    <cellStyle name="Normal 3 4 7 4 4 3" xfId="21200" xr:uid="{00000000-0005-0000-0000-000081EE0000}"/>
    <cellStyle name="Normal 3 4 7 4 4 4" xfId="29586" xr:uid="{00000000-0005-0000-0000-000082EE0000}"/>
    <cellStyle name="Normal 3 4 7 4 4 5" xfId="37972" xr:uid="{00000000-0005-0000-0000-000083EE0000}"/>
    <cellStyle name="Normal 3 4 7 4 4 6" xfId="46358" xr:uid="{00000000-0005-0000-0000-000084EE0000}"/>
    <cellStyle name="Normal 3 4 7 4 4 7" xfId="54744" xr:uid="{00000000-0005-0000-0000-000085EE0000}"/>
    <cellStyle name="Normal 3 4 7 4 5" xfId="9848" xr:uid="{00000000-0005-0000-0000-000086EE0000}"/>
    <cellStyle name="Normal 3 4 7 4 6" xfId="18234" xr:uid="{00000000-0005-0000-0000-000087EE0000}"/>
    <cellStyle name="Normal 3 4 7 4 7" xfId="26620" xr:uid="{00000000-0005-0000-0000-000088EE0000}"/>
    <cellStyle name="Normal 3 4 7 4 8" xfId="35006" xr:uid="{00000000-0005-0000-0000-000089EE0000}"/>
    <cellStyle name="Normal 3 4 7 4 9" xfId="43392" xr:uid="{00000000-0005-0000-0000-00008AEE0000}"/>
    <cellStyle name="Normal 3 4 7 5" xfId="1802" xr:uid="{00000000-0005-0000-0000-00008BEE0000}"/>
    <cellStyle name="Normal 3 4 7 5 10" xfId="52127" xr:uid="{00000000-0005-0000-0000-00008CEE0000}"/>
    <cellStyle name="Normal 3 4 7 5 11" xfId="60513" xr:uid="{00000000-0005-0000-0000-00008DEE0000}"/>
    <cellStyle name="Normal 3 4 7 5 2" xfId="2822" xr:uid="{00000000-0005-0000-0000-00008EEE0000}"/>
    <cellStyle name="Normal 3 4 7 5 2 2" xfId="5539" xr:uid="{00000000-0005-0000-0000-00008FEE0000}"/>
    <cellStyle name="Normal 3 4 7 5 2 2 2" xfId="16893" xr:uid="{00000000-0005-0000-0000-000090EE0000}"/>
    <cellStyle name="Normal 3 4 7 5 2 2 3" xfId="25279" xr:uid="{00000000-0005-0000-0000-000091EE0000}"/>
    <cellStyle name="Normal 3 4 7 5 2 2 4" xfId="33665" xr:uid="{00000000-0005-0000-0000-000092EE0000}"/>
    <cellStyle name="Normal 3 4 7 5 2 2 5" xfId="42051" xr:uid="{00000000-0005-0000-0000-000093EE0000}"/>
    <cellStyle name="Normal 3 4 7 5 2 2 6" xfId="50437" xr:uid="{00000000-0005-0000-0000-000094EE0000}"/>
    <cellStyle name="Normal 3 4 7 5 2 2 7" xfId="58823" xr:uid="{00000000-0005-0000-0000-000095EE0000}"/>
    <cellStyle name="Normal 3 4 7 5 2 3" xfId="8507" xr:uid="{00000000-0005-0000-0000-000096EE0000}"/>
    <cellStyle name="Normal 3 4 7 5 2 3 2" xfId="14183" xr:uid="{00000000-0005-0000-0000-000097EE0000}"/>
    <cellStyle name="Normal 3 4 7 5 2 3 3" xfId="22569" xr:uid="{00000000-0005-0000-0000-000098EE0000}"/>
    <cellStyle name="Normal 3 4 7 5 2 3 4" xfId="30955" xr:uid="{00000000-0005-0000-0000-000099EE0000}"/>
    <cellStyle name="Normal 3 4 7 5 2 3 5" xfId="39341" xr:uid="{00000000-0005-0000-0000-00009AEE0000}"/>
    <cellStyle name="Normal 3 4 7 5 2 3 6" xfId="47727" xr:uid="{00000000-0005-0000-0000-00009BEE0000}"/>
    <cellStyle name="Normal 3 4 7 5 2 3 7" xfId="56113" xr:uid="{00000000-0005-0000-0000-00009CEE0000}"/>
    <cellStyle name="Normal 3 4 7 5 2 4" xfId="11217" xr:uid="{00000000-0005-0000-0000-00009DEE0000}"/>
    <cellStyle name="Normal 3 4 7 5 2 5" xfId="19603" xr:uid="{00000000-0005-0000-0000-00009EEE0000}"/>
    <cellStyle name="Normal 3 4 7 5 2 6" xfId="27989" xr:uid="{00000000-0005-0000-0000-00009FEE0000}"/>
    <cellStyle name="Normal 3 4 7 5 2 7" xfId="36375" xr:uid="{00000000-0005-0000-0000-0000A0EE0000}"/>
    <cellStyle name="Normal 3 4 7 5 2 8" xfId="44761" xr:uid="{00000000-0005-0000-0000-0000A1EE0000}"/>
    <cellStyle name="Normal 3 4 7 5 2 9" xfId="53147" xr:uid="{00000000-0005-0000-0000-0000A2EE0000}"/>
    <cellStyle name="Normal 3 4 7 5 3" xfId="4519" xr:uid="{00000000-0005-0000-0000-0000A3EE0000}"/>
    <cellStyle name="Normal 3 4 7 5 3 2" xfId="15873" xr:uid="{00000000-0005-0000-0000-0000A4EE0000}"/>
    <cellStyle name="Normal 3 4 7 5 3 3" xfId="24259" xr:uid="{00000000-0005-0000-0000-0000A5EE0000}"/>
    <cellStyle name="Normal 3 4 7 5 3 4" xfId="32645" xr:uid="{00000000-0005-0000-0000-0000A6EE0000}"/>
    <cellStyle name="Normal 3 4 7 5 3 5" xfId="41031" xr:uid="{00000000-0005-0000-0000-0000A7EE0000}"/>
    <cellStyle name="Normal 3 4 7 5 3 6" xfId="49417" xr:uid="{00000000-0005-0000-0000-0000A8EE0000}"/>
    <cellStyle name="Normal 3 4 7 5 3 7" xfId="57803" xr:uid="{00000000-0005-0000-0000-0000A9EE0000}"/>
    <cellStyle name="Normal 3 4 7 5 4" xfId="7487" xr:uid="{00000000-0005-0000-0000-0000AAEE0000}"/>
    <cellStyle name="Normal 3 4 7 5 4 2" xfId="13163" xr:uid="{00000000-0005-0000-0000-0000ABEE0000}"/>
    <cellStyle name="Normal 3 4 7 5 4 3" xfId="21549" xr:uid="{00000000-0005-0000-0000-0000ACEE0000}"/>
    <cellStyle name="Normal 3 4 7 5 4 4" xfId="29935" xr:uid="{00000000-0005-0000-0000-0000ADEE0000}"/>
    <cellStyle name="Normal 3 4 7 5 4 5" xfId="38321" xr:uid="{00000000-0005-0000-0000-0000AEEE0000}"/>
    <cellStyle name="Normal 3 4 7 5 4 6" xfId="46707" xr:uid="{00000000-0005-0000-0000-0000AFEE0000}"/>
    <cellStyle name="Normal 3 4 7 5 4 7" xfId="55093" xr:uid="{00000000-0005-0000-0000-0000B0EE0000}"/>
    <cellStyle name="Normal 3 4 7 5 5" xfId="10197" xr:uid="{00000000-0005-0000-0000-0000B1EE0000}"/>
    <cellStyle name="Normal 3 4 7 5 6" xfId="18583" xr:uid="{00000000-0005-0000-0000-0000B2EE0000}"/>
    <cellStyle name="Normal 3 4 7 5 7" xfId="26969" xr:uid="{00000000-0005-0000-0000-0000B3EE0000}"/>
    <cellStyle name="Normal 3 4 7 5 8" xfId="35355" xr:uid="{00000000-0005-0000-0000-0000B4EE0000}"/>
    <cellStyle name="Normal 3 4 7 5 9" xfId="43741" xr:uid="{00000000-0005-0000-0000-0000B5EE0000}"/>
    <cellStyle name="Normal 3 4 7 6" xfId="2473" xr:uid="{00000000-0005-0000-0000-0000B6EE0000}"/>
    <cellStyle name="Normal 3 4 7 6 2" xfId="5190" xr:uid="{00000000-0005-0000-0000-0000B7EE0000}"/>
    <cellStyle name="Normal 3 4 7 6 2 2" xfId="16544" xr:uid="{00000000-0005-0000-0000-0000B8EE0000}"/>
    <cellStyle name="Normal 3 4 7 6 2 3" xfId="24930" xr:uid="{00000000-0005-0000-0000-0000B9EE0000}"/>
    <cellStyle name="Normal 3 4 7 6 2 4" xfId="33316" xr:uid="{00000000-0005-0000-0000-0000BAEE0000}"/>
    <cellStyle name="Normal 3 4 7 6 2 5" xfId="41702" xr:uid="{00000000-0005-0000-0000-0000BBEE0000}"/>
    <cellStyle name="Normal 3 4 7 6 2 6" xfId="50088" xr:uid="{00000000-0005-0000-0000-0000BCEE0000}"/>
    <cellStyle name="Normal 3 4 7 6 2 7" xfId="58474" xr:uid="{00000000-0005-0000-0000-0000BDEE0000}"/>
    <cellStyle name="Normal 3 4 7 6 3" xfId="8158" xr:uid="{00000000-0005-0000-0000-0000BEEE0000}"/>
    <cellStyle name="Normal 3 4 7 6 3 2" xfId="13834" xr:uid="{00000000-0005-0000-0000-0000BFEE0000}"/>
    <cellStyle name="Normal 3 4 7 6 3 3" xfId="22220" xr:uid="{00000000-0005-0000-0000-0000C0EE0000}"/>
    <cellStyle name="Normal 3 4 7 6 3 4" xfId="30606" xr:uid="{00000000-0005-0000-0000-0000C1EE0000}"/>
    <cellStyle name="Normal 3 4 7 6 3 5" xfId="38992" xr:uid="{00000000-0005-0000-0000-0000C2EE0000}"/>
    <cellStyle name="Normal 3 4 7 6 3 6" xfId="47378" xr:uid="{00000000-0005-0000-0000-0000C3EE0000}"/>
    <cellStyle name="Normal 3 4 7 6 3 7" xfId="55764" xr:uid="{00000000-0005-0000-0000-0000C4EE0000}"/>
    <cellStyle name="Normal 3 4 7 6 4" xfId="10868" xr:uid="{00000000-0005-0000-0000-0000C5EE0000}"/>
    <cellStyle name="Normal 3 4 7 6 5" xfId="19254" xr:uid="{00000000-0005-0000-0000-0000C6EE0000}"/>
    <cellStyle name="Normal 3 4 7 6 6" xfId="27640" xr:uid="{00000000-0005-0000-0000-0000C7EE0000}"/>
    <cellStyle name="Normal 3 4 7 6 7" xfId="36026" xr:uid="{00000000-0005-0000-0000-0000C8EE0000}"/>
    <cellStyle name="Normal 3 4 7 6 8" xfId="44412" xr:uid="{00000000-0005-0000-0000-0000C9EE0000}"/>
    <cellStyle name="Normal 3 4 7 6 9" xfId="52798" xr:uid="{00000000-0005-0000-0000-0000CAEE0000}"/>
    <cellStyle name="Normal 3 4 7 7" xfId="821" xr:uid="{00000000-0005-0000-0000-0000CBEE0000}"/>
    <cellStyle name="Normal 3 4 7 7 2" xfId="6642" xr:uid="{00000000-0005-0000-0000-0000CCEE0000}"/>
    <cellStyle name="Normal 3 4 7 7 3" xfId="12318" xr:uid="{00000000-0005-0000-0000-0000CDEE0000}"/>
    <cellStyle name="Normal 3 4 7 7 4" xfId="20704" xr:uid="{00000000-0005-0000-0000-0000CEEE0000}"/>
    <cellStyle name="Normal 3 4 7 7 5" xfId="29090" xr:uid="{00000000-0005-0000-0000-0000CFEE0000}"/>
    <cellStyle name="Normal 3 4 7 7 6" xfId="37476" xr:uid="{00000000-0005-0000-0000-0000D0EE0000}"/>
    <cellStyle name="Normal 3 4 7 7 7" xfId="45862" xr:uid="{00000000-0005-0000-0000-0000D1EE0000}"/>
    <cellStyle name="Normal 3 4 7 7 8" xfId="54248" xr:uid="{00000000-0005-0000-0000-0000D2EE0000}"/>
    <cellStyle name="Normal 3 4 7 8" xfId="3674" xr:uid="{00000000-0005-0000-0000-0000D3EE0000}"/>
    <cellStyle name="Normal 3 4 7 8 2" xfId="15028" xr:uid="{00000000-0005-0000-0000-0000D4EE0000}"/>
    <cellStyle name="Normal 3 4 7 8 3" xfId="23414" xr:uid="{00000000-0005-0000-0000-0000D5EE0000}"/>
    <cellStyle name="Normal 3 4 7 8 4" xfId="31800" xr:uid="{00000000-0005-0000-0000-0000D6EE0000}"/>
    <cellStyle name="Normal 3 4 7 8 5" xfId="40186" xr:uid="{00000000-0005-0000-0000-0000D7EE0000}"/>
    <cellStyle name="Normal 3 4 7 8 6" xfId="48572" xr:uid="{00000000-0005-0000-0000-0000D8EE0000}"/>
    <cellStyle name="Normal 3 4 7 8 7" xfId="56958" xr:uid="{00000000-0005-0000-0000-0000D9EE0000}"/>
    <cellStyle name="Normal 3 4 7 9" xfId="6229" xr:uid="{00000000-0005-0000-0000-0000DAEE0000}"/>
    <cellStyle name="Normal 3 4 7 9 2" xfId="11905" xr:uid="{00000000-0005-0000-0000-0000DBEE0000}"/>
    <cellStyle name="Normal 3 4 7 9 3" xfId="20291" xr:uid="{00000000-0005-0000-0000-0000DCEE0000}"/>
    <cellStyle name="Normal 3 4 7 9 4" xfId="28677" xr:uid="{00000000-0005-0000-0000-0000DDEE0000}"/>
    <cellStyle name="Normal 3 4 7 9 5" xfId="37063" xr:uid="{00000000-0005-0000-0000-0000DEEE0000}"/>
    <cellStyle name="Normal 3 4 7 9 6" xfId="45449" xr:uid="{00000000-0005-0000-0000-0000DFEE0000}"/>
    <cellStyle name="Normal 3 4 7 9 7" xfId="53835" xr:uid="{00000000-0005-0000-0000-0000E0EE0000}"/>
    <cellStyle name="Normal 3 4 7_Sheet1" xfId="543" xr:uid="{00000000-0005-0000-0000-0000E1EE0000}"/>
    <cellStyle name="Normal 3 4 8" xfId="544" xr:uid="{00000000-0005-0000-0000-0000E2EE0000}"/>
    <cellStyle name="Normal 3 4 8 10" xfId="26126" xr:uid="{00000000-0005-0000-0000-0000E3EE0000}"/>
    <cellStyle name="Normal 3 4 8 11" xfId="34512" xr:uid="{00000000-0005-0000-0000-0000E4EE0000}"/>
    <cellStyle name="Normal 3 4 8 12" xfId="42898" xr:uid="{00000000-0005-0000-0000-0000E5EE0000}"/>
    <cellStyle name="Normal 3 4 8 13" xfId="51284" xr:uid="{00000000-0005-0000-0000-0000E6EE0000}"/>
    <cellStyle name="Normal 3 4 8 14" xfId="59670" xr:uid="{00000000-0005-0000-0000-0000E7EE0000}"/>
    <cellStyle name="Normal 3 4 8 15" xfId="61037" xr:uid="{00000000-0005-0000-0000-0000E8EE0000}"/>
    <cellStyle name="Normal 3 4 8 2" xfId="1370" xr:uid="{00000000-0005-0000-0000-0000E9EE0000}"/>
    <cellStyle name="Normal 3 4 8 2 10" xfId="51781" xr:uid="{00000000-0005-0000-0000-0000EAEE0000}"/>
    <cellStyle name="Normal 3 4 8 2 11" xfId="60167" xr:uid="{00000000-0005-0000-0000-0000EBEE0000}"/>
    <cellStyle name="Normal 3 4 8 2 12" xfId="61532" xr:uid="{00000000-0005-0000-0000-0000ECEE0000}"/>
    <cellStyle name="Normal 3 4 8 2 2" xfId="3321" xr:uid="{00000000-0005-0000-0000-0000EDEE0000}"/>
    <cellStyle name="Normal 3 4 8 2 2 2" xfId="6038" xr:uid="{00000000-0005-0000-0000-0000EEEE0000}"/>
    <cellStyle name="Normal 3 4 8 2 2 2 2" xfId="17392" xr:uid="{00000000-0005-0000-0000-0000EFEE0000}"/>
    <cellStyle name="Normal 3 4 8 2 2 2 3" xfId="25778" xr:uid="{00000000-0005-0000-0000-0000F0EE0000}"/>
    <cellStyle name="Normal 3 4 8 2 2 2 4" xfId="34164" xr:uid="{00000000-0005-0000-0000-0000F1EE0000}"/>
    <cellStyle name="Normal 3 4 8 2 2 2 5" xfId="42550" xr:uid="{00000000-0005-0000-0000-0000F2EE0000}"/>
    <cellStyle name="Normal 3 4 8 2 2 2 6" xfId="50936" xr:uid="{00000000-0005-0000-0000-0000F3EE0000}"/>
    <cellStyle name="Normal 3 4 8 2 2 2 7" xfId="59322" xr:uid="{00000000-0005-0000-0000-0000F4EE0000}"/>
    <cellStyle name="Normal 3 4 8 2 2 3" xfId="9006" xr:uid="{00000000-0005-0000-0000-0000F5EE0000}"/>
    <cellStyle name="Normal 3 4 8 2 2 3 2" xfId="14682" xr:uid="{00000000-0005-0000-0000-0000F6EE0000}"/>
    <cellStyle name="Normal 3 4 8 2 2 3 3" xfId="23068" xr:uid="{00000000-0005-0000-0000-0000F7EE0000}"/>
    <cellStyle name="Normal 3 4 8 2 2 3 4" xfId="31454" xr:uid="{00000000-0005-0000-0000-0000F8EE0000}"/>
    <cellStyle name="Normal 3 4 8 2 2 3 5" xfId="39840" xr:uid="{00000000-0005-0000-0000-0000F9EE0000}"/>
    <cellStyle name="Normal 3 4 8 2 2 3 6" xfId="48226" xr:uid="{00000000-0005-0000-0000-0000FAEE0000}"/>
    <cellStyle name="Normal 3 4 8 2 2 3 7" xfId="56612" xr:uid="{00000000-0005-0000-0000-0000FBEE0000}"/>
    <cellStyle name="Normal 3 4 8 2 2 4" xfId="11716" xr:uid="{00000000-0005-0000-0000-0000FCEE0000}"/>
    <cellStyle name="Normal 3 4 8 2 2 5" xfId="20102" xr:uid="{00000000-0005-0000-0000-0000FDEE0000}"/>
    <cellStyle name="Normal 3 4 8 2 2 6" xfId="28488" xr:uid="{00000000-0005-0000-0000-0000FEEE0000}"/>
    <cellStyle name="Normal 3 4 8 2 2 7" xfId="36874" xr:uid="{00000000-0005-0000-0000-0000FFEE0000}"/>
    <cellStyle name="Normal 3 4 8 2 2 8" xfId="45260" xr:uid="{00000000-0005-0000-0000-000000EF0000}"/>
    <cellStyle name="Normal 3 4 8 2 2 9" xfId="53646" xr:uid="{00000000-0005-0000-0000-000001EF0000}"/>
    <cellStyle name="Normal 3 4 8 2 3" xfId="4173" xr:uid="{00000000-0005-0000-0000-000002EF0000}"/>
    <cellStyle name="Normal 3 4 8 2 3 2" xfId="15527" xr:uid="{00000000-0005-0000-0000-000003EF0000}"/>
    <cellStyle name="Normal 3 4 8 2 3 3" xfId="23913" xr:uid="{00000000-0005-0000-0000-000004EF0000}"/>
    <cellStyle name="Normal 3 4 8 2 3 4" xfId="32299" xr:uid="{00000000-0005-0000-0000-000005EF0000}"/>
    <cellStyle name="Normal 3 4 8 2 3 5" xfId="40685" xr:uid="{00000000-0005-0000-0000-000006EF0000}"/>
    <cellStyle name="Normal 3 4 8 2 3 6" xfId="49071" xr:uid="{00000000-0005-0000-0000-000007EF0000}"/>
    <cellStyle name="Normal 3 4 8 2 3 7" xfId="57457" xr:uid="{00000000-0005-0000-0000-000008EF0000}"/>
    <cellStyle name="Normal 3 4 8 2 4" xfId="7141" xr:uid="{00000000-0005-0000-0000-000009EF0000}"/>
    <cellStyle name="Normal 3 4 8 2 4 2" xfId="12817" xr:uid="{00000000-0005-0000-0000-00000AEF0000}"/>
    <cellStyle name="Normal 3 4 8 2 4 3" xfId="21203" xr:uid="{00000000-0005-0000-0000-00000BEF0000}"/>
    <cellStyle name="Normal 3 4 8 2 4 4" xfId="29589" xr:uid="{00000000-0005-0000-0000-00000CEF0000}"/>
    <cellStyle name="Normal 3 4 8 2 4 5" xfId="37975" xr:uid="{00000000-0005-0000-0000-00000DEF0000}"/>
    <cellStyle name="Normal 3 4 8 2 4 6" xfId="46361" xr:uid="{00000000-0005-0000-0000-00000EEF0000}"/>
    <cellStyle name="Normal 3 4 8 2 4 7" xfId="54747" xr:uid="{00000000-0005-0000-0000-00000FEF0000}"/>
    <cellStyle name="Normal 3 4 8 2 5" xfId="9851" xr:uid="{00000000-0005-0000-0000-000010EF0000}"/>
    <cellStyle name="Normal 3 4 8 2 6" xfId="18237" xr:uid="{00000000-0005-0000-0000-000011EF0000}"/>
    <cellStyle name="Normal 3 4 8 2 7" xfId="26623" xr:uid="{00000000-0005-0000-0000-000012EF0000}"/>
    <cellStyle name="Normal 3 4 8 2 8" xfId="35009" xr:uid="{00000000-0005-0000-0000-000013EF0000}"/>
    <cellStyle name="Normal 3 4 8 2 9" xfId="43395" xr:uid="{00000000-0005-0000-0000-000014EF0000}"/>
    <cellStyle name="Normal 3 4 8 3" xfId="1804" xr:uid="{00000000-0005-0000-0000-000015EF0000}"/>
    <cellStyle name="Normal 3 4 8 3 10" xfId="52129" xr:uid="{00000000-0005-0000-0000-000016EF0000}"/>
    <cellStyle name="Normal 3 4 8 3 11" xfId="60515" xr:uid="{00000000-0005-0000-0000-000017EF0000}"/>
    <cellStyle name="Normal 3 4 8 3 2" xfId="2824" xr:uid="{00000000-0005-0000-0000-000018EF0000}"/>
    <cellStyle name="Normal 3 4 8 3 2 2" xfId="5541" xr:uid="{00000000-0005-0000-0000-000019EF0000}"/>
    <cellStyle name="Normal 3 4 8 3 2 2 2" xfId="16895" xr:uid="{00000000-0005-0000-0000-00001AEF0000}"/>
    <cellStyle name="Normal 3 4 8 3 2 2 3" xfId="25281" xr:uid="{00000000-0005-0000-0000-00001BEF0000}"/>
    <cellStyle name="Normal 3 4 8 3 2 2 4" xfId="33667" xr:uid="{00000000-0005-0000-0000-00001CEF0000}"/>
    <cellStyle name="Normal 3 4 8 3 2 2 5" xfId="42053" xr:uid="{00000000-0005-0000-0000-00001DEF0000}"/>
    <cellStyle name="Normal 3 4 8 3 2 2 6" xfId="50439" xr:uid="{00000000-0005-0000-0000-00001EEF0000}"/>
    <cellStyle name="Normal 3 4 8 3 2 2 7" xfId="58825" xr:uid="{00000000-0005-0000-0000-00001FEF0000}"/>
    <cellStyle name="Normal 3 4 8 3 2 3" xfId="8509" xr:uid="{00000000-0005-0000-0000-000020EF0000}"/>
    <cellStyle name="Normal 3 4 8 3 2 3 2" xfId="14185" xr:uid="{00000000-0005-0000-0000-000021EF0000}"/>
    <cellStyle name="Normal 3 4 8 3 2 3 3" xfId="22571" xr:uid="{00000000-0005-0000-0000-000022EF0000}"/>
    <cellStyle name="Normal 3 4 8 3 2 3 4" xfId="30957" xr:uid="{00000000-0005-0000-0000-000023EF0000}"/>
    <cellStyle name="Normal 3 4 8 3 2 3 5" xfId="39343" xr:uid="{00000000-0005-0000-0000-000024EF0000}"/>
    <cellStyle name="Normal 3 4 8 3 2 3 6" xfId="47729" xr:uid="{00000000-0005-0000-0000-000025EF0000}"/>
    <cellStyle name="Normal 3 4 8 3 2 3 7" xfId="56115" xr:uid="{00000000-0005-0000-0000-000026EF0000}"/>
    <cellStyle name="Normal 3 4 8 3 2 4" xfId="11219" xr:uid="{00000000-0005-0000-0000-000027EF0000}"/>
    <cellStyle name="Normal 3 4 8 3 2 5" xfId="19605" xr:uid="{00000000-0005-0000-0000-000028EF0000}"/>
    <cellStyle name="Normal 3 4 8 3 2 6" xfId="27991" xr:uid="{00000000-0005-0000-0000-000029EF0000}"/>
    <cellStyle name="Normal 3 4 8 3 2 7" xfId="36377" xr:uid="{00000000-0005-0000-0000-00002AEF0000}"/>
    <cellStyle name="Normal 3 4 8 3 2 8" xfId="44763" xr:uid="{00000000-0005-0000-0000-00002BEF0000}"/>
    <cellStyle name="Normal 3 4 8 3 2 9" xfId="53149" xr:uid="{00000000-0005-0000-0000-00002CEF0000}"/>
    <cellStyle name="Normal 3 4 8 3 3" xfId="4521" xr:uid="{00000000-0005-0000-0000-00002DEF0000}"/>
    <cellStyle name="Normal 3 4 8 3 3 2" xfId="15875" xr:uid="{00000000-0005-0000-0000-00002EEF0000}"/>
    <cellStyle name="Normal 3 4 8 3 3 3" xfId="24261" xr:uid="{00000000-0005-0000-0000-00002FEF0000}"/>
    <cellStyle name="Normal 3 4 8 3 3 4" xfId="32647" xr:uid="{00000000-0005-0000-0000-000030EF0000}"/>
    <cellStyle name="Normal 3 4 8 3 3 5" xfId="41033" xr:uid="{00000000-0005-0000-0000-000031EF0000}"/>
    <cellStyle name="Normal 3 4 8 3 3 6" xfId="49419" xr:uid="{00000000-0005-0000-0000-000032EF0000}"/>
    <cellStyle name="Normal 3 4 8 3 3 7" xfId="57805" xr:uid="{00000000-0005-0000-0000-000033EF0000}"/>
    <cellStyle name="Normal 3 4 8 3 4" xfId="7489" xr:uid="{00000000-0005-0000-0000-000034EF0000}"/>
    <cellStyle name="Normal 3 4 8 3 4 2" xfId="13165" xr:uid="{00000000-0005-0000-0000-000035EF0000}"/>
    <cellStyle name="Normal 3 4 8 3 4 3" xfId="21551" xr:uid="{00000000-0005-0000-0000-000036EF0000}"/>
    <cellStyle name="Normal 3 4 8 3 4 4" xfId="29937" xr:uid="{00000000-0005-0000-0000-000037EF0000}"/>
    <cellStyle name="Normal 3 4 8 3 4 5" xfId="38323" xr:uid="{00000000-0005-0000-0000-000038EF0000}"/>
    <cellStyle name="Normal 3 4 8 3 4 6" xfId="46709" xr:uid="{00000000-0005-0000-0000-000039EF0000}"/>
    <cellStyle name="Normal 3 4 8 3 4 7" xfId="55095" xr:uid="{00000000-0005-0000-0000-00003AEF0000}"/>
    <cellStyle name="Normal 3 4 8 3 5" xfId="10199" xr:uid="{00000000-0005-0000-0000-00003BEF0000}"/>
    <cellStyle name="Normal 3 4 8 3 6" xfId="18585" xr:uid="{00000000-0005-0000-0000-00003CEF0000}"/>
    <cellStyle name="Normal 3 4 8 3 7" xfId="26971" xr:uid="{00000000-0005-0000-0000-00003DEF0000}"/>
    <cellStyle name="Normal 3 4 8 3 8" xfId="35357" xr:uid="{00000000-0005-0000-0000-00003EEF0000}"/>
    <cellStyle name="Normal 3 4 8 3 9" xfId="43743" xr:uid="{00000000-0005-0000-0000-00003FEF0000}"/>
    <cellStyle name="Normal 3 4 8 4" xfId="2476" xr:uid="{00000000-0005-0000-0000-000040EF0000}"/>
    <cellStyle name="Normal 3 4 8 4 2" xfId="5193" xr:uid="{00000000-0005-0000-0000-000041EF0000}"/>
    <cellStyle name="Normal 3 4 8 4 2 2" xfId="16547" xr:uid="{00000000-0005-0000-0000-000042EF0000}"/>
    <cellStyle name="Normal 3 4 8 4 2 3" xfId="24933" xr:uid="{00000000-0005-0000-0000-000043EF0000}"/>
    <cellStyle name="Normal 3 4 8 4 2 4" xfId="33319" xr:uid="{00000000-0005-0000-0000-000044EF0000}"/>
    <cellStyle name="Normal 3 4 8 4 2 5" xfId="41705" xr:uid="{00000000-0005-0000-0000-000045EF0000}"/>
    <cellStyle name="Normal 3 4 8 4 2 6" xfId="50091" xr:uid="{00000000-0005-0000-0000-000046EF0000}"/>
    <cellStyle name="Normal 3 4 8 4 2 7" xfId="58477" xr:uid="{00000000-0005-0000-0000-000047EF0000}"/>
    <cellStyle name="Normal 3 4 8 4 3" xfId="8161" xr:uid="{00000000-0005-0000-0000-000048EF0000}"/>
    <cellStyle name="Normal 3 4 8 4 3 2" xfId="13837" xr:uid="{00000000-0005-0000-0000-000049EF0000}"/>
    <cellStyle name="Normal 3 4 8 4 3 3" xfId="22223" xr:uid="{00000000-0005-0000-0000-00004AEF0000}"/>
    <cellStyle name="Normal 3 4 8 4 3 4" xfId="30609" xr:uid="{00000000-0005-0000-0000-00004BEF0000}"/>
    <cellStyle name="Normal 3 4 8 4 3 5" xfId="38995" xr:uid="{00000000-0005-0000-0000-00004CEF0000}"/>
    <cellStyle name="Normal 3 4 8 4 3 6" xfId="47381" xr:uid="{00000000-0005-0000-0000-00004DEF0000}"/>
    <cellStyle name="Normal 3 4 8 4 3 7" xfId="55767" xr:uid="{00000000-0005-0000-0000-00004EEF0000}"/>
    <cellStyle name="Normal 3 4 8 4 4" xfId="10871" xr:uid="{00000000-0005-0000-0000-00004FEF0000}"/>
    <cellStyle name="Normal 3 4 8 4 5" xfId="19257" xr:uid="{00000000-0005-0000-0000-000050EF0000}"/>
    <cellStyle name="Normal 3 4 8 4 6" xfId="27643" xr:uid="{00000000-0005-0000-0000-000051EF0000}"/>
    <cellStyle name="Normal 3 4 8 4 7" xfId="36029" xr:uid="{00000000-0005-0000-0000-000052EF0000}"/>
    <cellStyle name="Normal 3 4 8 4 8" xfId="44415" xr:uid="{00000000-0005-0000-0000-000053EF0000}"/>
    <cellStyle name="Normal 3 4 8 4 9" xfId="52801" xr:uid="{00000000-0005-0000-0000-000054EF0000}"/>
    <cellStyle name="Normal 3 4 8 5" xfId="822" xr:uid="{00000000-0005-0000-0000-000055EF0000}"/>
    <cellStyle name="Normal 3 4 8 5 2" xfId="6644" xr:uid="{00000000-0005-0000-0000-000056EF0000}"/>
    <cellStyle name="Normal 3 4 8 5 3" xfId="12320" xr:uid="{00000000-0005-0000-0000-000057EF0000}"/>
    <cellStyle name="Normal 3 4 8 5 4" xfId="20706" xr:uid="{00000000-0005-0000-0000-000058EF0000}"/>
    <cellStyle name="Normal 3 4 8 5 5" xfId="29092" xr:uid="{00000000-0005-0000-0000-000059EF0000}"/>
    <cellStyle name="Normal 3 4 8 5 6" xfId="37478" xr:uid="{00000000-0005-0000-0000-00005AEF0000}"/>
    <cellStyle name="Normal 3 4 8 5 7" xfId="45864" xr:uid="{00000000-0005-0000-0000-00005BEF0000}"/>
    <cellStyle name="Normal 3 4 8 5 8" xfId="54250" xr:uid="{00000000-0005-0000-0000-00005CEF0000}"/>
    <cellStyle name="Normal 3 4 8 6" xfId="3676" xr:uid="{00000000-0005-0000-0000-00005DEF0000}"/>
    <cellStyle name="Normal 3 4 8 6 2" xfId="15030" xr:uid="{00000000-0005-0000-0000-00005EEF0000}"/>
    <cellStyle name="Normal 3 4 8 6 3" xfId="23416" xr:uid="{00000000-0005-0000-0000-00005FEF0000}"/>
    <cellStyle name="Normal 3 4 8 6 4" xfId="31802" xr:uid="{00000000-0005-0000-0000-000060EF0000}"/>
    <cellStyle name="Normal 3 4 8 6 5" xfId="40188" xr:uid="{00000000-0005-0000-0000-000061EF0000}"/>
    <cellStyle name="Normal 3 4 8 6 6" xfId="48574" xr:uid="{00000000-0005-0000-0000-000062EF0000}"/>
    <cellStyle name="Normal 3 4 8 6 7" xfId="56960" xr:uid="{00000000-0005-0000-0000-000063EF0000}"/>
    <cellStyle name="Normal 3 4 8 7" xfId="6117" xr:uid="{00000000-0005-0000-0000-000064EF0000}"/>
    <cellStyle name="Normal 3 4 8 7 2" xfId="11793" xr:uid="{00000000-0005-0000-0000-000065EF0000}"/>
    <cellStyle name="Normal 3 4 8 7 3" xfId="20179" xr:uid="{00000000-0005-0000-0000-000066EF0000}"/>
    <cellStyle name="Normal 3 4 8 7 4" xfId="28565" xr:uid="{00000000-0005-0000-0000-000067EF0000}"/>
    <cellStyle name="Normal 3 4 8 7 5" xfId="36951" xr:uid="{00000000-0005-0000-0000-000068EF0000}"/>
    <cellStyle name="Normal 3 4 8 7 6" xfId="45337" xr:uid="{00000000-0005-0000-0000-000069EF0000}"/>
    <cellStyle name="Normal 3 4 8 7 7" xfId="53723" xr:uid="{00000000-0005-0000-0000-00006AEF0000}"/>
    <cellStyle name="Normal 3 4 8 8" xfId="9354" xr:uid="{00000000-0005-0000-0000-00006BEF0000}"/>
    <cellStyle name="Normal 3 4 8 9" xfId="17740" xr:uid="{00000000-0005-0000-0000-00006CEF0000}"/>
    <cellStyle name="Normal 3 4 9" xfId="1371" xr:uid="{00000000-0005-0000-0000-00006DEF0000}"/>
    <cellStyle name="Normal 3 4 9 10" xfId="43396" xr:uid="{00000000-0005-0000-0000-00006EEF0000}"/>
    <cellStyle name="Normal 3 4 9 11" xfId="51782" xr:uid="{00000000-0005-0000-0000-00006FEF0000}"/>
    <cellStyle name="Normal 3 4 9 12" xfId="60168" xr:uid="{00000000-0005-0000-0000-000070EF0000}"/>
    <cellStyle name="Normal 3 4 9 13" xfId="61042" xr:uid="{00000000-0005-0000-0000-000071EF0000}"/>
    <cellStyle name="Normal 3 4 9 2" xfId="1979" xr:uid="{00000000-0005-0000-0000-000072EF0000}"/>
    <cellStyle name="Normal 3 4 9 2 10" xfId="52304" xr:uid="{00000000-0005-0000-0000-000073EF0000}"/>
    <cellStyle name="Normal 3 4 9 2 11" xfId="60690" xr:uid="{00000000-0005-0000-0000-000074EF0000}"/>
    <cellStyle name="Normal 3 4 9 2 2" xfId="3322" xr:uid="{00000000-0005-0000-0000-000075EF0000}"/>
    <cellStyle name="Normal 3 4 9 2 2 2" xfId="6039" xr:uid="{00000000-0005-0000-0000-000076EF0000}"/>
    <cellStyle name="Normal 3 4 9 2 2 2 2" xfId="17393" xr:uid="{00000000-0005-0000-0000-000077EF0000}"/>
    <cellStyle name="Normal 3 4 9 2 2 2 3" xfId="25779" xr:uid="{00000000-0005-0000-0000-000078EF0000}"/>
    <cellStyle name="Normal 3 4 9 2 2 2 4" xfId="34165" xr:uid="{00000000-0005-0000-0000-000079EF0000}"/>
    <cellStyle name="Normal 3 4 9 2 2 2 5" xfId="42551" xr:uid="{00000000-0005-0000-0000-00007AEF0000}"/>
    <cellStyle name="Normal 3 4 9 2 2 2 6" xfId="50937" xr:uid="{00000000-0005-0000-0000-00007BEF0000}"/>
    <cellStyle name="Normal 3 4 9 2 2 2 7" xfId="59323" xr:uid="{00000000-0005-0000-0000-00007CEF0000}"/>
    <cellStyle name="Normal 3 4 9 2 2 3" xfId="9007" xr:uid="{00000000-0005-0000-0000-00007DEF0000}"/>
    <cellStyle name="Normal 3 4 9 2 2 3 2" xfId="14683" xr:uid="{00000000-0005-0000-0000-00007EEF0000}"/>
    <cellStyle name="Normal 3 4 9 2 2 3 3" xfId="23069" xr:uid="{00000000-0005-0000-0000-00007FEF0000}"/>
    <cellStyle name="Normal 3 4 9 2 2 3 4" xfId="31455" xr:uid="{00000000-0005-0000-0000-000080EF0000}"/>
    <cellStyle name="Normal 3 4 9 2 2 3 5" xfId="39841" xr:uid="{00000000-0005-0000-0000-000081EF0000}"/>
    <cellStyle name="Normal 3 4 9 2 2 3 6" xfId="48227" xr:uid="{00000000-0005-0000-0000-000082EF0000}"/>
    <cellStyle name="Normal 3 4 9 2 2 3 7" xfId="56613" xr:uid="{00000000-0005-0000-0000-000083EF0000}"/>
    <cellStyle name="Normal 3 4 9 2 2 4" xfId="11717" xr:uid="{00000000-0005-0000-0000-000084EF0000}"/>
    <cellStyle name="Normal 3 4 9 2 2 5" xfId="20103" xr:uid="{00000000-0005-0000-0000-000085EF0000}"/>
    <cellStyle name="Normal 3 4 9 2 2 6" xfId="28489" xr:uid="{00000000-0005-0000-0000-000086EF0000}"/>
    <cellStyle name="Normal 3 4 9 2 2 7" xfId="36875" xr:uid="{00000000-0005-0000-0000-000087EF0000}"/>
    <cellStyle name="Normal 3 4 9 2 2 8" xfId="45261" xr:uid="{00000000-0005-0000-0000-000088EF0000}"/>
    <cellStyle name="Normal 3 4 9 2 2 9" xfId="53647" xr:uid="{00000000-0005-0000-0000-000089EF0000}"/>
    <cellStyle name="Normal 3 4 9 2 3" xfId="4696" xr:uid="{00000000-0005-0000-0000-00008AEF0000}"/>
    <cellStyle name="Normal 3 4 9 2 3 2" xfId="16050" xr:uid="{00000000-0005-0000-0000-00008BEF0000}"/>
    <cellStyle name="Normal 3 4 9 2 3 3" xfId="24436" xr:uid="{00000000-0005-0000-0000-00008CEF0000}"/>
    <cellStyle name="Normal 3 4 9 2 3 4" xfId="32822" xr:uid="{00000000-0005-0000-0000-00008DEF0000}"/>
    <cellStyle name="Normal 3 4 9 2 3 5" xfId="41208" xr:uid="{00000000-0005-0000-0000-00008EEF0000}"/>
    <cellStyle name="Normal 3 4 9 2 3 6" xfId="49594" xr:uid="{00000000-0005-0000-0000-00008FEF0000}"/>
    <cellStyle name="Normal 3 4 9 2 3 7" xfId="57980" xr:uid="{00000000-0005-0000-0000-000090EF0000}"/>
    <cellStyle name="Normal 3 4 9 2 4" xfId="7664" xr:uid="{00000000-0005-0000-0000-000091EF0000}"/>
    <cellStyle name="Normal 3 4 9 2 4 2" xfId="13340" xr:uid="{00000000-0005-0000-0000-000092EF0000}"/>
    <cellStyle name="Normal 3 4 9 2 4 3" xfId="21726" xr:uid="{00000000-0005-0000-0000-000093EF0000}"/>
    <cellStyle name="Normal 3 4 9 2 4 4" xfId="30112" xr:uid="{00000000-0005-0000-0000-000094EF0000}"/>
    <cellStyle name="Normal 3 4 9 2 4 5" xfId="38498" xr:uid="{00000000-0005-0000-0000-000095EF0000}"/>
    <cellStyle name="Normal 3 4 9 2 4 6" xfId="46884" xr:uid="{00000000-0005-0000-0000-000096EF0000}"/>
    <cellStyle name="Normal 3 4 9 2 4 7" xfId="55270" xr:uid="{00000000-0005-0000-0000-000097EF0000}"/>
    <cellStyle name="Normal 3 4 9 2 5" xfId="10374" xr:uid="{00000000-0005-0000-0000-000098EF0000}"/>
    <cellStyle name="Normal 3 4 9 2 6" xfId="18760" xr:uid="{00000000-0005-0000-0000-000099EF0000}"/>
    <cellStyle name="Normal 3 4 9 2 7" xfId="27146" xr:uid="{00000000-0005-0000-0000-00009AEF0000}"/>
    <cellStyle name="Normal 3 4 9 2 8" xfId="35532" xr:uid="{00000000-0005-0000-0000-00009BEF0000}"/>
    <cellStyle name="Normal 3 4 9 2 9" xfId="43918" xr:uid="{00000000-0005-0000-0000-00009CEF0000}"/>
    <cellStyle name="Normal 3 4 9 3" xfId="2477" xr:uid="{00000000-0005-0000-0000-00009DEF0000}"/>
    <cellStyle name="Normal 3 4 9 3 2" xfId="5194" xr:uid="{00000000-0005-0000-0000-00009EEF0000}"/>
    <cellStyle name="Normal 3 4 9 3 2 2" xfId="16548" xr:uid="{00000000-0005-0000-0000-00009FEF0000}"/>
    <cellStyle name="Normal 3 4 9 3 2 3" xfId="24934" xr:uid="{00000000-0005-0000-0000-0000A0EF0000}"/>
    <cellStyle name="Normal 3 4 9 3 2 4" xfId="33320" xr:uid="{00000000-0005-0000-0000-0000A1EF0000}"/>
    <cellStyle name="Normal 3 4 9 3 2 5" xfId="41706" xr:uid="{00000000-0005-0000-0000-0000A2EF0000}"/>
    <cellStyle name="Normal 3 4 9 3 2 6" xfId="50092" xr:uid="{00000000-0005-0000-0000-0000A3EF0000}"/>
    <cellStyle name="Normal 3 4 9 3 2 7" xfId="58478" xr:uid="{00000000-0005-0000-0000-0000A4EF0000}"/>
    <cellStyle name="Normal 3 4 9 3 3" xfId="8162" xr:uid="{00000000-0005-0000-0000-0000A5EF0000}"/>
    <cellStyle name="Normal 3 4 9 3 3 2" xfId="13838" xr:uid="{00000000-0005-0000-0000-0000A6EF0000}"/>
    <cellStyle name="Normal 3 4 9 3 3 3" xfId="22224" xr:uid="{00000000-0005-0000-0000-0000A7EF0000}"/>
    <cellStyle name="Normal 3 4 9 3 3 4" xfId="30610" xr:uid="{00000000-0005-0000-0000-0000A8EF0000}"/>
    <cellStyle name="Normal 3 4 9 3 3 5" xfId="38996" xr:uid="{00000000-0005-0000-0000-0000A9EF0000}"/>
    <cellStyle name="Normal 3 4 9 3 3 6" xfId="47382" xr:uid="{00000000-0005-0000-0000-0000AAEF0000}"/>
    <cellStyle name="Normal 3 4 9 3 3 7" xfId="55768" xr:uid="{00000000-0005-0000-0000-0000ABEF0000}"/>
    <cellStyle name="Normal 3 4 9 3 4" xfId="10872" xr:uid="{00000000-0005-0000-0000-0000ACEF0000}"/>
    <cellStyle name="Normal 3 4 9 3 5" xfId="19258" xr:uid="{00000000-0005-0000-0000-0000ADEF0000}"/>
    <cellStyle name="Normal 3 4 9 3 6" xfId="27644" xr:uid="{00000000-0005-0000-0000-0000AEEF0000}"/>
    <cellStyle name="Normal 3 4 9 3 7" xfId="36030" xr:uid="{00000000-0005-0000-0000-0000AFEF0000}"/>
    <cellStyle name="Normal 3 4 9 3 8" xfId="44416" xr:uid="{00000000-0005-0000-0000-0000B0EF0000}"/>
    <cellStyle name="Normal 3 4 9 3 9" xfId="52802" xr:uid="{00000000-0005-0000-0000-0000B1EF0000}"/>
    <cellStyle name="Normal 3 4 9 4" xfId="4174" xr:uid="{00000000-0005-0000-0000-0000B2EF0000}"/>
    <cellStyle name="Normal 3 4 9 4 2" xfId="15528" xr:uid="{00000000-0005-0000-0000-0000B3EF0000}"/>
    <cellStyle name="Normal 3 4 9 4 3" xfId="23914" xr:uid="{00000000-0005-0000-0000-0000B4EF0000}"/>
    <cellStyle name="Normal 3 4 9 4 4" xfId="32300" xr:uid="{00000000-0005-0000-0000-0000B5EF0000}"/>
    <cellStyle name="Normal 3 4 9 4 5" xfId="40686" xr:uid="{00000000-0005-0000-0000-0000B6EF0000}"/>
    <cellStyle name="Normal 3 4 9 4 6" xfId="49072" xr:uid="{00000000-0005-0000-0000-0000B7EF0000}"/>
    <cellStyle name="Normal 3 4 9 4 7" xfId="57458" xr:uid="{00000000-0005-0000-0000-0000B8EF0000}"/>
    <cellStyle name="Normal 3 4 9 5" xfId="7142" xr:uid="{00000000-0005-0000-0000-0000B9EF0000}"/>
    <cellStyle name="Normal 3 4 9 5 2" xfId="12818" xr:uid="{00000000-0005-0000-0000-0000BAEF0000}"/>
    <cellStyle name="Normal 3 4 9 5 3" xfId="21204" xr:uid="{00000000-0005-0000-0000-0000BBEF0000}"/>
    <cellStyle name="Normal 3 4 9 5 4" xfId="29590" xr:uid="{00000000-0005-0000-0000-0000BCEF0000}"/>
    <cellStyle name="Normal 3 4 9 5 5" xfId="37976" xr:uid="{00000000-0005-0000-0000-0000BDEF0000}"/>
    <cellStyle name="Normal 3 4 9 5 6" xfId="46362" xr:uid="{00000000-0005-0000-0000-0000BEEF0000}"/>
    <cellStyle name="Normal 3 4 9 5 7" xfId="54748" xr:uid="{00000000-0005-0000-0000-0000BFEF0000}"/>
    <cellStyle name="Normal 3 4 9 6" xfId="9852" xr:uid="{00000000-0005-0000-0000-0000C0EF0000}"/>
    <cellStyle name="Normal 3 4 9 7" xfId="18238" xr:uid="{00000000-0005-0000-0000-0000C1EF0000}"/>
    <cellStyle name="Normal 3 4 9 8" xfId="26624" xr:uid="{00000000-0005-0000-0000-0000C2EF0000}"/>
    <cellStyle name="Normal 3 4 9 9" xfId="35010" xr:uid="{00000000-0005-0000-0000-0000C3EF0000}"/>
    <cellStyle name="Normal 3 4_Sheet1" xfId="545" xr:uid="{00000000-0005-0000-0000-0000C4EF0000}"/>
    <cellStyle name="Normal 3 5" xfId="546" xr:uid="{00000000-0005-0000-0000-0000C5EF0000}"/>
    <cellStyle name="Normal 3 6" xfId="547" xr:uid="{00000000-0005-0000-0000-0000C6EF0000}"/>
    <cellStyle name="Normal 3 7" xfId="3324" xr:uid="{00000000-0005-0000-0000-0000C7EF0000}"/>
    <cellStyle name="Normal 3 7 2" xfId="61087" xr:uid="{00000000-0005-0000-0000-0000C8EF0000}"/>
    <cellStyle name="Normal 3 8" xfId="3326" xr:uid="{00000000-0005-0000-0000-0000C9EF0000}"/>
    <cellStyle name="Normal 3 8 2" xfId="61095" xr:uid="{00000000-0005-0000-0000-0000CAEF0000}"/>
    <cellStyle name="Normal 3 9" xfId="3329" xr:uid="{00000000-0005-0000-0000-0000CBEF0000}"/>
    <cellStyle name="Normal 3 9 2" xfId="61096" xr:uid="{00000000-0005-0000-0000-0000CCEF0000}"/>
    <cellStyle name="Normal 30" xfId="1389" xr:uid="{00000000-0005-0000-0000-0000CDEF0000}"/>
    <cellStyle name="Normal 30 2" xfId="61113" xr:uid="{00000000-0005-0000-0000-0000CEEF0000}"/>
    <cellStyle name="Normal 31" xfId="1390" xr:uid="{00000000-0005-0000-0000-0000CFEF0000}"/>
    <cellStyle name="Normal 31 2" xfId="61114" xr:uid="{00000000-0005-0000-0000-0000D0EF0000}"/>
    <cellStyle name="Normal 32" xfId="1391" xr:uid="{00000000-0005-0000-0000-0000D1EF0000}"/>
    <cellStyle name="Normal 32 2" xfId="61115" xr:uid="{00000000-0005-0000-0000-0000D2EF0000}"/>
    <cellStyle name="Normal 33" xfId="1392" xr:uid="{00000000-0005-0000-0000-0000D3EF0000}"/>
    <cellStyle name="Normal 33 2" xfId="61116" xr:uid="{00000000-0005-0000-0000-0000D4EF0000}"/>
    <cellStyle name="Normal 34" xfId="1393" xr:uid="{00000000-0005-0000-0000-0000D5EF0000}"/>
    <cellStyle name="Normal 34 2" xfId="61117" xr:uid="{00000000-0005-0000-0000-0000D6EF0000}"/>
    <cellStyle name="Normal 35" xfId="1394" xr:uid="{00000000-0005-0000-0000-0000D7EF0000}"/>
    <cellStyle name="Normal 35 2" xfId="61118" xr:uid="{00000000-0005-0000-0000-0000D8EF0000}"/>
    <cellStyle name="Normal 36" xfId="1395" xr:uid="{00000000-0005-0000-0000-0000D9EF0000}"/>
    <cellStyle name="Normal 36 2" xfId="61119" xr:uid="{00000000-0005-0000-0000-0000DAEF0000}"/>
    <cellStyle name="Normal 37" xfId="1396" xr:uid="{00000000-0005-0000-0000-0000DBEF0000}"/>
    <cellStyle name="Normal 37 2" xfId="61120" xr:uid="{00000000-0005-0000-0000-0000DCEF0000}"/>
    <cellStyle name="Normal 38" xfId="1397" xr:uid="{00000000-0005-0000-0000-0000DDEF0000}"/>
    <cellStyle name="Normal 38 2" xfId="61121" xr:uid="{00000000-0005-0000-0000-0000DEEF0000}"/>
    <cellStyle name="Normal 39" xfId="1398" xr:uid="{00000000-0005-0000-0000-0000DFEF0000}"/>
    <cellStyle name="Normal 39 2" xfId="61122" xr:uid="{00000000-0005-0000-0000-0000E0EF0000}"/>
    <cellStyle name="Normal 4" xfId="548" xr:uid="{00000000-0005-0000-0000-0000E1EF0000}"/>
    <cellStyle name="Normal 4 2" xfId="61089" xr:uid="{00000000-0005-0000-0000-0000E2EF0000}"/>
    <cellStyle name="Normal 4 3" xfId="61173" xr:uid="{00000000-0005-0000-0000-0000E3EF0000}"/>
    <cellStyle name="Normal 4 4" xfId="61537" xr:uid="{00000000-0005-0000-0000-0000E4EF0000}"/>
    <cellStyle name="Normal 40" xfId="1399" xr:uid="{00000000-0005-0000-0000-0000E5EF0000}"/>
    <cellStyle name="Normal 40 2" xfId="61123" xr:uid="{00000000-0005-0000-0000-0000E6EF0000}"/>
    <cellStyle name="Normal 41" xfId="1400" xr:uid="{00000000-0005-0000-0000-0000E7EF0000}"/>
    <cellStyle name="Normal 41 2" xfId="61124" xr:uid="{00000000-0005-0000-0000-0000E8EF0000}"/>
    <cellStyle name="Normal 42" xfId="1401" xr:uid="{00000000-0005-0000-0000-0000E9EF0000}"/>
    <cellStyle name="Normal 42 2" xfId="61125" xr:uid="{00000000-0005-0000-0000-0000EAEF0000}"/>
    <cellStyle name="Normal 43" xfId="1387" xr:uid="{00000000-0005-0000-0000-0000EBEF0000}"/>
    <cellStyle name="Normal 43 2" xfId="61126" xr:uid="{00000000-0005-0000-0000-0000ECEF0000}"/>
    <cellStyle name="Normal 44" xfId="1402" xr:uid="{00000000-0005-0000-0000-0000EDEF0000}"/>
    <cellStyle name="Normal 44 2" xfId="61127" xr:uid="{00000000-0005-0000-0000-0000EEEF0000}"/>
    <cellStyle name="Normal 45" xfId="1374" xr:uid="{00000000-0005-0000-0000-0000EFEF0000}"/>
    <cellStyle name="Normal 45 2" xfId="61128" xr:uid="{00000000-0005-0000-0000-0000F0EF0000}"/>
    <cellStyle name="Normal 46" xfId="1404" xr:uid="{00000000-0005-0000-0000-0000F1EF0000}"/>
    <cellStyle name="Normal 46 2" xfId="61129" xr:uid="{00000000-0005-0000-0000-0000F2EF0000}"/>
    <cellStyle name="Normal 47" xfId="1405" xr:uid="{00000000-0005-0000-0000-0000F3EF0000}"/>
    <cellStyle name="Normal 47 2" xfId="61130" xr:uid="{00000000-0005-0000-0000-0000F4EF0000}"/>
    <cellStyle name="Normal 48" xfId="1406" xr:uid="{00000000-0005-0000-0000-0000F5EF0000}"/>
    <cellStyle name="Normal 48 2" xfId="61131" xr:uid="{00000000-0005-0000-0000-0000F6EF0000}"/>
    <cellStyle name="Normal 49" xfId="1407" xr:uid="{00000000-0005-0000-0000-0000F7EF0000}"/>
    <cellStyle name="Normal 49 2" xfId="61132" xr:uid="{00000000-0005-0000-0000-0000F8EF0000}"/>
    <cellStyle name="Normal 5" xfId="549" xr:uid="{00000000-0005-0000-0000-0000F9EF0000}"/>
    <cellStyle name="Normal 5 2" xfId="61091" xr:uid="{00000000-0005-0000-0000-0000FAEF0000}"/>
    <cellStyle name="Normal 50" xfId="1408" xr:uid="{00000000-0005-0000-0000-0000FBEF0000}"/>
    <cellStyle name="Normal 50 2" xfId="61133" xr:uid="{00000000-0005-0000-0000-0000FCEF0000}"/>
    <cellStyle name="Normal 51" xfId="1409" xr:uid="{00000000-0005-0000-0000-0000FDEF0000}"/>
    <cellStyle name="Normal 51 2" xfId="61134" xr:uid="{00000000-0005-0000-0000-0000FEEF0000}"/>
    <cellStyle name="Normal 52" xfId="1410" xr:uid="{00000000-0005-0000-0000-0000FFEF0000}"/>
    <cellStyle name="Normal 52 2" xfId="61135" xr:uid="{00000000-0005-0000-0000-000000F00000}"/>
    <cellStyle name="Normal 53" xfId="1411" xr:uid="{00000000-0005-0000-0000-000001F00000}"/>
    <cellStyle name="Normal 53 2" xfId="61136" xr:uid="{00000000-0005-0000-0000-000002F00000}"/>
    <cellStyle name="Normal 54" xfId="1412" xr:uid="{00000000-0005-0000-0000-000003F00000}"/>
    <cellStyle name="Normal 54 2" xfId="61094" xr:uid="{00000000-0005-0000-0000-000004F00000}"/>
    <cellStyle name="Normal 55" xfId="1413" xr:uid="{00000000-0005-0000-0000-000005F00000}"/>
    <cellStyle name="Normal 55 2" xfId="61138" xr:uid="{00000000-0005-0000-0000-000006F00000}"/>
    <cellStyle name="Normal 56" xfId="1403" xr:uid="{00000000-0005-0000-0000-000007F00000}"/>
    <cellStyle name="Normal 56 2" xfId="61104" xr:uid="{00000000-0005-0000-0000-000008F00000}"/>
    <cellStyle name="Normal 57" xfId="1415" xr:uid="{00000000-0005-0000-0000-000009F00000}"/>
    <cellStyle name="Normal 57 2" xfId="61137" xr:uid="{00000000-0005-0000-0000-00000AF00000}"/>
    <cellStyle name="Normal 58" xfId="1416" xr:uid="{00000000-0005-0000-0000-00000BF00000}"/>
    <cellStyle name="Normal 58 2" xfId="61139" xr:uid="{00000000-0005-0000-0000-00000CF00000}"/>
    <cellStyle name="Normal 59" xfId="1417" xr:uid="{00000000-0005-0000-0000-00000DF00000}"/>
    <cellStyle name="Normal 6" xfId="550" xr:uid="{00000000-0005-0000-0000-00000EF00000}"/>
    <cellStyle name="Normal 6 2" xfId="61092" xr:uid="{00000000-0005-0000-0000-00000FF00000}"/>
    <cellStyle name="Normal 60" xfId="1418" xr:uid="{00000000-0005-0000-0000-000010F00000}"/>
    <cellStyle name="Normal 60 2" xfId="61140" xr:uid="{00000000-0005-0000-0000-000011F00000}"/>
    <cellStyle name="Normal 61" xfId="1419" xr:uid="{00000000-0005-0000-0000-000012F00000}"/>
    <cellStyle name="Normal 61 2" xfId="61141" xr:uid="{00000000-0005-0000-0000-000013F00000}"/>
    <cellStyle name="Normal 62" xfId="1420" xr:uid="{00000000-0005-0000-0000-000014F00000}"/>
    <cellStyle name="Normal 62 2" xfId="61142" xr:uid="{00000000-0005-0000-0000-000015F00000}"/>
    <cellStyle name="Normal 63" xfId="1421" xr:uid="{00000000-0005-0000-0000-000016F00000}"/>
    <cellStyle name="Normal 63 2" xfId="61143" xr:uid="{00000000-0005-0000-0000-000017F00000}"/>
    <cellStyle name="Normal 64" xfId="1422" xr:uid="{00000000-0005-0000-0000-000018F00000}"/>
    <cellStyle name="Normal 64 2" xfId="61144" xr:uid="{00000000-0005-0000-0000-000019F00000}"/>
    <cellStyle name="Normal 65" xfId="1423" xr:uid="{00000000-0005-0000-0000-00001AF00000}"/>
    <cellStyle name="Normal 65 2" xfId="61145" xr:uid="{00000000-0005-0000-0000-00001BF00000}"/>
    <cellStyle name="Normal 66" xfId="1424" xr:uid="{00000000-0005-0000-0000-00001CF00000}"/>
    <cellStyle name="Normal 66 2" xfId="61146" xr:uid="{00000000-0005-0000-0000-00001DF00000}"/>
    <cellStyle name="Normal 67" xfId="1425" xr:uid="{00000000-0005-0000-0000-00001EF00000}"/>
    <cellStyle name="Normal 67 2" xfId="61147" xr:uid="{00000000-0005-0000-0000-00001FF00000}"/>
    <cellStyle name="Normal 68" xfId="1426" xr:uid="{00000000-0005-0000-0000-000020F00000}"/>
    <cellStyle name="Normal 68 2" xfId="61148" xr:uid="{00000000-0005-0000-0000-000021F00000}"/>
    <cellStyle name="Normal 69" xfId="1427" xr:uid="{00000000-0005-0000-0000-000022F00000}"/>
    <cellStyle name="Normal 69 2" xfId="61149" xr:uid="{00000000-0005-0000-0000-000023F00000}"/>
    <cellStyle name="Normal 7" xfId="551" xr:uid="{00000000-0005-0000-0000-000024F00000}"/>
    <cellStyle name="Normal 70" xfId="1428" xr:uid="{00000000-0005-0000-0000-000025F00000}"/>
    <cellStyle name="Normal 70 2" xfId="61150" xr:uid="{00000000-0005-0000-0000-000026F00000}"/>
    <cellStyle name="Normal 71" xfId="1429" xr:uid="{00000000-0005-0000-0000-000027F00000}"/>
    <cellStyle name="Normal 71 2" xfId="61151" xr:uid="{00000000-0005-0000-0000-000028F00000}"/>
    <cellStyle name="Normal 72" xfId="1430" xr:uid="{00000000-0005-0000-0000-000029F00000}"/>
    <cellStyle name="Normal 72 2" xfId="61152" xr:uid="{00000000-0005-0000-0000-00002AF00000}"/>
    <cellStyle name="Normal 73" xfId="1431" xr:uid="{00000000-0005-0000-0000-00002BF00000}"/>
    <cellStyle name="Normal 73 2" xfId="61153" xr:uid="{00000000-0005-0000-0000-00002CF00000}"/>
    <cellStyle name="Normal 74" xfId="1432" xr:uid="{00000000-0005-0000-0000-00002DF00000}"/>
    <cellStyle name="Normal 74 2" xfId="61154" xr:uid="{00000000-0005-0000-0000-00002EF00000}"/>
    <cellStyle name="Normal 75" xfId="1433" xr:uid="{00000000-0005-0000-0000-00002FF00000}"/>
    <cellStyle name="Normal 75 2" xfId="61155" xr:uid="{00000000-0005-0000-0000-000030F00000}"/>
    <cellStyle name="Normal 76" xfId="1434" xr:uid="{00000000-0005-0000-0000-000031F00000}"/>
    <cellStyle name="Normal 76 2" xfId="61156" xr:uid="{00000000-0005-0000-0000-000032F00000}"/>
    <cellStyle name="Normal 77" xfId="1435" xr:uid="{00000000-0005-0000-0000-000033F00000}"/>
    <cellStyle name="Normal 77 2" xfId="61157" xr:uid="{00000000-0005-0000-0000-000034F00000}"/>
    <cellStyle name="Normal 78" xfId="1436" xr:uid="{00000000-0005-0000-0000-000035F00000}"/>
    <cellStyle name="Normal 78 2" xfId="61158" xr:uid="{00000000-0005-0000-0000-000036F00000}"/>
    <cellStyle name="Normal 79" xfId="1437" xr:uid="{00000000-0005-0000-0000-000037F00000}"/>
    <cellStyle name="Normal 79 2" xfId="61159" xr:uid="{00000000-0005-0000-0000-000038F00000}"/>
    <cellStyle name="Normal 8" xfId="552" xr:uid="{00000000-0005-0000-0000-000039F00000}"/>
    <cellStyle name="Normal 80" xfId="1438" xr:uid="{00000000-0005-0000-0000-00003AF00000}"/>
    <cellStyle name="Normal 80 2" xfId="61160" xr:uid="{00000000-0005-0000-0000-00003BF00000}"/>
    <cellStyle name="Normal 81" xfId="1439" xr:uid="{00000000-0005-0000-0000-00003CF00000}"/>
    <cellStyle name="Normal 81 2" xfId="61161" xr:uid="{00000000-0005-0000-0000-00003DF00000}"/>
    <cellStyle name="Normal 82" xfId="1440" xr:uid="{00000000-0005-0000-0000-00003EF00000}"/>
    <cellStyle name="Normal 82 2" xfId="61162" xr:uid="{00000000-0005-0000-0000-00003FF00000}"/>
    <cellStyle name="Normal 83" xfId="1414" xr:uid="{00000000-0005-0000-0000-000040F00000}"/>
    <cellStyle name="Normal 83 2" xfId="61163" xr:uid="{00000000-0005-0000-0000-000041F00000}"/>
    <cellStyle name="Normal 84" xfId="1441" xr:uid="{00000000-0005-0000-0000-000042F00000}"/>
    <cellStyle name="Normal 84 2" xfId="61164" xr:uid="{00000000-0005-0000-0000-000043F00000}"/>
    <cellStyle name="Normal 85" xfId="1442" xr:uid="{00000000-0005-0000-0000-000044F00000}"/>
    <cellStyle name="Normal 85 2" xfId="61165" xr:uid="{00000000-0005-0000-0000-000045F00000}"/>
    <cellStyle name="Normal 86" xfId="1443" xr:uid="{00000000-0005-0000-0000-000046F00000}"/>
    <cellStyle name="Normal 86 2" xfId="61168" xr:uid="{00000000-0005-0000-0000-000047F00000}"/>
    <cellStyle name="Normal 87" xfId="1444" xr:uid="{00000000-0005-0000-0000-000048F00000}"/>
    <cellStyle name="Normal 87 2" xfId="61176" xr:uid="{00000000-0005-0000-0000-000049F00000}"/>
    <cellStyle name="Normal 88" xfId="1445" xr:uid="{00000000-0005-0000-0000-00004AF00000}"/>
    <cellStyle name="Normal 88 2" xfId="61182" xr:uid="{00000000-0005-0000-0000-00004BF00000}"/>
    <cellStyle name="Normal 89" xfId="1446" xr:uid="{00000000-0005-0000-0000-00004CF00000}"/>
    <cellStyle name="Normal 89 2" xfId="61175" xr:uid="{00000000-0005-0000-0000-00004DF00000}"/>
    <cellStyle name="Normal 9" xfId="553" xr:uid="{00000000-0005-0000-0000-00004EF00000}"/>
    <cellStyle name="Normal 90" xfId="1447" xr:uid="{00000000-0005-0000-0000-00004FF00000}"/>
    <cellStyle name="Normal 90 2" xfId="61177" xr:uid="{00000000-0005-0000-0000-000050F00000}"/>
    <cellStyle name="Normal 91" xfId="1448" xr:uid="{00000000-0005-0000-0000-000051F00000}"/>
    <cellStyle name="Normal 91 2" xfId="61183" xr:uid="{00000000-0005-0000-0000-000052F00000}"/>
    <cellStyle name="Normal 92" xfId="1449" xr:uid="{00000000-0005-0000-0000-000053F00000}"/>
    <cellStyle name="Normal 92 2" xfId="61184" xr:uid="{00000000-0005-0000-0000-000054F00000}"/>
    <cellStyle name="Normal 93" xfId="1450" xr:uid="{00000000-0005-0000-0000-000055F00000}"/>
    <cellStyle name="Normal 93 2" xfId="61179" xr:uid="{00000000-0005-0000-0000-000056F00000}"/>
    <cellStyle name="Normal 94" xfId="1451" xr:uid="{00000000-0005-0000-0000-000057F00000}"/>
    <cellStyle name="Normal 94 2" xfId="61178" xr:uid="{00000000-0005-0000-0000-000058F00000}"/>
    <cellStyle name="Normal 95" xfId="1452" xr:uid="{00000000-0005-0000-0000-000059F00000}"/>
    <cellStyle name="Normal 95 2" xfId="61170" xr:uid="{00000000-0005-0000-0000-00005AF00000}"/>
    <cellStyle name="Normal 96" xfId="1453" xr:uid="{00000000-0005-0000-0000-00005BF00000}"/>
    <cellStyle name="Normal 96 2" xfId="61180" xr:uid="{00000000-0005-0000-0000-00005CF00000}"/>
    <cellStyle name="Normal 97" xfId="1454" xr:uid="{00000000-0005-0000-0000-00005DF00000}"/>
    <cellStyle name="Normal 97 2" xfId="61188" xr:uid="{00000000-0005-0000-0000-00005EF00000}"/>
    <cellStyle name="Normal 98" xfId="1455" xr:uid="{00000000-0005-0000-0000-00005FF00000}"/>
    <cellStyle name="Normal 98 2" xfId="61169" xr:uid="{00000000-0005-0000-0000-000060F00000}"/>
    <cellStyle name="Normal 99" xfId="1456" xr:uid="{00000000-0005-0000-0000-000061F00000}"/>
    <cellStyle name="Normal 99 2" xfId="61166" xr:uid="{00000000-0005-0000-0000-000062F00000}"/>
    <cellStyle name="Percent 2" xfId="554" xr:uid="{00000000-0005-0000-0000-000064F00000}"/>
    <cellStyle name="Percent 3" xfId="61542" xr:uid="{00000000-0005-0000-0000-000065F00000}"/>
    <cellStyle name="Percent 4" xfId="61543" xr:uid="{00000000-0005-0000-0000-000066F00000}"/>
    <cellStyle name="SAPBEXstdData" xfId="61084" xr:uid="{00000000-0005-0000-0000-000067F00000}"/>
    <cellStyle name="SAPBEXstdItem" xfId="61083" xr:uid="{00000000-0005-0000-0000-000068F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scstatehouse.gov/sess123_2019-2020/bills/5202.htm" TargetMode="External"/><Relationship Id="rId1" Type="http://schemas.openxmlformats.org/officeDocument/2006/relationships/hyperlink" Target="file:///C:\Users\User\Downloads\CARES\Payments-to-States-and-Units-of-Local-Governmen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  <pageSetUpPr fitToPage="1"/>
  </sheetPr>
  <dimension ref="A1:BB1846"/>
  <sheetViews>
    <sheetView showZeros="0" showOutlineSymbols="0" zoomScale="70" zoomScaleNormal="70" workbookViewId="0">
      <pane xSplit="5" ySplit="9" topLeftCell="T10" activePane="bottomRight" state="frozen"/>
      <selection activeCell="F6" sqref="F6"/>
      <selection pane="topRight" activeCell="F6" sqref="F6"/>
      <selection pane="bottomLeft" activeCell="F6" sqref="F6"/>
      <selection pane="bottomRight" activeCell="Y5" sqref="Y1:Y1048576"/>
    </sheetView>
  </sheetViews>
  <sheetFormatPr defaultColWidth="11.6328125" defaultRowHeight="15"/>
  <cols>
    <col min="1" max="1" width="6.90625" style="5" customWidth="1"/>
    <col min="2" max="3" width="5.08984375" style="94" customWidth="1"/>
    <col min="4" max="4" width="47.08984375" style="54" customWidth="1"/>
    <col min="5" max="5" width="13.453125" style="15" bestFit="1" customWidth="1"/>
    <col min="6" max="6" width="15.36328125" style="6" hidden="1" customWidth="1"/>
    <col min="7" max="7" width="14.54296875" style="6" hidden="1" customWidth="1"/>
    <col min="8" max="8" width="13.36328125" style="15" hidden="1" customWidth="1"/>
    <col min="9" max="9" width="15.08984375" style="15" hidden="1" customWidth="1"/>
    <col min="10" max="11" width="15.36328125" style="15" hidden="1" customWidth="1"/>
    <col min="12" max="12" width="17" style="15" hidden="1" customWidth="1"/>
    <col min="13" max="13" width="15.36328125" style="6" hidden="1" customWidth="1"/>
    <col min="14" max="14" width="14.54296875" style="6" hidden="1" customWidth="1"/>
    <col min="15" max="15" width="13.36328125" style="15" hidden="1" customWidth="1"/>
    <col min="16" max="16" width="15.08984375" style="15" hidden="1" customWidth="1"/>
    <col min="17" max="18" width="15.36328125" style="15" hidden="1" customWidth="1"/>
    <col min="19" max="19" width="17" style="15" hidden="1" customWidth="1"/>
    <col min="20" max="20" width="14.36328125" style="6" bestFit="1" customWidth="1"/>
    <col min="21" max="21" width="16.36328125" style="6" bestFit="1" customWidth="1"/>
    <col min="22" max="22" width="11.453125" style="15" bestFit="1" customWidth="1"/>
    <col min="23" max="23" width="14" style="15" bestFit="1" customWidth="1"/>
    <col min="24" max="24" width="13" style="15" bestFit="1" customWidth="1"/>
    <col min="25" max="25" width="13.54296875" style="15" bestFit="1" customWidth="1"/>
    <col min="26" max="27" width="14.54296875" style="15" bestFit="1" customWidth="1"/>
    <col min="28" max="28" width="5.90625" style="20" customWidth="1"/>
    <col min="29" max="16384" width="11.6328125" style="20"/>
  </cols>
  <sheetData>
    <row r="1" spans="1:28" s="1" customFormat="1" ht="15.6">
      <c r="A1" s="340">
        <f ca="1">TODAY()</f>
        <v>44739</v>
      </c>
      <c r="B1" s="341"/>
      <c r="C1" s="341"/>
      <c r="D1" s="359"/>
      <c r="E1" s="559"/>
      <c r="F1" s="939" t="s">
        <v>414</v>
      </c>
      <c r="G1" s="940"/>
      <c r="H1" s="940"/>
      <c r="I1" s="940"/>
      <c r="J1" s="940"/>
      <c r="K1" s="940"/>
      <c r="L1" s="941"/>
      <c r="M1" s="948" t="s">
        <v>427</v>
      </c>
      <c r="N1" s="949"/>
      <c r="O1" s="949"/>
      <c r="P1" s="949"/>
      <c r="Q1" s="949"/>
      <c r="R1" s="949"/>
      <c r="S1" s="950"/>
      <c r="T1" s="929" t="s">
        <v>437</v>
      </c>
      <c r="U1" s="930"/>
      <c r="V1" s="930"/>
      <c r="W1" s="930"/>
      <c r="X1" s="930"/>
      <c r="Y1" s="930"/>
      <c r="Z1" s="930"/>
      <c r="AA1" s="931"/>
    </row>
    <row r="2" spans="1:28" s="1" customFormat="1">
      <c r="A2" s="342"/>
      <c r="B2" s="94"/>
      <c r="C2" s="94"/>
      <c r="D2" s="4" t="s">
        <v>0</v>
      </c>
      <c r="E2" s="415"/>
      <c r="F2" s="942"/>
      <c r="G2" s="943"/>
      <c r="H2" s="943"/>
      <c r="I2" s="943"/>
      <c r="J2" s="943"/>
      <c r="K2" s="943"/>
      <c r="L2" s="944"/>
      <c r="M2" s="951"/>
      <c r="N2" s="952"/>
      <c r="O2" s="952"/>
      <c r="P2" s="952"/>
      <c r="Q2" s="952"/>
      <c r="R2" s="952"/>
      <c r="S2" s="953"/>
      <c r="T2" s="932"/>
      <c r="U2" s="933"/>
      <c r="V2" s="933"/>
      <c r="W2" s="933"/>
      <c r="X2" s="933"/>
      <c r="Y2" s="933"/>
      <c r="Z2" s="933"/>
      <c r="AA2" s="934"/>
    </row>
    <row r="3" spans="1:28" s="1" customFormat="1" ht="15.6" thickBot="1">
      <c r="A3" s="343"/>
      <c r="B3" s="344"/>
      <c r="C3" s="344"/>
      <c r="D3" s="291" t="s">
        <v>442</v>
      </c>
      <c r="E3" s="415"/>
      <c r="F3" s="945"/>
      <c r="G3" s="946"/>
      <c r="H3" s="946"/>
      <c r="I3" s="946"/>
      <c r="J3" s="946"/>
      <c r="K3" s="946"/>
      <c r="L3" s="947"/>
      <c r="M3" s="951"/>
      <c r="N3" s="952"/>
      <c r="O3" s="952"/>
      <c r="P3" s="952"/>
      <c r="Q3" s="952"/>
      <c r="R3" s="952"/>
      <c r="S3" s="953"/>
      <c r="T3" s="935"/>
      <c r="U3" s="936"/>
      <c r="V3" s="936"/>
      <c r="W3" s="936"/>
      <c r="X3" s="936"/>
      <c r="Y3" s="936"/>
      <c r="Z3" s="936"/>
      <c r="AA3" s="937"/>
    </row>
    <row r="4" spans="1:28" s="1" customFormat="1" ht="16.2" thickBot="1">
      <c r="A4" s="345"/>
      <c r="B4" s="94"/>
      <c r="C4" s="94"/>
      <c r="D4" s="4" t="s">
        <v>440</v>
      </c>
      <c r="E4" s="300"/>
      <c r="F4" s="938" t="s">
        <v>1</v>
      </c>
      <c r="G4" s="938"/>
      <c r="H4" s="938"/>
      <c r="I4" s="938"/>
      <c r="J4" s="337" t="s">
        <v>2</v>
      </c>
      <c r="K4" s="337" t="s">
        <v>3</v>
      </c>
      <c r="L4" s="337" t="s">
        <v>4</v>
      </c>
      <c r="M4" s="938" t="s">
        <v>1</v>
      </c>
      <c r="N4" s="938"/>
      <c r="O4" s="938"/>
      <c r="P4" s="938"/>
      <c r="Q4" s="337" t="s">
        <v>2</v>
      </c>
      <c r="R4" s="337" t="s">
        <v>3</v>
      </c>
      <c r="S4" s="337" t="s">
        <v>4</v>
      </c>
      <c r="T4" s="938" t="s">
        <v>1</v>
      </c>
      <c r="U4" s="938"/>
      <c r="V4" s="938"/>
      <c r="W4" s="938"/>
      <c r="X4" s="928" t="s">
        <v>2</v>
      </c>
      <c r="Y4" s="928"/>
      <c r="Z4" s="337" t="s">
        <v>3</v>
      </c>
      <c r="AA4" s="361" t="s">
        <v>4</v>
      </c>
    </row>
    <row r="5" spans="1:28" customFormat="1" ht="15.6">
      <c r="A5" s="346"/>
      <c r="B5" s="347"/>
      <c r="C5" s="348"/>
      <c r="D5" s="360" t="s">
        <v>943</v>
      </c>
      <c r="E5" s="594"/>
      <c r="F5" s="197"/>
      <c r="G5" s="195"/>
      <c r="H5" s="338" t="s">
        <v>476</v>
      </c>
      <c r="I5" s="196"/>
      <c r="J5" s="196"/>
      <c r="K5" s="196"/>
      <c r="L5" s="196"/>
      <c r="M5" s="195"/>
      <c r="N5" s="195"/>
      <c r="O5" s="338" t="s">
        <v>476</v>
      </c>
      <c r="P5" s="196"/>
      <c r="Q5" s="196"/>
      <c r="R5" s="196"/>
      <c r="S5" s="196"/>
      <c r="T5" s="197"/>
      <c r="U5" s="195"/>
      <c r="V5" s="338" t="s">
        <v>476</v>
      </c>
      <c r="W5" s="196"/>
      <c r="X5" s="197"/>
      <c r="Y5" s="541"/>
      <c r="Z5" s="196"/>
      <c r="AA5" s="196"/>
      <c r="AB5" s="198"/>
    </row>
    <row r="6" spans="1:28" customFormat="1" ht="15.6">
      <c r="A6" s="349"/>
      <c r="B6" s="350"/>
      <c r="C6" s="351"/>
      <c r="D6" s="291"/>
      <c r="E6" s="595"/>
      <c r="F6" s="199"/>
      <c r="G6" s="291"/>
      <c r="H6" s="194" t="s">
        <v>5</v>
      </c>
      <c r="I6" s="200"/>
      <c r="J6" s="200"/>
      <c r="K6" s="200"/>
      <c r="L6" s="200"/>
      <c r="M6" s="291"/>
      <c r="N6" s="291"/>
      <c r="O6" s="201" t="s">
        <v>5</v>
      </c>
      <c r="P6" s="200"/>
      <c r="Q6" s="200"/>
      <c r="R6" s="200"/>
      <c r="S6" s="200"/>
      <c r="T6" s="199"/>
      <c r="U6" s="291"/>
      <c r="V6" s="201" t="s">
        <v>5</v>
      </c>
      <c r="W6" s="200"/>
      <c r="X6" s="199"/>
      <c r="Y6" s="194" t="s">
        <v>669</v>
      </c>
      <c r="Z6" s="200"/>
      <c r="AA6" s="200"/>
      <c r="AB6" s="198"/>
    </row>
    <row r="7" spans="1:28" customFormat="1">
      <c r="A7" s="349"/>
      <c r="B7" s="4"/>
      <c r="C7" s="339"/>
      <c r="D7" s="291"/>
      <c r="E7" s="199" t="s">
        <v>441</v>
      </c>
      <c r="F7" s="199" t="s">
        <v>7</v>
      </c>
      <c r="G7" s="291"/>
      <c r="H7" s="194" t="s">
        <v>8</v>
      </c>
      <c r="I7" s="200"/>
      <c r="J7" s="200"/>
      <c r="K7" s="200"/>
      <c r="L7" s="200"/>
      <c r="M7" s="291" t="s">
        <v>7</v>
      </c>
      <c r="N7" s="339"/>
      <c r="O7" s="201" t="s">
        <v>8</v>
      </c>
      <c r="P7" s="202"/>
      <c r="Q7" s="202"/>
      <c r="R7" s="202"/>
      <c r="S7" s="202"/>
      <c r="T7" s="199" t="s">
        <v>7</v>
      </c>
      <c r="U7" s="339" t="s">
        <v>11</v>
      </c>
      <c r="V7" s="201" t="s">
        <v>8</v>
      </c>
      <c r="W7" s="202"/>
      <c r="X7" s="542"/>
      <c r="Y7" s="194" t="s">
        <v>670</v>
      </c>
      <c r="Z7" s="202"/>
      <c r="AA7" s="202"/>
      <c r="AB7" s="193"/>
    </row>
    <row r="8" spans="1:28" customFormat="1">
      <c r="A8" s="349"/>
      <c r="B8" s="9"/>
      <c r="C8" s="339"/>
      <c r="D8" s="291"/>
      <c r="E8" s="542" t="s">
        <v>9</v>
      </c>
      <c r="F8" s="199" t="s">
        <v>10</v>
      </c>
      <c r="G8" s="291" t="s">
        <v>11</v>
      </c>
      <c r="H8" s="194" t="s">
        <v>12</v>
      </c>
      <c r="I8" s="200" t="s">
        <v>4</v>
      </c>
      <c r="J8" s="200" t="s">
        <v>2</v>
      </c>
      <c r="K8" s="200" t="s">
        <v>3</v>
      </c>
      <c r="L8" s="200" t="s">
        <v>4</v>
      </c>
      <c r="M8" s="291" t="s">
        <v>10</v>
      </c>
      <c r="N8" s="339" t="s">
        <v>11</v>
      </c>
      <c r="O8" s="194" t="s">
        <v>12</v>
      </c>
      <c r="P8" s="200" t="s">
        <v>4</v>
      </c>
      <c r="Q8" s="200" t="s">
        <v>2</v>
      </c>
      <c r="R8" s="200" t="s">
        <v>3</v>
      </c>
      <c r="S8" s="200" t="s">
        <v>4</v>
      </c>
      <c r="T8" s="199" t="s">
        <v>10</v>
      </c>
      <c r="U8" s="28" t="s">
        <v>966</v>
      </c>
      <c r="V8" s="194" t="s">
        <v>12</v>
      </c>
      <c r="W8" s="200" t="s">
        <v>4</v>
      </c>
      <c r="X8" s="199" t="s">
        <v>2</v>
      </c>
      <c r="Y8" s="194" t="s">
        <v>16</v>
      </c>
      <c r="Z8" s="200" t="s">
        <v>3</v>
      </c>
      <c r="AA8" s="200" t="s">
        <v>4</v>
      </c>
      <c r="AB8" s="193"/>
    </row>
    <row r="9" spans="1:28" customFormat="1" ht="15.6" thickBot="1">
      <c r="A9" s="352" t="s">
        <v>13</v>
      </c>
      <c r="B9" s="9"/>
      <c r="C9" s="339"/>
      <c r="D9" s="188"/>
      <c r="E9" s="542" t="s">
        <v>14</v>
      </c>
      <c r="F9" s="199" t="s">
        <v>474</v>
      </c>
      <c r="G9" s="291" t="s">
        <v>475</v>
      </c>
      <c r="H9" s="194" t="s">
        <v>671</v>
      </c>
      <c r="I9" s="200" t="s">
        <v>15</v>
      </c>
      <c r="J9" s="200" t="s">
        <v>16</v>
      </c>
      <c r="K9" s="200" t="s">
        <v>16</v>
      </c>
      <c r="L9" s="200" t="s">
        <v>16</v>
      </c>
      <c r="M9" s="596" t="s">
        <v>442</v>
      </c>
      <c r="N9" s="173" t="s">
        <v>672</v>
      </c>
      <c r="O9" s="597" t="s">
        <v>474</v>
      </c>
      <c r="P9" s="598" t="s">
        <v>15</v>
      </c>
      <c r="Q9" s="598" t="s">
        <v>16</v>
      </c>
      <c r="R9" s="598" t="s">
        <v>16</v>
      </c>
      <c r="S9" s="598" t="s">
        <v>16</v>
      </c>
      <c r="T9" s="614" t="s">
        <v>442</v>
      </c>
      <c r="U9" s="615" t="s">
        <v>672</v>
      </c>
      <c r="V9" s="616"/>
      <c r="W9" s="617" t="s">
        <v>15</v>
      </c>
      <c r="X9" s="614" t="s">
        <v>16</v>
      </c>
      <c r="Y9" s="616" t="s">
        <v>673</v>
      </c>
      <c r="Z9" s="617" t="s">
        <v>16</v>
      </c>
      <c r="AA9" s="617" t="s">
        <v>16</v>
      </c>
      <c r="AB9" s="193" t="s">
        <v>13</v>
      </c>
    </row>
    <row r="10" spans="1:28" s="1" customFormat="1" ht="15.6" thickTop="1">
      <c r="A10" s="353">
        <f>ROW()-9</f>
        <v>1</v>
      </c>
      <c r="B10" s="354" t="s">
        <v>477</v>
      </c>
      <c r="C10" s="354"/>
      <c r="D10" s="379"/>
      <c r="E10" s="356"/>
      <c r="F10" s="405"/>
      <c r="G10" s="357"/>
      <c r="H10" s="401"/>
      <c r="I10" s="356"/>
      <c r="J10" s="356"/>
      <c r="K10" s="356"/>
      <c r="L10" s="358"/>
      <c r="M10" s="406"/>
      <c r="N10" s="6"/>
      <c r="O10" s="363"/>
      <c r="P10" s="117"/>
      <c r="Q10" s="117"/>
      <c r="R10" s="117"/>
      <c r="S10" s="15"/>
      <c r="T10" s="405"/>
      <c r="U10" s="357"/>
      <c r="V10" s="401"/>
      <c r="W10" s="356"/>
      <c r="X10" s="412"/>
      <c r="Y10" s="401"/>
      <c r="Z10" s="356"/>
      <c r="AA10" s="356"/>
      <c r="AB10" s="353">
        <f>A10</f>
        <v>1</v>
      </c>
    </row>
    <row r="11" spans="1:28" s="1" customFormat="1">
      <c r="A11" s="12">
        <f t="shared" ref="A11:A74" si="0">ROW()-9</f>
        <v>2</v>
      </c>
      <c r="B11" s="4"/>
      <c r="C11" s="4"/>
      <c r="D11" s="370"/>
      <c r="E11" s="117"/>
      <c r="F11" s="406"/>
      <c r="G11" s="6"/>
      <c r="H11" s="363"/>
      <c r="I11" s="117">
        <f t="shared" ref="I11:I22" si="1">SUM(F11:H11)</f>
        <v>0</v>
      </c>
      <c r="J11" s="117"/>
      <c r="K11" s="117"/>
      <c r="L11" s="15">
        <f>SUM(I11:K11)</f>
        <v>0</v>
      </c>
      <c r="M11" s="406"/>
      <c r="N11" s="6"/>
      <c r="O11" s="363"/>
      <c r="P11" s="117">
        <f t="shared" ref="P11:P22" si="2">SUM(M11:O11)</f>
        <v>0</v>
      </c>
      <c r="Q11" s="117"/>
      <c r="R11" s="117"/>
      <c r="S11" s="15">
        <f>SUM(P11:R11)</f>
        <v>0</v>
      </c>
      <c r="T11" s="406"/>
      <c r="U11" s="6"/>
      <c r="V11" s="363"/>
      <c r="W11" s="117">
        <f t="shared" ref="W11:W33" si="3">SUM(T11:V11)</f>
        <v>0</v>
      </c>
      <c r="X11" s="111"/>
      <c r="Y11" s="363"/>
      <c r="Z11" s="117"/>
      <c r="AA11" s="117">
        <f>SUM(W11:Z11)</f>
        <v>0</v>
      </c>
      <c r="AB11" s="422">
        <f>A11</f>
        <v>2</v>
      </c>
    </row>
    <row r="12" spans="1:28" s="1" customFormat="1">
      <c r="A12" s="12">
        <f t="shared" si="0"/>
        <v>3</v>
      </c>
      <c r="B12" s="4"/>
      <c r="C12" s="4"/>
      <c r="D12" s="153" t="s">
        <v>478</v>
      </c>
      <c r="E12" s="117"/>
      <c r="F12" s="149">
        <v>10229087000</v>
      </c>
      <c r="G12" s="6"/>
      <c r="H12" s="363"/>
      <c r="I12" s="117">
        <f t="shared" si="1"/>
        <v>10229087000</v>
      </c>
      <c r="J12" s="117"/>
      <c r="K12" s="117"/>
      <c r="L12" s="15">
        <f>SUM(I12:K12)</f>
        <v>10229087000</v>
      </c>
      <c r="M12" s="149">
        <v>10254087000</v>
      </c>
      <c r="N12" s="188"/>
      <c r="O12" s="184"/>
      <c r="P12" s="180">
        <f>SUM(M12:O12)</f>
        <v>10254087000</v>
      </c>
      <c r="Q12" s="180"/>
      <c r="R12" s="180"/>
      <c r="S12" s="188">
        <f>SUM(P12:R12)</f>
        <v>10254087000</v>
      </c>
      <c r="T12" s="149">
        <v>10254087000</v>
      </c>
      <c r="U12" s="6"/>
      <c r="V12" s="363"/>
      <c r="W12" s="117">
        <f t="shared" si="3"/>
        <v>10254087000</v>
      </c>
      <c r="X12" s="111"/>
      <c r="Y12" s="363"/>
      <c r="Z12" s="117"/>
      <c r="AA12" s="117">
        <f>SUM(W12:Z12)</f>
        <v>10254087000</v>
      </c>
      <c r="AB12" s="422">
        <f t="shared" ref="AB12:AB75" si="4">A12</f>
        <v>3</v>
      </c>
    </row>
    <row r="13" spans="1:28" s="1" customFormat="1">
      <c r="A13" s="12">
        <f t="shared" si="0"/>
        <v>4</v>
      </c>
      <c r="B13" s="4"/>
      <c r="C13" s="4"/>
      <c r="D13" s="153"/>
      <c r="E13" s="117"/>
      <c r="F13" s="149"/>
      <c r="G13" s="6"/>
      <c r="H13" s="363"/>
      <c r="I13" s="117">
        <f t="shared" si="1"/>
        <v>0</v>
      </c>
      <c r="J13" s="117"/>
      <c r="K13" s="117"/>
      <c r="L13" s="15">
        <f>SUM(I13:K13)</f>
        <v>0</v>
      </c>
      <c r="M13" s="149"/>
      <c r="N13" s="188"/>
      <c r="O13" s="184"/>
      <c r="P13" s="180">
        <f>SUM(M13:O13)</f>
        <v>0</v>
      </c>
      <c r="Q13" s="180"/>
      <c r="R13" s="180"/>
      <c r="S13" s="188">
        <f>SUM(P13:R13)</f>
        <v>0</v>
      </c>
      <c r="T13" s="149"/>
      <c r="U13" s="6"/>
      <c r="V13" s="363"/>
      <c r="W13" s="117">
        <f t="shared" si="3"/>
        <v>0</v>
      </c>
      <c r="X13" s="111"/>
      <c r="Y13" s="363"/>
      <c r="Z13" s="117"/>
      <c r="AA13" s="117">
        <f>SUM(W13:Z13)</f>
        <v>0</v>
      </c>
      <c r="AB13" s="422">
        <f t="shared" si="4"/>
        <v>4</v>
      </c>
    </row>
    <row r="14" spans="1:28" s="1" customFormat="1" ht="15.6">
      <c r="A14" s="12">
        <f t="shared" si="0"/>
        <v>5</v>
      </c>
      <c r="B14" s="4"/>
      <c r="C14" s="4"/>
      <c r="D14" s="380" t="s">
        <v>479</v>
      </c>
      <c r="E14" s="117"/>
      <c r="F14" s="149">
        <v>-629405136</v>
      </c>
      <c r="G14" s="6"/>
      <c r="H14" s="363"/>
      <c r="I14" s="117">
        <f t="shared" si="1"/>
        <v>-629405136</v>
      </c>
      <c r="J14" s="117"/>
      <c r="K14" s="117"/>
      <c r="L14" s="15">
        <f>SUM(I14:K14)</f>
        <v>-629405136</v>
      </c>
      <c r="M14" s="149">
        <v>-629405136</v>
      </c>
      <c r="N14" s="188"/>
      <c r="O14" s="184"/>
      <c r="P14" s="180">
        <f>SUM(M14:O14)</f>
        <v>-629405136</v>
      </c>
      <c r="Q14" s="180"/>
      <c r="R14" s="180"/>
      <c r="S14" s="188">
        <f>SUM(P14:R14)</f>
        <v>-629405136</v>
      </c>
      <c r="T14" s="149">
        <v>-629405136</v>
      </c>
      <c r="U14" s="6"/>
      <c r="V14" s="363"/>
      <c r="W14" s="117">
        <f t="shared" si="3"/>
        <v>-629405136</v>
      </c>
      <c r="X14" s="111"/>
      <c r="Y14" s="363"/>
      <c r="Z14" s="117"/>
      <c r="AA14" s="117">
        <f>SUM(W14:Z14)</f>
        <v>-629405136</v>
      </c>
      <c r="AB14" s="422">
        <f t="shared" si="4"/>
        <v>5</v>
      </c>
    </row>
    <row r="15" spans="1:28" s="1" customFormat="1" ht="15.6">
      <c r="A15" s="12">
        <f t="shared" si="0"/>
        <v>6</v>
      </c>
      <c r="B15" s="4"/>
      <c r="C15" s="4"/>
      <c r="D15" s="380"/>
      <c r="E15" s="301"/>
      <c r="F15" s="409">
        <v>0</v>
      </c>
      <c r="G15" s="590"/>
      <c r="H15" s="568"/>
      <c r="I15" s="301">
        <f t="shared" si="1"/>
        <v>0</v>
      </c>
      <c r="J15" s="301"/>
      <c r="K15" s="301"/>
      <c r="L15" s="567">
        <f>SUM(I15:K15)</f>
        <v>0</v>
      </c>
      <c r="M15" s="409">
        <v>0</v>
      </c>
      <c r="N15" s="16"/>
      <c r="O15" s="402"/>
      <c r="P15" s="301">
        <f t="shared" si="2"/>
        <v>0</v>
      </c>
      <c r="Q15" s="301"/>
      <c r="R15" s="301"/>
      <c r="S15" s="567">
        <f>SUM(P15:R15)</f>
        <v>0</v>
      </c>
      <c r="T15" s="398"/>
      <c r="U15" s="16"/>
      <c r="V15" s="402"/>
      <c r="W15" s="301">
        <f t="shared" si="3"/>
        <v>0</v>
      </c>
      <c r="X15" s="413"/>
      <c r="Y15" s="402"/>
      <c r="Z15" s="301"/>
      <c r="AA15" s="301">
        <f>SUM(W15:Z15)</f>
        <v>0</v>
      </c>
      <c r="AB15" s="422">
        <f t="shared" si="4"/>
        <v>6</v>
      </c>
    </row>
    <row r="16" spans="1:28" s="1" customFormat="1" ht="15.6">
      <c r="A16" s="12">
        <f t="shared" si="0"/>
        <v>7</v>
      </c>
      <c r="B16" s="4"/>
      <c r="C16" s="4"/>
      <c r="D16" s="380"/>
      <c r="E16" s="117"/>
      <c r="F16" s="406"/>
      <c r="G16" s="6"/>
      <c r="H16" s="363"/>
      <c r="I16" s="117">
        <f t="shared" si="1"/>
        <v>0</v>
      </c>
      <c r="J16" s="117"/>
      <c r="K16" s="117"/>
      <c r="L16" s="15"/>
      <c r="M16" s="406"/>
      <c r="N16" s="6"/>
      <c r="O16" s="363"/>
      <c r="P16" s="117">
        <f t="shared" si="2"/>
        <v>0</v>
      </c>
      <c r="Q16" s="117"/>
      <c r="R16" s="117"/>
      <c r="S16" s="15"/>
      <c r="T16" s="407"/>
      <c r="U16" s="399"/>
      <c r="V16" s="403"/>
      <c r="W16" s="392">
        <f t="shared" si="3"/>
        <v>0</v>
      </c>
      <c r="X16" s="414"/>
      <c r="Y16" s="403"/>
      <c r="Z16" s="392"/>
      <c r="AA16" s="392"/>
      <c r="AB16" s="422">
        <f t="shared" si="4"/>
        <v>7</v>
      </c>
    </row>
    <row r="17" spans="1:52" s="1" customFormat="1">
      <c r="A17" s="12">
        <f t="shared" si="0"/>
        <v>8</v>
      </c>
      <c r="B17" s="4"/>
      <c r="C17" s="4"/>
      <c r="D17" s="153" t="s">
        <v>480</v>
      </c>
      <c r="E17" s="117"/>
      <c r="F17" s="406">
        <f>SUM(F12:F16)</f>
        <v>9599681864</v>
      </c>
      <c r="G17" s="6"/>
      <c r="H17" s="363"/>
      <c r="I17" s="117">
        <f t="shared" si="1"/>
        <v>9599681864</v>
      </c>
      <c r="J17" s="117"/>
      <c r="K17" s="117"/>
      <c r="L17" s="15">
        <f>SUM(I17:K17)</f>
        <v>9599681864</v>
      </c>
      <c r="M17" s="406">
        <f>SUM(M12:M16)</f>
        <v>9624681864</v>
      </c>
      <c r="N17" s="6"/>
      <c r="O17" s="363"/>
      <c r="P17" s="117">
        <f t="shared" si="2"/>
        <v>9624681864</v>
      </c>
      <c r="Q17" s="117"/>
      <c r="R17" s="117"/>
      <c r="S17" s="15">
        <f>SUM(P17:R17)</f>
        <v>9624681864</v>
      </c>
      <c r="T17" s="406">
        <f>SUM(T12:T16)</f>
        <v>9624681864</v>
      </c>
      <c r="U17" s="6"/>
      <c r="V17" s="363"/>
      <c r="W17" s="117">
        <f t="shared" si="3"/>
        <v>9624681864</v>
      </c>
      <c r="X17" s="111"/>
      <c r="Y17" s="363"/>
      <c r="Z17" s="117"/>
      <c r="AA17" s="117">
        <f>SUM(W17:Z17)</f>
        <v>9624681864</v>
      </c>
      <c r="AB17" s="422">
        <f t="shared" si="4"/>
        <v>8</v>
      </c>
    </row>
    <row r="18" spans="1:52" s="1" customFormat="1">
      <c r="A18" s="12">
        <f t="shared" si="0"/>
        <v>9</v>
      </c>
      <c r="B18" s="4"/>
      <c r="C18" s="4"/>
      <c r="D18" s="153"/>
      <c r="E18" s="117"/>
      <c r="F18" s="406"/>
      <c r="G18" s="6"/>
      <c r="H18" s="363"/>
      <c r="I18" s="117">
        <f t="shared" si="1"/>
        <v>0</v>
      </c>
      <c r="J18" s="117"/>
      <c r="K18" s="117"/>
      <c r="L18" s="15">
        <f>SUM(I18:K18)</f>
        <v>0</v>
      </c>
      <c r="M18" s="406"/>
      <c r="N18" s="6"/>
      <c r="O18" s="363"/>
      <c r="P18" s="117">
        <f t="shared" si="2"/>
        <v>0</v>
      </c>
      <c r="Q18" s="117"/>
      <c r="R18" s="117"/>
      <c r="S18" s="15">
        <f>SUM(P18:R18)</f>
        <v>0</v>
      </c>
      <c r="T18" s="406"/>
      <c r="U18" s="6"/>
      <c r="V18" s="363"/>
      <c r="W18" s="117">
        <f t="shared" si="3"/>
        <v>0</v>
      </c>
      <c r="X18" s="111"/>
      <c r="Y18" s="363"/>
      <c r="Z18" s="117"/>
      <c r="AA18" s="117">
        <f>SUM(W18:Z18)</f>
        <v>0</v>
      </c>
      <c r="AB18" s="422">
        <f t="shared" si="4"/>
        <v>9</v>
      </c>
    </row>
    <row r="19" spans="1:52" s="1" customFormat="1" ht="15.6">
      <c r="A19" s="12">
        <f t="shared" si="0"/>
        <v>10</v>
      </c>
      <c r="B19" s="4"/>
      <c r="C19" s="4"/>
      <c r="D19" s="221" t="s">
        <v>481</v>
      </c>
      <c r="E19" s="117"/>
      <c r="F19" s="408"/>
      <c r="G19" s="97"/>
      <c r="H19" s="363"/>
      <c r="I19" s="117">
        <f t="shared" si="1"/>
        <v>0</v>
      </c>
      <c r="J19" s="117"/>
      <c r="K19" s="117"/>
      <c r="L19" s="15">
        <f>SUM(I19:K19)</f>
        <v>0</v>
      </c>
      <c r="M19" s="408"/>
      <c r="N19" s="97"/>
      <c r="O19" s="363"/>
      <c r="P19" s="117">
        <f t="shared" si="2"/>
        <v>0</v>
      </c>
      <c r="Q19" s="117"/>
      <c r="R19" s="117"/>
      <c r="S19" s="15">
        <f>SUM(P19:R19)</f>
        <v>0</v>
      </c>
      <c r="T19" s="408"/>
      <c r="U19" s="97"/>
      <c r="V19" s="363"/>
      <c r="W19" s="117">
        <f t="shared" si="3"/>
        <v>0</v>
      </c>
      <c r="X19" s="111"/>
      <c r="Y19" s="363"/>
      <c r="Z19" s="117"/>
      <c r="AA19" s="117">
        <f>SUM(W19:Z19)</f>
        <v>0</v>
      </c>
      <c r="AB19" s="422">
        <f t="shared" si="4"/>
        <v>10</v>
      </c>
    </row>
    <row r="20" spans="1:52" s="1" customFormat="1">
      <c r="A20" s="12">
        <f t="shared" si="0"/>
        <v>11</v>
      </c>
      <c r="B20" s="4"/>
      <c r="C20" s="4"/>
      <c r="D20" s="153"/>
      <c r="E20" s="299"/>
      <c r="F20" s="406"/>
      <c r="G20" s="6"/>
      <c r="H20" s="363"/>
      <c r="I20" s="117">
        <f t="shared" si="1"/>
        <v>0</v>
      </c>
      <c r="J20" s="299"/>
      <c r="K20" s="299"/>
      <c r="L20" s="15">
        <f>SUM(I20:K20)</f>
        <v>0</v>
      </c>
      <c r="M20" s="406"/>
      <c r="N20" s="6"/>
      <c r="O20" s="363"/>
      <c r="P20" s="117">
        <f t="shared" si="2"/>
        <v>0</v>
      </c>
      <c r="Q20" s="299"/>
      <c r="R20" s="299"/>
      <c r="S20" s="15">
        <f>SUM(P20:R20)</f>
        <v>0</v>
      </c>
      <c r="T20" s="406"/>
      <c r="U20" s="6"/>
      <c r="V20" s="363"/>
      <c r="W20" s="117">
        <f t="shared" si="3"/>
        <v>0</v>
      </c>
      <c r="X20" s="415"/>
      <c r="Y20" s="416"/>
      <c r="Z20" s="299"/>
      <c r="AA20" s="117">
        <f>SUM(W20:Z20)</f>
        <v>0</v>
      </c>
      <c r="AB20" s="422">
        <f t="shared" si="4"/>
        <v>11</v>
      </c>
    </row>
    <row r="21" spans="1:52" s="1" customFormat="1" ht="15.6">
      <c r="A21" s="12">
        <f t="shared" si="0"/>
        <v>12</v>
      </c>
      <c r="B21" s="4"/>
      <c r="C21" s="4"/>
      <c r="D21" s="380" t="s">
        <v>482</v>
      </c>
      <c r="E21" s="299"/>
      <c r="F21" s="149">
        <f>-E87</f>
        <v>-8737012312</v>
      </c>
      <c r="G21" s="6"/>
      <c r="H21" s="363"/>
      <c r="I21" s="117">
        <f t="shared" si="1"/>
        <v>-8737012312</v>
      </c>
      <c r="J21" s="299"/>
      <c r="K21" s="299"/>
      <c r="L21" s="15">
        <f>SUM(I21:K21)</f>
        <v>-8737012312</v>
      </c>
      <c r="M21" s="406">
        <f>-$E$87</f>
        <v>-8737012312</v>
      </c>
      <c r="N21" s="6"/>
      <c r="O21" s="363"/>
      <c r="P21" s="117">
        <f t="shared" si="2"/>
        <v>-8737012312</v>
      </c>
      <c r="Q21" s="299"/>
      <c r="R21" s="299"/>
      <c r="S21" s="15">
        <f>SUM(P21:R21)</f>
        <v>-8737012312</v>
      </c>
      <c r="T21" s="406">
        <f>-$E$87</f>
        <v>-8737012312</v>
      </c>
      <c r="U21" s="6"/>
      <c r="V21" s="363"/>
      <c r="W21" s="117">
        <f t="shared" si="3"/>
        <v>-8737012312</v>
      </c>
      <c r="X21" s="415"/>
      <c r="Y21" s="416"/>
      <c r="Z21" s="299"/>
      <c r="AA21" s="117">
        <f>SUM(W21:Z21)</f>
        <v>-8737012312</v>
      </c>
      <c r="AB21" s="422">
        <f t="shared" si="4"/>
        <v>12</v>
      </c>
    </row>
    <row r="22" spans="1:52" s="1" customFormat="1">
      <c r="A22" s="12">
        <f t="shared" si="0"/>
        <v>13</v>
      </c>
      <c r="B22" s="4"/>
      <c r="C22" s="4"/>
      <c r="D22" s="370"/>
      <c r="E22" s="400"/>
      <c r="F22" s="409"/>
      <c r="G22" s="590"/>
      <c r="H22" s="568"/>
      <c r="I22" s="301">
        <f t="shared" si="1"/>
        <v>0</v>
      </c>
      <c r="J22" s="400"/>
      <c r="K22" s="400"/>
      <c r="L22" s="582"/>
      <c r="M22" s="409"/>
      <c r="N22" s="16"/>
      <c r="O22" s="402"/>
      <c r="P22" s="301">
        <f t="shared" si="2"/>
        <v>0</v>
      </c>
      <c r="Q22" s="400"/>
      <c r="R22" s="400"/>
      <c r="S22" s="582"/>
      <c r="T22" s="409"/>
      <c r="U22" s="16"/>
      <c r="V22" s="402"/>
      <c r="W22" s="301">
        <f t="shared" si="3"/>
        <v>0</v>
      </c>
      <c r="X22" s="417"/>
      <c r="Y22" s="404"/>
      <c r="Z22" s="400"/>
      <c r="AA22" s="400"/>
      <c r="AB22" s="422">
        <f t="shared" si="4"/>
        <v>13</v>
      </c>
    </row>
    <row r="23" spans="1:52" s="1" customFormat="1">
      <c r="A23" s="12">
        <f t="shared" si="0"/>
        <v>14</v>
      </c>
      <c r="B23" s="4"/>
      <c r="C23" s="4"/>
      <c r="D23" s="370"/>
      <c r="E23" s="302"/>
      <c r="F23" s="410"/>
      <c r="G23" s="391"/>
      <c r="H23" s="362"/>
      <c r="I23" s="302"/>
      <c r="J23" s="302"/>
      <c r="K23" s="302"/>
      <c r="L23" s="203"/>
      <c r="M23" s="410"/>
      <c r="N23" s="391"/>
      <c r="O23" s="362"/>
      <c r="P23" s="302"/>
      <c r="Q23" s="302"/>
      <c r="R23" s="302"/>
      <c r="S23" s="203"/>
      <c r="T23" s="410"/>
      <c r="U23" s="391"/>
      <c r="V23" s="362"/>
      <c r="W23" s="302">
        <f t="shared" si="3"/>
        <v>0</v>
      </c>
      <c r="X23" s="418"/>
      <c r="Y23" s="362"/>
      <c r="Z23" s="302"/>
      <c r="AA23" s="302"/>
      <c r="AB23" s="422">
        <f t="shared" si="4"/>
        <v>14</v>
      </c>
    </row>
    <row r="24" spans="1:52">
      <c r="A24" s="12">
        <f t="shared" si="0"/>
        <v>15</v>
      </c>
      <c r="B24" s="4"/>
      <c r="C24" s="4"/>
      <c r="D24" s="370" t="s">
        <v>17</v>
      </c>
      <c r="E24" s="117"/>
      <c r="F24" s="406">
        <f>SUM(F17:F23)</f>
        <v>862669552</v>
      </c>
      <c r="H24" s="119">
        <f>SUM(H17:H23)</f>
        <v>0</v>
      </c>
      <c r="I24" s="117">
        <f>SUM(F24:H24)</f>
        <v>862669552</v>
      </c>
      <c r="J24" s="239">
        <f>SUM(J17:J23)</f>
        <v>0</v>
      </c>
      <c r="K24" s="239">
        <f>SUM(K17:K23)</f>
        <v>0</v>
      </c>
      <c r="L24" s="6">
        <f>SUM(L17:L23)</f>
        <v>862669552</v>
      </c>
      <c r="M24" s="406">
        <f>SUM(M17:M23)</f>
        <v>887669552</v>
      </c>
      <c r="O24" s="119">
        <f>SUM(O17:O23)</f>
        <v>0</v>
      </c>
      <c r="P24" s="117">
        <f>SUM(M24:O24)</f>
        <v>887669552</v>
      </c>
      <c r="Q24" s="239">
        <f>SUM(Q17:Q23)</f>
        <v>0</v>
      </c>
      <c r="R24" s="239">
        <f>SUM(R17:R23)</f>
        <v>0</v>
      </c>
      <c r="S24" s="6">
        <f>SUM(S17:S23)</f>
        <v>887669552</v>
      </c>
      <c r="T24" s="406">
        <f>SUM(T17:T23)</f>
        <v>887669552</v>
      </c>
      <c r="V24" s="119">
        <f>SUM(V17:V23)</f>
        <v>0</v>
      </c>
      <c r="W24" s="117">
        <f t="shared" si="3"/>
        <v>887669552</v>
      </c>
      <c r="X24" s="406">
        <f>SUM(X17:X23)</f>
        <v>0</v>
      </c>
      <c r="Y24" s="119"/>
      <c r="Z24" s="239">
        <f>SUM(Z17:Z23)</f>
        <v>0</v>
      </c>
      <c r="AA24" s="239">
        <f>SUM(AA17:AA23)</f>
        <v>887669552</v>
      </c>
      <c r="AB24" s="422">
        <f t="shared" si="4"/>
        <v>15</v>
      </c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s="1" customFormat="1">
      <c r="A25" s="12">
        <f t="shared" si="0"/>
        <v>16</v>
      </c>
      <c r="B25" s="4"/>
      <c r="C25" s="4"/>
      <c r="D25" s="381"/>
      <c r="E25" s="117"/>
      <c r="F25" s="406"/>
      <c r="G25" s="6"/>
      <c r="H25" s="363"/>
      <c r="I25" s="117">
        <f t="shared" ref="I25:I30" si="5">SUM(F25:H25)</f>
        <v>0</v>
      </c>
      <c r="J25" s="117"/>
      <c r="K25" s="117"/>
      <c r="L25" s="15">
        <f>SUM(I25:K25)</f>
        <v>0</v>
      </c>
      <c r="M25" s="406"/>
      <c r="N25" s="6"/>
      <c r="O25" s="363"/>
      <c r="P25" s="117">
        <f>SUM(M25:O25)</f>
        <v>0</v>
      </c>
      <c r="Q25" s="117"/>
      <c r="R25" s="117"/>
      <c r="S25" s="15">
        <f t="shared" ref="S25:S32" si="6">SUM(P25:R25)</f>
        <v>0</v>
      </c>
      <c r="T25" s="406"/>
      <c r="U25" s="6"/>
      <c r="V25" s="363"/>
      <c r="W25" s="117">
        <f t="shared" si="3"/>
        <v>0</v>
      </c>
      <c r="X25" s="111"/>
      <c r="Y25" s="363"/>
      <c r="Z25" s="117"/>
      <c r="AA25" s="117">
        <f>SUM(W25:Z25)</f>
        <v>0</v>
      </c>
      <c r="AB25" s="422">
        <f t="shared" si="4"/>
        <v>16</v>
      </c>
    </row>
    <row r="26" spans="1:52" s="1" customFormat="1">
      <c r="A26" s="12">
        <f t="shared" si="0"/>
        <v>17</v>
      </c>
      <c r="B26" s="4"/>
      <c r="C26" s="4"/>
      <c r="D26" s="370" t="s">
        <v>18</v>
      </c>
      <c r="E26" s="117"/>
      <c r="F26" s="406"/>
      <c r="G26" s="6"/>
      <c r="H26" s="363"/>
      <c r="I26" s="117">
        <f t="shared" si="5"/>
        <v>0</v>
      </c>
      <c r="J26" s="117"/>
      <c r="K26" s="117"/>
      <c r="L26" s="15">
        <f t="shared" ref="L26:L30" si="7">SUM(I26:K26)</f>
        <v>0</v>
      </c>
      <c r="M26" s="406"/>
      <c r="N26" s="6"/>
      <c r="O26" s="363"/>
      <c r="P26" s="117">
        <f t="shared" ref="P26:P27" si="8">SUM(M26:O26)</f>
        <v>0</v>
      </c>
      <c r="Q26" s="117"/>
      <c r="R26" s="117"/>
      <c r="S26" s="15">
        <f t="shared" si="6"/>
        <v>0</v>
      </c>
      <c r="T26" s="406"/>
      <c r="U26" s="6"/>
      <c r="V26" s="363"/>
      <c r="W26" s="117">
        <f t="shared" si="3"/>
        <v>0</v>
      </c>
      <c r="X26" s="111"/>
      <c r="Y26" s="363"/>
      <c r="Z26" s="117"/>
      <c r="AA26" s="117">
        <f>SUM(W26:Z26)</f>
        <v>0</v>
      </c>
      <c r="AB26" s="422">
        <f t="shared" si="4"/>
        <v>17</v>
      </c>
    </row>
    <row r="27" spans="1:52" s="1" customFormat="1">
      <c r="A27" s="12">
        <f t="shared" si="0"/>
        <v>18</v>
      </c>
      <c r="B27" s="4"/>
      <c r="C27" s="4"/>
      <c r="D27" s="376" t="s">
        <v>483</v>
      </c>
      <c r="E27" s="117"/>
      <c r="F27" s="149">
        <v>-160668000</v>
      </c>
      <c r="G27" s="187">
        <v>-7978000</v>
      </c>
      <c r="H27" s="363"/>
      <c r="I27" s="117">
        <f t="shared" si="5"/>
        <v>-168646000</v>
      </c>
      <c r="J27" s="117"/>
      <c r="K27" s="117"/>
      <c r="L27" s="15"/>
      <c r="M27" s="149">
        <v>-800000</v>
      </c>
      <c r="N27" s="6"/>
      <c r="O27" s="363"/>
      <c r="P27" s="117">
        <f t="shared" si="8"/>
        <v>-800000</v>
      </c>
      <c r="Q27" s="117"/>
      <c r="R27" s="117"/>
      <c r="S27" s="15">
        <f t="shared" si="6"/>
        <v>-800000</v>
      </c>
      <c r="T27" s="149">
        <v>-800000</v>
      </c>
      <c r="U27" s="6"/>
      <c r="V27" s="363"/>
      <c r="W27" s="117">
        <f t="shared" si="3"/>
        <v>-800000</v>
      </c>
      <c r="X27" s="111"/>
      <c r="Y27" s="363"/>
      <c r="Z27" s="117"/>
      <c r="AA27" s="117"/>
      <c r="AB27" s="422">
        <f t="shared" si="4"/>
        <v>18</v>
      </c>
    </row>
    <row r="28" spans="1:52" s="1" customFormat="1">
      <c r="A28" s="12">
        <f t="shared" si="0"/>
        <v>19</v>
      </c>
      <c r="B28" s="4"/>
      <c r="C28" s="4"/>
      <c r="D28" s="376" t="s">
        <v>484</v>
      </c>
      <c r="E28" s="117"/>
      <c r="F28" s="149">
        <v>-9181615</v>
      </c>
      <c r="G28" s="187"/>
      <c r="H28" s="363"/>
      <c r="I28" s="117">
        <f t="shared" si="5"/>
        <v>-9181615</v>
      </c>
      <c r="J28" s="117"/>
      <c r="K28" s="117"/>
      <c r="L28" s="15"/>
      <c r="M28" s="149">
        <v>-64000</v>
      </c>
      <c r="N28" s="6"/>
      <c r="O28" s="363"/>
      <c r="P28" s="117">
        <f t="shared" ref="P28:P30" si="9">SUM(M28:O28)</f>
        <v>-64000</v>
      </c>
      <c r="Q28" s="117"/>
      <c r="R28" s="117"/>
      <c r="S28" s="15">
        <f t="shared" si="6"/>
        <v>-64000</v>
      </c>
      <c r="T28" s="149">
        <v>-64000</v>
      </c>
      <c r="U28" s="6"/>
      <c r="V28" s="363"/>
      <c r="W28" s="117">
        <f t="shared" si="3"/>
        <v>-64000</v>
      </c>
      <c r="X28" s="111"/>
      <c r="Y28" s="363"/>
      <c r="Z28" s="117"/>
      <c r="AA28" s="117">
        <f>SUM(W28:Z28)</f>
        <v>-64000</v>
      </c>
      <c r="AB28" s="422">
        <f t="shared" si="4"/>
        <v>19</v>
      </c>
    </row>
    <row r="29" spans="1:52" s="1" customFormat="1">
      <c r="A29" s="12">
        <f t="shared" si="0"/>
        <v>20</v>
      </c>
      <c r="B29" s="4"/>
      <c r="C29" s="4"/>
      <c r="D29" s="382"/>
      <c r="E29" s="117"/>
      <c r="F29" s="149">
        <v>-9351000</v>
      </c>
      <c r="G29" s="187"/>
      <c r="H29" s="363"/>
      <c r="I29" s="117">
        <f t="shared" si="5"/>
        <v>-9351000</v>
      </c>
      <c r="J29" s="117"/>
      <c r="K29" s="117"/>
      <c r="L29" s="15"/>
      <c r="M29" s="111"/>
      <c r="N29" s="6"/>
      <c r="O29" s="363"/>
      <c r="P29" s="117">
        <f t="shared" si="9"/>
        <v>0</v>
      </c>
      <c r="Q29" s="117"/>
      <c r="R29" s="117"/>
      <c r="S29" s="15">
        <f t="shared" si="6"/>
        <v>0</v>
      </c>
      <c r="T29" s="149"/>
      <c r="U29" s="6"/>
      <c r="V29" s="363"/>
      <c r="W29" s="117">
        <f t="shared" si="3"/>
        <v>0</v>
      </c>
      <c r="X29" s="111"/>
      <c r="Y29" s="363"/>
      <c r="Z29" s="117"/>
      <c r="AA29" s="117">
        <f>SUM(W29:Z29)</f>
        <v>0</v>
      </c>
      <c r="AB29" s="422">
        <f t="shared" si="4"/>
        <v>20</v>
      </c>
    </row>
    <row r="30" spans="1:52" s="1" customFormat="1">
      <c r="A30" s="12">
        <f t="shared" si="0"/>
        <v>21</v>
      </c>
      <c r="B30" s="4"/>
      <c r="C30" s="4"/>
      <c r="D30" s="368"/>
      <c r="E30" s="117"/>
      <c r="F30" s="406"/>
      <c r="G30" s="6"/>
      <c r="H30" s="363"/>
      <c r="I30" s="117">
        <f t="shared" si="5"/>
        <v>0</v>
      </c>
      <c r="J30" s="117"/>
      <c r="K30" s="117"/>
      <c r="L30" s="15">
        <f t="shared" si="7"/>
        <v>0</v>
      </c>
      <c r="M30" s="406"/>
      <c r="N30" s="6"/>
      <c r="O30" s="363"/>
      <c r="P30" s="117">
        <f t="shared" si="9"/>
        <v>0</v>
      </c>
      <c r="Q30" s="117"/>
      <c r="R30" s="117"/>
      <c r="S30" s="15">
        <f t="shared" si="6"/>
        <v>0</v>
      </c>
      <c r="T30" s="406"/>
      <c r="U30" s="6"/>
      <c r="V30" s="363"/>
      <c r="W30" s="117">
        <f t="shared" si="3"/>
        <v>0</v>
      </c>
      <c r="X30" s="111"/>
      <c r="Y30" s="363"/>
      <c r="Z30" s="117"/>
      <c r="AA30" s="117">
        <f>SUM(W30:Z30)</f>
        <v>0</v>
      </c>
      <c r="AB30" s="422">
        <f t="shared" si="4"/>
        <v>21</v>
      </c>
    </row>
    <row r="31" spans="1:52" s="1" customFormat="1">
      <c r="A31" s="12">
        <f t="shared" si="0"/>
        <v>22</v>
      </c>
      <c r="B31" s="4"/>
      <c r="C31" s="4"/>
      <c r="D31" s="370" t="s">
        <v>19</v>
      </c>
      <c r="E31" s="117"/>
      <c r="F31" s="322">
        <f>SUM(F26:F30)</f>
        <v>-179200615</v>
      </c>
      <c r="G31" s="6"/>
      <c r="H31" s="119">
        <f t="shared" ref="H31" si="10">SUM(H26:H30)</f>
        <v>0</v>
      </c>
      <c r="I31" s="117">
        <f>SUM(F31:H31)</f>
        <v>-179200615</v>
      </c>
      <c r="J31" s="117">
        <f>SUM(J30:J30)</f>
        <v>0</v>
      </c>
      <c r="K31" s="117">
        <f>SUM(K30:K30)</f>
        <v>0</v>
      </c>
      <c r="L31" s="15">
        <f>SUM(I31:K31)</f>
        <v>-179200615</v>
      </c>
      <c r="M31" s="322">
        <f>SUM(M26:M30)</f>
        <v>-864000</v>
      </c>
      <c r="N31" s="6"/>
      <c r="O31" s="119"/>
      <c r="P31" s="117">
        <f>SUM(M31:O31)</f>
        <v>-864000</v>
      </c>
      <c r="Q31" s="117">
        <f>SUM(Q30:Q30)</f>
        <v>0</v>
      </c>
      <c r="R31" s="117">
        <f>SUM(R30:R30)</f>
        <v>0</v>
      </c>
      <c r="S31" s="15">
        <f t="shared" si="6"/>
        <v>-864000</v>
      </c>
      <c r="T31" s="322">
        <f>SUM(T26:T30)</f>
        <v>-864000</v>
      </c>
      <c r="U31" s="6"/>
      <c r="V31" s="119"/>
      <c r="W31" s="117">
        <f t="shared" si="3"/>
        <v>-864000</v>
      </c>
      <c r="X31" s="111">
        <f>SUM(X30:X30)</f>
        <v>0</v>
      </c>
      <c r="Y31" s="363"/>
      <c r="Z31" s="117">
        <f>SUM(Z30:Z30)</f>
        <v>0</v>
      </c>
      <c r="AA31" s="117">
        <f>SUM(W31:Z31)</f>
        <v>-864000</v>
      </c>
      <c r="AB31" s="422">
        <f t="shared" si="4"/>
        <v>22</v>
      </c>
    </row>
    <row r="32" spans="1:52" s="1" customFormat="1">
      <c r="A32" s="12">
        <f t="shared" si="0"/>
        <v>23</v>
      </c>
      <c r="B32" s="4"/>
      <c r="C32" s="4"/>
      <c r="D32" s="370"/>
      <c r="E32" s="117"/>
      <c r="F32" s="406"/>
      <c r="G32" s="6"/>
      <c r="H32" s="363"/>
      <c r="I32" s="117">
        <f>SUM(F32:H32)</f>
        <v>0</v>
      </c>
      <c r="J32" s="117"/>
      <c r="K32" s="117"/>
      <c r="L32" s="15">
        <f>SUM(I32:K32)</f>
        <v>0</v>
      </c>
      <c r="M32" s="406"/>
      <c r="N32" s="6"/>
      <c r="O32" s="363"/>
      <c r="P32" s="117">
        <f>SUM(M32:O32)</f>
        <v>0</v>
      </c>
      <c r="Q32" s="117"/>
      <c r="R32" s="117"/>
      <c r="S32" s="15">
        <f t="shared" si="6"/>
        <v>0</v>
      </c>
      <c r="T32" s="406"/>
      <c r="U32" s="6"/>
      <c r="V32" s="363"/>
      <c r="W32" s="117">
        <f t="shared" si="3"/>
        <v>0</v>
      </c>
      <c r="X32" s="111"/>
      <c r="Y32" s="363"/>
      <c r="Z32" s="117"/>
      <c r="AA32" s="117">
        <f>SUM(W32:Z32)</f>
        <v>0</v>
      </c>
      <c r="AB32" s="422">
        <f t="shared" si="4"/>
        <v>23</v>
      </c>
    </row>
    <row r="33" spans="1:28" s="1" customFormat="1" ht="15.6" thickBot="1">
      <c r="A33" s="12">
        <f t="shared" si="0"/>
        <v>24</v>
      </c>
      <c r="B33" s="22"/>
      <c r="C33" s="22"/>
      <c r="D33" s="377" t="s">
        <v>20</v>
      </c>
      <c r="E33" s="303"/>
      <c r="F33" s="411">
        <f>F31+F24</f>
        <v>683468937</v>
      </c>
      <c r="G33" s="24">
        <f>G31+G24</f>
        <v>0</v>
      </c>
      <c r="H33" s="364">
        <f t="shared" ref="H33" si="11">H31+H24</f>
        <v>0</v>
      </c>
      <c r="I33" s="303">
        <f>SUM(F33:H33)</f>
        <v>683468937</v>
      </c>
      <c r="J33" s="419">
        <f>J31+J24</f>
        <v>0</v>
      </c>
      <c r="K33" s="419">
        <f>K31+K24</f>
        <v>0</v>
      </c>
      <c r="L33" s="24">
        <f>L31+L24</f>
        <v>683468937</v>
      </c>
      <c r="M33" s="411">
        <f>M31+M24</f>
        <v>886805552</v>
      </c>
      <c r="N33" s="24"/>
      <c r="O33" s="364">
        <f>O31+O24</f>
        <v>0</v>
      </c>
      <c r="P33" s="303">
        <f>SUM(M33:O33)</f>
        <v>886805552</v>
      </c>
      <c r="Q33" s="419">
        <f>Q31+Q24</f>
        <v>0</v>
      </c>
      <c r="R33" s="419">
        <f>R31+R24</f>
        <v>0</v>
      </c>
      <c r="S33" s="24">
        <f>S31+S24</f>
        <v>886805552</v>
      </c>
      <c r="T33" s="411">
        <f>T31+T24</f>
        <v>886805552</v>
      </c>
      <c r="U33" s="24"/>
      <c r="V33" s="364">
        <f>V31+V24</f>
        <v>0</v>
      </c>
      <c r="W33" s="303">
        <f t="shared" si="3"/>
        <v>886805552</v>
      </c>
      <c r="X33" s="411">
        <f>X31+X24</f>
        <v>0</v>
      </c>
      <c r="Y33" s="364"/>
      <c r="Z33" s="419">
        <f>Z31+Z24</f>
        <v>0</v>
      </c>
      <c r="AA33" s="419">
        <f>AA31+AA24</f>
        <v>886805552</v>
      </c>
      <c r="AB33" s="422">
        <f t="shared" si="4"/>
        <v>24</v>
      </c>
    </row>
    <row r="34" spans="1:28" s="1" customFormat="1" ht="15.6" thickTop="1">
      <c r="A34" s="12">
        <f t="shared" si="0"/>
        <v>25</v>
      </c>
      <c r="B34" s="373"/>
      <c r="C34" s="373"/>
      <c r="D34" s="374"/>
      <c r="E34" s="304"/>
      <c r="F34" s="425"/>
      <c r="G34" s="26"/>
      <c r="H34" s="424"/>
      <c r="I34" s="304"/>
      <c r="J34" s="304"/>
      <c r="K34" s="304"/>
      <c r="L34" s="27"/>
      <c r="M34" s="425"/>
      <c r="N34" s="26"/>
      <c r="O34" s="424"/>
      <c r="P34" s="304"/>
      <c r="Q34" s="304"/>
      <c r="R34" s="304"/>
      <c r="S34" s="27"/>
      <c r="T34" s="425"/>
      <c r="U34" s="26"/>
      <c r="V34" s="424"/>
      <c r="W34" s="304"/>
      <c r="X34" s="426"/>
      <c r="Y34" s="424"/>
      <c r="Z34" s="304"/>
      <c r="AA34" s="304"/>
      <c r="AB34" s="422">
        <f t="shared" si="4"/>
        <v>25</v>
      </c>
    </row>
    <row r="35" spans="1:28" s="1" customFormat="1">
      <c r="A35" s="12">
        <f t="shared" si="0"/>
        <v>26</v>
      </c>
      <c r="B35" s="4"/>
      <c r="C35" s="4"/>
      <c r="D35" s="370" t="s">
        <v>21</v>
      </c>
      <c r="E35" s="117"/>
      <c r="F35" s="406"/>
      <c r="G35" s="6"/>
      <c r="H35" s="363"/>
      <c r="I35" s="117">
        <f t="shared" ref="I35:I43" si="12">SUM(F35:H35)</f>
        <v>0</v>
      </c>
      <c r="J35" s="117"/>
      <c r="K35" s="117"/>
      <c r="L35" s="15"/>
      <c r="M35" s="406"/>
      <c r="N35" s="6"/>
      <c r="O35" s="363"/>
      <c r="P35" s="117">
        <f t="shared" ref="P35:P43" si="13">SUM(M35:O35)</f>
        <v>0</v>
      </c>
      <c r="Q35" s="117"/>
      <c r="R35" s="117"/>
      <c r="S35" s="15"/>
      <c r="T35" s="406"/>
      <c r="U35" s="6"/>
      <c r="V35" s="363"/>
      <c r="W35" s="117">
        <f t="shared" ref="W35:W44" si="14">SUM(T35:V35)</f>
        <v>0</v>
      </c>
      <c r="X35" s="111"/>
      <c r="Y35" s="363"/>
      <c r="Z35" s="117"/>
      <c r="AA35" s="117"/>
      <c r="AB35" s="422">
        <f t="shared" si="4"/>
        <v>26</v>
      </c>
    </row>
    <row r="36" spans="1:28" s="1" customFormat="1">
      <c r="A36" s="12">
        <f t="shared" si="0"/>
        <v>27</v>
      </c>
      <c r="B36" s="4"/>
      <c r="C36" s="4"/>
      <c r="D36" s="375" t="s">
        <v>485</v>
      </c>
      <c r="E36" s="117"/>
      <c r="F36" s="149"/>
      <c r="G36" s="28"/>
      <c r="H36" s="153">
        <v>162485305</v>
      </c>
      <c r="I36" s="117">
        <f>SUM(F36:H36)</f>
        <v>162485305</v>
      </c>
      <c r="J36" s="117"/>
      <c r="K36" s="117"/>
      <c r="L36" s="15">
        <f t="shared" ref="L36:L44" si="15">SUM(I36:K36)</f>
        <v>162485305</v>
      </c>
      <c r="M36" s="149"/>
      <c r="N36" s="6"/>
      <c r="O36" s="184">
        <v>162485305</v>
      </c>
      <c r="P36" s="117">
        <f t="shared" si="13"/>
        <v>162485305</v>
      </c>
      <c r="Q36" s="117"/>
      <c r="R36" s="117"/>
      <c r="S36" s="15">
        <f t="shared" ref="S36:S44" si="16">SUM(P36:R36)</f>
        <v>162485305</v>
      </c>
      <c r="T36" s="406"/>
      <c r="U36" s="6"/>
      <c r="V36" s="184">
        <v>162485305</v>
      </c>
      <c r="W36" s="117">
        <f t="shared" si="14"/>
        <v>162485305</v>
      </c>
      <c r="X36" s="111"/>
      <c r="Y36" s="363"/>
      <c r="Z36" s="117"/>
      <c r="AA36" s="117">
        <f t="shared" ref="AA36:AA44" si="17">SUM(W36:Z36)</f>
        <v>162485305</v>
      </c>
      <c r="AB36" s="422">
        <f t="shared" si="4"/>
        <v>27</v>
      </c>
    </row>
    <row r="37" spans="1:28" s="1" customFormat="1">
      <c r="A37" s="12">
        <f t="shared" si="0"/>
        <v>28</v>
      </c>
      <c r="B37" s="4"/>
      <c r="C37" s="4"/>
      <c r="D37" s="261" t="s">
        <v>486</v>
      </c>
      <c r="E37" s="117"/>
      <c r="F37" s="149"/>
      <c r="G37" s="28">
        <v>349951083</v>
      </c>
      <c r="H37" s="153"/>
      <c r="I37" s="117">
        <f>SUM(F37:H37)</f>
        <v>349951083</v>
      </c>
      <c r="J37" s="117"/>
      <c r="K37" s="117"/>
      <c r="L37" s="15">
        <f t="shared" si="15"/>
        <v>349951083</v>
      </c>
      <c r="M37" s="149"/>
      <c r="N37" s="6">
        <v>349951083</v>
      </c>
      <c r="O37" s="184"/>
      <c r="P37" s="117">
        <f t="shared" si="13"/>
        <v>349951083</v>
      </c>
      <c r="Q37" s="117"/>
      <c r="R37" s="117"/>
      <c r="S37" s="15">
        <f t="shared" si="16"/>
        <v>349951083</v>
      </c>
      <c r="T37" s="406"/>
      <c r="U37" s="6">
        <v>349951091</v>
      </c>
      <c r="V37" s="184"/>
      <c r="W37" s="117">
        <f t="shared" si="14"/>
        <v>349951091</v>
      </c>
      <c r="X37" s="111"/>
      <c r="Y37" s="363"/>
      <c r="Z37" s="117"/>
      <c r="AA37" s="117">
        <f t="shared" si="17"/>
        <v>349951091</v>
      </c>
      <c r="AB37" s="422">
        <f t="shared" si="4"/>
        <v>28</v>
      </c>
    </row>
    <row r="38" spans="1:28" s="1" customFormat="1">
      <c r="A38" s="12">
        <f t="shared" si="0"/>
        <v>29</v>
      </c>
      <c r="B38" s="4"/>
      <c r="C38" s="4"/>
      <c r="D38" s="261" t="s">
        <v>487</v>
      </c>
      <c r="E38" s="117"/>
      <c r="F38" s="133"/>
      <c r="G38" s="6">
        <v>507513000</v>
      </c>
      <c r="H38" s="153"/>
      <c r="I38" s="117">
        <f>SUM(F38:H38)</f>
        <v>507513000</v>
      </c>
      <c r="J38" s="117"/>
      <c r="K38" s="117"/>
      <c r="L38" s="15">
        <f t="shared" si="15"/>
        <v>507513000</v>
      </c>
      <c r="M38" s="133"/>
      <c r="N38" s="6">
        <f>507513000+60000000</f>
        <v>567513000</v>
      </c>
      <c r="O38" s="184"/>
      <c r="P38" s="117">
        <f t="shared" si="13"/>
        <v>567513000</v>
      </c>
      <c r="Q38" s="117"/>
      <c r="R38" s="117"/>
      <c r="S38" s="15">
        <f t="shared" si="16"/>
        <v>567513000</v>
      </c>
      <c r="T38" s="406"/>
      <c r="U38" s="6">
        <f>507513000+60000000</f>
        <v>567513000</v>
      </c>
      <c r="V38" s="184"/>
      <c r="W38" s="117">
        <f t="shared" si="14"/>
        <v>567513000</v>
      </c>
      <c r="X38" s="111"/>
      <c r="Y38" s="363"/>
      <c r="Z38" s="117"/>
      <c r="AA38" s="117">
        <f t="shared" si="17"/>
        <v>567513000</v>
      </c>
      <c r="AB38" s="422">
        <f t="shared" si="4"/>
        <v>29</v>
      </c>
    </row>
    <row r="39" spans="1:28" s="1" customFormat="1">
      <c r="A39" s="12">
        <f t="shared" si="0"/>
        <v>30</v>
      </c>
      <c r="B39" s="4"/>
      <c r="C39" s="4"/>
      <c r="D39" s="376" t="s">
        <v>488</v>
      </c>
      <c r="E39" s="117"/>
      <c r="F39" s="133"/>
      <c r="G39" s="6"/>
      <c r="H39" s="153"/>
      <c r="I39" s="117">
        <f t="shared" si="12"/>
        <v>0</v>
      </c>
      <c r="J39" s="117"/>
      <c r="K39" s="117"/>
      <c r="L39" s="15">
        <f t="shared" si="15"/>
        <v>0</v>
      </c>
      <c r="M39" s="133"/>
      <c r="N39" s="6">
        <v>5079748</v>
      </c>
      <c r="O39" s="184"/>
      <c r="P39" s="117">
        <f t="shared" si="13"/>
        <v>5079748</v>
      </c>
      <c r="Q39" s="117"/>
      <c r="R39" s="117"/>
      <c r="S39" s="15">
        <f t="shared" si="16"/>
        <v>5079748</v>
      </c>
      <c r="T39" s="406"/>
      <c r="U39" s="6">
        <v>5079748</v>
      </c>
      <c r="V39" s="184"/>
      <c r="W39" s="117">
        <f t="shared" si="14"/>
        <v>5079748</v>
      </c>
      <c r="X39" s="111"/>
      <c r="Y39" s="363"/>
      <c r="Z39" s="117"/>
      <c r="AA39" s="117">
        <f t="shared" si="17"/>
        <v>5079748</v>
      </c>
      <c r="AB39" s="422">
        <f t="shared" si="4"/>
        <v>30</v>
      </c>
    </row>
    <row r="40" spans="1:28" s="1" customFormat="1">
      <c r="A40" s="12">
        <f t="shared" si="0"/>
        <v>31</v>
      </c>
      <c r="B40" s="4"/>
      <c r="C40" s="4"/>
      <c r="D40" s="376" t="s">
        <v>489</v>
      </c>
      <c r="E40" s="117"/>
      <c r="F40" s="133"/>
      <c r="G40" s="6"/>
      <c r="H40" s="153"/>
      <c r="I40" s="117">
        <f t="shared" si="12"/>
        <v>0</v>
      </c>
      <c r="J40" s="117"/>
      <c r="K40" s="117"/>
      <c r="L40" s="15">
        <f t="shared" si="15"/>
        <v>0</v>
      </c>
      <c r="M40" s="133"/>
      <c r="N40" s="6">
        <v>120000000</v>
      </c>
      <c r="O40" s="184"/>
      <c r="P40" s="117">
        <f t="shared" si="13"/>
        <v>120000000</v>
      </c>
      <c r="Q40" s="117"/>
      <c r="R40" s="117"/>
      <c r="S40" s="15">
        <f t="shared" si="16"/>
        <v>120000000</v>
      </c>
      <c r="T40" s="406"/>
      <c r="U40" s="6">
        <v>120000000</v>
      </c>
      <c r="V40" s="184"/>
      <c r="W40" s="117">
        <f t="shared" si="14"/>
        <v>120000000</v>
      </c>
      <c r="X40" s="111"/>
      <c r="Y40" s="363"/>
      <c r="Z40" s="117"/>
      <c r="AA40" s="117">
        <f t="shared" si="17"/>
        <v>120000000</v>
      </c>
      <c r="AB40" s="422">
        <f t="shared" si="4"/>
        <v>31</v>
      </c>
    </row>
    <row r="41" spans="1:28" s="1" customFormat="1">
      <c r="A41" s="12">
        <f t="shared" si="0"/>
        <v>32</v>
      </c>
      <c r="B41" s="4"/>
      <c r="C41" s="4"/>
      <c r="D41" s="376" t="s">
        <v>490</v>
      </c>
      <c r="E41" s="117"/>
      <c r="F41" s="133"/>
      <c r="G41" s="6"/>
      <c r="H41" s="153"/>
      <c r="I41" s="117">
        <f t="shared" si="12"/>
        <v>0</v>
      </c>
      <c r="J41" s="117"/>
      <c r="K41" s="117"/>
      <c r="L41" s="15"/>
      <c r="M41" s="133"/>
      <c r="N41" s="6">
        <v>25000000</v>
      </c>
      <c r="O41" s="184"/>
      <c r="P41" s="117">
        <f t="shared" si="13"/>
        <v>25000000</v>
      </c>
      <c r="Q41" s="117"/>
      <c r="R41" s="117"/>
      <c r="S41" s="15">
        <f t="shared" si="16"/>
        <v>25000000</v>
      </c>
      <c r="T41" s="406"/>
      <c r="U41" s="6">
        <v>25000000</v>
      </c>
      <c r="V41" s="184"/>
      <c r="W41" s="117">
        <f t="shared" si="14"/>
        <v>25000000</v>
      </c>
      <c r="X41" s="111"/>
      <c r="Y41" s="363"/>
      <c r="Z41" s="117"/>
      <c r="AA41" s="117">
        <f t="shared" si="17"/>
        <v>25000000</v>
      </c>
      <c r="AB41" s="422">
        <f t="shared" si="4"/>
        <v>32</v>
      </c>
    </row>
    <row r="42" spans="1:28" s="1" customFormat="1">
      <c r="A42" s="12">
        <f t="shared" si="0"/>
        <v>33</v>
      </c>
      <c r="B42" s="4"/>
      <c r="C42" s="4"/>
      <c r="D42" s="261" t="s">
        <v>491</v>
      </c>
      <c r="E42" s="117"/>
      <c r="F42" s="133"/>
      <c r="G42" s="28">
        <v>-34024350</v>
      </c>
      <c r="H42" s="153"/>
      <c r="I42" s="117">
        <f t="shared" si="12"/>
        <v>-34024350</v>
      </c>
      <c r="J42" s="117"/>
      <c r="K42" s="117"/>
      <c r="L42" s="15"/>
      <c r="M42" s="133"/>
      <c r="N42" s="6">
        <v>-122000000</v>
      </c>
      <c r="O42" s="184"/>
      <c r="P42" s="117">
        <f t="shared" si="13"/>
        <v>-122000000</v>
      </c>
      <c r="Q42" s="117"/>
      <c r="R42" s="117"/>
      <c r="S42" s="15">
        <f t="shared" si="16"/>
        <v>-122000000</v>
      </c>
      <c r="T42" s="406"/>
      <c r="U42" s="6">
        <v>-122000000</v>
      </c>
      <c r="V42" s="184"/>
      <c r="W42" s="117">
        <f t="shared" si="14"/>
        <v>-122000000</v>
      </c>
      <c r="X42" s="111"/>
      <c r="Y42" s="363"/>
      <c r="Z42" s="117"/>
      <c r="AA42" s="117">
        <f t="shared" si="17"/>
        <v>-122000000</v>
      </c>
      <c r="AB42" s="422">
        <f t="shared" si="4"/>
        <v>33</v>
      </c>
    </row>
    <row r="43" spans="1:28" s="1" customFormat="1">
      <c r="A43" s="12">
        <f t="shared" si="0"/>
        <v>34</v>
      </c>
      <c r="B43" s="4"/>
      <c r="C43" s="4"/>
      <c r="D43" s="370"/>
      <c r="E43" s="304"/>
      <c r="F43" s="425"/>
      <c r="G43" s="26"/>
      <c r="H43" s="424"/>
      <c r="I43" s="117">
        <f t="shared" si="12"/>
        <v>0</v>
      </c>
      <c r="J43" s="304"/>
      <c r="K43" s="304"/>
      <c r="L43" s="27">
        <f t="shared" si="15"/>
        <v>0</v>
      </c>
      <c r="M43" s="425"/>
      <c r="N43" s="26"/>
      <c r="O43" s="424"/>
      <c r="P43" s="115">
        <f t="shared" si="13"/>
        <v>0</v>
      </c>
      <c r="Q43" s="304"/>
      <c r="R43" s="304"/>
      <c r="S43" s="27">
        <f t="shared" si="16"/>
        <v>0</v>
      </c>
      <c r="T43" s="425"/>
      <c r="U43" s="26"/>
      <c r="V43" s="424"/>
      <c r="W43" s="115">
        <f t="shared" si="14"/>
        <v>0</v>
      </c>
      <c r="X43" s="426"/>
      <c r="Y43" s="424"/>
      <c r="Z43" s="304"/>
      <c r="AA43" s="304">
        <f t="shared" si="17"/>
        <v>0</v>
      </c>
      <c r="AB43" s="422">
        <f t="shared" si="4"/>
        <v>34</v>
      </c>
    </row>
    <row r="44" spans="1:28" s="1" customFormat="1" ht="15.6" thickBot="1">
      <c r="A44" s="12">
        <f t="shared" si="0"/>
        <v>35</v>
      </c>
      <c r="B44" s="22"/>
      <c r="C44" s="22"/>
      <c r="D44" s="377" t="s">
        <v>22</v>
      </c>
      <c r="E44" s="305"/>
      <c r="F44" s="411">
        <f>SUM(F35:F43)</f>
        <v>0</v>
      </c>
      <c r="G44" s="24">
        <f>SUM(G27:G43)</f>
        <v>815461733</v>
      </c>
      <c r="H44" s="364">
        <f>SUM(H35:H43)</f>
        <v>162485305</v>
      </c>
      <c r="I44" s="308">
        <f>SUM(F44:H44)</f>
        <v>977947038</v>
      </c>
      <c r="J44" s="305">
        <f>SUM(J35:J43)</f>
        <v>0</v>
      </c>
      <c r="K44" s="429">
        <f>SUM(K35:K43)</f>
        <v>0</v>
      </c>
      <c r="L44" s="30">
        <f t="shared" si="15"/>
        <v>977947038</v>
      </c>
      <c r="M44" s="411">
        <f>SUM(M35:M43)</f>
        <v>0</v>
      </c>
      <c r="N44" s="24">
        <f>SUM(N35:N43)</f>
        <v>945543831</v>
      </c>
      <c r="O44" s="364">
        <f>SUM(O35:O43)</f>
        <v>162485305</v>
      </c>
      <c r="P44" s="308">
        <f>SUM(M44:O44)</f>
        <v>1108029136</v>
      </c>
      <c r="Q44" s="305">
        <f>SUM(Q35:Q43)</f>
        <v>0</v>
      </c>
      <c r="R44" s="429">
        <f>SUM(R35:R43)</f>
        <v>0</v>
      </c>
      <c r="S44" s="30">
        <f t="shared" si="16"/>
        <v>1108029136</v>
      </c>
      <c r="T44" s="411">
        <f>SUM(T35:T43)</f>
        <v>0</v>
      </c>
      <c r="U44" s="24">
        <f>SUM(U35:U43)</f>
        <v>945543839</v>
      </c>
      <c r="V44" s="364">
        <f>SUM(V35:V43)</f>
        <v>162485305</v>
      </c>
      <c r="W44" s="308">
        <f t="shared" si="14"/>
        <v>1108029144</v>
      </c>
      <c r="X44" s="427">
        <f>SUM(X35:X43)</f>
        <v>0</v>
      </c>
      <c r="Y44" s="428"/>
      <c r="Z44" s="429">
        <f>SUM(Z35:Z43)</f>
        <v>0</v>
      </c>
      <c r="AA44" s="303">
        <f t="shared" si="17"/>
        <v>1108029144</v>
      </c>
      <c r="AB44" s="422">
        <f t="shared" si="4"/>
        <v>35</v>
      </c>
    </row>
    <row r="45" spans="1:28" s="1" customFormat="1" ht="15.6" thickTop="1">
      <c r="A45" s="12">
        <f t="shared" si="0"/>
        <v>36</v>
      </c>
      <c r="B45" s="373"/>
      <c r="C45" s="373"/>
      <c r="D45" s="379"/>
      <c r="E45" s="356"/>
      <c r="F45" s="405"/>
      <c r="G45" s="357"/>
      <c r="H45" s="401"/>
      <c r="I45" s="356"/>
      <c r="J45" s="356"/>
      <c r="K45" s="356"/>
      <c r="L45" s="358"/>
      <c r="M45" s="405"/>
      <c r="N45" s="357"/>
      <c r="O45" s="401"/>
      <c r="P45" s="356"/>
      <c r="Q45" s="356"/>
      <c r="R45" s="356"/>
      <c r="S45" s="358"/>
      <c r="T45" s="405"/>
      <c r="U45" s="357"/>
      <c r="V45" s="401"/>
      <c r="W45" s="356"/>
      <c r="X45" s="412"/>
      <c r="Y45" s="401"/>
      <c r="Z45" s="356"/>
      <c r="AA45" s="356"/>
      <c r="AB45" s="422">
        <f t="shared" si="4"/>
        <v>36</v>
      </c>
    </row>
    <row r="46" spans="1:28" s="1" customFormat="1">
      <c r="A46" s="12">
        <f t="shared" si="0"/>
        <v>37</v>
      </c>
      <c r="B46" s="4"/>
      <c r="C46" s="4"/>
      <c r="D46" s="370" t="s">
        <v>387</v>
      </c>
      <c r="E46" s="117"/>
      <c r="F46" s="406"/>
      <c r="G46" s="6"/>
      <c r="H46" s="363"/>
      <c r="I46" s="117">
        <f t="shared" ref="I46:I58" si="18">SUM(F46:H46)</f>
        <v>0</v>
      </c>
      <c r="J46" s="446"/>
      <c r="K46" s="446"/>
      <c r="L46" s="15">
        <f t="shared" ref="L46:L57" si="19">SUM(I46:K46)</f>
        <v>0</v>
      </c>
      <c r="M46" s="406"/>
      <c r="N46" s="6"/>
      <c r="O46" s="363"/>
      <c r="P46" s="117">
        <f t="shared" ref="P46:P58" si="20">SUM(M46:O46)</f>
        <v>0</v>
      </c>
      <c r="Q46" s="446"/>
      <c r="R46" s="446"/>
      <c r="S46" s="15">
        <f t="shared" ref="S46:S57" si="21">SUM(P46:R46)</f>
        <v>0</v>
      </c>
      <c r="T46" s="406"/>
      <c r="U46" s="6"/>
      <c r="V46" s="363"/>
      <c r="W46" s="117">
        <f t="shared" ref="W46:W58" si="22">SUM(T46:V46)</f>
        <v>0</v>
      </c>
      <c r="X46" s="440"/>
      <c r="Y46" s="441"/>
      <c r="Z46" s="446"/>
      <c r="AA46" s="117">
        <f t="shared" ref="AA46:AA57" si="23">SUM(W46:Z46)</f>
        <v>0</v>
      </c>
      <c r="AB46" s="422">
        <f t="shared" si="4"/>
        <v>37</v>
      </c>
    </row>
    <row r="47" spans="1:28" s="1" customFormat="1">
      <c r="A47" s="12">
        <f t="shared" si="0"/>
        <v>38</v>
      </c>
      <c r="B47" s="4"/>
      <c r="C47" s="4"/>
      <c r="D47" s="383" t="s">
        <v>23</v>
      </c>
      <c r="E47" s="117"/>
      <c r="F47" s="406"/>
      <c r="G47" s="6"/>
      <c r="H47" s="363"/>
      <c r="I47" s="117">
        <f t="shared" si="18"/>
        <v>0</v>
      </c>
      <c r="J47" s="446"/>
      <c r="K47" s="446"/>
      <c r="L47" s="15">
        <f t="shared" si="19"/>
        <v>0</v>
      </c>
      <c r="M47" s="406"/>
      <c r="N47" s="6"/>
      <c r="O47" s="363"/>
      <c r="P47" s="117">
        <f t="shared" si="20"/>
        <v>0</v>
      </c>
      <c r="Q47" s="446"/>
      <c r="R47" s="446"/>
      <c r="S47" s="15">
        <f t="shared" si="21"/>
        <v>0</v>
      </c>
      <c r="T47" s="406"/>
      <c r="U47" s="6"/>
      <c r="V47" s="363"/>
      <c r="W47" s="117">
        <f t="shared" si="22"/>
        <v>0</v>
      </c>
      <c r="X47" s="440"/>
      <c r="Y47" s="441"/>
      <c r="Z47" s="446"/>
      <c r="AA47" s="117">
        <f t="shared" si="23"/>
        <v>0</v>
      </c>
      <c r="AB47" s="422">
        <f t="shared" si="4"/>
        <v>38</v>
      </c>
    </row>
    <row r="48" spans="1:28" s="1" customFormat="1">
      <c r="A48" s="12">
        <f t="shared" si="0"/>
        <v>39</v>
      </c>
      <c r="B48" s="4"/>
      <c r="C48" s="4"/>
      <c r="D48" s="153" t="s">
        <v>492</v>
      </c>
      <c r="E48" s="117"/>
      <c r="F48" s="406"/>
      <c r="G48" s="6"/>
      <c r="H48" s="363"/>
      <c r="I48" s="117">
        <f t="shared" si="18"/>
        <v>0</v>
      </c>
      <c r="J48" s="155">
        <v>8809788162</v>
      </c>
      <c r="K48" s="446"/>
      <c r="L48" s="15">
        <f t="shared" si="19"/>
        <v>8809788162</v>
      </c>
      <c r="M48" s="406"/>
      <c r="N48" s="6"/>
      <c r="O48" s="363"/>
      <c r="P48" s="117">
        <f t="shared" si="20"/>
        <v>0</v>
      </c>
      <c r="Q48" s="155">
        <v>8809788162</v>
      </c>
      <c r="R48" s="155"/>
      <c r="S48" s="15">
        <f t="shared" si="21"/>
        <v>8809788162</v>
      </c>
      <c r="T48" s="406"/>
      <c r="U48" s="6"/>
      <c r="V48" s="363"/>
      <c r="W48" s="117">
        <f t="shared" si="22"/>
        <v>0</v>
      </c>
      <c r="X48" s="157">
        <v>8809788162</v>
      </c>
      <c r="Y48" s="441"/>
      <c r="Z48" s="446"/>
      <c r="AA48" s="117">
        <f t="shared" si="23"/>
        <v>8809788162</v>
      </c>
      <c r="AB48" s="422">
        <f t="shared" si="4"/>
        <v>39</v>
      </c>
    </row>
    <row r="49" spans="1:28" s="1" customFormat="1">
      <c r="A49" s="12">
        <f t="shared" si="0"/>
        <v>40</v>
      </c>
      <c r="B49" s="4"/>
      <c r="C49" s="4"/>
      <c r="D49" s="179" t="s">
        <v>493</v>
      </c>
      <c r="E49" s="117"/>
      <c r="F49" s="406"/>
      <c r="G49" s="6"/>
      <c r="H49" s="363"/>
      <c r="I49" s="117">
        <f t="shared" si="18"/>
        <v>0</v>
      </c>
      <c r="J49" s="156">
        <f>J85-J48</f>
        <v>326381602</v>
      </c>
      <c r="K49" s="446"/>
      <c r="L49" s="15">
        <f t="shared" si="19"/>
        <v>326381602</v>
      </c>
      <c r="M49" s="406"/>
      <c r="N49" s="6"/>
      <c r="O49" s="363"/>
      <c r="P49" s="117">
        <f t="shared" si="20"/>
        <v>0</v>
      </c>
      <c r="Q49" s="156">
        <f>Q63-Q48</f>
        <v>474003580</v>
      </c>
      <c r="R49" s="155"/>
      <c r="S49" s="15">
        <f t="shared" si="21"/>
        <v>474003580</v>
      </c>
      <c r="T49" s="406"/>
      <c r="U49" s="6"/>
      <c r="V49" s="363"/>
      <c r="W49" s="117">
        <f t="shared" si="22"/>
        <v>0</v>
      </c>
      <c r="X49" s="160">
        <f>X63-X48</f>
        <v>474003580</v>
      </c>
      <c r="Y49" s="442"/>
      <c r="Z49" s="446"/>
      <c r="AA49" s="117">
        <f t="shared" si="23"/>
        <v>474003580</v>
      </c>
      <c r="AB49" s="422">
        <f t="shared" si="4"/>
        <v>40</v>
      </c>
    </row>
    <row r="50" spans="1:28" s="1" customFormat="1">
      <c r="A50" s="12">
        <f t="shared" si="0"/>
        <v>41</v>
      </c>
      <c r="B50" s="4"/>
      <c r="C50" s="4"/>
      <c r="D50" s="384" t="s">
        <v>494</v>
      </c>
      <c r="E50" s="117"/>
      <c r="F50" s="406"/>
      <c r="G50" s="6"/>
      <c r="H50" s="363"/>
      <c r="I50" s="117">
        <f t="shared" ref="I50" si="24">SUM(F50:H50)</f>
        <v>0</v>
      </c>
      <c r="J50" s="156"/>
      <c r="K50" s="446"/>
      <c r="L50" s="15">
        <f t="shared" ref="L50" si="25">SUM(I50:K50)</f>
        <v>0</v>
      </c>
      <c r="M50" s="406"/>
      <c r="N50" s="6"/>
      <c r="O50" s="363"/>
      <c r="P50" s="117">
        <f t="shared" ref="P50" si="26">SUM(M50:O50)</f>
        <v>0</v>
      </c>
      <c r="Q50" s="156"/>
      <c r="R50" s="155"/>
      <c r="S50" s="15">
        <f t="shared" ref="S50" si="27">SUM(P50:R50)</f>
        <v>0</v>
      </c>
      <c r="T50" s="406"/>
      <c r="U50" s="6"/>
      <c r="V50" s="363"/>
      <c r="W50" s="117">
        <f t="shared" si="22"/>
        <v>0</v>
      </c>
      <c r="X50" s="160"/>
      <c r="Y50" s="442">
        <v>1905114600</v>
      </c>
      <c r="Z50" s="446"/>
      <c r="AA50" s="117">
        <f t="shared" si="23"/>
        <v>1905114600</v>
      </c>
      <c r="AB50" s="422">
        <f t="shared" si="4"/>
        <v>41</v>
      </c>
    </row>
    <row r="51" spans="1:28" s="1" customFormat="1">
      <c r="A51" s="12">
        <f t="shared" si="0"/>
        <v>42</v>
      </c>
      <c r="B51" s="4"/>
      <c r="C51" s="4"/>
      <c r="D51" s="370"/>
      <c r="E51" s="117"/>
      <c r="F51" s="406"/>
      <c r="G51" s="6"/>
      <c r="H51" s="363"/>
      <c r="I51" s="117">
        <f t="shared" si="18"/>
        <v>0</v>
      </c>
      <c r="J51" s="446"/>
      <c r="K51" s="446"/>
      <c r="L51" s="15">
        <f t="shared" si="19"/>
        <v>0</v>
      </c>
      <c r="M51" s="406"/>
      <c r="N51" s="6"/>
      <c r="O51" s="363"/>
      <c r="P51" s="117">
        <f t="shared" si="20"/>
        <v>0</v>
      </c>
      <c r="Q51" s="155"/>
      <c r="R51" s="155"/>
      <c r="S51" s="15">
        <f t="shared" si="21"/>
        <v>0</v>
      </c>
      <c r="T51" s="406"/>
      <c r="U51" s="6"/>
      <c r="V51" s="363"/>
      <c r="W51" s="117">
        <f t="shared" si="22"/>
        <v>0</v>
      </c>
      <c r="X51" s="440"/>
      <c r="Y51" s="441"/>
      <c r="Z51" s="446"/>
      <c r="AA51" s="117">
        <f t="shared" si="23"/>
        <v>0</v>
      </c>
      <c r="AB51" s="422">
        <f t="shared" si="4"/>
        <v>42</v>
      </c>
    </row>
    <row r="52" spans="1:28" s="1" customFormat="1">
      <c r="A52" s="12">
        <f t="shared" si="0"/>
        <v>43</v>
      </c>
      <c r="B52" s="4"/>
      <c r="C52" s="4"/>
      <c r="D52" s="383" t="s">
        <v>24</v>
      </c>
      <c r="E52" s="117"/>
      <c r="F52" s="406"/>
      <c r="G52" s="6"/>
      <c r="H52" s="363"/>
      <c r="I52" s="117">
        <f t="shared" si="18"/>
        <v>0</v>
      </c>
      <c r="J52" s="446"/>
      <c r="K52" s="446"/>
      <c r="L52" s="15">
        <f t="shared" si="19"/>
        <v>0</v>
      </c>
      <c r="M52" s="406"/>
      <c r="N52" s="6"/>
      <c r="O52" s="363"/>
      <c r="P52" s="117">
        <f t="shared" si="20"/>
        <v>0</v>
      </c>
      <c r="Q52" s="155"/>
      <c r="R52" s="155"/>
      <c r="S52" s="15">
        <f t="shared" si="21"/>
        <v>0</v>
      </c>
      <c r="T52" s="406"/>
      <c r="U52" s="6"/>
      <c r="V52" s="363"/>
      <c r="W52" s="117">
        <f t="shared" si="22"/>
        <v>0</v>
      </c>
      <c r="X52" s="440"/>
      <c r="Y52" s="441"/>
      <c r="Z52" s="446"/>
      <c r="AA52" s="117">
        <f t="shared" si="23"/>
        <v>0</v>
      </c>
      <c r="AB52" s="422">
        <f t="shared" si="4"/>
        <v>43</v>
      </c>
    </row>
    <row r="53" spans="1:28" s="1" customFormat="1">
      <c r="A53" s="12">
        <f t="shared" si="0"/>
        <v>44</v>
      </c>
      <c r="B53" s="4"/>
      <c r="C53" s="4"/>
      <c r="D53" s="153" t="s">
        <v>492</v>
      </c>
      <c r="E53" s="117"/>
      <c r="F53" s="406"/>
      <c r="G53" s="6"/>
      <c r="H53" s="363"/>
      <c r="I53" s="117">
        <f t="shared" si="18"/>
        <v>0</v>
      </c>
      <c r="J53" s="446"/>
      <c r="K53" s="155">
        <f>6694797515+5228068356</f>
        <v>11922865871</v>
      </c>
      <c r="L53" s="19">
        <f t="shared" si="19"/>
        <v>11922865871</v>
      </c>
      <c r="M53" s="406"/>
      <c r="N53" s="6"/>
      <c r="O53" s="363"/>
      <c r="P53" s="117">
        <f t="shared" si="20"/>
        <v>0</v>
      </c>
      <c r="Q53" s="155"/>
      <c r="R53" s="155">
        <f>11922865871-509100000</f>
        <v>11413765871</v>
      </c>
      <c r="S53" s="19">
        <f t="shared" si="21"/>
        <v>11413765871</v>
      </c>
      <c r="T53" s="406"/>
      <c r="U53" s="6"/>
      <c r="V53" s="363"/>
      <c r="W53" s="117">
        <f t="shared" si="22"/>
        <v>0</v>
      </c>
      <c r="X53" s="440"/>
      <c r="Y53" s="441"/>
      <c r="Z53" s="156">
        <v>11413765871</v>
      </c>
      <c r="AA53" s="438">
        <f t="shared" si="23"/>
        <v>11413765871</v>
      </c>
      <c r="AB53" s="422">
        <f t="shared" si="4"/>
        <v>44</v>
      </c>
    </row>
    <row r="54" spans="1:28" s="1" customFormat="1">
      <c r="A54" s="12">
        <f t="shared" si="0"/>
        <v>45</v>
      </c>
      <c r="B54" s="4"/>
      <c r="C54" s="4"/>
      <c r="D54" s="179" t="s">
        <v>493</v>
      </c>
      <c r="E54" s="117"/>
      <c r="F54" s="406"/>
      <c r="G54" s="6"/>
      <c r="H54" s="363"/>
      <c r="I54" s="117">
        <f t="shared" si="18"/>
        <v>0</v>
      </c>
      <c r="J54" s="446"/>
      <c r="K54" s="155">
        <f>K85-K53-K55-K56</f>
        <v>-219818713</v>
      </c>
      <c r="L54" s="19">
        <f t="shared" si="19"/>
        <v>-219818713</v>
      </c>
      <c r="M54" s="406"/>
      <c r="N54" s="6"/>
      <c r="O54" s="363"/>
      <c r="P54" s="117">
        <f t="shared" si="20"/>
        <v>0</v>
      </c>
      <c r="Q54" s="155"/>
      <c r="R54" s="156">
        <f>R63-R53-R55-R56</f>
        <v>375333047</v>
      </c>
      <c r="S54" s="19">
        <f t="shared" si="21"/>
        <v>375333047</v>
      </c>
      <c r="T54" s="406"/>
      <c r="U54" s="6"/>
      <c r="V54" s="363"/>
      <c r="W54" s="117">
        <f t="shared" si="22"/>
        <v>0</v>
      </c>
      <c r="X54" s="440"/>
      <c r="Y54" s="441"/>
      <c r="Z54" s="156">
        <f>Z63-Z53-Z55-Z56</f>
        <v>375333047</v>
      </c>
      <c r="AA54" s="438">
        <f t="shared" si="23"/>
        <v>375333047</v>
      </c>
      <c r="AB54" s="422">
        <f t="shared" si="4"/>
        <v>45</v>
      </c>
    </row>
    <row r="55" spans="1:28" s="1" customFormat="1" ht="15.6">
      <c r="A55" s="12">
        <f t="shared" si="0"/>
        <v>46</v>
      </c>
      <c r="B55" s="4"/>
      <c r="C55" s="4"/>
      <c r="D55" s="153" t="s">
        <v>495</v>
      </c>
      <c r="E55" s="117"/>
      <c r="F55" s="133"/>
      <c r="G55" s="28"/>
      <c r="H55" s="363"/>
      <c r="I55" s="117">
        <f t="shared" si="18"/>
        <v>0</v>
      </c>
      <c r="J55" s="446"/>
      <c r="K55" s="156">
        <f>F1739</f>
        <v>100285200</v>
      </c>
      <c r="L55" s="19">
        <f t="shared" si="19"/>
        <v>100285200</v>
      </c>
      <c r="M55" s="133"/>
      <c r="N55" s="28"/>
      <c r="O55" s="363"/>
      <c r="P55" s="117">
        <f t="shared" si="20"/>
        <v>0</v>
      </c>
      <c r="Q55" s="155"/>
      <c r="R55" s="155">
        <f>$M$1739</f>
        <v>100285200</v>
      </c>
      <c r="S55" s="19">
        <f t="shared" si="21"/>
        <v>100285200</v>
      </c>
      <c r="T55" s="133"/>
      <c r="U55" s="28"/>
      <c r="V55" s="363"/>
      <c r="W55" s="117">
        <f t="shared" si="22"/>
        <v>0</v>
      </c>
      <c r="X55" s="440"/>
      <c r="Y55" s="441"/>
      <c r="Z55" s="155">
        <f>$M$1739</f>
        <v>100285200</v>
      </c>
      <c r="AA55" s="438">
        <f t="shared" si="23"/>
        <v>100285200</v>
      </c>
      <c r="AB55" s="422">
        <f t="shared" si="4"/>
        <v>46</v>
      </c>
    </row>
    <row r="56" spans="1:28" s="1" customFormat="1" ht="15.6">
      <c r="A56" s="12">
        <f t="shared" si="0"/>
        <v>47</v>
      </c>
      <c r="B56" s="4"/>
      <c r="C56" s="4"/>
      <c r="D56" s="153" t="s">
        <v>496</v>
      </c>
      <c r="E56" s="117"/>
      <c r="F56" s="133"/>
      <c r="G56" s="28"/>
      <c r="H56" s="363"/>
      <c r="I56" s="117">
        <f t="shared" si="18"/>
        <v>0</v>
      </c>
      <c r="J56" s="117"/>
      <c r="K56" s="438">
        <f>F1836</f>
        <v>450800000</v>
      </c>
      <c r="L56" s="19">
        <f t="shared" si="19"/>
        <v>450800000</v>
      </c>
      <c r="M56" s="133"/>
      <c r="N56" s="28"/>
      <c r="O56" s="363"/>
      <c r="P56" s="117">
        <f t="shared" si="20"/>
        <v>0</v>
      </c>
      <c r="Q56" s="180"/>
      <c r="R56" s="438">
        <f>$M$1836</f>
        <v>469799999</v>
      </c>
      <c r="S56" s="19">
        <f t="shared" si="21"/>
        <v>469799999</v>
      </c>
      <c r="T56" s="133"/>
      <c r="U56" s="28"/>
      <c r="V56" s="363"/>
      <c r="W56" s="117">
        <f t="shared" si="22"/>
        <v>0</v>
      </c>
      <c r="X56" s="111"/>
      <c r="Y56" s="363"/>
      <c r="Z56" s="438">
        <f>$M$1836</f>
        <v>469799999</v>
      </c>
      <c r="AA56" s="438">
        <f t="shared" si="23"/>
        <v>469799999</v>
      </c>
      <c r="AB56" s="422">
        <f t="shared" si="4"/>
        <v>47</v>
      </c>
    </row>
    <row r="57" spans="1:28" s="1" customFormat="1">
      <c r="A57" s="12">
        <f t="shared" si="0"/>
        <v>48</v>
      </c>
      <c r="B57" s="4"/>
      <c r="C57" s="4"/>
      <c r="D57" s="368"/>
      <c r="E57" s="117"/>
      <c r="F57" s="406"/>
      <c r="G57" s="6"/>
      <c r="H57" s="363"/>
      <c r="I57" s="117">
        <f t="shared" si="18"/>
        <v>0</v>
      </c>
      <c r="J57" s="117"/>
      <c r="K57" s="117"/>
      <c r="L57" s="15">
        <f t="shared" si="19"/>
        <v>0</v>
      </c>
      <c r="M57" s="406"/>
      <c r="N57" s="6"/>
      <c r="O57" s="363"/>
      <c r="P57" s="117">
        <f t="shared" si="20"/>
        <v>0</v>
      </c>
      <c r="Q57" s="117"/>
      <c r="R57" s="117"/>
      <c r="S57" s="15">
        <f t="shared" si="21"/>
        <v>0</v>
      </c>
      <c r="T57" s="406"/>
      <c r="U57" s="6"/>
      <c r="V57" s="363"/>
      <c r="W57" s="117">
        <f t="shared" si="22"/>
        <v>0</v>
      </c>
      <c r="X57" s="111"/>
      <c r="Y57" s="363"/>
      <c r="Z57" s="117"/>
      <c r="AA57" s="117">
        <f t="shared" si="23"/>
        <v>0</v>
      </c>
      <c r="AB57" s="422">
        <f t="shared" si="4"/>
        <v>48</v>
      </c>
    </row>
    <row r="58" spans="1:28" s="1" customFormat="1" ht="15.6" thickBot="1">
      <c r="A58" s="12">
        <f t="shared" si="0"/>
        <v>49</v>
      </c>
      <c r="B58" s="22"/>
      <c r="C58" s="22"/>
      <c r="D58" s="377" t="s">
        <v>25</v>
      </c>
      <c r="E58" s="303"/>
      <c r="F58" s="563"/>
      <c r="G58" s="564"/>
      <c r="H58" s="565"/>
      <c r="I58" s="315">
        <f t="shared" si="18"/>
        <v>0</v>
      </c>
      <c r="J58" s="315">
        <f>SUM(J46:J57)</f>
        <v>9136169764</v>
      </c>
      <c r="K58" s="315">
        <f>SUM(K46:K57)</f>
        <v>12254132358</v>
      </c>
      <c r="L58" s="561">
        <f>SUM(L46:L57)</f>
        <v>21390302122</v>
      </c>
      <c r="M58" s="563"/>
      <c r="N58" s="564"/>
      <c r="O58" s="565"/>
      <c r="P58" s="315">
        <f t="shared" si="20"/>
        <v>0</v>
      </c>
      <c r="Q58" s="315">
        <f>SUM(Q46:Q57)</f>
        <v>9283791742</v>
      </c>
      <c r="R58" s="315">
        <f>SUM(R46:R57)</f>
        <v>12359184117</v>
      </c>
      <c r="S58" s="561">
        <f>SUM(S46:S57)</f>
        <v>21642975859</v>
      </c>
      <c r="T58" s="546"/>
      <c r="U58" s="386"/>
      <c r="V58" s="431"/>
      <c r="W58" s="437">
        <f t="shared" si="22"/>
        <v>0</v>
      </c>
      <c r="X58" s="443">
        <f>SUM(X46:X57)</f>
        <v>9283791742</v>
      </c>
      <c r="Y58" s="431">
        <f>SUM(Y46:Y57)</f>
        <v>1905114600</v>
      </c>
      <c r="Z58" s="437">
        <f>SUM(Z46:Z57)</f>
        <v>12359184117</v>
      </c>
      <c r="AA58" s="437">
        <f>SUM(AA46:AA57)</f>
        <v>23548090459</v>
      </c>
      <c r="AB58" s="422">
        <f t="shared" si="4"/>
        <v>49</v>
      </c>
    </row>
    <row r="59" spans="1:28" s="1" customFormat="1" ht="15.6" thickTop="1">
      <c r="A59" s="12">
        <f t="shared" si="0"/>
        <v>50</v>
      </c>
      <c r="B59" s="373"/>
      <c r="C59" s="373"/>
      <c r="D59" s="379"/>
      <c r="E59" s="117"/>
      <c r="F59" s="406"/>
      <c r="G59" s="6"/>
      <c r="H59" s="363"/>
      <c r="I59" s="117"/>
      <c r="J59" s="117"/>
      <c r="K59" s="117"/>
      <c r="L59" s="15"/>
      <c r="M59" s="406"/>
      <c r="N59" s="6"/>
      <c r="O59" s="363"/>
      <c r="P59" s="117"/>
      <c r="Q59" s="117"/>
      <c r="R59" s="117"/>
      <c r="S59" s="15"/>
      <c r="T59" s="406"/>
      <c r="U59" s="6"/>
      <c r="V59" s="363"/>
      <c r="W59" s="117"/>
      <c r="X59" s="111"/>
      <c r="Y59" s="363"/>
      <c r="Z59" s="117"/>
      <c r="AA59" s="117"/>
      <c r="AB59" s="422">
        <f t="shared" si="4"/>
        <v>50</v>
      </c>
    </row>
    <row r="60" spans="1:28" s="1" customFormat="1" ht="15.6" thickBot="1">
      <c r="A60" s="12">
        <f t="shared" si="0"/>
        <v>51</v>
      </c>
      <c r="B60" s="22"/>
      <c r="C60" s="22"/>
      <c r="D60" s="377" t="s">
        <v>26</v>
      </c>
      <c r="E60" s="303"/>
      <c r="F60" s="411">
        <f>F44+F33</f>
        <v>683468937</v>
      </c>
      <c r="G60" s="24">
        <f>G44+G33</f>
        <v>815461733</v>
      </c>
      <c r="H60" s="364">
        <f>H44+H33</f>
        <v>162485305</v>
      </c>
      <c r="I60" s="303">
        <f>SUM(F60:H60)</f>
        <v>1661415975</v>
      </c>
      <c r="J60" s="303">
        <f>J58-J48</f>
        <v>326381602</v>
      </c>
      <c r="K60" s="303">
        <f>K58-K53</f>
        <v>331266487</v>
      </c>
      <c r="L60" s="30">
        <f>SUM(I60:K60)</f>
        <v>2319064064</v>
      </c>
      <c r="M60" s="411">
        <f>M44+M33</f>
        <v>886805552</v>
      </c>
      <c r="N60" s="24">
        <f>N44+N33</f>
        <v>945543831</v>
      </c>
      <c r="O60" s="364">
        <f>O44+O33</f>
        <v>162485305</v>
      </c>
      <c r="P60" s="303">
        <f>SUM(M60:O60)</f>
        <v>1994834688</v>
      </c>
      <c r="Q60" s="303">
        <f>Q58-Q48</f>
        <v>474003580</v>
      </c>
      <c r="R60" s="303">
        <f>R58-R53</f>
        <v>945418246</v>
      </c>
      <c r="S60" s="30">
        <f>SUM(P60:R60)</f>
        <v>3414256514</v>
      </c>
      <c r="T60" s="411">
        <f>T44+T33</f>
        <v>886805552</v>
      </c>
      <c r="U60" s="24">
        <f>U44+U33</f>
        <v>945543839</v>
      </c>
      <c r="V60" s="364">
        <f>V44+V33</f>
        <v>162485305</v>
      </c>
      <c r="W60" s="303">
        <f>SUM(T60:V60)</f>
        <v>1994834696</v>
      </c>
      <c r="X60" s="444">
        <f>X58-X48</f>
        <v>474003580</v>
      </c>
      <c r="Y60" s="371">
        <f>Y58-Y48</f>
        <v>1905114600</v>
      </c>
      <c r="Z60" s="303">
        <f>Z58-Z53</f>
        <v>945418246</v>
      </c>
      <c r="AA60" s="303">
        <f>SUM(W60:Z60)</f>
        <v>5319371122</v>
      </c>
      <c r="AB60" s="422">
        <f t="shared" si="4"/>
        <v>51</v>
      </c>
    </row>
    <row r="61" spans="1:28" s="1" customFormat="1" ht="15.6" thickTop="1">
      <c r="A61" s="12">
        <f t="shared" si="0"/>
        <v>52</v>
      </c>
      <c r="B61" s="373"/>
      <c r="C61" s="373"/>
      <c r="D61" s="374"/>
      <c r="E61" s="388"/>
      <c r="F61" s="434"/>
      <c r="G61" s="389"/>
      <c r="H61" s="432"/>
      <c r="I61" s="388"/>
      <c r="J61" s="388"/>
      <c r="K61" s="388"/>
      <c r="L61" s="390"/>
      <c r="M61" s="434"/>
      <c r="N61" s="389"/>
      <c r="O61" s="432"/>
      <c r="P61" s="388"/>
      <c r="Q61" s="388"/>
      <c r="R61" s="388"/>
      <c r="S61" s="390"/>
      <c r="T61" s="434"/>
      <c r="U61" s="389"/>
      <c r="V61" s="432"/>
      <c r="W61" s="388"/>
      <c r="X61" s="445"/>
      <c r="Y61" s="432"/>
      <c r="Z61" s="388"/>
      <c r="AA61" s="388"/>
      <c r="AB61" s="422">
        <f t="shared" si="4"/>
        <v>52</v>
      </c>
    </row>
    <row r="62" spans="1:28" s="1" customFormat="1">
      <c r="A62" s="12">
        <f t="shared" si="0"/>
        <v>53</v>
      </c>
      <c r="B62" s="4"/>
      <c r="C62" s="4"/>
      <c r="D62" s="370" t="s">
        <v>27</v>
      </c>
      <c r="E62" s="117"/>
      <c r="F62" s="406"/>
      <c r="G62" s="6"/>
      <c r="H62" s="363"/>
      <c r="I62" s="117"/>
      <c r="J62" s="117"/>
      <c r="K62" s="117"/>
      <c r="L62" s="15"/>
      <c r="M62" s="406"/>
      <c r="N62" s="6"/>
      <c r="O62" s="363"/>
      <c r="P62" s="117"/>
      <c r="Q62" s="117"/>
      <c r="R62" s="117"/>
      <c r="S62" s="15"/>
      <c r="T62" s="406"/>
      <c r="U62" s="6"/>
      <c r="V62" s="363"/>
      <c r="W62" s="117"/>
      <c r="X62" s="111"/>
      <c r="Y62" s="363"/>
      <c r="Z62" s="117"/>
      <c r="AA62" s="117"/>
      <c r="AB62" s="422">
        <f t="shared" si="4"/>
        <v>53</v>
      </c>
    </row>
    <row r="63" spans="1:28" s="1" customFormat="1">
      <c r="A63" s="12">
        <f t="shared" si="0"/>
        <v>54</v>
      </c>
      <c r="B63" s="4"/>
      <c r="C63" s="4"/>
      <c r="D63" s="370" t="s">
        <v>28</v>
      </c>
      <c r="E63" s="117"/>
      <c r="F63" s="406">
        <f>SUBTOTAL(9,F86:F1723)-F64</f>
        <v>642242741</v>
      </c>
      <c r="G63" s="6">
        <f>SUBTOTAL(9,G89:G1720)-G64</f>
        <v>0</v>
      </c>
      <c r="H63" s="119">
        <f>SUBTOTAL(9,H89:H1720)-H64</f>
        <v>0</v>
      </c>
      <c r="I63" s="117">
        <f>SUM(F63:H63)</f>
        <v>642242741</v>
      </c>
      <c r="J63" s="239">
        <f>SUBTOTAL(9,J89:J1723)-J64</f>
        <v>9136169764</v>
      </c>
      <c r="K63" s="239">
        <f>SUBTOTAL(9,K89:K1723)-K64</f>
        <v>12254132358</v>
      </c>
      <c r="L63" s="6">
        <f>SUBTOTAL(9,L89:L1723)-L64</f>
        <v>30772057175</v>
      </c>
      <c r="M63" s="406">
        <f>SUBTOTAL(9,M86:M1723)-M64</f>
        <v>887505552</v>
      </c>
      <c r="N63" s="6">
        <f>SUBTOTAL(9,N89:N1720)-N64</f>
        <v>0</v>
      </c>
      <c r="O63" s="119">
        <f>SUBTOTAL(9,O89:O1720)-O64</f>
        <v>0</v>
      </c>
      <c r="P63" s="117">
        <f>SUM(M63:O63)</f>
        <v>887505552</v>
      </c>
      <c r="Q63" s="239">
        <f>SUBTOTAL(9,Q89:Q1723)-Q64</f>
        <v>9283791742</v>
      </c>
      <c r="R63" s="239">
        <f>SUBTOTAL(9,R89:R1723)-R64</f>
        <v>12359184117</v>
      </c>
      <c r="S63" s="6">
        <f>SUBTOTAL(9,S89:S1723)-S64</f>
        <v>31267493723</v>
      </c>
      <c r="T63" s="406">
        <f>SUBTOTAL(9,T86:T1723)-T64</f>
        <v>886805552</v>
      </c>
      <c r="U63" s="6">
        <f>SUBTOTAL(9,U89:U1720)-U64</f>
        <v>0</v>
      </c>
      <c r="V63" s="119">
        <f>SUBTOTAL(9,V89:V1720)-V64</f>
        <v>0</v>
      </c>
      <c r="W63" s="117">
        <f>SUM(T63:V63)</f>
        <v>886805552</v>
      </c>
      <c r="X63" s="406">
        <f>SUBTOTAL(9,X89:X1723)-X64</f>
        <v>9283791742</v>
      </c>
      <c r="Y63" s="119"/>
      <c r="Z63" s="239">
        <f>SUBTOTAL(9,Z89:Z1723)-Z64</f>
        <v>12359184117</v>
      </c>
      <c r="AA63" s="239">
        <f>SUBTOTAL(9,AA89:AA1723)-AA64</f>
        <v>31266793723</v>
      </c>
      <c r="AB63" s="422">
        <f t="shared" si="4"/>
        <v>54</v>
      </c>
    </row>
    <row r="64" spans="1:28" s="1" customFormat="1">
      <c r="A64" s="12">
        <f t="shared" si="0"/>
        <v>55</v>
      </c>
      <c r="B64" s="4"/>
      <c r="C64" s="4"/>
      <c r="D64" s="370" t="s">
        <v>29</v>
      </c>
      <c r="E64" s="117"/>
      <c r="F64" s="566"/>
      <c r="G64" s="567">
        <f>SUBTOTAL(9,G89:G1723)</f>
        <v>611685522</v>
      </c>
      <c r="H64" s="568">
        <f>SUBTOTAL(9,H89:H1720)</f>
        <v>0</v>
      </c>
      <c r="I64" s="301">
        <f>SUM(F64:H64)</f>
        <v>611685522</v>
      </c>
      <c r="J64" s="589"/>
      <c r="K64" s="589"/>
      <c r="L64" s="590">
        <f>SUM(I64:K64)</f>
        <v>611685522</v>
      </c>
      <c r="M64" s="566"/>
      <c r="N64" s="567">
        <f>SUBTOTAL(9,N89:N1723)</f>
        <v>999543834</v>
      </c>
      <c r="O64" s="568">
        <f>SUBTOTAL(9,O89:O1720)</f>
        <v>162485305</v>
      </c>
      <c r="P64" s="301">
        <f>SUM(M64:O64)</f>
        <v>1162029139</v>
      </c>
      <c r="Q64" s="589"/>
      <c r="R64" s="589"/>
      <c r="S64" s="590">
        <f>SUM(P64:R64)</f>
        <v>1162029139</v>
      </c>
      <c r="T64" s="133"/>
      <c r="U64" s="15">
        <f>SUBTOTAL(9,U89:U1723)</f>
        <v>1192043831</v>
      </c>
      <c r="V64" s="363">
        <f>SUBTOTAL(9,V89:V1720)</f>
        <v>162485305</v>
      </c>
      <c r="W64" s="117">
        <f>SUM(T64:V64)</f>
        <v>1354529136</v>
      </c>
      <c r="X64" s="112"/>
      <c r="Y64" s="363">
        <f>SUBTOTAL(9,Y89:Y1720)</f>
        <v>1236941988</v>
      </c>
      <c r="Z64" s="263"/>
      <c r="AA64" s="239">
        <f>SUM(W64:Z64)</f>
        <v>2591471124</v>
      </c>
      <c r="AB64" s="422">
        <f t="shared" si="4"/>
        <v>55</v>
      </c>
    </row>
    <row r="65" spans="1:28" s="1" customFormat="1">
      <c r="A65" s="12">
        <f t="shared" si="0"/>
        <v>56</v>
      </c>
      <c r="B65" s="4"/>
      <c r="C65" s="4"/>
      <c r="D65" s="370"/>
      <c r="E65" s="304"/>
      <c r="F65" s="425"/>
      <c r="G65" s="26"/>
      <c r="H65" s="424"/>
      <c r="I65" s="304"/>
      <c r="J65" s="304"/>
      <c r="K65" s="304"/>
      <c r="L65" s="27"/>
      <c r="M65" s="425"/>
      <c r="N65" s="26"/>
      <c r="O65" s="424"/>
      <c r="P65" s="304"/>
      <c r="Q65" s="304"/>
      <c r="R65" s="304"/>
      <c r="S65" s="27"/>
      <c r="T65" s="410"/>
      <c r="U65" s="391"/>
      <c r="V65" s="362"/>
      <c r="W65" s="302"/>
      <c r="X65" s="418"/>
      <c r="Y65" s="362"/>
      <c r="Z65" s="302"/>
      <c r="AA65" s="302"/>
      <c r="AB65" s="422">
        <f t="shared" si="4"/>
        <v>56</v>
      </c>
    </row>
    <row r="66" spans="1:28" s="1" customFormat="1" ht="15.6" thickBot="1">
      <c r="A66" s="12">
        <f t="shared" si="0"/>
        <v>57</v>
      </c>
      <c r="B66" s="22"/>
      <c r="C66" s="22"/>
      <c r="D66" s="377" t="s">
        <v>30</v>
      </c>
      <c r="E66" s="303">
        <f>E87</f>
        <v>8737012312</v>
      </c>
      <c r="F66" s="411">
        <f>SUM(F63:F65)</f>
        <v>642242741</v>
      </c>
      <c r="G66" s="24">
        <f>SUM(G63:G65)</f>
        <v>611685522</v>
      </c>
      <c r="H66" s="364">
        <f>SUM(H63:H65)</f>
        <v>0</v>
      </c>
      <c r="I66" s="303">
        <f>SUM(E66:H66)</f>
        <v>9990940575</v>
      </c>
      <c r="J66" s="303">
        <f t="shared" ref="J66:O66" si="28">SUM(J63:J65)</f>
        <v>9136169764</v>
      </c>
      <c r="K66" s="303">
        <f>SUM(K63:K65)</f>
        <v>12254132358</v>
      </c>
      <c r="L66" s="30">
        <f t="shared" si="28"/>
        <v>31383742697</v>
      </c>
      <c r="M66" s="411">
        <f t="shared" si="28"/>
        <v>887505552</v>
      </c>
      <c r="N66" s="24">
        <f t="shared" si="28"/>
        <v>999543834</v>
      </c>
      <c r="O66" s="364">
        <f t="shared" si="28"/>
        <v>162485305</v>
      </c>
      <c r="P66" s="303">
        <f>SUM(M66:O66)</f>
        <v>2049534691</v>
      </c>
      <c r="Q66" s="303">
        <f t="shared" ref="Q66:U66" si="29">SUM(Q63:Q65)</f>
        <v>9283791742</v>
      </c>
      <c r="R66" s="303">
        <f t="shared" si="29"/>
        <v>12359184117</v>
      </c>
      <c r="S66" s="30">
        <f t="shared" si="29"/>
        <v>32429522862</v>
      </c>
      <c r="T66" s="411">
        <f t="shared" si="29"/>
        <v>886805552</v>
      </c>
      <c r="U66" s="24">
        <f t="shared" si="29"/>
        <v>1192043831</v>
      </c>
      <c r="V66" s="364">
        <f>SUM(V63:V65)</f>
        <v>162485305</v>
      </c>
      <c r="W66" s="303">
        <f>SUM(T66:V66)</f>
        <v>2241334688</v>
      </c>
      <c r="X66" s="444">
        <f t="shared" ref="X66:AA66" si="30">SUM(X63:X65)</f>
        <v>9283791742</v>
      </c>
      <c r="Y66" s="371">
        <f>SUM(Y63:Y65)</f>
        <v>1236941988</v>
      </c>
      <c r="Z66" s="303">
        <f t="shared" si="30"/>
        <v>12359184117</v>
      </c>
      <c r="AA66" s="303">
        <f t="shared" si="30"/>
        <v>33858264847</v>
      </c>
      <c r="AB66" s="422">
        <f t="shared" si="4"/>
        <v>57</v>
      </c>
    </row>
    <row r="67" spans="1:28" s="1" customFormat="1" ht="15.6" thickTop="1">
      <c r="A67" s="12">
        <f t="shared" si="0"/>
        <v>58</v>
      </c>
      <c r="B67" s="373"/>
      <c r="C67" s="373"/>
      <c r="D67" s="374"/>
      <c r="E67" s="304"/>
      <c r="F67" s="425"/>
      <c r="G67" s="26"/>
      <c r="H67" s="424"/>
      <c r="I67" s="304"/>
      <c r="J67" s="304"/>
      <c r="K67" s="304"/>
      <c r="L67" s="27"/>
      <c r="M67" s="425"/>
      <c r="N67" s="26"/>
      <c r="O67" s="424"/>
      <c r="P67" s="304"/>
      <c r="Q67" s="304"/>
      <c r="R67" s="304"/>
      <c r="S67" s="27"/>
      <c r="T67" s="425"/>
      <c r="U67" s="26"/>
      <c r="V67" s="424"/>
      <c r="W67" s="304"/>
      <c r="X67" s="426"/>
      <c r="Y67" s="424"/>
      <c r="Z67" s="304"/>
      <c r="AA67" s="304"/>
      <c r="AB67" s="422">
        <f t="shared" si="4"/>
        <v>58</v>
      </c>
    </row>
    <row r="68" spans="1:28" s="1" customFormat="1">
      <c r="A68" s="12">
        <f t="shared" si="0"/>
        <v>59</v>
      </c>
      <c r="B68" s="4"/>
      <c r="C68" s="4"/>
      <c r="D68" s="370" t="s">
        <v>31</v>
      </c>
      <c r="E68" s="117"/>
      <c r="F68" s="406"/>
      <c r="G68" s="6"/>
      <c r="H68" s="363"/>
      <c r="I68" s="117"/>
      <c r="J68" s="117"/>
      <c r="K68" s="117"/>
      <c r="L68" s="15"/>
      <c r="M68" s="406"/>
      <c r="N68" s="6"/>
      <c r="O68" s="363"/>
      <c r="P68" s="117"/>
      <c r="Q68" s="117"/>
      <c r="R68" s="117"/>
      <c r="S68" s="15"/>
      <c r="T68" s="406"/>
      <c r="U68" s="6"/>
      <c r="V68" s="363"/>
      <c r="W68" s="117"/>
      <c r="X68" s="111"/>
      <c r="Y68" s="363"/>
      <c r="Z68" s="117"/>
      <c r="AA68" s="117"/>
      <c r="AB68" s="422">
        <f t="shared" si="4"/>
        <v>59</v>
      </c>
    </row>
    <row r="69" spans="1:28" s="1" customFormat="1">
      <c r="A69" s="12">
        <f t="shared" si="0"/>
        <v>60</v>
      </c>
      <c r="B69" s="4"/>
      <c r="C69" s="4"/>
      <c r="D69" s="370" t="s">
        <v>28</v>
      </c>
      <c r="E69" s="117"/>
      <c r="F69" s="322">
        <f>+F60-F66</f>
        <v>41226196</v>
      </c>
      <c r="G69" s="6">
        <f>+G33-G63</f>
        <v>0</v>
      </c>
      <c r="H69" s="119">
        <f>+H33-H63</f>
        <v>0</v>
      </c>
      <c r="I69" s="438">
        <f>SUM(F69:H69)</f>
        <v>41226196</v>
      </c>
      <c r="J69" s="239">
        <f>+J58-J63</f>
        <v>0</v>
      </c>
      <c r="K69" s="438">
        <f>F1771</f>
        <v>20658655</v>
      </c>
      <c r="L69" s="19">
        <f>SUM(I69:K69)</f>
        <v>61884851</v>
      </c>
      <c r="M69" s="322">
        <f>+M60-M66</f>
        <v>-700000</v>
      </c>
      <c r="N69" s="6">
        <f>+N33-N63</f>
        <v>0</v>
      </c>
      <c r="O69" s="119">
        <f>+O33-O63</f>
        <v>0</v>
      </c>
      <c r="P69" s="438">
        <f>SUM(M69:O69)</f>
        <v>-700000</v>
      </c>
      <c r="Q69" s="239">
        <f>+Q58-Q63</f>
        <v>0</v>
      </c>
      <c r="R69" s="438">
        <f>M1771</f>
        <v>0</v>
      </c>
      <c r="S69" s="19">
        <f>SUM(P69:R69)</f>
        <v>-700000</v>
      </c>
      <c r="T69" s="322">
        <f>+T60-T66</f>
        <v>0</v>
      </c>
      <c r="U69" s="6">
        <f>+U33-U63</f>
        <v>0</v>
      </c>
      <c r="V69" s="119">
        <f>+V33-V63</f>
        <v>0</v>
      </c>
      <c r="W69" s="438">
        <f>SUM(T69:V69)</f>
        <v>0</v>
      </c>
      <c r="X69" s="322">
        <f>X58-X63</f>
        <v>0</v>
      </c>
      <c r="Y69" s="430"/>
      <c r="Z69" s="438">
        <f>Z58-Z63</f>
        <v>0</v>
      </c>
      <c r="AA69" s="438">
        <f>SUM(W69:Z69)</f>
        <v>0</v>
      </c>
      <c r="AB69" s="422">
        <f t="shared" si="4"/>
        <v>60</v>
      </c>
    </row>
    <row r="70" spans="1:28" s="1" customFormat="1">
      <c r="A70" s="12">
        <f t="shared" si="0"/>
        <v>61</v>
      </c>
      <c r="B70" s="4"/>
      <c r="C70" s="4"/>
      <c r="D70" s="370" t="s">
        <v>32</v>
      </c>
      <c r="E70" s="117"/>
      <c r="F70" s="435"/>
      <c r="G70" s="19">
        <f>+G44-G64</f>
        <v>203776211</v>
      </c>
      <c r="H70" s="430">
        <f>+H60-H64</f>
        <v>162485305</v>
      </c>
      <c r="I70" s="438">
        <f>SUM(F70:H70)</f>
        <v>366261516</v>
      </c>
      <c r="J70" s="438">
        <f>J66-J58</f>
        <v>0</v>
      </c>
      <c r="K70" s="438">
        <f>F1780</f>
        <v>700000</v>
      </c>
      <c r="L70" s="19">
        <f>SUM(I70:K70)</f>
        <v>366961516</v>
      </c>
      <c r="M70" s="435"/>
      <c r="N70" s="19">
        <f>+N44-N64</f>
        <v>-54000003</v>
      </c>
      <c r="O70" s="430">
        <f>+O60-O64</f>
        <v>0</v>
      </c>
      <c r="P70" s="438">
        <f>SUM(M70:O70)</f>
        <v>-54000003</v>
      </c>
      <c r="Q70" s="438">
        <f>Q66-Q58</f>
        <v>0</v>
      </c>
      <c r="R70" s="438"/>
      <c r="S70" s="19">
        <f>SUM(P70:R70)</f>
        <v>-54000003</v>
      </c>
      <c r="T70" s="435"/>
      <c r="U70" s="19">
        <f>+U60-U64</f>
        <v>-246499992</v>
      </c>
      <c r="V70" s="430">
        <f>+V60-V64</f>
        <v>0</v>
      </c>
      <c r="W70" s="438">
        <f>SUM(T70:V70)</f>
        <v>-246499992</v>
      </c>
      <c r="X70" s="322"/>
      <c r="Y70" s="430">
        <f>Y58-Y64</f>
        <v>668172612</v>
      </c>
      <c r="Z70" s="438"/>
      <c r="AA70" s="438">
        <f>SUM(W70:Z70)</f>
        <v>421672620</v>
      </c>
      <c r="AB70" s="422">
        <f t="shared" si="4"/>
        <v>61</v>
      </c>
    </row>
    <row r="71" spans="1:28" s="1" customFormat="1">
      <c r="A71" s="12">
        <f t="shared" si="0"/>
        <v>62</v>
      </c>
      <c r="B71" s="4"/>
      <c r="C71" s="4"/>
      <c r="D71" s="370"/>
      <c r="E71" s="117"/>
      <c r="F71" s="406"/>
      <c r="G71" s="6"/>
      <c r="H71" s="363"/>
      <c r="I71" s="117"/>
      <c r="J71" s="117"/>
      <c r="K71" s="117"/>
      <c r="L71" s="15"/>
      <c r="M71" s="406"/>
      <c r="N71" s="6"/>
      <c r="O71" s="363"/>
      <c r="P71" s="117"/>
      <c r="Q71" s="117"/>
      <c r="R71" s="117"/>
      <c r="S71" s="15"/>
      <c r="T71" s="406"/>
      <c r="U71" s="6"/>
      <c r="V71" s="363"/>
      <c r="W71" s="117"/>
      <c r="X71" s="111"/>
      <c r="Y71" s="363"/>
      <c r="Z71" s="117"/>
      <c r="AA71" s="117"/>
      <c r="AB71" s="422">
        <f t="shared" si="4"/>
        <v>62</v>
      </c>
    </row>
    <row r="72" spans="1:28" s="1" customFormat="1">
      <c r="A72" s="12">
        <f t="shared" si="0"/>
        <v>63</v>
      </c>
      <c r="B72" s="4"/>
      <c r="C72" s="4"/>
      <c r="D72" s="370" t="s">
        <v>33</v>
      </c>
      <c r="E72" s="392"/>
      <c r="F72" s="436">
        <f>F70+F69</f>
        <v>41226196</v>
      </c>
      <c r="G72" s="393">
        <f>G70+G69</f>
        <v>203776211</v>
      </c>
      <c r="H72" s="433">
        <f>H70+H69</f>
        <v>162485305</v>
      </c>
      <c r="I72" s="439">
        <f>SUM(F72:H72)</f>
        <v>407487712</v>
      </c>
      <c r="J72" s="439">
        <f t="shared" ref="J72:O72" si="31">J70+J69</f>
        <v>0</v>
      </c>
      <c r="K72" s="439">
        <f t="shared" si="31"/>
        <v>21358655</v>
      </c>
      <c r="L72" s="393">
        <f t="shared" si="31"/>
        <v>428846367</v>
      </c>
      <c r="M72" s="436">
        <f t="shared" si="31"/>
        <v>-700000</v>
      </c>
      <c r="N72" s="393">
        <f t="shared" si="31"/>
        <v>-54000003</v>
      </c>
      <c r="O72" s="433">
        <f t="shared" si="31"/>
        <v>0</v>
      </c>
      <c r="P72" s="439">
        <f>SUM(M72:O72)</f>
        <v>-54700003</v>
      </c>
      <c r="Q72" s="439">
        <f t="shared" ref="Q72:V72" si="32">Q70+Q69</f>
        <v>0</v>
      </c>
      <c r="R72" s="439">
        <f t="shared" si="32"/>
        <v>0</v>
      </c>
      <c r="S72" s="393">
        <f t="shared" si="32"/>
        <v>-54700003</v>
      </c>
      <c r="T72" s="436">
        <f t="shared" si="32"/>
        <v>0</v>
      </c>
      <c r="U72" s="613">
        <f t="shared" si="32"/>
        <v>-246499992</v>
      </c>
      <c r="V72" s="433">
        <f t="shared" si="32"/>
        <v>0</v>
      </c>
      <c r="W72" s="439">
        <f>SUM(T72:V72)</f>
        <v>-246499992</v>
      </c>
      <c r="X72" s="436">
        <f t="shared" ref="X72:AA72" si="33">X70+X69</f>
        <v>0</v>
      </c>
      <c r="Y72" s="433"/>
      <c r="Z72" s="439">
        <f t="shared" si="33"/>
        <v>0</v>
      </c>
      <c r="AA72" s="439">
        <f t="shared" si="33"/>
        <v>421672620</v>
      </c>
      <c r="AB72" s="422">
        <f t="shared" si="4"/>
        <v>63</v>
      </c>
    </row>
    <row r="73" spans="1:28" s="1" customFormat="1" ht="15.6" thickBot="1">
      <c r="A73" s="12">
        <f t="shared" si="0"/>
        <v>64</v>
      </c>
      <c r="B73" s="22"/>
      <c r="C73" s="22"/>
      <c r="D73" s="377"/>
      <c r="E73" s="303"/>
      <c r="F73" s="411"/>
      <c r="G73" s="24"/>
      <c r="H73" s="364"/>
      <c r="I73" s="419"/>
      <c r="J73" s="419"/>
      <c r="K73" s="419"/>
      <c r="L73" s="24"/>
      <c r="M73" s="411"/>
      <c r="N73" s="24"/>
      <c r="O73" s="364"/>
      <c r="P73" s="419"/>
      <c r="Q73" s="419"/>
      <c r="R73" s="419"/>
      <c r="S73" s="24"/>
      <c r="T73" s="411"/>
      <c r="U73" s="24"/>
      <c r="V73" s="364"/>
      <c r="W73" s="419"/>
      <c r="X73" s="411"/>
      <c r="Y73" s="364"/>
      <c r="Z73" s="419"/>
      <c r="AA73" s="419"/>
      <c r="AB73" s="422">
        <f t="shared" si="4"/>
        <v>64</v>
      </c>
    </row>
    <row r="74" spans="1:28" s="1" customFormat="1" ht="15.6" thickTop="1">
      <c r="A74" s="12">
        <f t="shared" si="0"/>
        <v>65</v>
      </c>
      <c r="B74" s="373"/>
      <c r="C74" s="373"/>
      <c r="D74" s="379"/>
      <c r="E74" s="117"/>
      <c r="F74" s="406"/>
      <c r="G74" s="6"/>
      <c r="H74" s="119"/>
      <c r="I74" s="239"/>
      <c r="J74" s="239"/>
      <c r="K74" s="239"/>
      <c r="L74" s="6"/>
      <c r="M74" s="406"/>
      <c r="N74" s="6"/>
      <c r="O74" s="119"/>
      <c r="P74" s="239"/>
      <c r="Q74" s="239"/>
      <c r="R74" s="239"/>
      <c r="S74" s="6"/>
      <c r="T74" s="405"/>
      <c r="U74" s="357"/>
      <c r="V74" s="452"/>
      <c r="W74" s="456"/>
      <c r="X74" s="405"/>
      <c r="Y74" s="452"/>
      <c r="Z74" s="456"/>
      <c r="AA74" s="456"/>
      <c r="AB74" s="422">
        <f t="shared" si="4"/>
        <v>65</v>
      </c>
    </row>
    <row r="75" spans="1:28" s="1" customFormat="1" ht="15.6">
      <c r="A75" s="12">
        <f t="shared" ref="A75:A138" si="34">ROW()-9</f>
        <v>66</v>
      </c>
      <c r="B75" s="926" t="s">
        <v>416</v>
      </c>
      <c r="C75" s="926"/>
      <c r="D75" s="927"/>
      <c r="E75" s="117"/>
      <c r="F75" s="406"/>
      <c r="G75" s="6"/>
      <c r="H75" s="119"/>
      <c r="I75" s="239"/>
      <c r="J75" s="239"/>
      <c r="K75" s="239"/>
      <c r="L75" s="6"/>
      <c r="M75" s="406"/>
      <c r="N75" s="6"/>
      <c r="O75" s="119"/>
      <c r="P75" s="239"/>
      <c r="Q75" s="239"/>
      <c r="R75" s="239"/>
      <c r="S75" s="6"/>
      <c r="T75" s="406"/>
      <c r="U75" s="6"/>
      <c r="V75" s="119"/>
      <c r="W75" s="239"/>
      <c r="X75" s="406"/>
      <c r="Y75" s="119"/>
      <c r="Z75" s="239"/>
      <c r="AA75" s="239"/>
      <c r="AB75" s="422">
        <f t="shared" si="4"/>
        <v>66</v>
      </c>
    </row>
    <row r="76" spans="1:28" s="1" customFormat="1">
      <c r="A76" s="12">
        <f t="shared" si="34"/>
        <v>67</v>
      </c>
      <c r="B76" s="4"/>
      <c r="C76" s="4"/>
      <c r="D76" s="370"/>
      <c r="E76" s="117"/>
      <c r="F76" s="406"/>
      <c r="G76" s="6"/>
      <c r="H76" s="119"/>
      <c r="I76" s="239"/>
      <c r="J76" s="239"/>
      <c r="K76" s="239"/>
      <c r="L76" s="6"/>
      <c r="M76" s="406"/>
      <c r="N76" s="6"/>
      <c r="O76" s="119"/>
      <c r="P76" s="239"/>
      <c r="Q76" s="239"/>
      <c r="R76" s="239"/>
      <c r="S76" s="6"/>
      <c r="T76" s="406"/>
      <c r="U76" s="6"/>
      <c r="V76" s="119"/>
      <c r="W76" s="239"/>
      <c r="X76" s="406"/>
      <c r="Y76" s="119"/>
      <c r="Z76" s="239"/>
      <c r="AA76" s="239"/>
      <c r="AB76" s="422">
        <f t="shared" ref="AB76:AB139" si="35">A76</f>
        <v>67</v>
      </c>
    </row>
    <row r="77" spans="1:28" s="1" customFormat="1">
      <c r="A77" s="12">
        <f t="shared" si="34"/>
        <v>68</v>
      </c>
      <c r="B77" s="4"/>
      <c r="C77" s="4"/>
      <c r="D77" s="370" t="s">
        <v>34</v>
      </c>
      <c r="E77" s="117"/>
      <c r="F77" s="406">
        <f>$E87+F66</f>
        <v>9379255053</v>
      </c>
      <c r="G77" s="6"/>
      <c r="H77" s="119"/>
      <c r="I77" s="239">
        <f>F77</f>
        <v>9379255053</v>
      </c>
      <c r="J77" s="239">
        <f>J66</f>
        <v>9136169764</v>
      </c>
      <c r="K77" s="239">
        <f>K66</f>
        <v>12254132358</v>
      </c>
      <c r="L77" s="6">
        <f>SUM(I77:K77)</f>
        <v>30769557175</v>
      </c>
      <c r="M77" s="406">
        <f>$E87+M66</f>
        <v>9624517864</v>
      </c>
      <c r="N77" s="6"/>
      <c r="O77" s="119"/>
      <c r="P77" s="239">
        <f>M77</f>
        <v>9624517864</v>
      </c>
      <c r="Q77" s="239">
        <f>Q66</f>
        <v>9283791742</v>
      </c>
      <c r="R77" s="239">
        <f>R66</f>
        <v>12359184117</v>
      </c>
      <c r="S77" s="6">
        <f>SUM(P77:R77)</f>
        <v>31267493723</v>
      </c>
      <c r="T77" s="406">
        <f>$E87+T66</f>
        <v>9623817864</v>
      </c>
      <c r="U77" s="6"/>
      <c r="V77" s="119"/>
      <c r="W77" s="239">
        <f>T77</f>
        <v>9623817864</v>
      </c>
      <c r="X77" s="406">
        <f>X66</f>
        <v>9283791742</v>
      </c>
      <c r="Y77" s="119"/>
      <c r="Z77" s="239">
        <f>Z66</f>
        <v>12359184117</v>
      </c>
      <c r="AA77" s="239">
        <f>SUM(W77:Z77)</f>
        <v>31266793723</v>
      </c>
      <c r="AB77" s="422">
        <f t="shared" si="35"/>
        <v>68</v>
      </c>
    </row>
    <row r="78" spans="1:28" s="1" customFormat="1">
      <c r="A78" s="12">
        <f t="shared" si="34"/>
        <v>69</v>
      </c>
      <c r="B78" s="4"/>
      <c r="C78" s="4"/>
      <c r="D78" s="370" t="s">
        <v>35</v>
      </c>
      <c r="E78" s="117"/>
      <c r="F78" s="406"/>
      <c r="G78" s="6"/>
      <c r="H78" s="119"/>
      <c r="I78" s="239">
        <f>G78</f>
        <v>0</v>
      </c>
      <c r="J78" s="239"/>
      <c r="K78" s="239"/>
      <c r="L78" s="6">
        <f>SUM(I78:K78)</f>
        <v>0</v>
      </c>
      <c r="M78" s="406"/>
      <c r="N78" s="6"/>
      <c r="O78" s="119"/>
      <c r="P78" s="239">
        <f>N78</f>
        <v>0</v>
      </c>
      <c r="Q78" s="239"/>
      <c r="R78" s="239"/>
      <c r="S78" s="6">
        <f>SUM(P78:R78)</f>
        <v>0</v>
      </c>
      <c r="T78" s="406"/>
      <c r="U78" s="6"/>
      <c r="V78" s="119"/>
      <c r="W78" s="239">
        <f>U78</f>
        <v>0</v>
      </c>
      <c r="X78" s="406"/>
      <c r="Y78" s="119"/>
      <c r="Z78" s="239"/>
      <c r="AA78" s="239">
        <f>SUM(W78:Z78)</f>
        <v>0</v>
      </c>
      <c r="AB78" s="422">
        <f t="shared" si="35"/>
        <v>69</v>
      </c>
    </row>
    <row r="79" spans="1:28" s="1" customFormat="1">
      <c r="A79" s="12">
        <f t="shared" si="34"/>
        <v>70</v>
      </c>
      <c r="B79" s="4"/>
      <c r="C79" s="4"/>
      <c r="D79" s="370"/>
      <c r="E79" s="117"/>
      <c r="F79" s="406"/>
      <c r="G79" s="6"/>
      <c r="H79" s="119"/>
      <c r="I79" s="239"/>
      <c r="J79" s="239"/>
      <c r="K79" s="239"/>
      <c r="L79" s="6"/>
      <c r="M79" s="406"/>
      <c r="N79" s="6"/>
      <c r="O79" s="119"/>
      <c r="P79" s="239"/>
      <c r="Q79" s="239"/>
      <c r="R79" s="239"/>
      <c r="S79" s="6"/>
      <c r="T79" s="406"/>
      <c r="U79" s="6"/>
      <c r="V79" s="119"/>
      <c r="W79" s="239"/>
      <c r="X79" s="406"/>
      <c r="Y79" s="119"/>
      <c r="Z79" s="239"/>
      <c r="AA79" s="239"/>
      <c r="AB79" s="422">
        <f t="shared" si="35"/>
        <v>70</v>
      </c>
    </row>
    <row r="80" spans="1:28" s="1" customFormat="1">
      <c r="A80" s="12">
        <f t="shared" si="34"/>
        <v>71</v>
      </c>
      <c r="B80" s="4"/>
      <c r="C80" s="4"/>
      <c r="D80" s="385" t="s">
        <v>417</v>
      </c>
      <c r="E80" s="306"/>
      <c r="F80" s="453">
        <f t="shared" ref="F80:K80" si="36">SUBTOTAL(9,F77:F79)</f>
        <v>9379255053</v>
      </c>
      <c r="G80" s="103">
        <f t="shared" si="36"/>
        <v>0</v>
      </c>
      <c r="H80" s="365">
        <f t="shared" si="36"/>
        <v>0</v>
      </c>
      <c r="I80" s="457">
        <f t="shared" si="36"/>
        <v>9379255053</v>
      </c>
      <c r="J80" s="457">
        <f t="shared" si="36"/>
        <v>9136169764</v>
      </c>
      <c r="K80" s="457">
        <f t="shared" si="36"/>
        <v>12254132358</v>
      </c>
      <c r="L80" s="103">
        <f t="shared" ref="L80:L85" si="37">SUM(I80:K80)</f>
        <v>30769557175</v>
      </c>
      <c r="M80" s="453">
        <f t="shared" ref="M80:R80" si="38">SUBTOTAL(9,M77:M79)</f>
        <v>9624517864</v>
      </c>
      <c r="N80" s="103">
        <f t="shared" si="38"/>
        <v>0</v>
      </c>
      <c r="O80" s="365">
        <f t="shared" si="38"/>
        <v>0</v>
      </c>
      <c r="P80" s="457">
        <f t="shared" si="38"/>
        <v>9624517864</v>
      </c>
      <c r="Q80" s="457">
        <f t="shared" si="38"/>
        <v>9283791742</v>
      </c>
      <c r="R80" s="457">
        <f t="shared" si="38"/>
        <v>12359184117</v>
      </c>
      <c r="S80" s="103">
        <f t="shared" ref="S80:S85" si="39">SUM(P80:R80)</f>
        <v>31267493723</v>
      </c>
      <c r="T80" s="453">
        <f t="shared" ref="T80:Z80" si="40">SUBTOTAL(9,T77:T79)</f>
        <v>9623817864</v>
      </c>
      <c r="U80" s="103">
        <f t="shared" si="40"/>
        <v>0</v>
      </c>
      <c r="V80" s="365">
        <f t="shared" si="40"/>
        <v>0</v>
      </c>
      <c r="W80" s="457">
        <f t="shared" si="40"/>
        <v>9623817864</v>
      </c>
      <c r="X80" s="453">
        <f t="shared" si="40"/>
        <v>9283791742</v>
      </c>
      <c r="Y80" s="365"/>
      <c r="Z80" s="457">
        <f t="shared" si="40"/>
        <v>12359184117</v>
      </c>
      <c r="AA80" s="457">
        <f t="shared" ref="AA80:AA85" si="41">SUM(W80:Z80)</f>
        <v>31266793723</v>
      </c>
      <c r="AB80" s="422">
        <f t="shared" si="35"/>
        <v>71</v>
      </c>
    </row>
    <row r="81" spans="1:28" s="1" customFormat="1">
      <c r="A81" s="12">
        <f t="shared" si="34"/>
        <v>72</v>
      </c>
      <c r="B81" s="4"/>
      <c r="C81" s="4"/>
      <c r="D81" s="370"/>
      <c r="E81" s="117"/>
      <c r="F81" s="406"/>
      <c r="G81" s="6"/>
      <c r="H81" s="119"/>
      <c r="I81" s="239"/>
      <c r="J81" s="239"/>
      <c r="K81" s="239"/>
      <c r="L81" s="6">
        <f t="shared" si="37"/>
        <v>0</v>
      </c>
      <c r="M81" s="406"/>
      <c r="N81" s="6"/>
      <c r="O81" s="119"/>
      <c r="P81" s="239"/>
      <c r="Q81" s="239"/>
      <c r="R81" s="239"/>
      <c r="S81" s="6">
        <f t="shared" si="39"/>
        <v>0</v>
      </c>
      <c r="T81" s="406"/>
      <c r="U81" s="6"/>
      <c r="V81" s="119"/>
      <c r="W81" s="239"/>
      <c r="X81" s="406"/>
      <c r="Y81" s="119"/>
      <c r="Z81" s="239"/>
      <c r="AA81" s="239">
        <f t="shared" si="41"/>
        <v>0</v>
      </c>
      <c r="AB81" s="422">
        <f t="shared" si="35"/>
        <v>72</v>
      </c>
    </row>
    <row r="82" spans="1:28" s="1" customFormat="1">
      <c r="A82" s="12">
        <f t="shared" si="34"/>
        <v>73</v>
      </c>
      <c r="B82" s="4"/>
      <c r="C82" s="4"/>
      <c r="D82" s="370" t="s">
        <v>419</v>
      </c>
      <c r="E82" s="117"/>
      <c r="F82" s="406"/>
      <c r="G82" s="6">
        <f>G64</f>
        <v>611685522</v>
      </c>
      <c r="H82" s="119"/>
      <c r="I82" s="239">
        <f>SUM(F82:H82)</f>
        <v>611685522</v>
      </c>
      <c r="J82" s="239"/>
      <c r="K82" s="239"/>
      <c r="L82" s="6">
        <f t="shared" si="37"/>
        <v>611685522</v>
      </c>
      <c r="M82" s="406"/>
      <c r="N82" s="6">
        <f>N64</f>
        <v>999543834</v>
      </c>
      <c r="O82" s="119"/>
      <c r="P82" s="239">
        <f>SUM(M82:O82)</f>
        <v>999543834</v>
      </c>
      <c r="Q82" s="239"/>
      <c r="R82" s="239"/>
      <c r="S82" s="6">
        <f t="shared" si="39"/>
        <v>999543834</v>
      </c>
      <c r="T82" s="406"/>
      <c r="U82" s="6">
        <f>U64</f>
        <v>1192043831</v>
      </c>
      <c r="V82" s="119"/>
      <c r="W82" s="239">
        <f>SUM(T82:V82)</f>
        <v>1192043831</v>
      </c>
      <c r="X82" s="406"/>
      <c r="Y82" s="119"/>
      <c r="Z82" s="239"/>
      <c r="AA82" s="239">
        <f t="shared" si="41"/>
        <v>1192043831</v>
      </c>
      <c r="AB82" s="422">
        <f t="shared" si="35"/>
        <v>73</v>
      </c>
    </row>
    <row r="83" spans="1:28" s="1" customFormat="1">
      <c r="A83" s="12">
        <f t="shared" si="34"/>
        <v>74</v>
      </c>
      <c r="B83" s="4"/>
      <c r="C83" s="4"/>
      <c r="D83" s="370" t="s">
        <v>418</v>
      </c>
      <c r="E83" s="117"/>
      <c r="F83" s="406"/>
      <c r="G83" s="6"/>
      <c r="H83" s="119">
        <f>H64</f>
        <v>0</v>
      </c>
      <c r="I83" s="239">
        <f>SUM(F83:H83)</f>
        <v>0</v>
      </c>
      <c r="J83" s="239"/>
      <c r="K83" s="239"/>
      <c r="L83" s="6">
        <f t="shared" si="37"/>
        <v>0</v>
      </c>
      <c r="M83" s="406"/>
      <c r="N83" s="6"/>
      <c r="O83" s="119">
        <f>O64</f>
        <v>162485305</v>
      </c>
      <c r="P83" s="239">
        <f>SUM(M83:O83)</f>
        <v>162485305</v>
      </c>
      <c r="Q83" s="239"/>
      <c r="R83" s="239"/>
      <c r="S83" s="6">
        <f t="shared" si="39"/>
        <v>162485305</v>
      </c>
      <c r="T83" s="406"/>
      <c r="U83" s="6"/>
      <c r="V83" s="119">
        <f>V64</f>
        <v>162485305</v>
      </c>
      <c r="W83" s="239">
        <f>SUM(T83:V83)</f>
        <v>162485305</v>
      </c>
      <c r="X83" s="406"/>
      <c r="Y83" s="119"/>
      <c r="Z83" s="239"/>
      <c r="AA83" s="239">
        <f t="shared" si="41"/>
        <v>162485305</v>
      </c>
      <c r="AB83" s="422">
        <f t="shared" si="35"/>
        <v>74</v>
      </c>
    </row>
    <row r="84" spans="1:28" s="1" customFormat="1">
      <c r="A84" s="12">
        <f t="shared" si="34"/>
        <v>75</v>
      </c>
      <c r="B84" s="4"/>
      <c r="C84" s="4"/>
      <c r="D84" s="370"/>
      <c r="E84" s="117"/>
      <c r="F84" s="454"/>
      <c r="G84" s="33"/>
      <c r="H84" s="366"/>
      <c r="I84" s="458"/>
      <c r="J84" s="458"/>
      <c r="K84" s="458"/>
      <c r="L84" s="33">
        <f t="shared" si="37"/>
        <v>0</v>
      </c>
      <c r="M84" s="454"/>
      <c r="N84" s="33"/>
      <c r="O84" s="366"/>
      <c r="P84" s="458"/>
      <c r="Q84" s="458"/>
      <c r="R84" s="458"/>
      <c r="S84" s="33">
        <f t="shared" si="39"/>
        <v>0</v>
      </c>
      <c r="T84" s="454"/>
      <c r="U84" s="33"/>
      <c r="V84" s="366"/>
      <c r="W84" s="458"/>
      <c r="X84" s="454"/>
      <c r="Y84" s="366"/>
      <c r="Z84" s="458"/>
      <c r="AA84" s="458">
        <f t="shared" si="41"/>
        <v>0</v>
      </c>
      <c r="AB84" s="422">
        <f t="shared" si="35"/>
        <v>75</v>
      </c>
    </row>
    <row r="85" spans="1:28" s="1" customFormat="1" ht="15.6" thickBot="1">
      <c r="A85" s="12">
        <f t="shared" si="34"/>
        <v>76</v>
      </c>
      <c r="B85" s="22"/>
      <c r="C85" s="22"/>
      <c r="D85" s="377" t="s">
        <v>36</v>
      </c>
      <c r="E85" s="303"/>
      <c r="F85" s="547"/>
      <c r="G85" s="569"/>
      <c r="H85" s="570"/>
      <c r="I85" s="586">
        <f>SUBTOTAL(9,I76:I84)</f>
        <v>9990940575</v>
      </c>
      <c r="J85" s="586">
        <f>SUBTOTAL(9,J76:J84)</f>
        <v>9136169764</v>
      </c>
      <c r="K85" s="586">
        <f>SUBTOTAL(9,K76:K84)</f>
        <v>12254132358</v>
      </c>
      <c r="L85" s="569">
        <f t="shared" si="37"/>
        <v>31381242697</v>
      </c>
      <c r="M85" s="547"/>
      <c r="N85" s="569"/>
      <c r="O85" s="570"/>
      <c r="P85" s="586">
        <f>SUBTOTAL(9,P76:P84)</f>
        <v>10786547003</v>
      </c>
      <c r="Q85" s="586">
        <f>SUBTOTAL(9,Q76:Q84)</f>
        <v>9283791742</v>
      </c>
      <c r="R85" s="586">
        <f>SUBTOTAL(9,R76:R84)</f>
        <v>12359184117</v>
      </c>
      <c r="S85" s="569">
        <f t="shared" si="39"/>
        <v>32429522862</v>
      </c>
      <c r="T85" s="547"/>
      <c r="U85" s="394"/>
      <c r="V85" s="447"/>
      <c r="W85" s="459">
        <f>SUBTOTAL(9,W76:W84)</f>
        <v>10978347000</v>
      </c>
      <c r="X85" s="455">
        <f>SUBTOTAL(9,X76:X84)</f>
        <v>9283791742</v>
      </c>
      <c r="Y85" s="447"/>
      <c r="Z85" s="459">
        <f>SUBTOTAL(9,Z76:Z84)</f>
        <v>12359184117</v>
      </c>
      <c r="AA85" s="459">
        <f t="shared" si="41"/>
        <v>32621322859</v>
      </c>
      <c r="AB85" s="422">
        <f t="shared" si="35"/>
        <v>76</v>
      </c>
    </row>
    <row r="86" spans="1:28" s="1" customFormat="1" ht="15.6" thickTop="1">
      <c r="A86" s="12">
        <f t="shared" si="34"/>
        <v>77</v>
      </c>
      <c r="B86" s="373"/>
      <c r="C86" s="373"/>
      <c r="D86" s="379"/>
      <c r="E86" s="117"/>
      <c r="F86" s="406"/>
      <c r="G86" s="6"/>
      <c r="H86" s="363"/>
      <c r="I86" s="115">
        <f>SUM(F86:H86)</f>
        <v>0</v>
      </c>
      <c r="J86" s="117"/>
      <c r="K86" s="117"/>
      <c r="L86" s="15"/>
      <c r="M86" s="406"/>
      <c r="N86" s="6"/>
      <c r="O86" s="363"/>
      <c r="P86" s="115">
        <f>SUM(M86:O86)</f>
        <v>0</v>
      </c>
      <c r="Q86" s="117"/>
      <c r="R86" s="117"/>
      <c r="S86" s="15"/>
      <c r="T86" s="406"/>
      <c r="U86" s="6"/>
      <c r="V86" s="363"/>
      <c r="W86" s="115">
        <f>SUM(T86:V86)</f>
        <v>0</v>
      </c>
      <c r="X86" s="111"/>
      <c r="Y86" s="363"/>
      <c r="Z86" s="117"/>
      <c r="AA86" s="117"/>
      <c r="AB86" s="422">
        <f t="shared" si="35"/>
        <v>77</v>
      </c>
    </row>
    <row r="87" spans="1:28" s="1" customFormat="1" ht="15.6" thickBot="1">
      <c r="A87" s="12">
        <f t="shared" si="34"/>
        <v>78</v>
      </c>
      <c r="B87" s="4"/>
      <c r="C87" s="4"/>
      <c r="D87" s="370" t="s">
        <v>420</v>
      </c>
      <c r="E87" s="307">
        <f>SUBTOTAL(9,E89:E1721)</f>
        <v>8737012312</v>
      </c>
      <c r="F87" s="111"/>
      <c r="G87" s="15"/>
      <c r="H87" s="363"/>
      <c r="I87" s="115"/>
      <c r="J87" s="117"/>
      <c r="K87" s="117"/>
      <c r="L87" s="15"/>
      <c r="M87" s="111"/>
      <c r="N87" s="15"/>
      <c r="O87" s="363"/>
      <c r="P87" s="115"/>
      <c r="Q87" s="117"/>
      <c r="R87" s="117"/>
      <c r="S87" s="15"/>
      <c r="T87" s="111"/>
      <c r="U87" s="15"/>
      <c r="V87" s="363"/>
      <c r="W87" s="115"/>
      <c r="X87" s="111"/>
      <c r="Y87" s="363"/>
      <c r="Z87" s="117"/>
      <c r="AA87" s="117"/>
      <c r="AB87" s="422">
        <f t="shared" si="35"/>
        <v>78</v>
      </c>
    </row>
    <row r="88" spans="1:28" s="1" customFormat="1" ht="15.6" thickTop="1">
      <c r="A88" s="12">
        <f t="shared" si="34"/>
        <v>79</v>
      </c>
      <c r="B88" s="4"/>
      <c r="C88" s="4"/>
      <c r="D88" s="370"/>
      <c r="E88" s="115"/>
      <c r="F88" s="133"/>
      <c r="G88" s="28"/>
      <c r="H88" s="370"/>
      <c r="I88" s="115"/>
      <c r="J88" s="115"/>
      <c r="K88" s="115"/>
      <c r="L88" s="14"/>
      <c r="M88" s="133"/>
      <c r="N88" s="28"/>
      <c r="O88" s="370"/>
      <c r="P88" s="115"/>
      <c r="Q88" s="115"/>
      <c r="R88" s="115"/>
      <c r="S88" s="14"/>
      <c r="T88" s="133"/>
      <c r="U88" s="28"/>
      <c r="V88" s="370"/>
      <c r="W88" s="115"/>
      <c r="X88" s="118"/>
      <c r="Y88" s="370"/>
      <c r="Z88" s="115"/>
      <c r="AA88" s="115"/>
      <c r="AB88" s="422">
        <f t="shared" si="35"/>
        <v>79</v>
      </c>
    </row>
    <row r="89" spans="1:28" s="1" customFormat="1" ht="15.6">
      <c r="A89" s="12">
        <f t="shared" si="34"/>
        <v>80</v>
      </c>
      <c r="B89" s="140" t="s">
        <v>37</v>
      </c>
      <c r="C89" s="139"/>
      <c r="D89" s="370"/>
      <c r="E89" s="115"/>
      <c r="F89" s="133"/>
      <c r="G89" s="28"/>
      <c r="H89" s="370"/>
      <c r="I89" s="115">
        <f>SUM($E89,F89:H89)</f>
        <v>0</v>
      </c>
      <c r="J89" s="115"/>
      <c r="K89" s="115"/>
      <c r="L89" s="14"/>
      <c r="M89" s="133"/>
      <c r="N89" s="28"/>
      <c r="O89" s="370"/>
      <c r="P89" s="115">
        <f>SUM($E89,M89:O89)</f>
        <v>0</v>
      </c>
      <c r="Q89" s="115"/>
      <c r="R89" s="115"/>
      <c r="S89" s="14"/>
      <c r="T89" s="133"/>
      <c r="U89" s="28"/>
      <c r="V89" s="370"/>
      <c r="W89" s="115">
        <f>SUM($E89,T89:V89)</f>
        <v>0</v>
      </c>
      <c r="X89" s="118"/>
      <c r="Y89" s="370"/>
      <c r="Z89" s="115"/>
      <c r="AA89" s="115"/>
      <c r="AB89" s="422">
        <f t="shared" si="35"/>
        <v>80</v>
      </c>
    </row>
    <row r="90" spans="1:28" s="1" customFormat="1" ht="15.6" thickBot="1">
      <c r="A90" s="12">
        <f t="shared" si="34"/>
        <v>81</v>
      </c>
      <c r="B90" s="34"/>
      <c r="C90" s="34"/>
      <c r="D90" s="377"/>
      <c r="E90" s="308"/>
      <c r="F90" s="444"/>
      <c r="G90" s="30"/>
      <c r="H90" s="371"/>
      <c r="I90" s="460"/>
      <c r="J90" s="460"/>
      <c r="K90" s="460"/>
      <c r="L90" s="35"/>
      <c r="M90" s="444"/>
      <c r="N90" s="30"/>
      <c r="O90" s="371"/>
      <c r="P90" s="460"/>
      <c r="Q90" s="460"/>
      <c r="R90" s="460"/>
      <c r="S90" s="35"/>
      <c r="T90" s="444"/>
      <c r="U90" s="30"/>
      <c r="V90" s="371"/>
      <c r="W90" s="460"/>
      <c r="X90" s="464"/>
      <c r="Y90" s="448"/>
      <c r="Z90" s="460"/>
      <c r="AA90" s="460"/>
      <c r="AB90" s="422">
        <f t="shared" si="35"/>
        <v>81</v>
      </c>
    </row>
    <row r="91" spans="1:28" s="1" customFormat="1" ht="15.6" thickTop="1">
      <c r="A91" s="12">
        <f t="shared" si="34"/>
        <v>82</v>
      </c>
      <c r="B91" s="354"/>
      <c r="C91" s="354"/>
      <c r="D91" s="355"/>
      <c r="E91" s="395"/>
      <c r="F91" s="412"/>
      <c r="G91" s="358"/>
      <c r="H91" s="401"/>
      <c r="I91" s="461">
        <f>SUM($E91,F91:H91)</f>
        <v>0</v>
      </c>
      <c r="J91" s="461"/>
      <c r="K91" s="461"/>
      <c r="L91" s="396">
        <f>SUM(I91:K91)</f>
        <v>0</v>
      </c>
      <c r="M91" s="412"/>
      <c r="N91" s="358"/>
      <c r="O91" s="401"/>
      <c r="P91" s="461">
        <f>SUM($E91,M91:O91)</f>
        <v>0</v>
      </c>
      <c r="Q91" s="461"/>
      <c r="R91" s="461"/>
      <c r="S91" s="396">
        <f>SUM(P91:R91)</f>
        <v>0</v>
      </c>
      <c r="T91" s="412"/>
      <c r="U91" s="358"/>
      <c r="V91" s="401"/>
      <c r="W91" s="461">
        <f>SUM($E91,T91:V91)</f>
        <v>0</v>
      </c>
      <c r="X91" s="465"/>
      <c r="Y91" s="449"/>
      <c r="Z91" s="461"/>
      <c r="AA91" s="461">
        <f>SUM(W91:Z91)</f>
        <v>0</v>
      </c>
      <c r="AB91" s="422">
        <f t="shared" si="35"/>
        <v>82</v>
      </c>
    </row>
    <row r="92" spans="1:28" s="1" customFormat="1">
      <c r="A92" s="12">
        <f t="shared" si="34"/>
        <v>83</v>
      </c>
      <c r="B92" s="7" t="s">
        <v>42</v>
      </c>
      <c r="C92" s="7">
        <v>107</v>
      </c>
      <c r="D92" s="14" t="s">
        <v>389</v>
      </c>
      <c r="E92" s="115"/>
      <c r="F92" s="133"/>
      <c r="G92" s="28"/>
      <c r="H92" s="370"/>
      <c r="I92" s="115">
        <f>SUM($E92,F92:H92)</f>
        <v>0</v>
      </c>
      <c r="J92" s="115"/>
      <c r="K92" s="115"/>
      <c r="L92" s="14">
        <f>SUM(I92:K92)</f>
        <v>0</v>
      </c>
      <c r="M92" s="133"/>
      <c r="N92" s="28"/>
      <c r="O92" s="370"/>
      <c r="P92" s="115">
        <f>SUM($E92,M92:O92)</f>
        <v>0</v>
      </c>
      <c r="Q92" s="115"/>
      <c r="R92" s="115"/>
      <c r="S92" s="14">
        <f>SUM(P92:R92)</f>
        <v>0</v>
      </c>
      <c r="T92" s="133"/>
      <c r="U92" s="28"/>
      <c r="V92" s="370"/>
      <c r="W92" s="115">
        <f>SUM($E92,T92:V92)</f>
        <v>0</v>
      </c>
      <c r="X92" s="118"/>
      <c r="Y92" s="370"/>
      <c r="Z92" s="115"/>
      <c r="AA92" s="115">
        <f>SUM(W92:Z92)</f>
        <v>0</v>
      </c>
      <c r="AB92" s="422">
        <f t="shared" si="35"/>
        <v>83</v>
      </c>
    </row>
    <row r="93" spans="1:28" s="1" customFormat="1">
      <c r="A93" s="12">
        <f t="shared" si="34"/>
        <v>84</v>
      </c>
      <c r="B93" s="7"/>
      <c r="C93" s="7"/>
      <c r="D93" s="21"/>
      <c r="E93" s="115"/>
      <c r="F93" s="133"/>
      <c r="G93" s="28"/>
      <c r="H93" s="370"/>
      <c r="I93" s="115">
        <f>SUM($E93,F93:H93)</f>
        <v>0</v>
      </c>
      <c r="J93" s="115"/>
      <c r="K93" s="115"/>
      <c r="L93" s="14">
        <f>SUM(I93:K93)</f>
        <v>0</v>
      </c>
      <c r="M93" s="133"/>
      <c r="N93" s="28"/>
      <c r="O93" s="370"/>
      <c r="P93" s="115">
        <f>SUM($E93,M93:O93)</f>
        <v>0</v>
      </c>
      <c r="Q93" s="115"/>
      <c r="R93" s="115"/>
      <c r="S93" s="14">
        <f>SUM(P93:R93)</f>
        <v>0</v>
      </c>
      <c r="T93" s="133"/>
      <c r="U93" s="28"/>
      <c r="V93" s="370"/>
      <c r="W93" s="115">
        <f>SUM($E93,T93:V93)</f>
        <v>0</v>
      </c>
      <c r="X93" s="118"/>
      <c r="Y93" s="370"/>
      <c r="Z93" s="115"/>
      <c r="AA93" s="115">
        <f>SUM(W93:Z93)</f>
        <v>0</v>
      </c>
      <c r="AB93" s="422">
        <f t="shared" si="35"/>
        <v>84</v>
      </c>
    </row>
    <row r="94" spans="1:28" s="1" customFormat="1">
      <c r="A94" s="12">
        <f t="shared" si="34"/>
        <v>85</v>
      </c>
      <c r="B94" s="7"/>
      <c r="C94" s="7"/>
      <c r="D94" s="14" t="s">
        <v>40</v>
      </c>
      <c r="E94" s="115"/>
      <c r="F94" s="281">
        <f t="shared" ref="F94:V94" si="42">SUBTOTAL(9,F93:F93)</f>
        <v>0</v>
      </c>
      <c r="G94" s="36">
        <f t="shared" si="42"/>
        <v>0</v>
      </c>
      <c r="H94" s="282">
        <f t="shared" si="42"/>
        <v>0</v>
      </c>
      <c r="I94" s="462">
        <f t="shared" si="42"/>
        <v>0</v>
      </c>
      <c r="J94" s="462">
        <f t="shared" si="42"/>
        <v>0</v>
      </c>
      <c r="K94" s="462">
        <f t="shared" si="42"/>
        <v>0</v>
      </c>
      <c r="L94" s="37">
        <f t="shared" si="42"/>
        <v>0</v>
      </c>
      <c r="M94" s="281">
        <f t="shared" si="42"/>
        <v>0</v>
      </c>
      <c r="N94" s="36">
        <f t="shared" si="42"/>
        <v>0</v>
      </c>
      <c r="O94" s="282">
        <f t="shared" si="42"/>
        <v>0</v>
      </c>
      <c r="P94" s="462">
        <f t="shared" si="42"/>
        <v>0</v>
      </c>
      <c r="Q94" s="462">
        <f t="shared" si="42"/>
        <v>0</v>
      </c>
      <c r="R94" s="462">
        <f t="shared" si="42"/>
        <v>0</v>
      </c>
      <c r="S94" s="37">
        <f t="shared" si="42"/>
        <v>0</v>
      </c>
      <c r="T94" s="281">
        <f t="shared" si="42"/>
        <v>0</v>
      </c>
      <c r="U94" s="36">
        <f t="shared" si="42"/>
        <v>0</v>
      </c>
      <c r="V94" s="282">
        <f t="shared" si="42"/>
        <v>0</v>
      </c>
      <c r="W94" s="462">
        <f>SUBTOTAL(9,W93)</f>
        <v>0</v>
      </c>
      <c r="X94" s="466">
        <f>SUBTOTAL(9,X93:X93)</f>
        <v>0</v>
      </c>
      <c r="Y94" s="450"/>
      <c r="Z94" s="462">
        <f>SUBTOTAL(9,Z93:Z93)</f>
        <v>0</v>
      </c>
      <c r="AA94" s="462">
        <f>SUBTOTAL(9,AA93:AA93)</f>
        <v>0</v>
      </c>
      <c r="AB94" s="422">
        <f t="shared" si="35"/>
        <v>85</v>
      </c>
    </row>
    <row r="95" spans="1:28" s="1" customFormat="1" ht="15.6" thickBot="1">
      <c r="A95" s="12">
        <f t="shared" si="34"/>
        <v>86</v>
      </c>
      <c r="B95" s="22"/>
      <c r="C95" s="22"/>
      <c r="D95" s="23" t="s">
        <v>390</v>
      </c>
      <c r="E95" s="308"/>
      <c r="F95" s="476">
        <f>SUBTOTAL(9,F91:F94,$E92:$E92)</f>
        <v>0</v>
      </c>
      <c r="G95" s="561">
        <f>SUBTOTAL(9,G91:G94,$E92:$E92)</f>
        <v>0</v>
      </c>
      <c r="H95" s="571">
        <f>SUBTOTAL(9,H91:H94,$E92:$E92)</f>
        <v>0</v>
      </c>
      <c r="I95" s="587">
        <f>SUBTOTAL(9,I91:I94)</f>
        <v>0</v>
      </c>
      <c r="J95" s="587">
        <f>SUBTOTAL(9,J91:J94)</f>
        <v>0</v>
      </c>
      <c r="K95" s="587">
        <f>SUBTOTAL(9,K91:K94)</f>
        <v>0</v>
      </c>
      <c r="L95" s="578">
        <f>SUBTOTAL(9,L91:L94)</f>
        <v>0</v>
      </c>
      <c r="M95" s="476">
        <f>SUBTOTAL(9,M91:M94,$E92:$E92)</f>
        <v>0</v>
      </c>
      <c r="N95" s="561">
        <f>SUBTOTAL(9,N91:N94,$E92:$E92)</f>
        <v>0</v>
      </c>
      <c r="O95" s="571">
        <f>SUBTOTAL(9,O91:O94,$E92:$E92)</f>
        <v>0</v>
      </c>
      <c r="P95" s="587">
        <f>SUBTOTAL(9,P91:P94)</f>
        <v>0</v>
      </c>
      <c r="Q95" s="587">
        <f>SUBTOTAL(9,Q91:Q94)</f>
        <v>0</v>
      </c>
      <c r="R95" s="587">
        <f>SUBTOTAL(9,R91:R94)</f>
        <v>0</v>
      </c>
      <c r="S95" s="578">
        <f>SUBTOTAL(9,S91:S94)</f>
        <v>0</v>
      </c>
      <c r="T95" s="476">
        <f>SUBTOTAL(9,T91:T94,$E92:$E92)</f>
        <v>0</v>
      </c>
      <c r="U95" s="387">
        <f>SUBTOTAL(9,U91:U94,$E92:$E92)</f>
        <v>0</v>
      </c>
      <c r="V95" s="431">
        <f>SUBTOTAL(9,V91:V94,$E92:$E92)</f>
        <v>0</v>
      </c>
      <c r="W95" s="463">
        <f>SUBTOTAL(9,W91:W94)</f>
        <v>0</v>
      </c>
      <c r="X95" s="247">
        <f>SUBTOTAL(9,X91:X94)</f>
        <v>0</v>
      </c>
      <c r="Y95" s="451"/>
      <c r="Z95" s="463">
        <f>SUBTOTAL(9,Z91:Z94)</f>
        <v>0</v>
      </c>
      <c r="AA95" s="463">
        <f>SUBTOTAL(9,AA91:AA94)</f>
        <v>0</v>
      </c>
      <c r="AB95" s="422">
        <f t="shared" si="35"/>
        <v>86</v>
      </c>
    </row>
    <row r="96" spans="1:28" s="1" customFormat="1" ht="15.6" thickTop="1">
      <c r="A96" s="12">
        <f t="shared" si="34"/>
        <v>87</v>
      </c>
      <c r="B96" s="13"/>
      <c r="C96" s="13"/>
      <c r="D96" s="14"/>
      <c r="E96" s="115"/>
      <c r="F96" s="111"/>
      <c r="G96" s="15"/>
      <c r="H96" s="363"/>
      <c r="I96" s="238">
        <f>SUM($E96,F96:H96)</f>
        <v>0</v>
      </c>
      <c r="J96" s="238"/>
      <c r="K96" s="238"/>
      <c r="L96" s="28">
        <f>SUM(I96:K96)</f>
        <v>0</v>
      </c>
      <c r="M96" s="111"/>
      <c r="N96" s="15"/>
      <c r="O96" s="363"/>
      <c r="P96" s="238">
        <f>SUM($E96,M96:O96)</f>
        <v>0</v>
      </c>
      <c r="Q96" s="238"/>
      <c r="R96" s="238"/>
      <c r="S96" s="28">
        <f>SUM(P96:R96)</f>
        <v>0</v>
      </c>
      <c r="T96" s="412"/>
      <c r="U96" s="358"/>
      <c r="V96" s="401"/>
      <c r="W96" s="461">
        <f t="shared" ref="W96:W101" si="43">SUM($E96,T96:V96)</f>
        <v>0</v>
      </c>
      <c r="X96" s="465"/>
      <c r="Y96" s="449"/>
      <c r="Z96" s="461"/>
      <c r="AA96" s="461">
        <f t="shared" ref="AA96:AA101" si="44">SUM(W96:Z96)</f>
        <v>0</v>
      </c>
      <c r="AB96" s="422">
        <f t="shared" si="35"/>
        <v>87</v>
      </c>
    </row>
    <row r="97" spans="1:28" customFormat="1">
      <c r="A97" s="12">
        <f t="shared" si="34"/>
        <v>88</v>
      </c>
      <c r="B97" s="7" t="s">
        <v>38</v>
      </c>
      <c r="C97" s="162">
        <v>106</v>
      </c>
      <c r="D97" s="146" t="s">
        <v>39</v>
      </c>
      <c r="E97" s="163"/>
      <c r="F97" s="132"/>
      <c r="G97" s="129"/>
      <c r="H97" s="153"/>
      <c r="I97" s="163">
        <f t="shared" ref="I97:I100" si="45">SUM($E97,F97:H97)</f>
        <v>0</v>
      </c>
      <c r="J97" s="163"/>
      <c r="K97" s="163"/>
      <c r="L97" s="187">
        <f t="shared" ref="L97:L100" si="46">SUM(I97:K97)</f>
        <v>0</v>
      </c>
      <c r="M97" s="132"/>
      <c r="N97" s="129"/>
      <c r="O97" s="153"/>
      <c r="P97" s="180">
        <f t="shared" ref="P97:P100" si="47">SUM($E97,M97:O97)</f>
        <v>0</v>
      </c>
      <c r="Q97" s="163"/>
      <c r="R97" s="163"/>
      <c r="S97" s="187">
        <f t="shared" ref="S97:S100" si="48">SUM(P97:R97)</f>
        <v>0</v>
      </c>
      <c r="T97" s="132"/>
      <c r="U97" s="129"/>
      <c r="V97" s="153"/>
      <c r="W97" s="180">
        <f t="shared" si="43"/>
        <v>0</v>
      </c>
      <c r="X97" s="149"/>
      <c r="Y97" s="153"/>
      <c r="Z97" s="163"/>
      <c r="AA97" s="163">
        <f t="shared" si="44"/>
        <v>0</v>
      </c>
      <c r="AB97" s="422">
        <f t="shared" si="35"/>
        <v>88</v>
      </c>
    </row>
    <row r="98" spans="1:28" customFormat="1">
      <c r="A98" s="12">
        <f t="shared" si="34"/>
        <v>89</v>
      </c>
      <c r="B98" s="7"/>
      <c r="C98" s="162"/>
      <c r="D98" s="158" t="s">
        <v>497</v>
      </c>
      <c r="E98" s="163"/>
      <c r="F98" s="132">
        <v>33000000</v>
      </c>
      <c r="G98" s="129"/>
      <c r="H98" s="153"/>
      <c r="I98" s="163">
        <f t="shared" si="45"/>
        <v>33000000</v>
      </c>
      <c r="J98" s="163"/>
      <c r="K98" s="163"/>
      <c r="L98" s="187">
        <f>SUM(I98:K98)</f>
        <v>33000000</v>
      </c>
      <c r="M98" s="133">
        <v>42000000</v>
      </c>
      <c r="N98" s="28"/>
      <c r="O98" s="153"/>
      <c r="P98" s="180">
        <f t="shared" si="47"/>
        <v>42000000</v>
      </c>
      <c r="Q98" s="163"/>
      <c r="R98" s="163"/>
      <c r="S98" s="187">
        <f t="shared" si="48"/>
        <v>42000000</v>
      </c>
      <c r="T98" s="133">
        <v>42000000</v>
      </c>
      <c r="U98" s="28"/>
      <c r="V98" s="153"/>
      <c r="W98" s="180">
        <f t="shared" si="43"/>
        <v>42000000</v>
      </c>
      <c r="X98" s="149"/>
      <c r="Y98" s="153"/>
      <c r="Z98" s="163"/>
      <c r="AA98" s="163">
        <f t="shared" si="44"/>
        <v>42000000</v>
      </c>
      <c r="AB98" s="422">
        <f t="shared" si="35"/>
        <v>89</v>
      </c>
    </row>
    <row r="99" spans="1:28" customFormat="1">
      <c r="A99" s="12">
        <f t="shared" si="34"/>
        <v>90</v>
      </c>
      <c r="B99" s="7"/>
      <c r="C99" s="162"/>
      <c r="D99" s="158" t="s">
        <v>498</v>
      </c>
      <c r="E99" s="163"/>
      <c r="F99" s="132">
        <v>38742000</v>
      </c>
      <c r="G99" s="129"/>
      <c r="H99" s="153"/>
      <c r="I99" s="163">
        <f t="shared" si="45"/>
        <v>38742000</v>
      </c>
      <c r="J99" s="163"/>
      <c r="K99" s="163"/>
      <c r="L99" s="187">
        <f t="shared" si="46"/>
        <v>38742000</v>
      </c>
      <c r="M99" s="133">
        <v>38928227</v>
      </c>
      <c r="N99" s="28"/>
      <c r="O99" s="153"/>
      <c r="P99" s="180">
        <f t="shared" si="47"/>
        <v>38928227</v>
      </c>
      <c r="Q99" s="163"/>
      <c r="R99" s="163"/>
      <c r="S99" s="187">
        <f t="shared" si="48"/>
        <v>38928227</v>
      </c>
      <c r="T99" s="133">
        <v>38928227</v>
      </c>
      <c r="U99" s="28"/>
      <c r="V99" s="153"/>
      <c r="W99" s="180">
        <f t="shared" si="43"/>
        <v>38928227</v>
      </c>
      <c r="X99" s="149"/>
      <c r="Y99" s="153"/>
      <c r="Z99" s="163"/>
      <c r="AA99" s="163">
        <f t="shared" si="44"/>
        <v>38928227</v>
      </c>
      <c r="AB99" s="422">
        <f t="shared" si="35"/>
        <v>90</v>
      </c>
    </row>
    <row r="100" spans="1:28" customFormat="1">
      <c r="A100" s="12">
        <f t="shared" si="34"/>
        <v>91</v>
      </c>
      <c r="B100" s="7"/>
      <c r="C100" s="162"/>
      <c r="D100" s="158" t="s">
        <v>499</v>
      </c>
      <c r="E100" s="163"/>
      <c r="F100" s="132">
        <v>32411836</v>
      </c>
      <c r="G100" s="129"/>
      <c r="H100" s="153"/>
      <c r="I100" s="163">
        <f t="shared" si="45"/>
        <v>32411836</v>
      </c>
      <c r="J100" s="163"/>
      <c r="K100" s="163"/>
      <c r="L100" s="187">
        <f t="shared" si="46"/>
        <v>32411836</v>
      </c>
      <c r="M100" s="133">
        <v>32411836</v>
      </c>
      <c r="N100" s="28"/>
      <c r="O100" s="153"/>
      <c r="P100" s="180">
        <f t="shared" si="47"/>
        <v>32411836</v>
      </c>
      <c r="Q100" s="163"/>
      <c r="R100" s="163"/>
      <c r="S100" s="187">
        <f t="shared" si="48"/>
        <v>32411836</v>
      </c>
      <c r="T100" s="133">
        <v>32411836</v>
      </c>
      <c r="U100" s="28"/>
      <c r="V100" s="153"/>
      <c r="W100" s="180">
        <f t="shared" si="43"/>
        <v>32411836</v>
      </c>
      <c r="X100" s="149"/>
      <c r="Y100" s="153"/>
      <c r="Z100" s="163"/>
      <c r="AA100" s="163">
        <f t="shared" si="44"/>
        <v>32411836</v>
      </c>
      <c r="AB100" s="422">
        <f t="shared" si="35"/>
        <v>91</v>
      </c>
    </row>
    <row r="101" spans="1:28" s="1" customFormat="1">
      <c r="A101" s="12">
        <f t="shared" si="34"/>
        <v>92</v>
      </c>
      <c r="B101" s="7"/>
      <c r="C101" s="7"/>
      <c r="D101" s="21"/>
      <c r="E101" s="115"/>
      <c r="F101" s="133"/>
      <c r="G101" s="28"/>
      <c r="H101" s="370"/>
      <c r="I101" s="115">
        <f>SUM($E101,F101:H101)</f>
        <v>0</v>
      </c>
      <c r="J101" s="115"/>
      <c r="K101" s="115"/>
      <c r="L101" s="14">
        <f>SUM(I101:K101)</f>
        <v>0</v>
      </c>
      <c r="M101" s="133"/>
      <c r="N101" s="28"/>
      <c r="O101" s="370"/>
      <c r="P101" s="115">
        <f>SUM($E101,M101:O101)</f>
        <v>0</v>
      </c>
      <c r="Q101" s="115"/>
      <c r="R101" s="115"/>
      <c r="S101" s="14">
        <f>SUM(P101:R101)</f>
        <v>0</v>
      </c>
      <c r="T101" s="133"/>
      <c r="U101" s="28"/>
      <c r="V101" s="370"/>
      <c r="W101" s="115">
        <f t="shared" si="43"/>
        <v>0</v>
      </c>
      <c r="X101" s="118"/>
      <c r="Y101" s="370"/>
      <c r="Z101" s="115"/>
      <c r="AA101" s="115">
        <f t="shared" si="44"/>
        <v>0</v>
      </c>
      <c r="AB101" s="422">
        <f t="shared" si="35"/>
        <v>92</v>
      </c>
    </row>
    <row r="102" spans="1:28" s="1" customFormat="1">
      <c r="A102" s="12">
        <f t="shared" si="34"/>
        <v>93</v>
      </c>
      <c r="B102" s="7"/>
      <c r="C102" s="7"/>
      <c r="D102" s="14" t="s">
        <v>40</v>
      </c>
      <c r="E102" s="115"/>
      <c r="F102" s="281">
        <f t="shared" ref="F102:X102" si="49">SUBTOTAL(9,F98:F101)</f>
        <v>104153836</v>
      </c>
      <c r="G102" s="36">
        <f t="shared" si="49"/>
        <v>0</v>
      </c>
      <c r="H102" s="282">
        <f t="shared" si="49"/>
        <v>0</v>
      </c>
      <c r="I102" s="462">
        <f t="shared" si="49"/>
        <v>104153836</v>
      </c>
      <c r="J102" s="462">
        <f t="shared" si="49"/>
        <v>0</v>
      </c>
      <c r="K102" s="462">
        <f t="shared" si="49"/>
        <v>0</v>
      </c>
      <c r="L102" s="37">
        <f t="shared" si="49"/>
        <v>104153836</v>
      </c>
      <c r="M102" s="281">
        <f t="shared" si="49"/>
        <v>113340063</v>
      </c>
      <c r="N102" s="36">
        <f t="shared" si="49"/>
        <v>0</v>
      </c>
      <c r="O102" s="282">
        <f t="shared" si="49"/>
        <v>0</v>
      </c>
      <c r="P102" s="462">
        <f t="shared" si="49"/>
        <v>113340063</v>
      </c>
      <c r="Q102" s="462">
        <f t="shared" si="49"/>
        <v>0</v>
      </c>
      <c r="R102" s="462">
        <f t="shared" si="49"/>
        <v>0</v>
      </c>
      <c r="S102" s="37">
        <f t="shared" si="49"/>
        <v>113340063</v>
      </c>
      <c r="T102" s="281">
        <f t="shared" si="49"/>
        <v>113340063</v>
      </c>
      <c r="U102" s="36">
        <f t="shared" si="49"/>
        <v>0</v>
      </c>
      <c r="V102" s="282">
        <f t="shared" si="49"/>
        <v>0</v>
      </c>
      <c r="W102" s="462">
        <f t="shared" si="49"/>
        <v>113340063</v>
      </c>
      <c r="X102" s="466">
        <f t="shared" si="49"/>
        <v>0</v>
      </c>
      <c r="Y102" s="450"/>
      <c r="Z102" s="462">
        <f>SUBTOTAL(9,Z98:Z101)</f>
        <v>0</v>
      </c>
      <c r="AA102" s="462">
        <f>SUBTOTAL(9,AA98:AA101)</f>
        <v>113340063</v>
      </c>
      <c r="AB102" s="422">
        <f t="shared" si="35"/>
        <v>93</v>
      </c>
    </row>
    <row r="103" spans="1:28" s="1" customFormat="1" ht="15.6" thickBot="1">
      <c r="A103" s="12">
        <f t="shared" si="34"/>
        <v>94</v>
      </c>
      <c r="B103" s="22"/>
      <c r="C103" s="22"/>
      <c r="D103" s="23" t="s">
        <v>41</v>
      </c>
      <c r="E103" s="308"/>
      <c r="F103" s="476">
        <f>SUBTOTAL(9,F96:F102,$E97:$E97)</f>
        <v>104153836</v>
      </c>
      <c r="G103" s="561"/>
      <c r="H103" s="571"/>
      <c r="I103" s="587">
        <f>SUBTOTAL(9,I96:I102)</f>
        <v>104153836</v>
      </c>
      <c r="J103" s="587">
        <f>SUBTOTAL(9,J96:J102)</f>
        <v>0</v>
      </c>
      <c r="K103" s="587">
        <f>SUBTOTAL(9,K96:K102)</f>
        <v>0</v>
      </c>
      <c r="L103" s="578">
        <f>SUBTOTAL(9,L96:L102)</f>
        <v>104153836</v>
      </c>
      <c r="M103" s="476">
        <f>SUBTOTAL(9,M96:M102,$E97:$E97)</f>
        <v>113340063</v>
      </c>
      <c r="N103" s="561"/>
      <c r="O103" s="571"/>
      <c r="P103" s="587">
        <f>SUBTOTAL(9,P96:P102)</f>
        <v>113340063</v>
      </c>
      <c r="Q103" s="587">
        <f>SUBTOTAL(9,Q96:Q102)</f>
        <v>0</v>
      </c>
      <c r="R103" s="587">
        <f>SUBTOTAL(9,R96:R102)</f>
        <v>0</v>
      </c>
      <c r="S103" s="578">
        <f>SUBTOTAL(9,S96:S102)</f>
        <v>113340063</v>
      </c>
      <c r="T103" s="476">
        <f>SUBTOTAL(9,T96:T102,$E97:$E97)</f>
        <v>113340063</v>
      </c>
      <c r="U103" s="387"/>
      <c r="V103" s="431"/>
      <c r="W103" s="463">
        <f>SUBTOTAL(9,W96:W102)</f>
        <v>113340063</v>
      </c>
      <c r="X103" s="247">
        <f>SUBTOTAL(9,X96:X102)</f>
        <v>0</v>
      </c>
      <c r="Y103" s="451"/>
      <c r="Z103" s="463">
        <f>SUBTOTAL(9,Z96:Z102)</f>
        <v>0</v>
      </c>
      <c r="AA103" s="463">
        <f>SUBTOTAL(9,AA96:AA102)</f>
        <v>113340063</v>
      </c>
      <c r="AB103" s="422">
        <f t="shared" si="35"/>
        <v>94</v>
      </c>
    </row>
    <row r="104" spans="1:28" s="1" customFormat="1" ht="15.6" thickTop="1">
      <c r="A104" s="12">
        <f t="shared" si="34"/>
        <v>95</v>
      </c>
      <c r="B104" s="7"/>
      <c r="C104" s="7"/>
      <c r="D104" s="21"/>
      <c r="E104" s="115"/>
      <c r="F104" s="133"/>
      <c r="G104" s="28"/>
      <c r="H104" s="370"/>
      <c r="I104" s="115">
        <f>SUM($E104,F104:H104)</f>
        <v>0</v>
      </c>
      <c r="J104" s="115"/>
      <c r="K104" s="115"/>
      <c r="L104" s="14">
        <f>SUM(I104:K104)</f>
        <v>0</v>
      </c>
      <c r="M104" s="133"/>
      <c r="N104" s="28"/>
      <c r="O104" s="370"/>
      <c r="P104" s="115">
        <f>SUM($E104,M104:O104)</f>
        <v>0</v>
      </c>
      <c r="Q104" s="115"/>
      <c r="R104" s="115"/>
      <c r="S104" s="14">
        <f>SUM(P104:R104)</f>
        <v>0</v>
      </c>
      <c r="T104" s="133"/>
      <c r="U104" s="28"/>
      <c r="V104" s="370"/>
      <c r="W104" s="115">
        <f>SUM($E104,T104:V104)</f>
        <v>0</v>
      </c>
      <c r="X104" s="118"/>
      <c r="Y104" s="370"/>
      <c r="Z104" s="115"/>
      <c r="AA104" s="115">
        <f>SUM(W104:Z104)</f>
        <v>0</v>
      </c>
      <c r="AB104" s="422">
        <f t="shared" si="35"/>
        <v>95</v>
      </c>
    </row>
    <row r="105" spans="1:28" customFormat="1">
      <c r="A105" s="12">
        <f t="shared" si="34"/>
        <v>96</v>
      </c>
      <c r="B105" s="262" t="s">
        <v>42</v>
      </c>
      <c r="C105" s="162">
        <v>107</v>
      </c>
      <c r="D105" s="146" t="s">
        <v>43</v>
      </c>
      <c r="E105" s="163">
        <v>162485305</v>
      </c>
      <c r="F105" s="132"/>
      <c r="G105" s="129"/>
      <c r="H105" s="153"/>
      <c r="I105" s="163">
        <f>SUM($E105,F105:H105)</f>
        <v>162485305</v>
      </c>
      <c r="J105" s="163"/>
      <c r="K105" s="163"/>
      <c r="L105" s="187">
        <f>SUM(I105:K105)</f>
        <v>162485305</v>
      </c>
      <c r="M105" s="133"/>
      <c r="N105" s="28"/>
      <c r="O105" s="153"/>
      <c r="P105" s="163">
        <f>SUM($E105,M105:O105)</f>
        <v>162485305</v>
      </c>
      <c r="Q105" s="163"/>
      <c r="R105" s="163"/>
      <c r="S105" s="187">
        <f>SUM(P105:R105)</f>
        <v>162485305</v>
      </c>
      <c r="T105" s="133"/>
      <c r="U105" s="28"/>
      <c r="V105" s="153"/>
      <c r="W105" s="163">
        <f>SUM($E105,T105:V105)</f>
        <v>162485305</v>
      </c>
      <c r="X105" s="149"/>
      <c r="Y105" s="153"/>
      <c r="Z105" s="163"/>
      <c r="AA105" s="163">
        <f>SUM(W105:Z105)</f>
        <v>162485305</v>
      </c>
      <c r="AB105" s="422">
        <f t="shared" si="35"/>
        <v>96</v>
      </c>
    </row>
    <row r="106" spans="1:28" customFormat="1">
      <c r="A106" s="12">
        <f t="shared" si="34"/>
        <v>97</v>
      </c>
      <c r="B106" s="7"/>
      <c r="C106" s="162"/>
      <c r="D106" s="159" t="s">
        <v>500</v>
      </c>
      <c r="E106" s="163"/>
      <c r="F106" s="160">
        <v>13609739</v>
      </c>
      <c r="G106" s="98"/>
      <c r="H106" s="153"/>
      <c r="I106" s="163">
        <f>SUM($E106,F106:H106)</f>
        <v>13609739</v>
      </c>
      <c r="J106" s="163"/>
      <c r="K106" s="163"/>
      <c r="L106" s="187">
        <f>SUM(I106:K106)</f>
        <v>13609739</v>
      </c>
      <c r="M106" s="112">
        <v>13609739</v>
      </c>
      <c r="N106" s="39"/>
      <c r="O106" s="153"/>
      <c r="P106" s="163">
        <f>SUM($E106,M106:O106)</f>
        <v>13609739</v>
      </c>
      <c r="Q106" s="163"/>
      <c r="R106" s="163"/>
      <c r="S106" s="187">
        <f>SUM(P106:R106)</f>
        <v>13609739</v>
      </c>
      <c r="T106" s="112">
        <v>13609739</v>
      </c>
      <c r="U106" s="39"/>
      <c r="V106" s="153"/>
      <c r="W106" s="163">
        <f>SUM($E106,T106:V106)</f>
        <v>13609739</v>
      </c>
      <c r="X106" s="149"/>
      <c r="Y106" s="153"/>
      <c r="Z106" s="163"/>
      <c r="AA106" s="163">
        <f>SUM(W106:Z106)</f>
        <v>13609739</v>
      </c>
      <c r="AB106" s="422">
        <f t="shared" si="35"/>
        <v>97</v>
      </c>
    </row>
    <row r="107" spans="1:28" customFormat="1">
      <c r="A107" s="12">
        <f t="shared" si="34"/>
        <v>98</v>
      </c>
      <c r="B107" s="7"/>
      <c r="C107" s="162"/>
      <c r="D107" s="164"/>
      <c r="E107" s="163"/>
      <c r="F107" s="160"/>
      <c r="G107" s="98"/>
      <c r="H107" s="153"/>
      <c r="I107" s="163">
        <f>SUM($E107,F107:H107)</f>
        <v>0</v>
      </c>
      <c r="J107" s="163"/>
      <c r="K107" s="163"/>
      <c r="L107" s="187">
        <f>SUM(I107:K107)</f>
        <v>0</v>
      </c>
      <c r="M107" s="112"/>
      <c r="N107" s="39"/>
      <c r="O107" s="153"/>
      <c r="P107" s="163">
        <f>SUM($E107,M107:O107)</f>
        <v>0</v>
      </c>
      <c r="Q107" s="163"/>
      <c r="R107" s="163"/>
      <c r="S107" s="187">
        <f>SUM(P107:R107)</f>
        <v>0</v>
      </c>
      <c r="T107" s="112"/>
      <c r="U107" s="39"/>
      <c r="V107" s="153"/>
      <c r="W107" s="163">
        <f>SUM($E107,T107:V107)</f>
        <v>0</v>
      </c>
      <c r="X107" s="149"/>
      <c r="Y107" s="153"/>
      <c r="Z107" s="163"/>
      <c r="AA107" s="163">
        <f>SUM(W107:Z107)</f>
        <v>0</v>
      </c>
      <c r="AB107" s="422">
        <f t="shared" si="35"/>
        <v>98</v>
      </c>
    </row>
    <row r="108" spans="1:28" s="1" customFormat="1">
      <c r="A108" s="12">
        <f t="shared" si="34"/>
        <v>99</v>
      </c>
      <c r="B108" s="7"/>
      <c r="C108" s="7"/>
      <c r="D108" s="31" t="s">
        <v>40</v>
      </c>
      <c r="E108" s="115"/>
      <c r="F108" s="170">
        <f>SUBTOTAL(9,F106:F107)</f>
        <v>13609739</v>
      </c>
      <c r="G108" s="40">
        <f t="shared" ref="G108:L108" si="50">SUBTOTAL(9,G106:G107)</f>
        <v>0</v>
      </c>
      <c r="H108" s="171">
        <f t="shared" si="50"/>
        <v>0</v>
      </c>
      <c r="I108" s="462">
        <f t="shared" si="50"/>
        <v>13609739</v>
      </c>
      <c r="J108" s="462">
        <f t="shared" si="50"/>
        <v>0</v>
      </c>
      <c r="K108" s="462">
        <f t="shared" si="50"/>
        <v>0</v>
      </c>
      <c r="L108" s="37">
        <f t="shared" si="50"/>
        <v>13609739</v>
      </c>
      <c r="M108" s="170">
        <f>SUBTOTAL(9,M106:M107)</f>
        <v>13609739</v>
      </c>
      <c r="N108" s="40">
        <f t="shared" ref="N108:S108" si="51">SUBTOTAL(9,N106:N107)</f>
        <v>0</v>
      </c>
      <c r="O108" s="171">
        <f t="shared" si="51"/>
        <v>0</v>
      </c>
      <c r="P108" s="462">
        <f t="shared" si="51"/>
        <v>13609739</v>
      </c>
      <c r="Q108" s="462">
        <f t="shared" si="51"/>
        <v>0</v>
      </c>
      <c r="R108" s="462">
        <f t="shared" si="51"/>
        <v>0</v>
      </c>
      <c r="S108" s="37">
        <f t="shared" si="51"/>
        <v>13609739</v>
      </c>
      <c r="T108" s="170">
        <f>SUBTOTAL(9,T106:T107)</f>
        <v>13609739</v>
      </c>
      <c r="U108" s="40">
        <f t="shared" ref="U108:AA108" si="52">SUBTOTAL(9,U106:U107)</f>
        <v>0</v>
      </c>
      <c r="V108" s="171">
        <f t="shared" si="52"/>
        <v>0</v>
      </c>
      <c r="W108" s="462">
        <f t="shared" si="52"/>
        <v>13609739</v>
      </c>
      <c r="X108" s="466">
        <f t="shared" si="52"/>
        <v>0</v>
      </c>
      <c r="Y108" s="450"/>
      <c r="Z108" s="462">
        <f t="shared" si="52"/>
        <v>0</v>
      </c>
      <c r="AA108" s="462">
        <f t="shared" si="52"/>
        <v>13609739</v>
      </c>
      <c r="AB108" s="422">
        <f t="shared" si="35"/>
        <v>99</v>
      </c>
    </row>
    <row r="109" spans="1:28" s="1" customFormat="1" ht="15.6" thickBot="1">
      <c r="A109" s="12">
        <f t="shared" si="34"/>
        <v>100</v>
      </c>
      <c r="B109" s="22"/>
      <c r="C109" s="22"/>
      <c r="D109" s="41" t="s">
        <v>44</v>
      </c>
      <c r="E109" s="308"/>
      <c r="F109" s="476">
        <f>SUBTOTAL(9,F104:F108,$E105)</f>
        <v>176095044</v>
      </c>
      <c r="G109" s="561"/>
      <c r="H109" s="571"/>
      <c r="I109" s="176">
        <f>SUBTOTAL(9,I104:I108)</f>
        <v>176095044</v>
      </c>
      <c r="J109" s="176">
        <f>SUBTOTAL(9,J104:J108)</f>
        <v>0</v>
      </c>
      <c r="K109" s="176">
        <f>SUBTOTAL(9,K104:K108)</f>
        <v>0</v>
      </c>
      <c r="L109" s="562">
        <f>SUBTOTAL(9,L104:L108)</f>
        <v>176095044</v>
      </c>
      <c r="M109" s="476">
        <f>SUBTOTAL(9,M104:M108,$E105)</f>
        <v>176095044</v>
      </c>
      <c r="N109" s="561"/>
      <c r="O109" s="571"/>
      <c r="P109" s="176">
        <f>SUBTOTAL(9,P104:P108)</f>
        <v>176095044</v>
      </c>
      <c r="Q109" s="176">
        <f>SUBTOTAL(9,Q104:Q108)</f>
        <v>0</v>
      </c>
      <c r="R109" s="176">
        <f>SUBTOTAL(9,R104:R108)</f>
        <v>0</v>
      </c>
      <c r="S109" s="562">
        <f>SUBTOTAL(9,S104:S108)</f>
        <v>176095044</v>
      </c>
      <c r="T109" s="476">
        <f>SUBTOTAL(9,T104:T108,$E105)</f>
        <v>176095044</v>
      </c>
      <c r="U109" s="387"/>
      <c r="V109" s="431"/>
      <c r="W109" s="470">
        <f>SUBTOTAL(9,W104:W108)</f>
        <v>176095044</v>
      </c>
      <c r="X109" s="177">
        <f>SUBTOTAL(9,X104:X108)</f>
        <v>0</v>
      </c>
      <c r="Y109" s="468"/>
      <c r="Z109" s="470">
        <f>SUBTOTAL(9,Z104:Z108)</f>
        <v>0</v>
      </c>
      <c r="AA109" s="470">
        <f>SUBTOTAL(9,AA104:AA108)</f>
        <v>176095044</v>
      </c>
      <c r="AB109" s="422">
        <f t="shared" si="35"/>
        <v>100</v>
      </c>
    </row>
    <row r="110" spans="1:28" s="1" customFormat="1" ht="15.6" thickTop="1">
      <c r="A110" s="12">
        <f t="shared" si="34"/>
        <v>101</v>
      </c>
      <c r="B110" s="4"/>
      <c r="C110" s="4"/>
      <c r="D110" s="31"/>
      <c r="E110" s="115"/>
      <c r="F110" s="111"/>
      <c r="G110" s="15"/>
      <c r="H110" s="363"/>
      <c r="I110" s="263">
        <f>SUM($E110,F110:H110)</f>
        <v>0</v>
      </c>
      <c r="J110" s="263"/>
      <c r="K110" s="263"/>
      <c r="L110" s="39">
        <f>SUM(I110:K110)</f>
        <v>0</v>
      </c>
      <c r="M110" s="111"/>
      <c r="N110" s="15"/>
      <c r="O110" s="363"/>
      <c r="P110" s="263">
        <f>SUM($E110,M110:O110)</f>
        <v>0</v>
      </c>
      <c r="Q110" s="263"/>
      <c r="R110" s="263"/>
      <c r="S110" s="39">
        <f>SUM(P110:R110)</f>
        <v>0</v>
      </c>
      <c r="T110" s="111"/>
      <c r="U110" s="15"/>
      <c r="V110" s="363"/>
      <c r="W110" s="263">
        <f>SUM($E110,T110:V110)</f>
        <v>0</v>
      </c>
      <c r="X110" s="112"/>
      <c r="Y110" s="469"/>
      <c r="Z110" s="263"/>
      <c r="AA110" s="263">
        <f>SUM(W110:Z110)</f>
        <v>0</v>
      </c>
      <c r="AB110" s="422">
        <f t="shared" si="35"/>
        <v>101</v>
      </c>
    </row>
    <row r="111" spans="1:28" customFormat="1">
      <c r="A111" s="12">
        <f t="shared" si="34"/>
        <v>102</v>
      </c>
      <c r="B111" s="7" t="s">
        <v>45</v>
      </c>
      <c r="C111" s="162">
        <v>112</v>
      </c>
      <c r="D111" s="165" t="s">
        <v>46</v>
      </c>
      <c r="E111" s="163">
        <v>191630298</v>
      </c>
      <c r="F111" s="112"/>
      <c r="G111" s="39"/>
      <c r="H111" s="153"/>
      <c r="I111" s="163">
        <f>SUM($E111,F111:H111)</f>
        <v>191630298</v>
      </c>
      <c r="J111" s="163"/>
      <c r="K111" s="163"/>
      <c r="L111" s="187">
        <f>SUM(I111:K111)</f>
        <v>191630298</v>
      </c>
      <c r="M111" s="112"/>
      <c r="N111" s="39"/>
      <c r="O111" s="153"/>
      <c r="P111" s="163">
        <f>SUM($E111,M111:O111)</f>
        <v>191630298</v>
      </c>
      <c r="Q111" s="163"/>
      <c r="R111" s="163"/>
      <c r="S111" s="187">
        <f>SUM(P111:R111)</f>
        <v>191630298</v>
      </c>
      <c r="T111" s="112"/>
      <c r="U111" s="39"/>
      <c r="V111" s="153"/>
      <c r="W111" s="163">
        <f>SUM($E111,T111:V111)</f>
        <v>191630298</v>
      </c>
      <c r="X111" s="149"/>
      <c r="Y111" s="153"/>
      <c r="Z111" s="163"/>
      <c r="AA111" s="163">
        <f>SUM(W111:Z111)</f>
        <v>191630298</v>
      </c>
      <c r="AB111" s="422">
        <f t="shared" si="35"/>
        <v>102</v>
      </c>
    </row>
    <row r="112" spans="1:28" s="1" customFormat="1">
      <c r="A112" s="12">
        <f t="shared" si="34"/>
        <v>103</v>
      </c>
      <c r="B112" s="7"/>
      <c r="C112" s="7"/>
      <c r="D112" s="31"/>
      <c r="E112" s="115"/>
      <c r="F112" s="112"/>
      <c r="G112" s="39"/>
      <c r="H112" s="370"/>
      <c r="I112" s="115">
        <f>SUM($E112,F112:H112)</f>
        <v>0</v>
      </c>
      <c r="J112" s="115"/>
      <c r="K112" s="115"/>
      <c r="L112" s="14">
        <f>SUM(I112:K112)</f>
        <v>0</v>
      </c>
      <c r="M112" s="112"/>
      <c r="N112" s="39"/>
      <c r="O112" s="370"/>
      <c r="P112" s="115">
        <f>SUM($E112,M112:O112)</f>
        <v>0</v>
      </c>
      <c r="Q112" s="115"/>
      <c r="R112" s="115"/>
      <c r="S112" s="14">
        <f>SUM(P112:R112)</f>
        <v>0</v>
      </c>
      <c r="T112" s="112"/>
      <c r="U112" s="39"/>
      <c r="V112" s="370"/>
      <c r="W112" s="115">
        <f>SUM($E112,T112:V112)</f>
        <v>0</v>
      </c>
      <c r="X112" s="118"/>
      <c r="Y112" s="370"/>
      <c r="Z112" s="115"/>
      <c r="AA112" s="115">
        <f>SUM(W112:Z112)</f>
        <v>0</v>
      </c>
      <c r="AB112" s="422">
        <f t="shared" si="35"/>
        <v>103</v>
      </c>
    </row>
    <row r="113" spans="1:28" s="1" customFormat="1">
      <c r="A113" s="12">
        <f t="shared" si="34"/>
        <v>104</v>
      </c>
      <c r="B113" s="7"/>
      <c r="C113" s="7"/>
      <c r="D113" s="31" t="s">
        <v>40</v>
      </c>
      <c r="E113" s="115"/>
      <c r="F113" s="170">
        <f t="shared" ref="F113:V113" si="53">SUBTOTAL(9,F112:F112)</f>
        <v>0</v>
      </c>
      <c r="G113" s="40">
        <f t="shared" si="53"/>
        <v>0</v>
      </c>
      <c r="H113" s="171">
        <f t="shared" si="53"/>
        <v>0</v>
      </c>
      <c r="I113" s="462">
        <f t="shared" si="53"/>
        <v>0</v>
      </c>
      <c r="J113" s="462">
        <f t="shared" si="53"/>
        <v>0</v>
      </c>
      <c r="K113" s="462">
        <f t="shared" si="53"/>
        <v>0</v>
      </c>
      <c r="L113" s="37">
        <f t="shared" si="53"/>
        <v>0</v>
      </c>
      <c r="M113" s="170">
        <f t="shared" si="53"/>
        <v>0</v>
      </c>
      <c r="N113" s="40">
        <f t="shared" si="53"/>
        <v>0</v>
      </c>
      <c r="O113" s="171">
        <f t="shared" si="53"/>
        <v>0</v>
      </c>
      <c r="P113" s="462">
        <f t="shared" si="53"/>
        <v>0</v>
      </c>
      <c r="Q113" s="462">
        <f t="shared" si="53"/>
        <v>0</v>
      </c>
      <c r="R113" s="462">
        <f t="shared" si="53"/>
        <v>0</v>
      </c>
      <c r="S113" s="37">
        <f t="shared" si="53"/>
        <v>0</v>
      </c>
      <c r="T113" s="170">
        <f t="shared" si="53"/>
        <v>0</v>
      </c>
      <c r="U113" s="40">
        <f t="shared" si="53"/>
        <v>0</v>
      </c>
      <c r="V113" s="171">
        <f t="shared" si="53"/>
        <v>0</v>
      </c>
      <c r="W113" s="462">
        <f>SUBTOTAL(9,W112:W112)</f>
        <v>0</v>
      </c>
      <c r="X113" s="466">
        <f>SUBTOTAL(9,X112:X112)</f>
        <v>0</v>
      </c>
      <c r="Y113" s="450"/>
      <c r="Z113" s="462">
        <f>SUBTOTAL(9,Z112:Z112)</f>
        <v>0</v>
      </c>
      <c r="AA113" s="462">
        <f>SUBTOTAL(9,AA112:AA112)</f>
        <v>0</v>
      </c>
      <c r="AB113" s="422">
        <f t="shared" si="35"/>
        <v>104</v>
      </c>
    </row>
    <row r="114" spans="1:28" s="1" customFormat="1" ht="15.6" thickBot="1">
      <c r="A114" s="12">
        <f t="shared" si="34"/>
        <v>105</v>
      </c>
      <c r="B114" s="22"/>
      <c r="C114" s="22"/>
      <c r="D114" s="41" t="s">
        <v>47</v>
      </c>
      <c r="E114" s="308"/>
      <c r="F114" s="476">
        <f>SUBTOTAL(9,F110:F113,$E111)</f>
        <v>191630298</v>
      </c>
      <c r="G114" s="561"/>
      <c r="H114" s="571"/>
      <c r="I114" s="176">
        <f>SUBTOTAL(9,I110:I113)</f>
        <v>191630298</v>
      </c>
      <c r="J114" s="176">
        <f>SUBTOTAL(9,J110:J113)</f>
        <v>0</v>
      </c>
      <c r="K114" s="176">
        <f>SUBTOTAL(9,K110:K113)</f>
        <v>0</v>
      </c>
      <c r="L114" s="562">
        <f>SUBTOTAL(9,L110:L113)</f>
        <v>191630298</v>
      </c>
      <c r="M114" s="476">
        <f>SUBTOTAL(9,M110:M113,$E111)</f>
        <v>191630298</v>
      </c>
      <c r="N114" s="561"/>
      <c r="O114" s="571"/>
      <c r="P114" s="176">
        <f>SUBTOTAL(9,P110:P113)</f>
        <v>191630298</v>
      </c>
      <c r="Q114" s="176">
        <f>SUBTOTAL(9,Q110:Q113)</f>
        <v>0</v>
      </c>
      <c r="R114" s="176">
        <f>SUBTOTAL(9,R110:R113)</f>
        <v>0</v>
      </c>
      <c r="S114" s="562">
        <f>SUBTOTAL(9,S110:S113)</f>
        <v>191630298</v>
      </c>
      <c r="T114" s="476">
        <f>SUBTOTAL(9,T110:T113,$E111)</f>
        <v>191630298</v>
      </c>
      <c r="U114" s="387"/>
      <c r="V114" s="431"/>
      <c r="W114" s="470">
        <f>SUBTOTAL(9,W110:W113)</f>
        <v>191630298</v>
      </c>
      <c r="X114" s="177">
        <f>SUBTOTAL(9,X110:X113)</f>
        <v>0</v>
      </c>
      <c r="Y114" s="468"/>
      <c r="Z114" s="470">
        <f>SUBTOTAL(9,Z110:Z113)</f>
        <v>0</v>
      </c>
      <c r="AA114" s="470">
        <f>SUBTOTAL(9,AA110:AA113)</f>
        <v>191630298</v>
      </c>
      <c r="AB114" s="422">
        <f t="shared" si="35"/>
        <v>105</v>
      </c>
    </row>
    <row r="115" spans="1:28" customFormat="1" ht="15.6" thickTop="1">
      <c r="A115" s="12">
        <f t="shared" si="34"/>
        <v>106</v>
      </c>
      <c r="B115" s="7"/>
      <c r="C115" s="162"/>
      <c r="D115" s="152"/>
      <c r="E115" s="163"/>
      <c r="F115" s="132"/>
      <c r="G115" s="129"/>
      <c r="H115" s="153"/>
      <c r="I115" s="163">
        <f>SUM($E115,F115:H115)</f>
        <v>0</v>
      </c>
      <c r="J115" s="163"/>
      <c r="K115" s="163"/>
      <c r="L115" s="187">
        <f>SUM(I115:K115)</f>
        <v>0</v>
      </c>
      <c r="M115" s="133"/>
      <c r="N115" s="28"/>
      <c r="O115" s="153"/>
      <c r="P115" s="163">
        <f>SUM($E115,M115:O115)</f>
        <v>0</v>
      </c>
      <c r="Q115" s="163"/>
      <c r="R115" s="163"/>
      <c r="S115" s="187">
        <f>SUM(P115:R115)</f>
        <v>0</v>
      </c>
      <c r="T115" s="133"/>
      <c r="U115" s="28"/>
      <c r="V115" s="153"/>
      <c r="W115" s="163">
        <f>SUM($E115,T115:V115)</f>
        <v>0</v>
      </c>
      <c r="X115" s="149"/>
      <c r="Y115" s="153"/>
      <c r="Z115" s="163"/>
      <c r="AA115" s="153">
        <f>SUM(W115:Z115)</f>
        <v>0</v>
      </c>
      <c r="AB115" s="422">
        <f t="shared" si="35"/>
        <v>106</v>
      </c>
    </row>
    <row r="116" spans="1:28" customFormat="1">
      <c r="A116" s="12">
        <f t="shared" si="34"/>
        <v>107</v>
      </c>
      <c r="B116" s="7" t="s">
        <v>367</v>
      </c>
      <c r="C116" s="162">
        <v>109</v>
      </c>
      <c r="D116" s="146" t="s">
        <v>368</v>
      </c>
      <c r="E116" s="163"/>
      <c r="F116" s="132"/>
      <c r="G116" s="129"/>
      <c r="H116" s="153"/>
      <c r="I116" s="163">
        <f>SUM($E116,F116:H116)</f>
        <v>0</v>
      </c>
      <c r="J116" s="163"/>
      <c r="K116" s="163"/>
      <c r="L116" s="187">
        <f>SUM(I116:K116)</f>
        <v>0</v>
      </c>
      <c r="M116" s="133"/>
      <c r="N116" s="28"/>
      <c r="O116" s="153"/>
      <c r="P116" s="163">
        <f>SUM($E116,M116:O116)</f>
        <v>0</v>
      </c>
      <c r="Q116" s="163"/>
      <c r="R116" s="163"/>
      <c r="S116" s="187">
        <f>SUM(P116:R116)</f>
        <v>0</v>
      </c>
      <c r="T116" s="133"/>
      <c r="U116" s="28"/>
      <c r="V116" s="153"/>
      <c r="W116" s="163">
        <f>SUM($E116,T116:V116)</f>
        <v>0</v>
      </c>
      <c r="X116" s="149"/>
      <c r="Y116" s="153"/>
      <c r="Z116" s="163"/>
      <c r="AA116" s="153">
        <f>SUM(W116:Z116)</f>
        <v>0</v>
      </c>
      <c r="AB116" s="422">
        <f t="shared" si="35"/>
        <v>107</v>
      </c>
    </row>
    <row r="117" spans="1:28" customFormat="1">
      <c r="A117" s="12">
        <f t="shared" si="34"/>
        <v>108</v>
      </c>
      <c r="B117" s="7"/>
      <c r="C117" s="162"/>
      <c r="D117" s="159" t="s">
        <v>501</v>
      </c>
      <c r="E117" s="163"/>
      <c r="F117" s="132"/>
      <c r="G117" s="129">
        <v>250000000</v>
      </c>
      <c r="H117" s="153"/>
      <c r="I117" s="163">
        <f>SUM($E117,F117:H117)</f>
        <v>250000000</v>
      </c>
      <c r="J117" s="163"/>
      <c r="K117" s="163"/>
      <c r="L117" s="187">
        <f>SUM(I117:K117)</f>
        <v>250000000</v>
      </c>
      <c r="M117" s="133"/>
      <c r="N117" s="39">
        <v>128000000</v>
      </c>
      <c r="O117" s="153"/>
      <c r="P117" s="163">
        <f>SUM($E117,M117:O117)</f>
        <v>128000000</v>
      </c>
      <c r="Q117" s="163"/>
      <c r="R117" s="163"/>
      <c r="S117" s="187">
        <f>SUM(P117:R117)</f>
        <v>128000000</v>
      </c>
      <c r="T117" s="133"/>
      <c r="U117" s="39">
        <v>128000000</v>
      </c>
      <c r="V117" s="153"/>
      <c r="W117" s="163">
        <f>SUM($E117,T117:V117)</f>
        <v>128000000</v>
      </c>
      <c r="X117" s="149"/>
      <c r="Y117" s="153"/>
      <c r="Z117" s="163"/>
      <c r="AA117" s="153">
        <f>SUM(W117:Z117)</f>
        <v>128000000</v>
      </c>
      <c r="AB117" s="422">
        <f t="shared" si="35"/>
        <v>108</v>
      </c>
    </row>
    <row r="118" spans="1:28" customFormat="1">
      <c r="A118" s="12">
        <f t="shared" si="34"/>
        <v>109</v>
      </c>
      <c r="B118" s="7"/>
      <c r="C118" s="162"/>
      <c r="D118" s="164"/>
      <c r="E118" s="163"/>
      <c r="F118" s="160"/>
      <c r="G118" s="98"/>
      <c r="H118" s="153"/>
      <c r="I118" s="163">
        <f>SUM($E118,F118:H118)</f>
        <v>0</v>
      </c>
      <c r="J118" s="163"/>
      <c r="K118" s="163"/>
      <c r="L118" s="187">
        <f>SUM(I118:K118)</f>
        <v>0</v>
      </c>
      <c r="M118" s="112"/>
      <c r="N118" s="39"/>
      <c r="O118" s="153"/>
      <c r="P118" s="163">
        <f>SUM($E118,M118:O118)</f>
        <v>0</v>
      </c>
      <c r="Q118" s="163"/>
      <c r="R118" s="163"/>
      <c r="S118" s="187">
        <f>SUM(P118:R118)</f>
        <v>0</v>
      </c>
      <c r="T118" s="112"/>
      <c r="U118" s="39"/>
      <c r="V118" s="153"/>
      <c r="W118" s="163">
        <f>SUM($E118,T118:V118)</f>
        <v>0</v>
      </c>
      <c r="X118" s="149"/>
      <c r="Y118" s="153"/>
      <c r="Z118" s="163"/>
      <c r="AA118" s="153">
        <f>SUM(W118:Z118)</f>
        <v>0</v>
      </c>
      <c r="AB118" s="422">
        <f t="shared" si="35"/>
        <v>109</v>
      </c>
    </row>
    <row r="119" spans="1:28" customFormat="1">
      <c r="A119" s="12">
        <f t="shared" si="34"/>
        <v>110</v>
      </c>
      <c r="B119" s="7"/>
      <c r="C119" s="162"/>
      <c r="D119" s="165" t="s">
        <v>40</v>
      </c>
      <c r="E119" s="163"/>
      <c r="F119" s="166">
        <f t="shared" ref="F119:S119" si="54">SUBTOTAL(9,F117:F118)</f>
        <v>0</v>
      </c>
      <c r="G119" s="167">
        <f t="shared" si="54"/>
        <v>250000000</v>
      </c>
      <c r="H119" s="168">
        <f t="shared" si="54"/>
        <v>0</v>
      </c>
      <c r="I119" s="169">
        <f t="shared" si="54"/>
        <v>250000000</v>
      </c>
      <c r="J119" s="169">
        <f t="shared" si="54"/>
        <v>0</v>
      </c>
      <c r="K119" s="169">
        <f t="shared" si="54"/>
        <v>0</v>
      </c>
      <c r="L119" s="167">
        <f t="shared" si="54"/>
        <v>250000000</v>
      </c>
      <c r="M119" s="170">
        <f>SUBTOTAL(9,M117:M118)</f>
        <v>0</v>
      </c>
      <c r="N119" s="40">
        <f t="shared" si="54"/>
        <v>128000000</v>
      </c>
      <c r="O119" s="171">
        <f t="shared" si="54"/>
        <v>0</v>
      </c>
      <c r="P119" s="172">
        <f t="shared" si="54"/>
        <v>128000000</v>
      </c>
      <c r="Q119" s="172">
        <f t="shared" si="54"/>
        <v>0</v>
      </c>
      <c r="R119" s="172">
        <f t="shared" si="54"/>
        <v>0</v>
      </c>
      <c r="S119" s="40">
        <f t="shared" si="54"/>
        <v>128000000</v>
      </c>
      <c r="T119" s="170">
        <f>SUBTOTAL(9,T117:T118)</f>
        <v>0</v>
      </c>
      <c r="U119" s="40">
        <f t="shared" ref="U119:AA119" si="55">SUBTOTAL(9,U117:U118)</f>
        <v>128000000</v>
      </c>
      <c r="V119" s="171">
        <f t="shared" si="55"/>
        <v>0</v>
      </c>
      <c r="W119" s="172">
        <f t="shared" si="55"/>
        <v>128000000</v>
      </c>
      <c r="X119" s="170">
        <f t="shared" si="55"/>
        <v>0</v>
      </c>
      <c r="Y119" s="171"/>
      <c r="Z119" s="172">
        <f t="shared" si="55"/>
        <v>0</v>
      </c>
      <c r="AA119" s="171">
        <f t="shared" si="55"/>
        <v>128000000</v>
      </c>
      <c r="AB119" s="422">
        <f t="shared" si="35"/>
        <v>110</v>
      </c>
    </row>
    <row r="120" spans="1:28" customFormat="1" ht="15.6" thickBot="1">
      <c r="A120" s="12">
        <f t="shared" si="34"/>
        <v>111</v>
      </c>
      <c r="B120" s="22"/>
      <c r="C120" s="173"/>
      <c r="D120" s="174" t="s">
        <v>514</v>
      </c>
      <c r="E120" s="309"/>
      <c r="F120" s="601">
        <f>SUBTOTAL(9,$E116,F115:F119)</f>
        <v>0</v>
      </c>
      <c r="G120" s="602" t="s">
        <v>6</v>
      </c>
      <c r="H120" s="603"/>
      <c r="I120" s="175">
        <f>SUBTOTAL(9,I115:I119)</f>
        <v>250000000</v>
      </c>
      <c r="J120" s="175">
        <f>SUBTOTAL(9,J115:J119)</f>
        <v>0</v>
      </c>
      <c r="K120" s="175">
        <f>SUBTOTAL(9,K115:K119)</f>
        <v>0</v>
      </c>
      <c r="L120" s="599">
        <f>SUBTOTAL(9,L115:L119)</f>
        <v>250000000</v>
      </c>
      <c r="M120" s="474">
        <f>SUBTOTAL(9,$E116,M115:M119)</f>
        <v>0</v>
      </c>
      <c r="N120" s="572" t="s">
        <v>6</v>
      </c>
      <c r="O120" s="573"/>
      <c r="P120" s="176">
        <f>SUBTOTAL(9,P115:P119)</f>
        <v>128000000</v>
      </c>
      <c r="Q120" s="176">
        <f>SUBTOTAL(9,Q115:Q119)</f>
        <v>0</v>
      </c>
      <c r="R120" s="176">
        <f>SUBTOTAL(9,R115:R119)</f>
        <v>0</v>
      </c>
      <c r="S120" s="562">
        <f>SUBTOTAL(9,S115:S119)</f>
        <v>128000000</v>
      </c>
      <c r="T120" s="476">
        <f>SUBTOTAL(9,$E116,T115:T119)</f>
        <v>0</v>
      </c>
      <c r="U120" s="387" t="s">
        <v>6</v>
      </c>
      <c r="V120" s="431"/>
      <c r="W120" s="176">
        <f>SUBTOTAL(9,W115:W119)</f>
        <v>128000000</v>
      </c>
      <c r="X120" s="510">
        <f>SUBTOTAL(9,X115:X119)</f>
        <v>0</v>
      </c>
      <c r="Y120" s="508"/>
      <c r="Z120" s="532">
        <f>SUBTOTAL(9,Z115:Z119)</f>
        <v>0</v>
      </c>
      <c r="AA120" s="508">
        <f>SUBTOTAL(9,AA115:AA119)</f>
        <v>128000000</v>
      </c>
      <c r="AB120" s="422">
        <f t="shared" si="35"/>
        <v>111</v>
      </c>
    </row>
    <row r="121" spans="1:28" s="1" customFormat="1" ht="15.6" thickTop="1">
      <c r="A121" s="12">
        <f t="shared" si="34"/>
        <v>112</v>
      </c>
      <c r="B121" s="7"/>
      <c r="C121" s="7"/>
      <c r="D121" s="31"/>
      <c r="E121" s="115"/>
      <c r="F121" s="112"/>
      <c r="G121" s="39"/>
      <c r="H121" s="370"/>
      <c r="I121" s="115">
        <f t="shared" ref="I121:I131" si="56">SUM($E121,F121:H121)</f>
        <v>0</v>
      </c>
      <c r="J121" s="115"/>
      <c r="K121" s="115"/>
      <c r="L121" s="14">
        <f t="shared" ref="L121:L131" si="57">SUM(I121:K121)</f>
        <v>0</v>
      </c>
      <c r="M121" s="112"/>
      <c r="N121" s="39"/>
      <c r="O121" s="370"/>
      <c r="P121" s="115">
        <f t="shared" ref="P121:P131" si="58">SUM($E121,M121:O121)</f>
        <v>0</v>
      </c>
      <c r="Q121" s="115"/>
      <c r="R121" s="115"/>
      <c r="S121" s="14">
        <f>SUM(P121:R121)</f>
        <v>0</v>
      </c>
      <c r="T121" s="112"/>
      <c r="U121" s="39"/>
      <c r="V121" s="370"/>
      <c r="W121" s="115">
        <f t="shared" ref="W121:W131" si="59">SUM($E121,T121:V121)</f>
        <v>0</v>
      </c>
      <c r="X121" s="118"/>
      <c r="Y121" s="370"/>
      <c r="Z121" s="115"/>
      <c r="AA121" s="370">
        <f t="shared" ref="AA121:AA131" si="60">SUM(W121:Z121)</f>
        <v>0</v>
      </c>
      <c r="AB121" s="422">
        <f t="shared" si="35"/>
        <v>112</v>
      </c>
    </row>
    <row r="122" spans="1:28" customFormat="1">
      <c r="A122" s="12">
        <f t="shared" si="34"/>
        <v>113</v>
      </c>
      <c r="B122" s="7" t="s">
        <v>48</v>
      </c>
      <c r="C122" s="162">
        <v>113</v>
      </c>
      <c r="D122" s="165" t="s">
        <v>49</v>
      </c>
      <c r="E122" s="163">
        <f>20616033+233740696</f>
        <v>254356729</v>
      </c>
      <c r="F122" s="160"/>
      <c r="G122" s="98"/>
      <c r="H122" s="153"/>
      <c r="I122" s="163">
        <f t="shared" si="56"/>
        <v>254356729</v>
      </c>
      <c r="J122" s="163"/>
      <c r="K122" s="163"/>
      <c r="L122" s="187">
        <f t="shared" si="57"/>
        <v>254356729</v>
      </c>
      <c r="M122" s="112"/>
      <c r="N122" s="39"/>
      <c r="O122" s="153"/>
      <c r="P122" s="163">
        <f t="shared" si="58"/>
        <v>254356729</v>
      </c>
      <c r="Q122" s="163"/>
      <c r="R122" s="163"/>
      <c r="S122" s="187">
        <f t="shared" ref="S122:S130" si="61">SUM(P122:R122)</f>
        <v>254356729</v>
      </c>
      <c r="T122" s="112"/>
      <c r="U122" s="39"/>
      <c r="V122" s="153"/>
      <c r="W122" s="163">
        <f t="shared" si="59"/>
        <v>254356729</v>
      </c>
      <c r="X122" s="149"/>
      <c r="Y122" s="153"/>
      <c r="Z122" s="163"/>
      <c r="AA122" s="153">
        <f t="shared" si="60"/>
        <v>254356729</v>
      </c>
      <c r="AB122" s="422">
        <f t="shared" si="35"/>
        <v>113</v>
      </c>
    </row>
    <row r="123" spans="1:28" customFormat="1">
      <c r="A123" s="12">
        <f t="shared" si="34"/>
        <v>114</v>
      </c>
      <c r="B123" s="7"/>
      <c r="C123" s="162"/>
      <c r="D123" s="159" t="s">
        <v>502</v>
      </c>
      <c r="E123" s="163"/>
      <c r="F123" s="160">
        <v>11687035</v>
      </c>
      <c r="G123" s="98"/>
      <c r="H123" s="153"/>
      <c r="I123" s="163">
        <f t="shared" si="56"/>
        <v>11687035</v>
      </c>
      <c r="J123" s="163"/>
      <c r="K123" s="163"/>
      <c r="L123" s="187">
        <f t="shared" si="57"/>
        <v>11687035</v>
      </c>
      <c r="M123" s="112">
        <v>11687035</v>
      </c>
      <c r="N123" s="39"/>
      <c r="O123" s="153"/>
      <c r="P123" s="163">
        <f t="shared" si="58"/>
        <v>11687035</v>
      </c>
      <c r="Q123" s="163"/>
      <c r="R123" s="163"/>
      <c r="S123" s="187">
        <f t="shared" si="61"/>
        <v>11687035</v>
      </c>
      <c r="T123" s="112">
        <v>11687035</v>
      </c>
      <c r="U123" s="39"/>
      <c r="V123" s="153"/>
      <c r="W123" s="163">
        <f t="shared" si="59"/>
        <v>11687035</v>
      </c>
      <c r="X123" s="149"/>
      <c r="Y123" s="153"/>
      <c r="Z123" s="163"/>
      <c r="AA123" s="153">
        <f t="shared" si="60"/>
        <v>11687035</v>
      </c>
      <c r="AB123" s="422">
        <f t="shared" si="35"/>
        <v>114</v>
      </c>
    </row>
    <row r="124" spans="1:28" customFormat="1">
      <c r="A124" s="12">
        <f t="shared" si="34"/>
        <v>115</v>
      </c>
      <c r="B124" s="7"/>
      <c r="C124" s="162"/>
      <c r="D124" s="159" t="s">
        <v>503</v>
      </c>
      <c r="E124" s="163"/>
      <c r="F124" s="160"/>
      <c r="G124" s="98"/>
      <c r="H124" s="153"/>
      <c r="I124" s="163"/>
      <c r="J124" s="163"/>
      <c r="K124" s="163"/>
      <c r="L124" s="187"/>
      <c r="M124" s="112">
        <v>550142</v>
      </c>
      <c r="N124" s="39"/>
      <c r="O124" s="153"/>
      <c r="P124" s="163">
        <f t="shared" si="58"/>
        <v>550142</v>
      </c>
      <c r="Q124" s="163"/>
      <c r="R124" s="163"/>
      <c r="S124" s="187">
        <f t="shared" si="61"/>
        <v>550142</v>
      </c>
      <c r="T124" s="112">
        <v>550142</v>
      </c>
      <c r="U124" s="39"/>
      <c r="V124" s="153"/>
      <c r="W124" s="163">
        <f t="shared" si="59"/>
        <v>550142</v>
      </c>
      <c r="X124" s="149"/>
      <c r="Y124" s="153"/>
      <c r="Z124" s="163"/>
      <c r="AA124" s="153">
        <f t="shared" si="60"/>
        <v>550142</v>
      </c>
      <c r="AB124" s="422">
        <f t="shared" si="35"/>
        <v>115</v>
      </c>
    </row>
    <row r="125" spans="1:28" customFormat="1">
      <c r="A125" s="12">
        <f t="shared" si="34"/>
        <v>116</v>
      </c>
      <c r="B125" s="7"/>
      <c r="C125" s="162"/>
      <c r="D125" s="159" t="s">
        <v>504</v>
      </c>
      <c r="E125" s="163"/>
      <c r="F125" s="160"/>
      <c r="G125" s="98"/>
      <c r="H125" s="153"/>
      <c r="I125" s="163"/>
      <c r="J125" s="163"/>
      <c r="K125" s="163"/>
      <c r="L125" s="187"/>
      <c r="M125" s="112">
        <v>250000</v>
      </c>
      <c r="N125" s="39"/>
      <c r="O125" s="153"/>
      <c r="P125" s="163">
        <f t="shared" si="58"/>
        <v>250000</v>
      </c>
      <c r="Q125" s="163"/>
      <c r="R125" s="163"/>
      <c r="S125" s="187">
        <f t="shared" si="61"/>
        <v>250000</v>
      </c>
      <c r="T125" s="112">
        <v>250000</v>
      </c>
      <c r="U125" s="39"/>
      <c r="V125" s="153"/>
      <c r="W125" s="163">
        <f t="shared" si="59"/>
        <v>250000</v>
      </c>
      <c r="X125" s="149"/>
      <c r="Y125" s="153"/>
      <c r="Z125" s="163"/>
      <c r="AA125" s="153">
        <f t="shared" si="60"/>
        <v>250000</v>
      </c>
      <c r="AB125" s="422">
        <f t="shared" si="35"/>
        <v>116</v>
      </c>
    </row>
    <row r="126" spans="1:28" customFormat="1">
      <c r="A126" s="12">
        <f t="shared" si="34"/>
        <v>117</v>
      </c>
      <c r="B126" s="7"/>
      <c r="C126" s="162"/>
      <c r="D126" s="159" t="s">
        <v>505</v>
      </c>
      <c r="E126" s="163"/>
      <c r="F126" s="160"/>
      <c r="G126" s="98"/>
      <c r="H126" s="153"/>
      <c r="I126" s="163"/>
      <c r="J126" s="163"/>
      <c r="K126" s="163"/>
      <c r="L126" s="187"/>
      <c r="M126" s="112">
        <v>72450</v>
      </c>
      <c r="N126" s="39"/>
      <c r="O126" s="153"/>
      <c r="P126" s="163">
        <f t="shared" si="58"/>
        <v>72450</v>
      </c>
      <c r="Q126" s="163"/>
      <c r="R126" s="163"/>
      <c r="S126" s="187">
        <f t="shared" si="61"/>
        <v>72450</v>
      </c>
      <c r="T126" s="112">
        <v>72450</v>
      </c>
      <c r="U126" s="39"/>
      <c r="V126" s="153"/>
      <c r="W126" s="163">
        <f t="shared" si="59"/>
        <v>72450</v>
      </c>
      <c r="X126" s="149"/>
      <c r="Y126" s="153"/>
      <c r="Z126" s="163"/>
      <c r="AA126" s="153">
        <f t="shared" si="60"/>
        <v>72450</v>
      </c>
      <c r="AB126" s="422">
        <f t="shared" si="35"/>
        <v>117</v>
      </c>
    </row>
    <row r="127" spans="1:28" customFormat="1">
      <c r="A127" s="12">
        <f t="shared" si="34"/>
        <v>118</v>
      </c>
      <c r="B127" s="7"/>
      <c r="C127" s="162"/>
      <c r="D127" s="159" t="s">
        <v>506</v>
      </c>
      <c r="E127" s="163"/>
      <c r="F127" s="160"/>
      <c r="G127" s="98"/>
      <c r="H127" s="153"/>
      <c r="I127" s="163"/>
      <c r="J127" s="163"/>
      <c r="K127" s="163"/>
      <c r="L127" s="187"/>
      <c r="M127" s="112">
        <v>72450</v>
      </c>
      <c r="N127" s="39"/>
      <c r="O127" s="153"/>
      <c r="P127" s="163">
        <f t="shared" si="58"/>
        <v>72450</v>
      </c>
      <c r="Q127" s="163"/>
      <c r="R127" s="163"/>
      <c r="S127" s="187">
        <f t="shared" si="61"/>
        <v>72450</v>
      </c>
      <c r="T127" s="112">
        <v>72450</v>
      </c>
      <c r="U127" s="39"/>
      <c r="V127" s="153"/>
      <c r="W127" s="163">
        <f t="shared" si="59"/>
        <v>72450</v>
      </c>
      <c r="X127" s="149"/>
      <c r="Y127" s="153"/>
      <c r="Z127" s="163"/>
      <c r="AA127" s="153">
        <f t="shared" si="60"/>
        <v>72450</v>
      </c>
      <c r="AB127" s="422">
        <f t="shared" si="35"/>
        <v>118</v>
      </c>
    </row>
    <row r="128" spans="1:28" customFormat="1">
      <c r="A128" s="12">
        <f t="shared" si="34"/>
        <v>119</v>
      </c>
      <c r="B128" s="7"/>
      <c r="C128" s="162"/>
      <c r="D128" s="159" t="s">
        <v>507</v>
      </c>
      <c r="E128" s="163"/>
      <c r="F128" s="160"/>
      <c r="G128" s="98"/>
      <c r="H128" s="153"/>
      <c r="I128" s="163"/>
      <c r="J128" s="163"/>
      <c r="K128" s="163"/>
      <c r="L128" s="187"/>
      <c r="M128" s="112">
        <v>72450</v>
      </c>
      <c r="N128" s="39"/>
      <c r="O128" s="153"/>
      <c r="P128" s="163">
        <f t="shared" si="58"/>
        <v>72450</v>
      </c>
      <c r="Q128" s="163"/>
      <c r="R128" s="163"/>
      <c r="S128" s="187">
        <f t="shared" si="61"/>
        <v>72450</v>
      </c>
      <c r="T128" s="112">
        <v>72450</v>
      </c>
      <c r="U128" s="39"/>
      <c r="V128" s="153"/>
      <c r="W128" s="163">
        <f t="shared" si="59"/>
        <v>72450</v>
      </c>
      <c r="X128" s="149"/>
      <c r="Y128" s="153"/>
      <c r="Z128" s="163"/>
      <c r="AA128" s="153">
        <f t="shared" si="60"/>
        <v>72450</v>
      </c>
      <c r="AB128" s="422">
        <f t="shared" si="35"/>
        <v>119</v>
      </c>
    </row>
    <row r="129" spans="1:28" customFormat="1">
      <c r="A129" s="12">
        <f t="shared" si="34"/>
        <v>120</v>
      </c>
      <c r="B129" s="7"/>
      <c r="C129" s="162"/>
      <c r="D129" s="159" t="s">
        <v>508</v>
      </c>
      <c r="E129" s="163"/>
      <c r="F129" s="160"/>
      <c r="G129" s="98"/>
      <c r="H129" s="153"/>
      <c r="I129" s="163"/>
      <c r="J129" s="163"/>
      <c r="K129" s="163"/>
      <c r="L129" s="187"/>
      <c r="M129" s="112">
        <v>72450</v>
      </c>
      <c r="N129" s="39"/>
      <c r="O129" s="153"/>
      <c r="P129" s="163">
        <f t="shared" si="58"/>
        <v>72450</v>
      </c>
      <c r="Q129" s="163"/>
      <c r="R129" s="163"/>
      <c r="S129" s="187">
        <f t="shared" si="61"/>
        <v>72450</v>
      </c>
      <c r="T129" s="112">
        <v>72450</v>
      </c>
      <c r="U129" s="39"/>
      <c r="V129" s="153"/>
      <c r="W129" s="163">
        <f t="shared" si="59"/>
        <v>72450</v>
      </c>
      <c r="X129" s="149"/>
      <c r="Y129" s="153"/>
      <c r="Z129" s="163"/>
      <c r="AA129" s="153">
        <f t="shared" si="60"/>
        <v>72450</v>
      </c>
      <c r="AB129" s="422">
        <f t="shared" si="35"/>
        <v>120</v>
      </c>
    </row>
    <row r="130" spans="1:28" customFormat="1">
      <c r="A130" s="12">
        <f t="shared" si="34"/>
        <v>121</v>
      </c>
      <c r="B130" s="7"/>
      <c r="C130" s="162"/>
      <c r="D130" s="159" t="s">
        <v>509</v>
      </c>
      <c r="E130" s="163"/>
      <c r="F130" s="160"/>
      <c r="G130" s="98"/>
      <c r="H130" s="153"/>
      <c r="I130" s="163"/>
      <c r="J130" s="163"/>
      <c r="K130" s="163"/>
      <c r="L130" s="187"/>
      <c r="M130" s="112">
        <v>33075</v>
      </c>
      <c r="N130" s="39"/>
      <c r="O130" s="153"/>
      <c r="P130" s="163">
        <f t="shared" si="58"/>
        <v>33075</v>
      </c>
      <c r="Q130" s="163"/>
      <c r="R130" s="163"/>
      <c r="S130" s="187">
        <f t="shared" si="61"/>
        <v>33075</v>
      </c>
      <c r="T130" s="112">
        <v>33075</v>
      </c>
      <c r="U130" s="39"/>
      <c r="V130" s="153"/>
      <c r="W130" s="163">
        <f t="shared" si="59"/>
        <v>33075</v>
      </c>
      <c r="X130" s="149"/>
      <c r="Y130" s="153"/>
      <c r="Z130" s="163"/>
      <c r="AA130" s="153">
        <f t="shared" si="60"/>
        <v>33075</v>
      </c>
      <c r="AB130" s="422">
        <f t="shared" si="35"/>
        <v>121</v>
      </c>
    </row>
    <row r="131" spans="1:28" s="1" customFormat="1">
      <c r="A131" s="12">
        <f t="shared" si="34"/>
        <v>122</v>
      </c>
      <c r="B131" s="7"/>
      <c r="C131" s="7"/>
      <c r="D131" s="31"/>
      <c r="E131" s="115"/>
      <c r="F131" s="112"/>
      <c r="G131" s="39"/>
      <c r="H131" s="370"/>
      <c r="I131" s="115">
        <f t="shared" si="56"/>
        <v>0</v>
      </c>
      <c r="J131" s="115"/>
      <c r="K131" s="115"/>
      <c r="L131" s="14">
        <f t="shared" si="57"/>
        <v>0</v>
      </c>
      <c r="M131" s="112"/>
      <c r="N131" s="39"/>
      <c r="O131" s="370"/>
      <c r="P131" s="115">
        <f t="shared" si="58"/>
        <v>0</v>
      </c>
      <c r="Q131" s="115"/>
      <c r="R131" s="115"/>
      <c r="S131" s="14">
        <f t="shared" ref="S131" si="62">SUM(P131:R131)</f>
        <v>0</v>
      </c>
      <c r="T131" s="112"/>
      <c r="U131" s="39"/>
      <c r="V131" s="370"/>
      <c r="W131" s="115">
        <f t="shared" si="59"/>
        <v>0</v>
      </c>
      <c r="X131" s="118"/>
      <c r="Y131" s="370"/>
      <c r="Z131" s="115"/>
      <c r="AA131" s="370">
        <f t="shared" si="60"/>
        <v>0</v>
      </c>
      <c r="AB131" s="422">
        <f t="shared" si="35"/>
        <v>122</v>
      </c>
    </row>
    <row r="132" spans="1:28" s="1" customFormat="1">
      <c r="A132" s="12">
        <f t="shared" si="34"/>
        <v>123</v>
      </c>
      <c r="B132" s="7"/>
      <c r="C132" s="7"/>
      <c r="D132" s="31" t="s">
        <v>40</v>
      </c>
      <c r="E132" s="115"/>
      <c r="F132" s="170">
        <f>SUBTOTAL(9,F123:F131)</f>
        <v>11687035</v>
      </c>
      <c r="G132" s="40">
        <f t="shared" ref="G132" si="63">SUBTOTAL(9,G123:G131)</f>
        <v>0</v>
      </c>
      <c r="H132" s="171">
        <f>SUBTOTAL(9,H123:H131)</f>
        <v>0</v>
      </c>
      <c r="I132" s="172">
        <f>SUBTOTAL(9,I123:I131)</f>
        <v>11687035</v>
      </c>
      <c r="J132" s="172">
        <f t="shared" ref="J132:L132" si="64">SUBTOTAL(9,J123:J131)</f>
        <v>0</v>
      </c>
      <c r="K132" s="172">
        <f t="shared" si="64"/>
        <v>0</v>
      </c>
      <c r="L132" s="40">
        <f t="shared" si="64"/>
        <v>11687035</v>
      </c>
      <c r="M132" s="170">
        <f>SUBTOTAL(9,M130,M131:M131)</f>
        <v>33075</v>
      </c>
      <c r="N132" s="40">
        <f t="shared" ref="N132:R132" si="65">SUBTOTAL(9,N130,N131:N131)</f>
        <v>0</v>
      </c>
      <c r="O132" s="171">
        <f t="shared" si="65"/>
        <v>0</v>
      </c>
      <c r="P132" s="462">
        <f t="shared" si="65"/>
        <v>33075</v>
      </c>
      <c r="Q132" s="462">
        <f t="shared" si="65"/>
        <v>0</v>
      </c>
      <c r="R132" s="462">
        <f t="shared" si="65"/>
        <v>0</v>
      </c>
      <c r="S132" s="37">
        <f>SUBTOTAL(9,S130,S131:S131)</f>
        <v>33075</v>
      </c>
      <c r="T132" s="170">
        <f>SUBTOTAL(9,T123:T131)</f>
        <v>12810052</v>
      </c>
      <c r="U132" s="40">
        <f t="shared" ref="U132:AA132" si="66">SUBTOTAL(9,U123:U131)</f>
        <v>0</v>
      </c>
      <c r="V132" s="171">
        <f t="shared" si="66"/>
        <v>0</v>
      </c>
      <c r="W132" s="462">
        <f t="shared" si="66"/>
        <v>12810052</v>
      </c>
      <c r="X132" s="466">
        <f t="shared" si="66"/>
        <v>0</v>
      </c>
      <c r="Y132" s="450"/>
      <c r="Z132" s="466">
        <f t="shared" si="66"/>
        <v>0</v>
      </c>
      <c r="AA132" s="450">
        <f t="shared" si="66"/>
        <v>12810052</v>
      </c>
      <c r="AB132" s="422">
        <f t="shared" si="35"/>
        <v>123</v>
      </c>
    </row>
    <row r="133" spans="1:28" s="1" customFormat="1" ht="15.6" thickBot="1">
      <c r="A133" s="12">
        <f t="shared" si="34"/>
        <v>124</v>
      </c>
      <c r="B133" s="22"/>
      <c r="C133" s="22"/>
      <c r="D133" s="41" t="s">
        <v>50</v>
      </c>
      <c r="E133" s="308"/>
      <c r="F133" s="476">
        <f>SUBTOTAL(9,F121:F132,$E122:$E122)</f>
        <v>266043764</v>
      </c>
      <c r="G133" s="561"/>
      <c r="H133" s="571"/>
      <c r="I133" s="176">
        <f>SUBTOTAL(9,I121:I132)</f>
        <v>266043764</v>
      </c>
      <c r="J133" s="176">
        <f>SUBTOTAL(9,J121:J132)</f>
        <v>0</v>
      </c>
      <c r="K133" s="176">
        <f>SUBTOTAL(9,K121:K132)</f>
        <v>0</v>
      </c>
      <c r="L133" s="562">
        <f>SUBTOTAL(9,L121:L132)</f>
        <v>266043764</v>
      </c>
      <c r="M133" s="476" t="e">
        <f>SUBTOTAL(9,M121:M132,#REF!,$E122:$E122)</f>
        <v>#REF!</v>
      </c>
      <c r="N133" s="561"/>
      <c r="O133" s="571"/>
      <c r="P133" s="176">
        <f>SUBTOTAL(9,P121:P132)</f>
        <v>267166781</v>
      </c>
      <c r="Q133" s="176">
        <f>SUBTOTAL(9,Q121:Q132)</f>
        <v>0</v>
      </c>
      <c r="R133" s="176">
        <f>SUBTOTAL(9,R121:R132)</f>
        <v>0</v>
      </c>
      <c r="S133" s="562">
        <f>SUBTOTAL(9,S121:S132)</f>
        <v>267166781</v>
      </c>
      <c r="T133" s="476">
        <f>SUBTOTAL(9,T121:T132,$E122)</f>
        <v>267166781</v>
      </c>
      <c r="U133" s="387"/>
      <c r="V133" s="477"/>
      <c r="W133" s="176">
        <f>SUBTOTAL(9,W121:W132)</f>
        <v>267166781</v>
      </c>
      <c r="X133" s="510">
        <f>SUBTOTAL(9,X121:X132)</f>
        <v>0</v>
      </c>
      <c r="Y133" s="508"/>
      <c r="Z133" s="532">
        <f>SUBTOTAL(9,Z121:Z132)</f>
        <v>0</v>
      </c>
      <c r="AA133" s="508">
        <f>SUBTOTAL(9,AA121:AA132)</f>
        <v>267166781</v>
      </c>
      <c r="AB133" s="422">
        <f t="shared" si="35"/>
        <v>124</v>
      </c>
    </row>
    <row r="134" spans="1:28" s="1" customFormat="1" ht="15.6" thickTop="1">
      <c r="A134" s="12">
        <f t="shared" si="34"/>
        <v>125</v>
      </c>
      <c r="B134" s="7"/>
      <c r="C134" s="7"/>
      <c r="D134" s="42"/>
      <c r="E134" s="115"/>
      <c r="F134" s="112"/>
      <c r="G134" s="39"/>
      <c r="H134" s="370"/>
      <c r="I134" s="115">
        <f>SUM($E134,F134:H134)</f>
        <v>0</v>
      </c>
      <c r="J134" s="115"/>
      <c r="K134" s="115"/>
      <c r="L134" s="14">
        <f>SUM(I134:K134)</f>
        <v>0</v>
      </c>
      <c r="M134" s="112"/>
      <c r="N134" s="39"/>
      <c r="O134" s="370"/>
      <c r="P134" s="115">
        <f>SUM($E134,M134:O134)</f>
        <v>0</v>
      </c>
      <c r="Q134" s="115"/>
      <c r="R134" s="115"/>
      <c r="S134" s="14">
        <f>SUM(P134:R134)</f>
        <v>0</v>
      </c>
      <c r="T134" s="112"/>
      <c r="U134" s="39"/>
      <c r="V134" s="370"/>
      <c r="W134" s="115">
        <f>SUM($E134,T134:V134)</f>
        <v>0</v>
      </c>
      <c r="X134" s="118"/>
      <c r="Y134" s="370"/>
      <c r="Z134" s="115"/>
      <c r="AA134" s="370">
        <f>SUM(W134:Z134)</f>
        <v>0</v>
      </c>
      <c r="AB134" s="422">
        <f t="shared" si="35"/>
        <v>125</v>
      </c>
    </row>
    <row r="135" spans="1:28" customFormat="1">
      <c r="A135" s="12">
        <f t="shared" si="34"/>
        <v>126</v>
      </c>
      <c r="B135" s="7" t="s">
        <v>51</v>
      </c>
      <c r="C135" s="162">
        <v>114</v>
      </c>
      <c r="D135" s="165" t="s">
        <v>52</v>
      </c>
      <c r="E135" s="163">
        <v>20421270</v>
      </c>
      <c r="F135" s="160"/>
      <c r="G135" s="98"/>
      <c r="H135" s="153"/>
      <c r="I135" s="163">
        <f>SUM($E135,F135:H135)</f>
        <v>20421270</v>
      </c>
      <c r="J135" s="163"/>
      <c r="K135" s="163"/>
      <c r="L135" s="187">
        <f>SUM(I135:K135)</f>
        <v>20421270</v>
      </c>
      <c r="M135" s="112"/>
      <c r="N135" s="39"/>
      <c r="O135" s="153"/>
      <c r="P135" s="163">
        <f>SUM($E135,M135:O135)</f>
        <v>20421270</v>
      </c>
      <c r="Q135" s="163"/>
      <c r="R135" s="163"/>
      <c r="S135" s="187">
        <f>SUM(P135:R135)</f>
        <v>20421270</v>
      </c>
      <c r="T135" s="112"/>
      <c r="U135" s="39"/>
      <c r="V135" s="153"/>
      <c r="W135" s="163">
        <f>SUM($E135,T135:V135)</f>
        <v>20421270</v>
      </c>
      <c r="X135" s="149"/>
      <c r="Y135" s="153"/>
      <c r="Z135" s="163"/>
      <c r="AA135" s="153">
        <f>SUM(W135:Z135)</f>
        <v>20421270</v>
      </c>
      <c r="AB135" s="422">
        <f t="shared" si="35"/>
        <v>126</v>
      </c>
    </row>
    <row r="136" spans="1:28" customFormat="1">
      <c r="A136" s="12">
        <f t="shared" si="34"/>
        <v>127</v>
      </c>
      <c r="B136" s="7"/>
      <c r="C136" s="162"/>
      <c r="D136" s="161" t="s">
        <v>510</v>
      </c>
      <c r="E136" s="163"/>
      <c r="F136" s="160"/>
      <c r="G136" s="98"/>
      <c r="H136" s="153"/>
      <c r="I136" s="163">
        <f>SUM($E136,F136:H136)</f>
        <v>0</v>
      </c>
      <c r="J136" s="163"/>
      <c r="K136" s="163"/>
      <c r="L136" s="187">
        <f>SUM(I136:K136)</f>
        <v>0</v>
      </c>
      <c r="M136" s="112">
        <v>-20421270</v>
      </c>
      <c r="N136" s="39"/>
      <c r="O136" s="153"/>
      <c r="P136" s="163">
        <f>SUM($E136,M136:O136)</f>
        <v>-20421270</v>
      </c>
      <c r="Q136" s="163"/>
      <c r="R136" s="163"/>
      <c r="S136" s="187">
        <f>SUM(P136:R136)</f>
        <v>-20421270</v>
      </c>
      <c r="T136" s="112">
        <v>-20421270</v>
      </c>
      <c r="U136" s="39"/>
      <c r="V136" s="153"/>
      <c r="W136" s="163">
        <f>SUM($E136,T136:V136)</f>
        <v>-20421270</v>
      </c>
      <c r="X136" s="149"/>
      <c r="Y136" s="153"/>
      <c r="Z136" s="163"/>
      <c r="AA136" s="153">
        <f>SUM(W136:Z136)</f>
        <v>-20421270</v>
      </c>
      <c r="AB136" s="422">
        <f t="shared" si="35"/>
        <v>127</v>
      </c>
    </row>
    <row r="137" spans="1:28" s="1" customFormat="1">
      <c r="A137" s="12">
        <f t="shared" si="34"/>
        <v>128</v>
      </c>
      <c r="B137" s="7"/>
      <c r="C137" s="7"/>
      <c r="D137" s="21"/>
      <c r="E137" s="115"/>
      <c r="F137" s="112"/>
      <c r="G137" s="39"/>
      <c r="H137" s="370"/>
      <c r="I137" s="115">
        <f>SUM($E137,F137:H137)</f>
        <v>0</v>
      </c>
      <c r="J137" s="115"/>
      <c r="K137" s="115"/>
      <c r="L137" s="14">
        <f>SUM(I137:K137)</f>
        <v>0</v>
      </c>
      <c r="M137" s="112"/>
      <c r="N137" s="39"/>
      <c r="O137" s="370"/>
      <c r="P137" s="115">
        <f>SUM($E137,M137:O137)</f>
        <v>0</v>
      </c>
      <c r="Q137" s="115"/>
      <c r="R137" s="115"/>
      <c r="S137" s="14">
        <f>SUM(P137:R137)</f>
        <v>0</v>
      </c>
      <c r="T137" s="112"/>
      <c r="U137" s="39"/>
      <c r="V137" s="370"/>
      <c r="W137" s="115">
        <f>SUM($E137,T137:V137)</f>
        <v>0</v>
      </c>
      <c r="X137" s="118"/>
      <c r="Y137" s="370"/>
      <c r="Z137" s="115"/>
      <c r="AA137" s="370">
        <f>SUM(W137:Z137)</f>
        <v>0</v>
      </c>
      <c r="AB137" s="422">
        <f t="shared" si="35"/>
        <v>128</v>
      </c>
    </row>
    <row r="138" spans="1:28" s="1" customFormat="1">
      <c r="A138" s="12">
        <f t="shared" si="34"/>
        <v>129</v>
      </c>
      <c r="B138" s="7"/>
      <c r="C138" s="7"/>
      <c r="D138" s="14" t="s">
        <v>40</v>
      </c>
      <c r="E138" s="115"/>
      <c r="F138" s="170">
        <f t="shared" ref="F138:L138" si="67">SUBTOTAL(9,F136:F137)</f>
        <v>0</v>
      </c>
      <c r="G138" s="40">
        <f t="shared" si="67"/>
        <v>0</v>
      </c>
      <c r="H138" s="171">
        <f t="shared" si="67"/>
        <v>0</v>
      </c>
      <c r="I138" s="462">
        <f>SUBTOTAL(9,I136:I137)</f>
        <v>0</v>
      </c>
      <c r="J138" s="462">
        <f t="shared" si="67"/>
        <v>0</v>
      </c>
      <c r="K138" s="462">
        <f t="shared" si="67"/>
        <v>0</v>
      </c>
      <c r="L138" s="37">
        <f t="shared" si="67"/>
        <v>0</v>
      </c>
      <c r="M138" s="170">
        <f t="shared" ref="M138:S138" si="68">SUBTOTAL(9,M136:M137)</f>
        <v>-20421270</v>
      </c>
      <c r="N138" s="40">
        <f t="shared" si="68"/>
        <v>0</v>
      </c>
      <c r="O138" s="171">
        <f t="shared" si="68"/>
        <v>0</v>
      </c>
      <c r="P138" s="462">
        <f t="shared" si="68"/>
        <v>-20421270</v>
      </c>
      <c r="Q138" s="462">
        <f t="shared" si="68"/>
        <v>0</v>
      </c>
      <c r="R138" s="462">
        <f t="shared" si="68"/>
        <v>0</v>
      </c>
      <c r="S138" s="37">
        <f t="shared" si="68"/>
        <v>-20421270</v>
      </c>
      <c r="T138" s="170">
        <f t="shared" ref="T138:AA138" si="69">SUBTOTAL(9,T136:T137)</f>
        <v>-20421270</v>
      </c>
      <c r="U138" s="40">
        <f t="shared" si="69"/>
        <v>0</v>
      </c>
      <c r="V138" s="171">
        <f t="shared" si="69"/>
        <v>0</v>
      </c>
      <c r="W138" s="462">
        <f t="shared" si="69"/>
        <v>-20421270</v>
      </c>
      <c r="X138" s="466">
        <f t="shared" si="69"/>
        <v>0</v>
      </c>
      <c r="Y138" s="450"/>
      <c r="Z138" s="462">
        <f t="shared" si="69"/>
        <v>0</v>
      </c>
      <c r="AA138" s="450">
        <f t="shared" si="69"/>
        <v>-20421270</v>
      </c>
      <c r="AB138" s="422">
        <f t="shared" si="35"/>
        <v>129</v>
      </c>
    </row>
    <row r="139" spans="1:28" s="1" customFormat="1" ht="15.6" thickBot="1">
      <c r="A139" s="12">
        <f t="shared" ref="A139:A201" si="70">ROW()-9</f>
        <v>130</v>
      </c>
      <c r="B139" s="22"/>
      <c r="C139" s="22"/>
      <c r="D139" s="23" t="s">
        <v>53</v>
      </c>
      <c r="E139" s="308"/>
      <c r="F139" s="476">
        <f>SUBTOTAL(9,F134:F138,$E135)</f>
        <v>20421270</v>
      </c>
      <c r="G139" s="561"/>
      <c r="H139" s="571"/>
      <c r="I139" s="176">
        <f>SUBTOTAL(9,I134:I138)</f>
        <v>20421270</v>
      </c>
      <c r="J139" s="176">
        <f>SUBTOTAL(9,J134:J138)</f>
        <v>0</v>
      </c>
      <c r="K139" s="176">
        <f>SUBTOTAL(9,K134:K138)</f>
        <v>0</v>
      </c>
      <c r="L139" s="562">
        <f>SUBTOTAL(9,L134:L138)</f>
        <v>20421270</v>
      </c>
      <c r="M139" s="476">
        <f>SUBTOTAL(9,M134:M138,$E135)</f>
        <v>0</v>
      </c>
      <c r="N139" s="561"/>
      <c r="O139" s="571"/>
      <c r="P139" s="176">
        <f>SUBTOTAL(9,P134:P138)</f>
        <v>0</v>
      </c>
      <c r="Q139" s="176">
        <f>SUBTOTAL(9,Q134:Q138)</f>
        <v>0</v>
      </c>
      <c r="R139" s="176">
        <f>SUBTOTAL(9,R134:R138)</f>
        <v>0</v>
      </c>
      <c r="S139" s="562">
        <f>SUBTOTAL(9,S134:S138)</f>
        <v>0</v>
      </c>
      <c r="T139" s="476">
        <f>SUBTOTAL(9,T134:T138,$E135)</f>
        <v>0</v>
      </c>
      <c r="U139" s="387"/>
      <c r="V139" s="477"/>
      <c r="W139" s="176">
        <f>SUBTOTAL(9,W134:W138)</f>
        <v>0</v>
      </c>
      <c r="X139" s="510">
        <f>SUBTOTAL(9,X134:X138)</f>
        <v>0</v>
      </c>
      <c r="Y139" s="508"/>
      <c r="Z139" s="532">
        <f>SUBTOTAL(9,Z134:Z138)</f>
        <v>0</v>
      </c>
      <c r="AA139" s="508">
        <f>SUBTOTAL(9,AA134:AA138)</f>
        <v>0</v>
      </c>
      <c r="AB139" s="422">
        <f t="shared" si="35"/>
        <v>130</v>
      </c>
    </row>
    <row r="140" spans="1:28" customFormat="1" ht="15.6" thickTop="1">
      <c r="A140" s="12">
        <f t="shared" si="70"/>
        <v>131</v>
      </c>
      <c r="B140" s="7"/>
      <c r="C140" s="162"/>
      <c r="D140" s="164"/>
      <c r="E140" s="163"/>
      <c r="F140" s="160"/>
      <c r="G140" s="98"/>
      <c r="H140" s="153"/>
      <c r="I140" s="163">
        <f>SUM($E140,F140:H140)</f>
        <v>0</v>
      </c>
      <c r="J140" s="163"/>
      <c r="K140" s="163"/>
      <c r="L140" s="187">
        <f>SUM(I140:K140)</f>
        <v>0</v>
      </c>
      <c r="M140" s="112"/>
      <c r="N140" s="39"/>
      <c r="O140" s="153"/>
      <c r="P140" s="163">
        <f>SUM($E140,M140:O140)</f>
        <v>0</v>
      </c>
      <c r="Q140" s="163"/>
      <c r="R140" s="163"/>
      <c r="S140" s="187">
        <f>SUM(P140:R140)</f>
        <v>0</v>
      </c>
      <c r="T140" s="112"/>
      <c r="U140" s="39"/>
      <c r="V140" s="153"/>
      <c r="W140" s="163">
        <f>SUM($E140,T140:V140)</f>
        <v>0</v>
      </c>
      <c r="X140" s="149"/>
      <c r="Y140" s="153"/>
      <c r="Z140" s="163"/>
      <c r="AA140" s="153"/>
      <c r="AB140" s="422">
        <f t="shared" ref="AB140:AB203" si="71">A140</f>
        <v>131</v>
      </c>
    </row>
    <row r="141" spans="1:28" customFormat="1">
      <c r="A141" s="12">
        <f t="shared" si="70"/>
        <v>132</v>
      </c>
      <c r="B141" s="162" t="s">
        <v>515</v>
      </c>
      <c r="C141" s="162">
        <v>115</v>
      </c>
      <c r="D141" s="165" t="s">
        <v>516</v>
      </c>
      <c r="E141" s="163"/>
      <c r="F141" s="160"/>
      <c r="G141" s="98"/>
      <c r="H141" s="153"/>
      <c r="I141" s="163">
        <f>SUM($E141,F141:H141)</f>
        <v>0</v>
      </c>
      <c r="J141" s="163"/>
      <c r="K141" s="163">
        <v>614053000</v>
      </c>
      <c r="L141" s="187">
        <f>SUM(I141:K141)</f>
        <v>614053000</v>
      </c>
      <c r="M141" s="112"/>
      <c r="N141" s="39"/>
      <c r="O141" s="153"/>
      <c r="P141" s="163">
        <f>SUM($E141,M141:O141)</f>
        <v>0</v>
      </c>
      <c r="Q141" s="163"/>
      <c r="R141" s="163">
        <v>614053000</v>
      </c>
      <c r="S141" s="187">
        <f>SUM(P141:R141)</f>
        <v>614053000</v>
      </c>
      <c r="T141" s="112"/>
      <c r="U141" s="39"/>
      <c r="V141" s="153"/>
      <c r="W141" s="163">
        <f>SUM($E141,T141:V141)</f>
        <v>0</v>
      </c>
      <c r="X141" s="149"/>
      <c r="Y141" s="153"/>
      <c r="Z141" s="163">
        <v>614053000</v>
      </c>
      <c r="AA141" s="153">
        <f>SUM(W141:Z141)</f>
        <v>614053000</v>
      </c>
      <c r="AB141" s="422">
        <f t="shared" si="71"/>
        <v>132</v>
      </c>
    </row>
    <row r="142" spans="1:28" customFormat="1">
      <c r="A142" s="12">
        <f t="shared" si="70"/>
        <v>133</v>
      </c>
      <c r="B142" s="162"/>
      <c r="C142" s="162"/>
      <c r="D142" s="158" t="s">
        <v>517</v>
      </c>
      <c r="E142" s="163"/>
      <c r="F142" s="160"/>
      <c r="G142" s="98"/>
      <c r="H142" s="153"/>
      <c r="I142" s="163">
        <f>SUM($E142,F142:H142)</f>
        <v>0</v>
      </c>
      <c r="J142" s="163"/>
      <c r="K142" s="163">
        <v>15352136</v>
      </c>
      <c r="L142" s="187">
        <f>SUM(I142:K142)</f>
        <v>15352136</v>
      </c>
      <c r="M142" s="112"/>
      <c r="N142" s="39"/>
      <c r="O142" s="153"/>
      <c r="P142" s="163">
        <f>SUM($E142,M142:O142)</f>
        <v>0</v>
      </c>
      <c r="Q142" s="163"/>
      <c r="R142" s="163">
        <v>15352136</v>
      </c>
      <c r="S142" s="187">
        <f>SUM(P142:R142)</f>
        <v>15352136</v>
      </c>
      <c r="T142" s="112"/>
      <c r="U142" s="39"/>
      <c r="V142" s="153"/>
      <c r="W142" s="163">
        <f>SUM($E142,T142:V142)</f>
        <v>0</v>
      </c>
      <c r="X142" s="149"/>
      <c r="Y142" s="153"/>
      <c r="Z142" s="163">
        <v>15352136</v>
      </c>
      <c r="AA142" s="153">
        <f>SUM(W142:Z142)</f>
        <v>15352136</v>
      </c>
      <c r="AB142" s="422">
        <f t="shared" si="71"/>
        <v>133</v>
      </c>
    </row>
    <row r="143" spans="1:28" customFormat="1">
      <c r="A143" s="12">
        <f t="shared" si="70"/>
        <v>134</v>
      </c>
      <c r="B143" s="7"/>
      <c r="C143" s="162"/>
      <c r="D143" s="152"/>
      <c r="E143" s="163"/>
      <c r="F143" s="160"/>
      <c r="G143" s="98"/>
      <c r="H143" s="153"/>
      <c r="I143" s="163">
        <f>SUM($E143,F143:H143)</f>
        <v>0</v>
      </c>
      <c r="J143" s="163"/>
      <c r="K143" s="163"/>
      <c r="L143" s="187">
        <f>SUM(I143:K143)</f>
        <v>0</v>
      </c>
      <c r="M143" s="112"/>
      <c r="N143" s="39"/>
      <c r="O143" s="153"/>
      <c r="P143" s="163">
        <f>SUM($E143,M143:O143)</f>
        <v>0</v>
      </c>
      <c r="Q143" s="163"/>
      <c r="R143" s="163"/>
      <c r="S143" s="187">
        <f>SUM(P143:R143)</f>
        <v>0</v>
      </c>
      <c r="T143" s="112"/>
      <c r="U143" s="39"/>
      <c r="V143" s="153"/>
      <c r="W143" s="163">
        <f>SUM($E143,T143:V143)</f>
        <v>0</v>
      </c>
      <c r="X143" s="149"/>
      <c r="Y143" s="153"/>
      <c r="Z143" s="163"/>
      <c r="AA143" s="153">
        <f>SUM(W143:Z143)</f>
        <v>0</v>
      </c>
      <c r="AB143" s="422">
        <f t="shared" si="71"/>
        <v>134</v>
      </c>
    </row>
    <row r="144" spans="1:28" customFormat="1">
      <c r="A144" s="12">
        <f t="shared" si="70"/>
        <v>135</v>
      </c>
      <c r="B144" s="7"/>
      <c r="C144" s="162"/>
      <c r="D144" s="146" t="s">
        <v>40</v>
      </c>
      <c r="E144" s="163"/>
      <c r="F144" s="166">
        <f>SUBTOTAL(9,F142:F143)</f>
        <v>0</v>
      </c>
      <c r="G144" s="167">
        <f t="shared" ref="G144:I144" si="72">SUBTOTAL(9,G142:G143)</f>
        <v>0</v>
      </c>
      <c r="H144" s="168">
        <f t="shared" si="72"/>
        <v>0</v>
      </c>
      <c r="I144" s="169">
        <f t="shared" si="72"/>
        <v>0</v>
      </c>
      <c r="J144" s="169">
        <f>SUBTOTAL(9,J142:J143)</f>
        <v>0</v>
      </c>
      <c r="K144" s="169">
        <f>SUBTOTAL(9,K142:K143)</f>
        <v>15352136</v>
      </c>
      <c r="L144" s="167">
        <f>SUBTOTAL(9,L142:L143)</f>
        <v>15352136</v>
      </c>
      <c r="M144" s="170">
        <f t="shared" ref="M144:Z144" si="73">SUBTOTAL(9,M142:M143)</f>
        <v>0</v>
      </c>
      <c r="N144" s="40">
        <f t="shared" si="73"/>
        <v>0</v>
      </c>
      <c r="O144" s="171">
        <f t="shared" si="73"/>
        <v>0</v>
      </c>
      <c r="P144" s="172">
        <f t="shared" si="73"/>
        <v>0</v>
      </c>
      <c r="Q144" s="172">
        <f t="shared" si="73"/>
        <v>0</v>
      </c>
      <c r="R144" s="172">
        <f>SUBTOTAL(9,R142:R143)</f>
        <v>15352136</v>
      </c>
      <c r="S144" s="40">
        <f t="shared" si="73"/>
        <v>15352136</v>
      </c>
      <c r="T144" s="170">
        <f t="shared" si="73"/>
        <v>0</v>
      </c>
      <c r="U144" s="40">
        <f t="shared" si="73"/>
        <v>0</v>
      </c>
      <c r="V144" s="171">
        <f t="shared" si="73"/>
        <v>0</v>
      </c>
      <c r="W144" s="172">
        <f t="shared" si="73"/>
        <v>0</v>
      </c>
      <c r="X144" s="170">
        <f t="shared" si="73"/>
        <v>0</v>
      </c>
      <c r="Y144" s="171"/>
      <c r="Z144" s="172">
        <f t="shared" si="73"/>
        <v>15352136</v>
      </c>
      <c r="AA144" s="171">
        <f>SUBTOTAL(9,AA142:AA143)</f>
        <v>15352136</v>
      </c>
      <c r="AB144" s="422">
        <f t="shared" si="71"/>
        <v>135</v>
      </c>
    </row>
    <row r="145" spans="1:54" customFormat="1" ht="15.6" thickBot="1">
      <c r="A145" s="12">
        <f t="shared" si="70"/>
        <v>136</v>
      </c>
      <c r="B145" s="22"/>
      <c r="C145" s="173"/>
      <c r="D145" s="178" t="s">
        <v>53</v>
      </c>
      <c r="E145" s="309"/>
      <c r="F145" s="476">
        <f>SUBTOTAL(9,$E141,F140:F144)</f>
        <v>0</v>
      </c>
      <c r="G145" s="561"/>
      <c r="H145" s="571"/>
      <c r="I145" s="175">
        <f>SUBTOTAL(9,I140:I144)</f>
        <v>0</v>
      </c>
      <c r="J145" s="175">
        <f>SUBTOTAL(9,J140:J144)</f>
        <v>0</v>
      </c>
      <c r="K145" s="175">
        <f>SUBTOTAL(9,K140:K144)</f>
        <v>629405136</v>
      </c>
      <c r="L145" s="599">
        <f>SUBTOTAL(9,L140:L144)</f>
        <v>629405136</v>
      </c>
      <c r="M145" s="476">
        <f>SUBTOTAL(9,$E141,M140:M144)</f>
        <v>0</v>
      </c>
      <c r="N145" s="561"/>
      <c r="O145" s="571"/>
      <c r="P145" s="176">
        <f>SUBTOTAL(9,P140:P144)</f>
        <v>0</v>
      </c>
      <c r="Q145" s="176">
        <f>SUBTOTAL(9,Q140:Q144)</f>
        <v>0</v>
      </c>
      <c r="R145" s="176">
        <f>SUBTOTAL(9,R140:R144)</f>
        <v>629405136</v>
      </c>
      <c r="S145" s="562">
        <f>SUBTOTAL(9,S140:S144)</f>
        <v>629405136</v>
      </c>
      <c r="T145" s="476">
        <f>SUBTOTAL(9,$E141,T140:T144)</f>
        <v>0</v>
      </c>
      <c r="U145" s="387"/>
      <c r="V145" s="477"/>
      <c r="W145" s="176">
        <f>SUBTOTAL(9,W140:W144)</f>
        <v>0</v>
      </c>
      <c r="X145" s="510">
        <f>SUBTOTAL(9,X140:X144)</f>
        <v>0</v>
      </c>
      <c r="Y145" s="508"/>
      <c r="Z145" s="532">
        <f>SUBTOTAL(9,Z140:Z144)</f>
        <v>629405136</v>
      </c>
      <c r="AA145" s="508">
        <f>SUBTOTAL(9,AA140:AA144)</f>
        <v>629405136</v>
      </c>
      <c r="AB145" s="422">
        <f t="shared" si="71"/>
        <v>136</v>
      </c>
    </row>
    <row r="146" spans="1:54" s="1" customFormat="1" ht="15.6" thickTop="1">
      <c r="A146" s="12">
        <f t="shared" si="70"/>
        <v>137</v>
      </c>
      <c r="B146" s="4"/>
      <c r="C146" s="4"/>
      <c r="D146" s="14"/>
      <c r="E146" s="115"/>
      <c r="F146" s="111"/>
      <c r="G146" s="15"/>
      <c r="H146" s="363"/>
      <c r="I146" s="263"/>
      <c r="J146" s="263"/>
      <c r="K146" s="263"/>
      <c r="L146" s="39"/>
      <c r="M146" s="111"/>
      <c r="N146" s="15"/>
      <c r="O146" s="363"/>
      <c r="P146" s="263"/>
      <c r="Q146" s="263"/>
      <c r="R146" s="263"/>
      <c r="S146" s="39"/>
      <c r="T146" s="111"/>
      <c r="U146" s="15"/>
      <c r="V146" s="363"/>
      <c r="W146" s="263"/>
      <c r="X146" s="112"/>
      <c r="Y146" s="469"/>
      <c r="Z146" s="263"/>
      <c r="AA146" s="469"/>
      <c r="AB146" s="422">
        <f t="shared" si="71"/>
        <v>137</v>
      </c>
    </row>
    <row r="147" spans="1:54" customFormat="1">
      <c r="A147" s="12">
        <f t="shared" si="70"/>
        <v>138</v>
      </c>
      <c r="B147" s="7"/>
      <c r="C147" s="162"/>
      <c r="D147" s="146" t="s">
        <v>415</v>
      </c>
      <c r="E147" s="163"/>
      <c r="F147" s="132"/>
      <c r="G147" s="292"/>
      <c r="H147" s="179"/>
      <c r="I147" s="156"/>
      <c r="J147" s="156"/>
      <c r="K147" s="156"/>
      <c r="L147" s="98"/>
      <c r="M147" s="133"/>
      <c r="N147" s="188"/>
      <c r="O147" s="184"/>
      <c r="P147" s="263">
        <f t="shared" ref="P147" si="74">SUM(M147:O147)</f>
        <v>0</v>
      </c>
      <c r="Q147" s="263"/>
      <c r="R147" s="263"/>
      <c r="S147" s="39">
        <f t="shared" ref="S147:S150" si="75">SUM(P147:R147)</f>
        <v>0</v>
      </c>
      <c r="T147" s="133"/>
      <c r="U147" s="188"/>
      <c r="V147" s="184"/>
      <c r="W147" s="263">
        <f>SUM($E147,T147:V147)</f>
        <v>0</v>
      </c>
      <c r="X147" s="112"/>
      <c r="Y147" s="469"/>
      <c r="Z147" s="263"/>
      <c r="AA147" s="469">
        <f>SUM(W147:Z147)</f>
        <v>0</v>
      </c>
      <c r="AB147" s="422">
        <f t="shared" si="71"/>
        <v>138</v>
      </c>
    </row>
    <row r="148" spans="1:54" customFormat="1">
      <c r="A148" s="12">
        <f t="shared" si="70"/>
        <v>139</v>
      </c>
      <c r="B148" s="7"/>
      <c r="C148" s="162"/>
      <c r="D148" s="158" t="s">
        <v>511</v>
      </c>
      <c r="E148" s="163"/>
      <c r="F148" s="132"/>
      <c r="G148" s="98"/>
      <c r="H148" s="179"/>
      <c r="I148" s="156">
        <f>SUM(F148:H148)</f>
        <v>0</v>
      </c>
      <c r="J148" s="156"/>
      <c r="K148" s="156"/>
      <c r="L148" s="98">
        <f>SUM(I148:K148)</f>
        <v>0</v>
      </c>
      <c r="M148" s="133"/>
      <c r="N148" s="39">
        <v>10000000</v>
      </c>
      <c r="O148" s="184"/>
      <c r="P148" s="263">
        <f>SUM(M148:O148)</f>
        <v>10000000</v>
      </c>
      <c r="Q148" s="263"/>
      <c r="R148" s="263"/>
      <c r="S148" s="39">
        <f>SUM(P148:R148)</f>
        <v>10000000</v>
      </c>
      <c r="T148" s="133"/>
      <c r="U148" s="39">
        <v>10000000</v>
      </c>
      <c r="V148" s="184"/>
      <c r="W148" s="263">
        <f t="shared" ref="W148:W151" si="76">SUM($E148,T148:V148)</f>
        <v>10000000</v>
      </c>
      <c r="X148" s="112"/>
      <c r="Y148" s="469"/>
      <c r="Z148" s="263"/>
      <c r="AA148" s="469">
        <f>SUM(W148:Z148)</f>
        <v>10000000</v>
      </c>
      <c r="AB148" s="422">
        <f t="shared" si="71"/>
        <v>139</v>
      </c>
    </row>
    <row r="149" spans="1:54" customFormat="1">
      <c r="A149" s="12">
        <f t="shared" si="70"/>
        <v>140</v>
      </c>
      <c r="B149" s="7"/>
      <c r="C149" s="162"/>
      <c r="D149" s="158" t="s">
        <v>512</v>
      </c>
      <c r="E149" s="163"/>
      <c r="F149" s="132"/>
      <c r="G149" s="98"/>
      <c r="H149" s="179"/>
      <c r="I149" s="156"/>
      <c r="J149" s="156"/>
      <c r="K149" s="156"/>
      <c r="L149" s="98"/>
      <c r="M149" s="133"/>
      <c r="N149" s="39">
        <v>50000000</v>
      </c>
      <c r="O149" s="184"/>
      <c r="P149" s="263">
        <f t="shared" ref="P149:P150" si="77">SUM(M149:O149)</f>
        <v>50000000</v>
      </c>
      <c r="Q149" s="263"/>
      <c r="R149" s="263"/>
      <c r="S149" s="39">
        <f t="shared" si="75"/>
        <v>50000000</v>
      </c>
      <c r="T149" s="133"/>
      <c r="U149" s="39">
        <v>50000000</v>
      </c>
      <c r="V149" s="184"/>
      <c r="W149" s="263">
        <f t="shared" si="76"/>
        <v>50000000</v>
      </c>
      <c r="X149" s="112"/>
      <c r="Y149" s="469"/>
      <c r="Z149" s="263"/>
      <c r="AA149" s="469">
        <f>SUM(W149:Z149)</f>
        <v>50000000</v>
      </c>
      <c r="AB149" s="422">
        <f t="shared" si="71"/>
        <v>140</v>
      </c>
    </row>
    <row r="150" spans="1:54" customFormat="1">
      <c r="A150" s="12">
        <f t="shared" si="70"/>
        <v>141</v>
      </c>
      <c r="B150" s="7"/>
      <c r="C150" s="162"/>
      <c r="D150" s="158" t="s">
        <v>513</v>
      </c>
      <c r="E150" s="163"/>
      <c r="F150" s="132"/>
      <c r="G150" s="98"/>
      <c r="H150" s="179"/>
      <c r="I150" s="156"/>
      <c r="J150" s="156"/>
      <c r="K150" s="156"/>
      <c r="L150" s="98"/>
      <c r="M150" s="133">
        <v>120000000</v>
      </c>
      <c r="N150" s="39"/>
      <c r="O150" s="184"/>
      <c r="P150" s="263">
        <f t="shared" si="77"/>
        <v>120000000</v>
      </c>
      <c r="Q150" s="263"/>
      <c r="R150" s="263"/>
      <c r="S150" s="39">
        <f t="shared" si="75"/>
        <v>120000000</v>
      </c>
      <c r="T150" s="133">
        <v>120000000</v>
      </c>
      <c r="U150" s="39"/>
      <c r="V150" s="184"/>
      <c r="W150" s="263">
        <f t="shared" si="76"/>
        <v>120000000</v>
      </c>
      <c r="X150" s="112"/>
      <c r="Y150" s="469"/>
      <c r="Z150" s="263"/>
      <c r="AA150" s="469">
        <f>SUM(W150:Z150)</f>
        <v>120000000</v>
      </c>
      <c r="AB150" s="422">
        <f t="shared" si="71"/>
        <v>141</v>
      </c>
    </row>
    <row r="151" spans="1:54" s="1" customFormat="1">
      <c r="A151" s="12">
        <f t="shared" si="70"/>
        <v>142</v>
      </c>
      <c r="B151" s="7"/>
      <c r="C151" s="7"/>
      <c r="D151" s="109"/>
      <c r="E151" s="115"/>
      <c r="F151" s="111"/>
      <c r="G151" s="15"/>
      <c r="H151" s="363"/>
      <c r="I151" s="263">
        <f>SUM(F151:H151)</f>
        <v>0</v>
      </c>
      <c r="J151" s="263"/>
      <c r="K151" s="263"/>
      <c r="L151" s="39">
        <f>SUM(I151:K151)</f>
        <v>0</v>
      </c>
      <c r="M151" s="111"/>
      <c r="N151" s="15"/>
      <c r="O151" s="363"/>
      <c r="P151" s="263">
        <f>SUM(M151:O151)</f>
        <v>0</v>
      </c>
      <c r="Q151" s="263"/>
      <c r="R151" s="263"/>
      <c r="S151" s="39">
        <f>SUM(P151:R151)</f>
        <v>0</v>
      </c>
      <c r="T151" s="111"/>
      <c r="U151" s="15"/>
      <c r="V151" s="363"/>
      <c r="W151" s="263">
        <f t="shared" si="76"/>
        <v>0</v>
      </c>
      <c r="X151" s="112"/>
      <c r="Y151" s="469"/>
      <c r="Z151" s="263"/>
      <c r="AA151" s="469">
        <f>SUM(W151:Z151)</f>
        <v>0</v>
      </c>
      <c r="AB151" s="422">
        <f t="shared" si="71"/>
        <v>142</v>
      </c>
    </row>
    <row r="152" spans="1:54" s="1" customFormat="1">
      <c r="A152" s="12">
        <f t="shared" si="70"/>
        <v>143</v>
      </c>
      <c r="B152" s="7"/>
      <c r="C152" s="7"/>
      <c r="D152" s="14" t="s">
        <v>40</v>
      </c>
      <c r="E152" s="115"/>
      <c r="F152" s="170">
        <f>SUBTOTAL(9,F151:F151)</f>
        <v>0</v>
      </c>
      <c r="G152" s="56"/>
      <c r="H152" s="478"/>
      <c r="I152" s="462">
        <f>SUBTOTAL(9,I151:I151)</f>
        <v>0</v>
      </c>
      <c r="J152" s="172"/>
      <c r="K152" s="172"/>
      <c r="L152" s="37">
        <f>SUBTOTAL(9,L151:L151)</f>
        <v>0</v>
      </c>
      <c r="M152" s="170">
        <f>SUBTOTAL(9,M151:M151)</f>
        <v>0</v>
      </c>
      <c r="N152" s="56"/>
      <c r="O152" s="478"/>
      <c r="P152" s="462">
        <f>SUBTOTAL(9,P151:P151)</f>
        <v>0</v>
      </c>
      <c r="Q152" s="172"/>
      <c r="R152" s="172"/>
      <c r="S152" s="37">
        <f>SUBTOTAL(9,S151:S151)</f>
        <v>0</v>
      </c>
      <c r="T152" s="170">
        <f>SUBTOTAL(9,T151:T151)</f>
        <v>0</v>
      </c>
      <c r="U152" s="56"/>
      <c r="V152" s="478"/>
      <c r="W152" s="462">
        <f>SUBTOTAL(9,W148:W151)</f>
        <v>180000000</v>
      </c>
      <c r="X152" s="170"/>
      <c r="Y152" s="171"/>
      <c r="Z152" s="172"/>
      <c r="AA152" s="450">
        <f>SUBTOTAL(9,AA147:AA151)</f>
        <v>180000000</v>
      </c>
      <c r="AB152" s="422">
        <f t="shared" si="71"/>
        <v>143</v>
      </c>
    </row>
    <row r="153" spans="1:54" s="1" customFormat="1" ht="15.6" thickBot="1">
      <c r="A153" s="12">
        <f t="shared" si="70"/>
        <v>144</v>
      </c>
      <c r="B153" s="22"/>
      <c r="C153" s="22"/>
      <c r="D153" s="23" t="s">
        <v>53</v>
      </c>
      <c r="E153" s="308"/>
      <c r="F153" s="476">
        <f>SUBTOTAL(9,F146:F152,$E147)</f>
        <v>0</v>
      </c>
      <c r="G153" s="561"/>
      <c r="H153" s="571"/>
      <c r="I153" s="176">
        <f>SUBTOTAL(9,I146:I152)</f>
        <v>0</v>
      </c>
      <c r="J153" s="176"/>
      <c r="K153" s="176"/>
      <c r="L153" s="562">
        <f>SUBTOTAL(9,L146:L152)</f>
        <v>0</v>
      </c>
      <c r="M153" s="476">
        <f>SUBTOTAL(9,M146:M152,$E147)</f>
        <v>120000000</v>
      </c>
      <c r="N153" s="561"/>
      <c r="O153" s="571"/>
      <c r="P153" s="176">
        <f>SUBTOTAL(9,P146:P152)</f>
        <v>180000000</v>
      </c>
      <c r="Q153" s="176"/>
      <c r="R153" s="176"/>
      <c r="S153" s="562">
        <f>SUBTOTAL(9,S146:S152)</f>
        <v>180000000</v>
      </c>
      <c r="T153" s="476">
        <f>SUBTOTAL(9,T146:T152,$E147)</f>
        <v>120000000</v>
      </c>
      <c r="U153" s="387"/>
      <c r="V153" s="477"/>
      <c r="W153" s="176">
        <f>SUBTOTAL(9,W146:W152)</f>
        <v>180000000</v>
      </c>
      <c r="X153" s="510"/>
      <c r="Y153" s="508"/>
      <c r="Z153" s="532"/>
      <c r="AA153" s="539">
        <f>SUBTOTAL(9,AA146:AA152)</f>
        <v>180000000</v>
      </c>
      <c r="AB153" s="422">
        <f t="shared" si="71"/>
        <v>144</v>
      </c>
    </row>
    <row r="154" spans="1:54" s="1" customFormat="1" ht="15.6" thickTop="1">
      <c r="A154" s="12">
        <f t="shared" si="70"/>
        <v>145</v>
      </c>
      <c r="B154" s="7"/>
      <c r="C154" s="7"/>
      <c r="D154" s="14"/>
      <c r="E154" s="310"/>
      <c r="F154" s="479"/>
      <c r="G154" s="575"/>
      <c r="H154" s="576"/>
      <c r="I154" s="310"/>
      <c r="J154" s="310"/>
      <c r="K154" s="310"/>
      <c r="L154" s="583"/>
      <c r="M154" s="479"/>
      <c r="N154" s="575"/>
      <c r="O154" s="576"/>
      <c r="P154" s="310"/>
      <c r="Q154" s="310"/>
      <c r="R154" s="310"/>
      <c r="S154" s="583"/>
      <c r="T154" s="479"/>
      <c r="U154" s="43"/>
      <c r="V154" s="480"/>
      <c r="W154" s="310"/>
      <c r="X154" s="511"/>
      <c r="Y154" s="480"/>
      <c r="Z154" s="310"/>
      <c r="AA154" s="540"/>
      <c r="AB154" s="422">
        <f t="shared" si="71"/>
        <v>145</v>
      </c>
    </row>
    <row r="155" spans="1:54" s="1" customFormat="1" ht="15.6" thickBot="1">
      <c r="A155" s="12">
        <f t="shared" si="70"/>
        <v>146</v>
      </c>
      <c r="B155" s="7"/>
      <c r="C155" s="7"/>
      <c r="D155" s="14" t="s">
        <v>54</v>
      </c>
      <c r="E155" s="307">
        <f t="shared" ref="E155:V155" si="78">SUBTOTAL(9,E89:E154)</f>
        <v>628893602</v>
      </c>
      <c r="F155" s="481">
        <f t="shared" si="78"/>
        <v>129450610</v>
      </c>
      <c r="G155" s="44">
        <f t="shared" si="78"/>
        <v>250000000</v>
      </c>
      <c r="H155" s="482">
        <f t="shared" si="78"/>
        <v>0</v>
      </c>
      <c r="I155" s="588">
        <f t="shared" si="78"/>
        <v>1008344212</v>
      </c>
      <c r="J155" s="588">
        <f t="shared" si="78"/>
        <v>0</v>
      </c>
      <c r="K155" s="588">
        <f t="shared" si="78"/>
        <v>629405136</v>
      </c>
      <c r="L155" s="584">
        <f t="shared" si="78"/>
        <v>1637749348</v>
      </c>
      <c r="M155" s="481">
        <f t="shared" si="78"/>
        <v>239338584</v>
      </c>
      <c r="N155" s="44">
        <f t="shared" si="78"/>
        <v>188000000</v>
      </c>
      <c r="O155" s="482">
        <f t="shared" si="78"/>
        <v>0</v>
      </c>
      <c r="P155" s="588">
        <f t="shared" si="78"/>
        <v>1056232186</v>
      </c>
      <c r="Q155" s="588">
        <f t="shared" si="78"/>
        <v>0</v>
      </c>
      <c r="R155" s="588">
        <f t="shared" si="78"/>
        <v>629405136</v>
      </c>
      <c r="S155" s="584">
        <f t="shared" si="78"/>
        <v>1685637322</v>
      </c>
      <c r="T155" s="481">
        <f t="shared" si="78"/>
        <v>239338584</v>
      </c>
      <c r="U155" s="44">
        <f t="shared" si="78"/>
        <v>188000000</v>
      </c>
      <c r="V155" s="482">
        <f t="shared" si="78"/>
        <v>0</v>
      </c>
      <c r="W155" s="503">
        <f>SUBTOTAL(9,W91:W154)</f>
        <v>1056232186</v>
      </c>
      <c r="X155" s="512">
        <f>SUBTOTAL(9,X91:X154)</f>
        <v>0</v>
      </c>
      <c r="Y155" s="513"/>
      <c r="Z155" s="503">
        <f>SUBTOTAL(9,Z91:Z154)</f>
        <v>629405136</v>
      </c>
      <c r="AA155" s="533">
        <f>SUBTOTAL(9,AA91:AA154)</f>
        <v>1685637322</v>
      </c>
      <c r="AB155" s="422">
        <f t="shared" si="71"/>
        <v>146</v>
      </c>
    </row>
    <row r="156" spans="1:54" s="1" customFormat="1" ht="16.2" thickTop="1" thickBot="1">
      <c r="A156" s="12">
        <f t="shared" si="70"/>
        <v>147</v>
      </c>
      <c r="B156" s="7"/>
      <c r="C156" s="7"/>
      <c r="D156" s="14"/>
      <c r="E156" s="304"/>
      <c r="F156" s="425"/>
      <c r="G156" s="26"/>
      <c r="H156" s="424"/>
      <c r="I156" s="304"/>
      <c r="J156" s="304"/>
      <c r="K156" s="304"/>
      <c r="L156" s="27"/>
      <c r="M156" s="425"/>
      <c r="N156" s="26"/>
      <c r="O156" s="424"/>
      <c r="P156" s="304"/>
      <c r="Q156" s="304"/>
      <c r="R156" s="304"/>
      <c r="S156" s="27"/>
      <c r="T156" s="425"/>
      <c r="U156" s="26"/>
      <c r="V156" s="424"/>
      <c r="W156" s="304"/>
      <c r="X156" s="426"/>
      <c r="Y156" s="424"/>
      <c r="Z156" s="304"/>
      <c r="AA156" s="424"/>
      <c r="AB156" s="422">
        <f t="shared" si="71"/>
        <v>147</v>
      </c>
    </row>
    <row r="157" spans="1:54" s="1" customFormat="1" ht="16.2" thickTop="1">
      <c r="A157" s="12">
        <f t="shared" si="70"/>
        <v>148</v>
      </c>
      <c r="B157" s="45" t="s">
        <v>55</v>
      </c>
      <c r="C157" s="46"/>
      <c r="D157" s="47"/>
      <c r="E157" s="311"/>
      <c r="F157" s="483"/>
      <c r="G157" s="48"/>
      <c r="H157" s="484"/>
      <c r="I157" s="311"/>
      <c r="J157" s="311"/>
      <c r="K157" s="311"/>
      <c r="L157" s="49"/>
      <c r="M157" s="483"/>
      <c r="N157" s="48"/>
      <c r="O157" s="484"/>
      <c r="P157" s="311"/>
      <c r="Q157" s="311"/>
      <c r="R157" s="311"/>
      <c r="S157" s="49"/>
      <c r="T157" s="483"/>
      <c r="U157" s="48"/>
      <c r="V157" s="484"/>
      <c r="W157" s="311"/>
      <c r="X157" s="514"/>
      <c r="Y157" s="515"/>
      <c r="Z157" s="311"/>
      <c r="AA157" s="311"/>
      <c r="AB157" s="422">
        <f t="shared" si="71"/>
        <v>148</v>
      </c>
    </row>
    <row r="158" spans="1:54" s="1" customFormat="1" ht="15.6" thickBot="1">
      <c r="A158" s="12">
        <f t="shared" si="70"/>
        <v>149</v>
      </c>
      <c r="B158" s="10" t="s">
        <v>56</v>
      </c>
      <c r="C158" s="10" t="s">
        <v>57</v>
      </c>
      <c r="D158" s="50" t="s">
        <v>58</v>
      </c>
      <c r="E158" s="312"/>
      <c r="F158" s="485"/>
      <c r="G158" s="51"/>
      <c r="H158" s="486"/>
      <c r="I158" s="312"/>
      <c r="J158" s="312"/>
      <c r="K158" s="312"/>
      <c r="L158" s="11"/>
      <c r="M158" s="485"/>
      <c r="N158" s="51"/>
      <c r="O158" s="486"/>
      <c r="P158" s="312"/>
      <c r="Q158" s="312"/>
      <c r="R158" s="312"/>
      <c r="S158" s="11"/>
      <c r="T158" s="485"/>
      <c r="U158" s="51"/>
      <c r="V158" s="486"/>
      <c r="W158" s="312"/>
      <c r="X158" s="516"/>
      <c r="Y158" s="517"/>
      <c r="Z158" s="312"/>
      <c r="AA158" s="312"/>
      <c r="AB158" s="422">
        <f t="shared" si="71"/>
        <v>149</v>
      </c>
    </row>
    <row r="159" spans="1:54" s="1" customFormat="1" ht="15.6" thickTop="1">
      <c r="A159" s="12">
        <f t="shared" si="70"/>
        <v>150</v>
      </c>
      <c r="B159" s="7"/>
      <c r="C159" s="7"/>
      <c r="D159" s="25"/>
      <c r="E159" s="304"/>
      <c r="F159" s="487"/>
      <c r="G159" s="18"/>
      <c r="H159" s="484"/>
      <c r="I159" s="304">
        <f t="shared" ref="I159:I182" si="79">SUM($E159,F159:H159)</f>
        <v>0</v>
      </c>
      <c r="J159" s="304"/>
      <c r="K159" s="304"/>
      <c r="L159" s="27">
        <f t="shared" ref="L159:L185" si="80">SUM(I159:K159)</f>
        <v>0</v>
      </c>
      <c r="M159" s="487"/>
      <c r="N159" s="18"/>
      <c r="O159" s="484"/>
      <c r="P159" s="304">
        <f>SUM($E159,M159:O159)</f>
        <v>0</v>
      </c>
      <c r="Q159" s="304"/>
      <c r="R159" s="304"/>
      <c r="S159" s="27">
        <f t="shared" ref="S159" si="81">SUM(P159:R159)</f>
        <v>0</v>
      </c>
      <c r="T159" s="487"/>
      <c r="U159" s="18"/>
      <c r="V159" s="484"/>
      <c r="W159" s="304">
        <f t="shared" ref="W159:W187" si="82">SUM($E159,T159:V159)</f>
        <v>0</v>
      </c>
      <c r="X159" s="426"/>
      <c r="Y159" s="424"/>
      <c r="Z159" s="304"/>
      <c r="AA159" s="424">
        <f t="shared" ref="AA159:AA187" si="83">SUM(W159:Z159)</f>
        <v>0</v>
      </c>
      <c r="AB159" s="422">
        <f t="shared" si="71"/>
        <v>150</v>
      </c>
    </row>
    <row r="160" spans="1:54" s="154" customFormat="1">
      <c r="A160" s="12">
        <f t="shared" si="70"/>
        <v>151</v>
      </c>
      <c r="B160" s="7" t="s">
        <v>59</v>
      </c>
      <c r="C160" s="162">
        <v>1</v>
      </c>
      <c r="D160" s="264" t="s">
        <v>60</v>
      </c>
      <c r="E160" s="180">
        <v>3334394114</v>
      </c>
      <c r="F160" s="265"/>
      <c r="G160" s="256"/>
      <c r="H160" s="266"/>
      <c r="I160" s="163">
        <f t="shared" si="79"/>
        <v>3334394114</v>
      </c>
      <c r="J160" s="163">
        <v>879200886</v>
      </c>
      <c r="K160" s="163">
        <v>902882909</v>
      </c>
      <c r="L160" s="187">
        <f t="shared" si="80"/>
        <v>5116477909</v>
      </c>
      <c r="M160" s="265"/>
      <c r="N160" s="256"/>
      <c r="O160" s="266"/>
      <c r="P160" s="180">
        <f t="shared" ref="P160:P186" si="84">SUM($E160,M160:O160)</f>
        <v>3334394114</v>
      </c>
      <c r="Q160" s="163">
        <v>879200886</v>
      </c>
      <c r="R160" s="163">
        <v>902882909</v>
      </c>
      <c r="S160" s="188">
        <f t="shared" ref="S160:S186" si="85">SUM(P160:R160)</f>
        <v>5116477909</v>
      </c>
      <c r="T160" s="265"/>
      <c r="U160" s="256"/>
      <c r="V160" s="266"/>
      <c r="W160" s="180">
        <f t="shared" si="82"/>
        <v>3334394114</v>
      </c>
      <c r="X160" s="149">
        <v>879200886</v>
      </c>
      <c r="Y160" s="153"/>
      <c r="Z160" s="163">
        <v>902882909</v>
      </c>
      <c r="AA160" s="184">
        <f t="shared" si="83"/>
        <v>5116477909</v>
      </c>
      <c r="AB160" s="422">
        <f t="shared" si="71"/>
        <v>151</v>
      </c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</row>
    <row r="161" spans="1:28" customFormat="1">
      <c r="A161" s="12">
        <f t="shared" si="70"/>
        <v>152</v>
      </c>
      <c r="B161" s="7"/>
      <c r="C161" s="162"/>
      <c r="D161" s="267" t="s">
        <v>434</v>
      </c>
      <c r="E161" s="269"/>
      <c r="F161" s="135"/>
      <c r="G161" s="70"/>
      <c r="H161" s="268"/>
      <c r="I161" s="163">
        <f t="shared" si="79"/>
        <v>0</v>
      </c>
      <c r="J161" s="269"/>
      <c r="K161" s="269"/>
      <c r="L161" s="187">
        <f t="shared" si="80"/>
        <v>0</v>
      </c>
      <c r="M161" s="135"/>
      <c r="N161" s="70"/>
      <c r="O161" s="268"/>
      <c r="P161" s="180">
        <f t="shared" si="84"/>
        <v>0</v>
      </c>
      <c r="Q161" s="269"/>
      <c r="R161" s="269"/>
      <c r="S161" s="188">
        <f t="shared" si="85"/>
        <v>0</v>
      </c>
      <c r="T161" s="135"/>
      <c r="U161" s="70"/>
      <c r="V161" s="268"/>
      <c r="W161" s="180">
        <f t="shared" si="82"/>
        <v>0</v>
      </c>
      <c r="X161" s="270"/>
      <c r="Y161" s="501"/>
      <c r="Z161" s="269"/>
      <c r="AA161" s="184">
        <f t="shared" si="83"/>
        <v>0</v>
      </c>
      <c r="AB161" s="422">
        <f t="shared" si="71"/>
        <v>152</v>
      </c>
    </row>
    <row r="162" spans="1:28" customFormat="1">
      <c r="A162" s="12">
        <f t="shared" si="70"/>
        <v>153</v>
      </c>
      <c r="B162" s="7"/>
      <c r="C162" s="162"/>
      <c r="D162" s="158" t="s">
        <v>518</v>
      </c>
      <c r="E162" s="209"/>
      <c r="F162" s="604">
        <v>213450030</v>
      </c>
      <c r="G162" s="134"/>
      <c r="H162" s="268"/>
      <c r="I162" s="163">
        <f t="shared" si="79"/>
        <v>213450030</v>
      </c>
      <c r="J162" s="269"/>
      <c r="K162" s="269"/>
      <c r="L162" s="187">
        <f t="shared" si="80"/>
        <v>213450030</v>
      </c>
      <c r="M162" s="135">
        <v>213450030</v>
      </c>
      <c r="N162" s="70"/>
      <c r="O162" s="268"/>
      <c r="P162" s="180">
        <f t="shared" si="84"/>
        <v>213450030</v>
      </c>
      <c r="Q162" s="269"/>
      <c r="R162" s="269"/>
      <c r="S162" s="188">
        <f t="shared" si="85"/>
        <v>213450030</v>
      </c>
      <c r="T162" s="135">
        <v>213450030</v>
      </c>
      <c r="U162" s="70"/>
      <c r="V162" s="268"/>
      <c r="W162" s="180">
        <f t="shared" si="82"/>
        <v>213450030</v>
      </c>
      <c r="X162" s="270"/>
      <c r="Y162" s="501"/>
      <c r="Z162" s="269"/>
      <c r="AA162" s="184">
        <f t="shared" si="83"/>
        <v>213450030</v>
      </c>
      <c r="AB162" s="422">
        <f t="shared" si="71"/>
        <v>153</v>
      </c>
    </row>
    <row r="163" spans="1:28" customFormat="1">
      <c r="A163" s="12">
        <f t="shared" si="70"/>
        <v>154</v>
      </c>
      <c r="B163" s="7"/>
      <c r="C163" s="162"/>
      <c r="D163" s="158" t="s">
        <v>519</v>
      </c>
      <c r="E163" s="209"/>
      <c r="F163" s="604">
        <v>21656971</v>
      </c>
      <c r="G163" s="134"/>
      <c r="H163" s="268"/>
      <c r="I163" s="163">
        <f t="shared" si="79"/>
        <v>21656971</v>
      </c>
      <c r="J163" s="269"/>
      <c r="K163" s="269"/>
      <c r="L163" s="187">
        <f t="shared" si="80"/>
        <v>21656971</v>
      </c>
      <c r="M163" s="133">
        <v>16017145</v>
      </c>
      <c r="N163" s="70"/>
      <c r="O163" s="268"/>
      <c r="P163" s="180">
        <f t="shared" si="84"/>
        <v>16017145</v>
      </c>
      <c r="Q163" s="269"/>
      <c r="R163" s="269"/>
      <c r="S163" s="188">
        <f t="shared" si="85"/>
        <v>16017145</v>
      </c>
      <c r="T163" s="133">
        <v>16017145</v>
      </c>
      <c r="U163" s="70"/>
      <c r="V163" s="268"/>
      <c r="W163" s="180">
        <f t="shared" si="82"/>
        <v>16017145</v>
      </c>
      <c r="X163" s="270"/>
      <c r="Y163" s="501"/>
      <c r="Z163" s="269"/>
      <c r="AA163" s="184">
        <f t="shared" si="83"/>
        <v>16017145</v>
      </c>
      <c r="AB163" s="422">
        <f t="shared" si="71"/>
        <v>154</v>
      </c>
    </row>
    <row r="164" spans="1:28" customFormat="1">
      <c r="A164" s="12">
        <f t="shared" si="70"/>
        <v>155</v>
      </c>
      <c r="B164" s="7"/>
      <c r="C164" s="162"/>
      <c r="D164" s="158" t="s">
        <v>520</v>
      </c>
      <c r="E164" s="209"/>
      <c r="F164" s="604"/>
      <c r="G164" s="134"/>
      <c r="H164" s="268"/>
      <c r="I164" s="163"/>
      <c r="J164" s="269"/>
      <c r="K164" s="269"/>
      <c r="L164" s="187"/>
      <c r="M164" s="133">
        <v>10363269</v>
      </c>
      <c r="N164" s="70"/>
      <c r="O164" s="268"/>
      <c r="P164" s="180">
        <f t="shared" si="84"/>
        <v>10363269</v>
      </c>
      <c r="Q164" s="269"/>
      <c r="R164" s="269"/>
      <c r="S164" s="188">
        <f t="shared" si="85"/>
        <v>10363269</v>
      </c>
      <c r="T164" s="133">
        <v>10363269</v>
      </c>
      <c r="U164" s="70"/>
      <c r="V164" s="268"/>
      <c r="W164" s="180">
        <f t="shared" si="82"/>
        <v>10363269</v>
      </c>
      <c r="X164" s="270"/>
      <c r="Y164" s="501"/>
      <c r="Z164" s="269"/>
      <c r="AA164" s="184">
        <f t="shared" si="83"/>
        <v>10363269</v>
      </c>
      <c r="AB164" s="422">
        <f t="shared" si="71"/>
        <v>155</v>
      </c>
    </row>
    <row r="165" spans="1:28" customFormat="1">
      <c r="A165" s="12">
        <f t="shared" si="70"/>
        <v>156</v>
      </c>
      <c r="B165" s="7"/>
      <c r="C165" s="162"/>
      <c r="D165" s="158" t="s">
        <v>521</v>
      </c>
      <c r="E165" s="209"/>
      <c r="F165" s="604">
        <v>2440303</v>
      </c>
      <c r="G165" s="134"/>
      <c r="H165" s="268"/>
      <c r="I165" s="163">
        <f t="shared" si="79"/>
        <v>2440303</v>
      </c>
      <c r="J165" s="269"/>
      <c r="K165" s="269"/>
      <c r="L165" s="187">
        <f t="shared" si="80"/>
        <v>2440303</v>
      </c>
      <c r="M165" s="135">
        <v>2440303</v>
      </c>
      <c r="N165" s="70">
        <v>2200000</v>
      </c>
      <c r="O165" s="268"/>
      <c r="P165" s="180">
        <f t="shared" si="84"/>
        <v>4640303</v>
      </c>
      <c r="Q165" s="269"/>
      <c r="R165" s="269"/>
      <c r="S165" s="188">
        <f t="shared" si="85"/>
        <v>4640303</v>
      </c>
      <c r="T165" s="135">
        <v>2440303</v>
      </c>
      <c r="U165" s="70">
        <v>2200000</v>
      </c>
      <c r="V165" s="268"/>
      <c r="W165" s="180">
        <f t="shared" si="82"/>
        <v>4640303</v>
      </c>
      <c r="X165" s="270"/>
      <c r="Y165" s="501"/>
      <c r="Z165" s="269"/>
      <c r="AA165" s="184">
        <f t="shared" si="83"/>
        <v>4640303</v>
      </c>
      <c r="AB165" s="422">
        <f t="shared" si="71"/>
        <v>156</v>
      </c>
    </row>
    <row r="166" spans="1:28" customFormat="1">
      <c r="A166" s="12">
        <f t="shared" si="70"/>
        <v>157</v>
      </c>
      <c r="B166" s="7"/>
      <c r="C166" s="162"/>
      <c r="D166" s="158" t="s">
        <v>522</v>
      </c>
      <c r="E166" s="209"/>
      <c r="F166" s="604">
        <v>15000000</v>
      </c>
      <c r="G166" s="134"/>
      <c r="H166" s="268"/>
      <c r="I166" s="163">
        <f t="shared" si="79"/>
        <v>15000000</v>
      </c>
      <c r="J166" s="269"/>
      <c r="K166" s="269"/>
      <c r="L166" s="187">
        <f t="shared" si="80"/>
        <v>15000000</v>
      </c>
      <c r="M166" s="135">
        <v>3000000</v>
      </c>
      <c r="N166" s="70">
        <v>22500000</v>
      </c>
      <c r="O166" s="268"/>
      <c r="P166" s="180">
        <f t="shared" si="84"/>
        <v>25500000</v>
      </c>
      <c r="Q166" s="269"/>
      <c r="R166" s="269"/>
      <c r="S166" s="188">
        <f t="shared" si="85"/>
        <v>25500000</v>
      </c>
      <c r="T166" s="135">
        <v>3000000</v>
      </c>
      <c r="U166" s="70">
        <v>22500000</v>
      </c>
      <c r="V166" s="268"/>
      <c r="W166" s="180">
        <f t="shared" si="82"/>
        <v>25500000</v>
      </c>
      <c r="X166" s="270"/>
      <c r="Y166" s="501"/>
      <c r="Z166" s="269"/>
      <c r="AA166" s="184">
        <f t="shared" si="83"/>
        <v>25500000</v>
      </c>
      <c r="AB166" s="422">
        <f t="shared" si="71"/>
        <v>157</v>
      </c>
    </row>
    <row r="167" spans="1:28" customFormat="1">
      <c r="A167" s="12">
        <f t="shared" si="70"/>
        <v>158</v>
      </c>
      <c r="B167" s="7"/>
      <c r="C167" s="162"/>
      <c r="D167" s="158" t="s">
        <v>523</v>
      </c>
      <c r="E167" s="209"/>
      <c r="F167" s="604">
        <v>23400000</v>
      </c>
      <c r="G167" s="134"/>
      <c r="H167" s="268"/>
      <c r="I167" s="163">
        <f t="shared" si="79"/>
        <v>23400000</v>
      </c>
      <c r="J167" s="269"/>
      <c r="K167" s="269"/>
      <c r="L167" s="187">
        <f t="shared" si="80"/>
        <v>23400000</v>
      </c>
      <c r="M167" s="135">
        <v>10000000</v>
      </c>
      <c r="N167" s="70"/>
      <c r="O167" s="268"/>
      <c r="P167" s="180">
        <f t="shared" si="84"/>
        <v>10000000</v>
      </c>
      <c r="Q167" s="269"/>
      <c r="R167" s="269"/>
      <c r="S167" s="188">
        <f t="shared" si="85"/>
        <v>10000000</v>
      </c>
      <c r="T167" s="135">
        <v>10000000</v>
      </c>
      <c r="U167" s="70"/>
      <c r="V167" s="268"/>
      <c r="W167" s="180">
        <f t="shared" si="82"/>
        <v>10000000</v>
      </c>
      <c r="X167" s="270"/>
      <c r="Y167" s="184"/>
      <c r="Z167" s="269"/>
      <c r="AA167" s="184">
        <f t="shared" si="83"/>
        <v>10000000</v>
      </c>
      <c r="AB167" s="422">
        <f t="shared" si="71"/>
        <v>158</v>
      </c>
    </row>
    <row r="168" spans="1:28" customFormat="1">
      <c r="A168" s="12">
        <f t="shared" si="70"/>
        <v>159</v>
      </c>
      <c r="B168" s="7"/>
      <c r="C168" s="162"/>
      <c r="D168" s="158" t="s">
        <v>524</v>
      </c>
      <c r="E168" s="209"/>
      <c r="F168" s="604">
        <v>2610000</v>
      </c>
      <c r="G168" s="134"/>
      <c r="H168" s="268"/>
      <c r="I168" s="163">
        <f t="shared" si="79"/>
        <v>2610000</v>
      </c>
      <c r="J168" s="269"/>
      <c r="K168" s="269"/>
      <c r="L168" s="187">
        <f t="shared" si="80"/>
        <v>2610000</v>
      </c>
      <c r="M168" s="135">
        <v>2610000</v>
      </c>
      <c r="N168" s="70"/>
      <c r="O168" s="268"/>
      <c r="P168" s="180">
        <f t="shared" si="84"/>
        <v>2610000</v>
      </c>
      <c r="Q168" s="269"/>
      <c r="R168" s="269"/>
      <c r="S168" s="188">
        <f t="shared" si="85"/>
        <v>2610000</v>
      </c>
      <c r="T168" s="135">
        <v>2610000</v>
      </c>
      <c r="U168" s="70"/>
      <c r="V168" s="268"/>
      <c r="W168" s="180">
        <f t="shared" si="82"/>
        <v>2610000</v>
      </c>
      <c r="X168" s="270"/>
      <c r="Y168" s="184"/>
      <c r="Z168" s="269"/>
      <c r="AA168" s="184">
        <f t="shared" si="83"/>
        <v>2610000</v>
      </c>
      <c r="AB168" s="422">
        <f t="shared" si="71"/>
        <v>159</v>
      </c>
    </row>
    <row r="169" spans="1:28" customFormat="1">
      <c r="A169" s="12">
        <f t="shared" si="70"/>
        <v>160</v>
      </c>
      <c r="B169" s="7"/>
      <c r="C169" s="162"/>
      <c r="D169" s="158" t="s">
        <v>525</v>
      </c>
      <c r="E169" s="209"/>
      <c r="F169" s="604">
        <v>247300</v>
      </c>
      <c r="G169" s="134"/>
      <c r="H169" s="268"/>
      <c r="I169" s="163">
        <f t="shared" si="79"/>
        <v>247300</v>
      </c>
      <c r="J169" s="269"/>
      <c r="K169" s="269"/>
      <c r="L169" s="187">
        <f t="shared" si="80"/>
        <v>247300</v>
      </c>
      <c r="M169" s="135">
        <v>247300</v>
      </c>
      <c r="N169" s="70"/>
      <c r="O169" s="268"/>
      <c r="P169" s="180">
        <f t="shared" si="84"/>
        <v>247300</v>
      </c>
      <c r="Q169" s="269"/>
      <c r="R169" s="269"/>
      <c r="S169" s="188">
        <f t="shared" si="85"/>
        <v>247300</v>
      </c>
      <c r="T169" s="135">
        <v>247300</v>
      </c>
      <c r="U169" s="70"/>
      <c r="V169" s="268"/>
      <c r="W169" s="180">
        <f t="shared" si="82"/>
        <v>247300</v>
      </c>
      <c r="X169" s="270"/>
      <c r="Y169" s="184"/>
      <c r="Z169" s="269"/>
      <c r="AA169" s="184">
        <f t="shared" si="83"/>
        <v>247300</v>
      </c>
      <c r="AB169" s="422">
        <f t="shared" si="71"/>
        <v>160</v>
      </c>
    </row>
    <row r="170" spans="1:28" customFormat="1">
      <c r="A170" s="12">
        <f t="shared" si="70"/>
        <v>161</v>
      </c>
      <c r="B170" s="7"/>
      <c r="C170" s="162"/>
      <c r="D170" s="158" t="s">
        <v>526</v>
      </c>
      <c r="E170" s="209"/>
      <c r="F170" s="604"/>
      <c r="G170" s="134"/>
      <c r="H170" s="268"/>
      <c r="I170" s="163"/>
      <c r="J170" s="269"/>
      <c r="K170" s="269"/>
      <c r="L170" s="187"/>
      <c r="M170" s="135">
        <v>5160000</v>
      </c>
      <c r="N170" s="70">
        <v>10000000</v>
      </c>
      <c r="O170" s="268"/>
      <c r="P170" s="180">
        <f t="shared" si="84"/>
        <v>15160000</v>
      </c>
      <c r="Q170" s="269"/>
      <c r="R170" s="269"/>
      <c r="S170" s="188">
        <f t="shared" si="85"/>
        <v>15160000</v>
      </c>
      <c r="T170" s="135">
        <v>5160000</v>
      </c>
      <c r="U170" s="70">
        <v>10000000</v>
      </c>
      <c r="V170" s="268"/>
      <c r="W170" s="180">
        <f t="shared" si="82"/>
        <v>15160000</v>
      </c>
      <c r="X170" s="270"/>
      <c r="Y170" s="184"/>
      <c r="Z170" s="269"/>
      <c r="AA170" s="184">
        <f t="shared" si="83"/>
        <v>15160000</v>
      </c>
      <c r="AB170" s="422">
        <f t="shared" si="71"/>
        <v>161</v>
      </c>
    </row>
    <row r="171" spans="1:28" customFormat="1">
      <c r="A171" s="12">
        <f t="shared" si="70"/>
        <v>162</v>
      </c>
      <c r="B171" s="7"/>
      <c r="C171" s="162"/>
      <c r="D171" s="158" t="s">
        <v>527</v>
      </c>
      <c r="E171" s="209"/>
      <c r="F171" s="604">
        <v>166820</v>
      </c>
      <c r="G171" s="134"/>
      <c r="H171" s="268"/>
      <c r="I171" s="163">
        <f>SUM($E171,F171:H171)</f>
        <v>166820</v>
      </c>
      <c r="J171" s="269"/>
      <c r="K171" s="269"/>
      <c r="L171" s="187">
        <f>SUM(I171:K171)</f>
        <v>166820</v>
      </c>
      <c r="M171" s="135">
        <v>149462</v>
      </c>
      <c r="N171" s="70"/>
      <c r="O171" s="268"/>
      <c r="P171" s="180">
        <f>SUM($E171,M171:O171)</f>
        <v>149462</v>
      </c>
      <c r="Q171" s="269"/>
      <c r="R171" s="269"/>
      <c r="S171" s="188">
        <f>SUM(P171:R171)</f>
        <v>149462</v>
      </c>
      <c r="T171" s="135">
        <v>149462</v>
      </c>
      <c r="U171" s="70"/>
      <c r="V171" s="268"/>
      <c r="W171" s="180">
        <f t="shared" si="82"/>
        <v>149462</v>
      </c>
      <c r="X171" s="270"/>
      <c r="Y171" s="184"/>
      <c r="Z171" s="269"/>
      <c r="AA171" s="184">
        <f t="shared" si="83"/>
        <v>149462</v>
      </c>
      <c r="AB171" s="422">
        <f t="shared" si="71"/>
        <v>162</v>
      </c>
    </row>
    <row r="172" spans="1:28" customFormat="1">
      <c r="A172" s="12">
        <f t="shared" si="70"/>
        <v>163</v>
      </c>
      <c r="B172" s="7"/>
      <c r="C172" s="162"/>
      <c r="D172" s="158" t="s">
        <v>528</v>
      </c>
      <c r="E172" s="209"/>
      <c r="F172" s="604"/>
      <c r="G172" s="134"/>
      <c r="H172" s="268"/>
      <c r="I172" s="163"/>
      <c r="J172" s="269"/>
      <c r="K172" s="269"/>
      <c r="L172" s="187"/>
      <c r="M172" s="135"/>
      <c r="N172" s="70">
        <f>415000+150000+90000</f>
        <v>655000</v>
      </c>
      <c r="O172" s="268"/>
      <c r="P172" s="180">
        <f t="shared" si="84"/>
        <v>655000</v>
      </c>
      <c r="Q172" s="269"/>
      <c r="R172" s="269"/>
      <c r="S172" s="188">
        <f t="shared" si="85"/>
        <v>655000</v>
      </c>
      <c r="T172" s="135"/>
      <c r="U172" s="70">
        <f>415000+150000+90000</f>
        <v>655000</v>
      </c>
      <c r="V172" s="268"/>
      <c r="W172" s="180">
        <f t="shared" si="82"/>
        <v>655000</v>
      </c>
      <c r="X172" s="270"/>
      <c r="Y172" s="184"/>
      <c r="Z172" s="269"/>
      <c r="AA172" s="184">
        <f t="shared" si="83"/>
        <v>655000</v>
      </c>
      <c r="AB172" s="422">
        <f t="shared" si="71"/>
        <v>163</v>
      </c>
    </row>
    <row r="173" spans="1:28" customFormat="1">
      <c r="A173" s="12">
        <f t="shared" si="70"/>
        <v>164</v>
      </c>
      <c r="B173" s="7"/>
      <c r="C173" s="162"/>
      <c r="D173" s="158" t="s">
        <v>529</v>
      </c>
      <c r="E173" s="209"/>
      <c r="F173" s="604"/>
      <c r="G173" s="134"/>
      <c r="H173" s="268"/>
      <c r="I173" s="163"/>
      <c r="J173" s="269"/>
      <c r="K173" s="269"/>
      <c r="L173" s="187"/>
      <c r="M173" s="135"/>
      <c r="N173" s="70"/>
      <c r="O173" s="268"/>
      <c r="P173" s="180">
        <f t="shared" si="84"/>
        <v>0</v>
      </c>
      <c r="Q173" s="269"/>
      <c r="R173" s="269"/>
      <c r="S173" s="188">
        <f t="shared" si="85"/>
        <v>0</v>
      </c>
      <c r="T173" s="135"/>
      <c r="U173" s="70"/>
      <c r="V173" s="268"/>
      <c r="W173" s="180">
        <f t="shared" si="82"/>
        <v>0</v>
      </c>
      <c r="X173" s="270"/>
      <c r="Y173" s="184"/>
      <c r="Z173" s="269"/>
      <c r="AA173" s="184">
        <f t="shared" si="83"/>
        <v>0</v>
      </c>
      <c r="AB173" s="422">
        <f t="shared" si="71"/>
        <v>164</v>
      </c>
    </row>
    <row r="174" spans="1:28" customFormat="1">
      <c r="A174" s="12">
        <f t="shared" si="70"/>
        <v>165</v>
      </c>
      <c r="B174" s="7"/>
      <c r="C174" s="162"/>
      <c r="D174" s="158" t="s">
        <v>530</v>
      </c>
      <c r="E174" s="209"/>
      <c r="F174" s="604"/>
      <c r="G174" s="134"/>
      <c r="H174" s="268"/>
      <c r="I174" s="163"/>
      <c r="J174" s="269"/>
      <c r="K174" s="269"/>
      <c r="L174" s="187"/>
      <c r="M174" s="135">
        <v>215822</v>
      </c>
      <c r="N174" s="70"/>
      <c r="O174" s="268"/>
      <c r="P174" s="180">
        <f t="shared" si="84"/>
        <v>215822</v>
      </c>
      <c r="Q174" s="269"/>
      <c r="R174" s="269"/>
      <c r="S174" s="188">
        <f t="shared" si="85"/>
        <v>215822</v>
      </c>
      <c r="T174" s="135">
        <v>215822</v>
      </c>
      <c r="U174" s="70"/>
      <c r="V174" s="268"/>
      <c r="W174" s="180">
        <f t="shared" si="82"/>
        <v>215822</v>
      </c>
      <c r="X174" s="270"/>
      <c r="Y174" s="184"/>
      <c r="Z174" s="269"/>
      <c r="AA174" s="184">
        <f t="shared" si="83"/>
        <v>215822</v>
      </c>
      <c r="AB174" s="422">
        <f t="shared" si="71"/>
        <v>165</v>
      </c>
    </row>
    <row r="175" spans="1:28" customFormat="1">
      <c r="A175" s="12">
        <f t="shared" si="70"/>
        <v>166</v>
      </c>
      <c r="B175" s="7"/>
      <c r="C175" s="162"/>
      <c r="D175" s="158" t="s">
        <v>531</v>
      </c>
      <c r="E175" s="209"/>
      <c r="F175" s="604"/>
      <c r="G175" s="134"/>
      <c r="H175" s="268"/>
      <c r="I175" s="163"/>
      <c r="J175" s="269"/>
      <c r="K175" s="269"/>
      <c r="L175" s="187"/>
      <c r="M175" s="135"/>
      <c r="N175" s="70">
        <v>60000000</v>
      </c>
      <c r="O175" s="268"/>
      <c r="P175" s="180">
        <f t="shared" si="84"/>
        <v>60000000</v>
      </c>
      <c r="Q175" s="269"/>
      <c r="R175" s="269"/>
      <c r="S175" s="188">
        <f t="shared" si="85"/>
        <v>60000000</v>
      </c>
      <c r="T175" s="135"/>
      <c r="U175" s="70">
        <v>60000000</v>
      </c>
      <c r="V175" s="268"/>
      <c r="W175" s="180">
        <f t="shared" si="82"/>
        <v>60000000</v>
      </c>
      <c r="X175" s="270"/>
      <c r="Y175" s="184"/>
      <c r="Z175" s="269"/>
      <c r="AA175" s="184">
        <f t="shared" si="83"/>
        <v>60000000</v>
      </c>
      <c r="AB175" s="422">
        <f t="shared" si="71"/>
        <v>166</v>
      </c>
    </row>
    <row r="176" spans="1:28" customFormat="1">
      <c r="A176" s="12">
        <f t="shared" si="70"/>
        <v>167</v>
      </c>
      <c r="B176" s="7"/>
      <c r="C176" s="162"/>
      <c r="D176" s="158" t="s">
        <v>532</v>
      </c>
      <c r="E176" s="209"/>
      <c r="F176" s="604"/>
      <c r="G176" s="134"/>
      <c r="H176" s="268"/>
      <c r="I176" s="163"/>
      <c r="J176" s="269"/>
      <c r="K176" s="269"/>
      <c r="L176" s="187"/>
      <c r="M176" s="135"/>
      <c r="N176" s="70">
        <v>50000000</v>
      </c>
      <c r="O176" s="268"/>
      <c r="P176" s="180">
        <f t="shared" si="84"/>
        <v>50000000</v>
      </c>
      <c r="Q176" s="269"/>
      <c r="R176" s="269"/>
      <c r="S176" s="188">
        <f t="shared" si="85"/>
        <v>50000000</v>
      </c>
      <c r="T176" s="135"/>
      <c r="U176" s="70">
        <v>50000000</v>
      </c>
      <c r="V176" s="268"/>
      <c r="W176" s="180">
        <f t="shared" si="82"/>
        <v>50000000</v>
      </c>
      <c r="X176" s="270"/>
      <c r="Y176" s="184"/>
      <c r="Z176" s="269"/>
      <c r="AA176" s="184">
        <f t="shared" si="83"/>
        <v>50000000</v>
      </c>
      <c r="AB176" s="422">
        <f t="shared" si="71"/>
        <v>167</v>
      </c>
    </row>
    <row r="177" spans="1:28" customFormat="1">
      <c r="A177" s="12">
        <f t="shared" si="70"/>
        <v>168</v>
      </c>
      <c r="B177" s="7"/>
      <c r="C177" s="162"/>
      <c r="D177" s="158" t="s">
        <v>533</v>
      </c>
      <c r="E177" s="209"/>
      <c r="F177" s="604"/>
      <c r="G177" s="134"/>
      <c r="H177" s="268"/>
      <c r="I177" s="163"/>
      <c r="J177" s="269"/>
      <c r="K177" s="269"/>
      <c r="L177" s="187"/>
      <c r="M177" s="135"/>
      <c r="N177" s="70"/>
      <c r="O177" s="268"/>
      <c r="P177" s="180"/>
      <c r="Q177" s="269"/>
      <c r="R177" s="269"/>
      <c r="S177" s="188"/>
      <c r="T177" s="135"/>
      <c r="U177" s="70"/>
      <c r="V177" s="268"/>
      <c r="W177" s="180">
        <f t="shared" si="82"/>
        <v>0</v>
      </c>
      <c r="X177" s="270"/>
      <c r="Y177" s="184">
        <v>12000000</v>
      </c>
      <c r="Z177" s="269"/>
      <c r="AA177" s="184">
        <f t="shared" si="83"/>
        <v>12000000</v>
      </c>
      <c r="AB177" s="422">
        <f t="shared" si="71"/>
        <v>168</v>
      </c>
    </row>
    <row r="178" spans="1:28" customFormat="1">
      <c r="A178" s="12">
        <f t="shared" si="70"/>
        <v>169</v>
      </c>
      <c r="B178" s="7"/>
      <c r="C178" s="162"/>
      <c r="D178" s="158" t="s">
        <v>534</v>
      </c>
      <c r="E178" s="209"/>
      <c r="F178" s="604"/>
      <c r="G178" s="134"/>
      <c r="H178" s="268"/>
      <c r="I178" s="163"/>
      <c r="J178" s="269"/>
      <c r="K178" s="269"/>
      <c r="L178" s="187"/>
      <c r="M178" s="135"/>
      <c r="N178" s="70"/>
      <c r="O178" s="268"/>
      <c r="P178" s="180"/>
      <c r="Q178" s="269"/>
      <c r="R178" s="269"/>
      <c r="S178" s="188"/>
      <c r="T178" s="135"/>
      <c r="U178" s="70"/>
      <c r="V178" s="268"/>
      <c r="W178" s="180">
        <f t="shared" si="82"/>
        <v>0</v>
      </c>
      <c r="X178" s="270"/>
      <c r="Y178" s="184">
        <v>210700000</v>
      </c>
      <c r="Z178" s="269"/>
      <c r="AA178" s="184">
        <f t="shared" si="83"/>
        <v>210700000</v>
      </c>
      <c r="AB178" s="422">
        <f t="shared" si="71"/>
        <v>169</v>
      </c>
    </row>
    <row r="179" spans="1:28" customFormat="1">
      <c r="A179" s="12">
        <f t="shared" si="70"/>
        <v>170</v>
      </c>
      <c r="B179" s="7"/>
      <c r="C179" s="162"/>
      <c r="D179" s="158"/>
      <c r="E179" s="209"/>
      <c r="F179" s="604"/>
      <c r="G179" s="134"/>
      <c r="H179" s="268"/>
      <c r="I179" s="163">
        <f t="shared" si="79"/>
        <v>0</v>
      </c>
      <c r="J179" s="269"/>
      <c r="K179" s="269"/>
      <c r="L179" s="187">
        <f>SUM(I179:K179)</f>
        <v>0</v>
      </c>
      <c r="M179" s="135"/>
      <c r="N179" s="70"/>
      <c r="O179" s="268"/>
      <c r="P179" s="180">
        <f t="shared" si="84"/>
        <v>0</v>
      </c>
      <c r="Q179" s="269"/>
      <c r="R179" s="269"/>
      <c r="S179" s="188">
        <f t="shared" si="85"/>
        <v>0</v>
      </c>
      <c r="T179" s="135"/>
      <c r="U179" s="70"/>
      <c r="V179" s="268"/>
      <c r="W179" s="180">
        <f t="shared" si="82"/>
        <v>0</v>
      </c>
      <c r="X179" s="270"/>
      <c r="Y179" s="184"/>
      <c r="Z179" s="269"/>
      <c r="AA179" s="184">
        <f t="shared" si="83"/>
        <v>0</v>
      </c>
      <c r="AB179" s="422">
        <f t="shared" si="71"/>
        <v>170</v>
      </c>
    </row>
    <row r="180" spans="1:28" customFormat="1">
      <c r="A180" s="12">
        <f t="shared" si="70"/>
        <v>171</v>
      </c>
      <c r="B180" s="7"/>
      <c r="C180" s="162"/>
      <c r="D180" s="267" t="s">
        <v>716</v>
      </c>
      <c r="E180" s="313"/>
      <c r="F180" s="265"/>
      <c r="G180" s="256"/>
      <c r="H180" s="268"/>
      <c r="I180" s="163">
        <f t="shared" si="79"/>
        <v>0</v>
      </c>
      <c r="J180" s="269"/>
      <c r="K180" s="313"/>
      <c r="L180" s="187">
        <f t="shared" si="80"/>
        <v>0</v>
      </c>
      <c r="M180" s="265"/>
      <c r="N180" s="256"/>
      <c r="O180" s="268"/>
      <c r="P180" s="180">
        <f t="shared" si="84"/>
        <v>0</v>
      </c>
      <c r="Q180" s="269"/>
      <c r="R180" s="271"/>
      <c r="S180" s="188">
        <f t="shared" si="85"/>
        <v>0</v>
      </c>
      <c r="T180" s="265"/>
      <c r="U180" s="256"/>
      <c r="V180" s="268"/>
      <c r="W180" s="180">
        <f t="shared" si="82"/>
        <v>0</v>
      </c>
      <c r="X180" s="270"/>
      <c r="Y180" s="501"/>
      <c r="Z180" s="271"/>
      <c r="AA180" s="184">
        <f t="shared" si="83"/>
        <v>0</v>
      </c>
      <c r="AB180" s="422">
        <f t="shared" si="71"/>
        <v>171</v>
      </c>
    </row>
    <row r="181" spans="1:28" customFormat="1">
      <c r="A181" s="12">
        <f t="shared" si="70"/>
        <v>172</v>
      </c>
      <c r="B181" s="7"/>
      <c r="C181" s="162"/>
      <c r="D181" s="267"/>
      <c r="E181" s="313"/>
      <c r="F181" s="265"/>
      <c r="G181" s="256"/>
      <c r="H181" s="268"/>
      <c r="I181" s="163"/>
      <c r="J181" s="269"/>
      <c r="K181" s="313"/>
      <c r="L181" s="187"/>
      <c r="M181" s="265"/>
      <c r="N181" s="256"/>
      <c r="O181" s="268"/>
      <c r="P181" s="180"/>
      <c r="Q181" s="269"/>
      <c r="R181" s="271"/>
      <c r="S181" s="188"/>
      <c r="T181" s="265"/>
      <c r="U181" s="256"/>
      <c r="V181" s="268"/>
      <c r="W181" s="180">
        <f t="shared" si="82"/>
        <v>0</v>
      </c>
      <c r="X181" s="270"/>
      <c r="Y181" s="501"/>
      <c r="Z181" s="271"/>
      <c r="AA181" s="184">
        <f t="shared" si="83"/>
        <v>0</v>
      </c>
      <c r="AB181" s="422">
        <f t="shared" si="71"/>
        <v>172</v>
      </c>
    </row>
    <row r="182" spans="1:28" customFormat="1">
      <c r="A182" s="12">
        <f t="shared" si="70"/>
        <v>173</v>
      </c>
      <c r="B182" s="7"/>
      <c r="C182" s="162"/>
      <c r="D182" s="151"/>
      <c r="E182" s="313"/>
      <c r="F182" s="265"/>
      <c r="G182" s="256"/>
      <c r="H182" s="268"/>
      <c r="I182" s="163">
        <f t="shared" si="79"/>
        <v>0</v>
      </c>
      <c r="J182" s="269"/>
      <c r="K182" s="313"/>
      <c r="L182" s="187">
        <f t="shared" si="80"/>
        <v>0</v>
      </c>
      <c r="M182" s="265"/>
      <c r="N182" s="256"/>
      <c r="O182" s="268"/>
      <c r="P182" s="180">
        <f t="shared" si="84"/>
        <v>0</v>
      </c>
      <c r="Q182" s="269"/>
      <c r="R182" s="271"/>
      <c r="S182" s="188">
        <f t="shared" si="85"/>
        <v>0</v>
      </c>
      <c r="T182" s="265"/>
      <c r="U182" s="256"/>
      <c r="V182" s="268"/>
      <c r="W182" s="180">
        <f t="shared" si="82"/>
        <v>0</v>
      </c>
      <c r="X182" s="270"/>
      <c r="Y182" s="501"/>
      <c r="Z182" s="271"/>
      <c r="AA182" s="184">
        <f t="shared" si="83"/>
        <v>0</v>
      </c>
      <c r="AB182" s="422">
        <f t="shared" si="71"/>
        <v>173</v>
      </c>
    </row>
    <row r="183" spans="1:28" customFormat="1">
      <c r="A183" s="12">
        <f t="shared" si="70"/>
        <v>174</v>
      </c>
      <c r="B183" s="7"/>
      <c r="C183" s="162"/>
      <c r="D183" s="272" t="s">
        <v>575</v>
      </c>
      <c r="E183" s="271"/>
      <c r="F183" s="265"/>
      <c r="G183" s="256"/>
      <c r="H183" s="268"/>
      <c r="I183" s="163">
        <f>SUM($E183,F183:H183)</f>
        <v>0</v>
      </c>
      <c r="J183" s="269"/>
      <c r="K183" s="271"/>
      <c r="L183" s="187">
        <f t="shared" si="80"/>
        <v>0</v>
      </c>
      <c r="M183" s="265"/>
      <c r="N183" s="256"/>
      <c r="O183" s="268"/>
      <c r="P183" s="180">
        <f t="shared" si="84"/>
        <v>0</v>
      </c>
      <c r="Q183" s="269"/>
      <c r="R183" s="271"/>
      <c r="S183" s="188">
        <f t="shared" si="85"/>
        <v>0</v>
      </c>
      <c r="T183" s="265"/>
      <c r="U183" s="256"/>
      <c r="V183" s="268"/>
      <c r="W183" s="180">
        <f t="shared" si="82"/>
        <v>0</v>
      </c>
      <c r="X183" s="270"/>
      <c r="Y183" s="501"/>
      <c r="Z183" s="271"/>
      <c r="AA183" s="184">
        <f t="shared" si="83"/>
        <v>0</v>
      </c>
      <c r="AB183" s="422">
        <f t="shared" si="71"/>
        <v>174</v>
      </c>
    </row>
    <row r="184" spans="1:28" customFormat="1">
      <c r="A184" s="12">
        <f t="shared" si="70"/>
        <v>175</v>
      </c>
      <c r="B184" s="7"/>
      <c r="C184" s="162"/>
      <c r="D184" s="158" t="s">
        <v>535</v>
      </c>
      <c r="E184" s="209"/>
      <c r="F184" s="605"/>
      <c r="G184" s="274"/>
      <c r="H184" s="275"/>
      <c r="I184" s="163">
        <f t="shared" ref="I184:I186" si="86">SUM($E184,F184:H184)</f>
        <v>0</v>
      </c>
      <c r="J184" s="276"/>
      <c r="K184" s="163"/>
      <c r="L184" s="187">
        <f t="shared" si="80"/>
        <v>0</v>
      </c>
      <c r="M184" s="265"/>
      <c r="N184" s="256"/>
      <c r="O184" s="268"/>
      <c r="P184" s="180">
        <f t="shared" si="84"/>
        <v>0</v>
      </c>
      <c r="Q184" s="269"/>
      <c r="R184" s="163">
        <v>500000</v>
      </c>
      <c r="S184" s="188">
        <f t="shared" si="85"/>
        <v>500000</v>
      </c>
      <c r="T184" s="265"/>
      <c r="U184" s="256"/>
      <c r="V184" s="268"/>
      <c r="W184" s="180">
        <f t="shared" si="82"/>
        <v>0</v>
      </c>
      <c r="X184" s="270"/>
      <c r="Y184" s="501"/>
      <c r="Z184" s="163">
        <v>500000</v>
      </c>
      <c r="AA184" s="184">
        <f t="shared" si="83"/>
        <v>500000</v>
      </c>
      <c r="AB184" s="422">
        <f t="shared" si="71"/>
        <v>175</v>
      </c>
    </row>
    <row r="185" spans="1:28" customFormat="1">
      <c r="A185" s="12">
        <f t="shared" si="70"/>
        <v>176</v>
      </c>
      <c r="B185" s="7"/>
      <c r="C185" s="162"/>
      <c r="D185" s="158" t="s">
        <v>536</v>
      </c>
      <c r="E185" s="209"/>
      <c r="F185" s="605"/>
      <c r="G185" s="274"/>
      <c r="H185" s="275"/>
      <c r="I185" s="163">
        <f t="shared" si="86"/>
        <v>0</v>
      </c>
      <c r="J185" s="276"/>
      <c r="K185" s="163">
        <v>7872600</v>
      </c>
      <c r="L185" s="187">
        <f t="shared" si="80"/>
        <v>7872600</v>
      </c>
      <c r="M185" s="265"/>
      <c r="N185" s="256"/>
      <c r="O185" s="268"/>
      <c r="P185" s="180">
        <f t="shared" si="84"/>
        <v>0</v>
      </c>
      <c r="Q185" s="269"/>
      <c r="R185" s="163">
        <v>7872600</v>
      </c>
      <c r="S185" s="188">
        <f t="shared" si="85"/>
        <v>7872600</v>
      </c>
      <c r="T185" s="265"/>
      <c r="U185" s="256"/>
      <c r="V185" s="268"/>
      <c r="W185" s="180">
        <f t="shared" si="82"/>
        <v>0</v>
      </c>
      <c r="X185" s="270"/>
      <c r="Y185" s="501"/>
      <c r="Z185" s="163">
        <v>7872600</v>
      </c>
      <c r="AA185" s="184">
        <f t="shared" si="83"/>
        <v>7872600</v>
      </c>
      <c r="AB185" s="422">
        <f t="shared" si="71"/>
        <v>176</v>
      </c>
    </row>
    <row r="186" spans="1:28" customFormat="1">
      <c r="A186" s="12">
        <f t="shared" si="70"/>
        <v>177</v>
      </c>
      <c r="B186" s="7"/>
      <c r="C186" s="162"/>
      <c r="D186" s="158" t="s">
        <v>537</v>
      </c>
      <c r="E186" s="209"/>
      <c r="F186" s="605"/>
      <c r="G186" s="274"/>
      <c r="H186" s="275"/>
      <c r="I186" s="163">
        <f t="shared" si="86"/>
        <v>0</v>
      </c>
      <c r="J186" s="276"/>
      <c r="K186" s="163">
        <v>100785200</v>
      </c>
      <c r="L186" s="187">
        <f>SUM(I186:K186)</f>
        <v>100785200</v>
      </c>
      <c r="M186" s="265"/>
      <c r="N186" s="256"/>
      <c r="O186" s="268"/>
      <c r="P186" s="180">
        <f t="shared" si="84"/>
        <v>0</v>
      </c>
      <c r="Q186" s="269"/>
      <c r="R186" s="163">
        <f>$M$1782</f>
        <v>100285200</v>
      </c>
      <c r="S186" s="188">
        <f t="shared" si="85"/>
        <v>100285200</v>
      </c>
      <c r="T186" s="265"/>
      <c r="U186" s="256"/>
      <c r="V186" s="268"/>
      <c r="W186" s="180">
        <f t="shared" si="82"/>
        <v>0</v>
      </c>
      <c r="X186" s="270"/>
      <c r="Y186" s="501"/>
      <c r="Z186" s="163">
        <f>$M$1782</f>
        <v>100285200</v>
      </c>
      <c r="AA186" s="184">
        <f t="shared" si="83"/>
        <v>100285200</v>
      </c>
      <c r="AB186" s="422">
        <f t="shared" si="71"/>
        <v>177</v>
      </c>
    </row>
    <row r="187" spans="1:28" customFormat="1">
      <c r="A187" s="12">
        <f t="shared" si="70"/>
        <v>178</v>
      </c>
      <c r="B187" s="7"/>
      <c r="C187" s="162"/>
      <c r="D187" s="158"/>
      <c r="E187" s="209"/>
      <c r="F187" s="605"/>
      <c r="G187" s="274"/>
      <c r="H187" s="275"/>
      <c r="I187" s="163"/>
      <c r="J187" s="276"/>
      <c r="K187" s="163"/>
      <c r="L187" s="187"/>
      <c r="M187" s="265"/>
      <c r="N187" s="256"/>
      <c r="O187" s="268"/>
      <c r="P187" s="180"/>
      <c r="Q187" s="269"/>
      <c r="R187" s="163"/>
      <c r="S187" s="188"/>
      <c r="T187" s="265"/>
      <c r="U187" s="256"/>
      <c r="V187" s="268"/>
      <c r="W187" s="180">
        <f t="shared" si="82"/>
        <v>0</v>
      </c>
      <c r="X187" s="270"/>
      <c r="Y187" s="501"/>
      <c r="Z187" s="163"/>
      <c r="AA187" s="184">
        <f t="shared" si="83"/>
        <v>0</v>
      </c>
      <c r="AB187" s="422">
        <f t="shared" si="71"/>
        <v>178</v>
      </c>
    </row>
    <row r="188" spans="1:28" s="1" customFormat="1">
      <c r="A188" s="12">
        <f t="shared" si="70"/>
        <v>179</v>
      </c>
      <c r="B188" s="7"/>
      <c r="C188" s="7"/>
      <c r="D188" s="54" t="s">
        <v>40</v>
      </c>
      <c r="E188" s="314"/>
      <c r="F188" s="488">
        <f t="shared" ref="F188:T188" si="87">SUBTOTAL(9,F161:F186)</f>
        <v>278971424</v>
      </c>
      <c r="G188" s="55">
        <f t="shared" si="87"/>
        <v>0</v>
      </c>
      <c r="H188" s="285">
        <f t="shared" si="87"/>
        <v>0</v>
      </c>
      <c r="I188" s="504">
        <f t="shared" si="87"/>
        <v>278971424</v>
      </c>
      <c r="J188" s="504">
        <f t="shared" si="87"/>
        <v>0</v>
      </c>
      <c r="K188" s="504">
        <f t="shared" si="87"/>
        <v>108657800</v>
      </c>
      <c r="L188" s="56">
        <f t="shared" si="87"/>
        <v>387629224</v>
      </c>
      <c r="M188" s="488">
        <f t="shared" si="87"/>
        <v>263653331</v>
      </c>
      <c r="N188" s="55">
        <f t="shared" si="87"/>
        <v>145355000</v>
      </c>
      <c r="O188" s="285">
        <f t="shared" si="87"/>
        <v>0</v>
      </c>
      <c r="P188" s="504">
        <f t="shared" si="87"/>
        <v>409008331</v>
      </c>
      <c r="Q188" s="504">
        <f t="shared" si="87"/>
        <v>0</v>
      </c>
      <c r="R188" s="504">
        <f t="shared" si="87"/>
        <v>108657800</v>
      </c>
      <c r="S188" s="56">
        <f t="shared" si="87"/>
        <v>517666131</v>
      </c>
      <c r="T188" s="488">
        <f t="shared" si="87"/>
        <v>263653331</v>
      </c>
      <c r="U188" s="55">
        <f t="shared" ref="U188:V188" si="88">SUBTOTAL(9,U161:U186)</f>
        <v>145355000</v>
      </c>
      <c r="V188" s="285">
        <f t="shared" si="88"/>
        <v>0</v>
      </c>
      <c r="W188" s="504">
        <f>SUBTOTAL(9,W161:W187)</f>
        <v>409008331</v>
      </c>
      <c r="X188" s="492">
        <f t="shared" ref="X188:Y188" si="89">SUBTOTAL(9,X161:X187)</f>
        <v>0</v>
      </c>
      <c r="Y188" s="478">
        <f t="shared" si="89"/>
        <v>222700000</v>
      </c>
      <c r="Z188" s="504">
        <f>SUBTOTAL(9,Z161:Z187)</f>
        <v>108657800</v>
      </c>
      <c r="AA188" s="478">
        <f>SUBTOTAL(9,AA161:AA187)</f>
        <v>740366131</v>
      </c>
      <c r="AB188" s="422">
        <f t="shared" si="71"/>
        <v>179</v>
      </c>
    </row>
    <row r="189" spans="1:28" s="1" customFormat="1" ht="15.6" thickBot="1">
      <c r="A189" s="12">
        <f t="shared" si="70"/>
        <v>180</v>
      </c>
      <c r="B189" s="22"/>
      <c r="C189" s="22"/>
      <c r="D189" s="23" t="s">
        <v>64</v>
      </c>
      <c r="E189" s="303"/>
      <c r="F189" s="476">
        <f>SUBTOTAL(9,F159:F188,$E160:$E160)</f>
        <v>3613365538</v>
      </c>
      <c r="G189" s="577"/>
      <c r="H189" s="571"/>
      <c r="I189" s="505">
        <f>SUBTOTAL(9,I159:I188)</f>
        <v>3613365538</v>
      </c>
      <c r="J189" s="505">
        <f>SUBTOTAL(9,J159:J188)</f>
        <v>879200886</v>
      </c>
      <c r="K189" s="505">
        <f>SUBTOTAL(9,K159:K188)</f>
        <v>1011540709</v>
      </c>
      <c r="L189" s="577">
        <f>SUBTOTAL(9,L159:L188)</f>
        <v>5504107133</v>
      </c>
      <c r="M189" s="476">
        <f>SUBTOTAL(9,M159:M188,$E160:$E160)</f>
        <v>3598047445</v>
      </c>
      <c r="N189" s="577"/>
      <c r="O189" s="571"/>
      <c r="P189" s="505">
        <f>SUBTOTAL(9,P159:P188)</f>
        <v>3743402445</v>
      </c>
      <c r="Q189" s="505">
        <f>SUBTOTAL(9,Q159:Q188)</f>
        <v>879200886</v>
      </c>
      <c r="R189" s="505">
        <f>SUBTOTAL(9,R159:R188)</f>
        <v>1011540709</v>
      </c>
      <c r="S189" s="577">
        <f>SUBTOTAL(9,S159:S188)</f>
        <v>5634144040</v>
      </c>
      <c r="T189" s="476">
        <f>SUBTOTAL(9,T160:T188,$E160:$E160)</f>
        <v>3598047445</v>
      </c>
      <c r="U189" s="386"/>
      <c r="V189" s="477"/>
      <c r="W189" s="505">
        <f>SUBTOTAL(9,W159:W188)</f>
        <v>3743402445</v>
      </c>
      <c r="X189" s="518">
        <f t="shared" ref="X189:Z189" si="90">SUBTOTAL(9,X159:X188)</f>
        <v>879200886</v>
      </c>
      <c r="Y189" s="519">
        <f t="shared" si="90"/>
        <v>222700000</v>
      </c>
      <c r="Z189" s="533">
        <f t="shared" si="90"/>
        <v>1011540709</v>
      </c>
      <c r="AA189" s="519">
        <f>SUBTOTAL(9,AA159:AA188)</f>
        <v>5856844040</v>
      </c>
      <c r="AB189" s="422">
        <f t="shared" si="71"/>
        <v>180</v>
      </c>
    </row>
    <row r="190" spans="1:28" s="1" customFormat="1" ht="15.6" thickTop="1">
      <c r="A190" s="12">
        <f t="shared" si="70"/>
        <v>181</v>
      </c>
      <c r="B190" s="7"/>
      <c r="C190" s="7"/>
      <c r="D190" s="25"/>
      <c r="E190" s="304"/>
      <c r="F190" s="425"/>
      <c r="G190" s="26"/>
      <c r="H190" s="424"/>
      <c r="I190" s="117">
        <f>SUM($E190,F190:H190)</f>
        <v>0</v>
      </c>
      <c r="J190" s="304"/>
      <c r="K190" s="304"/>
      <c r="L190" s="27">
        <f t="shared" ref="L190:L194" si="91">SUM(I190:K190)</f>
        <v>0</v>
      </c>
      <c r="M190" s="425"/>
      <c r="N190" s="26"/>
      <c r="O190" s="424"/>
      <c r="P190" s="117">
        <f>SUM($E190,M190:O190)</f>
        <v>0</v>
      </c>
      <c r="Q190" s="304"/>
      <c r="R190" s="304"/>
      <c r="S190" s="27">
        <f t="shared" ref="S190:S194" si="92">SUM(P190:R190)</f>
        <v>0</v>
      </c>
      <c r="T190" s="425"/>
      <c r="U190" s="26"/>
      <c r="V190" s="424"/>
      <c r="W190" s="117">
        <f>SUM($E190,T190:V190)</f>
        <v>0</v>
      </c>
      <c r="X190" s="426"/>
      <c r="Y190" s="424"/>
      <c r="Z190" s="304"/>
      <c r="AA190" s="424">
        <f>SUM(W190:Z190)</f>
        <v>0</v>
      </c>
      <c r="AB190" s="422">
        <f t="shared" si="71"/>
        <v>181</v>
      </c>
    </row>
    <row r="191" spans="1:28" s="1" customFormat="1">
      <c r="A191" s="12">
        <f t="shared" si="70"/>
        <v>182</v>
      </c>
      <c r="B191" s="7" t="s">
        <v>65</v>
      </c>
      <c r="C191" s="7">
        <v>3</v>
      </c>
      <c r="D191" s="14" t="s">
        <v>66</v>
      </c>
      <c r="E191" s="115"/>
      <c r="F191" s="133"/>
      <c r="G191" s="28"/>
      <c r="H191" s="370"/>
      <c r="I191" s="115">
        <f>SUM($E191,F191:H191)</f>
        <v>0</v>
      </c>
      <c r="J191" s="115"/>
      <c r="K191" s="117"/>
      <c r="L191" s="14">
        <f t="shared" si="91"/>
        <v>0</v>
      </c>
      <c r="M191" s="133"/>
      <c r="N191" s="28"/>
      <c r="O191" s="370"/>
      <c r="P191" s="115">
        <f>SUM($E191,M191:O191)</f>
        <v>0</v>
      </c>
      <c r="Q191" s="115"/>
      <c r="R191" s="117"/>
      <c r="S191" s="14">
        <f t="shared" si="92"/>
        <v>0</v>
      </c>
      <c r="T191" s="133"/>
      <c r="U191" s="28"/>
      <c r="V191" s="370"/>
      <c r="W191" s="115">
        <f>SUM($E191,T191:V191)</f>
        <v>0</v>
      </c>
      <c r="X191" s="118"/>
      <c r="Y191" s="370"/>
      <c r="Z191" s="117"/>
      <c r="AA191" s="370">
        <f>SUM(W191:Z191)</f>
        <v>0</v>
      </c>
      <c r="AB191" s="422">
        <f t="shared" si="71"/>
        <v>182</v>
      </c>
    </row>
    <row r="192" spans="1:28" s="1" customFormat="1">
      <c r="A192" s="12">
        <f t="shared" si="70"/>
        <v>183</v>
      </c>
      <c r="B192" s="7"/>
      <c r="C192" s="7"/>
      <c r="D192" s="53" t="s">
        <v>67</v>
      </c>
      <c r="E192" s="115"/>
      <c r="F192" s="112"/>
      <c r="G192" s="39"/>
      <c r="H192" s="370"/>
      <c r="I192" s="115">
        <f>SUM($E192,F192:H192)</f>
        <v>0</v>
      </c>
      <c r="J192" s="115"/>
      <c r="K192" s="115"/>
      <c r="L192" s="14">
        <f t="shared" si="91"/>
        <v>0</v>
      </c>
      <c r="M192" s="112"/>
      <c r="N192" s="39"/>
      <c r="O192" s="370"/>
      <c r="P192" s="115">
        <f>SUM($E192,M192:O192)</f>
        <v>0</v>
      </c>
      <c r="Q192" s="115"/>
      <c r="R192" s="115"/>
      <c r="S192" s="14">
        <f t="shared" si="92"/>
        <v>0</v>
      </c>
      <c r="T192" s="112"/>
      <c r="U192" s="39"/>
      <c r="V192" s="370"/>
      <c r="W192" s="115">
        <f>SUM($E192,T192:V192)</f>
        <v>0</v>
      </c>
      <c r="X192" s="118"/>
      <c r="Y192" s="370"/>
      <c r="Z192" s="115"/>
      <c r="AA192" s="370">
        <f>SUM(W192:Z192)</f>
        <v>0</v>
      </c>
      <c r="AB192" s="422">
        <f t="shared" si="71"/>
        <v>183</v>
      </c>
    </row>
    <row r="193" spans="1:28" s="1" customFormat="1">
      <c r="A193" s="12">
        <f t="shared" si="70"/>
        <v>184</v>
      </c>
      <c r="B193" s="7"/>
      <c r="C193" s="7"/>
      <c r="D193" s="42" t="s">
        <v>538</v>
      </c>
      <c r="E193" s="115"/>
      <c r="F193" s="112"/>
      <c r="G193" s="39"/>
      <c r="H193" s="370"/>
      <c r="I193" s="115">
        <f>SUM($E193,F193:H193)</f>
        <v>0</v>
      </c>
      <c r="J193" s="115"/>
      <c r="K193" s="115">
        <f>F1836</f>
        <v>450800000</v>
      </c>
      <c r="L193" s="14">
        <f t="shared" si="91"/>
        <v>450800000</v>
      </c>
      <c r="M193" s="112"/>
      <c r="N193" s="39"/>
      <c r="O193" s="370"/>
      <c r="P193" s="115">
        <f>SUM($E193,M193:O193)</f>
        <v>0</v>
      </c>
      <c r="Q193" s="115"/>
      <c r="R193" s="115">
        <f>M1836</f>
        <v>469799999</v>
      </c>
      <c r="S193" s="14">
        <f t="shared" si="92"/>
        <v>469799999</v>
      </c>
      <c r="T193" s="112"/>
      <c r="U193" s="39"/>
      <c r="V193" s="370"/>
      <c r="W193" s="115">
        <f>SUM($E193,T193:V193)</f>
        <v>0</v>
      </c>
      <c r="X193" s="118"/>
      <c r="Y193" s="370"/>
      <c r="Z193" s="115">
        <f>T1836</f>
        <v>469799999</v>
      </c>
      <c r="AA193" s="370">
        <f>SUM(W193:Z193)</f>
        <v>469799999</v>
      </c>
      <c r="AB193" s="422">
        <f t="shared" si="71"/>
        <v>184</v>
      </c>
    </row>
    <row r="194" spans="1:28" s="1" customFormat="1">
      <c r="A194" s="12">
        <f t="shared" si="70"/>
        <v>185</v>
      </c>
      <c r="B194" s="7"/>
      <c r="C194" s="7"/>
      <c r="D194" s="54"/>
      <c r="E194" s="314"/>
      <c r="F194" s="110"/>
      <c r="G194" s="57"/>
      <c r="H194" s="489"/>
      <c r="I194" s="115">
        <f>SUM($E194,F194:H194)</f>
        <v>0</v>
      </c>
      <c r="J194" s="314"/>
      <c r="K194" s="314"/>
      <c r="L194" s="14">
        <f t="shared" si="91"/>
        <v>0</v>
      </c>
      <c r="M194" s="110"/>
      <c r="N194" s="57"/>
      <c r="O194" s="489"/>
      <c r="P194" s="115">
        <f>SUM($E194,M194:O194)</f>
        <v>0</v>
      </c>
      <c r="Q194" s="314"/>
      <c r="R194" s="314"/>
      <c r="S194" s="14">
        <f t="shared" si="92"/>
        <v>0</v>
      </c>
      <c r="T194" s="110"/>
      <c r="U194" s="57"/>
      <c r="V194" s="489"/>
      <c r="W194" s="115">
        <f>SUM($E194,T194:V194)</f>
        <v>0</v>
      </c>
      <c r="X194" s="520"/>
      <c r="Y194" s="489"/>
      <c r="Z194" s="314"/>
      <c r="AA194" s="370">
        <f>SUM(W194:Z194)</f>
        <v>0</v>
      </c>
      <c r="AB194" s="422">
        <f t="shared" si="71"/>
        <v>185</v>
      </c>
    </row>
    <row r="195" spans="1:28" s="1" customFormat="1">
      <c r="A195" s="12">
        <f t="shared" si="70"/>
        <v>186</v>
      </c>
      <c r="B195" s="7"/>
      <c r="C195" s="7"/>
      <c r="D195" s="54" t="s">
        <v>40</v>
      </c>
      <c r="E195" s="314"/>
      <c r="F195" s="488">
        <f t="shared" ref="F195:AA195" si="93">SUBTOTAL(9,F192:F194)</f>
        <v>0</v>
      </c>
      <c r="G195" s="55">
        <f t="shared" si="93"/>
        <v>0</v>
      </c>
      <c r="H195" s="285">
        <f t="shared" si="93"/>
        <v>0</v>
      </c>
      <c r="I195" s="462">
        <f t="shared" si="93"/>
        <v>0</v>
      </c>
      <c r="J195" s="462">
        <f t="shared" si="93"/>
        <v>0</v>
      </c>
      <c r="K195" s="462">
        <f t="shared" si="93"/>
        <v>450800000</v>
      </c>
      <c r="L195" s="37">
        <f t="shared" si="93"/>
        <v>450800000</v>
      </c>
      <c r="M195" s="488">
        <f t="shared" si="93"/>
        <v>0</v>
      </c>
      <c r="N195" s="55">
        <f t="shared" si="93"/>
        <v>0</v>
      </c>
      <c r="O195" s="285">
        <f t="shared" si="93"/>
        <v>0</v>
      </c>
      <c r="P195" s="462">
        <f t="shared" si="93"/>
        <v>0</v>
      </c>
      <c r="Q195" s="462">
        <f t="shared" si="93"/>
        <v>0</v>
      </c>
      <c r="R195" s="462">
        <f t="shared" si="93"/>
        <v>469799999</v>
      </c>
      <c r="S195" s="37">
        <f t="shared" si="93"/>
        <v>469799999</v>
      </c>
      <c r="T195" s="488">
        <f t="shared" si="93"/>
        <v>0</v>
      </c>
      <c r="U195" s="55">
        <f t="shared" si="93"/>
        <v>0</v>
      </c>
      <c r="V195" s="285">
        <f t="shared" si="93"/>
        <v>0</v>
      </c>
      <c r="W195" s="462">
        <f t="shared" si="93"/>
        <v>0</v>
      </c>
      <c r="X195" s="466">
        <f t="shared" si="93"/>
        <v>0</v>
      </c>
      <c r="Y195" s="450"/>
      <c r="Z195" s="462">
        <f t="shared" si="93"/>
        <v>469799999</v>
      </c>
      <c r="AA195" s="450">
        <f t="shared" si="93"/>
        <v>469799999</v>
      </c>
      <c r="AB195" s="422">
        <f t="shared" si="71"/>
        <v>186</v>
      </c>
    </row>
    <row r="196" spans="1:28" s="1" customFormat="1" ht="15.6" thickBot="1">
      <c r="A196" s="12">
        <f t="shared" si="70"/>
        <v>187</v>
      </c>
      <c r="B196" s="22"/>
      <c r="C196" s="22"/>
      <c r="D196" s="23" t="s">
        <v>68</v>
      </c>
      <c r="E196" s="303"/>
      <c r="F196" s="476">
        <f>SUBTOTAL(9,F190:F195,$E191)</f>
        <v>0</v>
      </c>
      <c r="G196" s="577"/>
      <c r="H196" s="571"/>
      <c r="I196" s="505">
        <f>SUBTOTAL(9,I190:I195)</f>
        <v>0</v>
      </c>
      <c r="J196" s="505">
        <f>SUBTOTAL(9,J190:J195)</f>
        <v>0</v>
      </c>
      <c r="K196" s="505">
        <f>SUBTOTAL(9,K190:K195)</f>
        <v>450800000</v>
      </c>
      <c r="L196" s="577">
        <f>SUBTOTAL(9,L190:L195)</f>
        <v>450800000</v>
      </c>
      <c r="M196" s="476">
        <f>SUBTOTAL(9,M190:M195,$E191)</f>
        <v>0</v>
      </c>
      <c r="N196" s="577"/>
      <c r="O196" s="571"/>
      <c r="P196" s="505">
        <f>SUBTOTAL(9,P190:P195)</f>
        <v>0</v>
      </c>
      <c r="Q196" s="505">
        <f>SUBTOTAL(9,Q190:Q195)</f>
        <v>0</v>
      </c>
      <c r="R196" s="505">
        <f>SUBTOTAL(9,R190:R195)</f>
        <v>469799999</v>
      </c>
      <c r="S196" s="577">
        <f>SUBTOTAL(9,S190:S195)</f>
        <v>469799999</v>
      </c>
      <c r="T196" s="476">
        <f>SUBTOTAL(9,T190:T195,$E191)</f>
        <v>0</v>
      </c>
      <c r="U196" s="386"/>
      <c r="V196" s="477"/>
      <c r="W196" s="505">
        <f>SUBTOTAL(9,W190:W195)</f>
        <v>0</v>
      </c>
      <c r="X196" s="518">
        <f>SUBTOTAL(9,X190:X195)</f>
        <v>0</v>
      </c>
      <c r="Y196" s="519"/>
      <c r="Z196" s="533">
        <f>SUBTOTAL(9,Z190:Z195)</f>
        <v>469799999</v>
      </c>
      <c r="AA196" s="519">
        <f>SUBTOTAL(9,AA190:AA195)</f>
        <v>469799999</v>
      </c>
      <c r="AB196" s="422">
        <f t="shared" si="71"/>
        <v>187</v>
      </c>
    </row>
    <row r="197" spans="1:28" s="1" customFormat="1" ht="15.6" thickTop="1">
      <c r="A197" s="12">
        <f t="shared" si="70"/>
        <v>188</v>
      </c>
      <c r="B197" s="7"/>
      <c r="C197" s="7"/>
      <c r="D197" s="25"/>
      <c r="E197" s="117"/>
      <c r="F197" s="425"/>
      <c r="G197" s="26"/>
      <c r="H197" s="424"/>
      <c r="I197" s="117">
        <f t="shared" ref="I197:I204" si="94">SUM($E197,F197:H197)</f>
        <v>0</v>
      </c>
      <c r="J197" s="304"/>
      <c r="K197" s="304"/>
      <c r="L197" s="27">
        <f t="shared" ref="L197:L204" si="95">SUM(I197:K197)</f>
        <v>0</v>
      </c>
      <c r="M197" s="425"/>
      <c r="N197" s="26"/>
      <c r="O197" s="424"/>
      <c r="P197" s="117">
        <f t="shared" ref="P197:P204" si="96">SUM($E197,M197:O197)</f>
        <v>0</v>
      </c>
      <c r="Q197" s="304"/>
      <c r="R197" s="304"/>
      <c r="S197" s="27">
        <f t="shared" ref="S197:S204" si="97">SUM(P197:R197)</f>
        <v>0</v>
      </c>
      <c r="T197" s="425"/>
      <c r="U197" s="26"/>
      <c r="V197" s="424"/>
      <c r="W197" s="117">
        <f t="shared" ref="W197:W204" si="98">SUM($E197,T197:V197)</f>
        <v>0</v>
      </c>
      <c r="X197" s="426"/>
      <c r="Y197" s="424"/>
      <c r="Z197" s="304"/>
      <c r="AA197" s="424">
        <f t="shared" ref="AA197:AA204" si="99">SUM(W197:Z197)</f>
        <v>0</v>
      </c>
      <c r="AB197" s="422">
        <f t="shared" si="71"/>
        <v>188</v>
      </c>
    </row>
    <row r="198" spans="1:28" customFormat="1">
      <c r="A198" s="12">
        <f t="shared" si="70"/>
        <v>189</v>
      </c>
      <c r="B198" s="7" t="s">
        <v>69</v>
      </c>
      <c r="C198" s="162">
        <v>4</v>
      </c>
      <c r="D198" s="146" t="s">
        <v>70</v>
      </c>
      <c r="E198" s="180"/>
      <c r="F198" s="132"/>
      <c r="G198" s="129"/>
      <c r="H198" s="153"/>
      <c r="I198" s="163">
        <f t="shared" si="94"/>
        <v>0</v>
      </c>
      <c r="J198" s="163"/>
      <c r="K198" s="163">
        <v>1793242</v>
      </c>
      <c r="L198" s="187">
        <f t="shared" si="95"/>
        <v>1793242</v>
      </c>
      <c r="M198" s="133"/>
      <c r="N198" s="6"/>
      <c r="O198" s="184"/>
      <c r="P198" s="180">
        <f t="shared" si="96"/>
        <v>0</v>
      </c>
      <c r="Q198" s="180"/>
      <c r="R198" s="163">
        <v>1793242</v>
      </c>
      <c r="S198" s="188">
        <f t="shared" si="97"/>
        <v>1793242</v>
      </c>
      <c r="T198" s="133"/>
      <c r="U198" s="6"/>
      <c r="V198" s="184"/>
      <c r="W198" s="180">
        <f t="shared" si="98"/>
        <v>0</v>
      </c>
      <c r="X198" s="321"/>
      <c r="Y198" s="184"/>
      <c r="Z198" s="163">
        <v>1793242</v>
      </c>
      <c r="AA198" s="184">
        <f t="shared" si="99"/>
        <v>1793242</v>
      </c>
      <c r="AB198" s="422">
        <f t="shared" si="71"/>
        <v>189</v>
      </c>
    </row>
    <row r="199" spans="1:28" customFormat="1">
      <c r="A199" s="12">
        <f t="shared" si="70"/>
        <v>190</v>
      </c>
      <c r="B199" s="7"/>
      <c r="C199" s="162"/>
      <c r="D199" s="191" t="s">
        <v>434</v>
      </c>
      <c r="E199" s="180"/>
      <c r="F199" s="132"/>
      <c r="G199" s="129"/>
      <c r="H199" s="153"/>
      <c r="I199" s="163">
        <f t="shared" si="94"/>
        <v>0</v>
      </c>
      <c r="J199" s="163"/>
      <c r="K199" s="163"/>
      <c r="L199" s="187">
        <f t="shared" si="95"/>
        <v>0</v>
      </c>
      <c r="M199" s="133"/>
      <c r="N199" s="6"/>
      <c r="O199" s="184"/>
      <c r="P199" s="180">
        <f t="shared" si="96"/>
        <v>0</v>
      </c>
      <c r="Q199" s="180"/>
      <c r="R199" s="180"/>
      <c r="S199" s="188">
        <f t="shared" si="97"/>
        <v>0</v>
      </c>
      <c r="T199" s="133"/>
      <c r="U199" s="6"/>
      <c r="V199" s="184"/>
      <c r="W199" s="180">
        <f t="shared" si="98"/>
        <v>0</v>
      </c>
      <c r="X199" s="321"/>
      <c r="Y199" s="184"/>
      <c r="Z199" s="180"/>
      <c r="AA199" s="184">
        <f t="shared" si="99"/>
        <v>0</v>
      </c>
      <c r="AB199" s="422">
        <f t="shared" si="71"/>
        <v>190</v>
      </c>
    </row>
    <row r="200" spans="1:28" customFormat="1">
      <c r="A200" s="12">
        <f t="shared" si="70"/>
        <v>191</v>
      </c>
      <c r="B200" s="7"/>
      <c r="C200" s="162"/>
      <c r="D200" s="191"/>
      <c r="E200" s="180"/>
      <c r="F200" s="132"/>
      <c r="G200" s="129"/>
      <c r="H200" s="153"/>
      <c r="I200" s="163">
        <f t="shared" si="94"/>
        <v>0</v>
      </c>
      <c r="J200" s="163"/>
      <c r="K200" s="163"/>
      <c r="L200" s="187">
        <f t="shared" si="95"/>
        <v>0</v>
      </c>
      <c r="M200" s="133"/>
      <c r="N200" s="6"/>
      <c r="O200" s="184"/>
      <c r="P200" s="180">
        <f t="shared" si="96"/>
        <v>0</v>
      </c>
      <c r="Q200" s="180"/>
      <c r="R200" s="180"/>
      <c r="S200" s="188">
        <f t="shared" si="97"/>
        <v>0</v>
      </c>
      <c r="T200" s="133"/>
      <c r="U200" s="6"/>
      <c r="V200" s="184"/>
      <c r="W200" s="180">
        <f t="shared" si="98"/>
        <v>0</v>
      </c>
      <c r="X200" s="321"/>
      <c r="Y200" s="184"/>
      <c r="Z200" s="180"/>
      <c r="AA200" s="184">
        <f t="shared" si="99"/>
        <v>0</v>
      </c>
      <c r="AB200" s="422">
        <f t="shared" si="71"/>
        <v>191</v>
      </c>
    </row>
    <row r="201" spans="1:28" customFormat="1">
      <c r="A201" s="12">
        <f t="shared" si="70"/>
        <v>192</v>
      </c>
      <c r="B201" s="7"/>
      <c r="C201" s="162"/>
      <c r="D201" s="191"/>
      <c r="E201" s="180"/>
      <c r="F201" s="132"/>
      <c r="G201" s="129"/>
      <c r="H201" s="153"/>
      <c r="I201" s="163">
        <f t="shared" si="94"/>
        <v>0</v>
      </c>
      <c r="J201" s="163"/>
      <c r="K201" s="163"/>
      <c r="L201" s="187">
        <f t="shared" si="95"/>
        <v>0</v>
      </c>
      <c r="M201" s="133"/>
      <c r="N201" s="6"/>
      <c r="O201" s="184"/>
      <c r="P201" s="180">
        <f t="shared" si="96"/>
        <v>0</v>
      </c>
      <c r="Q201" s="180"/>
      <c r="R201" s="180"/>
      <c r="S201" s="188">
        <f t="shared" si="97"/>
        <v>0</v>
      </c>
      <c r="T201" s="133"/>
      <c r="U201" s="6"/>
      <c r="V201" s="184"/>
      <c r="W201" s="180">
        <f t="shared" si="98"/>
        <v>0</v>
      </c>
      <c r="X201" s="321"/>
      <c r="Y201" s="184"/>
      <c r="Z201" s="180"/>
      <c r="AA201" s="184">
        <f t="shared" si="99"/>
        <v>0</v>
      </c>
      <c r="AB201" s="422">
        <f t="shared" si="71"/>
        <v>192</v>
      </c>
    </row>
    <row r="202" spans="1:28" customFormat="1">
      <c r="A202" s="12">
        <f t="shared" ref="A202:A265" si="100">ROW()-9</f>
        <v>193</v>
      </c>
      <c r="B202" s="7"/>
      <c r="C202" s="162"/>
      <c r="D202" s="191" t="s">
        <v>575</v>
      </c>
      <c r="E202" s="180"/>
      <c r="F202" s="132"/>
      <c r="G202" s="129"/>
      <c r="H202" s="153"/>
      <c r="I202" s="163">
        <f t="shared" si="94"/>
        <v>0</v>
      </c>
      <c r="J202" s="163"/>
      <c r="K202" s="163"/>
      <c r="L202" s="187">
        <f t="shared" si="95"/>
        <v>0</v>
      </c>
      <c r="M202" s="133"/>
      <c r="N202" s="6"/>
      <c r="O202" s="184"/>
      <c r="P202" s="180">
        <f t="shared" si="96"/>
        <v>0</v>
      </c>
      <c r="Q202" s="180"/>
      <c r="R202" s="180"/>
      <c r="S202" s="188">
        <f t="shared" si="97"/>
        <v>0</v>
      </c>
      <c r="T202" s="133"/>
      <c r="U202" s="6"/>
      <c r="V202" s="184"/>
      <c r="W202" s="180">
        <f t="shared" si="98"/>
        <v>0</v>
      </c>
      <c r="X202" s="321"/>
      <c r="Y202" s="184"/>
      <c r="Z202" s="180"/>
      <c r="AA202" s="184">
        <f t="shared" si="99"/>
        <v>0</v>
      </c>
      <c r="AB202" s="422">
        <f t="shared" si="71"/>
        <v>193</v>
      </c>
    </row>
    <row r="203" spans="1:28" s="1" customFormat="1">
      <c r="A203" s="12">
        <f t="shared" si="100"/>
        <v>194</v>
      </c>
      <c r="B203" s="7"/>
      <c r="C203" s="7"/>
      <c r="D203" s="109"/>
      <c r="E203" s="117"/>
      <c r="F203" s="112"/>
      <c r="G203" s="39"/>
      <c r="H203" s="363"/>
      <c r="I203" s="117">
        <f t="shared" si="94"/>
        <v>0</v>
      </c>
      <c r="J203" s="117"/>
      <c r="K203" s="117"/>
      <c r="L203" s="15">
        <f t="shared" si="95"/>
        <v>0</v>
      </c>
      <c r="M203" s="112"/>
      <c r="N203" s="39"/>
      <c r="O203" s="363"/>
      <c r="P203" s="117">
        <f t="shared" si="96"/>
        <v>0</v>
      </c>
      <c r="Q203" s="117"/>
      <c r="R203" s="117"/>
      <c r="S203" s="15">
        <f t="shared" si="97"/>
        <v>0</v>
      </c>
      <c r="T203" s="112"/>
      <c r="U203" s="39"/>
      <c r="V203" s="363"/>
      <c r="W203" s="117">
        <f t="shared" si="98"/>
        <v>0</v>
      </c>
      <c r="X203" s="111"/>
      <c r="Y203" s="363"/>
      <c r="Z203" s="117"/>
      <c r="AA203" s="363">
        <f t="shared" si="99"/>
        <v>0</v>
      </c>
      <c r="AB203" s="422">
        <f t="shared" si="71"/>
        <v>194</v>
      </c>
    </row>
    <row r="204" spans="1:28" s="1" customFormat="1">
      <c r="A204" s="12">
        <f t="shared" si="100"/>
        <v>195</v>
      </c>
      <c r="B204" s="7"/>
      <c r="C204" s="7"/>
      <c r="D204" s="42"/>
      <c r="E204" s="117"/>
      <c r="F204" s="112"/>
      <c r="G204" s="39"/>
      <c r="H204" s="363"/>
      <c r="I204" s="117">
        <f t="shared" si="94"/>
        <v>0</v>
      </c>
      <c r="J204" s="117"/>
      <c r="K204" s="117"/>
      <c r="L204" s="15">
        <f t="shared" si="95"/>
        <v>0</v>
      </c>
      <c r="M204" s="112"/>
      <c r="N204" s="39"/>
      <c r="O204" s="363"/>
      <c r="P204" s="117">
        <f t="shared" si="96"/>
        <v>0</v>
      </c>
      <c r="Q204" s="117"/>
      <c r="R204" s="117"/>
      <c r="S204" s="15">
        <f t="shared" si="97"/>
        <v>0</v>
      </c>
      <c r="T204" s="112"/>
      <c r="U204" s="39"/>
      <c r="V204" s="363"/>
      <c r="W204" s="117">
        <f t="shared" si="98"/>
        <v>0</v>
      </c>
      <c r="X204" s="111"/>
      <c r="Y204" s="363"/>
      <c r="Z204" s="117"/>
      <c r="AA204" s="363">
        <f t="shared" si="99"/>
        <v>0</v>
      </c>
      <c r="AB204" s="422">
        <f t="shared" ref="AB204:AB267" si="101">A204</f>
        <v>195</v>
      </c>
    </row>
    <row r="205" spans="1:28" s="1" customFormat="1">
      <c r="A205" s="12">
        <f t="shared" si="100"/>
        <v>196</v>
      </c>
      <c r="B205" s="7"/>
      <c r="C205" s="7"/>
      <c r="D205" s="54" t="s">
        <v>40</v>
      </c>
      <c r="E205" s="314"/>
      <c r="F205" s="488">
        <f t="shared" ref="F205:L205" si="102">SUBTOTAL(9,F199:F204)</f>
        <v>0</v>
      </c>
      <c r="G205" s="55">
        <f t="shared" si="102"/>
        <v>0</v>
      </c>
      <c r="H205" s="285">
        <f t="shared" si="102"/>
        <v>0</v>
      </c>
      <c r="I205" s="504">
        <f t="shared" si="102"/>
        <v>0</v>
      </c>
      <c r="J205" s="504">
        <f t="shared" si="102"/>
        <v>0</v>
      </c>
      <c r="K205" s="504">
        <f t="shared" si="102"/>
        <v>0</v>
      </c>
      <c r="L205" s="56">
        <f t="shared" si="102"/>
        <v>0</v>
      </c>
      <c r="M205" s="488">
        <f t="shared" ref="M205:S205" si="103">SUBTOTAL(9,M199:M204)</f>
        <v>0</v>
      </c>
      <c r="N205" s="55">
        <f t="shared" si="103"/>
        <v>0</v>
      </c>
      <c r="O205" s="285">
        <f t="shared" si="103"/>
        <v>0</v>
      </c>
      <c r="P205" s="504">
        <f t="shared" si="103"/>
        <v>0</v>
      </c>
      <c r="Q205" s="504">
        <f t="shared" si="103"/>
        <v>0</v>
      </c>
      <c r="R205" s="504">
        <f t="shared" si="103"/>
        <v>0</v>
      </c>
      <c r="S205" s="56">
        <f t="shared" si="103"/>
        <v>0</v>
      </c>
      <c r="T205" s="488">
        <f t="shared" ref="T205:AA205" si="104">SUBTOTAL(9,T199:T204)</f>
        <v>0</v>
      </c>
      <c r="U205" s="55">
        <f t="shared" si="104"/>
        <v>0</v>
      </c>
      <c r="V205" s="285">
        <f t="shared" si="104"/>
        <v>0</v>
      </c>
      <c r="W205" s="504">
        <f t="shared" si="104"/>
        <v>0</v>
      </c>
      <c r="X205" s="492">
        <f t="shared" si="104"/>
        <v>0</v>
      </c>
      <c r="Y205" s="478"/>
      <c r="Z205" s="504">
        <f t="shared" si="104"/>
        <v>0</v>
      </c>
      <c r="AA205" s="478">
        <f t="shared" si="104"/>
        <v>0</v>
      </c>
      <c r="AB205" s="422">
        <f t="shared" si="101"/>
        <v>196</v>
      </c>
    </row>
    <row r="206" spans="1:28" s="1" customFormat="1" ht="15.6" thickBot="1">
      <c r="A206" s="12">
        <f t="shared" si="100"/>
        <v>197</v>
      </c>
      <c r="B206" s="22"/>
      <c r="C206" s="22"/>
      <c r="D206" s="23" t="s">
        <v>72</v>
      </c>
      <c r="E206" s="303"/>
      <c r="F206" s="476">
        <f>SUBTOTAL(9,F197:F205,$E198)</f>
        <v>0</v>
      </c>
      <c r="G206" s="561"/>
      <c r="H206" s="571"/>
      <c r="I206" s="315">
        <f>SUBTOTAL(9,I197:I205)</f>
        <v>0</v>
      </c>
      <c r="J206" s="315">
        <f>SUBTOTAL(9,J197:J205)</f>
        <v>0</v>
      </c>
      <c r="K206" s="315">
        <f>SUBTOTAL(9,K197:K205)</f>
        <v>1793242</v>
      </c>
      <c r="L206" s="561">
        <f>SUBTOTAL(9,L197:L205)</f>
        <v>1793242</v>
      </c>
      <c r="M206" s="476">
        <f>SUBTOTAL(9,M197:M205,$E198)</f>
        <v>0</v>
      </c>
      <c r="N206" s="561"/>
      <c r="O206" s="571"/>
      <c r="P206" s="315">
        <f>SUBTOTAL(9,P197:P205)</f>
        <v>0</v>
      </c>
      <c r="Q206" s="315">
        <f>SUBTOTAL(9,Q197:Q205)</f>
        <v>0</v>
      </c>
      <c r="R206" s="315">
        <f>SUBTOTAL(9,R197:R205)</f>
        <v>1793242</v>
      </c>
      <c r="S206" s="561">
        <f>SUBTOTAL(9,S197:S205)</f>
        <v>1793242</v>
      </c>
      <c r="T206" s="476">
        <f>SUBTOTAL(9,T197:T205,$E198)</f>
        <v>0</v>
      </c>
      <c r="U206" s="387"/>
      <c r="V206" s="477"/>
      <c r="W206" s="315">
        <f>SUBTOTAL(9,W197:W205)</f>
        <v>0</v>
      </c>
      <c r="X206" s="521">
        <f>SUBTOTAL(9,X197:X205)</f>
        <v>0</v>
      </c>
      <c r="Y206" s="522"/>
      <c r="Z206" s="534">
        <f>SUBTOTAL(9,Z197:Z205)</f>
        <v>1793242</v>
      </c>
      <c r="AA206" s="522">
        <f>SUBTOTAL(9,AA197:AA205)</f>
        <v>1793242</v>
      </c>
      <c r="AB206" s="422">
        <f t="shared" si="101"/>
        <v>197</v>
      </c>
    </row>
    <row r="207" spans="1:28" s="1" customFormat="1" ht="15.6" thickTop="1">
      <c r="A207" s="12">
        <f t="shared" si="100"/>
        <v>198</v>
      </c>
      <c r="B207" s="4"/>
      <c r="C207" s="4"/>
      <c r="D207" s="14"/>
      <c r="E207" s="117"/>
      <c r="F207" s="406"/>
      <c r="G207" s="6"/>
      <c r="H207" s="363"/>
      <c r="I207" s="239">
        <f>SUM($E207,F207:H207)</f>
        <v>0</v>
      </c>
      <c r="J207" s="239"/>
      <c r="K207" s="239"/>
      <c r="L207" s="6">
        <f t="shared" ref="L207:L220" si="105">SUM(I207:K207)</f>
        <v>0</v>
      </c>
      <c r="M207" s="406"/>
      <c r="N207" s="6"/>
      <c r="O207" s="363"/>
      <c r="P207" s="239">
        <f t="shared" ref="P207:P220" si="106">SUM($E207,M207:O207)</f>
        <v>0</v>
      </c>
      <c r="Q207" s="239"/>
      <c r="R207" s="239"/>
      <c r="S207" s="6">
        <f t="shared" ref="S207:S220" si="107">SUM(P207:R207)</f>
        <v>0</v>
      </c>
      <c r="T207" s="406"/>
      <c r="U207" s="6"/>
      <c r="V207" s="363"/>
      <c r="W207" s="239">
        <f t="shared" ref="W207:W220" si="108">SUM($E207,T207:V207)</f>
        <v>0</v>
      </c>
      <c r="X207" s="406"/>
      <c r="Y207" s="119"/>
      <c r="Z207" s="239"/>
      <c r="AA207" s="119">
        <f t="shared" ref="AA207:AA220" si="109">SUM(W207:Z207)</f>
        <v>0</v>
      </c>
      <c r="AB207" s="422">
        <f t="shared" si="101"/>
        <v>198</v>
      </c>
    </row>
    <row r="208" spans="1:28" customFormat="1">
      <c r="A208" s="12">
        <f t="shared" si="100"/>
        <v>199</v>
      </c>
      <c r="B208" s="7" t="s">
        <v>73</v>
      </c>
      <c r="C208" s="162">
        <v>5</v>
      </c>
      <c r="D208" s="146" t="s">
        <v>74</v>
      </c>
      <c r="E208" s="163">
        <v>6612764</v>
      </c>
      <c r="F208" s="132"/>
      <c r="G208" s="129"/>
      <c r="H208" s="153"/>
      <c r="I208" s="163">
        <f t="shared" ref="I208:I218" si="110">SUM($E208,F208:H208)</f>
        <v>6612764</v>
      </c>
      <c r="J208" s="163">
        <v>240000</v>
      </c>
      <c r="K208" s="163">
        <v>985321</v>
      </c>
      <c r="L208" s="187">
        <f t="shared" ref="L208:L218" si="111">SUM(I208:K208)</f>
        <v>7838085</v>
      </c>
      <c r="M208" s="133"/>
      <c r="N208" s="28"/>
      <c r="O208" s="153"/>
      <c r="P208" s="180">
        <f t="shared" si="106"/>
        <v>6612764</v>
      </c>
      <c r="Q208" s="163">
        <v>240000</v>
      </c>
      <c r="R208" s="163">
        <v>985321</v>
      </c>
      <c r="S208" s="187">
        <f t="shared" si="107"/>
        <v>7838085</v>
      </c>
      <c r="T208" s="133"/>
      <c r="U208" s="28"/>
      <c r="V208" s="153"/>
      <c r="W208" s="180">
        <f t="shared" si="108"/>
        <v>6612764</v>
      </c>
      <c r="X208" s="149">
        <v>240000</v>
      </c>
      <c r="Y208" s="153"/>
      <c r="Z208" s="163">
        <v>985321</v>
      </c>
      <c r="AA208" s="153">
        <f t="shared" si="109"/>
        <v>7838085</v>
      </c>
      <c r="AB208" s="422">
        <f t="shared" si="101"/>
        <v>199</v>
      </c>
    </row>
    <row r="209" spans="1:28" customFormat="1">
      <c r="A209" s="12">
        <f t="shared" si="100"/>
        <v>200</v>
      </c>
      <c r="B209" s="7"/>
      <c r="C209" s="162"/>
      <c r="D209" s="191" t="s">
        <v>434</v>
      </c>
      <c r="E209" s="163"/>
      <c r="F209" s="133"/>
      <c r="G209" s="28"/>
      <c r="H209" s="153"/>
      <c r="I209" s="163">
        <f t="shared" si="110"/>
        <v>0</v>
      </c>
      <c r="J209" s="163"/>
      <c r="K209" s="163"/>
      <c r="L209" s="187">
        <f t="shared" si="111"/>
        <v>0</v>
      </c>
      <c r="M209" s="133"/>
      <c r="N209" s="28"/>
      <c r="O209" s="153"/>
      <c r="P209" s="180">
        <f t="shared" si="106"/>
        <v>0</v>
      </c>
      <c r="Q209" s="163"/>
      <c r="R209" s="163"/>
      <c r="S209" s="187">
        <f t="shared" si="107"/>
        <v>0</v>
      </c>
      <c r="T209" s="133"/>
      <c r="U209" s="28"/>
      <c r="V209" s="153"/>
      <c r="W209" s="180">
        <f t="shared" si="108"/>
        <v>0</v>
      </c>
      <c r="X209" s="149"/>
      <c r="Y209" s="153"/>
      <c r="Z209" s="163"/>
      <c r="AA209" s="153">
        <f t="shared" si="109"/>
        <v>0</v>
      </c>
      <c r="AB209" s="422">
        <f t="shared" si="101"/>
        <v>200</v>
      </c>
    </row>
    <row r="210" spans="1:28" customFormat="1">
      <c r="A210" s="12">
        <f t="shared" si="100"/>
        <v>201</v>
      </c>
      <c r="B210" s="7"/>
      <c r="C210" s="162"/>
      <c r="D210" s="158" t="s">
        <v>539</v>
      </c>
      <c r="E210" s="163"/>
      <c r="F210" s="132">
        <v>100000</v>
      </c>
      <c r="G210" s="129"/>
      <c r="H210" s="153"/>
      <c r="I210" s="163">
        <f t="shared" si="110"/>
        <v>100000</v>
      </c>
      <c r="J210" s="163"/>
      <c r="K210" s="163"/>
      <c r="L210" s="187">
        <f t="shared" si="111"/>
        <v>100000</v>
      </c>
      <c r="M210" s="133">
        <v>100000</v>
      </c>
      <c r="N210" s="28"/>
      <c r="O210" s="153"/>
      <c r="P210" s="180">
        <f t="shared" si="106"/>
        <v>100000</v>
      </c>
      <c r="Q210" s="163"/>
      <c r="R210" s="163"/>
      <c r="S210" s="187">
        <f t="shared" si="107"/>
        <v>100000</v>
      </c>
      <c r="T210" s="133">
        <v>100000</v>
      </c>
      <c r="U210" s="28"/>
      <c r="V210" s="153"/>
      <c r="W210" s="180">
        <f t="shared" si="108"/>
        <v>100000</v>
      </c>
      <c r="X210" s="149"/>
      <c r="Y210" s="153"/>
      <c r="Z210" s="163"/>
      <c r="AA210" s="153">
        <f t="shared" si="109"/>
        <v>100000</v>
      </c>
      <c r="AB210" s="422">
        <f t="shared" si="101"/>
        <v>201</v>
      </c>
    </row>
    <row r="211" spans="1:28" customFormat="1">
      <c r="A211" s="12">
        <f t="shared" si="100"/>
        <v>202</v>
      </c>
      <c r="B211" s="7"/>
      <c r="C211" s="162"/>
      <c r="D211" s="158" t="s">
        <v>540</v>
      </c>
      <c r="E211" s="163"/>
      <c r="F211" s="132"/>
      <c r="G211" s="129">
        <v>300000</v>
      </c>
      <c r="H211" s="153"/>
      <c r="I211" s="163">
        <f t="shared" si="110"/>
        <v>300000</v>
      </c>
      <c r="J211" s="163"/>
      <c r="K211" s="163"/>
      <c r="L211" s="187">
        <f t="shared" si="111"/>
        <v>300000</v>
      </c>
      <c r="M211" s="133"/>
      <c r="N211" s="28">
        <v>300000</v>
      </c>
      <c r="O211" s="153"/>
      <c r="P211" s="180">
        <f t="shared" si="106"/>
        <v>300000</v>
      </c>
      <c r="Q211" s="163"/>
      <c r="R211" s="163"/>
      <c r="S211" s="187">
        <f t="shared" si="107"/>
        <v>300000</v>
      </c>
      <c r="T211" s="133"/>
      <c r="U211" s="28">
        <v>300000</v>
      </c>
      <c r="V211" s="153"/>
      <c r="W211" s="180">
        <f t="shared" si="108"/>
        <v>300000</v>
      </c>
      <c r="X211" s="149"/>
      <c r="Y211" s="153"/>
      <c r="Z211" s="163"/>
      <c r="AA211" s="153">
        <f t="shared" si="109"/>
        <v>300000</v>
      </c>
      <c r="AB211" s="422">
        <f t="shared" si="101"/>
        <v>202</v>
      </c>
    </row>
    <row r="212" spans="1:28" customFormat="1">
      <c r="A212" s="12">
        <f t="shared" si="100"/>
        <v>203</v>
      </c>
      <c r="B212" s="7"/>
      <c r="C212" s="162"/>
      <c r="D212" s="158" t="s">
        <v>541</v>
      </c>
      <c r="E212" s="163"/>
      <c r="F212" s="132"/>
      <c r="G212" s="129">
        <v>200000</v>
      </c>
      <c r="H212" s="153"/>
      <c r="I212" s="163">
        <f t="shared" si="110"/>
        <v>200000</v>
      </c>
      <c r="J212" s="163"/>
      <c r="K212" s="163"/>
      <c r="L212" s="187">
        <f t="shared" si="111"/>
        <v>200000</v>
      </c>
      <c r="M212" s="133"/>
      <c r="N212" s="28">
        <v>200000</v>
      </c>
      <c r="O212" s="153"/>
      <c r="P212" s="180">
        <f t="shared" si="106"/>
        <v>200000</v>
      </c>
      <c r="Q212" s="163"/>
      <c r="R212" s="163"/>
      <c r="S212" s="187">
        <f t="shared" si="107"/>
        <v>200000</v>
      </c>
      <c r="T212" s="133"/>
      <c r="U212" s="28">
        <v>200000</v>
      </c>
      <c r="V212" s="153"/>
      <c r="W212" s="180">
        <f t="shared" si="108"/>
        <v>200000</v>
      </c>
      <c r="X212" s="149"/>
      <c r="Y212" s="153"/>
      <c r="Z212" s="163"/>
      <c r="AA212" s="153">
        <f t="shared" si="109"/>
        <v>200000</v>
      </c>
      <c r="AB212" s="422">
        <f t="shared" si="101"/>
        <v>203</v>
      </c>
    </row>
    <row r="213" spans="1:28" customFormat="1">
      <c r="A213" s="12">
        <f t="shared" si="100"/>
        <v>204</v>
      </c>
      <c r="B213" s="7"/>
      <c r="C213" s="162"/>
      <c r="D213" s="158" t="s">
        <v>542</v>
      </c>
      <c r="E213" s="163"/>
      <c r="F213" s="133"/>
      <c r="G213" s="28"/>
      <c r="H213" s="153"/>
      <c r="I213" s="163">
        <f t="shared" si="110"/>
        <v>0</v>
      </c>
      <c r="J213" s="163"/>
      <c r="K213" s="163"/>
      <c r="L213" s="187">
        <f t="shared" si="111"/>
        <v>0</v>
      </c>
      <c r="M213" s="133"/>
      <c r="N213" s="28">
        <v>90000</v>
      </c>
      <c r="O213" s="153"/>
      <c r="P213" s="180">
        <f t="shared" si="106"/>
        <v>90000</v>
      </c>
      <c r="Q213" s="163"/>
      <c r="R213" s="163"/>
      <c r="S213" s="187">
        <f t="shared" si="107"/>
        <v>90000</v>
      </c>
      <c r="T213" s="133"/>
      <c r="U213" s="28">
        <v>90000</v>
      </c>
      <c r="V213" s="153"/>
      <c r="W213" s="180">
        <f t="shared" si="108"/>
        <v>90000</v>
      </c>
      <c r="X213" s="149"/>
      <c r="Y213" s="153"/>
      <c r="Z213" s="163"/>
      <c r="AA213" s="153">
        <f t="shared" si="109"/>
        <v>90000</v>
      </c>
      <c r="AB213" s="422">
        <f t="shared" si="101"/>
        <v>204</v>
      </c>
    </row>
    <row r="214" spans="1:28" customFormat="1">
      <c r="A214" s="12">
        <f t="shared" si="100"/>
        <v>205</v>
      </c>
      <c r="B214" s="7"/>
      <c r="C214" s="162"/>
      <c r="D214" s="152"/>
      <c r="E214" s="163"/>
      <c r="F214" s="132"/>
      <c r="G214" s="187"/>
      <c r="H214" s="179"/>
      <c r="I214" s="163">
        <f t="shared" si="110"/>
        <v>0</v>
      </c>
      <c r="J214" s="163"/>
      <c r="K214" s="163"/>
      <c r="L214" s="187">
        <f t="shared" si="111"/>
        <v>0</v>
      </c>
      <c r="M214" s="133"/>
      <c r="N214" s="187"/>
      <c r="O214" s="184"/>
      <c r="P214" s="180">
        <f t="shared" si="106"/>
        <v>0</v>
      </c>
      <c r="Q214" s="163"/>
      <c r="R214" s="163"/>
      <c r="S214" s="187">
        <f t="shared" si="107"/>
        <v>0</v>
      </c>
      <c r="T214" s="133"/>
      <c r="U214" s="187"/>
      <c r="V214" s="184"/>
      <c r="W214" s="180">
        <f t="shared" si="108"/>
        <v>0</v>
      </c>
      <c r="X214" s="149"/>
      <c r="Y214" s="153"/>
      <c r="Z214" s="163"/>
      <c r="AA214" s="153">
        <f t="shared" si="109"/>
        <v>0</v>
      </c>
      <c r="AB214" s="422">
        <f t="shared" si="101"/>
        <v>205</v>
      </c>
    </row>
    <row r="215" spans="1:28" customFormat="1">
      <c r="A215" s="12">
        <f t="shared" si="100"/>
        <v>206</v>
      </c>
      <c r="B215" s="7"/>
      <c r="C215" s="162"/>
      <c r="D215" s="217" t="s">
        <v>716</v>
      </c>
      <c r="E215" s="163"/>
      <c r="F215" s="160"/>
      <c r="G215" s="98"/>
      <c r="H215" s="153"/>
      <c r="I215" s="163">
        <f t="shared" si="110"/>
        <v>0</v>
      </c>
      <c r="J215" s="163"/>
      <c r="K215" s="163"/>
      <c r="L215" s="187">
        <f t="shared" si="111"/>
        <v>0</v>
      </c>
      <c r="M215" s="112"/>
      <c r="N215" s="39"/>
      <c r="O215" s="153"/>
      <c r="P215" s="180">
        <f t="shared" si="106"/>
        <v>0</v>
      </c>
      <c r="Q215" s="163"/>
      <c r="R215" s="163"/>
      <c r="S215" s="187">
        <f t="shared" si="107"/>
        <v>0</v>
      </c>
      <c r="T215" s="112"/>
      <c r="U215" s="39"/>
      <c r="V215" s="153"/>
      <c r="W215" s="180">
        <f t="shared" si="108"/>
        <v>0</v>
      </c>
      <c r="X215" s="149"/>
      <c r="Y215" s="153"/>
      <c r="Z215" s="163"/>
      <c r="AA215" s="153">
        <f t="shared" si="109"/>
        <v>0</v>
      </c>
      <c r="AB215" s="422">
        <f t="shared" si="101"/>
        <v>206</v>
      </c>
    </row>
    <row r="216" spans="1:28" customFormat="1">
      <c r="A216" s="12">
        <f t="shared" si="100"/>
        <v>207</v>
      </c>
      <c r="B216" s="7"/>
      <c r="C216" s="162"/>
      <c r="D216" s="217"/>
      <c r="E216" s="163"/>
      <c r="F216" s="160"/>
      <c r="G216" s="98"/>
      <c r="H216" s="153"/>
      <c r="I216" s="163">
        <f t="shared" si="110"/>
        <v>0</v>
      </c>
      <c r="J216" s="163"/>
      <c r="K216" s="163"/>
      <c r="L216" s="187">
        <f t="shared" si="111"/>
        <v>0</v>
      </c>
      <c r="M216" s="112"/>
      <c r="N216" s="39"/>
      <c r="O216" s="153"/>
      <c r="P216" s="180">
        <f t="shared" si="106"/>
        <v>0</v>
      </c>
      <c r="Q216" s="163"/>
      <c r="R216" s="163"/>
      <c r="S216" s="187">
        <f t="shared" si="107"/>
        <v>0</v>
      </c>
      <c r="T216" s="112"/>
      <c r="U216" s="39"/>
      <c r="V216" s="153"/>
      <c r="W216" s="180">
        <f t="shared" si="108"/>
        <v>0</v>
      </c>
      <c r="X216" s="149"/>
      <c r="Y216" s="153"/>
      <c r="Z216" s="163"/>
      <c r="AA216" s="153">
        <f t="shared" si="109"/>
        <v>0</v>
      </c>
      <c r="AB216" s="422">
        <f t="shared" si="101"/>
        <v>207</v>
      </c>
    </row>
    <row r="217" spans="1:28" customFormat="1">
      <c r="A217" s="12">
        <f t="shared" si="100"/>
        <v>208</v>
      </c>
      <c r="B217" s="7"/>
      <c r="C217" s="162"/>
      <c r="D217" s="217"/>
      <c r="E217" s="163"/>
      <c r="F217" s="160"/>
      <c r="G217" s="98"/>
      <c r="H217" s="153"/>
      <c r="I217" s="163">
        <f t="shared" si="110"/>
        <v>0</v>
      </c>
      <c r="J217" s="163"/>
      <c r="K217" s="163"/>
      <c r="L217" s="187">
        <f t="shared" si="111"/>
        <v>0</v>
      </c>
      <c r="M217" s="112"/>
      <c r="N217" s="39"/>
      <c r="O217" s="153"/>
      <c r="P217" s="180">
        <f t="shared" si="106"/>
        <v>0</v>
      </c>
      <c r="Q217" s="163"/>
      <c r="R217" s="163"/>
      <c r="S217" s="187">
        <f t="shared" si="107"/>
        <v>0</v>
      </c>
      <c r="T217" s="112"/>
      <c r="U217" s="39"/>
      <c r="V217" s="153"/>
      <c r="W217" s="180">
        <f t="shared" si="108"/>
        <v>0</v>
      </c>
      <c r="X217" s="149"/>
      <c r="Y217" s="153"/>
      <c r="Z217" s="163"/>
      <c r="AA217" s="153">
        <f t="shared" si="109"/>
        <v>0</v>
      </c>
      <c r="AB217" s="422">
        <f t="shared" si="101"/>
        <v>208</v>
      </c>
    </row>
    <row r="218" spans="1:28" customFormat="1">
      <c r="A218" s="12">
        <f t="shared" si="100"/>
        <v>209</v>
      </c>
      <c r="B218" s="7"/>
      <c r="C218" s="162"/>
      <c r="D218" s="217" t="s">
        <v>575</v>
      </c>
      <c r="E218" s="163"/>
      <c r="F218" s="160"/>
      <c r="G218" s="98"/>
      <c r="H218" s="153"/>
      <c r="I218" s="163">
        <f t="shared" si="110"/>
        <v>0</v>
      </c>
      <c r="J218" s="163"/>
      <c r="K218" s="163"/>
      <c r="L218" s="187">
        <f t="shared" si="111"/>
        <v>0</v>
      </c>
      <c r="M218" s="112"/>
      <c r="N218" s="39"/>
      <c r="O218" s="153"/>
      <c r="P218" s="180">
        <f t="shared" si="106"/>
        <v>0</v>
      </c>
      <c r="Q218" s="163"/>
      <c r="R218" s="163"/>
      <c r="S218" s="187">
        <f t="shared" si="107"/>
        <v>0</v>
      </c>
      <c r="T218" s="112"/>
      <c r="U218" s="39"/>
      <c r="V218" s="153"/>
      <c r="W218" s="180">
        <f t="shared" si="108"/>
        <v>0</v>
      </c>
      <c r="X218" s="149"/>
      <c r="Y218" s="153"/>
      <c r="Z218" s="163"/>
      <c r="AA218" s="153">
        <f t="shared" si="109"/>
        <v>0</v>
      </c>
      <c r="AB218" s="422">
        <f t="shared" si="101"/>
        <v>209</v>
      </c>
    </row>
    <row r="219" spans="1:28" s="1" customFormat="1">
      <c r="A219" s="12">
        <f t="shared" si="100"/>
        <v>210</v>
      </c>
      <c r="B219" s="7"/>
      <c r="C219" s="7"/>
      <c r="D219" s="109"/>
      <c r="E219" s="115"/>
      <c r="F219" s="112"/>
      <c r="G219" s="39"/>
      <c r="H219" s="370"/>
      <c r="I219" s="115">
        <f t="shared" ref="I219:I220" si="112">SUM($E219,F219:H219)</f>
        <v>0</v>
      </c>
      <c r="J219" s="115"/>
      <c r="K219" s="115"/>
      <c r="L219" s="14">
        <f t="shared" si="105"/>
        <v>0</v>
      </c>
      <c r="M219" s="112"/>
      <c r="N219" s="39"/>
      <c r="O219" s="370"/>
      <c r="P219" s="115">
        <f t="shared" si="106"/>
        <v>0</v>
      </c>
      <c r="Q219" s="115"/>
      <c r="R219" s="115"/>
      <c r="S219" s="14">
        <f t="shared" si="107"/>
        <v>0</v>
      </c>
      <c r="T219" s="112"/>
      <c r="U219" s="39"/>
      <c r="V219" s="370"/>
      <c r="W219" s="115">
        <f t="shared" si="108"/>
        <v>0</v>
      </c>
      <c r="X219" s="118"/>
      <c r="Y219" s="370"/>
      <c r="Z219" s="115"/>
      <c r="AA219" s="370">
        <f t="shared" si="109"/>
        <v>0</v>
      </c>
      <c r="AB219" s="422">
        <f t="shared" si="101"/>
        <v>210</v>
      </c>
    </row>
    <row r="220" spans="1:28" s="1" customFormat="1">
      <c r="A220" s="12">
        <f t="shared" si="100"/>
        <v>211</v>
      </c>
      <c r="B220" s="7"/>
      <c r="C220" s="7"/>
      <c r="D220" s="42"/>
      <c r="E220" s="115"/>
      <c r="F220" s="112"/>
      <c r="G220" s="39"/>
      <c r="H220" s="370"/>
      <c r="I220" s="115">
        <f t="shared" si="112"/>
        <v>0</v>
      </c>
      <c r="J220" s="115"/>
      <c r="K220" s="115"/>
      <c r="L220" s="14">
        <f t="shared" si="105"/>
        <v>0</v>
      </c>
      <c r="M220" s="112"/>
      <c r="N220" s="39"/>
      <c r="O220" s="370"/>
      <c r="P220" s="115">
        <f t="shared" si="106"/>
        <v>0</v>
      </c>
      <c r="Q220" s="115"/>
      <c r="R220" s="115"/>
      <c r="S220" s="14">
        <f t="shared" si="107"/>
        <v>0</v>
      </c>
      <c r="T220" s="112"/>
      <c r="U220" s="39"/>
      <c r="V220" s="370"/>
      <c r="W220" s="115">
        <f t="shared" si="108"/>
        <v>0</v>
      </c>
      <c r="X220" s="118"/>
      <c r="Y220" s="370"/>
      <c r="Z220" s="115"/>
      <c r="AA220" s="370">
        <f t="shared" si="109"/>
        <v>0</v>
      </c>
      <c r="AB220" s="422">
        <f t="shared" si="101"/>
        <v>211</v>
      </c>
    </row>
    <row r="221" spans="1:28" s="1" customFormat="1">
      <c r="A221" s="12">
        <f t="shared" si="100"/>
        <v>212</v>
      </c>
      <c r="B221" s="7"/>
      <c r="C221" s="7"/>
      <c r="D221" s="54" t="s">
        <v>40</v>
      </c>
      <c r="E221" s="314"/>
      <c r="F221" s="488">
        <f t="shared" ref="F221:L221" si="113">SUBTOTAL(9,F209:F220)</f>
        <v>100000</v>
      </c>
      <c r="G221" s="55">
        <f t="shared" si="113"/>
        <v>500000</v>
      </c>
      <c r="H221" s="285">
        <f t="shared" si="113"/>
        <v>0</v>
      </c>
      <c r="I221" s="462">
        <f t="shared" si="113"/>
        <v>600000</v>
      </c>
      <c r="J221" s="462">
        <f t="shared" si="113"/>
        <v>0</v>
      </c>
      <c r="K221" s="462">
        <f t="shared" si="113"/>
        <v>0</v>
      </c>
      <c r="L221" s="37">
        <f t="shared" si="113"/>
        <v>600000</v>
      </c>
      <c r="M221" s="488">
        <f t="shared" ref="M221:S221" si="114">SUBTOTAL(9,M209:M220)</f>
        <v>100000</v>
      </c>
      <c r="N221" s="55">
        <f t="shared" si="114"/>
        <v>590000</v>
      </c>
      <c r="O221" s="285">
        <f t="shared" si="114"/>
        <v>0</v>
      </c>
      <c r="P221" s="462">
        <f t="shared" si="114"/>
        <v>690000</v>
      </c>
      <c r="Q221" s="462">
        <f t="shared" si="114"/>
        <v>0</v>
      </c>
      <c r="R221" s="462">
        <f t="shared" si="114"/>
        <v>0</v>
      </c>
      <c r="S221" s="37">
        <f t="shared" si="114"/>
        <v>690000</v>
      </c>
      <c r="T221" s="488">
        <f t="shared" ref="T221:AA221" si="115">SUBTOTAL(9,T209:T220)</f>
        <v>100000</v>
      </c>
      <c r="U221" s="55">
        <f t="shared" si="115"/>
        <v>590000</v>
      </c>
      <c r="V221" s="285">
        <f t="shared" si="115"/>
        <v>0</v>
      </c>
      <c r="W221" s="462">
        <f t="shared" si="115"/>
        <v>690000</v>
      </c>
      <c r="X221" s="466">
        <f t="shared" si="115"/>
        <v>0</v>
      </c>
      <c r="Y221" s="450"/>
      <c r="Z221" s="462">
        <f t="shared" si="115"/>
        <v>0</v>
      </c>
      <c r="AA221" s="450">
        <f t="shared" si="115"/>
        <v>690000</v>
      </c>
      <c r="AB221" s="422">
        <f t="shared" si="101"/>
        <v>212</v>
      </c>
    </row>
    <row r="222" spans="1:28" s="1" customFormat="1" ht="15.6" thickBot="1">
      <c r="A222" s="12">
        <f t="shared" si="100"/>
        <v>213</v>
      </c>
      <c r="B222" s="22"/>
      <c r="C222" s="22"/>
      <c r="D222" s="23" t="s">
        <v>76</v>
      </c>
      <c r="E222" s="303"/>
      <c r="F222" s="476">
        <f>SUBTOTAL(9,F207:F221,$E208:$E208)</f>
        <v>6712764</v>
      </c>
      <c r="G222" s="577"/>
      <c r="H222" s="571"/>
      <c r="I222" s="505">
        <f>SUBTOTAL(9,I207:I221)</f>
        <v>7212764</v>
      </c>
      <c r="J222" s="505">
        <f>SUBTOTAL(9,J207:J221)</f>
        <v>240000</v>
      </c>
      <c r="K222" s="505">
        <f>SUBTOTAL(9,K207:K221)</f>
        <v>985321</v>
      </c>
      <c r="L222" s="577">
        <f>SUBTOTAL(9,L207:L221)</f>
        <v>8438085</v>
      </c>
      <c r="M222" s="476">
        <f>SUBTOTAL(9,M207:M221,$E208:$E208)</f>
        <v>6712764</v>
      </c>
      <c r="N222" s="577"/>
      <c r="O222" s="571"/>
      <c r="P222" s="505">
        <f>SUBTOTAL(9,P207:P221)</f>
        <v>7302764</v>
      </c>
      <c r="Q222" s="505">
        <f>SUBTOTAL(9,Q207:Q221)</f>
        <v>240000</v>
      </c>
      <c r="R222" s="505">
        <f>SUBTOTAL(9,R207:R221)</f>
        <v>985321</v>
      </c>
      <c r="S222" s="577">
        <f>SUBTOTAL(9,S207:S221)</f>
        <v>8528085</v>
      </c>
      <c r="T222" s="476">
        <f>SUBTOTAL(9,T207:T221,$E208:$E208)</f>
        <v>6712764</v>
      </c>
      <c r="U222" s="386"/>
      <c r="V222" s="477"/>
      <c r="W222" s="505">
        <f>SUBTOTAL(9,W207:W221)</f>
        <v>7302764</v>
      </c>
      <c r="X222" s="518">
        <f>SUBTOTAL(9,X207:X221)</f>
        <v>240000</v>
      </c>
      <c r="Y222" s="519"/>
      <c r="Z222" s="533">
        <f>SUBTOTAL(9,Z207:Z221)</f>
        <v>985321</v>
      </c>
      <c r="AA222" s="519">
        <f>SUBTOTAL(9,AA207:AA221)</f>
        <v>8528085</v>
      </c>
      <c r="AB222" s="422">
        <f t="shared" si="101"/>
        <v>213</v>
      </c>
    </row>
    <row r="223" spans="1:28" s="1" customFormat="1" ht="15.6" thickTop="1">
      <c r="A223" s="12">
        <f t="shared" si="100"/>
        <v>214</v>
      </c>
      <c r="B223" s="7"/>
      <c r="C223" s="7"/>
      <c r="D223" s="25"/>
      <c r="E223" s="304"/>
      <c r="F223" s="425"/>
      <c r="G223" s="26"/>
      <c r="H223" s="424"/>
      <c r="I223" s="117">
        <f t="shared" ref="I223:I232" si="116">SUM($E223,F223:H223)</f>
        <v>0</v>
      </c>
      <c r="J223" s="304"/>
      <c r="K223" s="304"/>
      <c r="L223" s="27">
        <f t="shared" ref="L223:L232" si="117">SUM(I223:K223)</f>
        <v>0</v>
      </c>
      <c r="M223" s="425"/>
      <c r="N223" s="26"/>
      <c r="O223" s="424"/>
      <c r="P223" s="117">
        <f t="shared" ref="P223:P232" si="118">SUM($E223,M223:O223)</f>
        <v>0</v>
      </c>
      <c r="Q223" s="304"/>
      <c r="R223" s="304"/>
      <c r="S223" s="27">
        <f t="shared" ref="S223:S232" si="119">SUM(P223:R223)</f>
        <v>0</v>
      </c>
      <c r="T223" s="425"/>
      <c r="U223" s="26"/>
      <c r="V223" s="424"/>
      <c r="W223" s="117">
        <f t="shared" ref="W223:W232" si="120">SUM($E223,T223:V223)</f>
        <v>0</v>
      </c>
      <c r="X223" s="426"/>
      <c r="Y223" s="424"/>
      <c r="Z223" s="304"/>
      <c r="AA223" s="424">
        <f t="shared" ref="AA223:AA232" si="121">SUM(W223:Z223)</f>
        <v>0</v>
      </c>
      <c r="AB223" s="422">
        <f t="shared" si="101"/>
        <v>214</v>
      </c>
    </row>
    <row r="224" spans="1:28" customFormat="1">
      <c r="A224" s="12">
        <f t="shared" si="100"/>
        <v>215</v>
      </c>
      <c r="B224" s="7" t="s">
        <v>77</v>
      </c>
      <c r="C224" s="162">
        <v>6</v>
      </c>
      <c r="D224" s="146" t="s">
        <v>78</v>
      </c>
      <c r="E224" s="180">
        <v>15516449</v>
      </c>
      <c r="F224" s="606"/>
      <c r="G224" s="292"/>
      <c r="H224" s="153"/>
      <c r="I224" s="163">
        <f t="shared" si="116"/>
        <v>15516449</v>
      </c>
      <c r="J224" s="163">
        <v>1739000</v>
      </c>
      <c r="K224" s="163">
        <v>11770455</v>
      </c>
      <c r="L224" s="187">
        <f t="shared" si="117"/>
        <v>29025904</v>
      </c>
      <c r="M224" s="149"/>
      <c r="N224" s="188"/>
      <c r="O224" s="184"/>
      <c r="P224" s="180">
        <f t="shared" si="118"/>
        <v>15516449</v>
      </c>
      <c r="Q224" s="163">
        <v>1739000</v>
      </c>
      <c r="R224" s="163">
        <v>11770455</v>
      </c>
      <c r="S224" s="188">
        <f t="shared" si="119"/>
        <v>29025904</v>
      </c>
      <c r="T224" s="149"/>
      <c r="U224" s="188"/>
      <c r="V224" s="184"/>
      <c r="W224" s="180">
        <f t="shared" si="120"/>
        <v>15516449</v>
      </c>
      <c r="X224" s="149">
        <v>1739000</v>
      </c>
      <c r="Y224" s="153"/>
      <c r="Z224" s="163">
        <v>11770455</v>
      </c>
      <c r="AA224" s="184">
        <f t="shared" si="121"/>
        <v>29025904</v>
      </c>
      <c r="AB224" s="422">
        <f t="shared" si="101"/>
        <v>215</v>
      </c>
    </row>
    <row r="225" spans="1:28" customFormat="1">
      <c r="A225" s="12">
        <f t="shared" si="100"/>
        <v>216</v>
      </c>
      <c r="B225" s="7"/>
      <c r="C225" s="162"/>
      <c r="D225" s="191" t="s">
        <v>434</v>
      </c>
      <c r="E225" s="180"/>
      <c r="F225" s="132"/>
      <c r="G225" s="129"/>
      <c r="H225" s="153"/>
      <c r="I225" s="163">
        <f t="shared" si="116"/>
        <v>0</v>
      </c>
      <c r="J225" s="163"/>
      <c r="K225" s="163"/>
      <c r="L225" s="187">
        <f t="shared" si="117"/>
        <v>0</v>
      </c>
      <c r="M225" s="133"/>
      <c r="N225" s="6"/>
      <c r="O225" s="184"/>
      <c r="P225" s="180">
        <f t="shared" si="118"/>
        <v>0</v>
      </c>
      <c r="Q225" s="180"/>
      <c r="R225" s="180"/>
      <c r="S225" s="188">
        <f t="shared" si="119"/>
        <v>0</v>
      </c>
      <c r="T225" s="133"/>
      <c r="U225" s="6"/>
      <c r="V225" s="184"/>
      <c r="W225" s="180">
        <f t="shared" si="120"/>
        <v>0</v>
      </c>
      <c r="X225" s="321"/>
      <c r="Y225" s="184"/>
      <c r="Z225" s="180"/>
      <c r="AA225" s="184">
        <f t="shared" si="121"/>
        <v>0</v>
      </c>
      <c r="AB225" s="422">
        <f t="shared" si="101"/>
        <v>216</v>
      </c>
    </row>
    <row r="226" spans="1:28" customFormat="1">
      <c r="A226" s="12">
        <f t="shared" si="100"/>
        <v>217</v>
      </c>
      <c r="B226" s="7"/>
      <c r="C226" s="162"/>
      <c r="D226" s="158" t="s">
        <v>543</v>
      </c>
      <c r="E226" s="163"/>
      <c r="F226" s="132">
        <v>2500000</v>
      </c>
      <c r="G226" s="129"/>
      <c r="H226" s="153"/>
      <c r="I226" s="163">
        <f t="shared" si="116"/>
        <v>2500000</v>
      </c>
      <c r="J226" s="163"/>
      <c r="K226" s="163"/>
      <c r="L226" s="187">
        <f t="shared" si="117"/>
        <v>2500000</v>
      </c>
      <c r="M226" s="133">
        <v>750000</v>
      </c>
      <c r="N226" s="6"/>
      <c r="O226" s="184"/>
      <c r="P226" s="180">
        <f t="shared" si="118"/>
        <v>750000</v>
      </c>
      <c r="Q226" s="180"/>
      <c r="R226" s="180"/>
      <c r="S226" s="188">
        <f t="shared" si="119"/>
        <v>750000</v>
      </c>
      <c r="T226" s="133">
        <v>750000</v>
      </c>
      <c r="U226" s="6"/>
      <c r="V226" s="184"/>
      <c r="W226" s="180">
        <f t="shared" si="120"/>
        <v>750000</v>
      </c>
      <c r="X226" s="321"/>
      <c r="Y226" s="184"/>
      <c r="Z226" s="180"/>
      <c r="AA226" s="184">
        <f t="shared" si="121"/>
        <v>750000</v>
      </c>
      <c r="AB226" s="422">
        <f t="shared" si="101"/>
        <v>217</v>
      </c>
    </row>
    <row r="227" spans="1:28" customFormat="1">
      <c r="A227" s="12">
        <f t="shared" si="100"/>
        <v>218</v>
      </c>
      <c r="B227" s="7"/>
      <c r="C227" s="162"/>
      <c r="D227" s="146"/>
      <c r="E227" s="180"/>
      <c r="F227" s="132"/>
      <c r="G227" s="129"/>
      <c r="H227" s="153"/>
      <c r="I227" s="163">
        <f t="shared" si="116"/>
        <v>0</v>
      </c>
      <c r="J227" s="163"/>
      <c r="K227" s="163"/>
      <c r="L227" s="187">
        <f t="shared" si="117"/>
        <v>0</v>
      </c>
      <c r="M227" s="133"/>
      <c r="N227" s="6"/>
      <c r="O227" s="184"/>
      <c r="P227" s="180">
        <f t="shared" si="118"/>
        <v>0</v>
      </c>
      <c r="Q227" s="180"/>
      <c r="R227" s="180"/>
      <c r="S227" s="188">
        <f t="shared" si="119"/>
        <v>0</v>
      </c>
      <c r="T227" s="133"/>
      <c r="U227" s="6"/>
      <c r="V227" s="184"/>
      <c r="W227" s="180">
        <f t="shared" si="120"/>
        <v>0</v>
      </c>
      <c r="X227" s="321"/>
      <c r="Y227" s="184"/>
      <c r="Z227" s="180"/>
      <c r="AA227" s="184">
        <f t="shared" si="121"/>
        <v>0</v>
      </c>
      <c r="AB227" s="422">
        <f t="shared" si="101"/>
        <v>218</v>
      </c>
    </row>
    <row r="228" spans="1:28" customFormat="1">
      <c r="A228" s="12">
        <f t="shared" si="100"/>
        <v>219</v>
      </c>
      <c r="B228" s="7"/>
      <c r="C228" s="162"/>
      <c r="D228" s="217" t="s">
        <v>716</v>
      </c>
      <c r="E228" s="180"/>
      <c r="F228" s="149"/>
      <c r="G228" s="98"/>
      <c r="H228" s="179"/>
      <c r="I228" s="163">
        <f t="shared" si="116"/>
        <v>0</v>
      </c>
      <c r="J228" s="163"/>
      <c r="K228" s="163"/>
      <c r="L228" s="187">
        <f t="shared" si="117"/>
        <v>0</v>
      </c>
      <c r="M228" s="149"/>
      <c r="N228" s="39"/>
      <c r="O228" s="184"/>
      <c r="P228" s="180">
        <f t="shared" si="118"/>
        <v>0</v>
      </c>
      <c r="Q228" s="180"/>
      <c r="R228" s="180"/>
      <c r="S228" s="188">
        <f t="shared" si="119"/>
        <v>0</v>
      </c>
      <c r="T228" s="149"/>
      <c r="U228" s="39"/>
      <c r="V228" s="184"/>
      <c r="W228" s="180">
        <f t="shared" si="120"/>
        <v>0</v>
      </c>
      <c r="X228" s="321"/>
      <c r="Y228" s="184"/>
      <c r="Z228" s="180"/>
      <c r="AA228" s="184">
        <f t="shared" si="121"/>
        <v>0</v>
      </c>
      <c r="AB228" s="422">
        <f t="shared" si="101"/>
        <v>219</v>
      </c>
    </row>
    <row r="229" spans="1:28" customFormat="1">
      <c r="A229" s="12">
        <f t="shared" si="100"/>
        <v>220</v>
      </c>
      <c r="B229" s="7"/>
      <c r="C229" s="162"/>
      <c r="D229" s="158"/>
      <c r="E229" s="180"/>
      <c r="F229" s="149"/>
      <c r="G229" s="98"/>
      <c r="H229" s="179"/>
      <c r="I229" s="163">
        <f t="shared" si="116"/>
        <v>0</v>
      </c>
      <c r="J229" s="163"/>
      <c r="K229" s="163"/>
      <c r="L229" s="187">
        <f t="shared" si="117"/>
        <v>0</v>
      </c>
      <c r="M229" s="149"/>
      <c r="N229" s="39"/>
      <c r="O229" s="184"/>
      <c r="P229" s="180">
        <f t="shared" si="118"/>
        <v>0</v>
      </c>
      <c r="Q229" s="180"/>
      <c r="R229" s="180"/>
      <c r="S229" s="188">
        <f t="shared" si="119"/>
        <v>0</v>
      </c>
      <c r="T229" s="149"/>
      <c r="U229" s="39"/>
      <c r="V229" s="184"/>
      <c r="W229" s="180">
        <f t="shared" si="120"/>
        <v>0</v>
      </c>
      <c r="X229" s="321"/>
      <c r="Y229" s="184"/>
      <c r="Z229" s="180"/>
      <c r="AA229" s="184">
        <f t="shared" si="121"/>
        <v>0</v>
      </c>
      <c r="AB229" s="422">
        <f t="shared" si="101"/>
        <v>220</v>
      </c>
    </row>
    <row r="230" spans="1:28" customFormat="1">
      <c r="A230" s="12">
        <f t="shared" si="100"/>
        <v>221</v>
      </c>
      <c r="B230" s="7"/>
      <c r="C230" s="162"/>
      <c r="D230" s="217"/>
      <c r="E230" s="180"/>
      <c r="F230" s="160"/>
      <c r="G230" s="98"/>
      <c r="H230" s="153"/>
      <c r="I230" s="163">
        <f t="shared" si="116"/>
        <v>0</v>
      </c>
      <c r="J230" s="163"/>
      <c r="K230" s="163"/>
      <c r="L230" s="187">
        <f t="shared" si="117"/>
        <v>0</v>
      </c>
      <c r="M230" s="112"/>
      <c r="N230" s="39"/>
      <c r="O230" s="184"/>
      <c r="P230" s="180">
        <f t="shared" si="118"/>
        <v>0</v>
      </c>
      <c r="Q230" s="180"/>
      <c r="R230" s="180"/>
      <c r="S230" s="188">
        <f t="shared" si="119"/>
        <v>0</v>
      </c>
      <c r="T230" s="112"/>
      <c r="U230" s="39"/>
      <c r="V230" s="184"/>
      <c r="W230" s="180">
        <f t="shared" si="120"/>
        <v>0</v>
      </c>
      <c r="X230" s="321"/>
      <c r="Y230" s="184"/>
      <c r="Z230" s="180"/>
      <c r="AA230" s="184">
        <f t="shared" si="121"/>
        <v>0</v>
      </c>
      <c r="AB230" s="422">
        <f t="shared" si="101"/>
        <v>221</v>
      </c>
    </row>
    <row r="231" spans="1:28" customFormat="1">
      <c r="A231" s="12">
        <f t="shared" si="100"/>
        <v>222</v>
      </c>
      <c r="B231" s="7"/>
      <c r="C231" s="162"/>
      <c r="D231" s="217" t="s">
        <v>575</v>
      </c>
      <c r="E231" s="180"/>
      <c r="F231" s="160"/>
      <c r="G231" s="98"/>
      <c r="H231" s="153"/>
      <c r="I231" s="163">
        <f t="shared" si="116"/>
        <v>0</v>
      </c>
      <c r="J231" s="163"/>
      <c r="K231" s="163"/>
      <c r="L231" s="187">
        <f t="shared" si="117"/>
        <v>0</v>
      </c>
      <c r="M231" s="112"/>
      <c r="N231" s="39"/>
      <c r="O231" s="184"/>
      <c r="P231" s="180">
        <f t="shared" si="118"/>
        <v>0</v>
      </c>
      <c r="Q231" s="180"/>
      <c r="R231" s="180"/>
      <c r="S231" s="188">
        <f t="shared" si="119"/>
        <v>0</v>
      </c>
      <c r="T231" s="112"/>
      <c r="U231" s="39"/>
      <c r="V231" s="184"/>
      <c r="W231" s="180">
        <f t="shared" si="120"/>
        <v>0</v>
      </c>
      <c r="X231" s="321"/>
      <c r="Y231" s="184"/>
      <c r="Z231" s="180"/>
      <c r="AA231" s="184">
        <f t="shared" si="121"/>
        <v>0</v>
      </c>
      <c r="AB231" s="422">
        <f t="shared" si="101"/>
        <v>222</v>
      </c>
    </row>
    <row r="232" spans="1:28" s="1" customFormat="1">
      <c r="A232" s="12">
        <f t="shared" si="100"/>
        <v>223</v>
      </c>
      <c r="B232" s="7"/>
      <c r="C232" s="7"/>
      <c r="D232" s="42"/>
      <c r="E232" s="117"/>
      <c r="F232" s="112"/>
      <c r="G232" s="39"/>
      <c r="H232" s="363"/>
      <c r="I232" s="117">
        <f t="shared" si="116"/>
        <v>0</v>
      </c>
      <c r="J232" s="117"/>
      <c r="K232" s="117"/>
      <c r="L232" s="15">
        <f t="shared" si="117"/>
        <v>0</v>
      </c>
      <c r="M232" s="112"/>
      <c r="N232" s="39"/>
      <c r="O232" s="363"/>
      <c r="P232" s="117">
        <f t="shared" si="118"/>
        <v>0</v>
      </c>
      <c r="Q232" s="117"/>
      <c r="R232" s="117"/>
      <c r="S232" s="15">
        <f t="shared" si="119"/>
        <v>0</v>
      </c>
      <c r="T232" s="112"/>
      <c r="U232" s="39"/>
      <c r="V232" s="363"/>
      <c r="W232" s="117">
        <f t="shared" si="120"/>
        <v>0</v>
      </c>
      <c r="X232" s="111"/>
      <c r="Y232" s="363"/>
      <c r="Z232" s="117"/>
      <c r="AA232" s="363">
        <f t="shared" si="121"/>
        <v>0</v>
      </c>
      <c r="AB232" s="422">
        <f t="shared" si="101"/>
        <v>223</v>
      </c>
    </row>
    <row r="233" spans="1:28" s="1" customFormat="1">
      <c r="A233" s="12">
        <f t="shared" si="100"/>
        <v>224</v>
      </c>
      <c r="B233" s="7"/>
      <c r="C233" s="7"/>
      <c r="D233" s="54" t="s">
        <v>40</v>
      </c>
      <c r="E233" s="314"/>
      <c r="F233" s="488">
        <f t="shared" ref="F233:K233" si="122">SUBTOTAL(9,F225:F232)</f>
        <v>2500000</v>
      </c>
      <c r="G233" s="55">
        <f t="shared" si="122"/>
        <v>0</v>
      </c>
      <c r="H233" s="285">
        <f t="shared" si="122"/>
        <v>0</v>
      </c>
      <c r="I233" s="504">
        <f t="shared" si="122"/>
        <v>2500000</v>
      </c>
      <c r="J233" s="504">
        <f t="shared" si="122"/>
        <v>0</v>
      </c>
      <c r="K233" s="504">
        <f t="shared" si="122"/>
        <v>0</v>
      </c>
      <c r="L233" s="56">
        <f>SUM(I233:K233)</f>
        <v>2500000</v>
      </c>
      <c r="M233" s="488">
        <f t="shared" ref="M233:X233" si="123">SUBTOTAL(9,M225:M232)</f>
        <v>750000</v>
      </c>
      <c r="N233" s="55">
        <f t="shared" si="123"/>
        <v>0</v>
      </c>
      <c r="O233" s="285">
        <f t="shared" si="123"/>
        <v>0</v>
      </c>
      <c r="P233" s="504">
        <f t="shared" si="123"/>
        <v>750000</v>
      </c>
      <c r="Q233" s="504">
        <f t="shared" si="123"/>
        <v>0</v>
      </c>
      <c r="R233" s="504">
        <f t="shared" si="123"/>
        <v>0</v>
      </c>
      <c r="S233" s="56">
        <f t="shared" si="123"/>
        <v>750000</v>
      </c>
      <c r="T233" s="488">
        <f t="shared" si="123"/>
        <v>750000</v>
      </c>
      <c r="U233" s="55">
        <f t="shared" si="123"/>
        <v>0</v>
      </c>
      <c r="V233" s="285">
        <f t="shared" si="123"/>
        <v>0</v>
      </c>
      <c r="W233" s="504">
        <f t="shared" si="123"/>
        <v>750000</v>
      </c>
      <c r="X233" s="492">
        <f t="shared" si="123"/>
        <v>0</v>
      </c>
      <c r="Y233" s="478"/>
      <c r="Z233" s="504">
        <f>SUBTOTAL(9,Z225:Z232)</f>
        <v>0</v>
      </c>
      <c r="AA233" s="478">
        <f>SUBTOTAL(9,AA225:AA232)</f>
        <v>750000</v>
      </c>
      <c r="AB233" s="422">
        <f t="shared" si="101"/>
        <v>224</v>
      </c>
    </row>
    <row r="234" spans="1:28" s="1" customFormat="1" ht="15.6" thickBot="1">
      <c r="A234" s="12">
        <f t="shared" si="100"/>
        <v>225</v>
      </c>
      <c r="B234" s="22"/>
      <c r="C234" s="22"/>
      <c r="D234" s="23" t="s">
        <v>79</v>
      </c>
      <c r="E234" s="303"/>
      <c r="F234" s="476">
        <f>SUBTOTAL(9,F223:F233,$E224:$E224)</f>
        <v>18016449</v>
      </c>
      <c r="G234" s="577"/>
      <c r="H234" s="571"/>
      <c r="I234" s="315">
        <f>SUBTOTAL(9,I223:I233)</f>
        <v>18016449</v>
      </c>
      <c r="J234" s="315">
        <f>SUBTOTAL(9,J223:J233)</f>
        <v>1739000</v>
      </c>
      <c r="K234" s="315">
        <f>SUBTOTAL(9,K223:K233)</f>
        <v>11770455</v>
      </c>
      <c r="L234" s="561">
        <f>SUBTOTAL(9,L223:L233)</f>
        <v>34025904</v>
      </c>
      <c r="M234" s="476">
        <f>SUBTOTAL(9,M223:M233,$E224:$E224)</f>
        <v>16266449</v>
      </c>
      <c r="N234" s="577"/>
      <c r="O234" s="571"/>
      <c r="P234" s="315">
        <f>SUBTOTAL(9,P223:P233)</f>
        <v>16266449</v>
      </c>
      <c r="Q234" s="315">
        <f>SUBTOTAL(9,Q223:Q233)</f>
        <v>1739000</v>
      </c>
      <c r="R234" s="315">
        <f>SUBTOTAL(9,R223:R233)</f>
        <v>11770455</v>
      </c>
      <c r="S234" s="561">
        <f>SUBTOTAL(9,S223:S233)</f>
        <v>29775904</v>
      </c>
      <c r="T234" s="476">
        <f>SUBTOTAL(9,T223:T233,$E224:$E224)</f>
        <v>16266449</v>
      </c>
      <c r="U234" s="386"/>
      <c r="V234" s="477"/>
      <c r="W234" s="315">
        <f>SUBTOTAL(9,W223:W233)</f>
        <v>16266449</v>
      </c>
      <c r="X234" s="521">
        <f>SUBTOTAL(9,X223:X233)</f>
        <v>1739000</v>
      </c>
      <c r="Y234" s="522"/>
      <c r="Z234" s="534">
        <f>SUBTOTAL(9,Z223:Z233)</f>
        <v>11770455</v>
      </c>
      <c r="AA234" s="522">
        <f>SUBTOTAL(9,AA223:AA233)</f>
        <v>29775904</v>
      </c>
      <c r="AB234" s="422">
        <f t="shared" si="101"/>
        <v>225</v>
      </c>
    </row>
    <row r="235" spans="1:28" s="1" customFormat="1" ht="15.6" thickTop="1">
      <c r="A235" s="12">
        <f t="shared" si="100"/>
        <v>226</v>
      </c>
      <c r="B235" s="7"/>
      <c r="C235" s="7"/>
      <c r="D235" s="25"/>
      <c r="E235" s="304"/>
      <c r="F235" s="425"/>
      <c r="G235" s="26"/>
      <c r="H235" s="424"/>
      <c r="I235" s="117">
        <f t="shared" ref="I235:I245" si="124">SUM($E235,F235:H235)</f>
        <v>0</v>
      </c>
      <c r="J235" s="304"/>
      <c r="K235" s="304"/>
      <c r="L235" s="27">
        <f t="shared" ref="L235:L245" si="125">SUM(I235:K235)</f>
        <v>0</v>
      </c>
      <c r="M235" s="425"/>
      <c r="N235" s="26"/>
      <c r="O235" s="424"/>
      <c r="P235" s="117">
        <f t="shared" ref="P235:P245" si="126">SUM($E235,M235:O235)</f>
        <v>0</v>
      </c>
      <c r="Q235" s="304"/>
      <c r="R235" s="304"/>
      <c r="S235" s="27">
        <f t="shared" ref="S235:S245" si="127">SUM(P235:R235)</f>
        <v>0</v>
      </c>
      <c r="T235" s="425"/>
      <c r="U235" s="26"/>
      <c r="V235" s="424"/>
      <c r="W235" s="117">
        <f t="shared" ref="W235:W245" si="128">SUM($E235,T235:V235)</f>
        <v>0</v>
      </c>
      <c r="X235" s="426"/>
      <c r="Y235" s="424"/>
      <c r="Z235" s="304"/>
      <c r="AA235" s="424">
        <f t="shared" ref="AA235:AA245" si="129">SUM(W235:Z235)</f>
        <v>0</v>
      </c>
      <c r="AB235" s="422">
        <f t="shared" si="101"/>
        <v>226</v>
      </c>
    </row>
    <row r="236" spans="1:28" s="1" customFormat="1">
      <c r="A236" s="12">
        <f t="shared" si="100"/>
        <v>227</v>
      </c>
      <c r="B236" s="7" t="s">
        <v>80</v>
      </c>
      <c r="C236" s="7">
        <v>7</v>
      </c>
      <c r="D236" s="14" t="s">
        <v>81</v>
      </c>
      <c r="E236" s="180">
        <v>4982201</v>
      </c>
      <c r="F236" s="606"/>
      <c r="G236" s="292"/>
      <c r="H236" s="153"/>
      <c r="I236" s="163">
        <f t="shared" si="124"/>
        <v>4982201</v>
      </c>
      <c r="J236" s="163">
        <v>353227</v>
      </c>
      <c r="K236" s="163">
        <v>784047</v>
      </c>
      <c r="L236" s="15">
        <f t="shared" si="125"/>
        <v>6119475</v>
      </c>
      <c r="M236" s="149"/>
      <c r="N236" s="188"/>
      <c r="O236" s="184"/>
      <c r="P236" s="163">
        <f t="shared" si="126"/>
        <v>4982201</v>
      </c>
      <c r="Q236" s="163">
        <v>353227</v>
      </c>
      <c r="R236" s="163">
        <v>784047</v>
      </c>
      <c r="S236" s="188">
        <f t="shared" si="127"/>
        <v>6119475</v>
      </c>
      <c r="T236" s="406"/>
      <c r="U236" s="6"/>
      <c r="V236" s="363"/>
      <c r="W236" s="117">
        <f t="shared" si="128"/>
        <v>4982201</v>
      </c>
      <c r="X236" s="111">
        <v>353227</v>
      </c>
      <c r="Y236" s="363"/>
      <c r="Z236" s="117">
        <v>784047</v>
      </c>
      <c r="AA236" s="363">
        <f t="shared" si="129"/>
        <v>6119475</v>
      </c>
      <c r="AB236" s="422">
        <f t="shared" si="101"/>
        <v>227</v>
      </c>
    </row>
    <row r="237" spans="1:28" s="1" customFormat="1">
      <c r="A237" s="12">
        <f t="shared" si="100"/>
        <v>228</v>
      </c>
      <c r="B237" s="7"/>
      <c r="C237" s="7"/>
      <c r="D237" s="32" t="s">
        <v>61</v>
      </c>
      <c r="E237" s="117"/>
      <c r="F237" s="406"/>
      <c r="G237" s="6"/>
      <c r="H237" s="363"/>
      <c r="I237" s="117">
        <f t="shared" si="124"/>
        <v>0</v>
      </c>
      <c r="J237" s="117"/>
      <c r="K237" s="117"/>
      <c r="L237" s="15">
        <f t="shared" si="125"/>
        <v>0</v>
      </c>
      <c r="M237" s="133"/>
      <c r="N237" s="6"/>
      <c r="O237" s="184"/>
      <c r="P237" s="163">
        <f t="shared" si="126"/>
        <v>0</v>
      </c>
      <c r="Q237" s="180"/>
      <c r="R237" s="180"/>
      <c r="S237" s="188">
        <f t="shared" si="127"/>
        <v>0</v>
      </c>
      <c r="T237" s="133"/>
      <c r="U237" s="6"/>
      <c r="V237" s="184"/>
      <c r="W237" s="117">
        <f t="shared" si="128"/>
        <v>0</v>
      </c>
      <c r="X237" s="111"/>
      <c r="Y237" s="363"/>
      <c r="Z237" s="117"/>
      <c r="AA237" s="363">
        <f t="shared" si="129"/>
        <v>0</v>
      </c>
      <c r="AB237" s="422">
        <f t="shared" si="101"/>
        <v>228</v>
      </c>
    </row>
    <row r="238" spans="1:28" s="1" customFormat="1">
      <c r="A238" s="12">
        <f t="shared" si="100"/>
        <v>229</v>
      </c>
      <c r="B238" s="7"/>
      <c r="C238" s="7"/>
      <c r="D238" s="158" t="s">
        <v>544</v>
      </c>
      <c r="E238" s="163"/>
      <c r="F238" s="132"/>
      <c r="G238" s="129">
        <v>5827112</v>
      </c>
      <c r="H238" s="363"/>
      <c r="I238" s="117">
        <f>SUM(F238:H238)</f>
        <v>5827112</v>
      </c>
      <c r="J238" s="117"/>
      <c r="K238" s="117"/>
      <c r="L238" s="15">
        <f>SUM(I238:K238)</f>
        <v>5827112</v>
      </c>
      <c r="M238" s="133"/>
      <c r="N238" s="28">
        <v>5827112</v>
      </c>
      <c r="O238" s="184"/>
      <c r="P238" s="163">
        <f t="shared" si="126"/>
        <v>5827112</v>
      </c>
      <c r="Q238" s="180"/>
      <c r="R238" s="180"/>
      <c r="S238" s="188">
        <f t="shared" si="127"/>
        <v>5827112</v>
      </c>
      <c r="T238" s="133"/>
      <c r="U238" s="28">
        <v>5827112</v>
      </c>
      <c r="V238" s="184"/>
      <c r="W238" s="117">
        <f t="shared" si="128"/>
        <v>5827112</v>
      </c>
      <c r="X238" s="111"/>
      <c r="Y238" s="363"/>
      <c r="Z238" s="117"/>
      <c r="AA238" s="363">
        <f t="shared" si="129"/>
        <v>5827112</v>
      </c>
      <c r="AB238" s="422">
        <f t="shared" si="101"/>
        <v>229</v>
      </c>
    </row>
    <row r="239" spans="1:28" s="1" customFormat="1">
      <c r="A239" s="12">
        <f t="shared" si="100"/>
        <v>230</v>
      </c>
      <c r="B239" s="7"/>
      <c r="C239" s="7"/>
      <c r="D239" s="21"/>
      <c r="E239" s="117"/>
      <c r="F239" s="406"/>
      <c r="G239" s="6"/>
      <c r="H239" s="363"/>
      <c r="I239" s="117">
        <f t="shared" si="124"/>
        <v>0</v>
      </c>
      <c r="J239" s="117"/>
      <c r="K239" s="117"/>
      <c r="L239" s="15">
        <f t="shared" si="125"/>
        <v>0</v>
      </c>
      <c r="M239" s="133"/>
      <c r="N239" s="188"/>
      <c r="O239" s="184"/>
      <c r="P239" s="163">
        <f t="shared" si="126"/>
        <v>0</v>
      </c>
      <c r="Q239" s="180"/>
      <c r="R239" s="180"/>
      <c r="S239" s="188">
        <f t="shared" si="127"/>
        <v>0</v>
      </c>
      <c r="T239" s="133"/>
      <c r="U239" s="188"/>
      <c r="V239" s="184"/>
      <c r="W239" s="117">
        <f t="shared" si="128"/>
        <v>0</v>
      </c>
      <c r="X239" s="111"/>
      <c r="Y239" s="363"/>
      <c r="Z239" s="117"/>
      <c r="AA239" s="363">
        <f t="shared" si="129"/>
        <v>0</v>
      </c>
      <c r="AB239" s="422">
        <f t="shared" si="101"/>
        <v>230</v>
      </c>
    </row>
    <row r="240" spans="1:28" s="1" customFormat="1">
      <c r="A240" s="12">
        <f t="shared" si="100"/>
        <v>231</v>
      </c>
      <c r="B240" s="7"/>
      <c r="C240" s="7"/>
      <c r="D240" s="53" t="s">
        <v>75</v>
      </c>
      <c r="E240" s="117"/>
      <c r="F240" s="406"/>
      <c r="G240" s="6"/>
      <c r="H240" s="363"/>
      <c r="I240" s="117">
        <f t="shared" si="124"/>
        <v>0</v>
      </c>
      <c r="J240" s="117"/>
      <c r="K240" s="117"/>
      <c r="L240" s="15">
        <f t="shared" si="125"/>
        <v>0</v>
      </c>
      <c r="M240" s="133"/>
      <c r="N240" s="6"/>
      <c r="O240" s="184"/>
      <c r="P240" s="163">
        <f t="shared" si="126"/>
        <v>0</v>
      </c>
      <c r="Q240" s="180"/>
      <c r="R240" s="180"/>
      <c r="S240" s="188">
        <f t="shared" si="127"/>
        <v>0</v>
      </c>
      <c r="T240" s="133"/>
      <c r="U240" s="6"/>
      <c r="V240" s="184"/>
      <c r="W240" s="117">
        <f t="shared" si="128"/>
        <v>0</v>
      </c>
      <c r="X240" s="111"/>
      <c r="Y240" s="363"/>
      <c r="Z240" s="117"/>
      <c r="AA240" s="363">
        <f t="shared" si="129"/>
        <v>0</v>
      </c>
      <c r="AB240" s="422">
        <f t="shared" si="101"/>
        <v>231</v>
      </c>
    </row>
    <row r="241" spans="1:28" s="1" customFormat="1">
      <c r="A241" s="12">
        <f t="shared" si="100"/>
        <v>232</v>
      </c>
      <c r="B241" s="7"/>
      <c r="C241" s="7"/>
      <c r="D241" s="74"/>
      <c r="E241" s="117"/>
      <c r="F241" s="406"/>
      <c r="G241" s="6"/>
      <c r="H241" s="363"/>
      <c r="I241" s="117">
        <f t="shared" si="124"/>
        <v>0</v>
      </c>
      <c r="J241" s="117"/>
      <c r="K241" s="117"/>
      <c r="L241" s="15">
        <f t="shared" si="125"/>
        <v>0</v>
      </c>
      <c r="M241" s="133"/>
      <c r="N241" s="6"/>
      <c r="O241" s="184"/>
      <c r="P241" s="163">
        <f t="shared" si="126"/>
        <v>0</v>
      </c>
      <c r="Q241" s="180"/>
      <c r="R241" s="180"/>
      <c r="S241" s="188">
        <f t="shared" si="127"/>
        <v>0</v>
      </c>
      <c r="T241" s="406"/>
      <c r="U241" s="6"/>
      <c r="V241" s="363"/>
      <c r="W241" s="117">
        <f t="shared" si="128"/>
        <v>0</v>
      </c>
      <c r="X241" s="111"/>
      <c r="Y241" s="363"/>
      <c r="Z241" s="117"/>
      <c r="AA241" s="363">
        <f t="shared" si="129"/>
        <v>0</v>
      </c>
      <c r="AB241" s="422">
        <f t="shared" si="101"/>
        <v>232</v>
      </c>
    </row>
    <row r="242" spans="1:28" s="1" customFormat="1">
      <c r="A242" s="12">
        <f t="shared" si="100"/>
        <v>233</v>
      </c>
      <c r="B242" s="7"/>
      <c r="C242" s="7"/>
      <c r="D242" s="21"/>
      <c r="E242" s="117"/>
      <c r="F242" s="406"/>
      <c r="G242" s="6"/>
      <c r="H242" s="363"/>
      <c r="I242" s="117">
        <f t="shared" si="124"/>
        <v>0</v>
      </c>
      <c r="J242" s="117"/>
      <c r="K242" s="117"/>
      <c r="L242" s="15">
        <f t="shared" si="125"/>
        <v>0</v>
      </c>
      <c r="M242" s="133"/>
      <c r="N242" s="6"/>
      <c r="O242" s="184"/>
      <c r="P242" s="163">
        <f t="shared" si="126"/>
        <v>0</v>
      </c>
      <c r="Q242" s="180"/>
      <c r="R242" s="180"/>
      <c r="S242" s="188">
        <f t="shared" si="127"/>
        <v>0</v>
      </c>
      <c r="T242" s="406"/>
      <c r="U242" s="6"/>
      <c r="V242" s="363"/>
      <c r="W242" s="117">
        <f t="shared" si="128"/>
        <v>0</v>
      </c>
      <c r="X242" s="111"/>
      <c r="Y242" s="363"/>
      <c r="Z242" s="117"/>
      <c r="AA242" s="363">
        <f t="shared" si="129"/>
        <v>0</v>
      </c>
      <c r="AB242" s="422">
        <f t="shared" si="101"/>
        <v>233</v>
      </c>
    </row>
    <row r="243" spans="1:28" s="1" customFormat="1">
      <c r="A243" s="12">
        <f t="shared" si="100"/>
        <v>234</v>
      </c>
      <c r="B243" s="7"/>
      <c r="C243" s="7"/>
      <c r="D243" s="53" t="s">
        <v>63</v>
      </c>
      <c r="E243" s="117"/>
      <c r="F243" s="112"/>
      <c r="G243" s="39"/>
      <c r="H243" s="363"/>
      <c r="I243" s="117">
        <f t="shared" si="124"/>
        <v>0</v>
      </c>
      <c r="J243" s="117"/>
      <c r="K243" s="117"/>
      <c r="L243" s="15">
        <f t="shared" si="125"/>
        <v>0</v>
      </c>
      <c r="M243" s="133"/>
      <c r="N243" s="6"/>
      <c r="O243" s="184"/>
      <c r="P243" s="163">
        <f t="shared" si="126"/>
        <v>0</v>
      </c>
      <c r="Q243" s="180"/>
      <c r="R243" s="180"/>
      <c r="S243" s="188">
        <f t="shared" si="127"/>
        <v>0</v>
      </c>
      <c r="T243" s="112"/>
      <c r="U243" s="39"/>
      <c r="V243" s="363"/>
      <c r="W243" s="117">
        <f t="shared" si="128"/>
        <v>0</v>
      </c>
      <c r="X243" s="111"/>
      <c r="Y243" s="363"/>
      <c r="Z243" s="117"/>
      <c r="AA243" s="363">
        <f t="shared" si="129"/>
        <v>0</v>
      </c>
      <c r="AB243" s="422">
        <f t="shared" si="101"/>
        <v>234</v>
      </c>
    </row>
    <row r="244" spans="1:28" s="1" customFormat="1">
      <c r="A244" s="12">
        <f t="shared" si="100"/>
        <v>235</v>
      </c>
      <c r="B244" s="7"/>
      <c r="C244" s="7"/>
      <c r="D244" s="74"/>
      <c r="E244" s="117"/>
      <c r="F244" s="112"/>
      <c r="G244" s="39"/>
      <c r="H244" s="363"/>
      <c r="I244" s="117">
        <f t="shared" si="124"/>
        <v>0</v>
      </c>
      <c r="J244" s="117"/>
      <c r="K244" s="117"/>
      <c r="L244" s="15">
        <f t="shared" si="125"/>
        <v>0</v>
      </c>
      <c r="M244" s="133"/>
      <c r="N244" s="6"/>
      <c r="O244" s="184"/>
      <c r="P244" s="163">
        <f t="shared" si="126"/>
        <v>0</v>
      </c>
      <c r="Q244" s="180"/>
      <c r="R244" s="180"/>
      <c r="S244" s="188">
        <f t="shared" si="127"/>
        <v>0</v>
      </c>
      <c r="T244" s="112"/>
      <c r="U244" s="39"/>
      <c r="V244" s="363"/>
      <c r="W244" s="117">
        <f t="shared" si="128"/>
        <v>0</v>
      </c>
      <c r="X244" s="111"/>
      <c r="Y244" s="363"/>
      <c r="Z244" s="117"/>
      <c r="AA244" s="363">
        <f t="shared" si="129"/>
        <v>0</v>
      </c>
      <c r="AB244" s="422">
        <f t="shared" si="101"/>
        <v>235</v>
      </c>
    </row>
    <row r="245" spans="1:28" s="1" customFormat="1">
      <c r="A245" s="12">
        <f t="shared" si="100"/>
        <v>236</v>
      </c>
      <c r="B245" s="7"/>
      <c r="C245" s="7"/>
      <c r="D245" s="21"/>
      <c r="E245" s="117"/>
      <c r="F245" s="112"/>
      <c r="G245" s="39"/>
      <c r="H245" s="363"/>
      <c r="I245" s="117">
        <f t="shared" si="124"/>
        <v>0</v>
      </c>
      <c r="J245" s="117"/>
      <c r="K245" s="117"/>
      <c r="L245" s="15">
        <f t="shared" si="125"/>
        <v>0</v>
      </c>
      <c r="M245" s="112"/>
      <c r="N245" s="39"/>
      <c r="O245" s="363"/>
      <c r="P245" s="117">
        <f t="shared" si="126"/>
        <v>0</v>
      </c>
      <c r="Q245" s="117"/>
      <c r="R245" s="117"/>
      <c r="S245" s="15">
        <f t="shared" si="127"/>
        <v>0</v>
      </c>
      <c r="T245" s="112"/>
      <c r="U245" s="39"/>
      <c r="V245" s="363"/>
      <c r="W245" s="117">
        <f t="shared" si="128"/>
        <v>0</v>
      </c>
      <c r="X245" s="111"/>
      <c r="Y245" s="363"/>
      <c r="Z245" s="117"/>
      <c r="AA245" s="363">
        <f t="shared" si="129"/>
        <v>0</v>
      </c>
      <c r="AB245" s="422">
        <f t="shared" si="101"/>
        <v>236</v>
      </c>
    </row>
    <row r="246" spans="1:28" s="1" customFormat="1">
      <c r="A246" s="12">
        <f t="shared" si="100"/>
        <v>237</v>
      </c>
      <c r="B246" s="7"/>
      <c r="C246" s="7"/>
      <c r="D246" s="54" t="s">
        <v>40</v>
      </c>
      <c r="E246" s="314"/>
      <c r="F246" s="488">
        <f t="shared" ref="F246:L246" si="130">SUBTOTAL(9,F237:F245)</f>
        <v>0</v>
      </c>
      <c r="G246" s="55">
        <f t="shared" si="130"/>
        <v>5827112</v>
      </c>
      <c r="H246" s="285">
        <f t="shared" si="130"/>
        <v>0</v>
      </c>
      <c r="I246" s="504">
        <f t="shared" si="130"/>
        <v>5827112</v>
      </c>
      <c r="J246" s="504">
        <f t="shared" si="130"/>
        <v>0</v>
      </c>
      <c r="K246" s="504">
        <f t="shared" si="130"/>
        <v>0</v>
      </c>
      <c r="L246" s="56">
        <f t="shared" si="130"/>
        <v>5827112</v>
      </c>
      <c r="M246" s="488">
        <f t="shared" ref="M246:S246" si="131">SUBTOTAL(9,M237:M245)</f>
        <v>0</v>
      </c>
      <c r="N246" s="55">
        <f t="shared" si="131"/>
        <v>5827112</v>
      </c>
      <c r="O246" s="285">
        <f t="shared" si="131"/>
        <v>0</v>
      </c>
      <c r="P246" s="504">
        <f t="shared" si="131"/>
        <v>5827112</v>
      </c>
      <c r="Q246" s="504">
        <f t="shared" si="131"/>
        <v>0</v>
      </c>
      <c r="R246" s="504">
        <f t="shared" si="131"/>
        <v>0</v>
      </c>
      <c r="S246" s="56">
        <f t="shared" si="131"/>
        <v>5827112</v>
      </c>
      <c r="T246" s="488">
        <f t="shared" ref="T246:AA246" si="132">SUBTOTAL(9,T237:T245)</f>
        <v>0</v>
      </c>
      <c r="U246" s="55">
        <f t="shared" si="132"/>
        <v>5827112</v>
      </c>
      <c r="V246" s="285">
        <f t="shared" si="132"/>
        <v>0</v>
      </c>
      <c r="W246" s="504">
        <f t="shared" si="132"/>
        <v>5827112</v>
      </c>
      <c r="X246" s="492">
        <f t="shared" si="132"/>
        <v>0</v>
      </c>
      <c r="Y246" s="478"/>
      <c r="Z246" s="504">
        <f t="shared" si="132"/>
        <v>0</v>
      </c>
      <c r="AA246" s="478">
        <f t="shared" si="132"/>
        <v>5827112</v>
      </c>
      <c r="AB246" s="422">
        <f t="shared" si="101"/>
        <v>237</v>
      </c>
    </row>
    <row r="247" spans="1:28" s="1" customFormat="1" ht="15.6" thickBot="1">
      <c r="A247" s="12">
        <f t="shared" si="100"/>
        <v>238</v>
      </c>
      <c r="B247" s="22"/>
      <c r="C247" s="22"/>
      <c r="D247" s="23" t="s">
        <v>82</v>
      </c>
      <c r="E247" s="303"/>
      <c r="F247" s="476">
        <f>SUBTOTAL(9,F235:F246,$E236:$E236)</f>
        <v>4982201</v>
      </c>
      <c r="G247" s="577"/>
      <c r="H247" s="571"/>
      <c r="I247" s="315">
        <f>SUBTOTAL(9,I235:I246)</f>
        <v>10809313</v>
      </c>
      <c r="J247" s="315">
        <f>SUBTOTAL(9,J235:J246)</f>
        <v>353227</v>
      </c>
      <c r="K247" s="315">
        <f>SUBTOTAL(9,K235:K246)</f>
        <v>784047</v>
      </c>
      <c r="L247" s="561">
        <f>SUBTOTAL(9,L235:L246)</f>
        <v>11946587</v>
      </c>
      <c r="M247" s="476">
        <f>SUBTOTAL(9,M235:M246,$E236:$E236)</f>
        <v>4982201</v>
      </c>
      <c r="N247" s="577"/>
      <c r="O247" s="571"/>
      <c r="P247" s="315">
        <f>SUBTOTAL(9,P235:P246)</f>
        <v>10809313</v>
      </c>
      <c r="Q247" s="315">
        <f>SUBTOTAL(9,Q235:Q246)</f>
        <v>353227</v>
      </c>
      <c r="R247" s="315">
        <f>SUBTOTAL(9,R235:R246)</f>
        <v>784047</v>
      </c>
      <c r="S247" s="561">
        <f>SUBTOTAL(9,S235:S246)</f>
        <v>11946587</v>
      </c>
      <c r="T247" s="476">
        <f>SUBTOTAL(9,T235:T246,$E236:$E236)</f>
        <v>4982201</v>
      </c>
      <c r="U247" s="386"/>
      <c r="V247" s="477"/>
      <c r="W247" s="315">
        <f>SUBTOTAL(9,W235:W246)</f>
        <v>10809313</v>
      </c>
      <c r="X247" s="521">
        <f>SUBTOTAL(9,X235:X246)</f>
        <v>353227</v>
      </c>
      <c r="Y247" s="522"/>
      <c r="Z247" s="534">
        <f>SUBTOTAL(9,Z235:Z246)</f>
        <v>784047</v>
      </c>
      <c r="AA247" s="522">
        <f>SUBTOTAL(9,AA235:AA246)</f>
        <v>11946587</v>
      </c>
      <c r="AB247" s="422">
        <f t="shared" si="101"/>
        <v>238</v>
      </c>
    </row>
    <row r="248" spans="1:28" s="1" customFormat="1" ht="15.6" thickTop="1">
      <c r="A248" s="12">
        <f t="shared" si="100"/>
        <v>239</v>
      </c>
      <c r="B248" s="7"/>
      <c r="C248" s="7"/>
      <c r="D248" s="25"/>
      <c r="E248" s="117"/>
      <c r="F248" s="425"/>
      <c r="G248" s="26"/>
      <c r="H248" s="424"/>
      <c r="I248" s="117">
        <f>SUM($E248,F248:H248)</f>
        <v>0</v>
      </c>
      <c r="J248" s="304"/>
      <c r="K248" s="304"/>
      <c r="L248" s="27">
        <f t="shared" ref="L248:L261" si="133">SUM(I248:K248)</f>
        <v>0</v>
      </c>
      <c r="M248" s="425"/>
      <c r="N248" s="26"/>
      <c r="O248" s="424"/>
      <c r="P248" s="117">
        <f>SUM($E248,M248:O248)</f>
        <v>0</v>
      </c>
      <c r="Q248" s="304"/>
      <c r="R248" s="304"/>
      <c r="S248" s="27">
        <f>SUM(P248:R248)</f>
        <v>0</v>
      </c>
      <c r="T248" s="425"/>
      <c r="U248" s="26"/>
      <c r="V248" s="424"/>
      <c r="W248" s="117">
        <f t="shared" ref="W248:W261" si="134">SUM($E248,T248:V248)</f>
        <v>0</v>
      </c>
      <c r="X248" s="426"/>
      <c r="Y248" s="424"/>
      <c r="Z248" s="304"/>
      <c r="AA248" s="424">
        <f t="shared" ref="AA248:AA261" si="135">SUM(W248:Z248)</f>
        <v>0</v>
      </c>
      <c r="AB248" s="422">
        <f t="shared" si="101"/>
        <v>239</v>
      </c>
    </row>
    <row r="249" spans="1:28" s="1" customFormat="1">
      <c r="A249" s="12">
        <f t="shared" si="100"/>
        <v>240</v>
      </c>
      <c r="B249" s="7" t="s">
        <v>83</v>
      </c>
      <c r="C249" s="7">
        <v>8</v>
      </c>
      <c r="D249" s="31" t="s">
        <v>84</v>
      </c>
      <c r="E249" s="163">
        <v>1738759</v>
      </c>
      <c r="F249" s="606"/>
      <c r="G249" s="292"/>
      <c r="H249" s="153"/>
      <c r="I249" s="163">
        <f t="shared" ref="I249" si="136">SUM($E249,F249:H249)</f>
        <v>1738759</v>
      </c>
      <c r="J249" s="163">
        <v>200000</v>
      </c>
      <c r="K249" s="163">
        <v>18715000</v>
      </c>
      <c r="L249" s="15">
        <f t="shared" si="133"/>
        <v>20653759</v>
      </c>
      <c r="M249" s="149"/>
      <c r="N249" s="188"/>
      <c r="O249" s="184"/>
      <c r="P249" s="180">
        <f t="shared" ref="P249:P260" si="137">SUM($E249,M249:O249)</f>
        <v>1738759</v>
      </c>
      <c r="Q249" s="163">
        <v>200000</v>
      </c>
      <c r="R249" s="163">
        <v>18715000</v>
      </c>
      <c r="S249" s="187">
        <f t="shared" ref="S249:S260" si="138">SUM(P249:R249)</f>
        <v>20653759</v>
      </c>
      <c r="T249" s="406"/>
      <c r="U249" s="6"/>
      <c r="V249" s="363"/>
      <c r="W249" s="117">
        <f t="shared" si="134"/>
        <v>1738759</v>
      </c>
      <c r="X249" s="111">
        <v>200000</v>
      </c>
      <c r="Y249" s="363"/>
      <c r="Z249" s="117">
        <v>18715000</v>
      </c>
      <c r="AA249" s="363">
        <f t="shared" si="135"/>
        <v>20653759</v>
      </c>
      <c r="AB249" s="422">
        <f t="shared" si="101"/>
        <v>240</v>
      </c>
    </row>
    <row r="250" spans="1:28" s="1" customFormat="1">
      <c r="A250" s="12">
        <f t="shared" si="100"/>
        <v>241</v>
      </c>
      <c r="B250" s="7"/>
      <c r="C250" s="7"/>
      <c r="D250" s="32" t="s">
        <v>61</v>
      </c>
      <c r="E250" s="117"/>
      <c r="F250" s="406"/>
      <c r="G250" s="6"/>
      <c r="H250" s="363"/>
      <c r="I250" s="117">
        <f>SUM($E250,F250:H250)</f>
        <v>0</v>
      </c>
      <c r="J250" s="117"/>
      <c r="K250" s="117"/>
      <c r="L250" s="15">
        <f t="shared" si="133"/>
        <v>0</v>
      </c>
      <c r="M250" s="133"/>
      <c r="N250" s="6"/>
      <c r="O250" s="184"/>
      <c r="P250" s="180">
        <f t="shared" si="137"/>
        <v>0</v>
      </c>
      <c r="Q250" s="180"/>
      <c r="R250" s="180"/>
      <c r="S250" s="187">
        <f t="shared" si="138"/>
        <v>0</v>
      </c>
      <c r="T250" s="406"/>
      <c r="U250" s="6"/>
      <c r="V250" s="363"/>
      <c r="W250" s="117">
        <f t="shared" si="134"/>
        <v>0</v>
      </c>
      <c r="X250" s="111"/>
      <c r="Y250" s="363"/>
      <c r="Z250" s="117"/>
      <c r="AA250" s="363">
        <f t="shared" si="135"/>
        <v>0</v>
      </c>
      <c r="AB250" s="422">
        <f t="shared" si="101"/>
        <v>241</v>
      </c>
    </row>
    <row r="251" spans="1:28" s="1" customFormat="1">
      <c r="A251" s="12">
        <f t="shared" si="100"/>
        <v>242</v>
      </c>
      <c r="B251" s="7"/>
      <c r="C251" s="7"/>
      <c r="D251" s="158" t="s">
        <v>545</v>
      </c>
      <c r="E251" s="163"/>
      <c r="F251" s="160">
        <v>5726409</v>
      </c>
      <c r="G251" s="39"/>
      <c r="H251" s="370"/>
      <c r="I251" s="117">
        <f>SUM($E251,F251:H251)</f>
        <v>5726409</v>
      </c>
      <c r="J251" s="115"/>
      <c r="K251" s="115"/>
      <c r="L251" s="15">
        <f t="shared" si="133"/>
        <v>5726409</v>
      </c>
      <c r="M251" s="112">
        <v>5726409</v>
      </c>
      <c r="N251" s="39"/>
      <c r="O251" s="153"/>
      <c r="P251" s="180">
        <f t="shared" si="137"/>
        <v>5726409</v>
      </c>
      <c r="Q251" s="163"/>
      <c r="R251" s="163"/>
      <c r="S251" s="187">
        <f t="shared" si="138"/>
        <v>5726409</v>
      </c>
      <c r="T251" s="112">
        <v>5726409</v>
      </c>
      <c r="U251" s="39"/>
      <c r="V251" s="153"/>
      <c r="W251" s="117">
        <f t="shared" si="134"/>
        <v>5726409</v>
      </c>
      <c r="X251" s="118"/>
      <c r="Y251" s="370"/>
      <c r="Z251" s="115"/>
      <c r="AA251" s="363">
        <f t="shared" si="135"/>
        <v>5726409</v>
      </c>
      <c r="AB251" s="422">
        <f t="shared" si="101"/>
        <v>242</v>
      </c>
    </row>
    <row r="252" spans="1:28" s="1" customFormat="1">
      <c r="A252" s="12">
        <f t="shared" si="100"/>
        <v>243</v>
      </c>
      <c r="B252" s="7"/>
      <c r="C252" s="7"/>
      <c r="D252" s="158" t="s">
        <v>546</v>
      </c>
      <c r="E252" s="163"/>
      <c r="F252" s="160"/>
      <c r="G252" s="39"/>
      <c r="H252" s="370"/>
      <c r="I252" s="117"/>
      <c r="J252" s="115"/>
      <c r="K252" s="115"/>
      <c r="L252" s="15"/>
      <c r="M252" s="112"/>
      <c r="N252" s="39"/>
      <c r="O252" s="153"/>
      <c r="P252" s="180">
        <f t="shared" si="137"/>
        <v>0</v>
      </c>
      <c r="Q252" s="163"/>
      <c r="R252" s="163"/>
      <c r="S252" s="187">
        <f t="shared" si="138"/>
        <v>0</v>
      </c>
      <c r="T252" s="112"/>
      <c r="U252" s="39"/>
      <c r="V252" s="153"/>
      <c r="W252" s="117">
        <f t="shared" si="134"/>
        <v>0</v>
      </c>
      <c r="X252" s="118"/>
      <c r="Y252" s="370"/>
      <c r="Z252" s="115"/>
      <c r="AA252" s="363">
        <f t="shared" si="135"/>
        <v>0</v>
      </c>
      <c r="AB252" s="422">
        <f t="shared" si="101"/>
        <v>243</v>
      </c>
    </row>
    <row r="253" spans="1:28" s="1" customFormat="1">
      <c r="A253" s="12">
        <f t="shared" si="100"/>
        <v>244</v>
      </c>
      <c r="B253" s="7"/>
      <c r="C253" s="7"/>
      <c r="D253" s="42"/>
      <c r="E253" s="117"/>
      <c r="F253" s="112"/>
      <c r="G253" s="39"/>
      <c r="H253" s="370"/>
      <c r="I253" s="117">
        <f t="shared" ref="I253:I261" si="139">SUM($E253,F253:H253)</f>
        <v>0</v>
      </c>
      <c r="J253" s="115"/>
      <c r="K253" s="115"/>
      <c r="L253" s="15">
        <f t="shared" si="133"/>
        <v>0</v>
      </c>
      <c r="M253" s="112"/>
      <c r="N253" s="39"/>
      <c r="O253" s="153"/>
      <c r="P253" s="180">
        <f t="shared" si="137"/>
        <v>0</v>
      </c>
      <c r="Q253" s="163"/>
      <c r="R253" s="163"/>
      <c r="S253" s="187">
        <f t="shared" si="138"/>
        <v>0</v>
      </c>
      <c r="T253" s="112"/>
      <c r="U253" s="39"/>
      <c r="V253" s="153"/>
      <c r="W253" s="117">
        <f t="shared" si="134"/>
        <v>0</v>
      </c>
      <c r="X253" s="118"/>
      <c r="Y253" s="370"/>
      <c r="Z253" s="115"/>
      <c r="AA253" s="363">
        <f t="shared" si="135"/>
        <v>0</v>
      </c>
      <c r="AB253" s="422">
        <f t="shared" si="101"/>
        <v>244</v>
      </c>
    </row>
    <row r="254" spans="1:28" s="1" customFormat="1">
      <c r="A254" s="12">
        <f t="shared" si="100"/>
        <v>245</v>
      </c>
      <c r="B254" s="7"/>
      <c r="C254" s="7"/>
      <c r="D254" s="53" t="s">
        <v>75</v>
      </c>
      <c r="E254" s="117"/>
      <c r="F254" s="112"/>
      <c r="G254" s="39"/>
      <c r="H254" s="370"/>
      <c r="I254" s="117">
        <f t="shared" si="139"/>
        <v>0</v>
      </c>
      <c r="J254" s="115"/>
      <c r="K254" s="115"/>
      <c r="L254" s="15">
        <f t="shared" si="133"/>
        <v>0</v>
      </c>
      <c r="M254" s="112"/>
      <c r="N254" s="39"/>
      <c r="O254" s="153"/>
      <c r="P254" s="180">
        <f t="shared" si="137"/>
        <v>0</v>
      </c>
      <c r="Q254" s="163"/>
      <c r="R254" s="163"/>
      <c r="S254" s="187">
        <f t="shared" si="138"/>
        <v>0</v>
      </c>
      <c r="T254" s="112"/>
      <c r="U254" s="39"/>
      <c r="V254" s="370"/>
      <c r="W254" s="117">
        <f t="shared" si="134"/>
        <v>0</v>
      </c>
      <c r="X254" s="118"/>
      <c r="Y254" s="370"/>
      <c r="Z254" s="115"/>
      <c r="AA254" s="363">
        <f t="shared" si="135"/>
        <v>0</v>
      </c>
      <c r="AB254" s="422">
        <f t="shared" si="101"/>
        <v>245</v>
      </c>
    </row>
    <row r="255" spans="1:28" s="1" customFormat="1">
      <c r="A255" s="12">
        <f t="shared" si="100"/>
        <v>246</v>
      </c>
      <c r="B255" s="7"/>
      <c r="C255" s="7"/>
      <c r="D255" s="74"/>
      <c r="E255" s="117"/>
      <c r="F255" s="112"/>
      <c r="G255" s="39"/>
      <c r="H255" s="370"/>
      <c r="I255" s="117">
        <f t="shared" si="139"/>
        <v>0</v>
      </c>
      <c r="J255" s="115"/>
      <c r="K255" s="115"/>
      <c r="L255" s="15">
        <f t="shared" si="133"/>
        <v>0</v>
      </c>
      <c r="M255" s="112"/>
      <c r="N255" s="39"/>
      <c r="O255" s="153"/>
      <c r="P255" s="180">
        <f t="shared" si="137"/>
        <v>0</v>
      </c>
      <c r="Q255" s="163"/>
      <c r="R255" s="163"/>
      <c r="S255" s="187">
        <f t="shared" si="138"/>
        <v>0</v>
      </c>
      <c r="T255" s="112"/>
      <c r="U255" s="39"/>
      <c r="V255" s="370"/>
      <c r="W255" s="117">
        <f t="shared" si="134"/>
        <v>0</v>
      </c>
      <c r="X255" s="118"/>
      <c r="Y255" s="370"/>
      <c r="Z255" s="115"/>
      <c r="AA255" s="363">
        <f t="shared" si="135"/>
        <v>0</v>
      </c>
      <c r="AB255" s="422">
        <f t="shared" si="101"/>
        <v>246</v>
      </c>
    </row>
    <row r="256" spans="1:28" s="1" customFormat="1">
      <c r="A256" s="12">
        <f t="shared" si="100"/>
        <v>247</v>
      </c>
      <c r="B256" s="7"/>
      <c r="C256" s="7"/>
      <c r="D256" s="42"/>
      <c r="E256" s="117"/>
      <c r="F256" s="112"/>
      <c r="G256" s="39"/>
      <c r="H256" s="370"/>
      <c r="I256" s="117">
        <f t="shared" si="139"/>
        <v>0</v>
      </c>
      <c r="J256" s="115"/>
      <c r="K256" s="115"/>
      <c r="L256" s="15">
        <f t="shared" si="133"/>
        <v>0</v>
      </c>
      <c r="M256" s="112"/>
      <c r="N256" s="39"/>
      <c r="O256" s="153"/>
      <c r="P256" s="180">
        <f t="shared" si="137"/>
        <v>0</v>
      </c>
      <c r="Q256" s="163"/>
      <c r="R256" s="163"/>
      <c r="S256" s="187">
        <f t="shared" si="138"/>
        <v>0</v>
      </c>
      <c r="T256" s="112"/>
      <c r="U256" s="39"/>
      <c r="V256" s="370"/>
      <c r="W256" s="117">
        <f t="shared" si="134"/>
        <v>0</v>
      </c>
      <c r="X256" s="118"/>
      <c r="Y256" s="370"/>
      <c r="Z256" s="115"/>
      <c r="AA256" s="363">
        <f t="shared" si="135"/>
        <v>0</v>
      </c>
      <c r="AB256" s="422">
        <f t="shared" si="101"/>
        <v>247</v>
      </c>
    </row>
    <row r="257" spans="1:52" s="1" customFormat="1">
      <c r="A257" s="12">
        <f t="shared" si="100"/>
        <v>248</v>
      </c>
      <c r="B257" s="7"/>
      <c r="C257" s="7"/>
      <c r="D257" s="53" t="s">
        <v>63</v>
      </c>
      <c r="E257" s="117"/>
      <c r="F257" s="112"/>
      <c r="G257" s="39"/>
      <c r="H257" s="370"/>
      <c r="I257" s="117">
        <f t="shared" si="139"/>
        <v>0</v>
      </c>
      <c r="J257" s="115"/>
      <c r="K257" s="115"/>
      <c r="L257" s="187">
        <f t="shared" ref="L257:L260" si="140">SUM(I257:K257)</f>
        <v>0</v>
      </c>
      <c r="M257" s="112"/>
      <c r="N257" s="39"/>
      <c r="O257" s="153"/>
      <c r="P257" s="180">
        <f t="shared" si="137"/>
        <v>0</v>
      </c>
      <c r="Q257" s="163"/>
      <c r="R257" s="163"/>
      <c r="S257" s="187">
        <f t="shared" si="138"/>
        <v>0</v>
      </c>
      <c r="T257" s="112"/>
      <c r="U257" s="39"/>
      <c r="V257" s="370"/>
      <c r="W257" s="117">
        <f t="shared" si="134"/>
        <v>0</v>
      </c>
      <c r="X257" s="118"/>
      <c r="Y257" s="370"/>
      <c r="Z257" s="115"/>
      <c r="AA257" s="363">
        <f t="shared" si="135"/>
        <v>0</v>
      </c>
      <c r="AB257" s="422">
        <f t="shared" si="101"/>
        <v>248</v>
      </c>
    </row>
    <row r="258" spans="1:52" s="1" customFormat="1">
      <c r="A258" s="12">
        <f t="shared" si="100"/>
        <v>249</v>
      </c>
      <c r="B258" s="7"/>
      <c r="C258" s="7"/>
      <c r="D258" s="158" t="s">
        <v>549</v>
      </c>
      <c r="E258" s="117"/>
      <c r="F258" s="112"/>
      <c r="G258" s="39"/>
      <c r="H258" s="370"/>
      <c r="I258" s="117"/>
      <c r="J258" s="115"/>
      <c r="K258" s="163">
        <v>10000000</v>
      </c>
      <c r="L258" s="187">
        <f t="shared" si="140"/>
        <v>10000000</v>
      </c>
      <c r="M258" s="112"/>
      <c r="N258" s="39"/>
      <c r="O258" s="153"/>
      <c r="P258" s="180">
        <f t="shared" si="137"/>
        <v>0</v>
      </c>
      <c r="Q258" s="163"/>
      <c r="R258" s="163">
        <v>10000000</v>
      </c>
      <c r="S258" s="187">
        <f t="shared" si="138"/>
        <v>10000000</v>
      </c>
      <c r="T258" s="112"/>
      <c r="U258" s="39"/>
      <c r="V258" s="370"/>
      <c r="W258" s="117">
        <f t="shared" si="134"/>
        <v>0</v>
      </c>
      <c r="X258" s="118"/>
      <c r="Y258" s="370"/>
      <c r="Z258" s="163">
        <v>10000000</v>
      </c>
      <c r="AA258" s="363">
        <f t="shared" si="135"/>
        <v>10000000</v>
      </c>
      <c r="AB258" s="422">
        <f t="shared" si="101"/>
        <v>249</v>
      </c>
    </row>
    <row r="259" spans="1:52" customFormat="1">
      <c r="A259" s="12">
        <f t="shared" si="100"/>
        <v>250</v>
      </c>
      <c r="B259" s="7"/>
      <c r="C259" s="162"/>
      <c r="D259" s="158" t="s">
        <v>547</v>
      </c>
      <c r="E259" s="180"/>
      <c r="F259" s="160"/>
      <c r="G259" s="98"/>
      <c r="H259" s="153"/>
      <c r="I259" s="163">
        <f t="shared" ref="I259:I260" si="141">SUM($E259,F259:H259)</f>
        <v>0</v>
      </c>
      <c r="J259" s="163"/>
      <c r="K259" s="163">
        <v>5500000</v>
      </c>
      <c r="L259" s="187">
        <f t="shared" si="140"/>
        <v>5500000</v>
      </c>
      <c r="M259" s="112"/>
      <c r="N259" s="39"/>
      <c r="O259" s="153"/>
      <c r="P259" s="180">
        <f t="shared" si="137"/>
        <v>0</v>
      </c>
      <c r="Q259" s="163"/>
      <c r="R259" s="163">
        <v>5500000</v>
      </c>
      <c r="S259" s="187">
        <f t="shared" si="138"/>
        <v>5500000</v>
      </c>
      <c r="T259" s="112"/>
      <c r="U259" s="39"/>
      <c r="V259" s="153"/>
      <c r="W259" s="180">
        <f t="shared" si="134"/>
        <v>0</v>
      </c>
      <c r="X259" s="149"/>
      <c r="Y259" s="153"/>
      <c r="Z259" s="163">
        <v>5500000</v>
      </c>
      <c r="AA259" s="363">
        <f t="shared" si="135"/>
        <v>5500000</v>
      </c>
      <c r="AB259" s="422">
        <f t="shared" si="101"/>
        <v>250</v>
      </c>
    </row>
    <row r="260" spans="1:52" customFormat="1">
      <c r="A260" s="12">
        <f t="shared" si="100"/>
        <v>251</v>
      </c>
      <c r="B260" s="7"/>
      <c r="C260" s="162"/>
      <c r="D260" s="158" t="s">
        <v>548</v>
      </c>
      <c r="E260" s="180"/>
      <c r="F260" s="160"/>
      <c r="G260" s="98"/>
      <c r="H260" s="153"/>
      <c r="I260" s="163">
        <f t="shared" si="141"/>
        <v>0</v>
      </c>
      <c r="J260" s="163"/>
      <c r="K260" s="163">
        <v>10000000</v>
      </c>
      <c r="L260" s="187">
        <f t="shared" si="140"/>
        <v>10000000</v>
      </c>
      <c r="M260" s="112"/>
      <c r="N260" s="39"/>
      <c r="O260" s="153"/>
      <c r="P260" s="180">
        <f t="shared" si="137"/>
        <v>0</v>
      </c>
      <c r="Q260" s="163"/>
      <c r="R260" s="163">
        <v>10000000</v>
      </c>
      <c r="S260" s="187">
        <f t="shared" si="138"/>
        <v>10000000</v>
      </c>
      <c r="T260" s="112"/>
      <c r="U260" s="39"/>
      <c r="V260" s="153"/>
      <c r="W260" s="180">
        <f t="shared" si="134"/>
        <v>0</v>
      </c>
      <c r="X260" s="149"/>
      <c r="Y260" s="153"/>
      <c r="Z260" s="163">
        <v>10000000</v>
      </c>
      <c r="AA260" s="363">
        <f t="shared" si="135"/>
        <v>10000000</v>
      </c>
      <c r="AB260" s="422">
        <f t="shared" si="101"/>
        <v>251</v>
      </c>
    </row>
    <row r="261" spans="1:52" s="1" customFormat="1">
      <c r="A261" s="12">
        <f t="shared" si="100"/>
        <v>252</v>
      </c>
      <c r="B261" s="7"/>
      <c r="C261" s="7"/>
      <c r="D261" s="42"/>
      <c r="E261" s="117"/>
      <c r="F261" s="112"/>
      <c r="G261" s="39"/>
      <c r="H261" s="370"/>
      <c r="I261" s="117">
        <f t="shared" si="139"/>
        <v>0</v>
      </c>
      <c r="J261" s="115"/>
      <c r="K261" s="115"/>
      <c r="L261" s="15">
        <f t="shared" si="133"/>
        <v>0</v>
      </c>
      <c r="M261" s="112"/>
      <c r="N261" s="39"/>
      <c r="O261" s="153"/>
      <c r="P261" s="180">
        <f>SUM($E261,M261:O261)</f>
        <v>0</v>
      </c>
      <c r="Q261" s="163"/>
      <c r="R261" s="163"/>
      <c r="S261" s="187">
        <f>SUM(P261:R261)</f>
        <v>0</v>
      </c>
      <c r="T261" s="112"/>
      <c r="U261" s="39"/>
      <c r="V261" s="370"/>
      <c r="W261" s="117">
        <f t="shared" si="134"/>
        <v>0</v>
      </c>
      <c r="X261" s="118"/>
      <c r="Y261" s="370"/>
      <c r="Z261" s="115"/>
      <c r="AA261" s="363">
        <f t="shared" si="135"/>
        <v>0</v>
      </c>
      <c r="AB261" s="422">
        <f t="shared" si="101"/>
        <v>252</v>
      </c>
    </row>
    <row r="262" spans="1:52" s="1" customFormat="1">
      <c r="A262" s="12">
        <f t="shared" si="100"/>
        <v>253</v>
      </c>
      <c r="B262" s="7"/>
      <c r="C262" s="7"/>
      <c r="D262" s="54" t="s">
        <v>40</v>
      </c>
      <c r="E262" s="117"/>
      <c r="F262" s="488">
        <f t="shared" ref="F262:L262" si="142">SUBTOTAL(9,F250:F261)</f>
        <v>5726409</v>
      </c>
      <c r="G262" s="55">
        <f t="shared" si="142"/>
        <v>0</v>
      </c>
      <c r="H262" s="285">
        <f t="shared" si="142"/>
        <v>0</v>
      </c>
      <c r="I262" s="504">
        <f t="shared" si="142"/>
        <v>5726409</v>
      </c>
      <c r="J262" s="504">
        <f t="shared" si="142"/>
        <v>0</v>
      </c>
      <c r="K262" s="504">
        <f t="shared" si="142"/>
        <v>25500000</v>
      </c>
      <c r="L262" s="56">
        <f t="shared" si="142"/>
        <v>31226409</v>
      </c>
      <c r="M262" s="488">
        <f t="shared" ref="M262:S262" si="143">SUBTOTAL(9,M250:M261)</f>
        <v>5726409</v>
      </c>
      <c r="N262" s="55">
        <f t="shared" si="143"/>
        <v>0</v>
      </c>
      <c r="O262" s="285">
        <f t="shared" si="143"/>
        <v>0</v>
      </c>
      <c r="P262" s="504">
        <f t="shared" si="143"/>
        <v>5726409</v>
      </c>
      <c r="Q262" s="504">
        <f t="shared" si="143"/>
        <v>0</v>
      </c>
      <c r="R262" s="504">
        <f t="shared" si="143"/>
        <v>25500000</v>
      </c>
      <c r="S262" s="56">
        <f t="shared" si="143"/>
        <v>31226409</v>
      </c>
      <c r="T262" s="488">
        <f t="shared" ref="T262:Z262" si="144">SUBTOTAL(9,T250:T261)</f>
        <v>5726409</v>
      </c>
      <c r="U262" s="55">
        <f t="shared" si="144"/>
        <v>0</v>
      </c>
      <c r="V262" s="285">
        <f t="shared" si="144"/>
        <v>0</v>
      </c>
      <c r="W262" s="504">
        <f t="shared" si="144"/>
        <v>5726409</v>
      </c>
      <c r="X262" s="492">
        <f t="shared" si="144"/>
        <v>0</v>
      </c>
      <c r="Y262" s="478"/>
      <c r="Z262" s="504">
        <f t="shared" si="144"/>
        <v>25500000</v>
      </c>
      <c r="AA262" s="478">
        <f>SUBTOTAL(9,AA250:AA261)</f>
        <v>31226409</v>
      </c>
      <c r="AB262" s="422">
        <f t="shared" si="101"/>
        <v>253</v>
      </c>
    </row>
    <row r="263" spans="1:52" s="1" customFormat="1" ht="15.6" thickBot="1">
      <c r="A263" s="12">
        <f t="shared" si="100"/>
        <v>254</v>
      </c>
      <c r="B263" s="22"/>
      <c r="C263" s="22"/>
      <c r="D263" s="23" t="s">
        <v>85</v>
      </c>
      <c r="E263" s="303"/>
      <c r="F263" s="476">
        <f>SUBTOTAL(9,F248:F262,$E249)</f>
        <v>7465168</v>
      </c>
      <c r="G263" s="577"/>
      <c r="H263" s="571"/>
      <c r="I263" s="505">
        <f>SUBTOTAL(9,I248:I262)</f>
        <v>7465168</v>
      </c>
      <c r="J263" s="505">
        <f>SUBTOTAL(9,J248:J262)</f>
        <v>200000</v>
      </c>
      <c r="K263" s="505">
        <f>SUBTOTAL(9,K248:K262)</f>
        <v>44215000</v>
      </c>
      <c r="L263" s="577">
        <f>SUBTOTAL(9,L248:L262)</f>
        <v>51880168</v>
      </c>
      <c r="M263" s="476">
        <f>SUBTOTAL(9,M248:M262,$E249)</f>
        <v>7465168</v>
      </c>
      <c r="N263" s="577"/>
      <c r="O263" s="571"/>
      <c r="P263" s="505">
        <f>SUBTOTAL(9,P248:P262)</f>
        <v>7465168</v>
      </c>
      <c r="Q263" s="505">
        <f>SUBTOTAL(9,Q248:Q262)</f>
        <v>200000</v>
      </c>
      <c r="R263" s="505">
        <f>SUBTOTAL(9,R248:R262)</f>
        <v>44215000</v>
      </c>
      <c r="S263" s="577">
        <f>SUBTOTAL(9,S248:S262)</f>
        <v>51880168</v>
      </c>
      <c r="T263" s="476">
        <f>SUBTOTAL(9,T248:T262,$E249)</f>
        <v>7465168</v>
      </c>
      <c r="U263" s="386"/>
      <c r="V263" s="477"/>
      <c r="W263" s="505">
        <f>SUBTOTAL(9,W248:W262)</f>
        <v>7465168</v>
      </c>
      <c r="X263" s="518">
        <f>SUBTOTAL(9,X248:X262)</f>
        <v>200000</v>
      </c>
      <c r="Y263" s="519"/>
      <c r="Z263" s="533">
        <f>SUBTOTAL(9,Z248:Z262)</f>
        <v>44215000</v>
      </c>
      <c r="AA263" s="519">
        <f>SUBTOTAL(9,AA248:AA262)</f>
        <v>51880168</v>
      </c>
      <c r="AB263" s="422">
        <f t="shared" si="101"/>
        <v>254</v>
      </c>
    </row>
    <row r="264" spans="1:52" s="1" customFormat="1" ht="15.6" thickTop="1">
      <c r="A264" s="12">
        <f t="shared" si="100"/>
        <v>255</v>
      </c>
      <c r="B264" s="7"/>
      <c r="C264" s="7"/>
      <c r="D264" s="25"/>
      <c r="E264" s="304"/>
      <c r="F264" s="425"/>
      <c r="G264" s="26"/>
      <c r="H264" s="424"/>
      <c r="I264" s="117">
        <f>SUM($E264,F264:H264)</f>
        <v>0</v>
      </c>
      <c r="J264" s="304"/>
      <c r="K264" s="304"/>
      <c r="L264" s="27">
        <f>SUM(I264:K264)</f>
        <v>0</v>
      </c>
      <c r="M264" s="425"/>
      <c r="N264" s="26"/>
      <c r="O264" s="424"/>
      <c r="P264" s="117">
        <f>SUM($E264,M264:O264)</f>
        <v>0</v>
      </c>
      <c r="Q264" s="304"/>
      <c r="R264" s="304"/>
      <c r="S264" s="27">
        <f t="shared" ref="S264" si="145">SUM(P264:R264)</f>
        <v>0</v>
      </c>
      <c r="T264" s="425"/>
      <c r="U264" s="26"/>
      <c r="V264" s="424"/>
      <c r="W264" s="117">
        <f t="shared" ref="W264:W274" si="146">SUM($E264,T264:V264)</f>
        <v>0</v>
      </c>
      <c r="X264" s="426"/>
      <c r="Y264" s="424"/>
      <c r="Z264" s="304"/>
      <c r="AA264" s="424">
        <f t="shared" ref="AA264:AA274" si="147">SUM(W264:Z264)</f>
        <v>0</v>
      </c>
      <c r="AB264" s="422">
        <f t="shared" si="101"/>
        <v>255</v>
      </c>
    </row>
    <row r="265" spans="1:52" s="1" customFormat="1">
      <c r="A265" s="12">
        <f t="shared" si="100"/>
        <v>256</v>
      </c>
      <c r="B265" s="7" t="s">
        <v>86</v>
      </c>
      <c r="C265" s="7">
        <v>11</v>
      </c>
      <c r="D265" s="14" t="s">
        <v>87</v>
      </c>
      <c r="E265" s="271">
        <v>35515339</v>
      </c>
      <c r="F265" s="181"/>
      <c r="G265" s="293"/>
      <c r="H265" s="182"/>
      <c r="I265" s="163">
        <f>SUM($E265,F265:H265)</f>
        <v>35515339</v>
      </c>
      <c r="J265" s="163">
        <v>4729832</v>
      </c>
      <c r="K265" s="163">
        <v>5469188</v>
      </c>
      <c r="L265" s="15">
        <f>SUM(I265:K265)</f>
        <v>45714359</v>
      </c>
      <c r="M265" s="273"/>
      <c r="N265" s="490"/>
      <c r="O265" s="323"/>
      <c r="P265" s="180">
        <f>SUM($E265,M265:O265)</f>
        <v>35515339</v>
      </c>
      <c r="Q265" s="163">
        <v>4729832</v>
      </c>
      <c r="R265" s="163">
        <v>5469188</v>
      </c>
      <c r="S265" s="188">
        <f>SUM(P265:R265)</f>
        <v>45714359</v>
      </c>
      <c r="T265" s="406"/>
      <c r="U265" s="6"/>
      <c r="V265" s="363"/>
      <c r="W265" s="117">
        <f t="shared" si="146"/>
        <v>35515339</v>
      </c>
      <c r="X265" s="111">
        <v>4729832</v>
      </c>
      <c r="Y265" s="363"/>
      <c r="Z265" s="163">
        <v>5469188</v>
      </c>
      <c r="AA265" s="363">
        <f t="shared" si="147"/>
        <v>45714359</v>
      </c>
      <c r="AB265" s="422">
        <f t="shared" si="101"/>
        <v>256</v>
      </c>
    </row>
    <row r="266" spans="1:52" s="1" customFormat="1">
      <c r="A266" s="12">
        <f t="shared" ref="A266:A329" si="148">ROW()-9</f>
        <v>257</v>
      </c>
      <c r="B266" s="7"/>
      <c r="C266" s="7"/>
      <c r="D266" s="32" t="s">
        <v>61</v>
      </c>
      <c r="E266" s="117"/>
      <c r="F266" s="406"/>
      <c r="G266" s="6"/>
      <c r="H266" s="363"/>
      <c r="I266" s="117">
        <f>SUM($E266,F266:H266)</f>
        <v>0</v>
      </c>
      <c r="J266" s="117"/>
      <c r="K266" s="117"/>
      <c r="L266" s="15">
        <f t="shared" ref="L266:L273" si="149">SUM(I266:K266)</f>
        <v>0</v>
      </c>
      <c r="M266" s="273"/>
      <c r="N266" s="490"/>
      <c r="O266" s="323"/>
      <c r="P266" s="180">
        <f>SUM($E266,M266:O266)</f>
        <v>0</v>
      </c>
      <c r="Q266" s="180"/>
      <c r="R266" s="180"/>
      <c r="S266" s="188">
        <f>SUM(P266:R266)</f>
        <v>0</v>
      </c>
      <c r="T266" s="406"/>
      <c r="U266" s="6"/>
      <c r="V266" s="363"/>
      <c r="W266" s="117">
        <f t="shared" si="146"/>
        <v>0</v>
      </c>
      <c r="X266" s="111"/>
      <c r="Y266" s="363"/>
      <c r="Z266" s="117"/>
      <c r="AA266" s="363">
        <f t="shared" si="147"/>
        <v>0</v>
      </c>
      <c r="AB266" s="422">
        <f t="shared" si="101"/>
        <v>257</v>
      </c>
    </row>
    <row r="267" spans="1:52" s="1" customFormat="1">
      <c r="A267" s="12">
        <f t="shared" si="148"/>
        <v>258</v>
      </c>
      <c r="B267" s="7"/>
      <c r="C267" s="7"/>
      <c r="D267" s="158" t="s">
        <v>550</v>
      </c>
      <c r="E267" s="117"/>
      <c r="F267" s="132"/>
      <c r="G267" s="6"/>
      <c r="H267" s="116"/>
      <c r="I267" s="117">
        <f t="shared" ref="I267:I271" si="150">SUM($E267,F267:H267)</f>
        <v>0</v>
      </c>
      <c r="J267" s="117"/>
      <c r="K267" s="117"/>
      <c r="L267" s="15">
        <f t="shared" si="149"/>
        <v>0</v>
      </c>
      <c r="M267" s="133">
        <v>450000</v>
      </c>
      <c r="N267" s="6"/>
      <c r="O267" s="184"/>
      <c r="P267" s="180">
        <f t="shared" ref="P267:P273" si="151">SUM($E267,M267:O267)</f>
        <v>450000</v>
      </c>
      <c r="Q267" s="180"/>
      <c r="R267" s="180"/>
      <c r="S267" s="188">
        <f t="shared" ref="S267:S268" si="152">SUM(P267:R267)</f>
        <v>450000</v>
      </c>
      <c r="T267" s="133">
        <v>450000</v>
      </c>
      <c r="U267" s="6"/>
      <c r="V267" s="184"/>
      <c r="W267" s="180">
        <f t="shared" si="146"/>
        <v>450000</v>
      </c>
      <c r="X267" s="321"/>
      <c r="Y267" s="184"/>
      <c r="Z267" s="180"/>
      <c r="AA267" s="363">
        <f t="shared" si="147"/>
        <v>450000</v>
      </c>
      <c r="AB267" s="422">
        <f t="shared" si="101"/>
        <v>258</v>
      </c>
    </row>
    <row r="268" spans="1:52" s="1" customFormat="1">
      <c r="A268" s="12">
        <f t="shared" si="148"/>
        <v>259</v>
      </c>
      <c r="B268" s="7"/>
      <c r="C268" s="7"/>
      <c r="D268" s="21"/>
      <c r="E268" s="117"/>
      <c r="F268" s="406"/>
      <c r="G268" s="6"/>
      <c r="H268" s="363"/>
      <c r="I268" s="117">
        <f t="shared" si="150"/>
        <v>0</v>
      </c>
      <c r="J268" s="117"/>
      <c r="K268" s="117"/>
      <c r="L268" s="15">
        <f t="shared" si="149"/>
        <v>0</v>
      </c>
      <c r="M268" s="273"/>
      <c r="N268" s="490"/>
      <c r="O268" s="323"/>
      <c r="P268" s="180">
        <f t="shared" si="151"/>
        <v>0</v>
      </c>
      <c r="Q268" s="163"/>
      <c r="R268" s="163"/>
      <c r="S268" s="188">
        <f t="shared" si="152"/>
        <v>0</v>
      </c>
      <c r="T268" s="273"/>
      <c r="U268" s="490"/>
      <c r="V268" s="323"/>
      <c r="W268" s="180">
        <f t="shared" si="146"/>
        <v>0</v>
      </c>
      <c r="X268" s="149"/>
      <c r="Y268" s="153"/>
      <c r="Z268" s="163"/>
      <c r="AA268" s="363">
        <f t="shared" si="147"/>
        <v>0</v>
      </c>
      <c r="AB268" s="422">
        <f t="shared" ref="AB268:AB331" si="153">A268</f>
        <v>259</v>
      </c>
    </row>
    <row r="269" spans="1:52" s="29" customFormat="1">
      <c r="A269" s="12">
        <f t="shared" si="148"/>
        <v>260</v>
      </c>
      <c r="B269" s="7"/>
      <c r="C269" s="7"/>
      <c r="D269" s="32" t="s">
        <v>62</v>
      </c>
      <c r="E269" s="117"/>
      <c r="F269" s="133"/>
      <c r="G269" s="28"/>
      <c r="H269" s="363"/>
      <c r="I269" s="117">
        <f t="shared" si="150"/>
        <v>0</v>
      </c>
      <c r="J269" s="117"/>
      <c r="K269" s="117"/>
      <c r="L269" s="15">
        <f t="shared" si="149"/>
        <v>0</v>
      </c>
      <c r="M269" s="133"/>
      <c r="N269" s="28"/>
      <c r="O269" s="323"/>
      <c r="P269" s="180">
        <f t="shared" si="151"/>
        <v>0</v>
      </c>
      <c r="Q269" s="163"/>
      <c r="R269" s="163"/>
      <c r="S269" s="188">
        <f t="shared" ref="S269:S273" si="154">SUM(P269:R269)</f>
        <v>0</v>
      </c>
      <c r="T269" s="133"/>
      <c r="U269" s="28"/>
      <c r="V269" s="323"/>
      <c r="W269" s="180">
        <f t="shared" si="146"/>
        <v>0</v>
      </c>
      <c r="X269" s="149"/>
      <c r="Y269" s="153"/>
      <c r="Z269" s="163"/>
      <c r="AA269" s="363">
        <f t="shared" si="147"/>
        <v>0</v>
      </c>
      <c r="AB269" s="422">
        <f t="shared" si="153"/>
        <v>260</v>
      </c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1:52" s="29" customFormat="1">
      <c r="A270" s="12">
        <f t="shared" si="148"/>
        <v>261</v>
      </c>
      <c r="B270" s="7"/>
      <c r="C270" s="7"/>
      <c r="D270" s="183" t="s">
        <v>551</v>
      </c>
      <c r="E270" s="117"/>
      <c r="F270" s="133"/>
      <c r="G270" s="28"/>
      <c r="H270" s="363"/>
      <c r="I270" s="117"/>
      <c r="J270" s="117"/>
      <c r="K270" s="117"/>
      <c r="L270" s="15">
        <f t="shared" si="149"/>
        <v>0</v>
      </c>
      <c r="M270" s="133"/>
      <c r="N270" s="28"/>
      <c r="O270" s="323"/>
      <c r="P270" s="180">
        <f t="shared" si="151"/>
        <v>0</v>
      </c>
      <c r="Q270" s="163">
        <v>200000</v>
      </c>
      <c r="R270" s="163"/>
      <c r="S270" s="188">
        <f t="shared" si="154"/>
        <v>200000</v>
      </c>
      <c r="T270" s="133"/>
      <c r="U270" s="28"/>
      <c r="V270" s="323"/>
      <c r="W270" s="180">
        <f t="shared" si="146"/>
        <v>0</v>
      </c>
      <c r="X270" s="149">
        <v>200000</v>
      </c>
      <c r="Y270" s="153"/>
      <c r="Z270" s="163"/>
      <c r="AA270" s="363">
        <f t="shared" si="147"/>
        <v>200000</v>
      </c>
      <c r="AB270" s="422">
        <f t="shared" si="153"/>
        <v>261</v>
      </c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1:52" s="29" customFormat="1">
      <c r="A271" s="12">
        <f t="shared" si="148"/>
        <v>262</v>
      </c>
      <c r="B271" s="7"/>
      <c r="C271" s="7"/>
      <c r="D271" s="42"/>
      <c r="E271" s="117"/>
      <c r="F271" s="112"/>
      <c r="G271" s="39"/>
      <c r="H271" s="363"/>
      <c r="I271" s="117">
        <f t="shared" si="150"/>
        <v>0</v>
      </c>
      <c r="J271" s="117"/>
      <c r="K271" s="117"/>
      <c r="L271" s="15">
        <f t="shared" si="149"/>
        <v>0</v>
      </c>
      <c r="M271" s="112"/>
      <c r="N271" s="39"/>
      <c r="O271" s="323"/>
      <c r="P271" s="180">
        <f t="shared" si="151"/>
        <v>0</v>
      </c>
      <c r="Q271" s="163"/>
      <c r="R271" s="163"/>
      <c r="S271" s="188">
        <f t="shared" si="154"/>
        <v>0</v>
      </c>
      <c r="T271" s="112"/>
      <c r="U271" s="39"/>
      <c r="V271" s="323"/>
      <c r="W271" s="180">
        <f t="shared" si="146"/>
        <v>0</v>
      </c>
      <c r="X271" s="149"/>
      <c r="Y271" s="153"/>
      <c r="Z271" s="163"/>
      <c r="AA271" s="363">
        <f t="shared" si="147"/>
        <v>0</v>
      </c>
      <c r="AB271" s="422">
        <f t="shared" si="153"/>
        <v>262</v>
      </c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1:52" s="1" customFormat="1">
      <c r="A272" s="12">
        <f t="shared" si="148"/>
        <v>263</v>
      </c>
      <c r="B272" s="7"/>
      <c r="C272" s="7"/>
      <c r="D272" s="53" t="s">
        <v>63</v>
      </c>
      <c r="E272" s="117"/>
      <c r="F272" s="112"/>
      <c r="G272" s="39"/>
      <c r="H272" s="363"/>
      <c r="I272" s="117">
        <f>SUM($E272,F272:H272)</f>
        <v>0</v>
      </c>
      <c r="J272" s="117"/>
      <c r="K272" s="117"/>
      <c r="L272" s="15">
        <f t="shared" si="149"/>
        <v>0</v>
      </c>
      <c r="M272" s="112"/>
      <c r="N272" s="39"/>
      <c r="O272" s="323"/>
      <c r="P272" s="180">
        <f t="shared" si="151"/>
        <v>0</v>
      </c>
      <c r="Q272" s="163"/>
      <c r="R272" s="163"/>
      <c r="S272" s="188">
        <f t="shared" si="154"/>
        <v>0</v>
      </c>
      <c r="T272" s="112"/>
      <c r="U272" s="39"/>
      <c r="V272" s="323"/>
      <c r="W272" s="180">
        <f t="shared" si="146"/>
        <v>0</v>
      </c>
      <c r="X272" s="149"/>
      <c r="Y272" s="153"/>
      <c r="Z272" s="163"/>
      <c r="AA272" s="363">
        <f t="shared" si="147"/>
        <v>0</v>
      </c>
      <c r="AB272" s="422">
        <f t="shared" si="153"/>
        <v>263</v>
      </c>
    </row>
    <row r="273" spans="1:28" s="1" customFormat="1">
      <c r="A273" s="12">
        <f t="shared" si="148"/>
        <v>264</v>
      </c>
      <c r="B273" s="7"/>
      <c r="C273" s="7"/>
      <c r="D273" s="158" t="s">
        <v>552</v>
      </c>
      <c r="E273" s="117"/>
      <c r="F273" s="112"/>
      <c r="G273" s="39"/>
      <c r="H273" s="363"/>
      <c r="I273" s="117"/>
      <c r="J273" s="117"/>
      <c r="K273" s="163">
        <v>1000000</v>
      </c>
      <c r="L273" s="15">
        <f t="shared" si="149"/>
        <v>1000000</v>
      </c>
      <c r="M273" s="112"/>
      <c r="N273" s="39"/>
      <c r="O273" s="323"/>
      <c r="P273" s="180">
        <f t="shared" si="151"/>
        <v>0</v>
      </c>
      <c r="Q273" s="163"/>
      <c r="R273" s="163">
        <v>1000000</v>
      </c>
      <c r="S273" s="188">
        <f t="shared" si="154"/>
        <v>1000000</v>
      </c>
      <c r="T273" s="112"/>
      <c r="U273" s="39"/>
      <c r="V273" s="323"/>
      <c r="W273" s="180">
        <f t="shared" si="146"/>
        <v>0</v>
      </c>
      <c r="X273" s="149"/>
      <c r="Y273" s="153"/>
      <c r="Z273" s="163">
        <v>1000000</v>
      </c>
      <c r="AA273" s="363">
        <f t="shared" si="147"/>
        <v>1000000</v>
      </c>
      <c r="AB273" s="422">
        <f t="shared" si="153"/>
        <v>264</v>
      </c>
    </row>
    <row r="274" spans="1:28" s="1" customFormat="1">
      <c r="A274" s="12">
        <f t="shared" si="148"/>
        <v>265</v>
      </c>
      <c r="B274" s="7"/>
      <c r="C274" s="7"/>
      <c r="D274" s="42"/>
      <c r="E274" s="117"/>
      <c r="F274" s="112"/>
      <c r="G274" s="39"/>
      <c r="H274" s="363"/>
      <c r="I274" s="117">
        <f>SUM($E274,F274:H274)</f>
        <v>0</v>
      </c>
      <c r="J274" s="117"/>
      <c r="K274" s="117"/>
      <c r="L274" s="15">
        <f>SUM(I274:K274)</f>
        <v>0</v>
      </c>
      <c r="M274" s="112"/>
      <c r="N274" s="39"/>
      <c r="O274" s="363"/>
      <c r="P274" s="117">
        <f>SUM($E274,M274:O274)</f>
        <v>0</v>
      </c>
      <c r="Q274" s="117"/>
      <c r="R274" s="117"/>
      <c r="S274" s="15">
        <f t="shared" ref="S274" si="155">SUM(P274:R274)</f>
        <v>0</v>
      </c>
      <c r="T274" s="112"/>
      <c r="U274" s="39"/>
      <c r="V274" s="363"/>
      <c r="W274" s="117">
        <f t="shared" si="146"/>
        <v>0</v>
      </c>
      <c r="X274" s="111"/>
      <c r="Y274" s="363"/>
      <c r="Z274" s="117"/>
      <c r="AA274" s="363">
        <f t="shared" si="147"/>
        <v>0</v>
      </c>
      <c r="AB274" s="422">
        <f t="shared" si="153"/>
        <v>265</v>
      </c>
    </row>
    <row r="275" spans="1:28" s="1" customFormat="1">
      <c r="A275" s="12">
        <f t="shared" si="148"/>
        <v>266</v>
      </c>
      <c r="B275" s="7"/>
      <c r="C275" s="7"/>
      <c r="D275" s="54" t="s">
        <v>40</v>
      </c>
      <c r="E275" s="314"/>
      <c r="F275" s="488">
        <f t="shared" ref="F275:AA275" si="156">SUBTOTAL(9,F266:F274)</f>
        <v>0</v>
      </c>
      <c r="G275" s="55">
        <f t="shared" si="156"/>
        <v>0</v>
      </c>
      <c r="H275" s="285">
        <f t="shared" si="156"/>
        <v>0</v>
      </c>
      <c r="I275" s="504">
        <f t="shared" si="156"/>
        <v>0</v>
      </c>
      <c r="J275" s="504">
        <f t="shared" si="156"/>
        <v>0</v>
      </c>
      <c r="K275" s="504">
        <f t="shared" si="156"/>
        <v>1000000</v>
      </c>
      <c r="L275" s="56">
        <f t="shared" si="156"/>
        <v>1000000</v>
      </c>
      <c r="M275" s="488">
        <f t="shared" si="156"/>
        <v>450000</v>
      </c>
      <c r="N275" s="55">
        <f t="shared" si="156"/>
        <v>0</v>
      </c>
      <c r="O275" s="285">
        <f t="shared" si="156"/>
        <v>0</v>
      </c>
      <c r="P275" s="504">
        <f t="shared" si="156"/>
        <v>450000</v>
      </c>
      <c r="Q275" s="504">
        <f t="shared" si="156"/>
        <v>200000</v>
      </c>
      <c r="R275" s="504">
        <f t="shared" si="156"/>
        <v>1000000</v>
      </c>
      <c r="S275" s="56">
        <f t="shared" si="156"/>
        <v>1650000</v>
      </c>
      <c r="T275" s="488">
        <f t="shared" si="156"/>
        <v>450000</v>
      </c>
      <c r="U275" s="55">
        <f t="shared" si="156"/>
        <v>0</v>
      </c>
      <c r="V275" s="285">
        <f t="shared" si="156"/>
        <v>0</v>
      </c>
      <c r="W275" s="504">
        <f t="shared" si="156"/>
        <v>450000</v>
      </c>
      <c r="X275" s="492">
        <f t="shared" si="156"/>
        <v>200000</v>
      </c>
      <c r="Y275" s="478"/>
      <c r="Z275" s="504">
        <f t="shared" si="156"/>
        <v>1000000</v>
      </c>
      <c r="AA275" s="478">
        <f t="shared" si="156"/>
        <v>1650000</v>
      </c>
      <c r="AB275" s="422">
        <f t="shared" si="153"/>
        <v>266</v>
      </c>
    </row>
    <row r="276" spans="1:28" s="1" customFormat="1" ht="15.6" thickBot="1">
      <c r="A276" s="12">
        <f t="shared" si="148"/>
        <v>267</v>
      </c>
      <c r="B276" s="22"/>
      <c r="C276" s="22"/>
      <c r="D276" s="23" t="s">
        <v>88</v>
      </c>
      <c r="E276" s="303"/>
      <c r="F276" s="476">
        <f>SUBTOTAL(9,F264:F275,$E265:$E265)</f>
        <v>35515339</v>
      </c>
      <c r="G276" s="577"/>
      <c r="H276" s="571"/>
      <c r="I276" s="315">
        <f>SUBTOTAL(9,I264:I275)</f>
        <v>35515339</v>
      </c>
      <c r="J276" s="315">
        <f>SUBTOTAL(9,J264:J275)</f>
        <v>4729832</v>
      </c>
      <c r="K276" s="315">
        <f>SUBTOTAL(9,K264:K275)</f>
        <v>6469188</v>
      </c>
      <c r="L276" s="561">
        <f>SUBTOTAL(9,L264:L275)</f>
        <v>46714359</v>
      </c>
      <c r="M276" s="476">
        <f>SUBTOTAL(9,M264:M275,$E265:$E265)</f>
        <v>35965339</v>
      </c>
      <c r="N276" s="577"/>
      <c r="O276" s="571"/>
      <c r="P276" s="315">
        <f>SUBTOTAL(9,P264:P275)</f>
        <v>35965339</v>
      </c>
      <c r="Q276" s="315">
        <f>SUBTOTAL(9,Q264:Q275)</f>
        <v>4929832</v>
      </c>
      <c r="R276" s="315">
        <f>SUBTOTAL(9,R264:R275)</f>
        <v>6469188</v>
      </c>
      <c r="S276" s="561">
        <f>SUBTOTAL(9,S264:S275)</f>
        <v>47364359</v>
      </c>
      <c r="T276" s="476">
        <f>SUBTOTAL(9,T264:T275,$E265:$E265)</f>
        <v>35965339</v>
      </c>
      <c r="U276" s="386"/>
      <c r="V276" s="477"/>
      <c r="W276" s="315">
        <f>SUBTOTAL(9,W264:W275)</f>
        <v>35965339</v>
      </c>
      <c r="X276" s="521">
        <f>SUBTOTAL(9,X264:X275)</f>
        <v>4929832</v>
      </c>
      <c r="Y276" s="522"/>
      <c r="Z276" s="534">
        <f>SUBTOTAL(9,Z264:Z275)</f>
        <v>6469188</v>
      </c>
      <c r="AA276" s="522">
        <f>SUBTOTAL(9,AA264:AA275)</f>
        <v>47364359</v>
      </c>
      <c r="AB276" s="422">
        <f t="shared" si="153"/>
        <v>267</v>
      </c>
    </row>
    <row r="277" spans="1:28" s="1" customFormat="1" ht="15.6" thickTop="1">
      <c r="A277" s="12">
        <f t="shared" si="148"/>
        <v>268</v>
      </c>
      <c r="B277" s="7"/>
      <c r="C277" s="7"/>
      <c r="D277" s="25"/>
      <c r="E277" s="304"/>
      <c r="F277" s="425"/>
      <c r="G277" s="26"/>
      <c r="H277" s="424"/>
      <c r="I277" s="117">
        <f t="shared" ref="I277:I287" si="157">SUM($E277,F277:H277)</f>
        <v>0</v>
      </c>
      <c r="J277" s="304"/>
      <c r="K277" s="304"/>
      <c r="L277" s="27">
        <f t="shared" ref="L277:L288" si="158">SUM(I277:K277)</f>
        <v>0</v>
      </c>
      <c r="M277" s="425"/>
      <c r="N277" s="26"/>
      <c r="O277" s="424"/>
      <c r="P277" s="117">
        <f t="shared" ref="P277:P278" si="159">SUM($E277,M277:O277)</f>
        <v>0</v>
      </c>
      <c r="Q277" s="304"/>
      <c r="R277" s="304"/>
      <c r="S277" s="27">
        <f>SUM(P277:R277)</f>
        <v>0</v>
      </c>
      <c r="T277" s="425"/>
      <c r="U277" s="26"/>
      <c r="V277" s="424"/>
      <c r="W277" s="117">
        <f t="shared" ref="W277:W288" si="160">SUM($E277,T277:V277)</f>
        <v>0</v>
      </c>
      <c r="X277" s="426"/>
      <c r="Y277" s="424"/>
      <c r="Z277" s="304"/>
      <c r="AA277" s="424">
        <f t="shared" ref="AA277:AA288" si="161">SUM(W277:Z277)</f>
        <v>0</v>
      </c>
      <c r="AB277" s="422">
        <f t="shared" si="153"/>
        <v>268</v>
      </c>
    </row>
    <row r="278" spans="1:28" s="1" customFormat="1">
      <c r="A278" s="12">
        <f t="shared" si="148"/>
        <v>269</v>
      </c>
      <c r="B278" s="7" t="s">
        <v>89</v>
      </c>
      <c r="C278" s="7">
        <v>12</v>
      </c>
      <c r="D278" s="14" t="s">
        <v>90</v>
      </c>
      <c r="E278" s="180">
        <v>27903097</v>
      </c>
      <c r="F278" s="606"/>
      <c r="G278" s="292"/>
      <c r="H278" s="153"/>
      <c r="I278" s="163">
        <f>SUM($E278,F278:H278)</f>
        <v>27903097</v>
      </c>
      <c r="J278" s="163"/>
      <c r="K278" s="163">
        <v>6050000</v>
      </c>
      <c r="L278" s="15">
        <f t="shared" si="158"/>
        <v>33953097</v>
      </c>
      <c r="M278" s="406"/>
      <c r="N278" s="6"/>
      <c r="O278" s="363"/>
      <c r="P278" s="117">
        <f t="shared" si="159"/>
        <v>27903097</v>
      </c>
      <c r="Q278" s="117"/>
      <c r="R278" s="163">
        <v>6050000</v>
      </c>
      <c r="S278" s="15">
        <f>SUM(P278:R278)</f>
        <v>33953097</v>
      </c>
      <c r="T278" s="149"/>
      <c r="U278" s="188"/>
      <c r="V278" s="184"/>
      <c r="W278" s="180">
        <f t="shared" si="160"/>
        <v>27903097</v>
      </c>
      <c r="X278" s="321"/>
      <c r="Y278" s="184"/>
      <c r="Z278" s="163">
        <v>6050000</v>
      </c>
      <c r="AA278" s="184">
        <f t="shared" si="161"/>
        <v>33953097</v>
      </c>
      <c r="AB278" s="422">
        <f t="shared" si="153"/>
        <v>269</v>
      </c>
    </row>
    <row r="279" spans="1:28" s="1" customFormat="1">
      <c r="A279" s="12">
        <f t="shared" si="148"/>
        <v>270</v>
      </c>
      <c r="B279" s="7"/>
      <c r="C279" s="7"/>
      <c r="D279" s="32" t="s">
        <v>91</v>
      </c>
      <c r="E279" s="117"/>
      <c r="F279" s="406"/>
      <c r="G279" s="6"/>
      <c r="H279" s="363"/>
      <c r="I279" s="117">
        <f t="shared" si="157"/>
        <v>0</v>
      </c>
      <c r="J279" s="117"/>
      <c r="K279" s="117"/>
      <c r="L279" s="15">
        <f t="shared" si="158"/>
        <v>0</v>
      </c>
      <c r="M279" s="133"/>
      <c r="N279" s="6"/>
      <c r="O279" s="184"/>
      <c r="P279" s="180">
        <f>SUM($E279,M279:O279)</f>
        <v>0</v>
      </c>
      <c r="Q279" s="180"/>
      <c r="R279" s="180"/>
      <c r="S279" s="188">
        <f>SUM(P279:R279)</f>
        <v>0</v>
      </c>
      <c r="T279" s="133"/>
      <c r="U279" s="6"/>
      <c r="V279" s="184"/>
      <c r="W279" s="180">
        <f t="shared" si="160"/>
        <v>0</v>
      </c>
      <c r="X279" s="321"/>
      <c r="Y279" s="184"/>
      <c r="Z279" s="180"/>
      <c r="AA279" s="184">
        <f t="shared" si="161"/>
        <v>0</v>
      </c>
      <c r="AB279" s="422">
        <f t="shared" si="153"/>
        <v>270</v>
      </c>
    </row>
    <row r="280" spans="1:28" s="1" customFormat="1">
      <c r="A280" s="12">
        <f t="shared" si="148"/>
        <v>271</v>
      </c>
      <c r="B280" s="7"/>
      <c r="C280" s="7"/>
      <c r="D280" s="158" t="s">
        <v>553</v>
      </c>
      <c r="E280" s="117"/>
      <c r="F280" s="160">
        <v>1128792</v>
      </c>
      <c r="G280" s="6"/>
      <c r="H280" s="363"/>
      <c r="I280" s="117">
        <f t="shared" si="157"/>
        <v>1128792</v>
      </c>
      <c r="J280" s="117"/>
      <c r="K280" s="117"/>
      <c r="L280" s="15">
        <f>SUM(I280:K280)</f>
        <v>1128792</v>
      </c>
      <c r="M280" s="112">
        <v>1128792</v>
      </c>
      <c r="N280" s="6"/>
      <c r="O280" s="184"/>
      <c r="P280" s="180">
        <f>SUM($E280,M280:O280)</f>
        <v>1128792</v>
      </c>
      <c r="Q280" s="180"/>
      <c r="R280" s="180"/>
      <c r="S280" s="188">
        <f>SUM(P280:R280)</f>
        <v>1128792</v>
      </c>
      <c r="T280" s="112">
        <v>1128792</v>
      </c>
      <c r="U280" s="6"/>
      <c r="V280" s="184"/>
      <c r="W280" s="180">
        <f t="shared" si="160"/>
        <v>1128792</v>
      </c>
      <c r="X280" s="321"/>
      <c r="Y280" s="184"/>
      <c r="Z280" s="180"/>
      <c r="AA280" s="184">
        <f t="shared" si="161"/>
        <v>1128792</v>
      </c>
      <c r="AB280" s="422">
        <f t="shared" si="153"/>
        <v>271</v>
      </c>
    </row>
    <row r="281" spans="1:28" customFormat="1">
      <c r="A281" s="12">
        <f t="shared" si="148"/>
        <v>272</v>
      </c>
      <c r="B281" s="7"/>
      <c r="C281" s="162"/>
      <c r="D281" s="158" t="s">
        <v>554</v>
      </c>
      <c r="E281" s="180"/>
      <c r="F281" s="132"/>
      <c r="G281" s="129"/>
      <c r="H281" s="153"/>
      <c r="I281" s="163">
        <f t="shared" si="157"/>
        <v>0</v>
      </c>
      <c r="J281" s="163"/>
      <c r="K281" s="163"/>
      <c r="L281" s="187">
        <f t="shared" ref="L281" si="162">SUM(I281:K281)</f>
        <v>0</v>
      </c>
      <c r="M281" s="133">
        <f>5000+4165</f>
        <v>9165</v>
      </c>
      <c r="N281" s="6"/>
      <c r="O281" s="184"/>
      <c r="P281" s="180">
        <f t="shared" ref="P281:P289" si="163">SUM($E281,M281:O281)</f>
        <v>9165</v>
      </c>
      <c r="Q281" s="180"/>
      <c r="R281" s="180"/>
      <c r="S281" s="188">
        <f t="shared" ref="S281:S289" si="164">SUM(P281:R281)</f>
        <v>9165</v>
      </c>
      <c r="T281" s="133">
        <f>5000+4165</f>
        <v>9165</v>
      </c>
      <c r="U281" s="6"/>
      <c r="V281" s="184"/>
      <c r="W281" s="180">
        <f t="shared" si="160"/>
        <v>9165</v>
      </c>
      <c r="X281" s="321"/>
      <c r="Y281" s="184"/>
      <c r="Z281" s="180"/>
      <c r="AA281" s="184">
        <f t="shared" si="161"/>
        <v>9165</v>
      </c>
      <c r="AB281" s="422">
        <f t="shared" si="153"/>
        <v>272</v>
      </c>
    </row>
    <row r="282" spans="1:28" s="1" customFormat="1">
      <c r="A282" s="12">
        <f t="shared" si="148"/>
        <v>273</v>
      </c>
      <c r="B282" s="7"/>
      <c r="C282" s="7"/>
      <c r="D282" s="42"/>
      <c r="E282" s="117"/>
      <c r="F282" s="112"/>
      <c r="G282" s="39"/>
      <c r="H282" s="363"/>
      <c r="I282" s="117">
        <f t="shared" si="157"/>
        <v>0</v>
      </c>
      <c r="J282" s="117"/>
      <c r="K282" s="117"/>
      <c r="L282" s="15">
        <f t="shared" si="158"/>
        <v>0</v>
      </c>
      <c r="M282" s="133"/>
      <c r="N282" s="6"/>
      <c r="O282" s="184"/>
      <c r="P282" s="180">
        <f t="shared" si="163"/>
        <v>0</v>
      </c>
      <c r="Q282" s="180"/>
      <c r="R282" s="180"/>
      <c r="S282" s="188">
        <f t="shared" si="164"/>
        <v>0</v>
      </c>
      <c r="T282" s="133"/>
      <c r="U282" s="6"/>
      <c r="V282" s="184"/>
      <c r="W282" s="180">
        <f t="shared" si="160"/>
        <v>0</v>
      </c>
      <c r="X282" s="321"/>
      <c r="Y282" s="184"/>
      <c r="Z282" s="180"/>
      <c r="AA282" s="184">
        <f t="shared" si="161"/>
        <v>0</v>
      </c>
      <c r="AB282" s="422">
        <f t="shared" si="153"/>
        <v>273</v>
      </c>
    </row>
    <row r="283" spans="1:28" s="1" customFormat="1">
      <c r="A283" s="12">
        <f t="shared" si="148"/>
        <v>274</v>
      </c>
      <c r="B283" s="7"/>
      <c r="C283" s="7"/>
      <c r="D283" s="53" t="s">
        <v>75</v>
      </c>
      <c r="E283" s="117"/>
      <c r="F283" s="112"/>
      <c r="G283" s="39"/>
      <c r="H283" s="363"/>
      <c r="I283" s="117">
        <f t="shared" si="157"/>
        <v>0</v>
      </c>
      <c r="J283" s="117"/>
      <c r="K283" s="117"/>
      <c r="L283" s="15">
        <f t="shared" si="158"/>
        <v>0</v>
      </c>
      <c r="M283" s="133"/>
      <c r="N283" s="6"/>
      <c r="O283" s="184"/>
      <c r="P283" s="180">
        <f t="shared" si="163"/>
        <v>0</v>
      </c>
      <c r="Q283" s="180"/>
      <c r="R283" s="180"/>
      <c r="S283" s="188">
        <f t="shared" si="164"/>
        <v>0</v>
      </c>
      <c r="T283" s="133"/>
      <c r="U283" s="6"/>
      <c r="V283" s="184"/>
      <c r="W283" s="180">
        <f t="shared" si="160"/>
        <v>0</v>
      </c>
      <c r="X283" s="321"/>
      <c r="Y283" s="184"/>
      <c r="Z283" s="180"/>
      <c r="AA283" s="184">
        <f t="shared" si="161"/>
        <v>0</v>
      </c>
      <c r="AB283" s="422">
        <f t="shared" si="153"/>
        <v>274</v>
      </c>
    </row>
    <row r="284" spans="1:28" s="1" customFormat="1">
      <c r="A284" s="12">
        <f t="shared" si="148"/>
        <v>275</v>
      </c>
      <c r="B284" s="7"/>
      <c r="C284" s="7"/>
      <c r="D284" s="42"/>
      <c r="E284" s="117"/>
      <c r="F284" s="112"/>
      <c r="G284" s="39"/>
      <c r="H284" s="363"/>
      <c r="I284" s="117">
        <f t="shared" si="157"/>
        <v>0</v>
      </c>
      <c r="J284" s="117"/>
      <c r="K284" s="117"/>
      <c r="L284" s="15">
        <f t="shared" si="158"/>
        <v>0</v>
      </c>
      <c r="M284" s="112"/>
      <c r="N284" s="39"/>
      <c r="O284" s="184"/>
      <c r="P284" s="180">
        <f t="shared" si="163"/>
        <v>0</v>
      </c>
      <c r="Q284" s="180"/>
      <c r="R284" s="180"/>
      <c r="S284" s="188">
        <f t="shared" si="164"/>
        <v>0</v>
      </c>
      <c r="T284" s="112"/>
      <c r="U284" s="39"/>
      <c r="V284" s="184"/>
      <c r="W284" s="180">
        <f t="shared" si="160"/>
        <v>0</v>
      </c>
      <c r="X284" s="321"/>
      <c r="Y284" s="184"/>
      <c r="Z284" s="180"/>
      <c r="AA284" s="184">
        <f t="shared" si="161"/>
        <v>0</v>
      </c>
      <c r="AB284" s="422">
        <f t="shared" si="153"/>
        <v>275</v>
      </c>
    </row>
    <row r="285" spans="1:28" s="1" customFormat="1">
      <c r="A285" s="12">
        <f t="shared" si="148"/>
        <v>276</v>
      </c>
      <c r="B285" s="7"/>
      <c r="C285" s="7"/>
      <c r="D285" s="42"/>
      <c r="E285" s="117"/>
      <c r="F285" s="112"/>
      <c r="G285" s="39"/>
      <c r="H285" s="363"/>
      <c r="I285" s="117">
        <f t="shared" si="157"/>
        <v>0</v>
      </c>
      <c r="J285" s="117"/>
      <c r="K285" s="117"/>
      <c r="L285" s="15">
        <f t="shared" si="158"/>
        <v>0</v>
      </c>
      <c r="M285" s="112"/>
      <c r="N285" s="39"/>
      <c r="O285" s="184"/>
      <c r="P285" s="180">
        <f t="shared" si="163"/>
        <v>0</v>
      </c>
      <c r="Q285" s="180"/>
      <c r="R285" s="180"/>
      <c r="S285" s="188">
        <f t="shared" si="164"/>
        <v>0</v>
      </c>
      <c r="T285" s="112"/>
      <c r="U285" s="39"/>
      <c r="V285" s="184"/>
      <c r="W285" s="180">
        <f t="shared" si="160"/>
        <v>0</v>
      </c>
      <c r="X285" s="321"/>
      <c r="Y285" s="184"/>
      <c r="Z285" s="180"/>
      <c r="AA285" s="184">
        <f t="shared" si="161"/>
        <v>0</v>
      </c>
      <c r="AB285" s="422">
        <f t="shared" si="153"/>
        <v>276</v>
      </c>
    </row>
    <row r="286" spans="1:28" s="1" customFormat="1">
      <c r="A286" s="12">
        <f t="shared" si="148"/>
        <v>277</v>
      </c>
      <c r="B286" s="7"/>
      <c r="C286" s="7"/>
      <c r="D286" s="65" t="s">
        <v>63</v>
      </c>
      <c r="E286" s="117"/>
      <c r="F286" s="112"/>
      <c r="G286" s="39"/>
      <c r="H286" s="363"/>
      <c r="I286" s="117">
        <f t="shared" si="157"/>
        <v>0</v>
      </c>
      <c r="J286" s="117"/>
      <c r="K286" s="117"/>
      <c r="L286" s="15">
        <f t="shared" si="158"/>
        <v>0</v>
      </c>
      <c r="M286" s="112"/>
      <c r="N286" s="39"/>
      <c r="O286" s="184"/>
      <c r="P286" s="180">
        <f t="shared" si="163"/>
        <v>0</v>
      </c>
      <c r="Q286" s="180"/>
      <c r="R286" s="180"/>
      <c r="S286" s="188">
        <f t="shared" si="164"/>
        <v>0</v>
      </c>
      <c r="T286" s="112"/>
      <c r="U286" s="39"/>
      <c r="V286" s="184"/>
      <c r="W286" s="180">
        <f t="shared" si="160"/>
        <v>0</v>
      </c>
      <c r="X286" s="321"/>
      <c r="Y286" s="184"/>
      <c r="Z286" s="180"/>
      <c r="AA286" s="184">
        <f t="shared" si="161"/>
        <v>0</v>
      </c>
      <c r="AB286" s="422">
        <f t="shared" si="153"/>
        <v>277</v>
      </c>
    </row>
    <row r="287" spans="1:28" customFormat="1">
      <c r="A287" s="12">
        <f t="shared" si="148"/>
        <v>278</v>
      </c>
      <c r="B287" s="7"/>
      <c r="C287" s="162"/>
      <c r="D287" s="158" t="s">
        <v>555</v>
      </c>
      <c r="E287" s="180"/>
      <c r="F287" s="160"/>
      <c r="G287" s="98"/>
      <c r="H287" s="153"/>
      <c r="I287" s="163">
        <f t="shared" si="157"/>
        <v>0</v>
      </c>
      <c r="J287" s="163"/>
      <c r="K287" s="163">
        <v>200000</v>
      </c>
      <c r="L287" s="187">
        <f t="shared" ref="L287" si="165">SUM(I287:K287)</f>
        <v>200000</v>
      </c>
      <c r="M287" s="112"/>
      <c r="N287" s="39"/>
      <c r="O287" s="184"/>
      <c r="P287" s="180">
        <f t="shared" si="163"/>
        <v>0</v>
      </c>
      <c r="Q287" s="180"/>
      <c r="R287" s="180"/>
      <c r="S287" s="188">
        <f t="shared" si="164"/>
        <v>0</v>
      </c>
      <c r="T287" s="112"/>
      <c r="U287" s="39"/>
      <c r="V287" s="184"/>
      <c r="W287" s="180">
        <f t="shared" si="160"/>
        <v>0</v>
      </c>
      <c r="X287" s="321"/>
      <c r="Y287" s="184"/>
      <c r="Z287" s="163">
        <v>200000</v>
      </c>
      <c r="AA287" s="184">
        <f t="shared" si="161"/>
        <v>200000</v>
      </c>
      <c r="AB287" s="422">
        <f t="shared" si="153"/>
        <v>278</v>
      </c>
    </row>
    <row r="288" spans="1:28" s="1" customFormat="1">
      <c r="A288" s="12">
        <f t="shared" si="148"/>
        <v>279</v>
      </c>
      <c r="B288" s="7"/>
      <c r="C288" s="7"/>
      <c r="D288" s="54"/>
      <c r="E288" s="314"/>
      <c r="F288" s="110"/>
      <c r="G288" s="57"/>
      <c r="H288" s="489"/>
      <c r="I288" s="117">
        <f>SUM($E288,F288:H288)</f>
        <v>0</v>
      </c>
      <c r="J288" s="314"/>
      <c r="K288" s="314"/>
      <c r="L288" s="15">
        <f t="shared" si="158"/>
        <v>0</v>
      </c>
      <c r="M288" s="112"/>
      <c r="N288" s="39"/>
      <c r="O288" s="184"/>
      <c r="P288" s="180">
        <f t="shared" si="163"/>
        <v>0</v>
      </c>
      <c r="Q288" s="180"/>
      <c r="R288" s="163">
        <v>200000</v>
      </c>
      <c r="S288" s="188">
        <f t="shared" si="164"/>
        <v>200000</v>
      </c>
      <c r="T288" s="112"/>
      <c r="U288" s="39"/>
      <c r="V288" s="184"/>
      <c r="W288" s="180">
        <f t="shared" si="160"/>
        <v>0</v>
      </c>
      <c r="X288" s="321"/>
      <c r="Y288" s="184"/>
      <c r="Z288" s="558"/>
      <c r="AA288" s="184">
        <f t="shared" si="161"/>
        <v>0</v>
      </c>
      <c r="AB288" s="422">
        <f t="shared" si="153"/>
        <v>279</v>
      </c>
    </row>
    <row r="289" spans="1:28" s="1" customFormat="1">
      <c r="A289" s="12">
        <f t="shared" si="148"/>
        <v>280</v>
      </c>
      <c r="B289" s="7"/>
      <c r="C289" s="7"/>
      <c r="D289" s="54" t="s">
        <v>40</v>
      </c>
      <c r="E289" s="314"/>
      <c r="F289" s="488">
        <f t="shared" ref="F289:AA289" si="166">SUBTOTAL(9,F279:F288)</f>
        <v>1128792</v>
      </c>
      <c r="G289" s="55">
        <f t="shared" si="166"/>
        <v>0</v>
      </c>
      <c r="H289" s="285">
        <f t="shared" si="166"/>
        <v>0</v>
      </c>
      <c r="I289" s="504">
        <f t="shared" si="166"/>
        <v>1128792</v>
      </c>
      <c r="J289" s="504">
        <f t="shared" si="166"/>
        <v>0</v>
      </c>
      <c r="K289" s="504">
        <f t="shared" si="166"/>
        <v>200000</v>
      </c>
      <c r="L289" s="56">
        <f t="shared" si="166"/>
        <v>1328792</v>
      </c>
      <c r="M289" s="110"/>
      <c r="N289" s="57"/>
      <c r="O289" s="218"/>
      <c r="P289" s="180">
        <f t="shared" si="163"/>
        <v>0</v>
      </c>
      <c r="Q289" s="219"/>
      <c r="R289" s="219"/>
      <c r="S289" s="188">
        <f t="shared" si="164"/>
        <v>0</v>
      </c>
      <c r="T289" s="488">
        <f t="shared" si="166"/>
        <v>1137957</v>
      </c>
      <c r="U289" s="55">
        <f t="shared" si="166"/>
        <v>0</v>
      </c>
      <c r="V289" s="285">
        <f t="shared" si="166"/>
        <v>0</v>
      </c>
      <c r="W289" s="504">
        <f t="shared" si="166"/>
        <v>1137957</v>
      </c>
      <c r="X289" s="492">
        <f t="shared" si="166"/>
        <v>0</v>
      </c>
      <c r="Y289" s="478"/>
      <c r="Z289" s="504">
        <f>SUBTOTAL(9,Z279:Z288)</f>
        <v>200000</v>
      </c>
      <c r="AA289" s="478">
        <f t="shared" si="166"/>
        <v>1337957</v>
      </c>
      <c r="AB289" s="422">
        <f t="shared" si="153"/>
        <v>280</v>
      </c>
    </row>
    <row r="290" spans="1:28" s="1" customFormat="1" ht="15.6" thickBot="1">
      <c r="A290" s="12">
        <f t="shared" si="148"/>
        <v>281</v>
      </c>
      <c r="B290" s="22"/>
      <c r="C290" s="22"/>
      <c r="D290" s="23" t="s">
        <v>92</v>
      </c>
      <c r="E290" s="303"/>
      <c r="F290" s="476">
        <f>SUBTOTAL(9,F277:F289,$E278:$E278)</f>
        <v>29031889</v>
      </c>
      <c r="G290" s="577"/>
      <c r="H290" s="571"/>
      <c r="I290" s="315">
        <f>SUBTOTAL(9,I277:I289)</f>
        <v>29031889</v>
      </c>
      <c r="J290" s="315">
        <f>SUBTOTAL(9,J277:J289)</f>
        <v>0</v>
      </c>
      <c r="K290" s="315">
        <f>SUBTOTAL(9,K277:K289)</f>
        <v>6250000</v>
      </c>
      <c r="L290" s="561">
        <f>SUBTOTAL(9,L277:L289)</f>
        <v>35281889</v>
      </c>
      <c r="M290" s="476">
        <f>SUBTOTAL(9,M277:M289,$E278:$E278)</f>
        <v>29041054</v>
      </c>
      <c r="N290" s="577"/>
      <c r="O290" s="571"/>
      <c r="P290" s="315">
        <f>SUBTOTAL(9,P277:P289)</f>
        <v>29041054</v>
      </c>
      <c r="Q290" s="315">
        <f>SUBTOTAL(9,Q277:Q289)</f>
        <v>0</v>
      </c>
      <c r="R290" s="315">
        <f>SUBTOTAL(9,R277:R289)</f>
        <v>6250000</v>
      </c>
      <c r="S290" s="561">
        <f>SUBTOTAL(9,S277:S289)</f>
        <v>35291054</v>
      </c>
      <c r="T290" s="476">
        <f>SUBTOTAL(9,T277:T289,$E278:$E278)</f>
        <v>29041054</v>
      </c>
      <c r="U290" s="386"/>
      <c r="V290" s="477"/>
      <c r="W290" s="315">
        <f>SUBTOTAL(9,W277:W289)</f>
        <v>29041054</v>
      </c>
      <c r="X290" s="521">
        <f>SUBTOTAL(9,X277:X289)</f>
        <v>0</v>
      </c>
      <c r="Y290" s="522"/>
      <c r="Z290" s="534">
        <f>SUBTOTAL(9,Z277:Z289)</f>
        <v>6250000</v>
      </c>
      <c r="AA290" s="522">
        <f>SUBTOTAL(9,AA277:AA289)</f>
        <v>35291054</v>
      </c>
      <c r="AB290" s="422">
        <f t="shared" si="153"/>
        <v>281</v>
      </c>
    </row>
    <row r="291" spans="1:28" s="1" customFormat="1" ht="15.6" thickTop="1">
      <c r="A291" s="12">
        <f t="shared" si="148"/>
        <v>282</v>
      </c>
      <c r="B291" s="7"/>
      <c r="C291" s="7"/>
      <c r="D291" s="25"/>
      <c r="E291" s="304"/>
      <c r="F291" s="425"/>
      <c r="G291" s="26"/>
      <c r="H291" s="424"/>
      <c r="I291" s="117">
        <f t="shared" ref="I291:I303" si="167">SUM($E291,F291:H291)</f>
        <v>0</v>
      </c>
      <c r="J291" s="304"/>
      <c r="K291" s="304"/>
      <c r="L291" s="27">
        <f t="shared" ref="L291:L303" si="168">SUM(I291:K291)</f>
        <v>0</v>
      </c>
      <c r="M291" s="425"/>
      <c r="N291" s="26"/>
      <c r="O291" s="424"/>
      <c r="P291" s="117">
        <f t="shared" ref="P291:P303" si="169">SUM($E291,M291:O291)</f>
        <v>0</v>
      </c>
      <c r="Q291" s="304"/>
      <c r="R291" s="304"/>
      <c r="S291" s="27">
        <f t="shared" ref="S291:S303" si="170">SUM(P291:R291)</f>
        <v>0</v>
      </c>
      <c r="T291" s="425"/>
      <c r="U291" s="26"/>
      <c r="V291" s="424"/>
      <c r="W291" s="117">
        <f t="shared" ref="W291:W303" si="171">SUM($E291,T291:V291)</f>
        <v>0</v>
      </c>
      <c r="X291" s="426"/>
      <c r="Y291" s="424"/>
      <c r="Z291" s="304"/>
      <c r="AA291" s="424">
        <f t="shared" ref="AA291:AA303" si="172">SUM(W291:Z291)</f>
        <v>0</v>
      </c>
      <c r="AB291" s="422">
        <f t="shared" si="153"/>
        <v>282</v>
      </c>
    </row>
    <row r="292" spans="1:28" s="1" customFormat="1">
      <c r="A292" s="12">
        <f t="shared" si="148"/>
        <v>283</v>
      </c>
      <c r="B292" s="7"/>
      <c r="C292" s="7"/>
      <c r="D292" s="14" t="s">
        <v>93</v>
      </c>
      <c r="E292" s="117"/>
      <c r="F292" s="406"/>
      <c r="G292" s="6"/>
      <c r="H292" s="363"/>
      <c r="I292" s="117">
        <f t="shared" si="167"/>
        <v>0</v>
      </c>
      <c r="J292" s="117"/>
      <c r="K292" s="117"/>
      <c r="L292" s="15">
        <f t="shared" si="168"/>
        <v>0</v>
      </c>
      <c r="M292" s="406"/>
      <c r="N292" s="6"/>
      <c r="O292" s="363"/>
      <c r="P292" s="117">
        <f t="shared" si="169"/>
        <v>0</v>
      </c>
      <c r="Q292" s="117"/>
      <c r="R292" s="117"/>
      <c r="S292" s="15">
        <f t="shared" si="170"/>
        <v>0</v>
      </c>
      <c r="T292" s="406"/>
      <c r="U292" s="6"/>
      <c r="V292" s="363"/>
      <c r="W292" s="117">
        <f t="shared" si="171"/>
        <v>0</v>
      </c>
      <c r="X292" s="111"/>
      <c r="Y292" s="363"/>
      <c r="Z292" s="117"/>
      <c r="AA292" s="363">
        <f t="shared" si="172"/>
        <v>0</v>
      </c>
      <c r="AB292" s="422">
        <f t="shared" si="153"/>
        <v>283</v>
      </c>
    </row>
    <row r="293" spans="1:28" s="1" customFormat="1">
      <c r="A293" s="12">
        <f t="shared" si="148"/>
        <v>284</v>
      </c>
      <c r="B293" s="7" t="s">
        <v>94</v>
      </c>
      <c r="C293" s="7">
        <v>13</v>
      </c>
      <c r="D293" s="14" t="s">
        <v>95</v>
      </c>
      <c r="E293" s="180">
        <v>12500686</v>
      </c>
      <c r="F293" s="133"/>
      <c r="G293" s="28"/>
      <c r="H293" s="153"/>
      <c r="I293" s="163">
        <f t="shared" si="167"/>
        <v>12500686</v>
      </c>
      <c r="J293" s="163">
        <v>33936275</v>
      </c>
      <c r="K293" s="163">
        <v>108120000</v>
      </c>
      <c r="L293" s="15">
        <f t="shared" si="168"/>
        <v>154556961</v>
      </c>
      <c r="M293" s="133"/>
      <c r="N293" s="6"/>
      <c r="O293" s="184"/>
      <c r="P293" s="180">
        <f t="shared" si="169"/>
        <v>12500686</v>
      </c>
      <c r="Q293" s="163">
        <v>33936275</v>
      </c>
      <c r="R293" s="163">
        <v>108120000</v>
      </c>
      <c r="S293" s="15">
        <f t="shared" si="170"/>
        <v>154556961</v>
      </c>
      <c r="T293" s="133"/>
      <c r="U293" s="6"/>
      <c r="V293" s="184"/>
      <c r="W293" s="180">
        <f t="shared" si="171"/>
        <v>12500686</v>
      </c>
      <c r="X293" s="149">
        <v>33936275</v>
      </c>
      <c r="Y293" s="153"/>
      <c r="Z293" s="163">
        <v>108120000</v>
      </c>
      <c r="AA293" s="184">
        <f t="shared" si="172"/>
        <v>154556961</v>
      </c>
      <c r="AB293" s="422">
        <f t="shared" si="153"/>
        <v>284</v>
      </c>
    </row>
    <row r="294" spans="1:28" s="1" customFormat="1">
      <c r="A294" s="12">
        <f t="shared" si="148"/>
        <v>285</v>
      </c>
      <c r="B294" s="7"/>
      <c r="C294" s="7"/>
      <c r="D294" s="32" t="s">
        <v>61</v>
      </c>
      <c r="E294" s="117"/>
      <c r="F294" s="406"/>
      <c r="G294" s="6"/>
      <c r="H294" s="363"/>
      <c r="I294" s="117">
        <f t="shared" si="167"/>
        <v>0</v>
      </c>
      <c r="J294" s="117"/>
      <c r="K294" s="117"/>
      <c r="L294" s="15">
        <f t="shared" si="168"/>
        <v>0</v>
      </c>
      <c r="M294" s="133"/>
      <c r="N294" s="6"/>
      <c r="O294" s="184"/>
      <c r="P294" s="180">
        <f t="shared" si="169"/>
        <v>0</v>
      </c>
      <c r="Q294" s="180"/>
      <c r="R294" s="180"/>
      <c r="S294" s="15">
        <f t="shared" si="170"/>
        <v>0</v>
      </c>
      <c r="T294" s="133"/>
      <c r="U294" s="6"/>
      <c r="V294" s="184"/>
      <c r="W294" s="180">
        <f t="shared" si="171"/>
        <v>0</v>
      </c>
      <c r="X294" s="321"/>
      <c r="Y294" s="184"/>
      <c r="Z294" s="180"/>
      <c r="AA294" s="184">
        <f t="shared" si="172"/>
        <v>0</v>
      </c>
      <c r="AB294" s="422">
        <f t="shared" si="153"/>
        <v>285</v>
      </c>
    </row>
    <row r="295" spans="1:28" s="1" customFormat="1">
      <c r="A295" s="12">
        <f t="shared" si="148"/>
        <v>286</v>
      </c>
      <c r="B295" s="7"/>
      <c r="C295" s="7"/>
      <c r="D295" s="158" t="s">
        <v>556</v>
      </c>
      <c r="E295" s="117"/>
      <c r="F295" s="406"/>
      <c r="G295" s="6"/>
      <c r="H295" s="363"/>
      <c r="I295" s="117">
        <f t="shared" si="167"/>
        <v>0</v>
      </c>
      <c r="J295" s="117"/>
      <c r="K295" s="117"/>
      <c r="L295" s="15">
        <f t="shared" si="168"/>
        <v>0</v>
      </c>
      <c r="M295" s="133"/>
      <c r="N295" s="6"/>
      <c r="O295" s="184">
        <v>7500000</v>
      </c>
      <c r="P295" s="180">
        <f t="shared" si="169"/>
        <v>7500000</v>
      </c>
      <c r="Q295" s="180"/>
      <c r="R295" s="180"/>
      <c r="S295" s="15">
        <f t="shared" si="170"/>
        <v>7500000</v>
      </c>
      <c r="T295" s="133"/>
      <c r="U295" s="6"/>
      <c r="V295" s="184">
        <v>7500000</v>
      </c>
      <c r="W295" s="180">
        <f t="shared" si="171"/>
        <v>7500000</v>
      </c>
      <c r="X295" s="321"/>
      <c r="Y295" s="184"/>
      <c r="Z295" s="180"/>
      <c r="AA295" s="184">
        <f t="shared" si="172"/>
        <v>7500000</v>
      </c>
      <c r="AB295" s="422">
        <f t="shared" si="153"/>
        <v>286</v>
      </c>
    </row>
    <row r="296" spans="1:28" customFormat="1">
      <c r="A296" s="12">
        <f t="shared" si="148"/>
        <v>287</v>
      </c>
      <c r="B296" s="7"/>
      <c r="C296" s="162"/>
      <c r="D296" s="158" t="s">
        <v>557</v>
      </c>
      <c r="E296" s="163"/>
      <c r="F296" s="132"/>
      <c r="G296" s="129"/>
      <c r="H296" s="185"/>
      <c r="I296" s="163"/>
      <c r="J296" s="163"/>
      <c r="K296" s="163"/>
      <c r="L296" s="187"/>
      <c r="M296" s="133">
        <v>1052851</v>
      </c>
      <c r="N296" s="6"/>
      <c r="O296" s="184"/>
      <c r="P296" s="180">
        <f t="shared" si="169"/>
        <v>1052851</v>
      </c>
      <c r="Q296" s="180"/>
      <c r="R296" s="180"/>
      <c r="S296" s="188">
        <f t="shared" si="170"/>
        <v>1052851</v>
      </c>
      <c r="T296" s="133">
        <v>1052851</v>
      </c>
      <c r="U296" s="6"/>
      <c r="V296" s="184"/>
      <c r="W296" s="180">
        <f t="shared" si="171"/>
        <v>1052851</v>
      </c>
      <c r="X296" s="321"/>
      <c r="Y296" s="184"/>
      <c r="Z296" s="180"/>
      <c r="AA296" s="184">
        <f t="shared" si="172"/>
        <v>1052851</v>
      </c>
      <c r="AB296" s="422">
        <f t="shared" si="153"/>
        <v>287</v>
      </c>
    </row>
    <row r="297" spans="1:28" s="1" customFormat="1">
      <c r="A297" s="12">
        <f t="shared" si="148"/>
        <v>288</v>
      </c>
      <c r="B297" s="7"/>
      <c r="C297" s="7"/>
      <c r="D297" s="21"/>
      <c r="E297" s="117"/>
      <c r="F297" s="406"/>
      <c r="G297" s="6"/>
      <c r="H297" s="363"/>
      <c r="I297" s="117">
        <f t="shared" si="167"/>
        <v>0</v>
      </c>
      <c r="J297" s="117"/>
      <c r="K297" s="117"/>
      <c r="L297" s="15">
        <f t="shared" si="168"/>
        <v>0</v>
      </c>
      <c r="M297" s="133"/>
      <c r="N297" s="6"/>
      <c r="O297" s="184"/>
      <c r="P297" s="180">
        <f t="shared" si="169"/>
        <v>0</v>
      </c>
      <c r="Q297" s="180"/>
      <c r="R297" s="180"/>
      <c r="S297" s="15">
        <f t="shared" si="170"/>
        <v>0</v>
      </c>
      <c r="T297" s="133"/>
      <c r="U297" s="6"/>
      <c r="V297" s="184"/>
      <c r="W297" s="180">
        <f t="shared" si="171"/>
        <v>0</v>
      </c>
      <c r="X297" s="321"/>
      <c r="Y297" s="184"/>
      <c r="Z297" s="180"/>
      <c r="AA297" s="184">
        <f t="shared" si="172"/>
        <v>0</v>
      </c>
      <c r="AB297" s="422">
        <f t="shared" si="153"/>
        <v>288</v>
      </c>
    </row>
    <row r="298" spans="1:28" s="1" customFormat="1">
      <c r="A298" s="12">
        <f t="shared" si="148"/>
        <v>289</v>
      </c>
      <c r="B298" s="7"/>
      <c r="C298" s="7"/>
      <c r="D298" s="53" t="s">
        <v>75</v>
      </c>
      <c r="E298" s="117"/>
      <c r="F298" s="112"/>
      <c r="G298" s="39"/>
      <c r="H298" s="363"/>
      <c r="I298" s="117">
        <f t="shared" si="167"/>
        <v>0</v>
      </c>
      <c r="J298" s="117"/>
      <c r="K298" s="117"/>
      <c r="L298" s="15">
        <f t="shared" si="168"/>
        <v>0</v>
      </c>
      <c r="M298" s="112"/>
      <c r="N298" s="39"/>
      <c r="O298" s="184"/>
      <c r="P298" s="180">
        <f t="shared" si="169"/>
        <v>0</v>
      </c>
      <c r="Q298" s="180"/>
      <c r="R298" s="180"/>
      <c r="S298" s="15">
        <f t="shared" si="170"/>
        <v>0</v>
      </c>
      <c r="T298" s="112"/>
      <c r="U298" s="39"/>
      <c r="V298" s="184"/>
      <c r="W298" s="180">
        <f t="shared" si="171"/>
        <v>0</v>
      </c>
      <c r="X298" s="321"/>
      <c r="Y298" s="184"/>
      <c r="Z298" s="180"/>
      <c r="AA298" s="184">
        <f t="shared" si="172"/>
        <v>0</v>
      </c>
      <c r="AB298" s="422">
        <f t="shared" si="153"/>
        <v>289</v>
      </c>
    </row>
    <row r="299" spans="1:28" customFormat="1">
      <c r="A299" s="12">
        <f t="shared" si="148"/>
        <v>290</v>
      </c>
      <c r="B299" s="7"/>
      <c r="C299" s="162"/>
      <c r="D299" s="186" t="s">
        <v>558</v>
      </c>
      <c r="E299" s="180"/>
      <c r="F299" s="112"/>
      <c r="G299" s="39"/>
      <c r="H299" s="153"/>
      <c r="I299" s="163">
        <f t="shared" si="167"/>
        <v>0</v>
      </c>
      <c r="J299" s="163">
        <v>916279</v>
      </c>
      <c r="K299" s="163"/>
      <c r="L299" s="187">
        <f t="shared" si="168"/>
        <v>916279</v>
      </c>
      <c r="M299" s="112"/>
      <c r="N299" s="39"/>
      <c r="O299" s="184"/>
      <c r="P299" s="180">
        <f t="shared" si="169"/>
        <v>0</v>
      </c>
      <c r="Q299" s="163">
        <v>916279</v>
      </c>
      <c r="R299" s="180"/>
      <c r="S299" s="188">
        <f t="shared" si="170"/>
        <v>916279</v>
      </c>
      <c r="T299" s="112"/>
      <c r="U299" s="39"/>
      <c r="V299" s="184"/>
      <c r="W299" s="180">
        <f t="shared" si="171"/>
        <v>0</v>
      </c>
      <c r="X299" s="149">
        <v>916279</v>
      </c>
      <c r="Y299" s="153"/>
      <c r="Z299" s="180"/>
      <c r="AA299" s="184">
        <f t="shared" si="172"/>
        <v>916279</v>
      </c>
      <c r="AB299" s="422">
        <f t="shared" si="153"/>
        <v>290</v>
      </c>
    </row>
    <row r="300" spans="1:28" s="1" customFormat="1">
      <c r="A300" s="12">
        <f t="shared" si="148"/>
        <v>291</v>
      </c>
      <c r="B300" s="7"/>
      <c r="C300" s="7"/>
      <c r="D300" s="42"/>
      <c r="E300" s="117"/>
      <c r="F300" s="112"/>
      <c r="G300" s="39"/>
      <c r="H300" s="363"/>
      <c r="I300" s="117">
        <f t="shared" si="167"/>
        <v>0</v>
      </c>
      <c r="J300" s="117"/>
      <c r="K300" s="117"/>
      <c r="L300" s="15">
        <f t="shared" si="168"/>
        <v>0</v>
      </c>
      <c r="M300" s="112"/>
      <c r="N300" s="39"/>
      <c r="O300" s="184"/>
      <c r="P300" s="180">
        <f t="shared" si="169"/>
        <v>0</v>
      </c>
      <c r="Q300" s="180"/>
      <c r="R300" s="180"/>
      <c r="S300" s="15">
        <f t="shared" si="170"/>
        <v>0</v>
      </c>
      <c r="T300" s="112"/>
      <c r="U300" s="39"/>
      <c r="V300" s="184"/>
      <c r="W300" s="180">
        <f t="shared" si="171"/>
        <v>0</v>
      </c>
      <c r="X300" s="321"/>
      <c r="Y300" s="184"/>
      <c r="Z300" s="180"/>
      <c r="AA300" s="184">
        <f t="shared" si="172"/>
        <v>0</v>
      </c>
      <c r="AB300" s="422">
        <f t="shared" si="153"/>
        <v>291</v>
      </c>
    </row>
    <row r="301" spans="1:28" s="1" customFormat="1">
      <c r="A301" s="12">
        <f t="shared" si="148"/>
        <v>292</v>
      </c>
      <c r="B301" s="7"/>
      <c r="C301" s="7"/>
      <c r="D301" s="53" t="s">
        <v>63</v>
      </c>
      <c r="E301" s="117"/>
      <c r="F301" s="112"/>
      <c r="G301" s="39"/>
      <c r="H301" s="363"/>
      <c r="I301" s="117">
        <f t="shared" si="167"/>
        <v>0</v>
      </c>
      <c r="J301" s="117"/>
      <c r="K301" s="117"/>
      <c r="L301" s="15">
        <f t="shared" si="168"/>
        <v>0</v>
      </c>
      <c r="M301" s="112"/>
      <c r="N301" s="39"/>
      <c r="O301" s="184"/>
      <c r="P301" s="180">
        <f t="shared" si="169"/>
        <v>0</v>
      </c>
      <c r="Q301" s="180"/>
      <c r="R301" s="180"/>
      <c r="S301" s="15">
        <f t="shared" si="170"/>
        <v>0</v>
      </c>
      <c r="T301" s="112"/>
      <c r="U301" s="39"/>
      <c r="V301" s="184"/>
      <c r="W301" s="180">
        <f t="shared" si="171"/>
        <v>0</v>
      </c>
      <c r="X301" s="321"/>
      <c r="Y301" s="184"/>
      <c r="Z301" s="180"/>
      <c r="AA301" s="184">
        <f t="shared" si="172"/>
        <v>0</v>
      </c>
      <c r="AB301" s="422">
        <f t="shared" si="153"/>
        <v>292</v>
      </c>
    </row>
    <row r="302" spans="1:28" customFormat="1">
      <c r="A302" s="12">
        <f t="shared" si="148"/>
        <v>293</v>
      </c>
      <c r="B302" s="7"/>
      <c r="C302" s="162"/>
      <c r="D302" s="186" t="s">
        <v>559</v>
      </c>
      <c r="E302" s="180"/>
      <c r="F302" s="112"/>
      <c r="G302" s="39"/>
      <c r="H302" s="153"/>
      <c r="I302" s="163">
        <f t="shared" si="167"/>
        <v>0</v>
      </c>
      <c r="J302" s="163"/>
      <c r="K302" s="163">
        <v>2919240</v>
      </c>
      <c r="L302" s="187">
        <f t="shared" si="168"/>
        <v>2919240</v>
      </c>
      <c r="M302" s="112"/>
      <c r="N302" s="39"/>
      <c r="O302" s="184"/>
      <c r="P302" s="180">
        <f t="shared" si="169"/>
        <v>0</v>
      </c>
      <c r="Q302" s="180"/>
      <c r="R302" s="163">
        <v>2919240</v>
      </c>
      <c r="S302" s="188">
        <f t="shared" si="170"/>
        <v>2919240</v>
      </c>
      <c r="T302" s="112"/>
      <c r="U302" s="39"/>
      <c r="V302" s="184"/>
      <c r="W302" s="180">
        <f t="shared" si="171"/>
        <v>0</v>
      </c>
      <c r="X302" s="321"/>
      <c r="Y302" s="184"/>
      <c r="Z302" s="163">
        <v>2919240</v>
      </c>
      <c r="AA302" s="184">
        <f t="shared" si="172"/>
        <v>2919240</v>
      </c>
      <c r="AB302" s="422">
        <f t="shared" si="153"/>
        <v>293</v>
      </c>
    </row>
    <row r="303" spans="1:28" s="1" customFormat="1">
      <c r="A303" s="12">
        <f t="shared" si="148"/>
        <v>294</v>
      </c>
      <c r="B303" s="7"/>
      <c r="C303" s="7"/>
      <c r="D303" s="42"/>
      <c r="E303" s="117"/>
      <c r="F303" s="112"/>
      <c r="G303" s="39"/>
      <c r="H303" s="363"/>
      <c r="I303" s="117">
        <f t="shared" si="167"/>
        <v>0</v>
      </c>
      <c r="J303" s="117"/>
      <c r="K303" s="117"/>
      <c r="L303" s="15">
        <f t="shared" si="168"/>
        <v>0</v>
      </c>
      <c r="M303" s="112"/>
      <c r="N303" s="39"/>
      <c r="O303" s="184"/>
      <c r="P303" s="180">
        <f t="shared" si="169"/>
        <v>0</v>
      </c>
      <c r="Q303" s="180"/>
      <c r="R303" s="180"/>
      <c r="S303" s="15">
        <f t="shared" si="170"/>
        <v>0</v>
      </c>
      <c r="T303" s="112"/>
      <c r="U303" s="39"/>
      <c r="V303" s="363"/>
      <c r="W303" s="117">
        <f t="shared" si="171"/>
        <v>0</v>
      </c>
      <c r="X303" s="111"/>
      <c r="Y303" s="363"/>
      <c r="Z303" s="117"/>
      <c r="AA303" s="363">
        <f t="shared" si="172"/>
        <v>0</v>
      </c>
      <c r="AB303" s="422">
        <f t="shared" si="153"/>
        <v>294</v>
      </c>
    </row>
    <row r="304" spans="1:28" s="1" customFormat="1">
      <c r="A304" s="12">
        <f t="shared" si="148"/>
        <v>295</v>
      </c>
      <c r="B304" s="7"/>
      <c r="C304" s="7"/>
      <c r="D304" s="62" t="s">
        <v>40</v>
      </c>
      <c r="E304" s="117"/>
      <c r="F304" s="170">
        <f t="shared" ref="F304:L304" si="173">SUBTOTAL(9,F294:F303)</f>
        <v>0</v>
      </c>
      <c r="G304" s="40">
        <f t="shared" si="173"/>
        <v>0</v>
      </c>
      <c r="H304" s="171">
        <f t="shared" si="173"/>
        <v>0</v>
      </c>
      <c r="I304" s="504">
        <f t="shared" si="173"/>
        <v>0</v>
      </c>
      <c r="J304" s="504">
        <f t="shared" si="173"/>
        <v>916279</v>
      </c>
      <c r="K304" s="504">
        <f t="shared" si="173"/>
        <v>2919240</v>
      </c>
      <c r="L304" s="56">
        <f t="shared" si="173"/>
        <v>3835519</v>
      </c>
      <c r="M304" s="170">
        <f t="shared" ref="M304:S304" si="174">SUBTOTAL(9,M294:M303)</f>
        <v>1052851</v>
      </c>
      <c r="N304" s="40">
        <f t="shared" si="174"/>
        <v>0</v>
      </c>
      <c r="O304" s="171">
        <f t="shared" si="174"/>
        <v>7500000</v>
      </c>
      <c r="P304" s="504">
        <f t="shared" si="174"/>
        <v>8552851</v>
      </c>
      <c r="Q304" s="504">
        <f t="shared" si="174"/>
        <v>916279</v>
      </c>
      <c r="R304" s="504">
        <f t="shared" si="174"/>
        <v>2919240</v>
      </c>
      <c r="S304" s="56">
        <f t="shared" si="174"/>
        <v>12388370</v>
      </c>
      <c r="T304" s="170">
        <f t="shared" ref="T304:AA304" si="175">SUBTOTAL(9,T294:T303)</f>
        <v>1052851</v>
      </c>
      <c r="U304" s="40">
        <f t="shared" si="175"/>
        <v>0</v>
      </c>
      <c r="V304" s="171">
        <f t="shared" si="175"/>
        <v>7500000</v>
      </c>
      <c r="W304" s="504">
        <f t="shared" si="175"/>
        <v>8552851</v>
      </c>
      <c r="X304" s="492">
        <f t="shared" si="175"/>
        <v>916279</v>
      </c>
      <c r="Y304" s="478"/>
      <c r="Z304" s="504">
        <f t="shared" si="175"/>
        <v>2919240</v>
      </c>
      <c r="AA304" s="478">
        <f t="shared" si="175"/>
        <v>12388370</v>
      </c>
      <c r="AB304" s="422">
        <f t="shared" si="153"/>
        <v>295</v>
      </c>
    </row>
    <row r="305" spans="1:28" s="1" customFormat="1" ht="15.6" thickBot="1">
      <c r="A305" s="12">
        <f t="shared" si="148"/>
        <v>296</v>
      </c>
      <c r="B305" s="22"/>
      <c r="C305" s="22"/>
      <c r="D305" s="63" t="s">
        <v>96</v>
      </c>
      <c r="E305" s="303"/>
      <c r="F305" s="476">
        <f>SUBTOTAL(9,F291:F304,$E293:$E293)</f>
        <v>12500686</v>
      </c>
      <c r="G305" s="561"/>
      <c r="H305" s="571"/>
      <c r="I305" s="176">
        <f>SUBTOTAL(9,I291:I304)</f>
        <v>12500686</v>
      </c>
      <c r="J305" s="176">
        <f>SUBTOTAL(9,J291:J304)</f>
        <v>34852554</v>
      </c>
      <c r="K305" s="176">
        <f>SUBTOTAL(9,K291:K304)</f>
        <v>111039240</v>
      </c>
      <c r="L305" s="562">
        <f>SUBTOTAL(9,L291:L304)</f>
        <v>158392480</v>
      </c>
      <c r="M305" s="476">
        <f>SUBTOTAL(9,M291:M304,$E293:$E293)</f>
        <v>13553537</v>
      </c>
      <c r="N305" s="561"/>
      <c r="O305" s="571"/>
      <c r="P305" s="176">
        <f>SUBTOTAL(9,P291:P304)</f>
        <v>21053537</v>
      </c>
      <c r="Q305" s="176">
        <f>SUBTOTAL(9,Q291:Q304)</f>
        <v>34852554</v>
      </c>
      <c r="R305" s="176">
        <f>SUBTOTAL(9,R291:R304)</f>
        <v>111039240</v>
      </c>
      <c r="S305" s="562">
        <f>SUBTOTAL(9,S291:S304)</f>
        <v>166945331</v>
      </c>
      <c r="T305" s="476">
        <f>SUBTOTAL(9,T291:T304,$E293:$E293)</f>
        <v>13553537</v>
      </c>
      <c r="U305" s="387"/>
      <c r="V305" s="477"/>
      <c r="W305" s="176">
        <f>SUBTOTAL(9,W291:W304)</f>
        <v>21053537</v>
      </c>
      <c r="X305" s="523">
        <f>SUBTOTAL(9,X291:X304)</f>
        <v>34852554</v>
      </c>
      <c r="Y305" s="508"/>
      <c r="Z305" s="532">
        <f>SUBTOTAL(9,Z291:Z304)</f>
        <v>111039240</v>
      </c>
      <c r="AA305" s="508">
        <f>SUBTOTAL(9,AA291:AA304)</f>
        <v>166945331</v>
      </c>
      <c r="AB305" s="422">
        <f t="shared" si="153"/>
        <v>296</v>
      </c>
    </row>
    <row r="306" spans="1:28" s="1" customFormat="1" ht="15.6" thickTop="1">
      <c r="A306" s="12">
        <f t="shared" si="148"/>
        <v>297</v>
      </c>
      <c r="B306" s="7"/>
      <c r="C306" s="7"/>
      <c r="D306" s="64"/>
      <c r="E306" s="117"/>
      <c r="F306" s="406"/>
      <c r="G306" s="6"/>
      <c r="H306" s="363"/>
      <c r="I306" s="117">
        <f>SUM($E306,F306:H306)</f>
        <v>0</v>
      </c>
      <c r="J306" s="117"/>
      <c r="K306" s="117"/>
      <c r="L306" s="15">
        <f t="shared" ref="L306:L316" si="176">SUM(I306:K306)</f>
        <v>0</v>
      </c>
      <c r="M306" s="406"/>
      <c r="N306" s="6"/>
      <c r="O306" s="363"/>
      <c r="P306" s="117">
        <f>SUM($E306,M306:O306)</f>
        <v>0</v>
      </c>
      <c r="Q306" s="117"/>
      <c r="R306" s="117"/>
      <c r="S306" s="15">
        <f t="shared" ref="S306" si="177">SUM(P306:R306)</f>
        <v>0</v>
      </c>
      <c r="T306" s="406"/>
      <c r="U306" s="6"/>
      <c r="V306" s="363"/>
      <c r="W306" s="117">
        <f t="shared" ref="W306:W320" si="178">SUM($E306,T306:V306)</f>
        <v>0</v>
      </c>
      <c r="X306" s="111"/>
      <c r="Y306" s="363"/>
      <c r="Z306" s="117"/>
      <c r="AA306" s="363">
        <f t="shared" ref="AA306:AA320" si="179">SUM(W306:Z306)</f>
        <v>0</v>
      </c>
      <c r="AB306" s="422">
        <f t="shared" si="153"/>
        <v>297</v>
      </c>
    </row>
    <row r="307" spans="1:28" s="1" customFormat="1">
      <c r="A307" s="12">
        <f t="shared" si="148"/>
        <v>298</v>
      </c>
      <c r="B307" s="7" t="s">
        <v>97</v>
      </c>
      <c r="C307" s="7">
        <v>14</v>
      </c>
      <c r="D307" s="14" t="s">
        <v>98</v>
      </c>
      <c r="E307" s="180">
        <v>95282172</v>
      </c>
      <c r="F307" s="133"/>
      <c r="G307" s="28"/>
      <c r="H307" s="153"/>
      <c r="I307" s="163">
        <f t="shared" ref="I307" si="180">SUM($E307,F307:H307)</f>
        <v>95282172</v>
      </c>
      <c r="J307" s="163">
        <v>127655954</v>
      </c>
      <c r="K307" s="163">
        <v>945642629</v>
      </c>
      <c r="L307" s="15">
        <f t="shared" si="176"/>
        <v>1168580755</v>
      </c>
      <c r="M307" s="133"/>
      <c r="N307" s="6"/>
      <c r="O307" s="184"/>
      <c r="P307" s="180">
        <f t="shared" ref="P307:P320" si="181">SUM($E307,M307:O307)</f>
        <v>95282172</v>
      </c>
      <c r="Q307" s="163">
        <v>127655954</v>
      </c>
      <c r="R307" s="163">
        <v>945642629</v>
      </c>
      <c r="S307" s="188">
        <f t="shared" ref="S307:S320" si="182">SUM(P307:R307)</f>
        <v>1168580755</v>
      </c>
      <c r="T307" s="133"/>
      <c r="U307" s="6"/>
      <c r="V307" s="184"/>
      <c r="W307" s="180">
        <f t="shared" si="178"/>
        <v>95282172</v>
      </c>
      <c r="X307" s="149">
        <v>127655954</v>
      </c>
      <c r="Y307" s="153"/>
      <c r="Z307" s="163">
        <v>945642629</v>
      </c>
      <c r="AA307" s="363">
        <f t="shared" si="179"/>
        <v>1168580755</v>
      </c>
      <c r="AB307" s="422">
        <f t="shared" si="153"/>
        <v>298</v>
      </c>
    </row>
    <row r="308" spans="1:28" s="1" customFormat="1">
      <c r="A308" s="12">
        <f t="shared" si="148"/>
        <v>299</v>
      </c>
      <c r="B308" s="7"/>
      <c r="C308" s="7"/>
      <c r="D308" s="32" t="s">
        <v>91</v>
      </c>
      <c r="E308" s="117"/>
      <c r="F308" s="406"/>
      <c r="G308" s="6"/>
      <c r="H308" s="363"/>
      <c r="I308" s="117">
        <f>SUM($E308,F308:H308)</f>
        <v>0</v>
      </c>
      <c r="J308" s="117"/>
      <c r="K308" s="117"/>
      <c r="L308" s="15">
        <f t="shared" si="176"/>
        <v>0</v>
      </c>
      <c r="M308" s="133"/>
      <c r="N308" s="6"/>
      <c r="O308" s="184"/>
      <c r="P308" s="180">
        <f t="shared" si="181"/>
        <v>0</v>
      </c>
      <c r="Q308" s="180"/>
      <c r="R308" s="180"/>
      <c r="S308" s="188">
        <f t="shared" si="182"/>
        <v>0</v>
      </c>
      <c r="T308" s="133"/>
      <c r="U308" s="6"/>
      <c r="V308" s="184"/>
      <c r="W308" s="180">
        <f t="shared" si="178"/>
        <v>0</v>
      </c>
      <c r="X308" s="321"/>
      <c r="Y308" s="184"/>
      <c r="Z308" s="180"/>
      <c r="AA308" s="363">
        <f t="shared" si="179"/>
        <v>0</v>
      </c>
      <c r="AB308" s="422">
        <f t="shared" si="153"/>
        <v>299</v>
      </c>
    </row>
    <row r="309" spans="1:28" customFormat="1">
      <c r="A309" s="12">
        <f t="shared" si="148"/>
        <v>300</v>
      </c>
      <c r="B309" s="7"/>
      <c r="C309" s="162"/>
      <c r="D309" s="158" t="s">
        <v>560</v>
      </c>
      <c r="E309" s="163"/>
      <c r="F309" s="132"/>
      <c r="G309" s="129"/>
      <c r="H309" s="185"/>
      <c r="I309" s="163"/>
      <c r="J309" s="163"/>
      <c r="K309" s="163"/>
      <c r="L309" s="187"/>
      <c r="M309" s="112"/>
      <c r="N309" s="39"/>
      <c r="O309" s="184">
        <v>25000000</v>
      </c>
      <c r="P309" s="180">
        <f t="shared" si="181"/>
        <v>25000000</v>
      </c>
      <c r="Q309" s="180"/>
      <c r="R309" s="180"/>
      <c r="S309" s="188">
        <f t="shared" si="182"/>
        <v>25000000</v>
      </c>
      <c r="T309" s="112"/>
      <c r="U309" s="39"/>
      <c r="V309" s="184">
        <v>25000000</v>
      </c>
      <c r="W309" s="180">
        <f t="shared" si="178"/>
        <v>25000000</v>
      </c>
      <c r="X309" s="321"/>
      <c r="Y309" s="184"/>
      <c r="Z309" s="180"/>
      <c r="AA309" s="363">
        <f t="shared" si="179"/>
        <v>25000000</v>
      </c>
      <c r="AB309" s="422">
        <f t="shared" si="153"/>
        <v>300</v>
      </c>
    </row>
    <row r="310" spans="1:28" customFormat="1">
      <c r="A310" s="12">
        <f t="shared" si="148"/>
        <v>301</v>
      </c>
      <c r="B310" s="7"/>
      <c r="C310" s="162"/>
      <c r="D310" s="158" t="s">
        <v>557</v>
      </c>
      <c r="E310" s="163"/>
      <c r="F310" s="132"/>
      <c r="G310" s="129"/>
      <c r="H310" s="185"/>
      <c r="I310" s="163"/>
      <c r="J310" s="163"/>
      <c r="K310" s="163"/>
      <c r="L310" s="187"/>
      <c r="M310" s="133">
        <v>8141228</v>
      </c>
      <c r="N310" s="6"/>
      <c r="O310" s="184"/>
      <c r="P310" s="180">
        <f t="shared" si="181"/>
        <v>8141228</v>
      </c>
      <c r="Q310" s="180"/>
      <c r="R310" s="180"/>
      <c r="S310" s="188">
        <f t="shared" ref="S310" si="183">SUM(P310:R310)</f>
        <v>8141228</v>
      </c>
      <c r="T310" s="133">
        <v>8141228</v>
      </c>
      <c r="U310" s="6"/>
      <c r="V310" s="184"/>
      <c r="W310" s="180">
        <f t="shared" si="178"/>
        <v>8141228</v>
      </c>
      <c r="X310" s="321"/>
      <c r="Y310" s="184"/>
      <c r="Z310" s="180"/>
      <c r="AA310" s="363">
        <f t="shared" si="179"/>
        <v>8141228</v>
      </c>
      <c r="AB310" s="422">
        <f t="shared" si="153"/>
        <v>301</v>
      </c>
    </row>
    <row r="311" spans="1:28" s="1" customFormat="1">
      <c r="A311" s="12">
        <f t="shared" si="148"/>
        <v>302</v>
      </c>
      <c r="B311" s="7"/>
      <c r="C311" s="7"/>
      <c r="D311" s="42"/>
      <c r="E311" s="117"/>
      <c r="F311" s="112"/>
      <c r="G311" s="39"/>
      <c r="H311" s="363"/>
      <c r="I311" s="117">
        <f>SUM($E311,F311:H311)</f>
        <v>0</v>
      </c>
      <c r="J311" s="117"/>
      <c r="K311" s="117"/>
      <c r="L311" s="15">
        <f t="shared" si="176"/>
        <v>0</v>
      </c>
      <c r="M311" s="112"/>
      <c r="N311" s="39"/>
      <c r="O311" s="184"/>
      <c r="P311" s="180">
        <f t="shared" si="181"/>
        <v>0</v>
      </c>
      <c r="Q311" s="180"/>
      <c r="R311" s="180"/>
      <c r="S311" s="188">
        <f t="shared" si="182"/>
        <v>0</v>
      </c>
      <c r="T311" s="112"/>
      <c r="U311" s="39"/>
      <c r="V311" s="184"/>
      <c r="W311" s="180">
        <f t="shared" si="178"/>
        <v>0</v>
      </c>
      <c r="X311" s="321"/>
      <c r="Y311" s="184"/>
      <c r="Z311" s="180"/>
      <c r="AA311" s="363">
        <f t="shared" si="179"/>
        <v>0</v>
      </c>
      <c r="AB311" s="422">
        <f t="shared" si="153"/>
        <v>302</v>
      </c>
    </row>
    <row r="312" spans="1:28" s="1" customFormat="1">
      <c r="A312" s="12">
        <f t="shared" si="148"/>
        <v>303</v>
      </c>
      <c r="B312" s="7"/>
      <c r="C312" s="7"/>
      <c r="D312" s="53" t="s">
        <v>75</v>
      </c>
      <c r="E312" s="117"/>
      <c r="F312" s="112"/>
      <c r="G312" s="39"/>
      <c r="H312" s="363"/>
      <c r="I312" s="117">
        <f>SUM($E312,F312:H312)</f>
        <v>0</v>
      </c>
      <c r="J312" s="117"/>
      <c r="K312" s="117"/>
      <c r="L312" s="15">
        <f t="shared" si="176"/>
        <v>0</v>
      </c>
      <c r="M312" s="112"/>
      <c r="N312" s="39"/>
      <c r="O312" s="184"/>
      <c r="P312" s="180">
        <f t="shared" si="181"/>
        <v>0</v>
      </c>
      <c r="Q312" s="180"/>
      <c r="R312" s="180"/>
      <c r="S312" s="188">
        <f t="shared" si="182"/>
        <v>0</v>
      </c>
      <c r="T312" s="112"/>
      <c r="U312" s="39"/>
      <c r="V312" s="184"/>
      <c r="W312" s="180">
        <f t="shared" si="178"/>
        <v>0</v>
      </c>
      <c r="X312" s="321"/>
      <c r="Y312" s="184"/>
      <c r="Z312" s="180"/>
      <c r="AA312" s="363">
        <f t="shared" si="179"/>
        <v>0</v>
      </c>
      <c r="AB312" s="422">
        <f t="shared" si="153"/>
        <v>303</v>
      </c>
    </row>
    <row r="313" spans="1:28" customFormat="1">
      <c r="A313" s="12">
        <f t="shared" si="148"/>
        <v>304</v>
      </c>
      <c r="B313" s="7"/>
      <c r="C313" s="162"/>
      <c r="D313" s="158" t="s">
        <v>561</v>
      </c>
      <c r="E313" s="180"/>
      <c r="F313" s="112"/>
      <c r="G313" s="39"/>
      <c r="H313" s="153"/>
      <c r="I313" s="163"/>
      <c r="J313" s="163"/>
      <c r="K313" s="163"/>
      <c r="L313" s="187"/>
      <c r="M313" s="112"/>
      <c r="N313" s="39"/>
      <c r="O313" s="184"/>
      <c r="P313" s="180">
        <f t="shared" si="181"/>
        <v>0</v>
      </c>
      <c r="Q313" s="163">
        <v>2504320</v>
      </c>
      <c r="R313" s="180"/>
      <c r="S313" s="188">
        <f t="shared" si="182"/>
        <v>2504320</v>
      </c>
      <c r="T313" s="112"/>
      <c r="U313" s="39"/>
      <c r="V313" s="184"/>
      <c r="W313" s="180">
        <f t="shared" si="178"/>
        <v>0</v>
      </c>
      <c r="X313" s="149">
        <v>2504320</v>
      </c>
      <c r="Y313" s="153"/>
      <c r="Z313" s="180"/>
      <c r="AA313" s="363">
        <f t="shared" si="179"/>
        <v>2504320</v>
      </c>
      <c r="AB313" s="422">
        <f t="shared" si="153"/>
        <v>304</v>
      </c>
    </row>
    <row r="314" spans="1:28" customFormat="1">
      <c r="A314" s="12">
        <f t="shared" si="148"/>
        <v>305</v>
      </c>
      <c r="B314" s="7"/>
      <c r="C314" s="162"/>
      <c r="D314" s="158" t="s">
        <v>562</v>
      </c>
      <c r="E314" s="180"/>
      <c r="F314" s="112"/>
      <c r="G314" s="39"/>
      <c r="H314" s="153"/>
      <c r="I314" s="163"/>
      <c r="J314" s="163"/>
      <c r="K314" s="163"/>
      <c r="L314" s="187"/>
      <c r="M314" s="112"/>
      <c r="N314" s="39"/>
      <c r="O314" s="184"/>
      <c r="P314" s="180">
        <f t="shared" si="181"/>
        <v>0</v>
      </c>
      <c r="Q314" s="163">
        <v>4426265</v>
      </c>
      <c r="R314" s="180"/>
      <c r="S314" s="188">
        <f t="shared" si="182"/>
        <v>4426265</v>
      </c>
      <c r="T314" s="112"/>
      <c r="U314" s="39"/>
      <c r="V314" s="184"/>
      <c r="W314" s="180">
        <f t="shared" si="178"/>
        <v>0</v>
      </c>
      <c r="X314" s="149">
        <v>4426265</v>
      </c>
      <c r="Y314" s="153"/>
      <c r="Z314" s="180"/>
      <c r="AA314" s="363">
        <f t="shared" si="179"/>
        <v>4426265</v>
      </c>
      <c r="AB314" s="422">
        <f t="shared" si="153"/>
        <v>305</v>
      </c>
    </row>
    <row r="315" spans="1:28" s="1" customFormat="1">
      <c r="A315" s="12">
        <f t="shared" si="148"/>
        <v>306</v>
      </c>
      <c r="B315" s="7"/>
      <c r="C315" s="7"/>
      <c r="D315" s="42"/>
      <c r="E315" s="117"/>
      <c r="F315" s="112"/>
      <c r="G315" s="39"/>
      <c r="H315" s="363"/>
      <c r="I315" s="117">
        <f>SUM($E315,F315:H315)</f>
        <v>0</v>
      </c>
      <c r="J315" s="117"/>
      <c r="K315" s="117"/>
      <c r="L315" s="15">
        <f t="shared" si="176"/>
        <v>0</v>
      </c>
      <c r="M315" s="112"/>
      <c r="N315" s="39"/>
      <c r="O315" s="184"/>
      <c r="P315" s="180">
        <f t="shared" si="181"/>
        <v>0</v>
      </c>
      <c r="Q315" s="180"/>
      <c r="R315" s="180"/>
      <c r="S315" s="188">
        <f t="shared" si="182"/>
        <v>0</v>
      </c>
      <c r="T315" s="112"/>
      <c r="U315" s="39"/>
      <c r="V315" s="184"/>
      <c r="W315" s="180">
        <f t="shared" si="178"/>
        <v>0</v>
      </c>
      <c r="X315" s="321"/>
      <c r="Y315" s="184"/>
      <c r="Z315" s="180"/>
      <c r="AA315" s="363">
        <f t="shared" si="179"/>
        <v>0</v>
      </c>
      <c r="AB315" s="422">
        <f t="shared" si="153"/>
        <v>306</v>
      </c>
    </row>
    <row r="316" spans="1:28" s="1" customFormat="1">
      <c r="A316" s="12">
        <f t="shared" si="148"/>
        <v>307</v>
      </c>
      <c r="B316" s="7"/>
      <c r="C316" s="7"/>
      <c r="D316" s="53" t="s">
        <v>71</v>
      </c>
      <c r="E316" s="117"/>
      <c r="F316" s="112"/>
      <c r="G316" s="39"/>
      <c r="H316" s="363"/>
      <c r="I316" s="117">
        <f>SUM($E316,F316:H316)</f>
        <v>0</v>
      </c>
      <c r="J316" s="117"/>
      <c r="K316" s="117"/>
      <c r="L316" s="15">
        <f t="shared" si="176"/>
        <v>0</v>
      </c>
      <c r="M316" s="112"/>
      <c r="N316" s="39"/>
      <c r="O316" s="184"/>
      <c r="P316" s="180">
        <f t="shared" si="181"/>
        <v>0</v>
      </c>
      <c r="Q316" s="180"/>
      <c r="R316" s="180"/>
      <c r="S316" s="188">
        <f t="shared" si="182"/>
        <v>0</v>
      </c>
      <c r="T316" s="112"/>
      <c r="U316" s="39"/>
      <c r="V316" s="184"/>
      <c r="W316" s="180">
        <f t="shared" si="178"/>
        <v>0</v>
      </c>
      <c r="X316" s="321"/>
      <c r="Y316" s="184"/>
      <c r="Z316" s="180"/>
      <c r="AA316" s="363">
        <f t="shared" si="179"/>
        <v>0</v>
      </c>
      <c r="AB316" s="422">
        <f t="shared" si="153"/>
        <v>307</v>
      </c>
    </row>
    <row r="317" spans="1:28" customFormat="1">
      <c r="A317" s="12">
        <f t="shared" si="148"/>
        <v>308</v>
      </c>
      <c r="B317" s="7"/>
      <c r="C317" s="162"/>
      <c r="D317" s="158" t="s">
        <v>561</v>
      </c>
      <c r="E317" s="180"/>
      <c r="F317" s="112"/>
      <c r="G317" s="39"/>
      <c r="H317" s="153"/>
      <c r="I317" s="163">
        <f t="shared" ref="I317:I320" si="184">SUM($E317,F317:H317)</f>
        <v>0</v>
      </c>
      <c r="J317" s="163"/>
      <c r="K317" s="163"/>
      <c r="L317" s="187">
        <f t="shared" ref="L317:L320" si="185">SUM(I317:K317)</f>
        <v>0</v>
      </c>
      <c r="M317" s="112"/>
      <c r="N317" s="39"/>
      <c r="O317" s="184"/>
      <c r="P317" s="180">
        <f t="shared" si="181"/>
        <v>0</v>
      </c>
      <c r="Q317" s="180"/>
      <c r="R317" s="163">
        <v>32189973</v>
      </c>
      <c r="S317" s="188">
        <f>SUM(P317:R317)</f>
        <v>32189973</v>
      </c>
      <c r="T317" s="112"/>
      <c r="U317" s="39"/>
      <c r="V317" s="184"/>
      <c r="W317" s="180">
        <f t="shared" si="178"/>
        <v>0</v>
      </c>
      <c r="X317" s="321"/>
      <c r="Y317" s="184"/>
      <c r="Z317" s="163">
        <v>32189973</v>
      </c>
      <c r="AA317" s="363">
        <f t="shared" si="179"/>
        <v>32189973</v>
      </c>
      <c r="AB317" s="422">
        <f t="shared" si="153"/>
        <v>308</v>
      </c>
    </row>
    <row r="318" spans="1:28" customFormat="1">
      <c r="A318" s="12">
        <f t="shared" si="148"/>
        <v>309</v>
      </c>
      <c r="B318" s="7"/>
      <c r="C318" s="162"/>
      <c r="D318" s="158" t="s">
        <v>562</v>
      </c>
      <c r="E318" s="180"/>
      <c r="F318" s="112"/>
      <c r="G318" s="39"/>
      <c r="H318" s="153"/>
      <c r="I318" s="163">
        <f t="shared" si="184"/>
        <v>0</v>
      </c>
      <c r="J318" s="163"/>
      <c r="K318" s="163"/>
      <c r="L318" s="187">
        <f t="shared" si="185"/>
        <v>0</v>
      </c>
      <c r="M318" s="112"/>
      <c r="N318" s="39"/>
      <c r="O318" s="184"/>
      <c r="P318" s="180">
        <f t="shared" si="181"/>
        <v>0</v>
      </c>
      <c r="Q318" s="180"/>
      <c r="R318" s="163">
        <v>10264389</v>
      </c>
      <c r="S318" s="188">
        <f t="shared" si="182"/>
        <v>10264389</v>
      </c>
      <c r="T318" s="112"/>
      <c r="U318" s="39"/>
      <c r="V318" s="184"/>
      <c r="W318" s="180">
        <f t="shared" si="178"/>
        <v>0</v>
      </c>
      <c r="X318" s="321"/>
      <c r="Y318" s="184"/>
      <c r="Z318" s="163">
        <v>10264389</v>
      </c>
      <c r="AA318" s="363">
        <f t="shared" si="179"/>
        <v>10264389</v>
      </c>
      <c r="AB318" s="422">
        <f t="shared" si="153"/>
        <v>309</v>
      </c>
    </row>
    <row r="319" spans="1:28" customFormat="1">
      <c r="A319" s="12">
        <f t="shared" si="148"/>
        <v>310</v>
      </c>
      <c r="B319" s="7"/>
      <c r="C319" s="162"/>
      <c r="D319" s="158" t="s">
        <v>421</v>
      </c>
      <c r="E319" s="180"/>
      <c r="F319" s="112"/>
      <c r="G319" s="39"/>
      <c r="H319" s="153"/>
      <c r="I319" s="163">
        <f t="shared" si="184"/>
        <v>0</v>
      </c>
      <c r="J319" s="163"/>
      <c r="K319" s="163"/>
      <c r="L319" s="187">
        <f t="shared" si="185"/>
        <v>0</v>
      </c>
      <c r="M319" s="112"/>
      <c r="N319" s="39"/>
      <c r="O319" s="184"/>
      <c r="P319" s="180">
        <f t="shared" si="181"/>
        <v>0</v>
      </c>
      <c r="Q319" s="180"/>
      <c r="R319" s="180">
        <v>15863308</v>
      </c>
      <c r="S319" s="188">
        <f t="shared" si="182"/>
        <v>15863308</v>
      </c>
      <c r="T319" s="112"/>
      <c r="U319" s="39"/>
      <c r="V319" s="184"/>
      <c r="W319" s="180">
        <f t="shared" si="178"/>
        <v>0</v>
      </c>
      <c r="X319" s="321"/>
      <c r="Y319" s="184"/>
      <c r="Z319" s="180">
        <v>15863308</v>
      </c>
      <c r="AA319" s="363">
        <f t="shared" si="179"/>
        <v>15863308</v>
      </c>
      <c r="AB319" s="422">
        <f t="shared" si="153"/>
        <v>310</v>
      </c>
    </row>
    <row r="320" spans="1:28" customFormat="1">
      <c r="A320" s="12">
        <f t="shared" si="148"/>
        <v>311</v>
      </c>
      <c r="B320" s="7"/>
      <c r="C320" s="162"/>
      <c r="D320" s="158"/>
      <c r="E320" s="180"/>
      <c r="F320" s="112"/>
      <c r="G320" s="39"/>
      <c r="H320" s="153"/>
      <c r="I320" s="163">
        <f t="shared" si="184"/>
        <v>0</v>
      </c>
      <c r="J320" s="163"/>
      <c r="K320" s="163"/>
      <c r="L320" s="187">
        <f t="shared" si="185"/>
        <v>0</v>
      </c>
      <c r="M320" s="112"/>
      <c r="N320" s="39"/>
      <c r="O320" s="184"/>
      <c r="P320" s="180">
        <f t="shared" si="181"/>
        <v>0</v>
      </c>
      <c r="Q320" s="180"/>
      <c r="R320" s="117"/>
      <c r="S320" s="188">
        <f t="shared" si="182"/>
        <v>0</v>
      </c>
      <c r="T320" s="112"/>
      <c r="U320" s="39"/>
      <c r="V320" s="184"/>
      <c r="W320" s="180">
        <f t="shared" si="178"/>
        <v>0</v>
      </c>
      <c r="X320" s="321"/>
      <c r="Y320" s="184"/>
      <c r="Z320" s="117"/>
      <c r="AA320" s="363">
        <f t="shared" si="179"/>
        <v>0</v>
      </c>
      <c r="AB320" s="422">
        <f t="shared" si="153"/>
        <v>311</v>
      </c>
    </row>
    <row r="321" spans="1:28" s="1" customFormat="1">
      <c r="A321" s="12">
        <f t="shared" si="148"/>
        <v>312</v>
      </c>
      <c r="B321" s="7"/>
      <c r="C321" s="7"/>
      <c r="D321" s="14" t="s">
        <v>40</v>
      </c>
      <c r="E321" s="117"/>
      <c r="F321" s="488">
        <f t="shared" ref="F321:Q321" si="186">SUBTOTAL(9,F308:F320)</f>
        <v>0</v>
      </c>
      <c r="G321" s="55">
        <f t="shared" si="186"/>
        <v>0</v>
      </c>
      <c r="H321" s="285">
        <f t="shared" si="186"/>
        <v>0</v>
      </c>
      <c r="I321" s="504">
        <f t="shared" si="186"/>
        <v>0</v>
      </c>
      <c r="J321" s="504">
        <f t="shared" si="186"/>
        <v>0</v>
      </c>
      <c r="K321" s="504">
        <f t="shared" si="186"/>
        <v>0</v>
      </c>
      <c r="L321" s="56">
        <f t="shared" si="186"/>
        <v>0</v>
      </c>
      <c r="M321" s="488">
        <f t="shared" si="186"/>
        <v>8141228</v>
      </c>
      <c r="N321" s="55">
        <f t="shared" si="186"/>
        <v>0</v>
      </c>
      <c r="O321" s="285">
        <f t="shared" si="186"/>
        <v>25000000</v>
      </c>
      <c r="P321" s="504">
        <f t="shared" si="186"/>
        <v>33141228</v>
      </c>
      <c r="Q321" s="504">
        <f t="shared" si="186"/>
        <v>6930585</v>
      </c>
      <c r="R321" s="504">
        <f>SUBTOTAL(9,R308:R319)</f>
        <v>58317670</v>
      </c>
      <c r="S321" s="56">
        <f t="shared" ref="S321:X321" si="187">SUBTOTAL(9,S308:S320)</f>
        <v>98389483</v>
      </c>
      <c r="T321" s="488">
        <f t="shared" si="187"/>
        <v>8141228</v>
      </c>
      <c r="U321" s="55">
        <f t="shared" si="187"/>
        <v>0</v>
      </c>
      <c r="V321" s="285">
        <f t="shared" si="187"/>
        <v>25000000</v>
      </c>
      <c r="W321" s="504">
        <f t="shared" si="187"/>
        <v>33141228</v>
      </c>
      <c r="X321" s="492">
        <f t="shared" si="187"/>
        <v>6930585</v>
      </c>
      <c r="Y321" s="478"/>
      <c r="Z321" s="504">
        <f>SUBTOTAL(9,Z308:Z320)</f>
        <v>58317670</v>
      </c>
      <c r="AA321" s="478">
        <f>SUBTOTAL(9,AA308:AA320)</f>
        <v>98389483</v>
      </c>
      <c r="AB321" s="422">
        <f t="shared" si="153"/>
        <v>312</v>
      </c>
    </row>
    <row r="322" spans="1:28" s="1" customFormat="1" ht="15.6" thickBot="1">
      <c r="A322" s="12">
        <f t="shared" si="148"/>
        <v>313</v>
      </c>
      <c r="B322" s="22"/>
      <c r="C322" s="22"/>
      <c r="D322" s="23" t="s">
        <v>99</v>
      </c>
      <c r="E322" s="303"/>
      <c r="F322" s="476">
        <f>SUBTOTAL(9,F306:F321,$E307:$E307)</f>
        <v>95282172</v>
      </c>
      <c r="G322" s="561"/>
      <c r="H322" s="571"/>
      <c r="I322" s="505">
        <f>SUBTOTAL(9,I306:I321)</f>
        <v>95282172</v>
      </c>
      <c r="J322" s="505">
        <f>SUBTOTAL(9,J306:J321)</f>
        <v>127655954</v>
      </c>
      <c r="K322" s="505">
        <f>SUBTOTAL(9,K306:K321)</f>
        <v>945642629</v>
      </c>
      <c r="L322" s="577">
        <f>SUBTOTAL(9,L306:L321)</f>
        <v>1168580755</v>
      </c>
      <c r="M322" s="476">
        <f>SUBTOTAL(9,M306:M321,$E307:$E307)</f>
        <v>103423400</v>
      </c>
      <c r="N322" s="561"/>
      <c r="O322" s="571"/>
      <c r="P322" s="505">
        <f>SUBTOTAL(9,P306:P321)</f>
        <v>128423400</v>
      </c>
      <c r="Q322" s="505">
        <f>SUBTOTAL(9,Q306:Q321)</f>
        <v>134586539</v>
      </c>
      <c r="R322" s="505">
        <f>SUBTOTAL(9,R306:R321)</f>
        <v>1003960299</v>
      </c>
      <c r="S322" s="577">
        <f>SUBTOTAL(9,S306:S321)</f>
        <v>1266970238</v>
      </c>
      <c r="T322" s="476">
        <f>SUBTOTAL(9,T306:T321,$E307:$E307)</f>
        <v>103423400</v>
      </c>
      <c r="U322" s="387"/>
      <c r="V322" s="477"/>
      <c r="W322" s="505">
        <f>SUBTOTAL(9,W306:W321)</f>
        <v>128423400</v>
      </c>
      <c r="X322" s="518">
        <f>SUBTOTAL(9,X306:X321)</f>
        <v>134586539</v>
      </c>
      <c r="Y322" s="519"/>
      <c r="Z322" s="533">
        <f>SUBTOTAL(9,Z306:Z321)</f>
        <v>1003960299</v>
      </c>
      <c r="AA322" s="519">
        <f>SUBTOTAL(9,AA306:AA321)</f>
        <v>1266970238</v>
      </c>
      <c r="AB322" s="422">
        <f t="shared" si="153"/>
        <v>313</v>
      </c>
    </row>
    <row r="323" spans="1:28" s="1" customFormat="1" ht="15.6" thickTop="1">
      <c r="A323" s="12">
        <f t="shared" si="148"/>
        <v>314</v>
      </c>
      <c r="B323" s="7"/>
      <c r="C323" s="7"/>
      <c r="D323" s="21"/>
      <c r="E323" s="117"/>
      <c r="F323" s="406"/>
      <c r="G323" s="6"/>
      <c r="H323" s="363"/>
      <c r="I323" s="117">
        <f t="shared" ref="I323:I334" si="188">SUM($E323,F323:H323)</f>
        <v>0</v>
      </c>
      <c r="J323" s="117"/>
      <c r="K323" s="117"/>
      <c r="L323" s="15">
        <f>SUM(I323:K323)</f>
        <v>0</v>
      </c>
      <c r="M323" s="406"/>
      <c r="N323" s="6"/>
      <c r="O323" s="363"/>
      <c r="P323" s="117">
        <f t="shared" ref="P323:P334" si="189">SUM($E323,M323:O323)</f>
        <v>0</v>
      </c>
      <c r="Q323" s="117"/>
      <c r="R323" s="117"/>
      <c r="S323" s="15">
        <f>SUM(P323:R323)</f>
        <v>0</v>
      </c>
      <c r="T323" s="406"/>
      <c r="U323" s="6"/>
      <c r="V323" s="363"/>
      <c r="W323" s="117">
        <f t="shared" ref="W323:W334" si="190">SUM($E323,T323:V323)</f>
        <v>0</v>
      </c>
      <c r="X323" s="111"/>
      <c r="Y323" s="363"/>
      <c r="Z323" s="117"/>
      <c r="AA323" s="363">
        <f t="shared" ref="AA323:AA334" si="191">SUM(W323:Z323)</f>
        <v>0</v>
      </c>
      <c r="AB323" s="422">
        <f t="shared" si="153"/>
        <v>314</v>
      </c>
    </row>
    <row r="324" spans="1:28" s="1" customFormat="1">
      <c r="A324" s="12">
        <f t="shared" si="148"/>
        <v>315</v>
      </c>
      <c r="B324" s="7" t="s">
        <v>100</v>
      </c>
      <c r="C324" s="7">
        <v>15</v>
      </c>
      <c r="D324" s="14" t="s">
        <v>101</v>
      </c>
      <c r="E324" s="180">
        <v>30814507</v>
      </c>
      <c r="F324" s="133"/>
      <c r="G324" s="28"/>
      <c r="H324" s="153"/>
      <c r="I324" s="163">
        <f t="shared" si="188"/>
        <v>30814507</v>
      </c>
      <c r="J324" s="163">
        <v>19500000</v>
      </c>
      <c r="K324" s="163">
        <v>223062766</v>
      </c>
      <c r="L324" s="15">
        <f>SUM(I324:K324)</f>
        <v>273377273</v>
      </c>
      <c r="M324" s="133"/>
      <c r="N324" s="6"/>
      <c r="O324" s="184"/>
      <c r="P324" s="180">
        <f t="shared" si="189"/>
        <v>30814507</v>
      </c>
      <c r="Q324" s="163">
        <v>19500000</v>
      </c>
      <c r="R324" s="163">
        <v>223062766</v>
      </c>
      <c r="S324" s="15">
        <f>SUM(P324:R324)</f>
        <v>273377273</v>
      </c>
      <c r="T324" s="133"/>
      <c r="U324" s="6"/>
      <c r="V324" s="184"/>
      <c r="W324" s="180">
        <f t="shared" si="190"/>
        <v>30814507</v>
      </c>
      <c r="X324" s="149">
        <v>19500000</v>
      </c>
      <c r="Y324" s="153"/>
      <c r="Z324" s="163">
        <v>223062766</v>
      </c>
      <c r="AA324" s="184">
        <f t="shared" si="191"/>
        <v>273377273</v>
      </c>
      <c r="AB324" s="422">
        <f t="shared" si="153"/>
        <v>315</v>
      </c>
    </row>
    <row r="325" spans="1:28" s="1" customFormat="1">
      <c r="A325" s="12">
        <f t="shared" si="148"/>
        <v>316</v>
      </c>
      <c r="B325" s="7"/>
      <c r="C325" s="7"/>
      <c r="D325" s="32" t="s">
        <v>91</v>
      </c>
      <c r="E325" s="117"/>
      <c r="F325" s="406"/>
      <c r="G325" s="6"/>
      <c r="H325" s="363"/>
      <c r="I325" s="117">
        <f t="shared" si="188"/>
        <v>0</v>
      </c>
      <c r="J325" s="117"/>
      <c r="K325" s="117"/>
      <c r="L325" s="15">
        <f>SUM(I325:K325)</f>
        <v>0</v>
      </c>
      <c r="M325" s="133"/>
      <c r="N325" s="6"/>
      <c r="O325" s="184"/>
      <c r="P325" s="180">
        <f t="shared" si="189"/>
        <v>0</v>
      </c>
      <c r="Q325" s="180"/>
      <c r="R325" s="180"/>
      <c r="S325" s="15">
        <f>SUM(P325:R325)</f>
        <v>0</v>
      </c>
      <c r="T325" s="133"/>
      <c r="U325" s="6"/>
      <c r="V325" s="184"/>
      <c r="W325" s="180">
        <f t="shared" si="190"/>
        <v>0</v>
      </c>
      <c r="X325" s="321"/>
      <c r="Y325" s="184"/>
      <c r="Z325" s="180"/>
      <c r="AA325" s="184">
        <f t="shared" si="191"/>
        <v>0</v>
      </c>
      <c r="AB325" s="422">
        <f t="shared" si="153"/>
        <v>316</v>
      </c>
    </row>
    <row r="326" spans="1:28" customFormat="1">
      <c r="A326" s="12">
        <f t="shared" si="148"/>
        <v>317</v>
      </c>
      <c r="B326" s="7"/>
      <c r="C326" s="162"/>
      <c r="D326" s="158" t="s">
        <v>560</v>
      </c>
      <c r="E326" s="163"/>
      <c r="F326" s="132"/>
      <c r="G326" s="129"/>
      <c r="H326" s="185"/>
      <c r="I326" s="163"/>
      <c r="J326" s="163"/>
      <c r="K326" s="163"/>
      <c r="L326" s="187"/>
      <c r="M326" s="112"/>
      <c r="N326" s="39"/>
      <c r="O326" s="184">
        <v>6000000</v>
      </c>
      <c r="P326" s="180">
        <f t="shared" si="189"/>
        <v>6000000</v>
      </c>
      <c r="Q326" s="180"/>
      <c r="R326" s="180"/>
      <c r="S326" s="188">
        <f t="shared" ref="S326:S327" si="192">SUM(P326:R326)</f>
        <v>6000000</v>
      </c>
      <c r="T326" s="112"/>
      <c r="U326" s="39"/>
      <c r="V326" s="184">
        <v>6000000</v>
      </c>
      <c r="W326" s="180">
        <f t="shared" si="190"/>
        <v>6000000</v>
      </c>
      <c r="X326" s="321"/>
      <c r="Y326" s="184"/>
      <c r="Z326" s="180"/>
      <c r="AA326" s="184">
        <f t="shared" si="191"/>
        <v>6000000</v>
      </c>
      <c r="AB326" s="422">
        <f t="shared" si="153"/>
        <v>317</v>
      </c>
    </row>
    <row r="327" spans="1:28" customFormat="1">
      <c r="A327" s="12">
        <f t="shared" si="148"/>
        <v>318</v>
      </c>
      <c r="B327" s="7"/>
      <c r="C327" s="162"/>
      <c r="D327" s="158" t="s">
        <v>557</v>
      </c>
      <c r="E327" s="163"/>
      <c r="F327" s="132"/>
      <c r="G327" s="129"/>
      <c r="H327" s="185"/>
      <c r="I327" s="163"/>
      <c r="J327" s="163"/>
      <c r="K327" s="163"/>
      <c r="L327" s="187"/>
      <c r="M327" s="133">
        <v>3557465</v>
      </c>
      <c r="N327" s="6"/>
      <c r="O327" s="184"/>
      <c r="P327" s="180">
        <f t="shared" si="189"/>
        <v>3557465</v>
      </c>
      <c r="Q327" s="180"/>
      <c r="R327" s="180"/>
      <c r="S327" s="188">
        <f t="shared" si="192"/>
        <v>3557465</v>
      </c>
      <c r="T327" s="133">
        <v>3557465</v>
      </c>
      <c r="U327" s="6"/>
      <c r="V327" s="184"/>
      <c r="W327" s="180">
        <f t="shared" si="190"/>
        <v>3557465</v>
      </c>
      <c r="X327" s="321"/>
      <c r="Y327" s="184"/>
      <c r="Z327" s="180"/>
      <c r="AA327" s="184">
        <f t="shared" si="191"/>
        <v>3557465</v>
      </c>
      <c r="AB327" s="422">
        <f t="shared" si="153"/>
        <v>318</v>
      </c>
    </row>
    <row r="328" spans="1:28" customFormat="1">
      <c r="A328" s="12">
        <f t="shared" si="148"/>
        <v>319</v>
      </c>
      <c r="B328" s="7"/>
      <c r="C328" s="162"/>
      <c r="D328" s="158"/>
      <c r="E328" s="163"/>
      <c r="F328" s="132"/>
      <c r="G328" s="129"/>
      <c r="H328" s="185"/>
      <c r="I328" s="163"/>
      <c r="J328" s="163"/>
      <c r="K328" s="163"/>
      <c r="L328" s="187"/>
      <c r="M328" s="112"/>
      <c r="N328" s="39"/>
      <c r="O328" s="184"/>
      <c r="P328" s="180">
        <f t="shared" si="189"/>
        <v>0</v>
      </c>
      <c r="Q328" s="180"/>
      <c r="R328" s="180"/>
      <c r="S328" s="188"/>
      <c r="T328" s="112"/>
      <c r="U328" s="39"/>
      <c r="V328" s="184"/>
      <c r="W328" s="180">
        <f t="shared" si="190"/>
        <v>0</v>
      </c>
      <c r="X328" s="321"/>
      <c r="Y328" s="184"/>
      <c r="Z328" s="180"/>
      <c r="AA328" s="184">
        <f t="shared" si="191"/>
        <v>0</v>
      </c>
      <c r="AB328" s="422">
        <f t="shared" si="153"/>
        <v>319</v>
      </c>
    </row>
    <row r="329" spans="1:28" s="1" customFormat="1">
      <c r="A329" s="12">
        <f t="shared" si="148"/>
        <v>320</v>
      </c>
      <c r="B329" s="7"/>
      <c r="C329" s="7"/>
      <c r="D329" s="53" t="s">
        <v>75</v>
      </c>
      <c r="E329" s="117"/>
      <c r="F329" s="112"/>
      <c r="G329" s="39"/>
      <c r="H329" s="363"/>
      <c r="I329" s="117">
        <f t="shared" si="188"/>
        <v>0</v>
      </c>
      <c r="J329" s="117"/>
      <c r="K329" s="117"/>
      <c r="L329" s="15">
        <f t="shared" ref="L329:L334" si="193">SUM(I329:K329)</f>
        <v>0</v>
      </c>
      <c r="M329" s="112"/>
      <c r="N329" s="39"/>
      <c r="O329" s="184"/>
      <c r="P329" s="180">
        <f t="shared" si="189"/>
        <v>0</v>
      </c>
      <c r="Q329" s="180"/>
      <c r="R329" s="180"/>
      <c r="S329" s="15">
        <f t="shared" ref="S329:S334" si="194">SUM(P329:R329)</f>
        <v>0</v>
      </c>
      <c r="T329" s="112"/>
      <c r="U329" s="39"/>
      <c r="V329" s="184"/>
      <c r="W329" s="180">
        <f t="shared" si="190"/>
        <v>0</v>
      </c>
      <c r="X329" s="321"/>
      <c r="Y329" s="184"/>
      <c r="Z329" s="180"/>
      <c r="AA329" s="184">
        <f t="shared" si="191"/>
        <v>0</v>
      </c>
      <c r="AB329" s="422">
        <f t="shared" si="153"/>
        <v>320</v>
      </c>
    </row>
    <row r="330" spans="1:28" s="1" customFormat="1">
      <c r="A330" s="12">
        <f t="shared" ref="A330:A393" si="195">ROW()-9</f>
        <v>321</v>
      </c>
      <c r="B330" s="7"/>
      <c r="C330" s="7"/>
      <c r="D330" s="42"/>
      <c r="E330" s="117"/>
      <c r="F330" s="112"/>
      <c r="G330" s="39"/>
      <c r="H330" s="363"/>
      <c r="I330" s="117">
        <f t="shared" si="188"/>
        <v>0</v>
      </c>
      <c r="J330" s="117"/>
      <c r="K330" s="117"/>
      <c r="L330" s="15">
        <f t="shared" si="193"/>
        <v>0</v>
      </c>
      <c r="M330" s="112"/>
      <c r="N330" s="39"/>
      <c r="O330" s="184"/>
      <c r="P330" s="180">
        <f t="shared" si="189"/>
        <v>0</v>
      </c>
      <c r="Q330" s="180"/>
      <c r="R330" s="180"/>
      <c r="S330" s="15">
        <f t="shared" si="194"/>
        <v>0</v>
      </c>
      <c r="T330" s="112"/>
      <c r="U330" s="39"/>
      <c r="V330" s="363"/>
      <c r="W330" s="117">
        <f t="shared" si="190"/>
        <v>0</v>
      </c>
      <c r="X330" s="111"/>
      <c r="Y330" s="363"/>
      <c r="Z330" s="117"/>
      <c r="AA330" s="363">
        <f t="shared" si="191"/>
        <v>0</v>
      </c>
      <c r="AB330" s="422">
        <f t="shared" si="153"/>
        <v>321</v>
      </c>
    </row>
    <row r="331" spans="1:28" s="1" customFormat="1">
      <c r="A331" s="12">
        <f t="shared" si="195"/>
        <v>322</v>
      </c>
      <c r="B331" s="7"/>
      <c r="C331" s="7"/>
      <c r="D331" s="42"/>
      <c r="E331" s="117"/>
      <c r="F331" s="112"/>
      <c r="G331" s="39"/>
      <c r="H331" s="363"/>
      <c r="I331" s="117">
        <f t="shared" si="188"/>
        <v>0</v>
      </c>
      <c r="J331" s="117"/>
      <c r="K331" s="117"/>
      <c r="L331" s="15">
        <f t="shared" si="193"/>
        <v>0</v>
      </c>
      <c r="M331" s="112"/>
      <c r="N331" s="39"/>
      <c r="O331" s="184"/>
      <c r="P331" s="180">
        <f t="shared" si="189"/>
        <v>0</v>
      </c>
      <c r="Q331" s="180"/>
      <c r="R331" s="180"/>
      <c r="S331" s="15">
        <f t="shared" si="194"/>
        <v>0</v>
      </c>
      <c r="T331" s="112"/>
      <c r="U331" s="39"/>
      <c r="V331" s="363"/>
      <c r="W331" s="117">
        <f t="shared" si="190"/>
        <v>0</v>
      </c>
      <c r="X331" s="111"/>
      <c r="Y331" s="363"/>
      <c r="Z331" s="117"/>
      <c r="AA331" s="363">
        <f t="shared" si="191"/>
        <v>0</v>
      </c>
      <c r="AB331" s="422">
        <f t="shared" si="153"/>
        <v>322</v>
      </c>
    </row>
    <row r="332" spans="1:28" s="1" customFormat="1">
      <c r="A332" s="12">
        <f t="shared" si="195"/>
        <v>323</v>
      </c>
      <c r="B332" s="7"/>
      <c r="C332" s="7"/>
      <c r="D332" s="53" t="s">
        <v>63</v>
      </c>
      <c r="E332" s="117"/>
      <c r="F332" s="112"/>
      <c r="G332" s="39"/>
      <c r="H332" s="363"/>
      <c r="I332" s="117">
        <f t="shared" si="188"/>
        <v>0</v>
      </c>
      <c r="J332" s="117"/>
      <c r="K332" s="117"/>
      <c r="L332" s="15">
        <f t="shared" si="193"/>
        <v>0</v>
      </c>
      <c r="M332" s="112"/>
      <c r="N332" s="39"/>
      <c r="O332" s="184"/>
      <c r="P332" s="180">
        <f t="shared" si="189"/>
        <v>0</v>
      </c>
      <c r="Q332" s="180"/>
      <c r="R332" s="180"/>
      <c r="S332" s="15">
        <f t="shared" si="194"/>
        <v>0</v>
      </c>
      <c r="T332" s="112"/>
      <c r="U332" s="39"/>
      <c r="V332" s="363"/>
      <c r="W332" s="117">
        <f t="shared" si="190"/>
        <v>0</v>
      </c>
      <c r="X332" s="111"/>
      <c r="Y332" s="363"/>
      <c r="Z332" s="117"/>
      <c r="AA332" s="363">
        <f t="shared" si="191"/>
        <v>0</v>
      </c>
      <c r="AB332" s="422">
        <f t="shared" ref="AB332:AB395" si="196">A332</f>
        <v>323</v>
      </c>
    </row>
    <row r="333" spans="1:28" s="1" customFormat="1">
      <c r="A333" s="12">
        <f t="shared" si="195"/>
        <v>324</v>
      </c>
      <c r="B333" s="7"/>
      <c r="C333" s="7"/>
      <c r="D333" s="42"/>
      <c r="E333" s="117"/>
      <c r="F333" s="112"/>
      <c r="G333" s="39"/>
      <c r="H333" s="363"/>
      <c r="I333" s="117"/>
      <c r="J333" s="117"/>
      <c r="K333" s="117"/>
      <c r="L333" s="15"/>
      <c r="M333" s="112"/>
      <c r="N333" s="39"/>
      <c r="O333" s="363"/>
      <c r="P333" s="117"/>
      <c r="Q333" s="117"/>
      <c r="R333" s="117"/>
      <c r="S333" s="15">
        <f t="shared" si="194"/>
        <v>0</v>
      </c>
      <c r="T333" s="112"/>
      <c r="U333" s="39"/>
      <c r="V333" s="363"/>
      <c r="W333" s="117">
        <f t="shared" si="190"/>
        <v>0</v>
      </c>
      <c r="X333" s="111"/>
      <c r="Y333" s="363"/>
      <c r="Z333" s="117"/>
      <c r="AA333" s="363">
        <f t="shared" si="191"/>
        <v>0</v>
      </c>
      <c r="AB333" s="422">
        <f t="shared" si="196"/>
        <v>324</v>
      </c>
    </row>
    <row r="334" spans="1:28" s="1" customFormat="1">
      <c r="A334" s="12">
        <f t="shared" si="195"/>
        <v>325</v>
      </c>
      <c r="B334" s="7"/>
      <c r="C334" s="7"/>
      <c r="D334" s="42"/>
      <c r="E334" s="117"/>
      <c r="F334" s="112"/>
      <c r="G334" s="39"/>
      <c r="H334" s="363"/>
      <c r="I334" s="117">
        <f t="shared" si="188"/>
        <v>0</v>
      </c>
      <c r="J334" s="117"/>
      <c r="K334" s="117"/>
      <c r="L334" s="15">
        <f t="shared" si="193"/>
        <v>0</v>
      </c>
      <c r="M334" s="112"/>
      <c r="N334" s="39"/>
      <c r="O334" s="363"/>
      <c r="P334" s="117">
        <f t="shared" si="189"/>
        <v>0</v>
      </c>
      <c r="Q334" s="117"/>
      <c r="R334" s="117"/>
      <c r="S334" s="15">
        <f t="shared" si="194"/>
        <v>0</v>
      </c>
      <c r="T334" s="112"/>
      <c r="U334" s="39"/>
      <c r="V334" s="363"/>
      <c r="W334" s="117">
        <f t="shared" si="190"/>
        <v>0</v>
      </c>
      <c r="X334" s="111"/>
      <c r="Y334" s="363"/>
      <c r="Z334" s="117"/>
      <c r="AA334" s="363">
        <f t="shared" si="191"/>
        <v>0</v>
      </c>
      <c r="AB334" s="422">
        <f t="shared" si="196"/>
        <v>325</v>
      </c>
    </row>
    <row r="335" spans="1:28" s="1" customFormat="1">
      <c r="A335" s="12">
        <f t="shared" si="195"/>
        <v>326</v>
      </c>
      <c r="B335" s="7"/>
      <c r="C335" s="7"/>
      <c r="D335" s="62" t="s">
        <v>40</v>
      </c>
      <c r="E335" s="117"/>
      <c r="F335" s="170">
        <f t="shared" ref="F335:L335" si="197">SUBTOTAL(9,F325:F334)</f>
        <v>0</v>
      </c>
      <c r="G335" s="40">
        <f t="shared" si="197"/>
        <v>0</v>
      </c>
      <c r="H335" s="171">
        <f t="shared" si="197"/>
        <v>0</v>
      </c>
      <c r="I335" s="504">
        <f t="shared" si="197"/>
        <v>0</v>
      </c>
      <c r="J335" s="504">
        <f t="shared" si="197"/>
        <v>0</v>
      </c>
      <c r="K335" s="504">
        <f t="shared" si="197"/>
        <v>0</v>
      </c>
      <c r="L335" s="56">
        <f t="shared" si="197"/>
        <v>0</v>
      </c>
      <c r="M335" s="170">
        <f t="shared" ref="M335:S335" si="198">SUBTOTAL(9,M325:M334)</f>
        <v>3557465</v>
      </c>
      <c r="N335" s="40">
        <f t="shared" si="198"/>
        <v>0</v>
      </c>
      <c r="O335" s="171">
        <f t="shared" si="198"/>
        <v>6000000</v>
      </c>
      <c r="P335" s="504">
        <f t="shared" si="198"/>
        <v>9557465</v>
      </c>
      <c r="Q335" s="504">
        <f t="shared" si="198"/>
        <v>0</v>
      </c>
      <c r="R335" s="504">
        <f t="shared" si="198"/>
        <v>0</v>
      </c>
      <c r="S335" s="56">
        <f t="shared" si="198"/>
        <v>9557465</v>
      </c>
      <c r="T335" s="170">
        <f t="shared" ref="T335:AA335" si="199">SUBTOTAL(9,T325:T334)</f>
        <v>3557465</v>
      </c>
      <c r="U335" s="40">
        <f t="shared" si="199"/>
        <v>0</v>
      </c>
      <c r="V335" s="171">
        <f t="shared" si="199"/>
        <v>6000000</v>
      </c>
      <c r="W335" s="504">
        <f t="shared" si="199"/>
        <v>9557465</v>
      </c>
      <c r="X335" s="492">
        <f t="shared" si="199"/>
        <v>0</v>
      </c>
      <c r="Y335" s="478"/>
      <c r="Z335" s="504">
        <f t="shared" si="199"/>
        <v>0</v>
      </c>
      <c r="AA335" s="478">
        <f t="shared" si="199"/>
        <v>9557465</v>
      </c>
      <c r="AB335" s="422">
        <f t="shared" si="196"/>
        <v>326</v>
      </c>
    </row>
    <row r="336" spans="1:28" s="1" customFormat="1" ht="15.6" thickBot="1">
      <c r="A336" s="12">
        <f t="shared" si="195"/>
        <v>327</v>
      </c>
      <c r="B336" s="22"/>
      <c r="C336" s="22"/>
      <c r="D336" s="63" t="s">
        <v>102</v>
      </c>
      <c r="E336" s="303"/>
      <c r="F336" s="476">
        <f>SUBTOTAL(9,F323:F335,$E324:$E324)</f>
        <v>30814507</v>
      </c>
      <c r="G336" s="561"/>
      <c r="H336" s="571"/>
      <c r="I336" s="176">
        <f>SUBTOTAL(9,I323:I335)</f>
        <v>30814507</v>
      </c>
      <c r="J336" s="176">
        <f>SUBTOTAL(9,J323:J335)</f>
        <v>19500000</v>
      </c>
      <c r="K336" s="176">
        <f>SUBTOTAL(9,K323:K335)</f>
        <v>223062766</v>
      </c>
      <c r="L336" s="562">
        <f>SUBTOTAL(9,L323:L335)</f>
        <v>273377273</v>
      </c>
      <c r="M336" s="476">
        <f>SUBTOTAL(9,M323:M335,$E324:$E324)</f>
        <v>34371972</v>
      </c>
      <c r="N336" s="561"/>
      <c r="O336" s="571"/>
      <c r="P336" s="176">
        <f>SUBTOTAL(9,P323:P335)</f>
        <v>40371972</v>
      </c>
      <c r="Q336" s="176">
        <f>SUBTOTAL(9,Q323:Q335)</f>
        <v>19500000</v>
      </c>
      <c r="R336" s="176">
        <f>SUBTOTAL(9,R323:R335)</f>
        <v>223062766</v>
      </c>
      <c r="S336" s="562">
        <f>SUBTOTAL(9,S323:S335)</f>
        <v>282934738</v>
      </c>
      <c r="T336" s="476">
        <f>SUBTOTAL(9,T323:T335,$E324:$E324)</f>
        <v>34371972</v>
      </c>
      <c r="U336" s="387"/>
      <c r="V336" s="477"/>
      <c r="W336" s="176">
        <f>SUBTOTAL(9,W323:W335)</f>
        <v>40371972</v>
      </c>
      <c r="X336" s="523">
        <f>SUBTOTAL(9,X323:X335)</f>
        <v>19500000</v>
      </c>
      <c r="Y336" s="508"/>
      <c r="Z336" s="532">
        <f>SUBTOTAL(9,Z323:Z335)</f>
        <v>223062766</v>
      </c>
      <c r="AA336" s="508">
        <f>SUBTOTAL(9,AA323:AA335)</f>
        <v>282934738</v>
      </c>
      <c r="AB336" s="422">
        <f t="shared" si="196"/>
        <v>327</v>
      </c>
    </row>
    <row r="337" spans="1:28" s="1" customFormat="1" ht="15.6" thickTop="1">
      <c r="A337" s="12">
        <f t="shared" si="195"/>
        <v>328</v>
      </c>
      <c r="B337" s="7"/>
      <c r="C337" s="7"/>
      <c r="D337" s="60"/>
      <c r="E337" s="117"/>
      <c r="F337" s="406"/>
      <c r="G337" s="6"/>
      <c r="H337" s="363"/>
      <c r="I337" s="117">
        <f t="shared" ref="I337:I346" si="200">SUM($E337,F337:H337)</f>
        <v>0</v>
      </c>
      <c r="J337" s="117"/>
      <c r="K337" s="117"/>
      <c r="L337" s="15">
        <f t="shared" ref="L337:L348" si="201">SUM(I337:K337)</f>
        <v>0</v>
      </c>
      <c r="M337" s="406"/>
      <c r="N337" s="6"/>
      <c r="O337" s="363"/>
      <c r="P337" s="117">
        <f t="shared" ref="P337:P346" si="202">SUM($E337,M337:O337)</f>
        <v>0</v>
      </c>
      <c r="Q337" s="117"/>
      <c r="R337" s="117"/>
      <c r="S337" s="15">
        <f t="shared" ref="S337:S348" si="203">SUM(P337:R337)</f>
        <v>0</v>
      </c>
      <c r="T337" s="406"/>
      <c r="U337" s="6"/>
      <c r="V337" s="363"/>
      <c r="W337" s="117">
        <f t="shared" ref="W337:W348" si="204">SUM($E337,T337:V337)</f>
        <v>0</v>
      </c>
      <c r="X337" s="111"/>
      <c r="Y337" s="363"/>
      <c r="Z337" s="117"/>
      <c r="AA337" s="363">
        <f t="shared" ref="AA337:AA348" si="205">SUM(W337:Z337)</f>
        <v>0</v>
      </c>
      <c r="AB337" s="422">
        <f t="shared" si="196"/>
        <v>328</v>
      </c>
    </row>
    <row r="338" spans="1:28" s="1" customFormat="1">
      <c r="A338" s="12">
        <f t="shared" si="195"/>
        <v>329</v>
      </c>
      <c r="B338" s="7" t="s">
        <v>103</v>
      </c>
      <c r="C338" s="7">
        <v>16</v>
      </c>
      <c r="D338" s="14" t="s">
        <v>104</v>
      </c>
      <c r="E338" s="180">
        <v>16482897</v>
      </c>
      <c r="F338" s="133"/>
      <c r="G338" s="28"/>
      <c r="H338" s="153"/>
      <c r="I338" s="163">
        <f>SUM($E338,F338:H338)</f>
        <v>16482897</v>
      </c>
      <c r="J338" s="163">
        <v>21000000</v>
      </c>
      <c r="K338" s="163">
        <v>211457613</v>
      </c>
      <c r="L338" s="15">
        <f t="shared" si="201"/>
        <v>248940510</v>
      </c>
      <c r="M338" s="133"/>
      <c r="N338" s="6"/>
      <c r="O338" s="184"/>
      <c r="P338" s="180">
        <f t="shared" si="202"/>
        <v>16482897</v>
      </c>
      <c r="Q338" s="163">
        <v>21000000</v>
      </c>
      <c r="R338" s="163">
        <v>211457613</v>
      </c>
      <c r="S338" s="15">
        <f t="shared" si="203"/>
        <v>248940510</v>
      </c>
      <c r="T338" s="133"/>
      <c r="U338" s="6"/>
      <c r="V338" s="184"/>
      <c r="W338" s="180">
        <f t="shared" si="204"/>
        <v>16482897</v>
      </c>
      <c r="X338" s="149">
        <v>21000000</v>
      </c>
      <c r="Y338" s="153"/>
      <c r="Z338" s="163">
        <v>211457613</v>
      </c>
      <c r="AA338" s="184">
        <f t="shared" si="205"/>
        <v>248940510</v>
      </c>
      <c r="AB338" s="422">
        <f t="shared" si="196"/>
        <v>329</v>
      </c>
    </row>
    <row r="339" spans="1:28" s="1" customFormat="1">
      <c r="A339" s="12">
        <f t="shared" si="195"/>
        <v>330</v>
      </c>
      <c r="B339" s="7"/>
      <c r="C339" s="7"/>
      <c r="D339" s="32" t="s">
        <v>91</v>
      </c>
      <c r="E339" s="117"/>
      <c r="F339" s="406"/>
      <c r="G339" s="6"/>
      <c r="H339" s="363"/>
      <c r="I339" s="117">
        <f t="shared" si="200"/>
        <v>0</v>
      </c>
      <c r="J339" s="117"/>
      <c r="K339" s="117"/>
      <c r="L339" s="15">
        <f t="shared" si="201"/>
        <v>0</v>
      </c>
      <c r="M339" s="133"/>
      <c r="N339" s="6"/>
      <c r="O339" s="184"/>
      <c r="P339" s="180">
        <f t="shared" si="202"/>
        <v>0</v>
      </c>
      <c r="Q339" s="180"/>
      <c r="R339" s="180"/>
      <c r="S339" s="15">
        <f t="shared" si="203"/>
        <v>0</v>
      </c>
      <c r="T339" s="133"/>
      <c r="U339" s="6"/>
      <c r="V339" s="184"/>
      <c r="W339" s="180">
        <f t="shared" si="204"/>
        <v>0</v>
      </c>
      <c r="X339" s="321"/>
      <c r="Y339" s="184"/>
      <c r="Z339" s="180"/>
      <c r="AA339" s="184">
        <f t="shared" si="205"/>
        <v>0</v>
      </c>
      <c r="AB339" s="422">
        <f t="shared" si="196"/>
        <v>330</v>
      </c>
    </row>
    <row r="340" spans="1:28" customFormat="1">
      <c r="A340" s="12">
        <f t="shared" si="195"/>
        <v>331</v>
      </c>
      <c r="B340" s="7"/>
      <c r="C340" s="162"/>
      <c r="D340" s="158" t="s">
        <v>560</v>
      </c>
      <c r="E340" s="163"/>
      <c r="F340" s="160"/>
      <c r="G340" s="98"/>
      <c r="H340" s="185"/>
      <c r="I340" s="163"/>
      <c r="J340" s="163"/>
      <c r="K340" s="163"/>
      <c r="L340" s="187"/>
      <c r="M340" s="112"/>
      <c r="N340" s="39"/>
      <c r="O340" s="184">
        <v>6000000</v>
      </c>
      <c r="P340" s="180">
        <f t="shared" si="202"/>
        <v>6000000</v>
      </c>
      <c r="Q340" s="180"/>
      <c r="R340" s="180"/>
      <c r="S340" s="188">
        <f t="shared" si="203"/>
        <v>6000000</v>
      </c>
      <c r="T340" s="112"/>
      <c r="U340" s="39"/>
      <c r="V340" s="184">
        <v>6000000</v>
      </c>
      <c r="W340" s="180">
        <f t="shared" si="204"/>
        <v>6000000</v>
      </c>
      <c r="X340" s="321"/>
      <c r="Y340" s="184"/>
      <c r="Z340" s="180"/>
      <c r="AA340" s="184">
        <f t="shared" si="205"/>
        <v>6000000</v>
      </c>
      <c r="AB340" s="422">
        <f t="shared" si="196"/>
        <v>331</v>
      </c>
    </row>
    <row r="341" spans="1:28" customFormat="1">
      <c r="A341" s="12">
        <f t="shared" si="195"/>
        <v>332</v>
      </c>
      <c r="B341" s="7"/>
      <c r="C341" s="162"/>
      <c r="D341" s="158" t="s">
        <v>557</v>
      </c>
      <c r="E341" s="163"/>
      <c r="F341" s="132"/>
      <c r="G341" s="129"/>
      <c r="H341" s="185"/>
      <c r="I341" s="163"/>
      <c r="J341" s="163"/>
      <c r="K341" s="163"/>
      <c r="L341" s="187"/>
      <c r="M341" s="133">
        <v>2970832</v>
      </c>
      <c r="N341" s="6"/>
      <c r="O341" s="184"/>
      <c r="P341" s="180">
        <f t="shared" si="202"/>
        <v>2970832</v>
      </c>
      <c r="Q341" s="180"/>
      <c r="R341" s="180"/>
      <c r="S341" s="188">
        <f t="shared" si="203"/>
        <v>2970832</v>
      </c>
      <c r="T341" s="133">
        <v>2970832</v>
      </c>
      <c r="U341" s="6"/>
      <c r="V341" s="184"/>
      <c r="W341" s="180">
        <f t="shared" si="204"/>
        <v>2970832</v>
      </c>
      <c r="X341" s="321"/>
      <c r="Y341" s="184"/>
      <c r="Z341" s="180"/>
      <c r="AA341" s="184">
        <f t="shared" si="205"/>
        <v>2970832</v>
      </c>
      <c r="AB341" s="422">
        <f t="shared" si="196"/>
        <v>332</v>
      </c>
    </row>
    <row r="342" spans="1:28" s="1" customFormat="1">
      <c r="A342" s="12">
        <f t="shared" si="195"/>
        <v>333</v>
      </c>
      <c r="B342" s="7"/>
      <c r="C342" s="7"/>
      <c r="D342" s="42"/>
      <c r="E342" s="117"/>
      <c r="F342" s="112"/>
      <c r="G342" s="39"/>
      <c r="H342" s="363"/>
      <c r="I342" s="117">
        <f t="shared" si="200"/>
        <v>0</v>
      </c>
      <c r="J342" s="117"/>
      <c r="K342" s="117"/>
      <c r="L342" s="15">
        <f t="shared" si="201"/>
        <v>0</v>
      </c>
      <c r="M342" s="112"/>
      <c r="N342" s="39"/>
      <c r="O342" s="184"/>
      <c r="P342" s="180">
        <f t="shared" si="202"/>
        <v>0</v>
      </c>
      <c r="Q342" s="180"/>
      <c r="R342" s="180"/>
      <c r="S342" s="15">
        <f t="shared" si="203"/>
        <v>0</v>
      </c>
      <c r="T342" s="112"/>
      <c r="U342" s="39"/>
      <c r="V342" s="184"/>
      <c r="W342" s="180">
        <f t="shared" si="204"/>
        <v>0</v>
      </c>
      <c r="X342" s="321"/>
      <c r="Y342" s="184"/>
      <c r="Z342" s="180"/>
      <c r="AA342" s="184">
        <f t="shared" si="205"/>
        <v>0</v>
      </c>
      <c r="AB342" s="422">
        <f t="shared" si="196"/>
        <v>333</v>
      </c>
    </row>
    <row r="343" spans="1:28" s="1" customFormat="1">
      <c r="A343" s="12">
        <f t="shared" si="195"/>
        <v>334</v>
      </c>
      <c r="B343" s="7"/>
      <c r="C343" s="7"/>
      <c r="D343" s="53" t="s">
        <v>75</v>
      </c>
      <c r="E343" s="117"/>
      <c r="F343" s="112"/>
      <c r="G343" s="39"/>
      <c r="H343" s="363"/>
      <c r="I343" s="117">
        <f t="shared" si="200"/>
        <v>0</v>
      </c>
      <c r="J343" s="117"/>
      <c r="K343" s="117"/>
      <c r="L343" s="15">
        <f t="shared" si="201"/>
        <v>0</v>
      </c>
      <c r="M343" s="112"/>
      <c r="N343" s="39"/>
      <c r="O343" s="184"/>
      <c r="P343" s="180">
        <f t="shared" si="202"/>
        <v>0</v>
      </c>
      <c r="Q343" s="180"/>
      <c r="R343" s="180"/>
      <c r="S343" s="15">
        <f t="shared" si="203"/>
        <v>0</v>
      </c>
      <c r="T343" s="112"/>
      <c r="U343" s="39"/>
      <c r="V343" s="184"/>
      <c r="W343" s="180">
        <f t="shared" si="204"/>
        <v>0</v>
      </c>
      <c r="X343" s="321"/>
      <c r="Y343" s="184"/>
      <c r="Z343" s="180"/>
      <c r="AA343" s="184">
        <f t="shared" si="205"/>
        <v>0</v>
      </c>
      <c r="AB343" s="422">
        <f t="shared" si="196"/>
        <v>334</v>
      </c>
    </row>
    <row r="344" spans="1:28" s="1" customFormat="1">
      <c r="A344" s="12">
        <f t="shared" si="195"/>
        <v>335</v>
      </c>
      <c r="B344" s="7"/>
      <c r="C344" s="7"/>
      <c r="D344" s="42"/>
      <c r="E344" s="117"/>
      <c r="F344" s="112"/>
      <c r="G344" s="39"/>
      <c r="H344" s="363"/>
      <c r="I344" s="117">
        <f t="shared" si="200"/>
        <v>0</v>
      </c>
      <c r="J344" s="117"/>
      <c r="K344" s="117"/>
      <c r="L344" s="15">
        <f t="shared" si="201"/>
        <v>0</v>
      </c>
      <c r="M344" s="112"/>
      <c r="N344" s="39"/>
      <c r="O344" s="184"/>
      <c r="P344" s="180">
        <f t="shared" si="202"/>
        <v>0</v>
      </c>
      <c r="Q344" s="180"/>
      <c r="R344" s="180"/>
      <c r="S344" s="15">
        <f t="shared" si="203"/>
        <v>0</v>
      </c>
      <c r="T344" s="112"/>
      <c r="U344" s="39"/>
      <c r="V344" s="184"/>
      <c r="W344" s="180">
        <f t="shared" si="204"/>
        <v>0</v>
      </c>
      <c r="X344" s="321"/>
      <c r="Y344" s="184"/>
      <c r="Z344" s="180"/>
      <c r="AA344" s="184">
        <f t="shared" si="205"/>
        <v>0</v>
      </c>
      <c r="AB344" s="422">
        <f t="shared" si="196"/>
        <v>335</v>
      </c>
    </row>
    <row r="345" spans="1:28" s="1" customFormat="1">
      <c r="A345" s="12">
        <f t="shared" si="195"/>
        <v>336</v>
      </c>
      <c r="B345" s="7"/>
      <c r="C345" s="7"/>
      <c r="D345" s="42"/>
      <c r="E345" s="117"/>
      <c r="F345" s="112"/>
      <c r="G345" s="39"/>
      <c r="H345" s="363"/>
      <c r="I345" s="117">
        <f t="shared" si="200"/>
        <v>0</v>
      </c>
      <c r="J345" s="117"/>
      <c r="K345" s="117"/>
      <c r="L345" s="15">
        <f t="shared" si="201"/>
        <v>0</v>
      </c>
      <c r="M345" s="112"/>
      <c r="N345" s="39"/>
      <c r="O345" s="363"/>
      <c r="P345" s="117">
        <f t="shared" si="202"/>
        <v>0</v>
      </c>
      <c r="Q345" s="117"/>
      <c r="R345" s="117"/>
      <c r="S345" s="15">
        <f t="shared" si="203"/>
        <v>0</v>
      </c>
      <c r="T345" s="112"/>
      <c r="U345" s="39"/>
      <c r="V345" s="363"/>
      <c r="W345" s="117">
        <f t="shared" si="204"/>
        <v>0</v>
      </c>
      <c r="X345" s="111"/>
      <c r="Y345" s="363"/>
      <c r="Z345" s="117"/>
      <c r="AA345" s="363">
        <f t="shared" si="205"/>
        <v>0</v>
      </c>
      <c r="AB345" s="422">
        <f t="shared" si="196"/>
        <v>336</v>
      </c>
    </row>
    <row r="346" spans="1:28" s="1" customFormat="1">
      <c r="A346" s="12">
        <f t="shared" si="195"/>
        <v>337</v>
      </c>
      <c r="B346" s="7"/>
      <c r="C346" s="7"/>
      <c r="D346" s="53" t="s">
        <v>63</v>
      </c>
      <c r="E346" s="117"/>
      <c r="F346" s="112"/>
      <c r="G346" s="39"/>
      <c r="H346" s="363"/>
      <c r="I346" s="117">
        <f t="shared" si="200"/>
        <v>0</v>
      </c>
      <c r="J346" s="117"/>
      <c r="K346" s="117"/>
      <c r="L346" s="15">
        <f t="shared" si="201"/>
        <v>0</v>
      </c>
      <c r="M346" s="112"/>
      <c r="N346" s="39"/>
      <c r="O346" s="363"/>
      <c r="P346" s="117">
        <f t="shared" si="202"/>
        <v>0</v>
      </c>
      <c r="Q346" s="117"/>
      <c r="R346" s="117"/>
      <c r="S346" s="15">
        <f t="shared" si="203"/>
        <v>0</v>
      </c>
      <c r="T346" s="112"/>
      <c r="U346" s="39"/>
      <c r="V346" s="363"/>
      <c r="W346" s="117">
        <f t="shared" si="204"/>
        <v>0</v>
      </c>
      <c r="X346" s="111"/>
      <c r="Y346" s="363"/>
      <c r="Z346" s="117"/>
      <c r="AA346" s="363">
        <f t="shared" si="205"/>
        <v>0</v>
      </c>
      <c r="AB346" s="422">
        <f t="shared" si="196"/>
        <v>337</v>
      </c>
    </row>
    <row r="347" spans="1:28" s="1" customFormat="1">
      <c r="A347" s="12">
        <f t="shared" si="195"/>
        <v>338</v>
      </c>
      <c r="B347" s="7"/>
      <c r="C347" s="7"/>
      <c r="D347" s="109"/>
      <c r="E347" s="117"/>
      <c r="F347" s="112"/>
      <c r="G347" s="39"/>
      <c r="H347" s="363"/>
      <c r="I347" s="117"/>
      <c r="J347" s="117"/>
      <c r="K347" s="115"/>
      <c r="L347" s="15">
        <f t="shared" si="201"/>
        <v>0</v>
      </c>
      <c r="M347" s="112"/>
      <c r="N347" s="39"/>
      <c r="O347" s="363"/>
      <c r="P347" s="117"/>
      <c r="Q347" s="117"/>
      <c r="R347" s="115"/>
      <c r="S347" s="15">
        <f t="shared" si="203"/>
        <v>0</v>
      </c>
      <c r="T347" s="112"/>
      <c r="U347" s="39"/>
      <c r="V347" s="363"/>
      <c r="W347" s="117">
        <f t="shared" si="204"/>
        <v>0</v>
      </c>
      <c r="X347" s="111"/>
      <c r="Y347" s="363"/>
      <c r="Z347" s="115"/>
      <c r="AA347" s="363">
        <f t="shared" si="205"/>
        <v>0</v>
      </c>
      <c r="AB347" s="422">
        <f t="shared" si="196"/>
        <v>338</v>
      </c>
    </row>
    <row r="348" spans="1:28" s="1" customFormat="1">
      <c r="A348" s="12">
        <f t="shared" si="195"/>
        <v>339</v>
      </c>
      <c r="B348" s="7"/>
      <c r="C348" s="7"/>
      <c r="D348" s="42"/>
      <c r="E348" s="117"/>
      <c r="F348" s="112"/>
      <c r="G348" s="39"/>
      <c r="H348" s="363"/>
      <c r="I348" s="117">
        <f>SUM($E348,F348:H348)</f>
        <v>0</v>
      </c>
      <c r="J348" s="117"/>
      <c r="K348" s="117"/>
      <c r="L348" s="15">
        <f t="shared" si="201"/>
        <v>0</v>
      </c>
      <c r="M348" s="112"/>
      <c r="N348" s="39"/>
      <c r="O348" s="363"/>
      <c r="P348" s="117">
        <f>SUM($E348,M348:O348)</f>
        <v>0</v>
      </c>
      <c r="Q348" s="117"/>
      <c r="R348" s="117"/>
      <c r="S348" s="15">
        <f t="shared" si="203"/>
        <v>0</v>
      </c>
      <c r="T348" s="112"/>
      <c r="U348" s="39"/>
      <c r="V348" s="363"/>
      <c r="W348" s="117">
        <f t="shared" si="204"/>
        <v>0</v>
      </c>
      <c r="X348" s="111"/>
      <c r="Y348" s="363"/>
      <c r="Z348" s="117"/>
      <c r="AA348" s="363">
        <f t="shared" si="205"/>
        <v>0</v>
      </c>
      <c r="AB348" s="422">
        <f t="shared" si="196"/>
        <v>339</v>
      </c>
    </row>
    <row r="349" spans="1:28" s="1" customFormat="1">
      <c r="A349" s="12">
        <f t="shared" si="195"/>
        <v>340</v>
      </c>
      <c r="B349" s="7"/>
      <c r="C349" s="7"/>
      <c r="D349" s="62" t="s">
        <v>40</v>
      </c>
      <c r="E349" s="117"/>
      <c r="F349" s="170">
        <f t="shared" ref="F349:V349" si="206">SUBTOTAL(9,F339:F348)</f>
        <v>0</v>
      </c>
      <c r="G349" s="40">
        <f t="shared" si="206"/>
        <v>0</v>
      </c>
      <c r="H349" s="171">
        <f t="shared" si="206"/>
        <v>0</v>
      </c>
      <c r="I349" s="504">
        <f t="shared" si="206"/>
        <v>0</v>
      </c>
      <c r="J349" s="504">
        <f t="shared" si="206"/>
        <v>0</v>
      </c>
      <c r="K349" s="504">
        <f t="shared" si="206"/>
        <v>0</v>
      </c>
      <c r="L349" s="56">
        <f t="shared" si="206"/>
        <v>0</v>
      </c>
      <c r="M349" s="170">
        <f t="shared" si="206"/>
        <v>2970832</v>
      </c>
      <c r="N349" s="40">
        <f t="shared" si="206"/>
        <v>0</v>
      </c>
      <c r="O349" s="171">
        <f t="shared" si="206"/>
        <v>6000000</v>
      </c>
      <c r="P349" s="504">
        <f t="shared" si="206"/>
        <v>8970832</v>
      </c>
      <c r="Q349" s="504">
        <f t="shared" si="206"/>
        <v>0</v>
      </c>
      <c r="R349" s="504">
        <f t="shared" si="206"/>
        <v>0</v>
      </c>
      <c r="S349" s="56">
        <f t="shared" si="206"/>
        <v>8970832</v>
      </c>
      <c r="T349" s="170">
        <f t="shared" si="206"/>
        <v>2970832</v>
      </c>
      <c r="U349" s="40">
        <f t="shared" si="206"/>
        <v>0</v>
      </c>
      <c r="V349" s="171">
        <f t="shared" si="206"/>
        <v>6000000</v>
      </c>
      <c r="W349" s="504">
        <f>SUBTOTAL(9,W339:W348)</f>
        <v>8970832</v>
      </c>
      <c r="X349" s="492">
        <f>SUBTOTAL(9,X339:X348)</f>
        <v>0</v>
      </c>
      <c r="Y349" s="478"/>
      <c r="Z349" s="504">
        <f>SUBTOTAL(9,Z339:Z348)</f>
        <v>0</v>
      </c>
      <c r="AA349" s="478">
        <f>SUBTOTAL(9,AA339:AA348)</f>
        <v>8970832</v>
      </c>
      <c r="AB349" s="422">
        <f t="shared" si="196"/>
        <v>340</v>
      </c>
    </row>
    <row r="350" spans="1:28" s="1" customFormat="1" ht="15.6" thickBot="1">
      <c r="A350" s="12">
        <f t="shared" si="195"/>
        <v>341</v>
      </c>
      <c r="B350" s="22"/>
      <c r="C350" s="22"/>
      <c r="D350" s="63" t="s">
        <v>105</v>
      </c>
      <c r="E350" s="303"/>
      <c r="F350" s="476">
        <f>SUBTOTAL(9,F337:F349,$E338:$E338)</f>
        <v>16482897</v>
      </c>
      <c r="G350" s="561"/>
      <c r="H350" s="571"/>
      <c r="I350" s="176">
        <f>SUBTOTAL(9,I337:I349)</f>
        <v>16482897</v>
      </c>
      <c r="J350" s="176">
        <f>SUBTOTAL(9,J337:J349)</f>
        <v>21000000</v>
      </c>
      <c r="K350" s="176">
        <f>SUBTOTAL(9,K337:K349)</f>
        <v>211457613</v>
      </c>
      <c r="L350" s="562">
        <f>SUBTOTAL(9,L337:L349)</f>
        <v>248940510</v>
      </c>
      <c r="M350" s="476">
        <f>SUBTOTAL(9,M337:M349,$E338:$E338)</f>
        <v>19453729</v>
      </c>
      <c r="N350" s="561"/>
      <c r="O350" s="571"/>
      <c r="P350" s="176">
        <f>SUBTOTAL(9,P337:P349)</f>
        <v>25453729</v>
      </c>
      <c r="Q350" s="176">
        <f>SUBTOTAL(9,Q337:Q349)</f>
        <v>21000000</v>
      </c>
      <c r="R350" s="176">
        <f>SUBTOTAL(9,R337:R349)</f>
        <v>211457613</v>
      </c>
      <c r="S350" s="562">
        <f>SUBTOTAL(9,S337:S349)</f>
        <v>257911342</v>
      </c>
      <c r="T350" s="476">
        <f>SUBTOTAL(9,T337:T349,$E338:$E338)</f>
        <v>19453729</v>
      </c>
      <c r="U350" s="387"/>
      <c r="V350" s="477"/>
      <c r="W350" s="176">
        <f>SUBTOTAL(9,W337:W349)</f>
        <v>25453729</v>
      </c>
      <c r="X350" s="523">
        <f>SUBTOTAL(9,X337:X349)</f>
        <v>21000000</v>
      </c>
      <c r="Y350" s="508"/>
      <c r="Z350" s="532">
        <f>SUBTOTAL(9,Z337:Z349)</f>
        <v>211457613</v>
      </c>
      <c r="AA350" s="508">
        <f>SUBTOTAL(9,AA337:AA349)</f>
        <v>257911342</v>
      </c>
      <c r="AB350" s="422">
        <f t="shared" si="196"/>
        <v>341</v>
      </c>
    </row>
    <row r="351" spans="1:28" s="1" customFormat="1" ht="15.6" thickTop="1">
      <c r="A351" s="12">
        <f t="shared" si="195"/>
        <v>342</v>
      </c>
      <c r="B351" s="7"/>
      <c r="C351" s="7"/>
      <c r="D351" s="60"/>
      <c r="E351" s="117"/>
      <c r="F351" s="406"/>
      <c r="G351" s="6"/>
      <c r="H351" s="363"/>
      <c r="I351" s="117">
        <f t="shared" ref="I351:I363" si="207">SUM($E351,F351:H351)</f>
        <v>0</v>
      </c>
      <c r="J351" s="117"/>
      <c r="K351" s="117"/>
      <c r="L351" s="15">
        <f t="shared" ref="L351:L364" si="208">SUM(I351:K351)</f>
        <v>0</v>
      </c>
      <c r="M351" s="406"/>
      <c r="N351" s="6"/>
      <c r="O351" s="363"/>
      <c r="P351" s="117">
        <f t="shared" ref="P351:P363" si="209">SUM($E351,M351:O351)</f>
        <v>0</v>
      </c>
      <c r="Q351" s="117"/>
      <c r="R351" s="117"/>
      <c r="S351" s="15">
        <f t="shared" ref="S351:S364" si="210">SUM(P351:R351)</f>
        <v>0</v>
      </c>
      <c r="T351" s="406"/>
      <c r="U351" s="6"/>
      <c r="V351" s="363"/>
      <c r="W351" s="117">
        <f t="shared" ref="W351:W364" si="211">SUM($E351,T351:V351)</f>
        <v>0</v>
      </c>
      <c r="X351" s="111"/>
      <c r="Y351" s="363"/>
      <c r="Z351" s="117"/>
      <c r="AA351" s="363">
        <f t="shared" ref="AA351:AA364" si="212">SUM(W351:Z351)</f>
        <v>0</v>
      </c>
      <c r="AB351" s="422">
        <f t="shared" si="196"/>
        <v>342</v>
      </c>
    </row>
    <row r="352" spans="1:28" s="1" customFormat="1">
      <c r="A352" s="12">
        <f t="shared" si="195"/>
        <v>343</v>
      </c>
      <c r="B352" s="7" t="s">
        <v>106</v>
      </c>
      <c r="C352" s="7">
        <v>17</v>
      </c>
      <c r="D352" s="14" t="s">
        <v>107</v>
      </c>
      <c r="E352" s="180">
        <v>18521662</v>
      </c>
      <c r="F352" s="133"/>
      <c r="G352" s="28"/>
      <c r="H352" s="153"/>
      <c r="I352" s="163">
        <f t="shared" si="207"/>
        <v>18521662</v>
      </c>
      <c r="J352" s="163">
        <v>12988495</v>
      </c>
      <c r="K352" s="163">
        <v>52668968</v>
      </c>
      <c r="L352" s="15">
        <f t="shared" si="208"/>
        <v>84179125</v>
      </c>
      <c r="M352" s="133"/>
      <c r="N352" s="6"/>
      <c r="O352" s="184"/>
      <c r="P352" s="180">
        <f t="shared" si="209"/>
        <v>18521662</v>
      </c>
      <c r="Q352" s="163">
        <v>12988495</v>
      </c>
      <c r="R352" s="163">
        <v>52668968</v>
      </c>
      <c r="S352" s="15">
        <f t="shared" si="210"/>
        <v>84179125</v>
      </c>
      <c r="T352" s="133"/>
      <c r="U352" s="6"/>
      <c r="V352" s="184"/>
      <c r="W352" s="180">
        <f t="shared" si="211"/>
        <v>18521662</v>
      </c>
      <c r="X352" s="149">
        <v>12988495</v>
      </c>
      <c r="Y352" s="153"/>
      <c r="Z352" s="163">
        <v>52668968</v>
      </c>
      <c r="AA352" s="184">
        <f t="shared" si="212"/>
        <v>84179125</v>
      </c>
      <c r="AB352" s="422">
        <f t="shared" si="196"/>
        <v>343</v>
      </c>
    </row>
    <row r="353" spans="1:28" s="1" customFormat="1">
      <c r="A353" s="12">
        <f t="shared" si="195"/>
        <v>344</v>
      </c>
      <c r="B353" s="7"/>
      <c r="C353" s="7"/>
      <c r="D353" s="32" t="s">
        <v>91</v>
      </c>
      <c r="E353" s="117"/>
      <c r="F353" s="406"/>
      <c r="G353" s="6"/>
      <c r="H353" s="363"/>
      <c r="I353" s="117">
        <f t="shared" si="207"/>
        <v>0</v>
      </c>
      <c r="J353" s="117"/>
      <c r="K353" s="117"/>
      <c r="L353" s="15">
        <f t="shared" si="208"/>
        <v>0</v>
      </c>
      <c r="M353" s="133"/>
      <c r="N353" s="6"/>
      <c r="O353" s="184"/>
      <c r="P353" s="180">
        <f t="shared" si="209"/>
        <v>0</v>
      </c>
      <c r="Q353" s="180"/>
      <c r="R353" s="180"/>
      <c r="S353" s="15">
        <f t="shared" si="210"/>
        <v>0</v>
      </c>
      <c r="T353" s="133"/>
      <c r="U353" s="6"/>
      <c r="V353" s="184"/>
      <c r="W353" s="180">
        <f t="shared" si="211"/>
        <v>0</v>
      </c>
      <c r="X353" s="321"/>
      <c r="Y353" s="184"/>
      <c r="Z353" s="180"/>
      <c r="AA353" s="184">
        <f t="shared" si="212"/>
        <v>0</v>
      </c>
      <c r="AB353" s="422">
        <f t="shared" si="196"/>
        <v>344</v>
      </c>
    </row>
    <row r="354" spans="1:28" customFormat="1">
      <c r="A354" s="12">
        <f t="shared" si="195"/>
        <v>345</v>
      </c>
      <c r="B354" s="7"/>
      <c r="C354" s="162"/>
      <c r="D354" s="158" t="s">
        <v>560</v>
      </c>
      <c r="E354" s="163"/>
      <c r="F354" s="132"/>
      <c r="G354" s="129"/>
      <c r="H354" s="185"/>
      <c r="I354" s="163"/>
      <c r="J354" s="163"/>
      <c r="K354" s="163"/>
      <c r="L354" s="187"/>
      <c r="M354" s="133"/>
      <c r="N354" s="6"/>
      <c r="O354" s="184">
        <v>5000000</v>
      </c>
      <c r="P354" s="180">
        <f t="shared" si="209"/>
        <v>5000000</v>
      </c>
      <c r="Q354" s="180"/>
      <c r="R354" s="180"/>
      <c r="S354" s="188">
        <f t="shared" si="210"/>
        <v>5000000</v>
      </c>
      <c r="T354" s="133"/>
      <c r="U354" s="6"/>
      <c r="V354" s="184">
        <v>5000000</v>
      </c>
      <c r="W354" s="180">
        <f t="shared" si="211"/>
        <v>5000000</v>
      </c>
      <c r="X354" s="321"/>
      <c r="Y354" s="184"/>
      <c r="Z354" s="180"/>
      <c r="AA354" s="184">
        <f t="shared" si="212"/>
        <v>5000000</v>
      </c>
      <c r="AB354" s="422">
        <f t="shared" si="196"/>
        <v>345</v>
      </c>
    </row>
    <row r="355" spans="1:28" customFormat="1">
      <c r="A355" s="12">
        <f t="shared" si="195"/>
        <v>346</v>
      </c>
      <c r="B355" s="7"/>
      <c r="C355" s="162"/>
      <c r="D355" s="158" t="s">
        <v>557</v>
      </c>
      <c r="E355" s="163"/>
      <c r="F355" s="132"/>
      <c r="G355" s="129"/>
      <c r="H355" s="185"/>
      <c r="I355" s="163"/>
      <c r="J355" s="163"/>
      <c r="K355" s="163"/>
      <c r="L355" s="187"/>
      <c r="M355" s="133">
        <v>2231057</v>
      </c>
      <c r="N355" s="6"/>
      <c r="O355" s="184"/>
      <c r="P355" s="180">
        <f t="shared" si="209"/>
        <v>2231057</v>
      </c>
      <c r="Q355" s="180"/>
      <c r="R355" s="180"/>
      <c r="S355" s="188">
        <f t="shared" si="210"/>
        <v>2231057</v>
      </c>
      <c r="T355" s="133">
        <v>2231057</v>
      </c>
      <c r="U355" s="6"/>
      <c r="V355" s="184"/>
      <c r="W355" s="180">
        <f t="shared" si="211"/>
        <v>2231057</v>
      </c>
      <c r="X355" s="321"/>
      <c r="Y355" s="184"/>
      <c r="Z355" s="180"/>
      <c r="AA355" s="184">
        <f t="shared" si="212"/>
        <v>2231057</v>
      </c>
      <c r="AB355" s="422">
        <f t="shared" si="196"/>
        <v>346</v>
      </c>
    </row>
    <row r="356" spans="1:28" customFormat="1">
      <c r="A356" s="12">
        <f t="shared" si="195"/>
        <v>347</v>
      </c>
      <c r="B356" s="7"/>
      <c r="C356" s="162"/>
      <c r="D356" s="158" t="s">
        <v>563</v>
      </c>
      <c r="E356" s="163"/>
      <c r="F356" s="132"/>
      <c r="G356" s="129"/>
      <c r="H356" s="185"/>
      <c r="I356" s="163"/>
      <c r="J356" s="163"/>
      <c r="K356" s="163"/>
      <c r="L356" s="187"/>
      <c r="M356" s="133"/>
      <c r="N356" s="6"/>
      <c r="O356" s="184">
        <v>1000000</v>
      </c>
      <c r="P356" s="180">
        <f t="shared" si="209"/>
        <v>1000000</v>
      </c>
      <c r="Q356" s="180"/>
      <c r="R356" s="180"/>
      <c r="S356" s="188">
        <f t="shared" si="210"/>
        <v>1000000</v>
      </c>
      <c r="T356" s="133"/>
      <c r="U356" s="6"/>
      <c r="V356" s="184">
        <v>1000000</v>
      </c>
      <c r="W356" s="180">
        <f t="shared" si="211"/>
        <v>1000000</v>
      </c>
      <c r="X356" s="321"/>
      <c r="Y356" s="184"/>
      <c r="Z356" s="180"/>
      <c r="AA356" s="184">
        <f t="shared" si="212"/>
        <v>1000000</v>
      </c>
      <c r="AB356" s="422">
        <f t="shared" si="196"/>
        <v>347</v>
      </c>
    </row>
    <row r="357" spans="1:28" s="1" customFormat="1">
      <c r="A357" s="12">
        <f t="shared" si="195"/>
        <v>348</v>
      </c>
      <c r="B357" s="7"/>
      <c r="C357" s="7"/>
      <c r="D357" s="21"/>
      <c r="E357" s="117"/>
      <c r="F357" s="406"/>
      <c r="G357" s="6"/>
      <c r="H357" s="363"/>
      <c r="I357" s="117">
        <f t="shared" si="207"/>
        <v>0</v>
      </c>
      <c r="J357" s="117"/>
      <c r="K357" s="117"/>
      <c r="L357" s="15">
        <f t="shared" si="208"/>
        <v>0</v>
      </c>
      <c r="M357" s="133"/>
      <c r="N357" s="6"/>
      <c r="O357" s="184"/>
      <c r="P357" s="180">
        <f t="shared" si="209"/>
        <v>0</v>
      </c>
      <c r="Q357" s="180"/>
      <c r="R357" s="180"/>
      <c r="S357" s="15">
        <f t="shared" si="210"/>
        <v>0</v>
      </c>
      <c r="T357" s="133"/>
      <c r="U357" s="6"/>
      <c r="V357" s="184"/>
      <c r="W357" s="180">
        <f t="shared" si="211"/>
        <v>0</v>
      </c>
      <c r="X357" s="321"/>
      <c r="Y357" s="184"/>
      <c r="Z357" s="180"/>
      <c r="AA357" s="184">
        <f t="shared" si="212"/>
        <v>0</v>
      </c>
      <c r="AB357" s="422">
        <f t="shared" si="196"/>
        <v>348</v>
      </c>
    </row>
    <row r="358" spans="1:28" s="1" customFormat="1">
      <c r="A358" s="12">
        <f t="shared" si="195"/>
        <v>349</v>
      </c>
      <c r="B358" s="7"/>
      <c r="C358" s="7"/>
      <c r="D358" s="65" t="s">
        <v>75</v>
      </c>
      <c r="E358" s="117"/>
      <c r="F358" s="112"/>
      <c r="G358" s="39"/>
      <c r="H358" s="363"/>
      <c r="I358" s="117">
        <f t="shared" si="207"/>
        <v>0</v>
      </c>
      <c r="J358" s="117"/>
      <c r="K358" s="117"/>
      <c r="L358" s="15">
        <f t="shared" si="208"/>
        <v>0</v>
      </c>
      <c r="M358" s="112"/>
      <c r="N358" s="39"/>
      <c r="O358" s="184"/>
      <c r="P358" s="180">
        <f t="shared" si="209"/>
        <v>0</v>
      </c>
      <c r="Q358" s="180"/>
      <c r="R358" s="180"/>
      <c r="S358" s="15">
        <f t="shared" si="210"/>
        <v>0</v>
      </c>
      <c r="T358" s="112"/>
      <c r="U358" s="39"/>
      <c r="V358" s="184"/>
      <c r="W358" s="180">
        <f t="shared" si="211"/>
        <v>0</v>
      </c>
      <c r="X358" s="321"/>
      <c r="Y358" s="184"/>
      <c r="Z358" s="180"/>
      <c r="AA358" s="184">
        <f t="shared" si="212"/>
        <v>0</v>
      </c>
      <c r="AB358" s="422">
        <f t="shared" si="196"/>
        <v>349</v>
      </c>
    </row>
    <row r="359" spans="1:28" s="1" customFormat="1">
      <c r="A359" s="12">
        <f t="shared" si="195"/>
        <v>350</v>
      </c>
      <c r="B359" s="7"/>
      <c r="C359" s="7"/>
      <c r="D359" s="109"/>
      <c r="E359" s="117"/>
      <c r="F359" s="112"/>
      <c r="G359" s="39"/>
      <c r="H359" s="363"/>
      <c r="I359" s="117">
        <f t="shared" si="207"/>
        <v>0</v>
      </c>
      <c r="J359" s="117"/>
      <c r="K359" s="117"/>
      <c r="L359" s="15">
        <f t="shared" si="208"/>
        <v>0</v>
      </c>
      <c r="M359" s="112"/>
      <c r="N359" s="39"/>
      <c r="O359" s="184"/>
      <c r="P359" s="180">
        <f t="shared" si="209"/>
        <v>0</v>
      </c>
      <c r="Q359" s="180"/>
      <c r="R359" s="180"/>
      <c r="S359" s="15">
        <f t="shared" si="210"/>
        <v>0</v>
      </c>
      <c r="T359" s="112"/>
      <c r="U359" s="39"/>
      <c r="V359" s="363"/>
      <c r="W359" s="117">
        <f t="shared" si="211"/>
        <v>0</v>
      </c>
      <c r="X359" s="111"/>
      <c r="Y359" s="363"/>
      <c r="Z359" s="117"/>
      <c r="AA359" s="363">
        <f t="shared" si="212"/>
        <v>0</v>
      </c>
      <c r="AB359" s="422">
        <f t="shared" si="196"/>
        <v>350</v>
      </c>
    </row>
    <row r="360" spans="1:28" s="1" customFormat="1">
      <c r="A360" s="12">
        <f t="shared" si="195"/>
        <v>351</v>
      </c>
      <c r="B360" s="7"/>
      <c r="C360" s="7"/>
      <c r="D360" s="42"/>
      <c r="E360" s="117"/>
      <c r="F360" s="112"/>
      <c r="G360" s="39"/>
      <c r="H360" s="363"/>
      <c r="I360" s="117">
        <f t="shared" si="207"/>
        <v>0</v>
      </c>
      <c r="J360" s="117"/>
      <c r="K360" s="117"/>
      <c r="L360" s="15">
        <f t="shared" si="208"/>
        <v>0</v>
      </c>
      <c r="M360" s="112"/>
      <c r="N360" s="39"/>
      <c r="O360" s="184"/>
      <c r="P360" s="180">
        <f t="shared" si="209"/>
        <v>0</v>
      </c>
      <c r="Q360" s="180"/>
      <c r="R360" s="180"/>
      <c r="S360" s="15">
        <f t="shared" si="210"/>
        <v>0</v>
      </c>
      <c r="T360" s="112"/>
      <c r="U360" s="39"/>
      <c r="V360" s="363"/>
      <c r="W360" s="117">
        <f t="shared" si="211"/>
        <v>0</v>
      </c>
      <c r="X360" s="111"/>
      <c r="Y360" s="363"/>
      <c r="Z360" s="117"/>
      <c r="AA360" s="363">
        <f t="shared" si="212"/>
        <v>0</v>
      </c>
      <c r="AB360" s="422">
        <f t="shared" si="196"/>
        <v>351</v>
      </c>
    </row>
    <row r="361" spans="1:28" s="1" customFormat="1">
      <c r="A361" s="12">
        <f t="shared" si="195"/>
        <v>352</v>
      </c>
      <c r="B361" s="7"/>
      <c r="C361" s="7"/>
      <c r="D361" s="53" t="s">
        <v>63</v>
      </c>
      <c r="E361" s="117"/>
      <c r="F361" s="112"/>
      <c r="G361" s="39"/>
      <c r="H361" s="363"/>
      <c r="I361" s="117">
        <f t="shared" si="207"/>
        <v>0</v>
      </c>
      <c r="J361" s="117"/>
      <c r="K361" s="117"/>
      <c r="L361" s="15">
        <f t="shared" si="208"/>
        <v>0</v>
      </c>
      <c r="M361" s="112"/>
      <c r="N361" s="39"/>
      <c r="O361" s="363"/>
      <c r="P361" s="117">
        <f t="shared" si="209"/>
        <v>0</v>
      </c>
      <c r="Q361" s="117"/>
      <c r="R361" s="117"/>
      <c r="S361" s="15">
        <f t="shared" si="210"/>
        <v>0</v>
      </c>
      <c r="T361" s="112"/>
      <c r="U361" s="39"/>
      <c r="V361" s="363"/>
      <c r="W361" s="117">
        <f t="shared" si="211"/>
        <v>0</v>
      </c>
      <c r="X361" s="111"/>
      <c r="Y361" s="363"/>
      <c r="Z361" s="117"/>
      <c r="AA361" s="363">
        <f t="shared" si="212"/>
        <v>0</v>
      </c>
      <c r="AB361" s="422">
        <f t="shared" si="196"/>
        <v>352</v>
      </c>
    </row>
    <row r="362" spans="1:28" customFormat="1">
      <c r="A362" s="12">
        <f t="shared" si="195"/>
        <v>353</v>
      </c>
      <c r="B362" s="7"/>
      <c r="C362" s="162"/>
      <c r="D362" s="158" t="s">
        <v>564</v>
      </c>
      <c r="E362" s="180"/>
      <c r="F362" s="112"/>
      <c r="G362" s="39"/>
      <c r="H362" s="153"/>
      <c r="I362" s="163">
        <f t="shared" si="207"/>
        <v>0</v>
      </c>
      <c r="J362" s="163"/>
      <c r="K362" s="163"/>
      <c r="L362" s="187">
        <f t="shared" si="208"/>
        <v>0</v>
      </c>
      <c r="M362" s="112"/>
      <c r="N362" s="39"/>
      <c r="O362" s="184"/>
      <c r="P362" s="180">
        <f t="shared" si="209"/>
        <v>0</v>
      </c>
      <c r="Q362" s="180"/>
      <c r="R362" s="180"/>
      <c r="S362" s="188">
        <f t="shared" si="210"/>
        <v>0</v>
      </c>
      <c r="T362" s="112"/>
      <c r="U362" s="39"/>
      <c r="V362" s="184"/>
      <c r="W362" s="180">
        <f t="shared" si="211"/>
        <v>0</v>
      </c>
      <c r="X362" s="321"/>
      <c r="Y362" s="184"/>
      <c r="Z362" s="180"/>
      <c r="AA362" s="363">
        <f t="shared" si="212"/>
        <v>0</v>
      </c>
      <c r="AB362" s="422">
        <f t="shared" si="196"/>
        <v>353</v>
      </c>
    </row>
    <row r="363" spans="1:28" customFormat="1">
      <c r="A363" s="12">
        <f t="shared" si="195"/>
        <v>354</v>
      </c>
      <c r="B363" s="7"/>
      <c r="C363" s="162"/>
      <c r="D363" s="158" t="s">
        <v>565</v>
      </c>
      <c r="E363" s="180"/>
      <c r="F363" s="112"/>
      <c r="G363" s="39"/>
      <c r="H363" s="153"/>
      <c r="I363" s="163">
        <f t="shared" si="207"/>
        <v>0</v>
      </c>
      <c r="J363" s="163"/>
      <c r="K363" s="163"/>
      <c r="L363" s="187">
        <f t="shared" si="208"/>
        <v>0</v>
      </c>
      <c r="M363" s="112"/>
      <c r="N363" s="39"/>
      <c r="O363" s="184"/>
      <c r="P363" s="180">
        <f t="shared" si="209"/>
        <v>0</v>
      </c>
      <c r="Q363" s="180"/>
      <c r="R363" s="180"/>
      <c r="S363" s="188">
        <f t="shared" si="210"/>
        <v>0</v>
      </c>
      <c r="T363" s="112"/>
      <c r="U363" s="39"/>
      <c r="V363" s="184"/>
      <c r="W363" s="180">
        <f t="shared" si="211"/>
        <v>0</v>
      </c>
      <c r="X363" s="321"/>
      <c r="Y363" s="184"/>
      <c r="Z363" s="180"/>
      <c r="AA363" s="363">
        <f t="shared" si="212"/>
        <v>0</v>
      </c>
      <c r="AB363" s="422">
        <f t="shared" si="196"/>
        <v>354</v>
      </c>
    </row>
    <row r="364" spans="1:28" s="1" customFormat="1">
      <c r="A364" s="12">
        <f t="shared" si="195"/>
        <v>355</v>
      </c>
      <c r="B364" s="7"/>
      <c r="C364" s="7"/>
      <c r="D364" s="42"/>
      <c r="E364" s="117"/>
      <c r="F364" s="112"/>
      <c r="G364" s="39"/>
      <c r="H364" s="363"/>
      <c r="I364" s="117">
        <f>SUM($E364,F364:H364)</f>
        <v>0</v>
      </c>
      <c r="J364" s="117"/>
      <c r="K364" s="117"/>
      <c r="L364" s="15">
        <f t="shared" si="208"/>
        <v>0</v>
      </c>
      <c r="M364" s="112"/>
      <c r="N364" s="39"/>
      <c r="O364" s="363"/>
      <c r="P364" s="117">
        <f>SUM($E364,M364:O364)</f>
        <v>0</v>
      </c>
      <c r="Q364" s="117"/>
      <c r="R364" s="117"/>
      <c r="S364" s="15">
        <f t="shared" si="210"/>
        <v>0</v>
      </c>
      <c r="T364" s="112"/>
      <c r="U364" s="39"/>
      <c r="V364" s="363"/>
      <c r="W364" s="117">
        <f t="shared" si="211"/>
        <v>0</v>
      </c>
      <c r="X364" s="111"/>
      <c r="Y364" s="363"/>
      <c r="Z364" s="117"/>
      <c r="AA364" s="363">
        <f t="shared" si="212"/>
        <v>0</v>
      </c>
      <c r="AB364" s="422">
        <f t="shared" si="196"/>
        <v>355</v>
      </c>
    </row>
    <row r="365" spans="1:28" s="1" customFormat="1">
      <c r="A365" s="12">
        <f t="shared" si="195"/>
        <v>356</v>
      </c>
      <c r="B365" s="7"/>
      <c r="C365" s="7"/>
      <c r="D365" s="62" t="s">
        <v>40</v>
      </c>
      <c r="E365" s="117"/>
      <c r="F365" s="170">
        <f t="shared" ref="F365:V365" si="213">SUBTOTAL(9,F353:F364)</f>
        <v>0</v>
      </c>
      <c r="G365" s="40">
        <f t="shared" si="213"/>
        <v>0</v>
      </c>
      <c r="H365" s="171">
        <f t="shared" si="213"/>
        <v>0</v>
      </c>
      <c r="I365" s="504">
        <f t="shared" si="213"/>
        <v>0</v>
      </c>
      <c r="J365" s="504">
        <f t="shared" si="213"/>
        <v>0</v>
      </c>
      <c r="K365" s="504">
        <f t="shared" si="213"/>
        <v>0</v>
      </c>
      <c r="L365" s="56">
        <f t="shared" si="213"/>
        <v>0</v>
      </c>
      <c r="M365" s="170">
        <f t="shared" si="213"/>
        <v>2231057</v>
      </c>
      <c r="N365" s="40">
        <f t="shared" si="213"/>
        <v>0</v>
      </c>
      <c r="O365" s="171">
        <f t="shared" si="213"/>
        <v>6000000</v>
      </c>
      <c r="P365" s="504">
        <f t="shared" si="213"/>
        <v>8231057</v>
      </c>
      <c r="Q365" s="504">
        <f t="shared" si="213"/>
        <v>0</v>
      </c>
      <c r="R365" s="504">
        <f t="shared" si="213"/>
        <v>0</v>
      </c>
      <c r="S365" s="56">
        <f t="shared" si="213"/>
        <v>8231057</v>
      </c>
      <c r="T365" s="170">
        <f t="shared" si="213"/>
        <v>2231057</v>
      </c>
      <c r="U365" s="40">
        <f t="shared" si="213"/>
        <v>0</v>
      </c>
      <c r="V365" s="171">
        <f t="shared" si="213"/>
        <v>6000000</v>
      </c>
      <c r="W365" s="504">
        <f>SUBTOTAL(9,W353:W364)</f>
        <v>8231057</v>
      </c>
      <c r="X365" s="492">
        <f>SUBTOTAL(9,X353:X364)</f>
        <v>0</v>
      </c>
      <c r="Y365" s="478"/>
      <c r="Z365" s="504">
        <f>SUBTOTAL(9,Z353:Z364)</f>
        <v>0</v>
      </c>
      <c r="AA365" s="478">
        <f>SUBTOTAL(9,AA353:AA364)</f>
        <v>8231057</v>
      </c>
      <c r="AB365" s="422">
        <f t="shared" si="196"/>
        <v>356</v>
      </c>
    </row>
    <row r="366" spans="1:28" s="1" customFormat="1" ht="15.6" thickBot="1">
      <c r="A366" s="12">
        <f t="shared" si="195"/>
        <v>357</v>
      </c>
      <c r="B366" s="22"/>
      <c r="C366" s="22"/>
      <c r="D366" s="63" t="s">
        <v>108</v>
      </c>
      <c r="E366" s="303"/>
      <c r="F366" s="476">
        <f>SUBTOTAL(9,F351:F365,$E352:$E352)</f>
        <v>18521662</v>
      </c>
      <c r="G366" s="561"/>
      <c r="H366" s="571"/>
      <c r="I366" s="176">
        <f>SUBTOTAL(9,I351:I365)</f>
        <v>18521662</v>
      </c>
      <c r="J366" s="176">
        <f>SUBTOTAL(9,J351:J365)</f>
        <v>12988495</v>
      </c>
      <c r="K366" s="176">
        <f>SUBTOTAL(9,K351:K365)</f>
        <v>52668968</v>
      </c>
      <c r="L366" s="562">
        <f>SUBTOTAL(9,L351:L365)</f>
        <v>84179125</v>
      </c>
      <c r="M366" s="476">
        <f>SUBTOTAL(9,M351:M365,$E352:$E352)</f>
        <v>20752719</v>
      </c>
      <c r="N366" s="561"/>
      <c r="O366" s="571"/>
      <c r="P366" s="176">
        <f>SUBTOTAL(9,P351:P365)</f>
        <v>26752719</v>
      </c>
      <c r="Q366" s="176">
        <f>SUBTOTAL(9,Q351:Q365)</f>
        <v>12988495</v>
      </c>
      <c r="R366" s="176">
        <f>SUBTOTAL(9,R351:R365)</f>
        <v>52668968</v>
      </c>
      <c r="S366" s="562">
        <f>SUBTOTAL(9,S351:S365)</f>
        <v>92410182</v>
      </c>
      <c r="T366" s="476">
        <f>SUBTOTAL(9,T351:T365,$E352:$E352)</f>
        <v>20752719</v>
      </c>
      <c r="U366" s="387"/>
      <c r="V366" s="477"/>
      <c r="W366" s="176">
        <f>SUBTOTAL(9,W351:W365)</f>
        <v>26752719</v>
      </c>
      <c r="X366" s="523">
        <f>SUBTOTAL(9,X351:X365)</f>
        <v>12988495</v>
      </c>
      <c r="Y366" s="508"/>
      <c r="Z366" s="532">
        <f>SUBTOTAL(9,Z351:Z365)</f>
        <v>52668968</v>
      </c>
      <c r="AA366" s="508">
        <f>SUBTOTAL(9,AA351:AA365)</f>
        <v>92410182</v>
      </c>
      <c r="AB366" s="422">
        <f t="shared" si="196"/>
        <v>357</v>
      </c>
    </row>
    <row r="367" spans="1:28" s="1" customFormat="1" ht="15.6" thickTop="1">
      <c r="A367" s="12">
        <f t="shared" si="195"/>
        <v>358</v>
      </c>
      <c r="B367" s="7"/>
      <c r="C367" s="7"/>
      <c r="D367" s="29"/>
      <c r="E367" s="117"/>
      <c r="F367" s="406"/>
      <c r="G367" s="6"/>
      <c r="H367" s="363"/>
      <c r="I367" s="117">
        <f t="shared" ref="I367:I377" si="214">SUM($E367,F367:H367)</f>
        <v>0</v>
      </c>
      <c r="J367" s="117"/>
      <c r="K367" s="117"/>
      <c r="L367" s="15">
        <f t="shared" ref="L367:L378" si="215">SUM(I367:K367)</f>
        <v>0</v>
      </c>
      <c r="M367" s="406"/>
      <c r="N367" s="6"/>
      <c r="O367" s="363"/>
      <c r="P367" s="117">
        <f t="shared" ref="P367:P377" si="216">SUM($E367,M367:O367)</f>
        <v>0</v>
      </c>
      <c r="Q367" s="117"/>
      <c r="R367" s="117"/>
      <c r="S367" s="15">
        <f t="shared" ref="S367:S378" si="217">SUM(P367:R367)</f>
        <v>0</v>
      </c>
      <c r="T367" s="406"/>
      <c r="U367" s="6"/>
      <c r="V367" s="363"/>
      <c r="W367" s="117">
        <f t="shared" ref="W367:W378" si="218">SUM($E367,T367:V367)</f>
        <v>0</v>
      </c>
      <c r="X367" s="111"/>
      <c r="Y367" s="363"/>
      <c r="Z367" s="117"/>
      <c r="AA367" s="363">
        <f t="shared" ref="AA367:AA378" si="219">SUM(W367:Z367)</f>
        <v>0</v>
      </c>
      <c r="AB367" s="422">
        <f t="shared" si="196"/>
        <v>358</v>
      </c>
    </row>
    <row r="368" spans="1:28" s="1" customFormat="1">
      <c r="A368" s="12">
        <f t="shared" si="195"/>
        <v>359</v>
      </c>
      <c r="B368" s="7" t="s">
        <v>109</v>
      </c>
      <c r="C368" s="7">
        <v>18</v>
      </c>
      <c r="D368" s="14" t="s">
        <v>110</v>
      </c>
      <c r="E368" s="180">
        <v>9980053</v>
      </c>
      <c r="F368" s="133"/>
      <c r="G368" s="28"/>
      <c r="H368" s="153"/>
      <c r="I368" s="163">
        <f t="shared" si="214"/>
        <v>9980053</v>
      </c>
      <c r="J368" s="163">
        <v>7240741</v>
      </c>
      <c r="K368" s="163">
        <v>67338224</v>
      </c>
      <c r="L368" s="15">
        <f t="shared" si="215"/>
        <v>84559018</v>
      </c>
      <c r="M368" s="133"/>
      <c r="N368" s="6"/>
      <c r="O368" s="184"/>
      <c r="P368" s="180">
        <f t="shared" si="216"/>
        <v>9980053</v>
      </c>
      <c r="Q368" s="163">
        <v>7240741</v>
      </c>
      <c r="R368" s="163">
        <v>67338224</v>
      </c>
      <c r="S368" s="15">
        <f t="shared" si="217"/>
        <v>84559018</v>
      </c>
      <c r="T368" s="133"/>
      <c r="U368" s="6"/>
      <c r="V368" s="184"/>
      <c r="W368" s="180">
        <f t="shared" si="218"/>
        <v>9980053</v>
      </c>
      <c r="X368" s="149">
        <v>7240741</v>
      </c>
      <c r="Y368" s="153"/>
      <c r="Z368" s="163">
        <v>67338224</v>
      </c>
      <c r="AA368" s="184">
        <f t="shared" si="219"/>
        <v>84559018</v>
      </c>
      <c r="AB368" s="422">
        <f t="shared" si="196"/>
        <v>359</v>
      </c>
    </row>
    <row r="369" spans="1:28" s="1" customFormat="1">
      <c r="A369" s="12">
        <f t="shared" si="195"/>
        <v>360</v>
      </c>
      <c r="B369" s="7"/>
      <c r="C369" s="7"/>
      <c r="D369" s="32" t="s">
        <v>91</v>
      </c>
      <c r="E369" s="117"/>
      <c r="F369" s="406"/>
      <c r="G369" s="6"/>
      <c r="H369" s="363"/>
      <c r="I369" s="117">
        <f t="shared" si="214"/>
        <v>0</v>
      </c>
      <c r="J369" s="117"/>
      <c r="K369" s="117"/>
      <c r="L369" s="15">
        <f t="shared" si="215"/>
        <v>0</v>
      </c>
      <c r="M369" s="133"/>
      <c r="N369" s="6"/>
      <c r="O369" s="184"/>
      <c r="P369" s="180">
        <f t="shared" si="216"/>
        <v>0</v>
      </c>
      <c r="Q369" s="180"/>
      <c r="R369" s="180"/>
      <c r="S369" s="15">
        <f t="shared" si="217"/>
        <v>0</v>
      </c>
      <c r="T369" s="133"/>
      <c r="U369" s="6"/>
      <c r="V369" s="184"/>
      <c r="W369" s="180">
        <f t="shared" si="218"/>
        <v>0</v>
      </c>
      <c r="X369" s="321"/>
      <c r="Y369" s="184"/>
      <c r="Z369" s="180"/>
      <c r="AA369" s="184">
        <f t="shared" si="219"/>
        <v>0</v>
      </c>
      <c r="AB369" s="422">
        <f t="shared" si="196"/>
        <v>360</v>
      </c>
    </row>
    <row r="370" spans="1:28" customFormat="1">
      <c r="A370" s="12">
        <f t="shared" si="195"/>
        <v>361</v>
      </c>
      <c r="B370" s="7"/>
      <c r="C370" s="162"/>
      <c r="D370" s="158" t="s">
        <v>560</v>
      </c>
      <c r="E370" s="163"/>
      <c r="F370" s="160"/>
      <c r="G370" s="98"/>
      <c r="H370" s="185"/>
      <c r="I370" s="163">
        <f t="shared" si="214"/>
        <v>0</v>
      </c>
      <c r="J370" s="163"/>
      <c r="K370" s="163"/>
      <c r="L370" s="187">
        <f t="shared" si="215"/>
        <v>0</v>
      </c>
      <c r="M370" s="112"/>
      <c r="N370" s="39"/>
      <c r="O370" s="184">
        <v>6000000</v>
      </c>
      <c r="P370" s="180">
        <f t="shared" si="216"/>
        <v>6000000</v>
      </c>
      <c r="Q370" s="180"/>
      <c r="R370" s="180"/>
      <c r="S370" s="188">
        <f t="shared" si="217"/>
        <v>6000000</v>
      </c>
      <c r="T370" s="112"/>
      <c r="U370" s="39"/>
      <c r="V370" s="184">
        <v>6000000</v>
      </c>
      <c r="W370" s="180">
        <f t="shared" si="218"/>
        <v>6000000</v>
      </c>
      <c r="X370" s="321"/>
      <c r="Y370" s="184"/>
      <c r="Z370" s="180"/>
      <c r="AA370" s="184">
        <f t="shared" si="219"/>
        <v>6000000</v>
      </c>
      <c r="AB370" s="422">
        <f t="shared" si="196"/>
        <v>361</v>
      </c>
    </row>
    <row r="371" spans="1:28" customFormat="1">
      <c r="A371" s="12">
        <f t="shared" si="195"/>
        <v>362</v>
      </c>
      <c r="B371" s="7"/>
      <c r="C371" s="162"/>
      <c r="D371" s="158" t="s">
        <v>557</v>
      </c>
      <c r="E371" s="163"/>
      <c r="F371" s="132"/>
      <c r="G371" s="129"/>
      <c r="H371" s="185"/>
      <c r="I371" s="163"/>
      <c r="J371" s="163"/>
      <c r="K371" s="163"/>
      <c r="L371" s="187"/>
      <c r="M371" s="133">
        <v>1776571</v>
      </c>
      <c r="N371" s="6"/>
      <c r="O371" s="184"/>
      <c r="P371" s="180">
        <f t="shared" si="216"/>
        <v>1776571</v>
      </c>
      <c r="Q371" s="180"/>
      <c r="R371" s="180"/>
      <c r="S371" s="188">
        <f t="shared" si="217"/>
        <v>1776571</v>
      </c>
      <c r="T371" s="133">
        <v>1776571</v>
      </c>
      <c r="U371" s="6"/>
      <c r="V371" s="184"/>
      <c r="W371" s="180">
        <f t="shared" si="218"/>
        <v>1776571</v>
      </c>
      <c r="X371" s="321"/>
      <c r="Y371" s="184"/>
      <c r="Z371" s="180"/>
      <c r="AA371" s="184">
        <f t="shared" si="219"/>
        <v>1776571</v>
      </c>
      <c r="AB371" s="422">
        <f t="shared" si="196"/>
        <v>362</v>
      </c>
    </row>
    <row r="372" spans="1:28" customFormat="1">
      <c r="A372" s="12">
        <f t="shared" si="195"/>
        <v>363</v>
      </c>
      <c r="B372" s="7"/>
      <c r="C372" s="162"/>
      <c r="D372" s="158"/>
      <c r="E372" s="163"/>
      <c r="F372" s="132"/>
      <c r="G372" s="129"/>
      <c r="H372" s="185"/>
      <c r="I372" s="163"/>
      <c r="J372" s="163"/>
      <c r="K372" s="163"/>
      <c r="L372" s="187"/>
      <c r="M372" s="112"/>
      <c r="N372" s="39"/>
      <c r="O372" s="184"/>
      <c r="P372" s="180">
        <f t="shared" si="216"/>
        <v>0</v>
      </c>
      <c r="Q372" s="180"/>
      <c r="R372" s="180"/>
      <c r="S372" s="188"/>
      <c r="T372" s="112"/>
      <c r="U372" s="39"/>
      <c r="V372" s="184"/>
      <c r="W372" s="180">
        <f t="shared" si="218"/>
        <v>0</v>
      </c>
      <c r="X372" s="321"/>
      <c r="Y372" s="184"/>
      <c r="Z372" s="180"/>
      <c r="AA372" s="184">
        <f t="shared" si="219"/>
        <v>0</v>
      </c>
      <c r="AB372" s="422">
        <f t="shared" si="196"/>
        <v>363</v>
      </c>
    </row>
    <row r="373" spans="1:28" s="1" customFormat="1">
      <c r="A373" s="12">
        <f t="shared" si="195"/>
        <v>364</v>
      </c>
      <c r="B373" s="7"/>
      <c r="C373" s="7"/>
      <c r="D373" s="53" t="s">
        <v>75</v>
      </c>
      <c r="E373" s="117"/>
      <c r="F373" s="112"/>
      <c r="G373" s="39"/>
      <c r="H373" s="363"/>
      <c r="I373" s="117">
        <f t="shared" si="214"/>
        <v>0</v>
      </c>
      <c r="J373" s="117"/>
      <c r="K373" s="117"/>
      <c r="L373" s="15">
        <f t="shared" si="215"/>
        <v>0</v>
      </c>
      <c r="M373" s="112"/>
      <c r="N373" s="39"/>
      <c r="O373" s="184"/>
      <c r="P373" s="180">
        <f t="shared" si="216"/>
        <v>0</v>
      </c>
      <c r="Q373" s="180"/>
      <c r="R373" s="180"/>
      <c r="S373" s="15">
        <f t="shared" si="217"/>
        <v>0</v>
      </c>
      <c r="T373" s="112"/>
      <c r="U373" s="39"/>
      <c r="V373" s="184"/>
      <c r="W373" s="180">
        <f t="shared" si="218"/>
        <v>0</v>
      </c>
      <c r="X373" s="321"/>
      <c r="Y373" s="184"/>
      <c r="Z373" s="180"/>
      <c r="AA373" s="184">
        <f t="shared" si="219"/>
        <v>0</v>
      </c>
      <c r="AB373" s="422">
        <f t="shared" si="196"/>
        <v>364</v>
      </c>
    </row>
    <row r="374" spans="1:28" s="1" customFormat="1">
      <c r="A374" s="12">
        <f t="shared" si="195"/>
        <v>365</v>
      </c>
      <c r="B374" s="7"/>
      <c r="C374" s="7"/>
      <c r="D374" s="53"/>
      <c r="E374" s="117"/>
      <c r="F374" s="112"/>
      <c r="G374" s="39"/>
      <c r="H374" s="363"/>
      <c r="I374" s="117"/>
      <c r="J374" s="117"/>
      <c r="K374" s="117"/>
      <c r="L374" s="15"/>
      <c r="M374" s="112"/>
      <c r="N374" s="39"/>
      <c r="O374" s="184"/>
      <c r="P374" s="180">
        <f t="shared" si="216"/>
        <v>0</v>
      </c>
      <c r="Q374" s="180"/>
      <c r="R374" s="180"/>
      <c r="S374" s="15"/>
      <c r="T374" s="112"/>
      <c r="U374" s="39"/>
      <c r="V374" s="184"/>
      <c r="W374" s="180">
        <f t="shared" si="218"/>
        <v>0</v>
      </c>
      <c r="X374" s="321"/>
      <c r="Y374" s="184"/>
      <c r="Z374" s="180"/>
      <c r="AA374" s="184">
        <f t="shared" si="219"/>
        <v>0</v>
      </c>
      <c r="AB374" s="422">
        <f t="shared" si="196"/>
        <v>365</v>
      </c>
    </row>
    <row r="375" spans="1:28" s="1" customFormat="1">
      <c r="A375" s="12">
        <f t="shared" si="195"/>
        <v>366</v>
      </c>
      <c r="B375" s="7"/>
      <c r="C375" s="7"/>
      <c r="D375" s="42"/>
      <c r="E375" s="117"/>
      <c r="F375" s="112"/>
      <c r="G375" s="39"/>
      <c r="H375" s="363"/>
      <c r="I375" s="117">
        <f t="shared" si="214"/>
        <v>0</v>
      </c>
      <c r="J375" s="117"/>
      <c r="K375" s="117"/>
      <c r="L375" s="15">
        <f t="shared" si="215"/>
        <v>0</v>
      </c>
      <c r="M375" s="112"/>
      <c r="N375" s="39"/>
      <c r="O375" s="184"/>
      <c r="P375" s="180">
        <f t="shared" si="216"/>
        <v>0</v>
      </c>
      <c r="Q375" s="180"/>
      <c r="R375" s="180"/>
      <c r="S375" s="15">
        <f t="shared" si="217"/>
        <v>0</v>
      </c>
      <c r="T375" s="112"/>
      <c r="U375" s="39"/>
      <c r="V375" s="184"/>
      <c r="W375" s="180">
        <f t="shared" si="218"/>
        <v>0</v>
      </c>
      <c r="X375" s="321"/>
      <c r="Y375" s="184"/>
      <c r="Z375" s="180"/>
      <c r="AA375" s="184">
        <f t="shared" si="219"/>
        <v>0</v>
      </c>
      <c r="AB375" s="422">
        <f t="shared" si="196"/>
        <v>366</v>
      </c>
    </row>
    <row r="376" spans="1:28" s="1" customFormat="1">
      <c r="A376" s="12">
        <f t="shared" si="195"/>
        <v>367</v>
      </c>
      <c r="B376" s="7"/>
      <c r="C376" s="7"/>
      <c r="D376" s="53" t="s">
        <v>63</v>
      </c>
      <c r="E376" s="117"/>
      <c r="F376" s="112"/>
      <c r="G376" s="39"/>
      <c r="H376" s="363"/>
      <c r="I376" s="117">
        <f t="shared" si="214"/>
        <v>0</v>
      </c>
      <c r="J376" s="117"/>
      <c r="K376" s="117"/>
      <c r="L376" s="15">
        <f t="shared" si="215"/>
        <v>0</v>
      </c>
      <c r="M376" s="112"/>
      <c r="N376" s="39"/>
      <c r="O376" s="184"/>
      <c r="P376" s="180">
        <f t="shared" si="216"/>
        <v>0</v>
      </c>
      <c r="Q376" s="180"/>
      <c r="R376" s="180"/>
      <c r="S376" s="15">
        <f t="shared" si="217"/>
        <v>0</v>
      </c>
      <c r="T376" s="112"/>
      <c r="U376" s="39"/>
      <c r="V376" s="184"/>
      <c r="W376" s="180">
        <f t="shared" si="218"/>
        <v>0</v>
      </c>
      <c r="X376" s="321"/>
      <c r="Y376" s="184"/>
      <c r="Z376" s="180"/>
      <c r="AA376" s="184">
        <f t="shared" si="219"/>
        <v>0</v>
      </c>
      <c r="AB376" s="422">
        <f t="shared" si="196"/>
        <v>367</v>
      </c>
    </row>
    <row r="377" spans="1:28" customFormat="1">
      <c r="A377" s="12">
        <f t="shared" si="195"/>
        <v>368</v>
      </c>
      <c r="B377" s="7"/>
      <c r="C377" s="162"/>
      <c r="D377" s="158" t="s">
        <v>566</v>
      </c>
      <c r="E377" s="180"/>
      <c r="F377" s="112"/>
      <c r="G377" s="39"/>
      <c r="H377" s="153"/>
      <c r="I377" s="163">
        <f t="shared" si="214"/>
        <v>0</v>
      </c>
      <c r="J377" s="163"/>
      <c r="K377" s="163"/>
      <c r="L377" s="187">
        <f t="shared" si="215"/>
        <v>0</v>
      </c>
      <c r="M377" s="112"/>
      <c r="N377" s="39"/>
      <c r="O377" s="184"/>
      <c r="P377" s="180">
        <f t="shared" si="216"/>
        <v>0</v>
      </c>
      <c r="Q377" s="180"/>
      <c r="R377" s="163">
        <v>948955</v>
      </c>
      <c r="S377" s="188">
        <f t="shared" si="217"/>
        <v>948955</v>
      </c>
      <c r="T377" s="112"/>
      <c r="U377" s="39"/>
      <c r="V377" s="184"/>
      <c r="W377" s="180">
        <f t="shared" si="218"/>
        <v>0</v>
      </c>
      <c r="X377" s="321"/>
      <c r="Y377" s="184"/>
      <c r="Z377" s="163">
        <v>948955</v>
      </c>
      <c r="AA377" s="184">
        <f t="shared" si="219"/>
        <v>948955</v>
      </c>
      <c r="AB377" s="422">
        <f t="shared" si="196"/>
        <v>368</v>
      </c>
    </row>
    <row r="378" spans="1:28" s="1" customFormat="1">
      <c r="A378" s="12">
        <f t="shared" si="195"/>
        <v>369</v>
      </c>
      <c r="B378" s="7"/>
      <c r="C378" s="7"/>
      <c r="D378" s="42"/>
      <c r="E378" s="117"/>
      <c r="F378" s="112"/>
      <c r="G378" s="39"/>
      <c r="H378" s="363"/>
      <c r="I378" s="117">
        <f>SUM($E378,F378:H378)</f>
        <v>0</v>
      </c>
      <c r="J378" s="117"/>
      <c r="K378" s="117"/>
      <c r="L378" s="15">
        <f t="shared" si="215"/>
        <v>0</v>
      </c>
      <c r="M378" s="112"/>
      <c r="N378" s="39"/>
      <c r="O378" s="363"/>
      <c r="P378" s="117">
        <f>SUM($E378,M378:O378)</f>
        <v>0</v>
      </c>
      <c r="Q378" s="117"/>
      <c r="R378" s="117"/>
      <c r="S378" s="15">
        <f t="shared" si="217"/>
        <v>0</v>
      </c>
      <c r="T378" s="112"/>
      <c r="U378" s="39"/>
      <c r="V378" s="363"/>
      <c r="W378" s="117">
        <f t="shared" si="218"/>
        <v>0</v>
      </c>
      <c r="X378" s="111"/>
      <c r="Y378" s="363"/>
      <c r="Z378" s="117"/>
      <c r="AA378" s="363">
        <f t="shared" si="219"/>
        <v>0</v>
      </c>
      <c r="AB378" s="422">
        <f t="shared" si="196"/>
        <v>369</v>
      </c>
    </row>
    <row r="379" spans="1:28" s="1" customFormat="1">
      <c r="A379" s="12">
        <f t="shared" si="195"/>
        <v>370</v>
      </c>
      <c r="B379" s="7"/>
      <c r="C379" s="7"/>
      <c r="D379" s="62" t="s">
        <v>40</v>
      </c>
      <c r="E379" s="117"/>
      <c r="F379" s="170">
        <f t="shared" ref="F379:V379" si="220">SUBTOTAL(9,F369:F378)</f>
        <v>0</v>
      </c>
      <c r="G379" s="40">
        <f t="shared" si="220"/>
        <v>0</v>
      </c>
      <c r="H379" s="171">
        <f t="shared" si="220"/>
        <v>0</v>
      </c>
      <c r="I379" s="504">
        <f t="shared" si="220"/>
        <v>0</v>
      </c>
      <c r="J379" s="504">
        <f t="shared" si="220"/>
        <v>0</v>
      </c>
      <c r="K379" s="504">
        <f t="shared" si="220"/>
        <v>0</v>
      </c>
      <c r="L379" s="56">
        <f t="shared" si="220"/>
        <v>0</v>
      </c>
      <c r="M379" s="170">
        <f t="shared" si="220"/>
        <v>1776571</v>
      </c>
      <c r="N379" s="40">
        <f t="shared" si="220"/>
        <v>0</v>
      </c>
      <c r="O379" s="171">
        <f t="shared" si="220"/>
        <v>6000000</v>
      </c>
      <c r="P379" s="504">
        <f t="shared" si="220"/>
        <v>7776571</v>
      </c>
      <c r="Q379" s="504">
        <f t="shared" si="220"/>
        <v>0</v>
      </c>
      <c r="R379" s="504">
        <f t="shared" si="220"/>
        <v>948955</v>
      </c>
      <c r="S379" s="56">
        <f t="shared" si="220"/>
        <v>8725526</v>
      </c>
      <c r="T379" s="170">
        <f t="shared" si="220"/>
        <v>1776571</v>
      </c>
      <c r="U379" s="40">
        <f t="shared" si="220"/>
        <v>0</v>
      </c>
      <c r="V379" s="171">
        <f t="shared" si="220"/>
        <v>6000000</v>
      </c>
      <c r="W379" s="504">
        <f>SUBTOTAL(9,W369:W378)</f>
        <v>7776571</v>
      </c>
      <c r="X379" s="492">
        <f>SUBTOTAL(9,X369:X378)</f>
        <v>0</v>
      </c>
      <c r="Y379" s="478"/>
      <c r="Z379" s="504">
        <f>SUBTOTAL(9,Z369:Z378)</f>
        <v>948955</v>
      </c>
      <c r="AA379" s="478">
        <f>SUBTOTAL(9,AA369:AA378)</f>
        <v>8725526</v>
      </c>
      <c r="AB379" s="422">
        <f t="shared" si="196"/>
        <v>370</v>
      </c>
    </row>
    <row r="380" spans="1:28" s="1" customFormat="1" ht="15.6" thickBot="1">
      <c r="A380" s="12">
        <f t="shared" si="195"/>
        <v>371</v>
      </c>
      <c r="B380" s="22"/>
      <c r="C380" s="22"/>
      <c r="D380" s="63" t="s">
        <v>111</v>
      </c>
      <c r="E380" s="303"/>
      <c r="F380" s="476">
        <f>SUBTOTAL(9,F367:F379,$E368:$E368)</f>
        <v>9980053</v>
      </c>
      <c r="G380" s="561"/>
      <c r="H380" s="571"/>
      <c r="I380" s="176">
        <f>SUBTOTAL(9,I367:I379)</f>
        <v>9980053</v>
      </c>
      <c r="J380" s="176">
        <f>SUBTOTAL(9,J367:J379)</f>
        <v>7240741</v>
      </c>
      <c r="K380" s="176">
        <f>SUBTOTAL(9,K367:K379)</f>
        <v>67338224</v>
      </c>
      <c r="L380" s="562">
        <f>SUBTOTAL(9,L367:L379)</f>
        <v>84559018</v>
      </c>
      <c r="M380" s="476">
        <f>SUBTOTAL(9,M367:M379,$E368:$E368)</f>
        <v>11756624</v>
      </c>
      <c r="N380" s="561"/>
      <c r="O380" s="571"/>
      <c r="P380" s="176">
        <f>SUBTOTAL(9,P367:P379)</f>
        <v>17756624</v>
      </c>
      <c r="Q380" s="176">
        <f>SUBTOTAL(9,Q367:Q379)</f>
        <v>7240741</v>
      </c>
      <c r="R380" s="176">
        <f>SUBTOTAL(9,R367:R379)</f>
        <v>68287179</v>
      </c>
      <c r="S380" s="562">
        <f>SUBTOTAL(9,S367:S379)</f>
        <v>93284544</v>
      </c>
      <c r="T380" s="476">
        <f>SUBTOTAL(9,T367:T379,$E368:$E368)</f>
        <v>11756624</v>
      </c>
      <c r="U380" s="387"/>
      <c r="V380" s="477"/>
      <c r="W380" s="176">
        <f>SUBTOTAL(9,W367:W379)</f>
        <v>17756624</v>
      </c>
      <c r="X380" s="523">
        <f>SUBTOTAL(9,X367:X379)</f>
        <v>7240741</v>
      </c>
      <c r="Y380" s="508"/>
      <c r="Z380" s="532">
        <f>SUBTOTAL(9,Z367:Z379)</f>
        <v>68287179</v>
      </c>
      <c r="AA380" s="508">
        <f>SUBTOTAL(9,AA367:AA379)</f>
        <v>93284544</v>
      </c>
      <c r="AB380" s="422">
        <f t="shared" si="196"/>
        <v>371</v>
      </c>
    </row>
    <row r="381" spans="1:28" s="1" customFormat="1" ht="15.6" thickTop="1">
      <c r="A381" s="12">
        <f t="shared" si="195"/>
        <v>372</v>
      </c>
      <c r="B381" s="7"/>
      <c r="C381" s="7"/>
      <c r="D381" s="60"/>
      <c r="E381" s="117"/>
      <c r="F381" s="406"/>
      <c r="G381" s="6"/>
      <c r="H381" s="363"/>
      <c r="I381" s="117">
        <f t="shared" ref="I381:I392" si="221">SUM($E381,F381:H381)</f>
        <v>0</v>
      </c>
      <c r="J381" s="117"/>
      <c r="K381" s="117"/>
      <c r="L381" s="15">
        <f t="shared" ref="L381:L392" si="222">SUM(I381:K381)</f>
        <v>0</v>
      </c>
      <c r="M381" s="406"/>
      <c r="N381" s="6"/>
      <c r="O381" s="363"/>
      <c r="P381" s="117">
        <f t="shared" ref="P381:P392" si="223">SUM($E381,M381:O381)</f>
        <v>0</v>
      </c>
      <c r="Q381" s="117"/>
      <c r="R381" s="117"/>
      <c r="S381" s="15">
        <f t="shared" ref="S381:S392" si="224">SUM(P381:R381)</f>
        <v>0</v>
      </c>
      <c r="T381" s="406"/>
      <c r="U381" s="6"/>
      <c r="V381" s="363"/>
      <c r="W381" s="117">
        <f t="shared" ref="W381:W392" si="225">SUM($E381,T381:V381)</f>
        <v>0</v>
      </c>
      <c r="X381" s="111"/>
      <c r="Y381" s="363"/>
      <c r="Z381" s="117"/>
      <c r="AA381" s="363">
        <f t="shared" ref="AA381:AA392" si="226">SUM(W381:Z381)</f>
        <v>0</v>
      </c>
      <c r="AB381" s="422">
        <f t="shared" si="196"/>
        <v>372</v>
      </c>
    </row>
    <row r="382" spans="1:28" s="1" customFormat="1">
      <c r="A382" s="12">
        <f t="shared" si="195"/>
        <v>373</v>
      </c>
      <c r="B382" s="7" t="s">
        <v>112</v>
      </c>
      <c r="C382" s="7">
        <v>19</v>
      </c>
      <c r="D382" s="14" t="s">
        <v>113</v>
      </c>
      <c r="E382" s="180">
        <v>16110132</v>
      </c>
      <c r="F382" s="133"/>
      <c r="G382" s="28"/>
      <c r="H382" s="153"/>
      <c r="I382" s="163">
        <f t="shared" si="221"/>
        <v>16110132</v>
      </c>
      <c r="J382" s="163">
        <v>54501255</v>
      </c>
      <c r="K382" s="163">
        <v>51756047</v>
      </c>
      <c r="L382" s="15">
        <f t="shared" si="222"/>
        <v>122367434</v>
      </c>
      <c r="M382" s="406"/>
      <c r="N382" s="6"/>
      <c r="O382" s="363"/>
      <c r="P382" s="117">
        <f t="shared" si="223"/>
        <v>16110132</v>
      </c>
      <c r="Q382" s="117">
        <v>54501255</v>
      </c>
      <c r="R382" s="117">
        <v>51756047</v>
      </c>
      <c r="S382" s="15">
        <f t="shared" si="224"/>
        <v>122367434</v>
      </c>
      <c r="T382" s="133"/>
      <c r="U382" s="6"/>
      <c r="V382" s="184"/>
      <c r="W382" s="180">
        <f t="shared" si="225"/>
        <v>16110132</v>
      </c>
      <c r="X382" s="149">
        <v>54501255</v>
      </c>
      <c r="Y382" s="153"/>
      <c r="Z382" s="163">
        <v>51756047</v>
      </c>
      <c r="AA382" s="184">
        <f t="shared" si="226"/>
        <v>122367434</v>
      </c>
      <c r="AB382" s="422">
        <f t="shared" si="196"/>
        <v>373</v>
      </c>
    </row>
    <row r="383" spans="1:28" s="1" customFormat="1">
      <c r="A383" s="12">
        <f t="shared" si="195"/>
        <v>374</v>
      </c>
      <c r="B383" s="7"/>
      <c r="C383" s="7"/>
      <c r="D383" s="32" t="s">
        <v>91</v>
      </c>
      <c r="E383" s="117"/>
      <c r="F383" s="406"/>
      <c r="G383" s="6"/>
      <c r="H383" s="363"/>
      <c r="I383" s="117">
        <f t="shared" si="221"/>
        <v>0</v>
      </c>
      <c r="J383" s="117"/>
      <c r="K383" s="117"/>
      <c r="L383" s="15">
        <f t="shared" si="222"/>
        <v>0</v>
      </c>
      <c r="M383" s="406"/>
      <c r="N383" s="6"/>
      <c r="O383" s="363"/>
      <c r="P383" s="117">
        <f t="shared" si="223"/>
        <v>0</v>
      </c>
      <c r="Q383" s="117"/>
      <c r="R383" s="117"/>
      <c r="S383" s="15">
        <f t="shared" si="224"/>
        <v>0</v>
      </c>
      <c r="T383" s="133"/>
      <c r="U383" s="6"/>
      <c r="V383" s="184"/>
      <c r="W383" s="180">
        <f t="shared" si="225"/>
        <v>0</v>
      </c>
      <c r="X383" s="321"/>
      <c r="Y383" s="184"/>
      <c r="Z383" s="180"/>
      <c r="AA383" s="184">
        <f t="shared" si="226"/>
        <v>0</v>
      </c>
      <c r="AB383" s="422">
        <f t="shared" si="196"/>
        <v>374</v>
      </c>
    </row>
    <row r="384" spans="1:28" customFormat="1">
      <c r="A384" s="12">
        <f t="shared" si="195"/>
        <v>375</v>
      </c>
      <c r="B384" s="7"/>
      <c r="C384" s="162"/>
      <c r="D384" s="158" t="s">
        <v>560</v>
      </c>
      <c r="E384" s="180"/>
      <c r="F384" s="112"/>
      <c r="G384" s="39"/>
      <c r="H384" s="153"/>
      <c r="I384" s="163">
        <f t="shared" si="221"/>
        <v>0</v>
      </c>
      <c r="J384" s="163"/>
      <c r="K384" s="163"/>
      <c r="L384" s="187">
        <f t="shared" si="222"/>
        <v>0</v>
      </c>
      <c r="M384" s="112"/>
      <c r="N384" s="39"/>
      <c r="O384" s="184">
        <v>6000000</v>
      </c>
      <c r="P384" s="180">
        <f t="shared" si="223"/>
        <v>6000000</v>
      </c>
      <c r="Q384" s="180"/>
      <c r="R384" s="180"/>
      <c r="S384" s="188">
        <f t="shared" si="224"/>
        <v>6000000</v>
      </c>
      <c r="T384" s="112"/>
      <c r="U384" s="39"/>
      <c r="V384" s="184">
        <v>6000000</v>
      </c>
      <c r="W384" s="180">
        <f t="shared" si="225"/>
        <v>6000000</v>
      </c>
      <c r="X384" s="321"/>
      <c r="Y384" s="184"/>
      <c r="Z384" s="180"/>
      <c r="AA384" s="184">
        <f t="shared" si="226"/>
        <v>6000000</v>
      </c>
      <c r="AB384" s="422">
        <f t="shared" si="196"/>
        <v>375</v>
      </c>
    </row>
    <row r="385" spans="1:28" customFormat="1">
      <c r="A385" s="12">
        <f t="shared" si="195"/>
        <v>376</v>
      </c>
      <c r="B385" s="7"/>
      <c r="C385" s="162"/>
      <c r="D385" s="158" t="s">
        <v>557</v>
      </c>
      <c r="E385" s="163"/>
      <c r="F385" s="132"/>
      <c r="G385" s="129"/>
      <c r="H385" s="185"/>
      <c r="I385" s="163"/>
      <c r="J385" s="163"/>
      <c r="K385" s="163"/>
      <c r="L385" s="187"/>
      <c r="M385" s="133">
        <v>1164003</v>
      </c>
      <c r="N385" s="6"/>
      <c r="O385" s="184"/>
      <c r="P385" s="180">
        <f t="shared" si="223"/>
        <v>1164003</v>
      </c>
      <c r="Q385" s="180"/>
      <c r="R385" s="180"/>
      <c r="S385" s="188">
        <f t="shared" si="224"/>
        <v>1164003</v>
      </c>
      <c r="T385" s="133">
        <v>1164003</v>
      </c>
      <c r="U385" s="6"/>
      <c r="V385" s="184"/>
      <c r="W385" s="180">
        <f t="shared" si="225"/>
        <v>1164003</v>
      </c>
      <c r="X385" s="321"/>
      <c r="Y385" s="184"/>
      <c r="Z385" s="180"/>
      <c r="AA385" s="184">
        <f t="shared" si="226"/>
        <v>1164003</v>
      </c>
      <c r="AB385" s="422">
        <f t="shared" si="196"/>
        <v>376</v>
      </c>
    </row>
    <row r="386" spans="1:28" customFormat="1">
      <c r="A386" s="12">
        <f t="shared" si="195"/>
        <v>377</v>
      </c>
      <c r="B386" s="7"/>
      <c r="C386" s="162"/>
      <c r="D386" s="158"/>
      <c r="E386" s="163"/>
      <c r="F386" s="132"/>
      <c r="G386" s="129"/>
      <c r="H386" s="185"/>
      <c r="I386" s="163"/>
      <c r="J386" s="163"/>
      <c r="K386" s="163"/>
      <c r="L386" s="187"/>
      <c r="M386" s="133"/>
      <c r="N386" s="6"/>
      <c r="O386" s="184"/>
      <c r="P386" s="180"/>
      <c r="Q386" s="180"/>
      <c r="R386" s="180"/>
      <c r="S386" s="188"/>
      <c r="T386" s="112"/>
      <c r="U386" s="39"/>
      <c r="V386" s="153"/>
      <c r="W386" s="180">
        <f t="shared" si="225"/>
        <v>0</v>
      </c>
      <c r="X386" s="149"/>
      <c r="Y386" s="153"/>
      <c r="Z386" s="163"/>
      <c r="AA386" s="184">
        <f t="shared" si="226"/>
        <v>0</v>
      </c>
      <c r="AB386" s="422">
        <f t="shared" si="196"/>
        <v>377</v>
      </c>
    </row>
    <row r="387" spans="1:28" s="1" customFormat="1">
      <c r="A387" s="12">
        <f t="shared" si="195"/>
        <v>378</v>
      </c>
      <c r="B387" s="7"/>
      <c r="C387" s="7"/>
      <c r="D387" s="53" t="s">
        <v>75</v>
      </c>
      <c r="E387" s="115"/>
      <c r="F387" s="112"/>
      <c r="G387" s="39"/>
      <c r="H387" s="370"/>
      <c r="I387" s="117">
        <f t="shared" si="221"/>
        <v>0</v>
      </c>
      <c r="J387" s="115"/>
      <c r="K387" s="115"/>
      <c r="L387" s="15">
        <f t="shared" si="222"/>
        <v>0</v>
      </c>
      <c r="M387" s="112"/>
      <c r="N387" s="39"/>
      <c r="O387" s="370"/>
      <c r="P387" s="117">
        <f t="shared" si="223"/>
        <v>0</v>
      </c>
      <c r="Q387" s="115"/>
      <c r="R387" s="115"/>
      <c r="S387" s="15">
        <f t="shared" si="224"/>
        <v>0</v>
      </c>
      <c r="T387" s="112"/>
      <c r="U387" s="39"/>
      <c r="V387" s="153"/>
      <c r="W387" s="180">
        <f t="shared" si="225"/>
        <v>0</v>
      </c>
      <c r="X387" s="149"/>
      <c r="Y387" s="153"/>
      <c r="Z387" s="163"/>
      <c r="AA387" s="184">
        <f t="shared" si="226"/>
        <v>0</v>
      </c>
      <c r="AB387" s="422">
        <f t="shared" si="196"/>
        <v>378</v>
      </c>
    </row>
    <row r="388" spans="1:28" s="1" customFormat="1">
      <c r="A388" s="12">
        <f t="shared" si="195"/>
        <v>379</v>
      </c>
      <c r="B388" s="7"/>
      <c r="C388" s="7"/>
      <c r="D388" s="42"/>
      <c r="E388" s="117"/>
      <c r="F388" s="112"/>
      <c r="G388" s="39"/>
      <c r="H388" s="363"/>
      <c r="I388" s="117">
        <f t="shared" si="221"/>
        <v>0</v>
      </c>
      <c r="J388" s="117"/>
      <c r="K388" s="117"/>
      <c r="L388" s="15">
        <f t="shared" si="222"/>
        <v>0</v>
      </c>
      <c r="M388" s="112"/>
      <c r="N388" s="39"/>
      <c r="O388" s="363"/>
      <c r="P388" s="117">
        <f t="shared" si="223"/>
        <v>0</v>
      </c>
      <c r="Q388" s="117"/>
      <c r="R388" s="117"/>
      <c r="S388" s="15">
        <f t="shared" si="224"/>
        <v>0</v>
      </c>
      <c r="T388" s="112"/>
      <c r="U388" s="39"/>
      <c r="V388" s="153"/>
      <c r="W388" s="180">
        <f t="shared" si="225"/>
        <v>0</v>
      </c>
      <c r="X388" s="149"/>
      <c r="Y388" s="153"/>
      <c r="Z388" s="163"/>
      <c r="AA388" s="184">
        <f t="shared" si="226"/>
        <v>0</v>
      </c>
      <c r="AB388" s="422">
        <f t="shared" si="196"/>
        <v>379</v>
      </c>
    </row>
    <row r="389" spans="1:28" s="1" customFormat="1">
      <c r="A389" s="12">
        <f t="shared" si="195"/>
        <v>380</v>
      </c>
      <c r="B389" s="7"/>
      <c r="C389" s="7"/>
      <c r="D389" s="42"/>
      <c r="E389" s="117"/>
      <c r="F389" s="112"/>
      <c r="G389" s="39"/>
      <c r="H389" s="363"/>
      <c r="I389" s="117">
        <f t="shared" si="221"/>
        <v>0</v>
      </c>
      <c r="J389" s="117"/>
      <c r="K389" s="117"/>
      <c r="L389" s="15">
        <f t="shared" si="222"/>
        <v>0</v>
      </c>
      <c r="M389" s="112"/>
      <c r="N389" s="39"/>
      <c r="O389" s="363"/>
      <c r="P389" s="117">
        <f t="shared" si="223"/>
        <v>0</v>
      </c>
      <c r="Q389" s="117"/>
      <c r="R389" s="117"/>
      <c r="S389" s="15">
        <f t="shared" si="224"/>
        <v>0</v>
      </c>
      <c r="T389" s="112"/>
      <c r="U389" s="39"/>
      <c r="V389" s="363"/>
      <c r="W389" s="117">
        <f t="shared" si="225"/>
        <v>0</v>
      </c>
      <c r="X389" s="111"/>
      <c r="Y389" s="363"/>
      <c r="Z389" s="117"/>
      <c r="AA389" s="363">
        <f t="shared" si="226"/>
        <v>0</v>
      </c>
      <c r="AB389" s="422">
        <f t="shared" si="196"/>
        <v>380</v>
      </c>
    </row>
    <row r="390" spans="1:28" s="1" customFormat="1">
      <c r="A390" s="12">
        <f t="shared" si="195"/>
        <v>381</v>
      </c>
      <c r="B390" s="7"/>
      <c r="C390" s="7"/>
      <c r="D390" s="53" t="s">
        <v>63</v>
      </c>
      <c r="E390" s="117"/>
      <c r="F390" s="112"/>
      <c r="G390" s="39"/>
      <c r="H390" s="363"/>
      <c r="I390" s="117">
        <f t="shared" si="221"/>
        <v>0</v>
      </c>
      <c r="J390" s="117"/>
      <c r="K390" s="117"/>
      <c r="L390" s="15">
        <f t="shared" si="222"/>
        <v>0</v>
      </c>
      <c r="M390" s="112"/>
      <c r="N390" s="39"/>
      <c r="O390" s="363"/>
      <c r="P390" s="117">
        <f t="shared" si="223"/>
        <v>0</v>
      </c>
      <c r="Q390" s="117"/>
      <c r="R390" s="117"/>
      <c r="S390" s="15">
        <f t="shared" si="224"/>
        <v>0</v>
      </c>
      <c r="T390" s="112"/>
      <c r="U390" s="39"/>
      <c r="V390" s="363"/>
      <c r="W390" s="117">
        <f t="shared" si="225"/>
        <v>0</v>
      </c>
      <c r="X390" s="111"/>
      <c r="Y390" s="363"/>
      <c r="Z390" s="117"/>
      <c r="AA390" s="363">
        <f t="shared" si="226"/>
        <v>0</v>
      </c>
      <c r="AB390" s="422">
        <f t="shared" si="196"/>
        <v>381</v>
      </c>
    </row>
    <row r="391" spans="1:28" s="1" customFormat="1">
      <c r="A391" s="12">
        <f t="shared" si="195"/>
        <v>382</v>
      </c>
      <c r="B391" s="7"/>
      <c r="C391" s="7"/>
      <c r="D391" s="42"/>
      <c r="E391" s="117"/>
      <c r="F391" s="112"/>
      <c r="G391" s="39"/>
      <c r="H391" s="363"/>
      <c r="I391" s="117">
        <f t="shared" si="221"/>
        <v>0</v>
      </c>
      <c r="J391" s="117"/>
      <c r="K391" s="117"/>
      <c r="L391" s="15">
        <f t="shared" si="222"/>
        <v>0</v>
      </c>
      <c r="M391" s="112"/>
      <c r="N391" s="39"/>
      <c r="O391" s="363"/>
      <c r="P391" s="117">
        <f t="shared" si="223"/>
        <v>0</v>
      </c>
      <c r="Q391" s="117"/>
      <c r="R391" s="117"/>
      <c r="S391" s="15">
        <f t="shared" si="224"/>
        <v>0</v>
      </c>
      <c r="T391" s="112"/>
      <c r="U391" s="39"/>
      <c r="V391" s="363"/>
      <c r="W391" s="117">
        <f t="shared" si="225"/>
        <v>0</v>
      </c>
      <c r="X391" s="111"/>
      <c r="Y391" s="363"/>
      <c r="Z391" s="117"/>
      <c r="AA391" s="363">
        <f t="shared" si="226"/>
        <v>0</v>
      </c>
      <c r="AB391" s="422">
        <f t="shared" si="196"/>
        <v>382</v>
      </c>
    </row>
    <row r="392" spans="1:28" s="1" customFormat="1">
      <c r="A392" s="12">
        <f t="shared" si="195"/>
        <v>383</v>
      </c>
      <c r="B392" s="7"/>
      <c r="C392" s="7"/>
      <c r="D392" s="42"/>
      <c r="E392" s="117"/>
      <c r="F392" s="112"/>
      <c r="G392" s="39"/>
      <c r="H392" s="363"/>
      <c r="I392" s="117">
        <f t="shared" si="221"/>
        <v>0</v>
      </c>
      <c r="J392" s="117"/>
      <c r="K392" s="117"/>
      <c r="L392" s="15">
        <f t="shared" si="222"/>
        <v>0</v>
      </c>
      <c r="M392" s="112"/>
      <c r="N392" s="39"/>
      <c r="O392" s="363"/>
      <c r="P392" s="117">
        <f t="shared" si="223"/>
        <v>0</v>
      </c>
      <c r="Q392" s="117"/>
      <c r="R392" s="117"/>
      <c r="S392" s="15">
        <f t="shared" si="224"/>
        <v>0</v>
      </c>
      <c r="T392" s="112"/>
      <c r="U392" s="39"/>
      <c r="V392" s="363"/>
      <c r="W392" s="117">
        <f t="shared" si="225"/>
        <v>0</v>
      </c>
      <c r="X392" s="111"/>
      <c r="Y392" s="363"/>
      <c r="Z392" s="117"/>
      <c r="AA392" s="363">
        <f t="shared" si="226"/>
        <v>0</v>
      </c>
      <c r="AB392" s="422">
        <f t="shared" si="196"/>
        <v>383</v>
      </c>
    </row>
    <row r="393" spans="1:28" s="1" customFormat="1">
      <c r="A393" s="12">
        <f t="shared" si="195"/>
        <v>384</v>
      </c>
      <c r="B393" s="7"/>
      <c r="C393" s="7"/>
      <c r="D393" s="62" t="s">
        <v>40</v>
      </c>
      <c r="E393" s="117"/>
      <c r="F393" s="170">
        <f t="shared" ref="F393:L393" si="227">SUBTOTAL(9,F383:F392)</f>
        <v>0</v>
      </c>
      <c r="G393" s="40">
        <f t="shared" si="227"/>
        <v>0</v>
      </c>
      <c r="H393" s="171">
        <f t="shared" si="227"/>
        <v>0</v>
      </c>
      <c r="I393" s="504">
        <f t="shared" si="227"/>
        <v>0</v>
      </c>
      <c r="J393" s="504">
        <f t="shared" si="227"/>
        <v>0</v>
      </c>
      <c r="K393" s="504">
        <f t="shared" si="227"/>
        <v>0</v>
      </c>
      <c r="L393" s="56">
        <f t="shared" si="227"/>
        <v>0</v>
      </c>
      <c r="M393" s="170">
        <f t="shared" ref="M393:S393" si="228">SUBTOTAL(9,M383:M392)</f>
        <v>1164003</v>
      </c>
      <c r="N393" s="40">
        <f t="shared" si="228"/>
        <v>0</v>
      </c>
      <c r="O393" s="171">
        <f t="shared" si="228"/>
        <v>6000000</v>
      </c>
      <c r="P393" s="504">
        <f t="shared" si="228"/>
        <v>7164003</v>
      </c>
      <c r="Q393" s="504">
        <f t="shared" si="228"/>
        <v>0</v>
      </c>
      <c r="R393" s="504">
        <f t="shared" si="228"/>
        <v>0</v>
      </c>
      <c r="S393" s="56">
        <f t="shared" si="228"/>
        <v>7164003</v>
      </c>
      <c r="T393" s="170">
        <f t="shared" ref="T393:AA393" si="229">SUBTOTAL(9,T383:T392)</f>
        <v>1164003</v>
      </c>
      <c r="U393" s="40">
        <f t="shared" si="229"/>
        <v>0</v>
      </c>
      <c r="V393" s="171">
        <f t="shared" si="229"/>
        <v>6000000</v>
      </c>
      <c r="W393" s="504">
        <f t="shared" si="229"/>
        <v>7164003</v>
      </c>
      <c r="X393" s="492">
        <f t="shared" si="229"/>
        <v>0</v>
      </c>
      <c r="Y393" s="478"/>
      <c r="Z393" s="504">
        <f t="shared" si="229"/>
        <v>0</v>
      </c>
      <c r="AA393" s="478">
        <f t="shared" si="229"/>
        <v>7164003</v>
      </c>
      <c r="AB393" s="422">
        <f t="shared" si="196"/>
        <v>384</v>
      </c>
    </row>
    <row r="394" spans="1:28" s="1" customFormat="1" ht="15.6" thickBot="1">
      <c r="A394" s="12">
        <f t="shared" ref="A394:A457" si="230">ROW()-9</f>
        <v>385</v>
      </c>
      <c r="B394" s="22"/>
      <c r="C394" s="22"/>
      <c r="D394" s="63" t="s">
        <v>114</v>
      </c>
      <c r="E394" s="303"/>
      <c r="F394" s="476">
        <f>SUBTOTAL(9,F381:F393,$E382:$E382)</f>
        <v>16110132</v>
      </c>
      <c r="G394" s="561"/>
      <c r="H394" s="571"/>
      <c r="I394" s="176">
        <f>SUBTOTAL(9,I381:I393)</f>
        <v>16110132</v>
      </c>
      <c r="J394" s="176">
        <f>SUBTOTAL(9,J381:J393)</f>
        <v>54501255</v>
      </c>
      <c r="K394" s="176">
        <f>SUBTOTAL(9,K381:K393)</f>
        <v>51756047</v>
      </c>
      <c r="L394" s="562">
        <f>SUBTOTAL(9,L381:L393)</f>
        <v>122367434</v>
      </c>
      <c r="M394" s="476">
        <f>SUBTOTAL(9,M381:M393,$E382:$E382)</f>
        <v>17274135</v>
      </c>
      <c r="N394" s="561"/>
      <c r="O394" s="571"/>
      <c r="P394" s="176">
        <f>SUBTOTAL(9,P381:P393)</f>
        <v>23274135</v>
      </c>
      <c r="Q394" s="176">
        <f>SUBTOTAL(9,Q381:Q393)</f>
        <v>54501255</v>
      </c>
      <c r="R394" s="176">
        <f>SUBTOTAL(9,R381:R393)</f>
        <v>51756047</v>
      </c>
      <c r="S394" s="562">
        <f>SUBTOTAL(9,S381:S393)</f>
        <v>129531437</v>
      </c>
      <c r="T394" s="476">
        <f>SUBTOTAL(9,T381:T393,$E382:$E382)</f>
        <v>17274135</v>
      </c>
      <c r="U394" s="387"/>
      <c r="V394" s="477"/>
      <c r="W394" s="176">
        <f>SUBTOTAL(9,W381:W393)</f>
        <v>23274135</v>
      </c>
      <c r="X394" s="523">
        <f>SUBTOTAL(9,X381:X393)</f>
        <v>54501255</v>
      </c>
      <c r="Y394" s="508"/>
      <c r="Z394" s="532">
        <f>SUBTOTAL(9,Z381:Z393)</f>
        <v>51756047</v>
      </c>
      <c r="AA394" s="508">
        <f>SUBTOTAL(9,AA381:AA393)</f>
        <v>129531437</v>
      </c>
      <c r="AB394" s="422">
        <f t="shared" si="196"/>
        <v>385</v>
      </c>
    </row>
    <row r="395" spans="1:28" s="1" customFormat="1" ht="15.6" thickTop="1">
      <c r="A395" s="12">
        <f t="shared" si="230"/>
        <v>386</v>
      </c>
      <c r="B395" s="7"/>
      <c r="C395" s="7"/>
      <c r="D395" s="60"/>
      <c r="E395" s="117"/>
      <c r="F395" s="406"/>
      <c r="G395" s="6"/>
      <c r="H395" s="363"/>
      <c r="I395" s="117">
        <f>SUM($E395,F395:H395)</f>
        <v>0</v>
      </c>
      <c r="J395" s="117"/>
      <c r="K395" s="117"/>
      <c r="L395" s="15">
        <f t="shared" ref="L395:L408" si="231">SUM(I395:K395)</f>
        <v>0</v>
      </c>
      <c r="M395" s="406"/>
      <c r="N395" s="6"/>
      <c r="O395" s="363"/>
      <c r="P395" s="117">
        <f>SUM($E395,M395:O395)</f>
        <v>0</v>
      </c>
      <c r="Q395" s="117"/>
      <c r="R395" s="117"/>
      <c r="S395" s="15">
        <f t="shared" ref="S395:S408" si="232">SUM(P395:R395)</f>
        <v>0</v>
      </c>
      <c r="T395" s="406"/>
      <c r="U395" s="6"/>
      <c r="V395" s="363"/>
      <c r="W395" s="117">
        <f t="shared" ref="W395:W408" si="233">SUM($E395,T395:V395)</f>
        <v>0</v>
      </c>
      <c r="X395" s="111"/>
      <c r="Y395" s="363"/>
      <c r="Z395" s="117"/>
      <c r="AA395" s="363">
        <f t="shared" ref="AA395:AA408" si="234">SUM(W395:Z395)</f>
        <v>0</v>
      </c>
      <c r="AB395" s="422">
        <f t="shared" si="196"/>
        <v>386</v>
      </c>
    </row>
    <row r="396" spans="1:28" s="1" customFormat="1">
      <c r="A396" s="12">
        <f t="shared" si="230"/>
        <v>387</v>
      </c>
      <c r="B396" s="7"/>
      <c r="C396" s="7"/>
      <c r="D396" s="14" t="s">
        <v>115</v>
      </c>
      <c r="E396" s="117"/>
      <c r="F396" s="406"/>
      <c r="G396" s="6"/>
      <c r="H396" s="363"/>
      <c r="I396" s="117">
        <f>SUM($E396,F396:H396)</f>
        <v>0</v>
      </c>
      <c r="J396" s="117"/>
      <c r="K396" s="117"/>
      <c r="L396" s="15">
        <f t="shared" si="231"/>
        <v>0</v>
      </c>
      <c r="M396" s="406"/>
      <c r="N396" s="6"/>
      <c r="O396" s="363"/>
      <c r="P396" s="117">
        <f>SUM($E396,M396:O396)</f>
        <v>0</v>
      </c>
      <c r="Q396" s="117"/>
      <c r="R396" s="117"/>
      <c r="S396" s="15">
        <f t="shared" si="232"/>
        <v>0</v>
      </c>
      <c r="T396" s="133"/>
      <c r="U396" s="6"/>
      <c r="V396" s="184"/>
      <c r="W396" s="180">
        <f t="shared" si="233"/>
        <v>0</v>
      </c>
      <c r="X396" s="321"/>
      <c r="Y396" s="184"/>
      <c r="Z396" s="180"/>
      <c r="AA396" s="184">
        <f t="shared" si="234"/>
        <v>0</v>
      </c>
      <c r="AB396" s="422">
        <f t="shared" ref="AB396:AB459" si="235">A396</f>
        <v>387</v>
      </c>
    </row>
    <row r="397" spans="1:28" s="1" customFormat="1">
      <c r="A397" s="12">
        <f t="shared" si="230"/>
        <v>388</v>
      </c>
      <c r="B397" s="7" t="s">
        <v>116</v>
      </c>
      <c r="C397" s="7" t="s">
        <v>117</v>
      </c>
      <c r="D397" s="14" t="s">
        <v>118</v>
      </c>
      <c r="E397" s="180">
        <v>155969788</v>
      </c>
      <c r="F397" s="133"/>
      <c r="G397" s="28"/>
      <c r="H397" s="153"/>
      <c r="I397" s="163">
        <f t="shared" ref="I397" si="236">SUM($E397,F397:H397)</f>
        <v>155969788</v>
      </c>
      <c r="J397" s="163">
        <v>178603631</v>
      </c>
      <c r="K397" s="163">
        <v>930529343</v>
      </c>
      <c r="L397" s="15">
        <f t="shared" si="231"/>
        <v>1265102762</v>
      </c>
      <c r="M397" s="133"/>
      <c r="N397" s="6"/>
      <c r="O397" s="184"/>
      <c r="P397" s="180">
        <f t="shared" ref="P397:P404" si="237">SUM($E397,M397:O397)</f>
        <v>155969788</v>
      </c>
      <c r="Q397" s="163">
        <v>178603631</v>
      </c>
      <c r="R397" s="163">
        <v>930529343</v>
      </c>
      <c r="S397" s="15">
        <f t="shared" si="232"/>
        <v>1265102762</v>
      </c>
      <c r="T397" s="133"/>
      <c r="U397" s="6"/>
      <c r="V397" s="184"/>
      <c r="W397" s="180">
        <f t="shared" si="233"/>
        <v>155969788</v>
      </c>
      <c r="X397" s="149">
        <v>178603631</v>
      </c>
      <c r="Y397" s="153"/>
      <c r="Z397" s="163">
        <v>930529343</v>
      </c>
      <c r="AA397" s="184">
        <f t="shared" si="234"/>
        <v>1265102762</v>
      </c>
      <c r="AB397" s="422">
        <f t="shared" si="235"/>
        <v>388</v>
      </c>
    </row>
    <row r="398" spans="1:28" s="1" customFormat="1">
      <c r="A398" s="12">
        <f t="shared" si="230"/>
        <v>389</v>
      </c>
      <c r="B398" s="7"/>
      <c r="C398" s="7"/>
      <c r="D398" s="32" t="s">
        <v>91</v>
      </c>
      <c r="E398" s="117"/>
      <c r="F398" s="406"/>
      <c r="G398" s="6"/>
      <c r="H398" s="363"/>
      <c r="I398" s="117">
        <f>SUM($E398,F398:H398)</f>
        <v>0</v>
      </c>
      <c r="J398" s="117"/>
      <c r="K398" s="117"/>
      <c r="L398" s="15">
        <f t="shared" si="231"/>
        <v>0</v>
      </c>
      <c r="M398" s="133"/>
      <c r="N398" s="6"/>
      <c r="O398" s="184"/>
      <c r="P398" s="180">
        <f t="shared" si="237"/>
        <v>0</v>
      </c>
      <c r="Q398" s="180"/>
      <c r="R398" s="180"/>
      <c r="S398" s="15">
        <f t="shared" si="232"/>
        <v>0</v>
      </c>
      <c r="T398" s="133"/>
      <c r="U398" s="6"/>
      <c r="V398" s="184"/>
      <c r="W398" s="180">
        <f t="shared" si="233"/>
        <v>0</v>
      </c>
      <c r="X398" s="321"/>
      <c r="Y398" s="184"/>
      <c r="Z398" s="180"/>
      <c r="AA398" s="184">
        <f t="shared" si="234"/>
        <v>0</v>
      </c>
      <c r="AB398" s="422">
        <f t="shared" si="235"/>
        <v>389</v>
      </c>
    </row>
    <row r="399" spans="1:28" s="154" customFormat="1">
      <c r="A399" s="12">
        <f t="shared" si="230"/>
        <v>390</v>
      </c>
      <c r="B399" s="7"/>
      <c r="C399" s="162"/>
      <c r="D399" s="158" t="s">
        <v>567</v>
      </c>
      <c r="E399" s="163"/>
      <c r="F399" s="132"/>
      <c r="G399" s="129">
        <v>15000000</v>
      </c>
      <c r="H399" s="185"/>
      <c r="I399" s="163">
        <f t="shared" ref="I399" si="238">SUM($E399,F399:H399)</f>
        <v>15000000</v>
      </c>
      <c r="J399" s="163"/>
      <c r="K399" s="163"/>
      <c r="L399" s="187">
        <f t="shared" ref="L399" si="239">SUM(I399:K399)</f>
        <v>15000000</v>
      </c>
      <c r="M399" s="133"/>
      <c r="N399" s="6"/>
      <c r="O399" s="184">
        <v>25000000</v>
      </c>
      <c r="P399" s="180">
        <f t="shared" si="237"/>
        <v>25000000</v>
      </c>
      <c r="Q399" s="180"/>
      <c r="R399" s="180"/>
      <c r="S399" s="188">
        <f t="shared" ref="S399:S401" si="240">SUM(P399:R399)</f>
        <v>25000000</v>
      </c>
      <c r="T399" s="133"/>
      <c r="U399" s="6"/>
      <c r="V399" s="184">
        <v>25000000</v>
      </c>
      <c r="W399" s="180">
        <f t="shared" si="233"/>
        <v>25000000</v>
      </c>
      <c r="X399" s="321"/>
      <c r="Y399" s="184"/>
      <c r="Z399" s="180"/>
      <c r="AA399" s="184">
        <f t="shared" si="234"/>
        <v>25000000</v>
      </c>
      <c r="AB399" s="422">
        <f t="shared" si="235"/>
        <v>390</v>
      </c>
    </row>
    <row r="400" spans="1:28" s="154" customFormat="1">
      <c r="A400" s="12">
        <f t="shared" si="230"/>
        <v>391</v>
      </c>
      <c r="B400" s="7"/>
      <c r="C400" s="162"/>
      <c r="D400" s="158" t="s">
        <v>568</v>
      </c>
      <c r="E400" s="163"/>
      <c r="F400" s="132"/>
      <c r="G400" s="129"/>
      <c r="H400" s="185"/>
      <c r="I400" s="163"/>
      <c r="J400" s="163"/>
      <c r="K400" s="163"/>
      <c r="L400" s="187"/>
      <c r="M400" s="133">
        <v>826000</v>
      </c>
      <c r="N400" s="6"/>
      <c r="O400" s="184"/>
      <c r="P400" s="180">
        <f t="shared" si="237"/>
        <v>826000</v>
      </c>
      <c r="Q400" s="180"/>
      <c r="R400" s="180"/>
      <c r="S400" s="188">
        <f t="shared" si="240"/>
        <v>826000</v>
      </c>
      <c r="T400" s="133">
        <v>826000</v>
      </c>
      <c r="U400" s="6"/>
      <c r="V400" s="184"/>
      <c r="W400" s="180">
        <f t="shared" si="233"/>
        <v>826000</v>
      </c>
      <c r="X400" s="321"/>
      <c r="Y400" s="184"/>
      <c r="Z400" s="180"/>
      <c r="AA400" s="184">
        <f t="shared" si="234"/>
        <v>826000</v>
      </c>
      <c r="AB400" s="422">
        <f t="shared" si="235"/>
        <v>391</v>
      </c>
    </row>
    <row r="401" spans="1:52" customFormat="1">
      <c r="A401" s="12">
        <f t="shared" si="230"/>
        <v>392</v>
      </c>
      <c r="B401" s="7"/>
      <c r="C401" s="162"/>
      <c r="D401" s="158" t="s">
        <v>557</v>
      </c>
      <c r="E401" s="163"/>
      <c r="F401" s="132"/>
      <c r="G401" s="129"/>
      <c r="H401" s="185"/>
      <c r="I401" s="163"/>
      <c r="J401" s="163"/>
      <c r="K401" s="163"/>
      <c r="L401" s="187"/>
      <c r="M401" s="133">
        <v>9550999</v>
      </c>
      <c r="N401" s="6"/>
      <c r="O401" s="184"/>
      <c r="P401" s="180">
        <f t="shared" si="237"/>
        <v>9550999</v>
      </c>
      <c r="Q401" s="180"/>
      <c r="R401" s="180"/>
      <c r="S401" s="188">
        <f t="shared" si="240"/>
        <v>9550999</v>
      </c>
      <c r="T401" s="133">
        <v>9550999</v>
      </c>
      <c r="U401" s="6"/>
      <c r="V401" s="184"/>
      <c r="W401" s="180">
        <f t="shared" si="233"/>
        <v>9550999</v>
      </c>
      <c r="X401" s="321"/>
      <c r="Y401" s="184"/>
      <c r="Z401" s="180"/>
      <c r="AA401" s="184">
        <f t="shared" si="234"/>
        <v>9550999</v>
      </c>
      <c r="AB401" s="422">
        <f t="shared" si="235"/>
        <v>392</v>
      </c>
    </row>
    <row r="402" spans="1:52" s="1" customFormat="1">
      <c r="A402" s="12">
        <f t="shared" si="230"/>
        <v>393</v>
      </c>
      <c r="B402" s="7"/>
      <c r="C402" s="7"/>
      <c r="D402" s="21"/>
      <c r="E402" s="117"/>
      <c r="F402" s="406"/>
      <c r="G402" s="6"/>
      <c r="H402" s="363"/>
      <c r="I402" s="117">
        <f>SUM($E402,F402:H402)</f>
        <v>0</v>
      </c>
      <c r="J402" s="117"/>
      <c r="K402" s="117"/>
      <c r="L402" s="15">
        <f t="shared" si="231"/>
        <v>0</v>
      </c>
      <c r="M402" s="133"/>
      <c r="N402" s="6"/>
      <c r="O402" s="184"/>
      <c r="P402" s="180">
        <f t="shared" si="237"/>
        <v>0</v>
      </c>
      <c r="Q402" s="180"/>
      <c r="R402" s="180"/>
      <c r="S402" s="15">
        <f t="shared" si="232"/>
        <v>0</v>
      </c>
      <c r="T402" s="133"/>
      <c r="U402" s="6"/>
      <c r="V402" s="184"/>
      <c r="W402" s="180">
        <f t="shared" si="233"/>
        <v>0</v>
      </c>
      <c r="X402" s="321"/>
      <c r="Y402" s="184"/>
      <c r="Z402" s="180"/>
      <c r="AA402" s="184">
        <f t="shared" si="234"/>
        <v>0</v>
      </c>
      <c r="AB402" s="422">
        <f t="shared" si="235"/>
        <v>393</v>
      </c>
    </row>
    <row r="403" spans="1:52" s="1" customFormat="1">
      <c r="A403" s="12">
        <f t="shared" si="230"/>
        <v>394</v>
      </c>
      <c r="B403" s="7"/>
      <c r="C403" s="7"/>
      <c r="D403" s="53" t="s">
        <v>75</v>
      </c>
      <c r="E403" s="115"/>
      <c r="F403" s="112"/>
      <c r="G403" s="39"/>
      <c r="H403" s="370"/>
      <c r="I403" s="117">
        <f>SUM($E403,F403:H403)</f>
        <v>0</v>
      </c>
      <c r="J403" s="115"/>
      <c r="K403" s="115"/>
      <c r="L403" s="15">
        <f t="shared" si="231"/>
        <v>0</v>
      </c>
      <c r="M403" s="112"/>
      <c r="N403" s="39"/>
      <c r="O403" s="153"/>
      <c r="P403" s="180">
        <f t="shared" si="237"/>
        <v>0</v>
      </c>
      <c r="Q403" s="163"/>
      <c r="R403" s="163"/>
      <c r="S403" s="15">
        <f t="shared" si="232"/>
        <v>0</v>
      </c>
      <c r="T403" s="112"/>
      <c r="U403" s="39"/>
      <c r="V403" s="153"/>
      <c r="W403" s="180">
        <f t="shared" si="233"/>
        <v>0</v>
      </c>
      <c r="X403" s="149"/>
      <c r="Y403" s="153"/>
      <c r="Z403" s="163"/>
      <c r="AA403" s="184">
        <f t="shared" si="234"/>
        <v>0</v>
      </c>
      <c r="AB403" s="422">
        <f t="shared" si="235"/>
        <v>394</v>
      </c>
    </row>
    <row r="404" spans="1:52" s="1" customFormat="1">
      <c r="A404" s="12">
        <f t="shared" si="230"/>
        <v>395</v>
      </c>
      <c r="B404" s="7"/>
      <c r="C404" s="7"/>
      <c r="D404" s="109"/>
      <c r="E404" s="115"/>
      <c r="F404" s="112"/>
      <c r="G404" s="39"/>
      <c r="H404" s="370"/>
      <c r="I404" s="117"/>
      <c r="J404" s="115"/>
      <c r="K404" s="115"/>
      <c r="L404" s="15">
        <f t="shared" si="231"/>
        <v>0</v>
      </c>
      <c r="M404" s="112"/>
      <c r="N404" s="39"/>
      <c r="O404" s="153"/>
      <c r="P404" s="180">
        <f t="shared" si="237"/>
        <v>0</v>
      </c>
      <c r="Q404" s="163"/>
      <c r="R404" s="163"/>
      <c r="S404" s="15">
        <f t="shared" si="232"/>
        <v>0</v>
      </c>
      <c r="T404" s="112"/>
      <c r="U404" s="39"/>
      <c r="V404" s="153"/>
      <c r="W404" s="180">
        <f t="shared" si="233"/>
        <v>0</v>
      </c>
      <c r="X404" s="149"/>
      <c r="Y404" s="153"/>
      <c r="Z404" s="163"/>
      <c r="AA404" s="184">
        <f t="shared" si="234"/>
        <v>0</v>
      </c>
      <c r="AB404" s="422">
        <f t="shared" si="235"/>
        <v>395</v>
      </c>
    </row>
    <row r="405" spans="1:52" s="1" customFormat="1">
      <c r="A405" s="12">
        <f t="shared" si="230"/>
        <v>396</v>
      </c>
      <c r="B405" s="7"/>
      <c r="C405" s="7"/>
      <c r="D405" s="42"/>
      <c r="E405" s="117"/>
      <c r="F405" s="112"/>
      <c r="G405" s="39"/>
      <c r="H405" s="363"/>
      <c r="I405" s="117">
        <f>SUM($E405,F405:H405)</f>
        <v>0</v>
      </c>
      <c r="J405" s="117"/>
      <c r="K405" s="117"/>
      <c r="L405" s="15">
        <f t="shared" si="231"/>
        <v>0</v>
      </c>
      <c r="M405" s="112"/>
      <c r="N405" s="39"/>
      <c r="O405" s="363"/>
      <c r="P405" s="117">
        <f>SUM($E405,M405:O405)</f>
        <v>0</v>
      </c>
      <c r="Q405" s="117"/>
      <c r="R405" s="117"/>
      <c r="S405" s="15">
        <f t="shared" si="232"/>
        <v>0</v>
      </c>
      <c r="T405" s="112"/>
      <c r="U405" s="39"/>
      <c r="V405" s="184"/>
      <c r="W405" s="180">
        <f t="shared" si="233"/>
        <v>0</v>
      </c>
      <c r="X405" s="321"/>
      <c r="Y405" s="184"/>
      <c r="Z405" s="180"/>
      <c r="AA405" s="184">
        <f t="shared" si="234"/>
        <v>0</v>
      </c>
      <c r="AB405" s="422">
        <f t="shared" si="235"/>
        <v>396</v>
      </c>
    </row>
    <row r="406" spans="1:52" s="29" customFormat="1">
      <c r="A406" s="12">
        <f t="shared" si="230"/>
        <v>397</v>
      </c>
      <c r="B406" s="7"/>
      <c r="C406" s="7"/>
      <c r="D406" s="53" t="s">
        <v>63</v>
      </c>
      <c r="E406" s="117"/>
      <c r="F406" s="112"/>
      <c r="G406" s="39"/>
      <c r="H406" s="363"/>
      <c r="I406" s="117">
        <f>SUM($E406,F406:H406)</f>
        <v>0</v>
      </c>
      <c r="J406" s="117"/>
      <c r="K406" s="117"/>
      <c r="L406" s="15">
        <f t="shared" si="231"/>
        <v>0</v>
      </c>
      <c r="M406" s="112"/>
      <c r="N406" s="39"/>
      <c r="O406" s="363"/>
      <c r="P406" s="117">
        <f>SUM($E406,M406:O406)</f>
        <v>0</v>
      </c>
      <c r="Q406" s="117"/>
      <c r="R406" s="117"/>
      <c r="S406" s="15">
        <f t="shared" si="232"/>
        <v>0</v>
      </c>
      <c r="T406" s="112"/>
      <c r="U406" s="39"/>
      <c r="V406" s="184"/>
      <c r="W406" s="180">
        <f t="shared" si="233"/>
        <v>0</v>
      </c>
      <c r="X406" s="321"/>
      <c r="Y406" s="184"/>
      <c r="Z406" s="180"/>
      <c r="AA406" s="184">
        <f t="shared" si="234"/>
        <v>0</v>
      </c>
      <c r="AB406" s="422">
        <f t="shared" si="235"/>
        <v>397</v>
      </c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1:52" s="29" customFormat="1">
      <c r="A407" s="12">
        <f t="shared" si="230"/>
        <v>398</v>
      </c>
      <c r="B407" s="7"/>
      <c r="C407" s="7"/>
      <c r="D407" s="109"/>
      <c r="E407" s="117"/>
      <c r="F407" s="112"/>
      <c r="G407" s="39"/>
      <c r="H407" s="363"/>
      <c r="I407" s="117"/>
      <c r="J407" s="117"/>
      <c r="K407" s="117"/>
      <c r="L407" s="15"/>
      <c r="M407" s="112"/>
      <c r="N407" s="39"/>
      <c r="O407" s="363"/>
      <c r="P407" s="117"/>
      <c r="Q407" s="117"/>
      <c r="R407" s="117"/>
      <c r="S407" s="15"/>
      <c r="T407" s="112"/>
      <c r="U407" s="39"/>
      <c r="V407" s="363"/>
      <c r="W407" s="180">
        <f t="shared" si="233"/>
        <v>0</v>
      </c>
      <c r="X407" s="111"/>
      <c r="Y407" s="363"/>
      <c r="Z407" s="117"/>
      <c r="AA407" s="184">
        <f t="shared" si="234"/>
        <v>0</v>
      </c>
      <c r="AB407" s="422">
        <f t="shared" si="235"/>
        <v>398</v>
      </c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1:52" s="1" customFormat="1">
      <c r="A408" s="12">
        <f t="shared" si="230"/>
        <v>399</v>
      </c>
      <c r="B408" s="7"/>
      <c r="C408" s="7"/>
      <c r="D408" s="42"/>
      <c r="E408" s="117"/>
      <c r="F408" s="112"/>
      <c r="G408" s="39"/>
      <c r="H408" s="363"/>
      <c r="I408" s="117">
        <f>SUM($E408,F408:H408)</f>
        <v>0</v>
      </c>
      <c r="J408" s="117"/>
      <c r="K408" s="117"/>
      <c r="L408" s="15">
        <f t="shared" si="231"/>
        <v>0</v>
      </c>
      <c r="M408" s="112"/>
      <c r="N408" s="39"/>
      <c r="O408" s="363"/>
      <c r="P408" s="117">
        <f>SUM($E408,M408:O408)</f>
        <v>0</v>
      </c>
      <c r="Q408" s="117"/>
      <c r="R408" s="117"/>
      <c r="S408" s="15">
        <f t="shared" si="232"/>
        <v>0</v>
      </c>
      <c r="T408" s="112"/>
      <c r="U408" s="39"/>
      <c r="V408" s="363"/>
      <c r="W408" s="117">
        <f t="shared" si="233"/>
        <v>0</v>
      </c>
      <c r="X408" s="111"/>
      <c r="Y408" s="363"/>
      <c r="Z408" s="117"/>
      <c r="AA408" s="363">
        <f t="shared" si="234"/>
        <v>0</v>
      </c>
      <c r="AB408" s="422">
        <f t="shared" si="235"/>
        <v>399</v>
      </c>
    </row>
    <row r="409" spans="1:52" s="1" customFormat="1">
      <c r="A409" s="12">
        <f t="shared" si="230"/>
        <v>400</v>
      </c>
      <c r="B409" s="7"/>
      <c r="C409" s="7"/>
      <c r="D409" s="62" t="s">
        <v>40</v>
      </c>
      <c r="E409" s="117"/>
      <c r="F409" s="170">
        <f t="shared" ref="F409:V409" si="241">SUBTOTAL(9,F398:F408)</f>
        <v>0</v>
      </c>
      <c r="G409" s="40">
        <f t="shared" si="241"/>
        <v>15000000</v>
      </c>
      <c r="H409" s="171">
        <f t="shared" si="241"/>
        <v>0</v>
      </c>
      <c r="I409" s="504">
        <f t="shared" si="241"/>
        <v>15000000</v>
      </c>
      <c r="J409" s="504">
        <f t="shared" si="241"/>
        <v>0</v>
      </c>
      <c r="K409" s="504">
        <f t="shared" si="241"/>
        <v>0</v>
      </c>
      <c r="L409" s="56">
        <f t="shared" si="241"/>
        <v>15000000</v>
      </c>
      <c r="M409" s="170">
        <f t="shared" si="241"/>
        <v>10376999</v>
      </c>
      <c r="N409" s="40">
        <f t="shared" si="241"/>
        <v>0</v>
      </c>
      <c r="O409" s="171">
        <f t="shared" si="241"/>
        <v>25000000</v>
      </c>
      <c r="P409" s="504">
        <f t="shared" si="241"/>
        <v>35376999</v>
      </c>
      <c r="Q409" s="504">
        <f t="shared" si="241"/>
        <v>0</v>
      </c>
      <c r="R409" s="504">
        <f t="shared" si="241"/>
        <v>0</v>
      </c>
      <c r="S409" s="56">
        <f t="shared" si="241"/>
        <v>35376999</v>
      </c>
      <c r="T409" s="170">
        <f t="shared" si="241"/>
        <v>10376999</v>
      </c>
      <c r="U409" s="40">
        <f t="shared" si="241"/>
        <v>0</v>
      </c>
      <c r="V409" s="171">
        <f t="shared" si="241"/>
        <v>25000000</v>
      </c>
      <c r="W409" s="504">
        <f>SUBTOTAL(9,W398:W408)</f>
        <v>35376999</v>
      </c>
      <c r="X409" s="492">
        <f>SUBTOTAL(9,X398:X408)</f>
        <v>0</v>
      </c>
      <c r="Y409" s="478"/>
      <c r="Z409" s="504">
        <f>SUBTOTAL(9,Z398:Z408)</f>
        <v>0</v>
      </c>
      <c r="AA409" s="478">
        <f>SUBTOTAL(9,AA398:AA408)</f>
        <v>35376999</v>
      </c>
      <c r="AB409" s="422">
        <f t="shared" si="235"/>
        <v>400</v>
      </c>
    </row>
    <row r="410" spans="1:52" s="1" customFormat="1" ht="15.6" thickBot="1">
      <c r="A410" s="12">
        <f t="shared" si="230"/>
        <v>401</v>
      </c>
      <c r="B410" s="22"/>
      <c r="C410" s="22"/>
      <c r="D410" s="63" t="s">
        <v>119</v>
      </c>
      <c r="E410" s="303"/>
      <c r="F410" s="476">
        <f>SUBTOTAL(9,F395:F409,$E397:$E397)</f>
        <v>155969788</v>
      </c>
      <c r="G410" s="561"/>
      <c r="H410" s="571"/>
      <c r="I410" s="176">
        <f>SUBTOTAL(9,I395:I409)</f>
        <v>170969788</v>
      </c>
      <c r="J410" s="176">
        <f>SUBTOTAL(9,J395:J409)</f>
        <v>178603631</v>
      </c>
      <c r="K410" s="176">
        <f>SUBTOTAL(9,K395:K409)</f>
        <v>930529343</v>
      </c>
      <c r="L410" s="562">
        <f>SUBTOTAL(9,L395:L409)</f>
        <v>1280102762</v>
      </c>
      <c r="M410" s="476">
        <f>SUBTOTAL(9,M395:M409,$E397:$E397)</f>
        <v>166346787</v>
      </c>
      <c r="N410" s="561"/>
      <c r="O410" s="571"/>
      <c r="P410" s="176">
        <f>SUBTOTAL(9,P395:P409)</f>
        <v>191346787</v>
      </c>
      <c r="Q410" s="176">
        <f>SUBTOTAL(9,Q395:Q409)</f>
        <v>178603631</v>
      </c>
      <c r="R410" s="176">
        <f>SUBTOTAL(9,R395:R409)</f>
        <v>930529343</v>
      </c>
      <c r="S410" s="562">
        <f>SUBTOTAL(9,S395:S409)</f>
        <v>1300479761</v>
      </c>
      <c r="T410" s="476">
        <f>SUBTOTAL(9,T395:T409,$E397:$E397)</f>
        <v>166346787</v>
      </c>
      <c r="U410" s="387"/>
      <c r="V410" s="477"/>
      <c r="W410" s="176">
        <f>SUBTOTAL(9,W395:W409)</f>
        <v>191346787</v>
      </c>
      <c r="X410" s="523">
        <f>SUBTOTAL(9,X395:X409)</f>
        <v>178603631</v>
      </c>
      <c r="Y410" s="508"/>
      <c r="Z410" s="532">
        <f>SUBTOTAL(9,Z395:Z409)</f>
        <v>930529343</v>
      </c>
      <c r="AA410" s="508">
        <f>SUBTOTAL(9,AA395:AA409)</f>
        <v>1300479761</v>
      </c>
      <c r="AB410" s="422">
        <f t="shared" si="235"/>
        <v>401</v>
      </c>
    </row>
    <row r="411" spans="1:52" s="1" customFormat="1" ht="15.6" thickTop="1">
      <c r="A411" s="12">
        <f t="shared" si="230"/>
        <v>402</v>
      </c>
      <c r="B411" s="7"/>
      <c r="C411" s="7"/>
      <c r="D411" s="60"/>
      <c r="E411" s="117"/>
      <c r="F411" s="406"/>
      <c r="G411" s="6"/>
      <c r="H411" s="363"/>
      <c r="I411" s="117">
        <f t="shared" ref="I411:I422" si="242">SUM($E411,F411:H411)</f>
        <v>0</v>
      </c>
      <c r="J411" s="117"/>
      <c r="K411" s="117"/>
      <c r="L411" s="15">
        <f>SUM(I411:K411)</f>
        <v>0</v>
      </c>
      <c r="M411" s="406"/>
      <c r="N411" s="6"/>
      <c r="O411" s="363"/>
      <c r="P411" s="117">
        <f t="shared" ref="P411:P420" si="243">SUM($E411,M411:O411)</f>
        <v>0</v>
      </c>
      <c r="Q411" s="117"/>
      <c r="R411" s="117"/>
      <c r="S411" s="15">
        <f>SUM(P411:R411)</f>
        <v>0</v>
      </c>
      <c r="T411" s="406"/>
      <c r="U411" s="6"/>
      <c r="V411" s="363"/>
      <c r="W411" s="117">
        <f t="shared" ref="W411:W422" si="244">SUM($E411,T411:V411)</f>
        <v>0</v>
      </c>
      <c r="X411" s="111"/>
      <c r="Y411" s="363"/>
      <c r="Z411" s="117"/>
      <c r="AA411" s="363">
        <f t="shared" ref="AA411:AA422" si="245">SUM(W411:Z411)</f>
        <v>0</v>
      </c>
      <c r="AB411" s="422">
        <f t="shared" si="235"/>
        <v>402</v>
      </c>
    </row>
    <row r="412" spans="1:52" s="1" customFormat="1">
      <c r="A412" s="12">
        <f t="shared" si="230"/>
        <v>403</v>
      </c>
      <c r="B412" s="7" t="s">
        <v>120</v>
      </c>
      <c r="C412" s="7" t="s">
        <v>121</v>
      </c>
      <c r="D412" s="14" t="s">
        <v>122</v>
      </c>
      <c r="E412" s="180">
        <v>10554060</v>
      </c>
      <c r="F412" s="133"/>
      <c r="G412" s="28"/>
      <c r="H412" s="153"/>
      <c r="I412" s="163">
        <f t="shared" si="242"/>
        <v>10554060</v>
      </c>
      <c r="J412" s="163">
        <v>10500000</v>
      </c>
      <c r="K412" s="163">
        <v>41457362</v>
      </c>
      <c r="L412" s="15">
        <f>SUM(I412:K412)</f>
        <v>62511422</v>
      </c>
      <c r="M412" s="133"/>
      <c r="N412" s="6"/>
      <c r="O412" s="184"/>
      <c r="P412" s="180">
        <f t="shared" si="243"/>
        <v>10554060</v>
      </c>
      <c r="Q412" s="163">
        <v>10500000</v>
      </c>
      <c r="R412" s="163">
        <v>41457362</v>
      </c>
      <c r="S412" s="15">
        <f>SUM(P412:R412)</f>
        <v>62511422</v>
      </c>
      <c r="T412" s="133"/>
      <c r="U412" s="6"/>
      <c r="V412" s="184"/>
      <c r="W412" s="180">
        <f t="shared" si="244"/>
        <v>10554060</v>
      </c>
      <c r="X412" s="149">
        <v>10500000</v>
      </c>
      <c r="Y412" s="153"/>
      <c r="Z412" s="163">
        <v>41457362</v>
      </c>
      <c r="AA412" s="184">
        <f t="shared" si="245"/>
        <v>62511422</v>
      </c>
      <c r="AB412" s="422">
        <f t="shared" si="235"/>
        <v>403</v>
      </c>
    </row>
    <row r="413" spans="1:52" s="1" customFormat="1">
      <c r="A413" s="12">
        <f t="shared" si="230"/>
        <v>404</v>
      </c>
      <c r="B413" s="7"/>
      <c r="C413" s="7"/>
      <c r="D413" s="32" t="s">
        <v>91</v>
      </c>
      <c r="E413" s="117"/>
      <c r="F413" s="406"/>
      <c r="G413" s="6"/>
      <c r="H413" s="363"/>
      <c r="I413" s="117">
        <f t="shared" si="242"/>
        <v>0</v>
      </c>
      <c r="J413" s="117"/>
      <c r="K413" s="117"/>
      <c r="L413" s="15">
        <f>SUM(I413:K413)</f>
        <v>0</v>
      </c>
      <c r="M413" s="133"/>
      <c r="N413" s="6"/>
      <c r="O413" s="184"/>
      <c r="P413" s="180">
        <f t="shared" si="243"/>
        <v>0</v>
      </c>
      <c r="Q413" s="180"/>
      <c r="R413" s="180"/>
      <c r="S413" s="15">
        <f>SUM(P413:R413)</f>
        <v>0</v>
      </c>
      <c r="T413" s="133"/>
      <c r="U413" s="6"/>
      <c r="V413" s="184"/>
      <c r="W413" s="180">
        <f t="shared" si="244"/>
        <v>0</v>
      </c>
      <c r="X413" s="321"/>
      <c r="Y413" s="184"/>
      <c r="Z413" s="180"/>
      <c r="AA413" s="184">
        <f t="shared" si="245"/>
        <v>0</v>
      </c>
      <c r="AB413" s="422">
        <f t="shared" si="235"/>
        <v>404</v>
      </c>
    </row>
    <row r="414" spans="1:52" customFormat="1">
      <c r="A414" s="12">
        <f t="shared" si="230"/>
        <v>405</v>
      </c>
      <c r="B414" s="7"/>
      <c r="C414" s="162"/>
      <c r="D414" s="158" t="s">
        <v>560</v>
      </c>
      <c r="E414" s="163"/>
      <c r="F414" s="132"/>
      <c r="G414" s="129"/>
      <c r="H414" s="185"/>
      <c r="I414" s="163"/>
      <c r="J414" s="163"/>
      <c r="K414" s="163"/>
      <c r="L414" s="187"/>
      <c r="M414" s="133"/>
      <c r="N414" s="6"/>
      <c r="O414" s="184">
        <v>3000000</v>
      </c>
      <c r="P414" s="180">
        <f t="shared" si="243"/>
        <v>3000000</v>
      </c>
      <c r="Q414" s="180"/>
      <c r="R414" s="180"/>
      <c r="S414" s="188">
        <f t="shared" ref="S414:S415" si="246">SUM(P414:R414)</f>
        <v>3000000</v>
      </c>
      <c r="T414" s="133"/>
      <c r="U414" s="6"/>
      <c r="V414" s="184">
        <v>3000000</v>
      </c>
      <c r="W414" s="180">
        <f t="shared" si="244"/>
        <v>3000000</v>
      </c>
      <c r="X414" s="321"/>
      <c r="Y414" s="184"/>
      <c r="Z414" s="180"/>
      <c r="AA414" s="184">
        <f t="shared" si="245"/>
        <v>3000000</v>
      </c>
      <c r="AB414" s="422">
        <f t="shared" si="235"/>
        <v>405</v>
      </c>
    </row>
    <row r="415" spans="1:52" customFormat="1">
      <c r="A415" s="12">
        <f t="shared" si="230"/>
        <v>406</v>
      </c>
      <c r="B415" s="7"/>
      <c r="C415" s="162"/>
      <c r="D415" s="158" t="s">
        <v>557</v>
      </c>
      <c r="E415" s="163"/>
      <c r="F415" s="132"/>
      <c r="G415" s="129"/>
      <c r="H415" s="185"/>
      <c r="I415" s="163"/>
      <c r="J415" s="163"/>
      <c r="K415" s="163"/>
      <c r="L415" s="187"/>
      <c r="M415" s="133">
        <v>1720995</v>
      </c>
      <c r="N415" s="6"/>
      <c r="O415" s="184"/>
      <c r="P415" s="180">
        <f t="shared" si="243"/>
        <v>1720995</v>
      </c>
      <c r="Q415" s="180"/>
      <c r="R415" s="180"/>
      <c r="S415" s="188">
        <f t="shared" si="246"/>
        <v>1720995</v>
      </c>
      <c r="T415" s="133">
        <v>1720995</v>
      </c>
      <c r="U415" s="6"/>
      <c r="V415" s="184"/>
      <c r="W415" s="180">
        <f t="shared" si="244"/>
        <v>1720995</v>
      </c>
      <c r="X415" s="321"/>
      <c r="Y415" s="184"/>
      <c r="Z415" s="180"/>
      <c r="AA415" s="184">
        <f t="shared" si="245"/>
        <v>1720995</v>
      </c>
      <c r="AB415" s="422">
        <f t="shared" si="235"/>
        <v>406</v>
      </c>
    </row>
    <row r="416" spans="1:52" customFormat="1">
      <c r="A416" s="12">
        <f t="shared" si="230"/>
        <v>407</v>
      </c>
      <c r="B416" s="7"/>
      <c r="C416" s="162"/>
      <c r="D416" s="158"/>
      <c r="E416" s="163"/>
      <c r="F416" s="132"/>
      <c r="G416" s="129"/>
      <c r="H416" s="185"/>
      <c r="I416" s="163"/>
      <c r="J416" s="163"/>
      <c r="K416" s="163"/>
      <c r="L416" s="187"/>
      <c r="M416" s="133"/>
      <c r="N416" s="6"/>
      <c r="O416" s="184"/>
      <c r="P416" s="180">
        <f t="shared" si="243"/>
        <v>0</v>
      </c>
      <c r="Q416" s="180"/>
      <c r="R416" s="180"/>
      <c r="S416" s="188"/>
      <c r="T416" s="133"/>
      <c r="U416" s="6"/>
      <c r="V416" s="184"/>
      <c r="W416" s="180">
        <f t="shared" si="244"/>
        <v>0</v>
      </c>
      <c r="X416" s="321"/>
      <c r="Y416" s="184"/>
      <c r="Z416" s="180"/>
      <c r="AA416" s="184">
        <f t="shared" si="245"/>
        <v>0</v>
      </c>
      <c r="AB416" s="422">
        <f t="shared" si="235"/>
        <v>407</v>
      </c>
    </row>
    <row r="417" spans="1:28" s="1" customFormat="1">
      <c r="A417" s="12">
        <f t="shared" si="230"/>
        <v>408</v>
      </c>
      <c r="B417" s="7"/>
      <c r="C417" s="7"/>
      <c r="D417" s="32" t="s">
        <v>62</v>
      </c>
      <c r="E417" s="117"/>
      <c r="F417" s="406"/>
      <c r="G417" s="6"/>
      <c r="H417" s="363"/>
      <c r="I417" s="117">
        <f t="shared" si="242"/>
        <v>0</v>
      </c>
      <c r="J417" s="117"/>
      <c r="K417" s="117"/>
      <c r="L417" s="15">
        <f t="shared" ref="L417:L421" si="247">SUM(I417:K417)</f>
        <v>0</v>
      </c>
      <c r="M417" s="133"/>
      <c r="N417" s="6"/>
      <c r="O417" s="184"/>
      <c r="P417" s="180">
        <f t="shared" si="243"/>
        <v>0</v>
      </c>
      <c r="Q417" s="180"/>
      <c r="R417" s="180"/>
      <c r="S417" s="15">
        <f t="shared" ref="S417:S421" si="248">SUM(P417:R417)</f>
        <v>0</v>
      </c>
      <c r="T417" s="133"/>
      <c r="U417" s="6"/>
      <c r="V417" s="184"/>
      <c r="W417" s="180">
        <f t="shared" si="244"/>
        <v>0</v>
      </c>
      <c r="X417" s="321"/>
      <c r="Y417" s="184"/>
      <c r="Z417" s="180"/>
      <c r="AA417" s="184">
        <f t="shared" si="245"/>
        <v>0</v>
      </c>
      <c r="AB417" s="422">
        <f t="shared" si="235"/>
        <v>408</v>
      </c>
    </row>
    <row r="418" spans="1:28" customFormat="1">
      <c r="A418" s="12">
        <f t="shared" si="230"/>
        <v>409</v>
      </c>
      <c r="B418" s="7"/>
      <c r="C418" s="162"/>
      <c r="D418" s="158" t="s">
        <v>569</v>
      </c>
      <c r="E418" s="180"/>
      <c r="F418" s="133"/>
      <c r="G418" s="28"/>
      <c r="H418" s="153"/>
      <c r="I418" s="163"/>
      <c r="J418" s="163"/>
      <c r="K418" s="163"/>
      <c r="L418" s="187"/>
      <c r="M418" s="133"/>
      <c r="N418" s="6"/>
      <c r="O418" s="184"/>
      <c r="P418" s="180">
        <f t="shared" si="243"/>
        <v>0</v>
      </c>
      <c r="Q418" s="180">
        <v>1000000</v>
      </c>
      <c r="R418" s="180"/>
      <c r="S418" s="188">
        <f t="shared" ref="S418" si="249">SUM(P418:R418)</f>
        <v>1000000</v>
      </c>
      <c r="T418" s="133"/>
      <c r="U418" s="6"/>
      <c r="V418" s="184"/>
      <c r="W418" s="180">
        <f t="shared" si="244"/>
        <v>0</v>
      </c>
      <c r="X418" s="321">
        <v>1000000</v>
      </c>
      <c r="Y418" s="184"/>
      <c r="Z418" s="180"/>
      <c r="AA418" s="184">
        <f t="shared" si="245"/>
        <v>1000000</v>
      </c>
      <c r="AB418" s="422">
        <f t="shared" si="235"/>
        <v>409</v>
      </c>
    </row>
    <row r="419" spans="1:28" s="1" customFormat="1">
      <c r="A419" s="12">
        <f t="shared" si="230"/>
        <v>410</v>
      </c>
      <c r="B419" s="7"/>
      <c r="C419" s="7"/>
      <c r="D419" s="21"/>
      <c r="E419" s="117"/>
      <c r="F419" s="406"/>
      <c r="G419" s="6"/>
      <c r="H419" s="363"/>
      <c r="I419" s="117">
        <f t="shared" si="242"/>
        <v>0</v>
      </c>
      <c r="J419" s="117"/>
      <c r="K419" s="117"/>
      <c r="L419" s="15">
        <f t="shared" si="247"/>
        <v>0</v>
      </c>
      <c r="M419" s="133"/>
      <c r="N419" s="6"/>
      <c r="O419" s="184"/>
      <c r="P419" s="180">
        <f t="shared" si="243"/>
        <v>0</v>
      </c>
      <c r="Q419" s="180"/>
      <c r="R419" s="180"/>
      <c r="S419" s="15">
        <f t="shared" si="248"/>
        <v>0</v>
      </c>
      <c r="T419" s="133"/>
      <c r="U419" s="6"/>
      <c r="V419" s="184"/>
      <c r="W419" s="180">
        <f t="shared" si="244"/>
        <v>0</v>
      </c>
      <c r="X419" s="321"/>
      <c r="Y419" s="184"/>
      <c r="Z419" s="180"/>
      <c r="AA419" s="184">
        <f t="shared" si="245"/>
        <v>0</v>
      </c>
      <c r="AB419" s="422">
        <f t="shared" si="235"/>
        <v>410</v>
      </c>
    </row>
    <row r="420" spans="1:28" s="1" customFormat="1">
      <c r="A420" s="12">
        <f t="shared" si="230"/>
        <v>411</v>
      </c>
      <c r="B420" s="7"/>
      <c r="C420" s="7"/>
      <c r="D420" s="32" t="s">
        <v>123</v>
      </c>
      <c r="E420" s="117"/>
      <c r="F420" s="406"/>
      <c r="G420" s="6"/>
      <c r="H420" s="363"/>
      <c r="I420" s="117">
        <f t="shared" si="242"/>
        <v>0</v>
      </c>
      <c r="J420" s="117"/>
      <c r="K420" s="117"/>
      <c r="L420" s="15">
        <f t="shared" si="247"/>
        <v>0</v>
      </c>
      <c r="M420" s="133"/>
      <c r="N420" s="6"/>
      <c r="O420" s="184"/>
      <c r="P420" s="180">
        <f t="shared" si="243"/>
        <v>0</v>
      </c>
      <c r="Q420" s="180"/>
      <c r="R420" s="180"/>
      <c r="S420" s="15">
        <f t="shared" si="248"/>
        <v>0</v>
      </c>
      <c r="T420" s="406"/>
      <c r="U420" s="6"/>
      <c r="V420" s="363"/>
      <c r="W420" s="117">
        <f t="shared" si="244"/>
        <v>0</v>
      </c>
      <c r="X420" s="111"/>
      <c r="Y420" s="363"/>
      <c r="Z420" s="117"/>
      <c r="AA420" s="363">
        <f t="shared" si="245"/>
        <v>0</v>
      </c>
      <c r="AB420" s="422">
        <f t="shared" si="235"/>
        <v>411</v>
      </c>
    </row>
    <row r="421" spans="1:28" s="1" customFormat="1">
      <c r="A421" s="12">
        <f t="shared" si="230"/>
        <v>412</v>
      </c>
      <c r="B421" s="7"/>
      <c r="C421" s="7"/>
      <c r="D421" s="21"/>
      <c r="E421" s="117"/>
      <c r="F421" s="112"/>
      <c r="G421" s="39"/>
      <c r="H421" s="363"/>
      <c r="I421" s="117">
        <f t="shared" si="242"/>
        <v>0</v>
      </c>
      <c r="J421" s="117"/>
      <c r="K421" s="117"/>
      <c r="L421" s="15">
        <f t="shared" si="247"/>
        <v>0</v>
      </c>
      <c r="M421" s="112"/>
      <c r="N421" s="39"/>
      <c r="O421" s="363"/>
      <c r="P421" s="117">
        <f>SUM($E421,M421:O421)</f>
        <v>0</v>
      </c>
      <c r="Q421" s="117"/>
      <c r="R421" s="117"/>
      <c r="S421" s="15">
        <f t="shared" si="248"/>
        <v>0</v>
      </c>
      <c r="T421" s="112"/>
      <c r="U421" s="39"/>
      <c r="V421" s="363"/>
      <c r="W421" s="117">
        <f t="shared" si="244"/>
        <v>0</v>
      </c>
      <c r="X421" s="111"/>
      <c r="Y421" s="363"/>
      <c r="Z421" s="117"/>
      <c r="AA421" s="363">
        <f t="shared" si="245"/>
        <v>0</v>
      </c>
      <c r="AB421" s="422">
        <f t="shared" si="235"/>
        <v>412</v>
      </c>
    </row>
    <row r="422" spans="1:28" s="1" customFormat="1">
      <c r="A422" s="12">
        <f t="shared" si="230"/>
        <v>413</v>
      </c>
      <c r="B422" s="7"/>
      <c r="C422" s="7"/>
      <c r="D422" s="42"/>
      <c r="E422" s="117"/>
      <c r="F422" s="112"/>
      <c r="G422" s="39"/>
      <c r="H422" s="363"/>
      <c r="I422" s="117">
        <f t="shared" si="242"/>
        <v>0</v>
      </c>
      <c r="J422" s="117"/>
      <c r="K422" s="117"/>
      <c r="L422" s="15">
        <f>SUM(I422:K422)</f>
        <v>0</v>
      </c>
      <c r="M422" s="112"/>
      <c r="N422" s="39"/>
      <c r="O422" s="363"/>
      <c r="P422" s="117">
        <f>SUM($E422,M422:O422)</f>
        <v>0</v>
      </c>
      <c r="Q422" s="117"/>
      <c r="R422" s="117"/>
      <c r="S422" s="15">
        <f>SUM(P422:R422)</f>
        <v>0</v>
      </c>
      <c r="T422" s="112"/>
      <c r="U422" s="39"/>
      <c r="V422" s="363"/>
      <c r="W422" s="117">
        <f t="shared" si="244"/>
        <v>0</v>
      </c>
      <c r="X422" s="111"/>
      <c r="Y422" s="363"/>
      <c r="Z422" s="117"/>
      <c r="AA422" s="363">
        <f t="shared" si="245"/>
        <v>0</v>
      </c>
      <c r="AB422" s="422">
        <f t="shared" si="235"/>
        <v>413</v>
      </c>
    </row>
    <row r="423" spans="1:28" s="1" customFormat="1">
      <c r="A423" s="12">
        <f t="shared" si="230"/>
        <v>414</v>
      </c>
      <c r="B423" s="7"/>
      <c r="C423" s="7"/>
      <c r="D423" s="62" t="s">
        <v>40</v>
      </c>
      <c r="E423" s="117"/>
      <c r="F423" s="170">
        <f t="shared" ref="F423:L423" si="250">SUBTOTAL(9,F413:F422)</f>
        <v>0</v>
      </c>
      <c r="G423" s="40">
        <f t="shared" si="250"/>
        <v>0</v>
      </c>
      <c r="H423" s="171">
        <f t="shared" si="250"/>
        <v>0</v>
      </c>
      <c r="I423" s="504">
        <f t="shared" si="250"/>
        <v>0</v>
      </c>
      <c r="J423" s="504">
        <f t="shared" si="250"/>
        <v>0</v>
      </c>
      <c r="K423" s="504">
        <f t="shared" si="250"/>
        <v>0</v>
      </c>
      <c r="L423" s="56">
        <f t="shared" si="250"/>
        <v>0</v>
      </c>
      <c r="M423" s="170">
        <f t="shared" ref="M423:S423" si="251">SUBTOTAL(9,M413:M422)</f>
        <v>1720995</v>
      </c>
      <c r="N423" s="40">
        <f t="shared" si="251"/>
        <v>0</v>
      </c>
      <c r="O423" s="171">
        <f t="shared" si="251"/>
        <v>3000000</v>
      </c>
      <c r="P423" s="504">
        <f t="shared" si="251"/>
        <v>4720995</v>
      </c>
      <c r="Q423" s="504">
        <f t="shared" si="251"/>
        <v>1000000</v>
      </c>
      <c r="R423" s="504">
        <f t="shared" si="251"/>
        <v>0</v>
      </c>
      <c r="S423" s="56">
        <f t="shared" si="251"/>
        <v>5720995</v>
      </c>
      <c r="T423" s="170">
        <f t="shared" ref="T423:AA423" si="252">SUBTOTAL(9,T413:T422)</f>
        <v>1720995</v>
      </c>
      <c r="U423" s="40">
        <f t="shared" si="252"/>
        <v>0</v>
      </c>
      <c r="V423" s="171">
        <f t="shared" si="252"/>
        <v>3000000</v>
      </c>
      <c r="W423" s="504">
        <f t="shared" si="252"/>
        <v>4720995</v>
      </c>
      <c r="X423" s="492">
        <f t="shared" si="252"/>
        <v>1000000</v>
      </c>
      <c r="Y423" s="478"/>
      <c r="Z423" s="504">
        <f t="shared" si="252"/>
        <v>0</v>
      </c>
      <c r="AA423" s="478">
        <f t="shared" si="252"/>
        <v>5720995</v>
      </c>
      <c r="AB423" s="422">
        <f t="shared" si="235"/>
        <v>414</v>
      </c>
    </row>
    <row r="424" spans="1:28" s="1" customFormat="1" ht="15.6" thickBot="1">
      <c r="A424" s="12">
        <f t="shared" si="230"/>
        <v>415</v>
      </c>
      <c r="B424" s="22"/>
      <c r="C424" s="22"/>
      <c r="D424" s="63" t="s">
        <v>124</v>
      </c>
      <c r="E424" s="303"/>
      <c r="F424" s="476">
        <f>SUBTOTAL(9,F411:F423,$E412:$E412)</f>
        <v>10554060</v>
      </c>
      <c r="G424" s="561"/>
      <c r="H424" s="571"/>
      <c r="I424" s="176">
        <f>SUBTOTAL(9,I411:I423)</f>
        <v>10554060</v>
      </c>
      <c r="J424" s="176">
        <f>SUBTOTAL(9,J411:J423)</f>
        <v>10500000</v>
      </c>
      <c r="K424" s="176">
        <f>SUBTOTAL(9,K411:K423)</f>
        <v>41457362</v>
      </c>
      <c r="L424" s="562">
        <f>SUBTOTAL(9,L411:L423)</f>
        <v>62511422</v>
      </c>
      <c r="M424" s="476">
        <f>SUBTOTAL(9,M411:M423,$E412:$E412)</f>
        <v>12275055</v>
      </c>
      <c r="N424" s="561"/>
      <c r="O424" s="571"/>
      <c r="P424" s="176">
        <f>SUBTOTAL(9,P411:P423)</f>
        <v>15275055</v>
      </c>
      <c r="Q424" s="176">
        <f>SUBTOTAL(9,Q411:Q423)</f>
        <v>11500000</v>
      </c>
      <c r="R424" s="176">
        <f>SUBTOTAL(9,R411:R423)</f>
        <v>41457362</v>
      </c>
      <c r="S424" s="562">
        <f>SUBTOTAL(9,S411:S423)</f>
        <v>68232417</v>
      </c>
      <c r="T424" s="476">
        <f>SUBTOTAL(9,T411:T423,$E412:$E412)</f>
        <v>12275055</v>
      </c>
      <c r="U424" s="387"/>
      <c r="V424" s="477"/>
      <c r="W424" s="176">
        <f>SUBTOTAL(9,W411:W423)</f>
        <v>15275055</v>
      </c>
      <c r="X424" s="523">
        <f>SUBTOTAL(9,X411:X423)</f>
        <v>11500000</v>
      </c>
      <c r="Y424" s="508"/>
      <c r="Z424" s="532">
        <f>SUBTOTAL(9,Z411:Z423)</f>
        <v>41457362</v>
      </c>
      <c r="AA424" s="508">
        <f>SUBTOTAL(9,AA411:AA423)</f>
        <v>68232417</v>
      </c>
      <c r="AB424" s="422">
        <f t="shared" si="235"/>
        <v>415</v>
      </c>
    </row>
    <row r="425" spans="1:28" s="1" customFormat="1" ht="15.6" thickTop="1">
      <c r="A425" s="12">
        <f t="shared" si="230"/>
        <v>416</v>
      </c>
      <c r="B425" s="7"/>
      <c r="C425" s="7"/>
      <c r="D425" s="64"/>
      <c r="E425" s="117"/>
      <c r="F425" s="406"/>
      <c r="G425" s="6"/>
      <c r="H425" s="363"/>
      <c r="I425" s="117">
        <f t="shared" ref="I425:I437" si="253">SUM($E425,F425:H425)</f>
        <v>0</v>
      </c>
      <c r="J425" s="117"/>
      <c r="K425" s="117"/>
      <c r="L425" s="15">
        <f t="shared" ref="L425:L437" si="254">SUM(I425:K425)</f>
        <v>0</v>
      </c>
      <c r="M425" s="406"/>
      <c r="N425" s="6"/>
      <c r="O425" s="363"/>
      <c r="P425" s="117">
        <f t="shared" ref="P425:P437" si="255">SUM($E425,M425:O425)</f>
        <v>0</v>
      </c>
      <c r="Q425" s="117"/>
      <c r="R425" s="117"/>
      <c r="S425" s="15">
        <f t="shared" ref="S425:S437" si="256">SUM(P425:R425)</f>
        <v>0</v>
      </c>
      <c r="T425" s="406"/>
      <c r="U425" s="6"/>
      <c r="V425" s="363"/>
      <c r="W425" s="117">
        <f t="shared" ref="W425:W437" si="257">SUM($E425,T425:V425)</f>
        <v>0</v>
      </c>
      <c r="X425" s="111"/>
      <c r="Y425" s="363"/>
      <c r="Z425" s="117"/>
      <c r="AA425" s="363">
        <f t="shared" ref="AA425:AA437" si="258">SUM(W425:Z425)</f>
        <v>0</v>
      </c>
      <c r="AB425" s="422">
        <f t="shared" si="235"/>
        <v>416</v>
      </c>
    </row>
    <row r="426" spans="1:28" s="1" customFormat="1">
      <c r="A426" s="12">
        <f t="shared" si="230"/>
        <v>417</v>
      </c>
      <c r="B426" s="7" t="s">
        <v>125</v>
      </c>
      <c r="C426" s="7" t="s">
        <v>126</v>
      </c>
      <c r="D426" s="14" t="s">
        <v>127</v>
      </c>
      <c r="E426" s="180">
        <v>15583026</v>
      </c>
      <c r="F426" s="133"/>
      <c r="G426" s="28"/>
      <c r="H426" s="153"/>
      <c r="I426" s="163">
        <f t="shared" si="253"/>
        <v>15583026</v>
      </c>
      <c r="J426" s="163">
        <v>16450838</v>
      </c>
      <c r="K426" s="163">
        <v>68376142</v>
      </c>
      <c r="L426" s="15">
        <f t="shared" si="254"/>
        <v>100410006</v>
      </c>
      <c r="M426" s="133"/>
      <c r="N426" s="6"/>
      <c r="O426" s="184"/>
      <c r="P426" s="180">
        <f t="shared" si="255"/>
        <v>15583026</v>
      </c>
      <c r="Q426" s="163">
        <v>16450838</v>
      </c>
      <c r="R426" s="163">
        <v>68376142</v>
      </c>
      <c r="S426" s="15">
        <f t="shared" si="256"/>
        <v>100410006</v>
      </c>
      <c r="T426" s="133"/>
      <c r="U426" s="6"/>
      <c r="V426" s="184"/>
      <c r="W426" s="180">
        <f t="shared" si="257"/>
        <v>15583026</v>
      </c>
      <c r="X426" s="149">
        <v>16450838</v>
      </c>
      <c r="Y426" s="153"/>
      <c r="Z426" s="163">
        <v>68376142</v>
      </c>
      <c r="AA426" s="184">
        <f t="shared" si="258"/>
        <v>100410006</v>
      </c>
      <c r="AB426" s="422">
        <f t="shared" si="235"/>
        <v>417</v>
      </c>
    </row>
    <row r="427" spans="1:28" s="1" customFormat="1">
      <c r="A427" s="12">
        <f t="shared" si="230"/>
        <v>418</v>
      </c>
      <c r="B427" s="7"/>
      <c r="C427" s="7"/>
      <c r="D427" s="32" t="s">
        <v>91</v>
      </c>
      <c r="E427" s="117"/>
      <c r="F427" s="406"/>
      <c r="G427" s="6"/>
      <c r="H427" s="363"/>
      <c r="I427" s="117">
        <f t="shared" si="253"/>
        <v>0</v>
      </c>
      <c r="J427" s="117"/>
      <c r="K427" s="117"/>
      <c r="L427" s="15">
        <f t="shared" si="254"/>
        <v>0</v>
      </c>
      <c r="M427" s="133"/>
      <c r="N427" s="6"/>
      <c r="O427" s="184"/>
      <c r="P427" s="180">
        <f t="shared" si="255"/>
        <v>0</v>
      </c>
      <c r="Q427" s="180"/>
      <c r="R427" s="180"/>
      <c r="S427" s="15">
        <f t="shared" si="256"/>
        <v>0</v>
      </c>
      <c r="T427" s="133"/>
      <c r="U427" s="6"/>
      <c r="V427" s="184"/>
      <c r="W427" s="180">
        <f t="shared" si="257"/>
        <v>0</v>
      </c>
      <c r="X427" s="321"/>
      <c r="Y427" s="184"/>
      <c r="Z427" s="180"/>
      <c r="AA427" s="184">
        <f t="shared" si="258"/>
        <v>0</v>
      </c>
      <c r="AB427" s="422">
        <f t="shared" si="235"/>
        <v>418</v>
      </c>
    </row>
    <row r="428" spans="1:28" customFormat="1">
      <c r="A428" s="12">
        <f t="shared" si="230"/>
        <v>419</v>
      </c>
      <c r="B428" s="7"/>
      <c r="C428" s="162"/>
      <c r="D428" s="158" t="s">
        <v>560</v>
      </c>
      <c r="E428" s="163"/>
      <c r="F428" s="132"/>
      <c r="G428" s="129"/>
      <c r="H428" s="185"/>
      <c r="I428" s="163">
        <f t="shared" si="253"/>
        <v>0</v>
      </c>
      <c r="J428" s="163"/>
      <c r="K428" s="163"/>
      <c r="L428" s="187">
        <f t="shared" si="254"/>
        <v>0</v>
      </c>
      <c r="M428" s="133"/>
      <c r="N428" s="6"/>
      <c r="O428" s="184">
        <v>5000000</v>
      </c>
      <c r="P428" s="180">
        <f t="shared" si="255"/>
        <v>5000000</v>
      </c>
      <c r="Q428" s="180"/>
      <c r="R428" s="180"/>
      <c r="S428" s="188">
        <f t="shared" si="256"/>
        <v>5000000</v>
      </c>
      <c r="T428" s="133"/>
      <c r="U428" s="6"/>
      <c r="V428" s="184">
        <v>5000000</v>
      </c>
      <c r="W428" s="180">
        <f t="shared" si="257"/>
        <v>5000000</v>
      </c>
      <c r="X428" s="321"/>
      <c r="Y428" s="184"/>
      <c r="Z428" s="180"/>
      <c r="AA428" s="184">
        <f t="shared" si="258"/>
        <v>5000000</v>
      </c>
      <c r="AB428" s="422">
        <f t="shared" si="235"/>
        <v>419</v>
      </c>
    </row>
    <row r="429" spans="1:28" customFormat="1">
      <c r="A429" s="12">
        <f t="shared" si="230"/>
        <v>420</v>
      </c>
      <c r="B429" s="7"/>
      <c r="C429" s="162"/>
      <c r="D429" s="158" t="s">
        <v>557</v>
      </c>
      <c r="E429" s="163"/>
      <c r="F429" s="132"/>
      <c r="G429" s="129"/>
      <c r="H429" s="185"/>
      <c r="I429" s="163"/>
      <c r="J429" s="163"/>
      <c r="K429" s="163"/>
      <c r="L429" s="187"/>
      <c r="M429" s="133">
        <v>3395677</v>
      </c>
      <c r="N429" s="6"/>
      <c r="O429" s="184"/>
      <c r="P429" s="180">
        <f t="shared" si="255"/>
        <v>3395677</v>
      </c>
      <c r="Q429" s="180"/>
      <c r="R429" s="180"/>
      <c r="S429" s="188">
        <f t="shared" si="256"/>
        <v>3395677</v>
      </c>
      <c r="T429" s="133">
        <v>3395677</v>
      </c>
      <c r="U429" s="6"/>
      <c r="V429" s="184"/>
      <c r="W429" s="180">
        <f t="shared" si="257"/>
        <v>3395677</v>
      </c>
      <c r="X429" s="321"/>
      <c r="Y429" s="184"/>
      <c r="Z429" s="180"/>
      <c r="AA429" s="184">
        <f t="shared" si="258"/>
        <v>3395677</v>
      </c>
      <c r="AB429" s="422">
        <f t="shared" si="235"/>
        <v>420</v>
      </c>
    </row>
    <row r="430" spans="1:28" customFormat="1">
      <c r="A430" s="12">
        <f t="shared" si="230"/>
        <v>421</v>
      </c>
      <c r="B430" s="7"/>
      <c r="C430" s="162"/>
      <c r="D430" s="158" t="s">
        <v>570</v>
      </c>
      <c r="E430" s="163"/>
      <c r="F430" s="132"/>
      <c r="G430" s="129"/>
      <c r="H430" s="185"/>
      <c r="I430" s="163"/>
      <c r="J430" s="163"/>
      <c r="K430" s="163"/>
      <c r="L430" s="187"/>
      <c r="M430" s="133"/>
      <c r="N430" s="6"/>
      <c r="O430" s="184">
        <v>5000000</v>
      </c>
      <c r="P430" s="180">
        <f t="shared" si="255"/>
        <v>5000000</v>
      </c>
      <c r="Q430" s="180"/>
      <c r="R430" s="180"/>
      <c r="S430" s="188">
        <f t="shared" si="256"/>
        <v>5000000</v>
      </c>
      <c r="T430" s="133"/>
      <c r="U430" s="6"/>
      <c r="V430" s="184">
        <v>5000000</v>
      </c>
      <c r="W430" s="180">
        <f t="shared" si="257"/>
        <v>5000000</v>
      </c>
      <c r="X430" s="321"/>
      <c r="Y430" s="184"/>
      <c r="Z430" s="180"/>
      <c r="AA430" s="184">
        <f t="shared" si="258"/>
        <v>5000000</v>
      </c>
      <c r="AB430" s="422">
        <f t="shared" si="235"/>
        <v>421</v>
      </c>
    </row>
    <row r="431" spans="1:28" customFormat="1">
      <c r="A431" s="12">
        <f t="shared" si="230"/>
        <v>422</v>
      </c>
      <c r="B431" s="7"/>
      <c r="C431" s="162"/>
      <c r="D431" s="158"/>
      <c r="E431" s="163"/>
      <c r="F431" s="132"/>
      <c r="G431" s="129"/>
      <c r="H431" s="185"/>
      <c r="I431" s="163"/>
      <c r="J431" s="163"/>
      <c r="K431" s="163"/>
      <c r="L431" s="187"/>
      <c r="M431" s="133"/>
      <c r="N431" s="6"/>
      <c r="O431" s="184"/>
      <c r="P431" s="180">
        <f t="shared" si="255"/>
        <v>0</v>
      </c>
      <c r="Q431" s="180"/>
      <c r="R431" s="180"/>
      <c r="S431" s="188"/>
      <c r="T431" s="133"/>
      <c r="U431" s="6"/>
      <c r="V431" s="184"/>
      <c r="W431" s="180">
        <f t="shared" si="257"/>
        <v>0</v>
      </c>
      <c r="X431" s="321"/>
      <c r="Y431" s="184"/>
      <c r="Z431" s="180"/>
      <c r="AA431" s="184">
        <f t="shared" si="258"/>
        <v>0</v>
      </c>
      <c r="AB431" s="422">
        <f t="shared" si="235"/>
        <v>422</v>
      </c>
    </row>
    <row r="432" spans="1:28" s="1" customFormat="1">
      <c r="A432" s="12">
        <f t="shared" si="230"/>
        <v>423</v>
      </c>
      <c r="B432" s="7"/>
      <c r="C432" s="7"/>
      <c r="D432" s="32" t="s">
        <v>62</v>
      </c>
      <c r="E432" s="117"/>
      <c r="F432" s="406"/>
      <c r="G432" s="6"/>
      <c r="H432" s="363"/>
      <c r="I432" s="117">
        <f t="shared" si="253"/>
        <v>0</v>
      </c>
      <c r="J432" s="117"/>
      <c r="K432" s="117"/>
      <c r="L432" s="15">
        <f t="shared" si="254"/>
        <v>0</v>
      </c>
      <c r="M432" s="133"/>
      <c r="N432" s="6"/>
      <c r="O432" s="184"/>
      <c r="P432" s="180">
        <f t="shared" si="255"/>
        <v>0</v>
      </c>
      <c r="Q432" s="180"/>
      <c r="R432" s="180"/>
      <c r="S432" s="15">
        <f t="shared" si="256"/>
        <v>0</v>
      </c>
      <c r="T432" s="133"/>
      <c r="U432" s="6"/>
      <c r="V432" s="184"/>
      <c r="W432" s="180">
        <f t="shared" si="257"/>
        <v>0</v>
      </c>
      <c r="X432" s="321"/>
      <c r="Y432" s="184"/>
      <c r="Z432" s="180"/>
      <c r="AA432" s="184">
        <f t="shared" si="258"/>
        <v>0</v>
      </c>
      <c r="AB432" s="422">
        <f t="shared" si="235"/>
        <v>423</v>
      </c>
    </row>
    <row r="433" spans="1:28" s="1" customFormat="1">
      <c r="A433" s="12">
        <f t="shared" si="230"/>
        <v>424</v>
      </c>
      <c r="B433" s="7"/>
      <c r="C433" s="7"/>
      <c r="D433" s="21"/>
      <c r="E433" s="117"/>
      <c r="F433" s="406"/>
      <c r="G433" s="6"/>
      <c r="H433" s="363"/>
      <c r="I433" s="117">
        <f t="shared" si="253"/>
        <v>0</v>
      </c>
      <c r="J433" s="117"/>
      <c r="K433" s="117"/>
      <c r="L433" s="15">
        <f t="shared" si="254"/>
        <v>0</v>
      </c>
      <c r="M433" s="406"/>
      <c r="N433" s="6"/>
      <c r="O433" s="363"/>
      <c r="P433" s="117">
        <f t="shared" si="255"/>
        <v>0</v>
      </c>
      <c r="Q433" s="117"/>
      <c r="R433" s="117"/>
      <c r="S433" s="15">
        <f t="shared" si="256"/>
        <v>0</v>
      </c>
      <c r="T433" s="406"/>
      <c r="U433" s="6"/>
      <c r="V433" s="363"/>
      <c r="W433" s="117">
        <f t="shared" si="257"/>
        <v>0</v>
      </c>
      <c r="X433" s="111"/>
      <c r="Y433" s="363"/>
      <c r="Z433" s="117"/>
      <c r="AA433" s="363">
        <f t="shared" si="258"/>
        <v>0</v>
      </c>
      <c r="AB433" s="422">
        <f t="shared" si="235"/>
        <v>424</v>
      </c>
    </row>
    <row r="434" spans="1:28" s="1" customFormat="1">
      <c r="A434" s="12">
        <f t="shared" si="230"/>
        <v>425</v>
      </c>
      <c r="B434" s="7"/>
      <c r="C434" s="7"/>
      <c r="D434" s="21"/>
      <c r="E434" s="117"/>
      <c r="F434" s="406"/>
      <c r="G434" s="6"/>
      <c r="H434" s="363"/>
      <c r="I434" s="117">
        <f t="shared" si="253"/>
        <v>0</v>
      </c>
      <c r="J434" s="117"/>
      <c r="K434" s="117"/>
      <c r="L434" s="15">
        <f t="shared" si="254"/>
        <v>0</v>
      </c>
      <c r="M434" s="406"/>
      <c r="N434" s="6"/>
      <c r="O434" s="363"/>
      <c r="P434" s="117">
        <f t="shared" si="255"/>
        <v>0</v>
      </c>
      <c r="Q434" s="117"/>
      <c r="R434" s="117"/>
      <c r="S434" s="15">
        <f t="shared" si="256"/>
        <v>0</v>
      </c>
      <c r="T434" s="406"/>
      <c r="U434" s="6"/>
      <c r="V434" s="363"/>
      <c r="W434" s="117">
        <f t="shared" si="257"/>
        <v>0</v>
      </c>
      <c r="X434" s="111"/>
      <c r="Y434" s="363"/>
      <c r="Z434" s="117"/>
      <c r="AA434" s="363">
        <f t="shared" si="258"/>
        <v>0</v>
      </c>
      <c r="AB434" s="422">
        <f t="shared" si="235"/>
        <v>425</v>
      </c>
    </row>
    <row r="435" spans="1:28" s="1" customFormat="1">
      <c r="A435" s="12">
        <f t="shared" si="230"/>
        <v>426</v>
      </c>
      <c r="B435" s="7"/>
      <c r="C435" s="7"/>
      <c r="D435" s="32" t="s">
        <v>123</v>
      </c>
      <c r="E435" s="117"/>
      <c r="F435" s="406"/>
      <c r="G435" s="6"/>
      <c r="H435" s="363"/>
      <c r="I435" s="117">
        <f t="shared" si="253"/>
        <v>0</v>
      </c>
      <c r="J435" s="117"/>
      <c r="K435" s="117"/>
      <c r="L435" s="15">
        <f t="shared" si="254"/>
        <v>0</v>
      </c>
      <c r="M435" s="406"/>
      <c r="N435" s="6"/>
      <c r="O435" s="363"/>
      <c r="P435" s="117">
        <f t="shared" si="255"/>
        <v>0</v>
      </c>
      <c r="Q435" s="117"/>
      <c r="R435" s="117"/>
      <c r="S435" s="15">
        <f t="shared" si="256"/>
        <v>0</v>
      </c>
      <c r="T435" s="406"/>
      <c r="U435" s="6"/>
      <c r="V435" s="363"/>
      <c r="W435" s="117">
        <f t="shared" si="257"/>
        <v>0</v>
      </c>
      <c r="X435" s="111"/>
      <c r="Y435" s="363"/>
      <c r="Z435" s="117"/>
      <c r="AA435" s="363">
        <f t="shared" si="258"/>
        <v>0</v>
      </c>
      <c r="AB435" s="422">
        <f t="shared" si="235"/>
        <v>426</v>
      </c>
    </row>
    <row r="436" spans="1:28" s="1" customFormat="1">
      <c r="A436" s="12">
        <f t="shared" si="230"/>
        <v>427</v>
      </c>
      <c r="B436" s="7"/>
      <c r="C436" s="7"/>
      <c r="D436" s="21"/>
      <c r="E436" s="117"/>
      <c r="F436" s="406"/>
      <c r="G436" s="6"/>
      <c r="H436" s="363"/>
      <c r="I436" s="117">
        <f t="shared" si="253"/>
        <v>0</v>
      </c>
      <c r="J436" s="117"/>
      <c r="K436" s="117"/>
      <c r="L436" s="15">
        <f t="shared" si="254"/>
        <v>0</v>
      </c>
      <c r="M436" s="406"/>
      <c r="N436" s="6"/>
      <c r="O436" s="363"/>
      <c r="P436" s="117">
        <f t="shared" si="255"/>
        <v>0</v>
      </c>
      <c r="Q436" s="117"/>
      <c r="R436" s="117"/>
      <c r="S436" s="15">
        <f t="shared" si="256"/>
        <v>0</v>
      </c>
      <c r="T436" s="406"/>
      <c r="U436" s="6"/>
      <c r="V436" s="363"/>
      <c r="W436" s="117">
        <f t="shared" si="257"/>
        <v>0</v>
      </c>
      <c r="X436" s="111"/>
      <c r="Y436" s="363"/>
      <c r="Z436" s="117"/>
      <c r="AA436" s="363">
        <f t="shared" si="258"/>
        <v>0</v>
      </c>
      <c r="AB436" s="422">
        <f t="shared" si="235"/>
        <v>427</v>
      </c>
    </row>
    <row r="437" spans="1:28" s="1" customFormat="1">
      <c r="A437" s="12">
        <f t="shared" si="230"/>
        <v>428</v>
      </c>
      <c r="B437" s="7"/>
      <c r="C437" s="7"/>
      <c r="D437" s="42"/>
      <c r="E437" s="117"/>
      <c r="F437" s="112"/>
      <c r="G437" s="39"/>
      <c r="H437" s="363"/>
      <c r="I437" s="117">
        <f t="shared" si="253"/>
        <v>0</v>
      </c>
      <c r="J437" s="117"/>
      <c r="K437" s="117"/>
      <c r="L437" s="15">
        <f t="shared" si="254"/>
        <v>0</v>
      </c>
      <c r="M437" s="112"/>
      <c r="N437" s="39"/>
      <c r="O437" s="363"/>
      <c r="P437" s="117">
        <f t="shared" si="255"/>
        <v>0</v>
      </c>
      <c r="Q437" s="117"/>
      <c r="R437" s="117"/>
      <c r="S437" s="15">
        <f t="shared" si="256"/>
        <v>0</v>
      </c>
      <c r="T437" s="112"/>
      <c r="U437" s="39"/>
      <c r="V437" s="363"/>
      <c r="W437" s="117">
        <f t="shared" si="257"/>
        <v>0</v>
      </c>
      <c r="X437" s="111"/>
      <c r="Y437" s="363"/>
      <c r="Z437" s="117"/>
      <c r="AA437" s="363">
        <f t="shared" si="258"/>
        <v>0</v>
      </c>
      <c r="AB437" s="422">
        <f t="shared" si="235"/>
        <v>428</v>
      </c>
    </row>
    <row r="438" spans="1:28" s="1" customFormat="1">
      <c r="A438" s="12">
        <f t="shared" si="230"/>
        <v>429</v>
      </c>
      <c r="B438" s="7"/>
      <c r="C438" s="7"/>
      <c r="D438" s="62" t="s">
        <v>40</v>
      </c>
      <c r="E438" s="117"/>
      <c r="F438" s="170">
        <f t="shared" ref="F438:L438" si="259">SUBTOTAL(9,F427:F437)</f>
        <v>0</v>
      </c>
      <c r="G438" s="40">
        <f t="shared" si="259"/>
        <v>0</v>
      </c>
      <c r="H438" s="171">
        <f t="shared" si="259"/>
        <v>0</v>
      </c>
      <c r="I438" s="504">
        <f t="shared" si="259"/>
        <v>0</v>
      </c>
      <c r="J438" s="504">
        <f t="shared" si="259"/>
        <v>0</v>
      </c>
      <c r="K438" s="504">
        <f t="shared" si="259"/>
        <v>0</v>
      </c>
      <c r="L438" s="56">
        <f t="shared" si="259"/>
        <v>0</v>
      </c>
      <c r="M438" s="170">
        <f t="shared" ref="M438:S438" si="260">SUBTOTAL(9,M427:M437)</f>
        <v>3395677</v>
      </c>
      <c r="N438" s="40">
        <f t="shared" si="260"/>
        <v>0</v>
      </c>
      <c r="O438" s="171">
        <f t="shared" si="260"/>
        <v>10000000</v>
      </c>
      <c r="P438" s="504">
        <f t="shared" si="260"/>
        <v>13395677</v>
      </c>
      <c r="Q438" s="504">
        <f t="shared" si="260"/>
        <v>0</v>
      </c>
      <c r="R438" s="504">
        <f t="shared" si="260"/>
        <v>0</v>
      </c>
      <c r="S438" s="56">
        <f t="shared" si="260"/>
        <v>13395677</v>
      </c>
      <c r="T438" s="170">
        <f t="shared" ref="T438:AA438" si="261">SUBTOTAL(9,T427:T437)</f>
        <v>3395677</v>
      </c>
      <c r="U438" s="40">
        <f t="shared" si="261"/>
        <v>0</v>
      </c>
      <c r="V438" s="171">
        <f t="shared" si="261"/>
        <v>10000000</v>
      </c>
      <c r="W438" s="504">
        <f t="shared" si="261"/>
        <v>13395677</v>
      </c>
      <c r="X438" s="492">
        <f t="shared" si="261"/>
        <v>0</v>
      </c>
      <c r="Y438" s="478"/>
      <c r="Z438" s="504">
        <f t="shared" si="261"/>
        <v>0</v>
      </c>
      <c r="AA438" s="478">
        <f t="shared" si="261"/>
        <v>13395677</v>
      </c>
      <c r="AB438" s="422">
        <f t="shared" si="235"/>
        <v>429</v>
      </c>
    </row>
    <row r="439" spans="1:28" s="1" customFormat="1" ht="15.6" thickBot="1">
      <c r="A439" s="12">
        <f t="shared" si="230"/>
        <v>430</v>
      </c>
      <c r="B439" s="22"/>
      <c r="C439" s="22"/>
      <c r="D439" s="63" t="s">
        <v>128</v>
      </c>
      <c r="E439" s="303"/>
      <c r="F439" s="476">
        <f>SUBTOTAL(9,F425:F438,$E426:$E426)</f>
        <v>15583026</v>
      </c>
      <c r="G439" s="561"/>
      <c r="H439" s="571"/>
      <c r="I439" s="176">
        <f>SUBTOTAL(9,I425:I438)</f>
        <v>15583026</v>
      </c>
      <c r="J439" s="176">
        <f>SUBTOTAL(9,J425:J438)</f>
        <v>16450838</v>
      </c>
      <c r="K439" s="176">
        <f>SUBTOTAL(9,K425:K438)</f>
        <v>68376142</v>
      </c>
      <c r="L439" s="562">
        <f>SUBTOTAL(9,L425:L438)</f>
        <v>100410006</v>
      </c>
      <c r="M439" s="476">
        <f>SUBTOTAL(9,M425:M438,$E426:$E426)</f>
        <v>18978703</v>
      </c>
      <c r="N439" s="561"/>
      <c r="O439" s="571"/>
      <c r="P439" s="176">
        <f>SUBTOTAL(9,P425:P438)</f>
        <v>28978703</v>
      </c>
      <c r="Q439" s="176">
        <f>SUBTOTAL(9,Q425:Q438)</f>
        <v>16450838</v>
      </c>
      <c r="R439" s="176">
        <f>SUBTOTAL(9,R425:R438)</f>
        <v>68376142</v>
      </c>
      <c r="S439" s="562">
        <f>SUBTOTAL(9,S425:S438)</f>
        <v>113805683</v>
      </c>
      <c r="T439" s="476">
        <f>SUBTOTAL(9,T425:T438,$E426:$E426)</f>
        <v>18978703</v>
      </c>
      <c r="U439" s="387"/>
      <c r="V439" s="477"/>
      <c r="W439" s="176">
        <f>SUBTOTAL(9,W425:W438)</f>
        <v>28978703</v>
      </c>
      <c r="X439" s="523">
        <f>SUBTOTAL(9,X425:X438)</f>
        <v>16450838</v>
      </c>
      <c r="Y439" s="508"/>
      <c r="Z439" s="532">
        <f>SUBTOTAL(9,Z425:Z438)</f>
        <v>68376142</v>
      </c>
      <c r="AA439" s="508">
        <f>SUBTOTAL(9,AA425:AA438)</f>
        <v>113805683</v>
      </c>
      <c r="AB439" s="422">
        <f t="shared" si="235"/>
        <v>430</v>
      </c>
    </row>
    <row r="440" spans="1:28" s="1" customFormat="1" ht="15.6" thickTop="1">
      <c r="A440" s="12">
        <f t="shared" si="230"/>
        <v>431</v>
      </c>
      <c r="B440" s="7"/>
      <c r="C440" s="7"/>
      <c r="D440" s="60"/>
      <c r="E440" s="117"/>
      <c r="F440" s="406"/>
      <c r="G440" s="6"/>
      <c r="H440" s="363"/>
      <c r="I440" s="117">
        <f t="shared" ref="I440:I449" si="262">SUM($E440,F440:H440)</f>
        <v>0</v>
      </c>
      <c r="J440" s="117"/>
      <c r="K440" s="117"/>
      <c r="L440" s="15">
        <f t="shared" ref="L440:L451" si="263">SUM(I440:K440)</f>
        <v>0</v>
      </c>
      <c r="M440" s="406"/>
      <c r="N440" s="6"/>
      <c r="O440" s="363"/>
      <c r="P440" s="117">
        <f t="shared" ref="P440:P449" si="264">SUM($E440,M440:O440)</f>
        <v>0</v>
      </c>
      <c r="Q440" s="117"/>
      <c r="R440" s="117"/>
      <c r="S440" s="15">
        <f t="shared" ref="S440:S451" si="265">SUM(P440:R440)</f>
        <v>0</v>
      </c>
      <c r="T440" s="406"/>
      <c r="U440" s="6"/>
      <c r="V440" s="363"/>
      <c r="W440" s="117">
        <f t="shared" ref="W440:W451" si="266">SUM($E440,T440:V440)</f>
        <v>0</v>
      </c>
      <c r="X440" s="111"/>
      <c r="Y440" s="363"/>
      <c r="Z440" s="117"/>
      <c r="AA440" s="363">
        <f t="shared" ref="AA440:AA451" si="267">SUM(W440:Z440)</f>
        <v>0</v>
      </c>
      <c r="AB440" s="422">
        <f t="shared" si="235"/>
        <v>431</v>
      </c>
    </row>
    <row r="441" spans="1:28" s="1" customFormat="1">
      <c r="A441" s="12">
        <f t="shared" si="230"/>
        <v>432</v>
      </c>
      <c r="B441" s="7" t="s">
        <v>129</v>
      </c>
      <c r="C441" s="7" t="s">
        <v>130</v>
      </c>
      <c r="D441" s="14" t="s">
        <v>131</v>
      </c>
      <c r="E441" s="180">
        <v>5964148</v>
      </c>
      <c r="F441" s="133"/>
      <c r="G441" s="28"/>
      <c r="H441" s="153"/>
      <c r="I441" s="163">
        <f t="shared" si="262"/>
        <v>5964148</v>
      </c>
      <c r="J441" s="163">
        <v>5477915</v>
      </c>
      <c r="K441" s="163">
        <v>27307011</v>
      </c>
      <c r="L441" s="15">
        <f t="shared" si="263"/>
        <v>38749074</v>
      </c>
      <c r="M441" s="133"/>
      <c r="N441" s="6"/>
      <c r="O441" s="184"/>
      <c r="P441" s="180">
        <f t="shared" si="264"/>
        <v>5964148</v>
      </c>
      <c r="Q441" s="163">
        <v>5477915</v>
      </c>
      <c r="R441" s="163">
        <v>27307011</v>
      </c>
      <c r="S441" s="15">
        <f t="shared" si="265"/>
        <v>38749074</v>
      </c>
      <c r="T441" s="133"/>
      <c r="U441" s="6"/>
      <c r="V441" s="184"/>
      <c r="W441" s="180">
        <f t="shared" si="266"/>
        <v>5964148</v>
      </c>
      <c r="X441" s="149">
        <v>5477915</v>
      </c>
      <c r="Y441" s="153"/>
      <c r="Z441" s="163">
        <v>27307011</v>
      </c>
      <c r="AA441" s="184">
        <f t="shared" si="267"/>
        <v>38749074</v>
      </c>
      <c r="AB441" s="422">
        <f t="shared" si="235"/>
        <v>432</v>
      </c>
    </row>
    <row r="442" spans="1:28" s="1" customFormat="1">
      <c r="A442" s="12">
        <f t="shared" si="230"/>
        <v>433</v>
      </c>
      <c r="B442" s="7"/>
      <c r="C442" s="7"/>
      <c r="D442" s="32" t="s">
        <v>91</v>
      </c>
      <c r="E442" s="117"/>
      <c r="F442" s="406"/>
      <c r="G442" s="6"/>
      <c r="H442" s="363"/>
      <c r="I442" s="117">
        <f t="shared" si="262"/>
        <v>0</v>
      </c>
      <c r="J442" s="117"/>
      <c r="K442" s="117"/>
      <c r="L442" s="15">
        <f t="shared" si="263"/>
        <v>0</v>
      </c>
      <c r="M442" s="133"/>
      <c r="N442" s="6"/>
      <c r="O442" s="184"/>
      <c r="P442" s="180">
        <f t="shared" si="264"/>
        <v>0</v>
      </c>
      <c r="Q442" s="180"/>
      <c r="R442" s="180"/>
      <c r="S442" s="15">
        <f t="shared" si="265"/>
        <v>0</v>
      </c>
      <c r="T442" s="133"/>
      <c r="U442" s="6"/>
      <c r="V442" s="184"/>
      <c r="W442" s="180">
        <f t="shared" si="266"/>
        <v>0</v>
      </c>
      <c r="X442" s="321"/>
      <c r="Y442" s="184"/>
      <c r="Z442" s="180"/>
      <c r="AA442" s="184">
        <f t="shared" si="267"/>
        <v>0</v>
      </c>
      <c r="AB442" s="422">
        <f t="shared" si="235"/>
        <v>433</v>
      </c>
    </row>
    <row r="443" spans="1:28" customFormat="1">
      <c r="A443" s="12">
        <f t="shared" si="230"/>
        <v>434</v>
      </c>
      <c r="B443" s="7"/>
      <c r="C443" s="162"/>
      <c r="D443" s="158" t="s">
        <v>560</v>
      </c>
      <c r="E443" s="163"/>
      <c r="F443" s="132"/>
      <c r="G443" s="129"/>
      <c r="H443" s="185"/>
      <c r="I443" s="163">
        <f t="shared" si="262"/>
        <v>0</v>
      </c>
      <c r="J443" s="163"/>
      <c r="K443" s="163"/>
      <c r="L443" s="187">
        <f t="shared" si="263"/>
        <v>0</v>
      </c>
      <c r="M443" s="133"/>
      <c r="N443" s="6"/>
      <c r="O443" s="184">
        <v>6000000</v>
      </c>
      <c r="P443" s="180">
        <f t="shared" si="264"/>
        <v>6000000</v>
      </c>
      <c r="Q443" s="180"/>
      <c r="R443" s="180"/>
      <c r="S443" s="188">
        <f t="shared" si="265"/>
        <v>6000000</v>
      </c>
      <c r="T443" s="133"/>
      <c r="U443" s="6"/>
      <c r="V443" s="184">
        <v>6000000</v>
      </c>
      <c r="W443" s="180">
        <f t="shared" si="266"/>
        <v>6000000</v>
      </c>
      <c r="X443" s="321"/>
      <c r="Y443" s="184"/>
      <c r="Z443" s="180"/>
      <c r="AA443" s="184">
        <f t="shared" si="267"/>
        <v>6000000</v>
      </c>
      <c r="AB443" s="422">
        <f t="shared" si="235"/>
        <v>434</v>
      </c>
    </row>
    <row r="444" spans="1:28" customFormat="1">
      <c r="A444" s="12">
        <f t="shared" si="230"/>
        <v>435</v>
      </c>
      <c r="B444" s="7"/>
      <c r="C444" s="162"/>
      <c r="D444" s="158" t="s">
        <v>557</v>
      </c>
      <c r="E444" s="163"/>
      <c r="F444" s="132"/>
      <c r="G444" s="129"/>
      <c r="H444" s="185"/>
      <c r="I444" s="163"/>
      <c r="J444" s="163"/>
      <c r="K444" s="163"/>
      <c r="L444" s="187"/>
      <c r="M444" s="133">
        <v>1094224</v>
      </c>
      <c r="N444" s="6"/>
      <c r="O444" s="184"/>
      <c r="P444" s="180">
        <f t="shared" si="264"/>
        <v>1094224</v>
      </c>
      <c r="Q444" s="180"/>
      <c r="R444" s="180"/>
      <c r="S444" s="188">
        <f t="shared" si="265"/>
        <v>1094224</v>
      </c>
      <c r="T444" s="133">
        <v>1094224</v>
      </c>
      <c r="U444" s="6"/>
      <c r="V444" s="184"/>
      <c r="W444" s="180">
        <f t="shared" si="266"/>
        <v>1094224</v>
      </c>
      <c r="X444" s="321"/>
      <c r="Y444" s="184"/>
      <c r="Z444" s="180"/>
      <c r="AA444" s="184">
        <f t="shared" si="267"/>
        <v>1094224</v>
      </c>
      <c r="AB444" s="422">
        <f t="shared" si="235"/>
        <v>435</v>
      </c>
    </row>
    <row r="445" spans="1:28" customFormat="1">
      <c r="A445" s="12">
        <f t="shared" si="230"/>
        <v>436</v>
      </c>
      <c r="B445" s="7"/>
      <c r="C445" s="162"/>
      <c r="D445" s="158"/>
      <c r="E445" s="163"/>
      <c r="F445" s="132"/>
      <c r="G445" s="129"/>
      <c r="H445" s="185"/>
      <c r="I445" s="163"/>
      <c r="J445" s="163"/>
      <c r="K445" s="163"/>
      <c r="L445" s="187"/>
      <c r="M445" s="133"/>
      <c r="N445" s="6"/>
      <c r="O445" s="184"/>
      <c r="P445" s="180">
        <f t="shared" si="264"/>
        <v>0</v>
      </c>
      <c r="Q445" s="180"/>
      <c r="R445" s="180"/>
      <c r="S445" s="188"/>
      <c r="T445" s="133"/>
      <c r="U445" s="6"/>
      <c r="V445" s="184"/>
      <c r="W445" s="180">
        <f t="shared" si="266"/>
        <v>0</v>
      </c>
      <c r="X445" s="321"/>
      <c r="Y445" s="184"/>
      <c r="Z445" s="180"/>
      <c r="AA445" s="184">
        <f t="shared" si="267"/>
        <v>0</v>
      </c>
      <c r="AB445" s="422">
        <f t="shared" si="235"/>
        <v>436</v>
      </c>
    </row>
    <row r="446" spans="1:28" s="1" customFormat="1">
      <c r="A446" s="12">
        <f t="shared" si="230"/>
        <v>437</v>
      </c>
      <c r="B446" s="7"/>
      <c r="C446" s="7"/>
      <c r="D446" s="32" t="s">
        <v>62</v>
      </c>
      <c r="E446" s="117"/>
      <c r="F446" s="406"/>
      <c r="G446" s="6"/>
      <c r="H446" s="363"/>
      <c r="I446" s="117">
        <f t="shared" si="262"/>
        <v>0</v>
      </c>
      <c r="J446" s="117"/>
      <c r="K446" s="117"/>
      <c r="L446" s="15">
        <f t="shared" si="263"/>
        <v>0</v>
      </c>
      <c r="M446" s="133"/>
      <c r="N446" s="6"/>
      <c r="O446" s="184"/>
      <c r="P446" s="180">
        <f t="shared" si="264"/>
        <v>0</v>
      </c>
      <c r="Q446" s="180"/>
      <c r="R446" s="180"/>
      <c r="S446" s="15">
        <f t="shared" si="265"/>
        <v>0</v>
      </c>
      <c r="T446" s="133"/>
      <c r="U446" s="6"/>
      <c r="V446" s="184"/>
      <c r="W446" s="180">
        <f t="shared" si="266"/>
        <v>0</v>
      </c>
      <c r="X446" s="321"/>
      <c r="Y446" s="184"/>
      <c r="Z446" s="180"/>
      <c r="AA446" s="184">
        <f t="shared" si="267"/>
        <v>0</v>
      </c>
      <c r="AB446" s="422">
        <f t="shared" si="235"/>
        <v>437</v>
      </c>
    </row>
    <row r="447" spans="1:28" s="1" customFormat="1">
      <c r="A447" s="12">
        <f t="shared" si="230"/>
        <v>438</v>
      </c>
      <c r="B447" s="7"/>
      <c r="C447" s="7"/>
      <c r="D447" s="109"/>
      <c r="E447" s="117"/>
      <c r="F447" s="406"/>
      <c r="G447" s="6"/>
      <c r="H447" s="363"/>
      <c r="I447" s="117">
        <f t="shared" si="262"/>
        <v>0</v>
      </c>
      <c r="J447" s="117"/>
      <c r="K447" s="117"/>
      <c r="L447" s="15">
        <f t="shared" si="263"/>
        <v>0</v>
      </c>
      <c r="M447" s="406"/>
      <c r="N447" s="6"/>
      <c r="O447" s="363"/>
      <c r="P447" s="117">
        <f t="shared" si="264"/>
        <v>0</v>
      </c>
      <c r="Q447" s="117"/>
      <c r="R447" s="117"/>
      <c r="S447" s="15">
        <f t="shared" si="265"/>
        <v>0</v>
      </c>
      <c r="T447" s="133"/>
      <c r="U447" s="6"/>
      <c r="V447" s="184"/>
      <c r="W447" s="180">
        <f t="shared" si="266"/>
        <v>0</v>
      </c>
      <c r="X447" s="321"/>
      <c r="Y447" s="184"/>
      <c r="Z447" s="180"/>
      <c r="AA447" s="184">
        <f t="shared" si="267"/>
        <v>0</v>
      </c>
      <c r="AB447" s="422">
        <f t="shared" si="235"/>
        <v>438</v>
      </c>
    </row>
    <row r="448" spans="1:28" s="1" customFormat="1">
      <c r="A448" s="12">
        <f t="shared" si="230"/>
        <v>439</v>
      </c>
      <c r="B448" s="7"/>
      <c r="C448" s="7"/>
      <c r="D448" s="21"/>
      <c r="E448" s="117"/>
      <c r="F448" s="406"/>
      <c r="G448" s="6"/>
      <c r="H448" s="363"/>
      <c r="I448" s="117">
        <f t="shared" si="262"/>
        <v>0</v>
      </c>
      <c r="J448" s="117"/>
      <c r="K448" s="117"/>
      <c r="L448" s="15">
        <f t="shared" si="263"/>
        <v>0</v>
      </c>
      <c r="M448" s="406"/>
      <c r="N448" s="6"/>
      <c r="O448" s="363"/>
      <c r="P448" s="117">
        <f t="shared" si="264"/>
        <v>0</v>
      </c>
      <c r="Q448" s="117"/>
      <c r="R448" s="117"/>
      <c r="S448" s="15">
        <f t="shared" si="265"/>
        <v>0</v>
      </c>
      <c r="T448" s="133"/>
      <c r="U448" s="6"/>
      <c r="V448" s="184"/>
      <c r="W448" s="180">
        <f t="shared" si="266"/>
        <v>0</v>
      </c>
      <c r="X448" s="321"/>
      <c r="Y448" s="184"/>
      <c r="Z448" s="180"/>
      <c r="AA448" s="184">
        <f t="shared" si="267"/>
        <v>0</v>
      </c>
      <c r="AB448" s="422">
        <f t="shared" si="235"/>
        <v>439</v>
      </c>
    </row>
    <row r="449" spans="1:28" s="1" customFormat="1">
      <c r="A449" s="12">
        <f t="shared" si="230"/>
        <v>440</v>
      </c>
      <c r="B449" s="7"/>
      <c r="C449" s="7"/>
      <c r="D449" s="32" t="s">
        <v>123</v>
      </c>
      <c r="E449" s="117"/>
      <c r="F449" s="406"/>
      <c r="G449" s="6"/>
      <c r="H449" s="363"/>
      <c r="I449" s="117">
        <f t="shared" si="262"/>
        <v>0</v>
      </c>
      <c r="J449" s="117"/>
      <c r="K449" s="117"/>
      <c r="L449" s="15">
        <f t="shared" si="263"/>
        <v>0</v>
      </c>
      <c r="M449" s="406"/>
      <c r="N449" s="6"/>
      <c r="O449" s="363"/>
      <c r="P449" s="117">
        <f t="shared" si="264"/>
        <v>0</v>
      </c>
      <c r="Q449" s="117"/>
      <c r="R449" s="117"/>
      <c r="S449" s="15">
        <f t="shared" si="265"/>
        <v>0</v>
      </c>
      <c r="T449" s="406"/>
      <c r="U449" s="6"/>
      <c r="V449" s="363"/>
      <c r="W449" s="117">
        <f t="shared" si="266"/>
        <v>0</v>
      </c>
      <c r="X449" s="111"/>
      <c r="Y449" s="363"/>
      <c r="Z449" s="117"/>
      <c r="AA449" s="363">
        <f t="shared" si="267"/>
        <v>0</v>
      </c>
      <c r="AB449" s="422">
        <f t="shared" si="235"/>
        <v>440</v>
      </c>
    </row>
    <row r="450" spans="1:28" s="1" customFormat="1">
      <c r="A450" s="12">
        <f t="shared" si="230"/>
        <v>441</v>
      </c>
      <c r="B450" s="7"/>
      <c r="C450" s="7"/>
      <c r="D450" s="109"/>
      <c r="E450" s="117"/>
      <c r="F450" s="406"/>
      <c r="G450" s="6"/>
      <c r="H450" s="363"/>
      <c r="I450" s="117"/>
      <c r="J450" s="117"/>
      <c r="K450" s="117"/>
      <c r="L450" s="15"/>
      <c r="M450" s="406"/>
      <c r="N450" s="6"/>
      <c r="O450" s="363"/>
      <c r="P450" s="117"/>
      <c r="Q450" s="117"/>
      <c r="R450" s="117"/>
      <c r="S450" s="15"/>
      <c r="T450" s="406"/>
      <c r="U450" s="6"/>
      <c r="V450" s="363"/>
      <c r="W450" s="117">
        <f t="shared" si="266"/>
        <v>0</v>
      </c>
      <c r="X450" s="111"/>
      <c r="Y450" s="363"/>
      <c r="Z450" s="117"/>
      <c r="AA450" s="363">
        <f t="shared" si="267"/>
        <v>0</v>
      </c>
      <c r="AB450" s="422">
        <f t="shared" si="235"/>
        <v>441</v>
      </c>
    </row>
    <row r="451" spans="1:28" s="1" customFormat="1">
      <c r="A451" s="12">
        <f t="shared" si="230"/>
        <v>442</v>
      </c>
      <c r="B451" s="7"/>
      <c r="C451" s="7"/>
      <c r="D451" s="42"/>
      <c r="E451" s="117"/>
      <c r="F451" s="112"/>
      <c r="G451" s="39"/>
      <c r="H451" s="363"/>
      <c r="I451" s="117">
        <f>SUM($E451,F451:H451)</f>
        <v>0</v>
      </c>
      <c r="J451" s="117"/>
      <c r="K451" s="117"/>
      <c r="L451" s="15">
        <f t="shared" si="263"/>
        <v>0</v>
      </c>
      <c r="M451" s="112"/>
      <c r="N451" s="39"/>
      <c r="O451" s="363"/>
      <c r="P451" s="117">
        <f>SUM($E451,M451:O451)</f>
        <v>0</v>
      </c>
      <c r="Q451" s="117"/>
      <c r="R451" s="117"/>
      <c r="S451" s="15">
        <f t="shared" si="265"/>
        <v>0</v>
      </c>
      <c r="T451" s="112"/>
      <c r="U451" s="39"/>
      <c r="V451" s="363"/>
      <c r="W451" s="117">
        <f t="shared" si="266"/>
        <v>0</v>
      </c>
      <c r="X451" s="111"/>
      <c r="Y451" s="363"/>
      <c r="Z451" s="117"/>
      <c r="AA451" s="363">
        <f t="shared" si="267"/>
        <v>0</v>
      </c>
      <c r="AB451" s="422">
        <f t="shared" si="235"/>
        <v>442</v>
      </c>
    </row>
    <row r="452" spans="1:28" s="1" customFormat="1">
      <c r="A452" s="12">
        <f t="shared" si="230"/>
        <v>443</v>
      </c>
      <c r="B452" s="7"/>
      <c r="C452" s="7"/>
      <c r="D452" s="62" t="s">
        <v>40</v>
      </c>
      <c r="E452" s="117"/>
      <c r="F452" s="170">
        <f t="shared" ref="F452:V452" si="268">SUBTOTAL(9,F442:F451)</f>
        <v>0</v>
      </c>
      <c r="G452" s="40">
        <f t="shared" si="268"/>
        <v>0</v>
      </c>
      <c r="H452" s="171">
        <f t="shared" si="268"/>
        <v>0</v>
      </c>
      <c r="I452" s="504">
        <f t="shared" si="268"/>
        <v>0</v>
      </c>
      <c r="J452" s="504">
        <f t="shared" si="268"/>
        <v>0</v>
      </c>
      <c r="K452" s="504">
        <f t="shared" si="268"/>
        <v>0</v>
      </c>
      <c r="L452" s="56">
        <f t="shared" si="268"/>
        <v>0</v>
      </c>
      <c r="M452" s="170">
        <f t="shared" si="268"/>
        <v>1094224</v>
      </c>
      <c r="N452" s="40">
        <f t="shared" si="268"/>
        <v>0</v>
      </c>
      <c r="O452" s="171">
        <f t="shared" si="268"/>
        <v>6000000</v>
      </c>
      <c r="P452" s="504">
        <f t="shared" si="268"/>
        <v>7094224</v>
      </c>
      <c r="Q452" s="504">
        <f t="shared" si="268"/>
        <v>0</v>
      </c>
      <c r="R452" s="504">
        <f t="shared" si="268"/>
        <v>0</v>
      </c>
      <c r="S452" s="56">
        <f t="shared" si="268"/>
        <v>7094224</v>
      </c>
      <c r="T452" s="170">
        <f t="shared" si="268"/>
        <v>1094224</v>
      </c>
      <c r="U452" s="40">
        <f t="shared" si="268"/>
        <v>0</v>
      </c>
      <c r="V452" s="171">
        <f t="shared" si="268"/>
        <v>6000000</v>
      </c>
      <c r="W452" s="504">
        <f>SUBTOTAL(9,W442:W451)</f>
        <v>7094224</v>
      </c>
      <c r="X452" s="492">
        <f>SUBTOTAL(9,X442:X451)</f>
        <v>0</v>
      </c>
      <c r="Y452" s="478"/>
      <c r="Z452" s="504">
        <f>SUBTOTAL(9,Z442:Z451)</f>
        <v>0</v>
      </c>
      <c r="AA452" s="478">
        <f>SUBTOTAL(9,AA442:AA451)</f>
        <v>7094224</v>
      </c>
      <c r="AB452" s="422">
        <f t="shared" si="235"/>
        <v>443</v>
      </c>
    </row>
    <row r="453" spans="1:28" s="1" customFormat="1" ht="15.6" thickBot="1">
      <c r="A453" s="12">
        <f t="shared" si="230"/>
        <v>444</v>
      </c>
      <c r="B453" s="22"/>
      <c r="C453" s="22"/>
      <c r="D453" s="63" t="s">
        <v>132</v>
      </c>
      <c r="E453" s="303"/>
      <c r="F453" s="476">
        <f>SUBTOTAL(9,F440:F452,$E441:$E441)</f>
        <v>5964148</v>
      </c>
      <c r="G453" s="561"/>
      <c r="H453" s="571"/>
      <c r="I453" s="176">
        <f>SUBTOTAL(9,I440:I452)</f>
        <v>5964148</v>
      </c>
      <c r="J453" s="176">
        <f>SUBTOTAL(9,J440:J452)</f>
        <v>5477915</v>
      </c>
      <c r="K453" s="176">
        <f>SUBTOTAL(9,K440:K452)</f>
        <v>27307011</v>
      </c>
      <c r="L453" s="562">
        <f>SUBTOTAL(9,L440:L452)</f>
        <v>38749074</v>
      </c>
      <c r="M453" s="476">
        <f>SUBTOTAL(9,M440:M452,$E441:$E441)</f>
        <v>7058372</v>
      </c>
      <c r="N453" s="561"/>
      <c r="O453" s="571"/>
      <c r="P453" s="176">
        <f>SUBTOTAL(9,P440:P452)</f>
        <v>13058372</v>
      </c>
      <c r="Q453" s="176">
        <f>SUBTOTAL(9,Q440:Q452)</f>
        <v>5477915</v>
      </c>
      <c r="R453" s="176">
        <f>SUBTOTAL(9,R440:R452)</f>
        <v>27307011</v>
      </c>
      <c r="S453" s="562">
        <f>SUBTOTAL(9,S440:S452)</f>
        <v>45843298</v>
      </c>
      <c r="T453" s="476">
        <f>SUBTOTAL(9,T440:T452,$E441:$E441)</f>
        <v>7058372</v>
      </c>
      <c r="U453" s="387"/>
      <c r="V453" s="477"/>
      <c r="W453" s="176">
        <f>SUBTOTAL(9,W440:W452)</f>
        <v>13058372</v>
      </c>
      <c r="X453" s="523">
        <f>SUBTOTAL(9,X440:X452)</f>
        <v>5477915</v>
      </c>
      <c r="Y453" s="508"/>
      <c r="Z453" s="532">
        <f>SUBTOTAL(9,Z440:Z452)</f>
        <v>27307011</v>
      </c>
      <c r="AA453" s="508">
        <f>SUBTOTAL(9,AA440:AA452)</f>
        <v>45843298</v>
      </c>
      <c r="AB453" s="422">
        <f t="shared" si="235"/>
        <v>444</v>
      </c>
    </row>
    <row r="454" spans="1:28" s="1" customFormat="1" ht="15.6" thickTop="1">
      <c r="A454" s="12">
        <f t="shared" si="230"/>
        <v>445</v>
      </c>
      <c r="B454" s="7"/>
      <c r="C454" s="7"/>
      <c r="D454" s="64"/>
      <c r="E454" s="117"/>
      <c r="F454" s="406"/>
      <c r="G454" s="6"/>
      <c r="H454" s="363"/>
      <c r="I454" s="117">
        <f>SUM($E454,F454:H454)</f>
        <v>0</v>
      </c>
      <c r="J454" s="117"/>
      <c r="K454" s="117"/>
      <c r="L454" s="15">
        <f t="shared" ref="L454:L465" si="269">SUM(I454:K454)</f>
        <v>0</v>
      </c>
      <c r="M454" s="406"/>
      <c r="N454" s="6"/>
      <c r="O454" s="363"/>
      <c r="P454" s="117">
        <f>SUM($E454,M454:O454)</f>
        <v>0</v>
      </c>
      <c r="Q454" s="117"/>
      <c r="R454" s="117"/>
      <c r="S454" s="15">
        <f t="shared" ref="S454:S465" si="270">SUM(P454:R454)</f>
        <v>0</v>
      </c>
      <c r="T454" s="406"/>
      <c r="U454" s="6"/>
      <c r="V454" s="363"/>
      <c r="W454" s="117">
        <f t="shared" ref="W454:W465" si="271">SUM($E454,T454:V454)</f>
        <v>0</v>
      </c>
      <c r="X454" s="111"/>
      <c r="Y454" s="363"/>
      <c r="Z454" s="117"/>
      <c r="AA454" s="363">
        <f t="shared" ref="AA454:AA465" si="272">SUM(W454:Z454)</f>
        <v>0</v>
      </c>
      <c r="AB454" s="422">
        <f t="shared" si="235"/>
        <v>445</v>
      </c>
    </row>
    <row r="455" spans="1:28" s="1" customFormat="1">
      <c r="A455" s="12">
        <f t="shared" si="230"/>
        <v>446</v>
      </c>
      <c r="B455" s="7" t="s">
        <v>133</v>
      </c>
      <c r="C455" s="7" t="s">
        <v>134</v>
      </c>
      <c r="D455" s="14" t="s">
        <v>135</v>
      </c>
      <c r="E455" s="180">
        <v>3569928</v>
      </c>
      <c r="F455" s="133"/>
      <c r="G455" s="28"/>
      <c r="H455" s="153"/>
      <c r="I455" s="163">
        <f t="shared" ref="I455" si="273">SUM($E455,F455:H455)</f>
        <v>3569928</v>
      </c>
      <c r="J455" s="163">
        <v>4390048</v>
      </c>
      <c r="K455" s="163">
        <v>13784453</v>
      </c>
      <c r="L455" s="15">
        <f t="shared" si="269"/>
        <v>21744429</v>
      </c>
      <c r="M455" s="133"/>
      <c r="N455" s="6"/>
      <c r="O455" s="184"/>
      <c r="P455" s="180">
        <f t="shared" ref="P455:P460" si="274">SUM($E455,M455:O455)</f>
        <v>3569928</v>
      </c>
      <c r="Q455" s="163">
        <v>4390048</v>
      </c>
      <c r="R455" s="163">
        <v>13784453</v>
      </c>
      <c r="S455" s="15">
        <f t="shared" si="270"/>
        <v>21744429</v>
      </c>
      <c r="T455" s="133"/>
      <c r="U455" s="6"/>
      <c r="V455" s="184"/>
      <c r="W455" s="180">
        <f t="shared" si="271"/>
        <v>3569928</v>
      </c>
      <c r="X455" s="149">
        <v>4390048</v>
      </c>
      <c r="Y455" s="153"/>
      <c r="Z455" s="163">
        <v>13784453</v>
      </c>
      <c r="AA455" s="184">
        <f t="shared" si="272"/>
        <v>21744429</v>
      </c>
      <c r="AB455" s="422">
        <f t="shared" si="235"/>
        <v>446</v>
      </c>
    </row>
    <row r="456" spans="1:28" s="1" customFormat="1">
      <c r="A456" s="12">
        <f t="shared" si="230"/>
        <v>447</v>
      </c>
      <c r="B456" s="7"/>
      <c r="C456" s="7"/>
      <c r="D456" s="32" t="s">
        <v>91</v>
      </c>
      <c r="E456" s="117"/>
      <c r="F456" s="406"/>
      <c r="G456" s="6"/>
      <c r="H456" s="363"/>
      <c r="I456" s="117">
        <f>SUM($E456,F456:H456)</f>
        <v>0</v>
      </c>
      <c r="J456" s="117"/>
      <c r="K456" s="117"/>
      <c r="L456" s="15">
        <f t="shared" si="269"/>
        <v>0</v>
      </c>
      <c r="M456" s="133"/>
      <c r="N456" s="6"/>
      <c r="O456" s="184"/>
      <c r="P456" s="180">
        <f t="shared" si="274"/>
        <v>0</v>
      </c>
      <c r="Q456" s="180"/>
      <c r="R456" s="180"/>
      <c r="S456" s="15">
        <f t="shared" si="270"/>
        <v>0</v>
      </c>
      <c r="T456" s="133"/>
      <c r="U456" s="6"/>
      <c r="V456" s="184"/>
      <c r="W456" s="180">
        <f t="shared" si="271"/>
        <v>0</v>
      </c>
      <c r="X456" s="321"/>
      <c r="Y456" s="184"/>
      <c r="Z456" s="180"/>
      <c r="AA456" s="184">
        <f t="shared" si="272"/>
        <v>0</v>
      </c>
      <c r="AB456" s="422">
        <f t="shared" si="235"/>
        <v>447</v>
      </c>
    </row>
    <row r="457" spans="1:28" customFormat="1">
      <c r="A457" s="12">
        <f t="shared" si="230"/>
        <v>448</v>
      </c>
      <c r="B457" s="7"/>
      <c r="C457" s="162"/>
      <c r="D457" s="158" t="s">
        <v>560</v>
      </c>
      <c r="E457" s="163"/>
      <c r="F457" s="132"/>
      <c r="G457" s="129"/>
      <c r="H457" s="185"/>
      <c r="I457" s="163"/>
      <c r="J457" s="163"/>
      <c r="K457" s="163"/>
      <c r="L457" s="187"/>
      <c r="M457" s="133"/>
      <c r="N457" s="6"/>
      <c r="O457" s="184">
        <v>3500000</v>
      </c>
      <c r="P457" s="180">
        <f t="shared" si="274"/>
        <v>3500000</v>
      </c>
      <c r="Q457" s="180"/>
      <c r="R457" s="180"/>
      <c r="S457" s="188">
        <f t="shared" ref="S457:S458" si="275">SUM(P457:R457)</f>
        <v>3500000</v>
      </c>
      <c r="T457" s="133"/>
      <c r="U457" s="6"/>
      <c r="V457" s="184">
        <v>3500000</v>
      </c>
      <c r="W457" s="180">
        <f t="shared" si="271"/>
        <v>3500000</v>
      </c>
      <c r="X457" s="321"/>
      <c r="Y457" s="184"/>
      <c r="Z457" s="180"/>
      <c r="AA457" s="184">
        <f t="shared" si="272"/>
        <v>3500000</v>
      </c>
      <c r="AB457" s="422">
        <f t="shared" si="235"/>
        <v>448</v>
      </c>
    </row>
    <row r="458" spans="1:28" customFormat="1">
      <c r="A458" s="12">
        <f t="shared" ref="A458:A521" si="276">ROW()-9</f>
        <v>449</v>
      </c>
      <c r="B458" s="7"/>
      <c r="C458" s="162"/>
      <c r="D458" s="158" t="s">
        <v>557</v>
      </c>
      <c r="E458" s="163"/>
      <c r="F458" s="132"/>
      <c r="G458" s="129"/>
      <c r="H458" s="185"/>
      <c r="I458" s="163"/>
      <c r="J458" s="163"/>
      <c r="K458" s="163"/>
      <c r="L458" s="187"/>
      <c r="M458" s="133">
        <v>999746</v>
      </c>
      <c r="N458" s="6"/>
      <c r="O458" s="184"/>
      <c r="P458" s="180">
        <f t="shared" si="274"/>
        <v>999746</v>
      </c>
      <c r="Q458" s="180"/>
      <c r="R458" s="180"/>
      <c r="S458" s="188">
        <f t="shared" si="275"/>
        <v>999746</v>
      </c>
      <c r="T458" s="133">
        <v>999746</v>
      </c>
      <c r="U458" s="6"/>
      <c r="V458" s="184"/>
      <c r="W458" s="180">
        <f t="shared" si="271"/>
        <v>999746</v>
      </c>
      <c r="X458" s="321"/>
      <c r="Y458" s="184"/>
      <c r="Z458" s="180"/>
      <c r="AA458" s="184">
        <f t="shared" si="272"/>
        <v>999746</v>
      </c>
      <c r="AB458" s="422">
        <f t="shared" si="235"/>
        <v>449</v>
      </c>
    </row>
    <row r="459" spans="1:28" customFormat="1">
      <c r="A459" s="12">
        <f t="shared" si="276"/>
        <v>450</v>
      </c>
      <c r="B459" s="7"/>
      <c r="C459" s="162"/>
      <c r="D459" s="158"/>
      <c r="E459" s="163"/>
      <c r="F459" s="132"/>
      <c r="G459" s="129"/>
      <c r="H459" s="185"/>
      <c r="I459" s="163"/>
      <c r="J459" s="163"/>
      <c r="K459" s="163"/>
      <c r="L459" s="187"/>
      <c r="M459" s="133"/>
      <c r="N459" s="6"/>
      <c r="O459" s="184"/>
      <c r="P459" s="180">
        <f t="shared" si="274"/>
        <v>0</v>
      </c>
      <c r="Q459" s="180"/>
      <c r="R459" s="180"/>
      <c r="S459" s="188"/>
      <c r="T459" s="133"/>
      <c r="U459" s="6"/>
      <c r="V459" s="184"/>
      <c r="W459" s="180">
        <f t="shared" si="271"/>
        <v>0</v>
      </c>
      <c r="X459" s="321"/>
      <c r="Y459" s="184"/>
      <c r="Z459" s="180"/>
      <c r="AA459" s="184">
        <f t="shared" si="272"/>
        <v>0</v>
      </c>
      <c r="AB459" s="422">
        <f t="shared" si="235"/>
        <v>450</v>
      </c>
    </row>
    <row r="460" spans="1:28" s="1" customFormat="1">
      <c r="A460" s="12">
        <f t="shared" si="276"/>
        <v>451</v>
      </c>
      <c r="B460" s="7"/>
      <c r="C460" s="7"/>
      <c r="D460" s="32" t="s">
        <v>62</v>
      </c>
      <c r="E460" s="117"/>
      <c r="F460" s="406"/>
      <c r="G460" s="6"/>
      <c r="H460" s="363"/>
      <c r="I460" s="117">
        <f t="shared" ref="I460:I464" si="277">SUM($E460,F460:H460)</f>
        <v>0</v>
      </c>
      <c r="J460" s="117"/>
      <c r="K460" s="117"/>
      <c r="L460" s="15">
        <f t="shared" si="269"/>
        <v>0</v>
      </c>
      <c r="M460" s="133"/>
      <c r="N460" s="6"/>
      <c r="O460" s="184"/>
      <c r="P460" s="180">
        <f t="shared" si="274"/>
        <v>0</v>
      </c>
      <c r="Q460" s="180"/>
      <c r="R460" s="180"/>
      <c r="S460" s="15">
        <f t="shared" si="270"/>
        <v>0</v>
      </c>
      <c r="T460" s="133"/>
      <c r="U460" s="6"/>
      <c r="V460" s="184"/>
      <c r="W460" s="180">
        <f t="shared" si="271"/>
        <v>0</v>
      </c>
      <c r="X460" s="321"/>
      <c r="Y460" s="184"/>
      <c r="Z460" s="180"/>
      <c r="AA460" s="184">
        <f t="shared" si="272"/>
        <v>0</v>
      </c>
      <c r="AB460" s="422">
        <f t="shared" ref="AB460:AB523" si="278">A460</f>
        <v>451</v>
      </c>
    </row>
    <row r="461" spans="1:28" s="1" customFormat="1">
      <c r="A461" s="12">
        <f t="shared" si="276"/>
        <v>452</v>
      </c>
      <c r="B461" s="7"/>
      <c r="C461" s="7"/>
      <c r="D461" s="21"/>
      <c r="E461" s="117"/>
      <c r="F461" s="406"/>
      <c r="G461" s="6"/>
      <c r="H461" s="363"/>
      <c r="I461" s="117">
        <f t="shared" si="277"/>
        <v>0</v>
      </c>
      <c r="J461" s="117"/>
      <c r="K461" s="117"/>
      <c r="L461" s="15">
        <f t="shared" si="269"/>
        <v>0</v>
      </c>
      <c r="M461" s="406"/>
      <c r="N461" s="6"/>
      <c r="O461" s="363"/>
      <c r="P461" s="117">
        <f t="shared" ref="P461:P464" si="279">SUM($E461,M461:O461)</f>
        <v>0</v>
      </c>
      <c r="Q461" s="117"/>
      <c r="R461" s="117"/>
      <c r="S461" s="15">
        <f t="shared" si="270"/>
        <v>0</v>
      </c>
      <c r="T461" s="406"/>
      <c r="U461" s="6"/>
      <c r="V461" s="363"/>
      <c r="W461" s="117">
        <f t="shared" si="271"/>
        <v>0</v>
      </c>
      <c r="X461" s="111"/>
      <c r="Y461" s="363"/>
      <c r="Z461" s="117"/>
      <c r="AA461" s="363">
        <f t="shared" si="272"/>
        <v>0</v>
      </c>
      <c r="AB461" s="422">
        <f t="shared" si="278"/>
        <v>452</v>
      </c>
    </row>
    <row r="462" spans="1:28" s="1" customFormat="1">
      <c r="A462" s="12">
        <f t="shared" si="276"/>
        <v>453</v>
      </c>
      <c r="B462" s="7"/>
      <c r="C462" s="7"/>
      <c r="D462" s="14"/>
      <c r="E462" s="117"/>
      <c r="F462" s="406"/>
      <c r="G462" s="6"/>
      <c r="H462" s="363"/>
      <c r="I462" s="117">
        <f t="shared" si="277"/>
        <v>0</v>
      </c>
      <c r="J462" s="117"/>
      <c r="K462" s="117"/>
      <c r="L462" s="15">
        <f t="shared" si="269"/>
        <v>0</v>
      </c>
      <c r="M462" s="406"/>
      <c r="N462" s="6"/>
      <c r="O462" s="363"/>
      <c r="P462" s="117">
        <f t="shared" si="279"/>
        <v>0</v>
      </c>
      <c r="Q462" s="117"/>
      <c r="R462" s="117"/>
      <c r="S462" s="15">
        <f t="shared" si="270"/>
        <v>0</v>
      </c>
      <c r="T462" s="406"/>
      <c r="U462" s="6"/>
      <c r="V462" s="363"/>
      <c r="W462" s="117">
        <f t="shared" si="271"/>
        <v>0</v>
      </c>
      <c r="X462" s="111"/>
      <c r="Y462" s="363"/>
      <c r="Z462" s="117"/>
      <c r="AA462" s="363">
        <f t="shared" si="272"/>
        <v>0</v>
      </c>
      <c r="AB462" s="422">
        <f t="shared" si="278"/>
        <v>453</v>
      </c>
    </row>
    <row r="463" spans="1:28" s="1" customFormat="1">
      <c r="A463" s="12">
        <f t="shared" si="276"/>
        <v>454</v>
      </c>
      <c r="B463" s="7"/>
      <c r="C463" s="7"/>
      <c r="D463" s="32" t="s">
        <v>123</v>
      </c>
      <c r="E463" s="117"/>
      <c r="F463" s="406"/>
      <c r="G463" s="6"/>
      <c r="H463" s="363"/>
      <c r="I463" s="117">
        <f t="shared" si="277"/>
        <v>0</v>
      </c>
      <c r="J463" s="117"/>
      <c r="K463" s="117"/>
      <c r="L463" s="15">
        <f t="shared" si="269"/>
        <v>0</v>
      </c>
      <c r="M463" s="406"/>
      <c r="N463" s="6"/>
      <c r="O463" s="363"/>
      <c r="P463" s="117">
        <f t="shared" si="279"/>
        <v>0</v>
      </c>
      <c r="Q463" s="117"/>
      <c r="R463" s="117"/>
      <c r="S463" s="15">
        <f t="shared" si="270"/>
        <v>0</v>
      </c>
      <c r="T463" s="406"/>
      <c r="U463" s="6"/>
      <c r="V463" s="363"/>
      <c r="W463" s="117">
        <f t="shared" si="271"/>
        <v>0</v>
      </c>
      <c r="X463" s="111"/>
      <c r="Y463" s="363"/>
      <c r="Z463" s="117"/>
      <c r="AA463" s="363">
        <f t="shared" si="272"/>
        <v>0</v>
      </c>
      <c r="AB463" s="422">
        <f t="shared" si="278"/>
        <v>454</v>
      </c>
    </row>
    <row r="464" spans="1:28" s="1" customFormat="1">
      <c r="A464" s="12">
        <f t="shared" si="276"/>
        <v>455</v>
      </c>
      <c r="B464" s="7"/>
      <c r="C464" s="7"/>
      <c r="D464" s="21"/>
      <c r="E464" s="117"/>
      <c r="F464" s="406"/>
      <c r="G464" s="6"/>
      <c r="H464" s="363"/>
      <c r="I464" s="117">
        <f t="shared" si="277"/>
        <v>0</v>
      </c>
      <c r="J464" s="117"/>
      <c r="K464" s="117"/>
      <c r="L464" s="15">
        <f t="shared" si="269"/>
        <v>0</v>
      </c>
      <c r="M464" s="406"/>
      <c r="N464" s="6"/>
      <c r="O464" s="363"/>
      <c r="P464" s="117">
        <f t="shared" si="279"/>
        <v>0</v>
      </c>
      <c r="Q464" s="117"/>
      <c r="R464" s="117"/>
      <c r="S464" s="15">
        <f t="shared" si="270"/>
        <v>0</v>
      </c>
      <c r="T464" s="406"/>
      <c r="U464" s="6"/>
      <c r="V464" s="363"/>
      <c r="W464" s="117">
        <f t="shared" si="271"/>
        <v>0</v>
      </c>
      <c r="X464" s="111"/>
      <c r="Y464" s="363"/>
      <c r="Z464" s="117"/>
      <c r="AA464" s="363">
        <f t="shared" si="272"/>
        <v>0</v>
      </c>
      <c r="AB464" s="422">
        <f t="shared" si="278"/>
        <v>455</v>
      </c>
    </row>
    <row r="465" spans="1:28" s="1" customFormat="1">
      <c r="A465" s="12">
        <f t="shared" si="276"/>
        <v>456</v>
      </c>
      <c r="B465" s="7"/>
      <c r="C465" s="7"/>
      <c r="D465" s="21"/>
      <c r="E465" s="117"/>
      <c r="F465" s="406"/>
      <c r="G465" s="6"/>
      <c r="H465" s="363"/>
      <c r="I465" s="117">
        <f>SUM($E465,F465:H465)</f>
        <v>0</v>
      </c>
      <c r="J465" s="117"/>
      <c r="K465" s="117"/>
      <c r="L465" s="15">
        <f t="shared" si="269"/>
        <v>0</v>
      </c>
      <c r="M465" s="406"/>
      <c r="N465" s="6"/>
      <c r="O465" s="363"/>
      <c r="P465" s="117">
        <f>SUM($E465,M465:O465)</f>
        <v>0</v>
      </c>
      <c r="Q465" s="117"/>
      <c r="R465" s="117"/>
      <c r="S465" s="15">
        <f t="shared" si="270"/>
        <v>0</v>
      </c>
      <c r="T465" s="406"/>
      <c r="U465" s="6"/>
      <c r="V465" s="363"/>
      <c r="W465" s="117">
        <f t="shared" si="271"/>
        <v>0</v>
      </c>
      <c r="X465" s="111"/>
      <c r="Y465" s="363"/>
      <c r="Z465" s="117"/>
      <c r="AA465" s="363">
        <f t="shared" si="272"/>
        <v>0</v>
      </c>
      <c r="AB465" s="422">
        <f t="shared" si="278"/>
        <v>456</v>
      </c>
    </row>
    <row r="466" spans="1:28" s="1" customFormat="1">
      <c r="A466" s="12">
        <f t="shared" si="276"/>
        <v>457</v>
      </c>
      <c r="B466" s="7"/>
      <c r="C466" s="7"/>
      <c r="D466" s="62" t="s">
        <v>40</v>
      </c>
      <c r="E466" s="117"/>
      <c r="F466" s="170">
        <f t="shared" ref="F466:L466" si="280">SUBTOTAL(9,F456:F465)</f>
        <v>0</v>
      </c>
      <c r="G466" s="40">
        <f t="shared" si="280"/>
        <v>0</v>
      </c>
      <c r="H466" s="171">
        <f t="shared" si="280"/>
        <v>0</v>
      </c>
      <c r="I466" s="504">
        <f t="shared" si="280"/>
        <v>0</v>
      </c>
      <c r="J466" s="504">
        <f t="shared" si="280"/>
        <v>0</v>
      </c>
      <c r="K466" s="504">
        <f t="shared" si="280"/>
        <v>0</v>
      </c>
      <c r="L466" s="56">
        <f t="shared" si="280"/>
        <v>0</v>
      </c>
      <c r="M466" s="170">
        <f t="shared" ref="M466:S466" si="281">SUBTOTAL(9,M456:M465)</f>
        <v>999746</v>
      </c>
      <c r="N466" s="40">
        <f t="shared" si="281"/>
        <v>0</v>
      </c>
      <c r="O466" s="171">
        <f t="shared" si="281"/>
        <v>3500000</v>
      </c>
      <c r="P466" s="504">
        <f t="shared" si="281"/>
        <v>4499746</v>
      </c>
      <c r="Q466" s="504">
        <f t="shared" si="281"/>
        <v>0</v>
      </c>
      <c r="R466" s="504">
        <f t="shared" si="281"/>
        <v>0</v>
      </c>
      <c r="S466" s="56">
        <f t="shared" si="281"/>
        <v>4499746</v>
      </c>
      <c r="T466" s="170">
        <f t="shared" ref="T466:AA466" si="282">SUBTOTAL(9,T456:T465)</f>
        <v>999746</v>
      </c>
      <c r="U466" s="40">
        <f t="shared" si="282"/>
        <v>0</v>
      </c>
      <c r="V466" s="171">
        <f t="shared" si="282"/>
        <v>3500000</v>
      </c>
      <c r="W466" s="504">
        <f t="shared" si="282"/>
        <v>4499746</v>
      </c>
      <c r="X466" s="492">
        <f t="shared" si="282"/>
        <v>0</v>
      </c>
      <c r="Y466" s="478"/>
      <c r="Z466" s="504">
        <f t="shared" si="282"/>
        <v>0</v>
      </c>
      <c r="AA466" s="478">
        <f t="shared" si="282"/>
        <v>4499746</v>
      </c>
      <c r="AB466" s="422">
        <f t="shared" si="278"/>
        <v>457</v>
      </c>
    </row>
    <row r="467" spans="1:28" s="1" customFormat="1" ht="15.6" thickBot="1">
      <c r="A467" s="12">
        <f t="shared" si="276"/>
        <v>458</v>
      </c>
      <c r="B467" s="22"/>
      <c r="C467" s="22"/>
      <c r="D467" s="63" t="s">
        <v>136</v>
      </c>
      <c r="E467" s="303"/>
      <c r="F467" s="476">
        <f>SUBTOTAL(9,F454:F466,$E455:$E455)</f>
        <v>3569928</v>
      </c>
      <c r="G467" s="561"/>
      <c r="H467" s="571"/>
      <c r="I467" s="176">
        <f>SUBTOTAL(9,I454:I466)</f>
        <v>3569928</v>
      </c>
      <c r="J467" s="176">
        <f>SUBTOTAL(9,J454:J466)</f>
        <v>4390048</v>
      </c>
      <c r="K467" s="176">
        <f>SUBTOTAL(9,K454:K466)</f>
        <v>13784453</v>
      </c>
      <c r="L467" s="562">
        <f>SUBTOTAL(9,L454:L466)</f>
        <v>21744429</v>
      </c>
      <c r="M467" s="476">
        <f>SUBTOTAL(9,M454:M466,$E455:$E455)</f>
        <v>4569674</v>
      </c>
      <c r="N467" s="561"/>
      <c r="O467" s="571"/>
      <c r="P467" s="176">
        <f>SUBTOTAL(9,P454:P466)</f>
        <v>8069674</v>
      </c>
      <c r="Q467" s="176">
        <f>SUBTOTAL(9,Q454:Q466)</f>
        <v>4390048</v>
      </c>
      <c r="R467" s="176">
        <f>SUBTOTAL(9,R454:R466)</f>
        <v>13784453</v>
      </c>
      <c r="S467" s="562">
        <f>SUBTOTAL(9,S454:S466)</f>
        <v>26244175</v>
      </c>
      <c r="T467" s="476">
        <f>SUBTOTAL(9,T454:T466,$E455:$E455)</f>
        <v>4569674</v>
      </c>
      <c r="U467" s="387"/>
      <c r="V467" s="477"/>
      <c r="W467" s="176">
        <f>SUBTOTAL(9,W454:W466)</f>
        <v>8069674</v>
      </c>
      <c r="X467" s="523">
        <f>SUBTOTAL(9,X454:X466)</f>
        <v>4390048</v>
      </c>
      <c r="Y467" s="508"/>
      <c r="Z467" s="532">
        <f>SUBTOTAL(9,Z454:Z466)</f>
        <v>13784453</v>
      </c>
      <c r="AA467" s="508">
        <f>SUBTOTAL(9,AA454:AA466)</f>
        <v>26244175</v>
      </c>
      <c r="AB467" s="422">
        <f t="shared" si="278"/>
        <v>458</v>
      </c>
    </row>
    <row r="468" spans="1:28" s="1" customFormat="1" ht="15.6" thickTop="1">
      <c r="A468" s="12">
        <f t="shared" si="276"/>
        <v>459</v>
      </c>
      <c r="B468" s="7"/>
      <c r="C468" s="7"/>
      <c r="D468" s="64"/>
      <c r="E468" s="117"/>
      <c r="F468" s="406"/>
      <c r="G468" s="6"/>
      <c r="H468" s="363"/>
      <c r="I468" s="117">
        <f>SUM($E468,F468:H468)</f>
        <v>0</v>
      </c>
      <c r="J468" s="117"/>
      <c r="K468" s="117"/>
      <c r="L468" s="15">
        <f t="shared" ref="L468:L479" si="283">SUM(I468:K468)</f>
        <v>0</v>
      </c>
      <c r="M468" s="406"/>
      <c r="N468" s="6"/>
      <c r="O468" s="363"/>
      <c r="P468" s="117">
        <f>SUM($E468,M468:O468)</f>
        <v>0</v>
      </c>
      <c r="Q468" s="117"/>
      <c r="R468" s="117"/>
      <c r="S468" s="15">
        <f t="shared" ref="S468:S479" si="284">SUM(P468:R468)</f>
        <v>0</v>
      </c>
      <c r="T468" s="406"/>
      <c r="U468" s="6"/>
      <c r="V468" s="363"/>
      <c r="W468" s="117">
        <f t="shared" ref="W468:W479" si="285">SUM($E468,T468:V468)</f>
        <v>0</v>
      </c>
      <c r="X468" s="111"/>
      <c r="Y468" s="363"/>
      <c r="Z468" s="117"/>
      <c r="AA468" s="363">
        <f t="shared" ref="AA468:AA479" si="286">SUM(W468:Z468)</f>
        <v>0</v>
      </c>
      <c r="AB468" s="422">
        <f t="shared" si="278"/>
        <v>459</v>
      </c>
    </row>
    <row r="469" spans="1:28" s="1" customFormat="1">
      <c r="A469" s="12">
        <f t="shared" si="276"/>
        <v>460</v>
      </c>
      <c r="B469" s="7" t="s">
        <v>137</v>
      </c>
      <c r="C469" s="7" t="s">
        <v>138</v>
      </c>
      <c r="D469" s="14" t="s">
        <v>139</v>
      </c>
      <c r="E469" s="180">
        <v>2479154</v>
      </c>
      <c r="F469" s="133"/>
      <c r="G469" s="28"/>
      <c r="H469" s="153"/>
      <c r="I469" s="163">
        <f t="shared" ref="I469" si="287">SUM($E469,F469:H469)</f>
        <v>2479154</v>
      </c>
      <c r="J469" s="163">
        <v>3880454</v>
      </c>
      <c r="K469" s="163">
        <v>8373545</v>
      </c>
      <c r="L469" s="15">
        <f t="shared" si="283"/>
        <v>14733153</v>
      </c>
      <c r="M469" s="406"/>
      <c r="N469" s="6"/>
      <c r="O469" s="363"/>
      <c r="P469" s="117">
        <f>SUM($E469,M469:O469)</f>
        <v>2479154</v>
      </c>
      <c r="Q469" s="117">
        <v>3880454</v>
      </c>
      <c r="R469" s="117">
        <v>8373545</v>
      </c>
      <c r="S469" s="15">
        <f t="shared" si="284"/>
        <v>14733153</v>
      </c>
      <c r="T469" s="133"/>
      <c r="U469" s="6"/>
      <c r="V469" s="184"/>
      <c r="W469" s="180">
        <f t="shared" si="285"/>
        <v>2479154</v>
      </c>
      <c r="X469" s="149">
        <v>3880454</v>
      </c>
      <c r="Y469" s="153"/>
      <c r="Z469" s="163">
        <v>8373545</v>
      </c>
      <c r="AA469" s="363">
        <f t="shared" si="286"/>
        <v>14733153</v>
      </c>
      <c r="AB469" s="422">
        <f t="shared" si="278"/>
        <v>460</v>
      </c>
    </row>
    <row r="470" spans="1:28" s="1" customFormat="1">
      <c r="A470" s="12">
        <f t="shared" si="276"/>
        <v>461</v>
      </c>
      <c r="B470" s="7"/>
      <c r="C470" s="7"/>
      <c r="D470" s="32" t="s">
        <v>91</v>
      </c>
      <c r="E470" s="117"/>
      <c r="F470" s="406"/>
      <c r="G470" s="6"/>
      <c r="H470" s="363"/>
      <c r="I470" s="117">
        <f t="shared" ref="I470:I479" si="288">SUM($E470,F470:H470)</f>
        <v>0</v>
      </c>
      <c r="J470" s="117"/>
      <c r="K470" s="117"/>
      <c r="L470" s="15">
        <f t="shared" si="283"/>
        <v>0</v>
      </c>
      <c r="M470" s="406"/>
      <c r="N470" s="6"/>
      <c r="O470" s="363"/>
      <c r="P470" s="117">
        <f t="shared" ref="P470:P479" si="289">SUM($E470,M470:O470)</f>
        <v>0</v>
      </c>
      <c r="Q470" s="117"/>
      <c r="R470" s="117"/>
      <c r="S470" s="15">
        <f t="shared" si="284"/>
        <v>0</v>
      </c>
      <c r="T470" s="133"/>
      <c r="U470" s="6"/>
      <c r="V470" s="184"/>
      <c r="W470" s="180">
        <f t="shared" si="285"/>
        <v>0</v>
      </c>
      <c r="X470" s="321"/>
      <c r="Y470" s="184"/>
      <c r="Z470" s="180"/>
      <c r="AA470" s="363">
        <f t="shared" si="286"/>
        <v>0</v>
      </c>
      <c r="AB470" s="422">
        <f t="shared" si="278"/>
        <v>461</v>
      </c>
    </row>
    <row r="471" spans="1:28" customFormat="1">
      <c r="A471" s="12">
        <f t="shared" si="276"/>
        <v>462</v>
      </c>
      <c r="B471" s="7"/>
      <c r="C471" s="162"/>
      <c r="D471" s="158" t="s">
        <v>560</v>
      </c>
      <c r="E471" s="163"/>
      <c r="F471" s="132"/>
      <c r="G471" s="129"/>
      <c r="H471" s="185"/>
      <c r="I471" s="163"/>
      <c r="J471" s="163"/>
      <c r="K471" s="163"/>
      <c r="L471" s="187"/>
      <c r="M471" s="133"/>
      <c r="N471" s="6"/>
      <c r="O471" s="184">
        <v>2000000</v>
      </c>
      <c r="P471" s="180">
        <f t="shared" si="289"/>
        <v>2000000</v>
      </c>
      <c r="Q471" s="180"/>
      <c r="R471" s="180"/>
      <c r="S471" s="188">
        <f t="shared" ref="S471:S472" si="290">SUM(P471:R471)</f>
        <v>2000000</v>
      </c>
      <c r="T471" s="133"/>
      <c r="U471" s="6"/>
      <c r="V471" s="184">
        <v>2000000</v>
      </c>
      <c r="W471" s="180">
        <f t="shared" si="285"/>
        <v>2000000</v>
      </c>
      <c r="X471" s="321"/>
      <c r="Y471" s="184"/>
      <c r="Z471" s="180"/>
      <c r="AA471" s="363">
        <f t="shared" si="286"/>
        <v>2000000</v>
      </c>
      <c r="AB471" s="422">
        <f t="shared" si="278"/>
        <v>462</v>
      </c>
    </row>
    <row r="472" spans="1:28" customFormat="1">
      <c r="A472" s="12">
        <f t="shared" si="276"/>
        <v>463</v>
      </c>
      <c r="B472" s="7"/>
      <c r="C472" s="162"/>
      <c r="D472" s="158" t="s">
        <v>557</v>
      </c>
      <c r="E472" s="163"/>
      <c r="F472" s="132"/>
      <c r="G472" s="129"/>
      <c r="H472" s="185"/>
      <c r="I472" s="163"/>
      <c r="J472" s="163"/>
      <c r="K472" s="163"/>
      <c r="L472" s="187"/>
      <c r="M472" s="133">
        <v>552052</v>
      </c>
      <c r="N472" s="6"/>
      <c r="O472" s="184"/>
      <c r="P472" s="180">
        <f t="shared" si="289"/>
        <v>552052</v>
      </c>
      <c r="Q472" s="180"/>
      <c r="R472" s="180"/>
      <c r="S472" s="188">
        <f t="shared" si="290"/>
        <v>552052</v>
      </c>
      <c r="T472" s="133">
        <v>552052</v>
      </c>
      <c r="U472" s="6"/>
      <c r="V472" s="184"/>
      <c r="W472" s="180">
        <f t="shared" si="285"/>
        <v>552052</v>
      </c>
      <c r="X472" s="321"/>
      <c r="Y472" s="184"/>
      <c r="Z472" s="180"/>
      <c r="AA472" s="363">
        <f t="shared" si="286"/>
        <v>552052</v>
      </c>
      <c r="AB472" s="422">
        <f t="shared" si="278"/>
        <v>463</v>
      </c>
    </row>
    <row r="473" spans="1:28" customFormat="1">
      <c r="A473" s="12">
        <f t="shared" si="276"/>
        <v>464</v>
      </c>
      <c r="B473" s="7"/>
      <c r="C473" s="162"/>
      <c r="D473" s="158"/>
      <c r="E473" s="163"/>
      <c r="F473" s="132"/>
      <c r="G473" s="129"/>
      <c r="H473" s="185"/>
      <c r="I473" s="163"/>
      <c r="J473" s="163"/>
      <c r="K473" s="163"/>
      <c r="L473" s="187"/>
      <c r="M473" s="133"/>
      <c r="N473" s="6"/>
      <c r="O473" s="184"/>
      <c r="P473" s="180"/>
      <c r="Q473" s="180"/>
      <c r="R473" s="180"/>
      <c r="S473" s="188"/>
      <c r="T473" s="133"/>
      <c r="U473" s="6"/>
      <c r="V473" s="184"/>
      <c r="W473" s="180">
        <f t="shared" si="285"/>
        <v>0</v>
      </c>
      <c r="X473" s="321"/>
      <c r="Y473" s="184"/>
      <c r="Z473" s="180"/>
      <c r="AA473" s="363">
        <f t="shared" si="286"/>
        <v>0</v>
      </c>
      <c r="AB473" s="422">
        <f t="shared" si="278"/>
        <v>464</v>
      </c>
    </row>
    <row r="474" spans="1:28" s="1" customFormat="1">
      <c r="A474" s="12">
        <f t="shared" si="276"/>
        <v>465</v>
      </c>
      <c r="B474" s="7"/>
      <c r="C474" s="7"/>
      <c r="D474" s="32" t="s">
        <v>62</v>
      </c>
      <c r="E474" s="117"/>
      <c r="F474" s="406"/>
      <c r="G474" s="6"/>
      <c r="H474" s="363"/>
      <c r="I474" s="117">
        <f t="shared" si="288"/>
        <v>0</v>
      </c>
      <c r="J474" s="117"/>
      <c r="K474" s="117"/>
      <c r="L474" s="15">
        <f t="shared" si="283"/>
        <v>0</v>
      </c>
      <c r="M474" s="406"/>
      <c r="N474" s="6"/>
      <c r="O474" s="363"/>
      <c r="P474" s="117">
        <f t="shared" si="289"/>
        <v>0</v>
      </c>
      <c r="Q474" s="117"/>
      <c r="R474" s="117"/>
      <c r="S474" s="15">
        <f t="shared" si="284"/>
        <v>0</v>
      </c>
      <c r="T474" s="133"/>
      <c r="U474" s="6"/>
      <c r="V474" s="184"/>
      <c r="W474" s="180">
        <f t="shared" si="285"/>
        <v>0</v>
      </c>
      <c r="X474" s="321"/>
      <c r="Y474" s="184"/>
      <c r="Z474" s="180"/>
      <c r="AA474" s="363">
        <f t="shared" si="286"/>
        <v>0</v>
      </c>
      <c r="AB474" s="422">
        <f t="shared" si="278"/>
        <v>465</v>
      </c>
    </row>
    <row r="475" spans="1:28" s="1" customFormat="1">
      <c r="A475" s="12">
        <f t="shared" si="276"/>
        <v>466</v>
      </c>
      <c r="B475" s="7"/>
      <c r="C475" s="7"/>
      <c r="D475" s="21"/>
      <c r="E475" s="117"/>
      <c r="F475" s="406"/>
      <c r="G475" s="6"/>
      <c r="H475" s="363"/>
      <c r="I475" s="117">
        <f t="shared" si="288"/>
        <v>0</v>
      </c>
      <c r="J475" s="117"/>
      <c r="K475" s="117"/>
      <c r="L475" s="15">
        <f t="shared" si="283"/>
        <v>0</v>
      </c>
      <c r="M475" s="406"/>
      <c r="N475" s="6"/>
      <c r="O475" s="363"/>
      <c r="P475" s="117">
        <f t="shared" si="289"/>
        <v>0</v>
      </c>
      <c r="Q475" s="117"/>
      <c r="R475" s="117"/>
      <c r="S475" s="15">
        <f t="shared" si="284"/>
        <v>0</v>
      </c>
      <c r="T475" s="406"/>
      <c r="U475" s="6"/>
      <c r="V475" s="363"/>
      <c r="W475" s="117">
        <f t="shared" si="285"/>
        <v>0</v>
      </c>
      <c r="X475" s="111"/>
      <c r="Y475" s="363"/>
      <c r="Z475" s="117"/>
      <c r="AA475" s="363">
        <f t="shared" si="286"/>
        <v>0</v>
      </c>
      <c r="AB475" s="422">
        <f t="shared" si="278"/>
        <v>466</v>
      </c>
    </row>
    <row r="476" spans="1:28" s="1" customFormat="1">
      <c r="A476" s="12">
        <f t="shared" si="276"/>
        <v>467</v>
      </c>
      <c r="B476" s="7"/>
      <c r="C476" s="7"/>
      <c r="D476" s="21"/>
      <c r="E476" s="117"/>
      <c r="F476" s="406"/>
      <c r="G476" s="6"/>
      <c r="H476" s="363"/>
      <c r="I476" s="117">
        <f t="shared" si="288"/>
        <v>0</v>
      </c>
      <c r="J476" s="117"/>
      <c r="K476" s="117"/>
      <c r="L476" s="15">
        <f t="shared" si="283"/>
        <v>0</v>
      </c>
      <c r="M476" s="406"/>
      <c r="N476" s="6"/>
      <c r="O476" s="363"/>
      <c r="P476" s="117">
        <f t="shared" si="289"/>
        <v>0</v>
      </c>
      <c r="Q476" s="117"/>
      <c r="R476" s="117"/>
      <c r="S476" s="15">
        <f t="shared" si="284"/>
        <v>0</v>
      </c>
      <c r="T476" s="406"/>
      <c r="U476" s="6"/>
      <c r="V476" s="363"/>
      <c r="W476" s="117">
        <f t="shared" si="285"/>
        <v>0</v>
      </c>
      <c r="X476" s="111"/>
      <c r="Y476" s="363"/>
      <c r="Z476" s="117"/>
      <c r="AA476" s="363">
        <f t="shared" si="286"/>
        <v>0</v>
      </c>
      <c r="AB476" s="422">
        <f t="shared" si="278"/>
        <v>467</v>
      </c>
    </row>
    <row r="477" spans="1:28" s="1" customFormat="1">
      <c r="A477" s="12">
        <f t="shared" si="276"/>
        <v>468</v>
      </c>
      <c r="B477" s="7"/>
      <c r="C477" s="7"/>
      <c r="D477" s="65" t="s">
        <v>63</v>
      </c>
      <c r="E477" s="117"/>
      <c r="F477" s="112"/>
      <c r="G477" s="39"/>
      <c r="H477" s="363"/>
      <c r="I477" s="117">
        <f t="shared" si="288"/>
        <v>0</v>
      </c>
      <c r="J477" s="117"/>
      <c r="K477" s="117"/>
      <c r="L477" s="15">
        <f t="shared" si="283"/>
        <v>0</v>
      </c>
      <c r="M477" s="112"/>
      <c r="N477" s="39"/>
      <c r="O477" s="363"/>
      <c r="P477" s="117">
        <f t="shared" si="289"/>
        <v>0</v>
      </c>
      <c r="Q477" s="117"/>
      <c r="R477" s="117"/>
      <c r="S477" s="15">
        <f t="shared" si="284"/>
        <v>0</v>
      </c>
      <c r="T477" s="112"/>
      <c r="U477" s="39"/>
      <c r="V477" s="363"/>
      <c r="W477" s="117">
        <f t="shared" si="285"/>
        <v>0</v>
      </c>
      <c r="X477" s="111"/>
      <c r="Y477" s="363"/>
      <c r="Z477" s="117"/>
      <c r="AA477" s="363">
        <f t="shared" si="286"/>
        <v>0</v>
      </c>
      <c r="AB477" s="422">
        <f t="shared" si="278"/>
        <v>468</v>
      </c>
    </row>
    <row r="478" spans="1:28" s="1" customFormat="1">
      <c r="A478" s="12">
        <f t="shared" si="276"/>
        <v>469</v>
      </c>
      <c r="B478" s="7"/>
      <c r="C478" s="7"/>
      <c r="D478" s="21"/>
      <c r="E478" s="117"/>
      <c r="F478" s="112"/>
      <c r="G478" s="39"/>
      <c r="H478" s="363"/>
      <c r="I478" s="117">
        <f t="shared" si="288"/>
        <v>0</v>
      </c>
      <c r="J478" s="117"/>
      <c r="K478" s="117"/>
      <c r="L478" s="15">
        <f t="shared" si="283"/>
        <v>0</v>
      </c>
      <c r="M478" s="112"/>
      <c r="N478" s="39"/>
      <c r="O478" s="363"/>
      <c r="P478" s="117">
        <f t="shared" si="289"/>
        <v>0</v>
      </c>
      <c r="Q478" s="117"/>
      <c r="R478" s="117"/>
      <c r="S478" s="15">
        <f t="shared" si="284"/>
        <v>0</v>
      </c>
      <c r="T478" s="112"/>
      <c r="U478" s="39"/>
      <c r="V478" s="363"/>
      <c r="W478" s="117">
        <f t="shared" si="285"/>
        <v>0</v>
      </c>
      <c r="X478" s="111"/>
      <c r="Y478" s="363"/>
      <c r="Z478" s="117"/>
      <c r="AA478" s="363">
        <f t="shared" si="286"/>
        <v>0</v>
      </c>
      <c r="AB478" s="422">
        <f t="shared" si="278"/>
        <v>469</v>
      </c>
    </row>
    <row r="479" spans="1:28" s="1" customFormat="1">
      <c r="A479" s="12">
        <f t="shared" si="276"/>
        <v>470</v>
      </c>
      <c r="B479" s="7"/>
      <c r="C479" s="7"/>
      <c r="D479" s="42"/>
      <c r="E479" s="117"/>
      <c r="F479" s="112"/>
      <c r="G479" s="39"/>
      <c r="H479" s="363"/>
      <c r="I479" s="117">
        <f t="shared" si="288"/>
        <v>0</v>
      </c>
      <c r="J479" s="117"/>
      <c r="K479" s="117"/>
      <c r="L479" s="15">
        <f t="shared" si="283"/>
        <v>0</v>
      </c>
      <c r="M479" s="112"/>
      <c r="N479" s="39"/>
      <c r="O479" s="363"/>
      <c r="P479" s="117">
        <f t="shared" si="289"/>
        <v>0</v>
      </c>
      <c r="Q479" s="117"/>
      <c r="R479" s="117"/>
      <c r="S479" s="15">
        <f t="shared" si="284"/>
        <v>0</v>
      </c>
      <c r="T479" s="112"/>
      <c r="U479" s="39"/>
      <c r="V479" s="363"/>
      <c r="W479" s="117">
        <f t="shared" si="285"/>
        <v>0</v>
      </c>
      <c r="X479" s="111"/>
      <c r="Y479" s="363"/>
      <c r="Z479" s="117"/>
      <c r="AA479" s="363">
        <f t="shared" si="286"/>
        <v>0</v>
      </c>
      <c r="AB479" s="422">
        <f t="shared" si="278"/>
        <v>470</v>
      </c>
    </row>
    <row r="480" spans="1:28" s="1" customFormat="1">
      <c r="A480" s="12">
        <f t="shared" si="276"/>
        <v>471</v>
      </c>
      <c r="B480" s="7"/>
      <c r="C480" s="7"/>
      <c r="D480" s="62" t="s">
        <v>40</v>
      </c>
      <c r="E480" s="117"/>
      <c r="F480" s="170">
        <f t="shared" ref="F480:L480" si="291">SUBTOTAL(9,F470:F479)</f>
        <v>0</v>
      </c>
      <c r="G480" s="40">
        <f t="shared" si="291"/>
        <v>0</v>
      </c>
      <c r="H480" s="171">
        <f t="shared" si="291"/>
        <v>0</v>
      </c>
      <c r="I480" s="504">
        <f t="shared" si="291"/>
        <v>0</v>
      </c>
      <c r="J480" s="504">
        <f t="shared" si="291"/>
        <v>0</v>
      </c>
      <c r="K480" s="504">
        <f t="shared" si="291"/>
        <v>0</v>
      </c>
      <c r="L480" s="56">
        <f t="shared" si="291"/>
        <v>0</v>
      </c>
      <c r="M480" s="170">
        <f t="shared" ref="M480:S480" si="292">SUBTOTAL(9,M470:M479)</f>
        <v>552052</v>
      </c>
      <c r="N480" s="40">
        <f t="shared" si="292"/>
        <v>0</v>
      </c>
      <c r="O480" s="171">
        <f t="shared" si="292"/>
        <v>2000000</v>
      </c>
      <c r="P480" s="504">
        <f t="shared" si="292"/>
        <v>2552052</v>
      </c>
      <c r="Q480" s="504">
        <f t="shared" si="292"/>
        <v>0</v>
      </c>
      <c r="R480" s="504">
        <f t="shared" si="292"/>
        <v>0</v>
      </c>
      <c r="S480" s="56">
        <f t="shared" si="292"/>
        <v>2552052</v>
      </c>
      <c r="T480" s="170">
        <f t="shared" ref="T480:AA480" si="293">SUBTOTAL(9,T470:T479)</f>
        <v>552052</v>
      </c>
      <c r="U480" s="40">
        <f t="shared" si="293"/>
        <v>0</v>
      </c>
      <c r="V480" s="171">
        <f t="shared" si="293"/>
        <v>2000000</v>
      </c>
      <c r="W480" s="504">
        <f t="shared" si="293"/>
        <v>2552052</v>
      </c>
      <c r="X480" s="492">
        <f t="shared" si="293"/>
        <v>0</v>
      </c>
      <c r="Y480" s="478"/>
      <c r="Z480" s="504">
        <f t="shared" si="293"/>
        <v>0</v>
      </c>
      <c r="AA480" s="478">
        <f t="shared" si="293"/>
        <v>2552052</v>
      </c>
      <c r="AB480" s="422">
        <f t="shared" si="278"/>
        <v>471</v>
      </c>
    </row>
    <row r="481" spans="1:28" s="1" customFormat="1" ht="15.6" thickBot="1">
      <c r="A481" s="12">
        <f t="shared" si="276"/>
        <v>472</v>
      </c>
      <c r="B481" s="22"/>
      <c r="C481" s="22"/>
      <c r="D481" s="63" t="s">
        <v>140</v>
      </c>
      <c r="E481" s="303"/>
      <c r="F481" s="476">
        <f>SUBTOTAL(9,F468:F480,$E469:$E469)</f>
        <v>2479154</v>
      </c>
      <c r="G481" s="561"/>
      <c r="H481" s="571"/>
      <c r="I481" s="176">
        <f>SUBTOTAL(9,I468:I480)</f>
        <v>2479154</v>
      </c>
      <c r="J481" s="176">
        <f>SUBTOTAL(9,J468:J480)</f>
        <v>3880454</v>
      </c>
      <c r="K481" s="176">
        <f>SUBTOTAL(9,K468:K480)</f>
        <v>8373545</v>
      </c>
      <c r="L481" s="562">
        <f>SUBTOTAL(9,L468:L480)</f>
        <v>14733153</v>
      </c>
      <c r="M481" s="476">
        <f>SUBTOTAL(9,M468:M480,$E469:$E469)</f>
        <v>3031206</v>
      </c>
      <c r="N481" s="561"/>
      <c r="O481" s="571"/>
      <c r="P481" s="176">
        <f>SUBTOTAL(9,P468:P480)</f>
        <v>5031206</v>
      </c>
      <c r="Q481" s="176">
        <f>SUBTOTAL(9,Q468:Q480)</f>
        <v>3880454</v>
      </c>
      <c r="R481" s="176">
        <f>SUBTOTAL(9,R468:R480)</f>
        <v>8373545</v>
      </c>
      <c r="S481" s="562">
        <f>SUBTOTAL(9,S468:S480)</f>
        <v>17285205</v>
      </c>
      <c r="T481" s="476">
        <f>SUBTOTAL(9,T468:T480,$E469:$E469)</f>
        <v>3031206</v>
      </c>
      <c r="U481" s="387"/>
      <c r="V481" s="477"/>
      <c r="W481" s="176">
        <f>SUBTOTAL(9,W468:W480)</f>
        <v>5031206</v>
      </c>
      <c r="X481" s="523">
        <f>SUBTOTAL(9,X468:X480)</f>
        <v>3880454</v>
      </c>
      <c r="Y481" s="508"/>
      <c r="Z481" s="532">
        <f>SUBTOTAL(9,Z468:Z480)</f>
        <v>8373545</v>
      </c>
      <c r="AA481" s="508">
        <f>SUBTOTAL(9,AA468:AA480)</f>
        <v>17285205</v>
      </c>
      <c r="AB481" s="422">
        <f t="shared" si="278"/>
        <v>472</v>
      </c>
    </row>
    <row r="482" spans="1:28" s="1" customFormat="1" ht="15.6" thickTop="1">
      <c r="A482" s="12">
        <f t="shared" si="276"/>
        <v>473</v>
      </c>
      <c r="B482" s="7"/>
      <c r="C482" s="7"/>
      <c r="D482" s="64"/>
      <c r="E482" s="117"/>
      <c r="F482" s="406"/>
      <c r="G482" s="6"/>
      <c r="H482" s="363"/>
      <c r="I482" s="117">
        <f>SUM($E482,F482:H482)</f>
        <v>0</v>
      </c>
      <c r="J482" s="117"/>
      <c r="K482" s="117"/>
      <c r="L482" s="15">
        <f t="shared" ref="L482:L494" si="294">SUM(I482:K482)</f>
        <v>0</v>
      </c>
      <c r="M482" s="406"/>
      <c r="N482" s="6"/>
      <c r="O482" s="363"/>
      <c r="P482" s="117">
        <f>SUM($E482,M482:O482)</f>
        <v>0</v>
      </c>
      <c r="Q482" s="117"/>
      <c r="R482" s="117"/>
      <c r="S482" s="15">
        <f t="shared" ref="S482:S494" si="295">SUM(P482:R482)</f>
        <v>0</v>
      </c>
      <c r="T482" s="406"/>
      <c r="U482" s="6"/>
      <c r="V482" s="363"/>
      <c r="W482" s="117">
        <f t="shared" ref="W482:W494" si="296">SUM($E482,T482:V482)</f>
        <v>0</v>
      </c>
      <c r="X482" s="111"/>
      <c r="Y482" s="363"/>
      <c r="Z482" s="117"/>
      <c r="AA482" s="363">
        <f t="shared" ref="AA482:AA494" si="297">SUM(W482:Z482)</f>
        <v>0</v>
      </c>
      <c r="AB482" s="422">
        <f t="shared" si="278"/>
        <v>473</v>
      </c>
    </row>
    <row r="483" spans="1:28" s="1" customFormat="1">
      <c r="A483" s="12">
        <f t="shared" si="276"/>
        <v>474</v>
      </c>
      <c r="B483" s="7" t="s">
        <v>141</v>
      </c>
      <c r="C483" s="7" t="s">
        <v>142</v>
      </c>
      <c r="D483" s="14" t="s">
        <v>143</v>
      </c>
      <c r="E483" s="180">
        <v>3918318</v>
      </c>
      <c r="F483" s="133"/>
      <c r="G483" s="28"/>
      <c r="H483" s="153"/>
      <c r="I483" s="163">
        <f t="shared" ref="I483" si="298">SUM($E483,F483:H483)</f>
        <v>3918318</v>
      </c>
      <c r="J483" s="163">
        <v>2206397</v>
      </c>
      <c r="K483" s="163">
        <v>10419706</v>
      </c>
      <c r="L483" s="15">
        <f t="shared" si="294"/>
        <v>16544421</v>
      </c>
      <c r="M483" s="406"/>
      <c r="N483" s="6"/>
      <c r="O483" s="363"/>
      <c r="P483" s="117">
        <f>SUM($E483,M483:O483)</f>
        <v>3918318</v>
      </c>
      <c r="Q483" s="117">
        <v>2206397</v>
      </c>
      <c r="R483" s="117">
        <v>10419706</v>
      </c>
      <c r="S483" s="15">
        <f t="shared" si="295"/>
        <v>16544421</v>
      </c>
      <c r="T483" s="133"/>
      <c r="U483" s="6"/>
      <c r="V483" s="184"/>
      <c r="W483" s="180">
        <f t="shared" si="296"/>
        <v>3918318</v>
      </c>
      <c r="X483" s="149">
        <v>2206397</v>
      </c>
      <c r="Y483" s="153"/>
      <c r="Z483" s="163">
        <v>10419706</v>
      </c>
      <c r="AA483" s="184">
        <f t="shared" si="297"/>
        <v>16544421</v>
      </c>
      <c r="AB483" s="422">
        <f t="shared" si="278"/>
        <v>474</v>
      </c>
    </row>
    <row r="484" spans="1:28" s="1" customFormat="1">
      <c r="A484" s="12">
        <f t="shared" si="276"/>
        <v>475</v>
      </c>
      <c r="B484" s="7"/>
      <c r="C484" s="7"/>
      <c r="D484" s="32" t="s">
        <v>91</v>
      </c>
      <c r="E484" s="117"/>
      <c r="F484" s="406"/>
      <c r="G484" s="6"/>
      <c r="H484" s="363"/>
      <c r="I484" s="117">
        <f>SUM($E484,F484:H484)</f>
        <v>0</v>
      </c>
      <c r="J484" s="117"/>
      <c r="K484" s="117"/>
      <c r="L484" s="15">
        <f t="shared" si="294"/>
        <v>0</v>
      </c>
      <c r="M484" s="406"/>
      <c r="N484" s="6"/>
      <c r="O484" s="363"/>
      <c r="P484" s="117">
        <f>SUM($E484,M484:O484)</f>
        <v>0</v>
      </c>
      <c r="Q484" s="117"/>
      <c r="R484" s="117"/>
      <c r="S484" s="15">
        <f t="shared" si="295"/>
        <v>0</v>
      </c>
      <c r="T484" s="133"/>
      <c r="U484" s="6"/>
      <c r="V484" s="184"/>
      <c r="W484" s="180">
        <f t="shared" si="296"/>
        <v>0</v>
      </c>
      <c r="X484" s="321"/>
      <c r="Y484" s="184"/>
      <c r="Z484" s="180"/>
      <c r="AA484" s="184">
        <f t="shared" si="297"/>
        <v>0</v>
      </c>
      <c r="AB484" s="422">
        <f t="shared" si="278"/>
        <v>475</v>
      </c>
    </row>
    <row r="485" spans="1:28" customFormat="1">
      <c r="A485" s="12">
        <f t="shared" si="276"/>
        <v>476</v>
      </c>
      <c r="B485" s="7"/>
      <c r="C485" s="162"/>
      <c r="D485" s="158" t="s">
        <v>560</v>
      </c>
      <c r="E485" s="163"/>
      <c r="F485" s="132"/>
      <c r="G485" s="129"/>
      <c r="H485" s="185"/>
      <c r="I485" s="163">
        <f t="shared" ref="I485" si="299">SUM($E485,F485:H485)</f>
        <v>0</v>
      </c>
      <c r="J485" s="163"/>
      <c r="K485" s="163"/>
      <c r="L485" s="187">
        <f t="shared" ref="L485" si="300">SUM(I485:K485)</f>
        <v>0</v>
      </c>
      <c r="M485" s="133"/>
      <c r="N485" s="6"/>
      <c r="O485" s="184">
        <v>3500000</v>
      </c>
      <c r="P485" s="180">
        <f t="shared" ref="P485:P487" si="301">SUM($E485,M485:O485)</f>
        <v>3500000</v>
      </c>
      <c r="Q485" s="180"/>
      <c r="R485" s="180"/>
      <c r="S485" s="188">
        <f t="shared" ref="S485:S487" si="302">SUM(P485:R485)</f>
        <v>3500000</v>
      </c>
      <c r="T485" s="133"/>
      <c r="U485" s="6"/>
      <c r="V485" s="184">
        <v>3500000</v>
      </c>
      <c r="W485" s="180">
        <f t="shared" si="296"/>
        <v>3500000</v>
      </c>
      <c r="X485" s="321"/>
      <c r="Y485" s="184"/>
      <c r="Z485" s="180"/>
      <c r="AA485" s="184">
        <f t="shared" si="297"/>
        <v>3500000</v>
      </c>
      <c r="AB485" s="422">
        <f t="shared" si="278"/>
        <v>476</v>
      </c>
    </row>
    <row r="486" spans="1:28" customFormat="1">
      <c r="A486" s="12">
        <f t="shared" si="276"/>
        <v>477</v>
      </c>
      <c r="B486" s="7"/>
      <c r="C486" s="162"/>
      <c r="D486" s="158" t="s">
        <v>571</v>
      </c>
      <c r="E486" s="163"/>
      <c r="F486" s="132"/>
      <c r="G486" s="129"/>
      <c r="H486" s="185"/>
      <c r="I486" s="163"/>
      <c r="J486" s="163"/>
      <c r="K486" s="163"/>
      <c r="L486" s="187"/>
      <c r="M486" s="133">
        <v>970000</v>
      </c>
      <c r="N486" s="6"/>
      <c r="O486" s="184"/>
      <c r="P486" s="180">
        <f t="shared" si="301"/>
        <v>970000</v>
      </c>
      <c r="Q486" s="180"/>
      <c r="R486" s="180"/>
      <c r="S486" s="188">
        <f t="shared" si="302"/>
        <v>970000</v>
      </c>
      <c r="T486" s="133">
        <v>970000</v>
      </c>
      <c r="U486" s="6"/>
      <c r="V486" s="184"/>
      <c r="W486" s="180">
        <f t="shared" si="296"/>
        <v>970000</v>
      </c>
      <c r="X486" s="321"/>
      <c r="Y486" s="184"/>
      <c r="Z486" s="180"/>
      <c r="AA486" s="184">
        <f t="shared" si="297"/>
        <v>970000</v>
      </c>
      <c r="AB486" s="422">
        <f t="shared" si="278"/>
        <v>477</v>
      </c>
    </row>
    <row r="487" spans="1:28" customFormat="1">
      <c r="A487" s="12">
        <f t="shared" si="276"/>
        <v>478</v>
      </c>
      <c r="B487" s="7"/>
      <c r="C487" s="162"/>
      <c r="D487" s="158" t="s">
        <v>557</v>
      </c>
      <c r="E487" s="163"/>
      <c r="F487" s="132"/>
      <c r="G487" s="129"/>
      <c r="H487" s="185"/>
      <c r="I487" s="163"/>
      <c r="J487" s="163"/>
      <c r="K487" s="163"/>
      <c r="L487" s="187"/>
      <c r="M487" s="133">
        <v>803996</v>
      </c>
      <c r="N487" s="6"/>
      <c r="O487" s="184"/>
      <c r="P487" s="180">
        <f t="shared" si="301"/>
        <v>803996</v>
      </c>
      <c r="Q487" s="180"/>
      <c r="R487" s="180"/>
      <c r="S487" s="188">
        <f t="shared" si="302"/>
        <v>803996</v>
      </c>
      <c r="T487" s="133">
        <v>803996</v>
      </c>
      <c r="U487" s="6"/>
      <c r="V487" s="184"/>
      <c r="W487" s="180">
        <f t="shared" si="296"/>
        <v>803996</v>
      </c>
      <c r="X487" s="321"/>
      <c r="Y487" s="184"/>
      <c r="Z487" s="180"/>
      <c r="AA487" s="184">
        <f t="shared" si="297"/>
        <v>803996</v>
      </c>
      <c r="AB487" s="422">
        <f t="shared" si="278"/>
        <v>478</v>
      </c>
    </row>
    <row r="488" spans="1:28" s="1" customFormat="1">
      <c r="A488" s="12">
        <f t="shared" si="276"/>
        <v>479</v>
      </c>
      <c r="B488" s="7"/>
      <c r="C488" s="7"/>
      <c r="D488" s="14"/>
      <c r="E488" s="117"/>
      <c r="F488" s="406"/>
      <c r="G488" s="6"/>
      <c r="H488" s="363"/>
      <c r="I488" s="117">
        <f t="shared" ref="I488:I493" si="303">SUM($E488,F488:H488)</f>
        <v>0</v>
      </c>
      <c r="J488" s="117"/>
      <c r="K488" s="117"/>
      <c r="L488" s="15">
        <f t="shared" si="294"/>
        <v>0</v>
      </c>
      <c r="M488" s="406"/>
      <c r="N488" s="6"/>
      <c r="O488" s="363"/>
      <c r="P488" s="117">
        <f t="shared" ref="P488:P493" si="304">SUM($E488,M488:O488)</f>
        <v>0</v>
      </c>
      <c r="Q488" s="117"/>
      <c r="R488" s="117"/>
      <c r="S488" s="15">
        <f t="shared" si="295"/>
        <v>0</v>
      </c>
      <c r="T488" s="133"/>
      <c r="U488" s="6"/>
      <c r="V488" s="184"/>
      <c r="W488" s="180">
        <f t="shared" si="296"/>
        <v>0</v>
      </c>
      <c r="X488" s="321"/>
      <c r="Y488" s="184"/>
      <c r="Z488" s="180"/>
      <c r="AA488" s="184">
        <f t="shared" si="297"/>
        <v>0</v>
      </c>
      <c r="AB488" s="422">
        <f t="shared" si="278"/>
        <v>479</v>
      </c>
    </row>
    <row r="489" spans="1:28" s="1" customFormat="1">
      <c r="A489" s="12">
        <f t="shared" si="276"/>
        <v>480</v>
      </c>
      <c r="B489" s="7"/>
      <c r="C489" s="7"/>
      <c r="D489" s="32" t="s">
        <v>62</v>
      </c>
      <c r="E489" s="117"/>
      <c r="F489" s="406"/>
      <c r="G489" s="6"/>
      <c r="H489" s="363"/>
      <c r="I489" s="117">
        <f t="shared" si="303"/>
        <v>0</v>
      </c>
      <c r="J489" s="117"/>
      <c r="K489" s="117"/>
      <c r="L489" s="15">
        <f t="shared" si="294"/>
        <v>0</v>
      </c>
      <c r="M489" s="406"/>
      <c r="N489" s="6"/>
      <c r="O489" s="363"/>
      <c r="P489" s="117">
        <f t="shared" si="304"/>
        <v>0</v>
      </c>
      <c r="Q489" s="117"/>
      <c r="R489" s="117"/>
      <c r="S489" s="15">
        <f t="shared" si="295"/>
        <v>0</v>
      </c>
      <c r="T489" s="133"/>
      <c r="U489" s="6"/>
      <c r="V489" s="184"/>
      <c r="W489" s="180">
        <f t="shared" si="296"/>
        <v>0</v>
      </c>
      <c r="X489" s="321"/>
      <c r="Y489" s="184"/>
      <c r="Z489" s="180"/>
      <c r="AA489" s="184">
        <f t="shared" si="297"/>
        <v>0</v>
      </c>
      <c r="AB489" s="422">
        <f t="shared" si="278"/>
        <v>480</v>
      </c>
    </row>
    <row r="490" spans="1:28" customFormat="1">
      <c r="A490" s="12">
        <f t="shared" si="276"/>
        <v>481</v>
      </c>
      <c r="B490" s="7"/>
      <c r="C490" s="162"/>
      <c r="D490" s="158" t="s">
        <v>569</v>
      </c>
      <c r="E490" s="180"/>
      <c r="F490" s="133"/>
      <c r="G490" s="28"/>
      <c r="H490" s="153"/>
      <c r="I490" s="163">
        <f t="shared" si="303"/>
        <v>0</v>
      </c>
      <c r="J490" s="163">
        <v>500000</v>
      </c>
      <c r="K490" s="163"/>
      <c r="L490" s="187">
        <f t="shared" ref="L490" si="305">SUM(I490:K490)</f>
        <v>500000</v>
      </c>
      <c r="M490" s="133"/>
      <c r="N490" s="6"/>
      <c r="O490" s="184"/>
      <c r="P490" s="180">
        <f t="shared" si="304"/>
        <v>0</v>
      </c>
      <c r="Q490" s="163">
        <v>500000</v>
      </c>
      <c r="R490" s="180"/>
      <c r="S490" s="188">
        <f t="shared" ref="S490" si="306">SUM(P490:R490)</f>
        <v>500000</v>
      </c>
      <c r="T490" s="133"/>
      <c r="U490" s="6"/>
      <c r="V490" s="184"/>
      <c r="W490" s="180">
        <f t="shared" si="296"/>
        <v>0</v>
      </c>
      <c r="X490" s="149">
        <v>500000</v>
      </c>
      <c r="Y490" s="153"/>
      <c r="Z490" s="180"/>
      <c r="AA490" s="184">
        <f t="shared" si="297"/>
        <v>500000</v>
      </c>
      <c r="AB490" s="422">
        <f t="shared" si="278"/>
        <v>481</v>
      </c>
    </row>
    <row r="491" spans="1:28" s="1" customFormat="1">
      <c r="A491" s="12">
        <f t="shared" si="276"/>
        <v>482</v>
      </c>
      <c r="B491" s="7"/>
      <c r="C491" s="7"/>
      <c r="D491" s="21"/>
      <c r="E491" s="117"/>
      <c r="F491" s="406"/>
      <c r="G491" s="6"/>
      <c r="H491" s="363"/>
      <c r="I491" s="117">
        <f t="shared" si="303"/>
        <v>0</v>
      </c>
      <c r="J491" s="117"/>
      <c r="K491" s="117"/>
      <c r="L491" s="15">
        <f t="shared" si="294"/>
        <v>0</v>
      </c>
      <c r="M491" s="406"/>
      <c r="N491" s="6"/>
      <c r="O491" s="363"/>
      <c r="P491" s="117">
        <f t="shared" si="304"/>
        <v>0</v>
      </c>
      <c r="Q491" s="117"/>
      <c r="R491" s="117"/>
      <c r="S491" s="15">
        <f t="shared" si="295"/>
        <v>0</v>
      </c>
      <c r="T491" s="133"/>
      <c r="U491" s="6"/>
      <c r="V491" s="184"/>
      <c r="W491" s="180">
        <f t="shared" si="296"/>
        <v>0</v>
      </c>
      <c r="X491" s="321"/>
      <c r="Y491" s="184"/>
      <c r="Z491" s="180"/>
      <c r="AA491" s="184">
        <f t="shared" si="297"/>
        <v>0</v>
      </c>
      <c r="AB491" s="422">
        <f t="shared" si="278"/>
        <v>482</v>
      </c>
    </row>
    <row r="492" spans="1:28" s="1" customFormat="1">
      <c r="A492" s="12">
        <f t="shared" si="276"/>
        <v>483</v>
      </c>
      <c r="B492" s="7"/>
      <c r="C492" s="7"/>
      <c r="D492" s="32" t="s">
        <v>123</v>
      </c>
      <c r="E492" s="117"/>
      <c r="F492" s="406"/>
      <c r="G492" s="6"/>
      <c r="H492" s="363"/>
      <c r="I492" s="117">
        <f t="shared" si="303"/>
        <v>0</v>
      </c>
      <c r="J492" s="117"/>
      <c r="K492" s="117"/>
      <c r="L492" s="15">
        <f t="shared" si="294"/>
        <v>0</v>
      </c>
      <c r="M492" s="406"/>
      <c r="N492" s="6"/>
      <c r="O492" s="363"/>
      <c r="P492" s="117">
        <f t="shared" si="304"/>
        <v>0</v>
      </c>
      <c r="Q492" s="117"/>
      <c r="R492" s="117"/>
      <c r="S492" s="15">
        <f t="shared" si="295"/>
        <v>0</v>
      </c>
      <c r="T492" s="133"/>
      <c r="U492" s="6"/>
      <c r="V492" s="184"/>
      <c r="W492" s="180">
        <f t="shared" si="296"/>
        <v>0</v>
      </c>
      <c r="X492" s="321"/>
      <c r="Y492" s="184"/>
      <c r="Z492" s="180"/>
      <c r="AA492" s="184">
        <f t="shared" si="297"/>
        <v>0</v>
      </c>
      <c r="AB492" s="422">
        <f t="shared" si="278"/>
        <v>483</v>
      </c>
    </row>
    <row r="493" spans="1:28" s="1" customFormat="1">
      <c r="A493" s="12">
        <f t="shared" si="276"/>
        <v>484</v>
      </c>
      <c r="B493" s="7"/>
      <c r="C493" s="7"/>
      <c r="D493" s="21"/>
      <c r="E493" s="117"/>
      <c r="F493" s="406"/>
      <c r="G493" s="6"/>
      <c r="H493" s="363"/>
      <c r="I493" s="117">
        <f t="shared" si="303"/>
        <v>0</v>
      </c>
      <c r="J493" s="117"/>
      <c r="K493" s="117"/>
      <c r="L493" s="15">
        <f t="shared" si="294"/>
        <v>0</v>
      </c>
      <c r="M493" s="406"/>
      <c r="N493" s="6"/>
      <c r="O493" s="363"/>
      <c r="P493" s="117">
        <f t="shared" si="304"/>
        <v>0</v>
      </c>
      <c r="Q493" s="117"/>
      <c r="R493" s="117"/>
      <c r="S493" s="15">
        <f t="shared" si="295"/>
        <v>0</v>
      </c>
      <c r="T493" s="406"/>
      <c r="U493" s="6"/>
      <c r="V493" s="363"/>
      <c r="W493" s="117">
        <f t="shared" si="296"/>
        <v>0</v>
      </c>
      <c r="X493" s="111"/>
      <c r="Y493" s="363"/>
      <c r="Z493" s="117"/>
      <c r="AA493" s="363">
        <f t="shared" si="297"/>
        <v>0</v>
      </c>
      <c r="AB493" s="422">
        <f t="shared" si="278"/>
        <v>484</v>
      </c>
    </row>
    <row r="494" spans="1:28" s="1" customFormat="1">
      <c r="A494" s="12">
        <f t="shared" si="276"/>
        <v>485</v>
      </c>
      <c r="B494" s="7"/>
      <c r="C494" s="7"/>
      <c r="D494" s="42"/>
      <c r="E494" s="117"/>
      <c r="F494" s="112"/>
      <c r="G494" s="39"/>
      <c r="H494" s="363"/>
      <c r="I494" s="117">
        <f>SUM($E494,F494:H494)</f>
        <v>0</v>
      </c>
      <c r="J494" s="117"/>
      <c r="K494" s="117"/>
      <c r="L494" s="15">
        <f t="shared" si="294"/>
        <v>0</v>
      </c>
      <c r="M494" s="112"/>
      <c r="N494" s="39"/>
      <c r="O494" s="363"/>
      <c r="P494" s="117">
        <f>SUM($E494,M494:O494)</f>
        <v>0</v>
      </c>
      <c r="Q494" s="117"/>
      <c r="R494" s="117"/>
      <c r="S494" s="15">
        <f t="shared" si="295"/>
        <v>0</v>
      </c>
      <c r="T494" s="112"/>
      <c r="U494" s="39"/>
      <c r="V494" s="363"/>
      <c r="W494" s="117">
        <f t="shared" si="296"/>
        <v>0</v>
      </c>
      <c r="X494" s="111"/>
      <c r="Y494" s="363"/>
      <c r="Z494" s="117"/>
      <c r="AA494" s="363">
        <f t="shared" si="297"/>
        <v>0</v>
      </c>
      <c r="AB494" s="422">
        <f t="shared" si="278"/>
        <v>485</v>
      </c>
    </row>
    <row r="495" spans="1:28" s="1" customFormat="1">
      <c r="A495" s="12">
        <f t="shared" si="276"/>
        <v>486</v>
      </c>
      <c r="B495" s="7"/>
      <c r="C495" s="7"/>
      <c r="D495" s="62" t="s">
        <v>40</v>
      </c>
      <c r="E495" s="117"/>
      <c r="F495" s="170">
        <f t="shared" ref="F495:L495" si="307">SUBTOTAL(9,F484:F494)</f>
        <v>0</v>
      </c>
      <c r="G495" s="40">
        <f t="shared" si="307"/>
        <v>0</v>
      </c>
      <c r="H495" s="171">
        <f t="shared" si="307"/>
        <v>0</v>
      </c>
      <c r="I495" s="504">
        <f t="shared" si="307"/>
        <v>0</v>
      </c>
      <c r="J495" s="504">
        <f t="shared" si="307"/>
        <v>500000</v>
      </c>
      <c r="K495" s="504">
        <f t="shared" si="307"/>
        <v>0</v>
      </c>
      <c r="L495" s="56">
        <f t="shared" si="307"/>
        <v>500000</v>
      </c>
      <c r="M495" s="170">
        <f t="shared" ref="M495:S495" si="308">SUBTOTAL(9,M484:M494)</f>
        <v>1773996</v>
      </c>
      <c r="N495" s="40">
        <f t="shared" si="308"/>
        <v>0</v>
      </c>
      <c r="O495" s="171">
        <f t="shared" si="308"/>
        <v>3500000</v>
      </c>
      <c r="P495" s="504">
        <f t="shared" si="308"/>
        <v>5273996</v>
      </c>
      <c r="Q495" s="504">
        <f t="shared" si="308"/>
        <v>500000</v>
      </c>
      <c r="R495" s="504">
        <f t="shared" si="308"/>
        <v>0</v>
      </c>
      <c r="S495" s="56">
        <f t="shared" si="308"/>
        <v>5773996</v>
      </c>
      <c r="T495" s="170">
        <f t="shared" ref="T495:AA495" si="309">SUBTOTAL(9,T484:T494)</f>
        <v>1773996</v>
      </c>
      <c r="U495" s="40">
        <f t="shared" si="309"/>
        <v>0</v>
      </c>
      <c r="V495" s="171">
        <f t="shared" si="309"/>
        <v>3500000</v>
      </c>
      <c r="W495" s="504">
        <f t="shared" si="309"/>
        <v>5273996</v>
      </c>
      <c r="X495" s="492">
        <f t="shared" si="309"/>
        <v>500000</v>
      </c>
      <c r="Y495" s="478"/>
      <c r="Z495" s="504">
        <f t="shared" si="309"/>
        <v>0</v>
      </c>
      <c r="AA495" s="478">
        <f t="shared" si="309"/>
        <v>5773996</v>
      </c>
      <c r="AB495" s="422">
        <f t="shared" si="278"/>
        <v>486</v>
      </c>
    </row>
    <row r="496" spans="1:28" s="1" customFormat="1" ht="15.6" thickBot="1">
      <c r="A496" s="12">
        <f t="shared" si="276"/>
        <v>487</v>
      </c>
      <c r="B496" s="22"/>
      <c r="C496" s="22"/>
      <c r="D496" s="63" t="s">
        <v>144</v>
      </c>
      <c r="E496" s="303"/>
      <c r="F496" s="476">
        <f>SUBTOTAL(9,F482:F495,$E483:$E483)</f>
        <v>3918318</v>
      </c>
      <c r="G496" s="561"/>
      <c r="H496" s="571"/>
      <c r="I496" s="176">
        <f>SUBTOTAL(9,I482:I495)</f>
        <v>3918318</v>
      </c>
      <c r="J496" s="176">
        <f>SUBTOTAL(9,J482:J495)</f>
        <v>2706397</v>
      </c>
      <c r="K496" s="176">
        <f>SUBTOTAL(9,K482:K495)</f>
        <v>10419706</v>
      </c>
      <c r="L496" s="562">
        <f>SUBTOTAL(9,L482:L495)</f>
        <v>17044421</v>
      </c>
      <c r="M496" s="476">
        <f>SUBTOTAL(9,M482:M495,$E483:$E483)</f>
        <v>5692314</v>
      </c>
      <c r="N496" s="561"/>
      <c r="O496" s="571"/>
      <c r="P496" s="176">
        <f>SUBTOTAL(9,P482:P495)</f>
        <v>9192314</v>
      </c>
      <c r="Q496" s="176">
        <f>SUBTOTAL(9,Q482:Q495)</f>
        <v>2706397</v>
      </c>
      <c r="R496" s="176">
        <f>SUBTOTAL(9,R482:R495)</f>
        <v>10419706</v>
      </c>
      <c r="S496" s="562">
        <f>SUBTOTAL(9,S482:S495)</f>
        <v>22318417</v>
      </c>
      <c r="T496" s="476">
        <f>SUBTOTAL(9,T482:T495,$E483:$E483)</f>
        <v>5692314</v>
      </c>
      <c r="U496" s="387"/>
      <c r="V496" s="477"/>
      <c r="W496" s="176">
        <f>SUBTOTAL(9,W482:W495)</f>
        <v>9192314</v>
      </c>
      <c r="X496" s="523">
        <f>SUBTOTAL(9,X482:X495)</f>
        <v>2706397</v>
      </c>
      <c r="Y496" s="508"/>
      <c r="Z496" s="532">
        <f>SUBTOTAL(9,Z482:Z495)</f>
        <v>10419706</v>
      </c>
      <c r="AA496" s="508">
        <f>SUBTOTAL(9,AA482:AA495)</f>
        <v>22318417</v>
      </c>
      <c r="AB496" s="422">
        <f t="shared" si="278"/>
        <v>487</v>
      </c>
    </row>
    <row r="497" spans="1:28" s="1" customFormat="1" ht="15.6" thickTop="1">
      <c r="A497" s="12">
        <f t="shared" si="276"/>
        <v>488</v>
      </c>
      <c r="B497" s="7"/>
      <c r="C497" s="7"/>
      <c r="D497" s="60"/>
      <c r="E497" s="117"/>
      <c r="F497" s="406"/>
      <c r="G497" s="6"/>
      <c r="H497" s="363"/>
      <c r="I497" s="117">
        <f>SUM($E497,F497:H497)</f>
        <v>0</v>
      </c>
      <c r="J497" s="117"/>
      <c r="K497" s="117"/>
      <c r="L497" s="15">
        <f t="shared" ref="L497:L508" si="310">SUM(I497:K497)</f>
        <v>0</v>
      </c>
      <c r="M497" s="406"/>
      <c r="N497" s="6"/>
      <c r="O497" s="363"/>
      <c r="P497" s="117">
        <f>SUM($E497,M497:O497)</f>
        <v>0</v>
      </c>
      <c r="Q497" s="117"/>
      <c r="R497" s="117"/>
      <c r="S497" s="15">
        <f t="shared" ref="S497:S508" si="311">SUM(P497:R497)</f>
        <v>0</v>
      </c>
      <c r="T497" s="406"/>
      <c r="U497" s="6"/>
      <c r="V497" s="363"/>
      <c r="W497" s="117">
        <f t="shared" ref="W497:W508" si="312">SUM($E497,T497:V497)</f>
        <v>0</v>
      </c>
      <c r="X497" s="111"/>
      <c r="Y497" s="363"/>
      <c r="Z497" s="117"/>
      <c r="AA497" s="363">
        <f t="shared" ref="AA497:AA508" si="313">SUM(W497:Z497)</f>
        <v>0</v>
      </c>
      <c r="AB497" s="422">
        <f t="shared" si="278"/>
        <v>488</v>
      </c>
    </row>
    <row r="498" spans="1:28" s="1" customFormat="1">
      <c r="A498" s="12">
        <f t="shared" si="276"/>
        <v>489</v>
      </c>
      <c r="B498" s="7" t="s">
        <v>145</v>
      </c>
      <c r="C498" s="7" t="s">
        <v>146</v>
      </c>
      <c r="D498" s="14" t="s">
        <v>147</v>
      </c>
      <c r="E498" s="180">
        <v>1569565</v>
      </c>
      <c r="F498" s="133"/>
      <c r="G498" s="28"/>
      <c r="H498" s="153"/>
      <c r="I498" s="163">
        <f t="shared" ref="I498" si="314">SUM($E498,F498:H498)</f>
        <v>1569565</v>
      </c>
      <c r="J498" s="163">
        <v>1928258</v>
      </c>
      <c r="K498" s="163">
        <v>5161055</v>
      </c>
      <c r="L498" s="15">
        <f t="shared" si="310"/>
        <v>8658878</v>
      </c>
      <c r="M498" s="133"/>
      <c r="N498" s="6"/>
      <c r="O498" s="184"/>
      <c r="P498" s="180">
        <f t="shared" ref="P498:P503" si="315">SUM($E498,M498:O498)</f>
        <v>1569565</v>
      </c>
      <c r="Q498" s="163">
        <v>1928258</v>
      </c>
      <c r="R498" s="163">
        <v>5161055</v>
      </c>
      <c r="S498" s="15">
        <f t="shared" si="311"/>
        <v>8658878</v>
      </c>
      <c r="T498" s="133"/>
      <c r="U498" s="6"/>
      <c r="V498" s="184"/>
      <c r="W498" s="180">
        <f t="shared" si="312"/>
        <v>1569565</v>
      </c>
      <c r="X498" s="149">
        <v>1928258</v>
      </c>
      <c r="Y498" s="153"/>
      <c r="Z498" s="163">
        <v>5161055</v>
      </c>
      <c r="AA498" s="184">
        <f t="shared" si="313"/>
        <v>8658878</v>
      </c>
      <c r="AB498" s="422">
        <f t="shared" si="278"/>
        <v>489</v>
      </c>
    </row>
    <row r="499" spans="1:28" s="1" customFormat="1">
      <c r="A499" s="12">
        <f t="shared" si="276"/>
        <v>490</v>
      </c>
      <c r="B499" s="7"/>
      <c r="C499" s="7"/>
      <c r="D499" s="32" t="s">
        <v>91</v>
      </c>
      <c r="E499" s="117"/>
      <c r="F499" s="406"/>
      <c r="G499" s="6"/>
      <c r="H499" s="363"/>
      <c r="I499" s="117">
        <f t="shared" ref="I499:I508" si="316">SUM($E499,F499:H499)</f>
        <v>0</v>
      </c>
      <c r="J499" s="117"/>
      <c r="K499" s="117"/>
      <c r="L499" s="15">
        <f t="shared" si="310"/>
        <v>0</v>
      </c>
      <c r="M499" s="133"/>
      <c r="N499" s="6"/>
      <c r="O499" s="184"/>
      <c r="P499" s="180">
        <f t="shared" si="315"/>
        <v>0</v>
      </c>
      <c r="Q499" s="180"/>
      <c r="R499" s="180"/>
      <c r="S499" s="15">
        <f t="shared" si="311"/>
        <v>0</v>
      </c>
      <c r="T499" s="133"/>
      <c r="U499" s="6"/>
      <c r="V499" s="184"/>
      <c r="W499" s="180">
        <f t="shared" si="312"/>
        <v>0</v>
      </c>
      <c r="X499" s="321"/>
      <c r="Y499" s="184"/>
      <c r="Z499" s="180"/>
      <c r="AA499" s="184">
        <f t="shared" si="313"/>
        <v>0</v>
      </c>
      <c r="AB499" s="422">
        <f t="shared" si="278"/>
        <v>490</v>
      </c>
    </row>
    <row r="500" spans="1:28" customFormat="1">
      <c r="A500" s="12">
        <f t="shared" si="276"/>
        <v>491</v>
      </c>
      <c r="B500" s="7"/>
      <c r="C500" s="162"/>
      <c r="D500" s="158" t="s">
        <v>560</v>
      </c>
      <c r="E500" s="163"/>
      <c r="F500" s="132"/>
      <c r="G500" s="129"/>
      <c r="H500" s="185"/>
      <c r="I500" s="163"/>
      <c r="J500" s="163"/>
      <c r="K500" s="163"/>
      <c r="L500" s="187"/>
      <c r="M500" s="133"/>
      <c r="N500" s="6"/>
      <c r="O500" s="184">
        <v>2000000</v>
      </c>
      <c r="P500" s="180">
        <f t="shared" si="315"/>
        <v>2000000</v>
      </c>
      <c r="Q500" s="180"/>
      <c r="R500" s="180"/>
      <c r="S500" s="188">
        <f t="shared" ref="S500:S501" si="317">SUM(P500:R500)</f>
        <v>2000000</v>
      </c>
      <c r="T500" s="133"/>
      <c r="U500" s="6"/>
      <c r="V500" s="184">
        <v>2000000</v>
      </c>
      <c r="W500" s="180">
        <f t="shared" si="312"/>
        <v>2000000</v>
      </c>
      <c r="X500" s="321"/>
      <c r="Y500" s="184"/>
      <c r="Z500" s="180"/>
      <c r="AA500" s="184">
        <f t="shared" si="313"/>
        <v>2000000</v>
      </c>
      <c r="AB500" s="422">
        <f t="shared" si="278"/>
        <v>491</v>
      </c>
    </row>
    <row r="501" spans="1:28" customFormat="1">
      <c r="A501" s="12">
        <f t="shared" si="276"/>
        <v>492</v>
      </c>
      <c r="B501" s="7"/>
      <c r="C501" s="162"/>
      <c r="D501" s="158" t="s">
        <v>557</v>
      </c>
      <c r="E501" s="163"/>
      <c r="F501" s="132"/>
      <c r="G501" s="129"/>
      <c r="H501" s="185"/>
      <c r="I501" s="163"/>
      <c r="J501" s="163"/>
      <c r="K501" s="163"/>
      <c r="L501" s="187"/>
      <c r="M501" s="133">
        <v>659499</v>
      </c>
      <c r="N501" s="6"/>
      <c r="O501" s="184"/>
      <c r="P501" s="180">
        <f t="shared" si="315"/>
        <v>659499</v>
      </c>
      <c r="Q501" s="180"/>
      <c r="R501" s="180"/>
      <c r="S501" s="188">
        <f t="shared" si="317"/>
        <v>659499</v>
      </c>
      <c r="T501" s="133">
        <v>659499</v>
      </c>
      <c r="U501" s="6"/>
      <c r="V501" s="184"/>
      <c r="W501" s="180">
        <f t="shared" si="312"/>
        <v>659499</v>
      </c>
      <c r="X501" s="321"/>
      <c r="Y501" s="184"/>
      <c r="Z501" s="180"/>
      <c r="AA501" s="184">
        <f t="shared" si="313"/>
        <v>659499</v>
      </c>
      <c r="AB501" s="422">
        <f t="shared" si="278"/>
        <v>492</v>
      </c>
    </row>
    <row r="502" spans="1:28" customFormat="1">
      <c r="A502" s="12">
        <f t="shared" si="276"/>
        <v>493</v>
      </c>
      <c r="B502" s="7"/>
      <c r="C502" s="162"/>
      <c r="D502" s="158"/>
      <c r="E502" s="163"/>
      <c r="F502" s="132"/>
      <c r="G502" s="129"/>
      <c r="H502" s="185"/>
      <c r="I502" s="163"/>
      <c r="J502" s="163"/>
      <c r="K502" s="163"/>
      <c r="L502" s="187"/>
      <c r="M502" s="133"/>
      <c r="N502" s="6"/>
      <c r="O502" s="184"/>
      <c r="P502" s="180">
        <f t="shared" si="315"/>
        <v>0</v>
      </c>
      <c r="Q502" s="180"/>
      <c r="R502" s="180"/>
      <c r="S502" s="188"/>
      <c r="T502" s="133"/>
      <c r="U502" s="6"/>
      <c r="V502" s="184"/>
      <c r="W502" s="180">
        <f t="shared" si="312"/>
        <v>0</v>
      </c>
      <c r="X502" s="321"/>
      <c r="Y502" s="184"/>
      <c r="Z502" s="180"/>
      <c r="AA502" s="184">
        <f t="shared" si="313"/>
        <v>0</v>
      </c>
      <c r="AB502" s="422">
        <f t="shared" si="278"/>
        <v>493</v>
      </c>
    </row>
    <row r="503" spans="1:28" s="1" customFormat="1">
      <c r="A503" s="12">
        <f t="shared" si="276"/>
        <v>494</v>
      </c>
      <c r="B503" s="7"/>
      <c r="C503" s="7"/>
      <c r="D503" s="32" t="s">
        <v>62</v>
      </c>
      <c r="E503" s="117"/>
      <c r="F503" s="406"/>
      <c r="G503" s="6"/>
      <c r="H503" s="363"/>
      <c r="I503" s="117">
        <f t="shared" si="316"/>
        <v>0</v>
      </c>
      <c r="J503" s="117"/>
      <c r="K503" s="117"/>
      <c r="L503" s="15">
        <f t="shared" si="310"/>
        <v>0</v>
      </c>
      <c r="M503" s="133"/>
      <c r="N503" s="6"/>
      <c r="O503" s="184"/>
      <c r="P503" s="180">
        <f t="shared" si="315"/>
        <v>0</v>
      </c>
      <c r="Q503" s="180"/>
      <c r="R503" s="180"/>
      <c r="S503" s="15">
        <f t="shared" si="311"/>
        <v>0</v>
      </c>
      <c r="T503" s="133"/>
      <c r="U503" s="6"/>
      <c r="V503" s="184"/>
      <c r="W503" s="180">
        <f t="shared" si="312"/>
        <v>0</v>
      </c>
      <c r="X503" s="321"/>
      <c r="Y503" s="184"/>
      <c r="Z503" s="180"/>
      <c r="AA503" s="184">
        <f t="shared" si="313"/>
        <v>0</v>
      </c>
      <c r="AB503" s="422">
        <f t="shared" si="278"/>
        <v>494</v>
      </c>
    </row>
    <row r="504" spans="1:28" s="1" customFormat="1">
      <c r="A504" s="12">
        <f t="shared" si="276"/>
        <v>495</v>
      </c>
      <c r="B504" s="7"/>
      <c r="C504" s="7"/>
      <c r="D504" s="21"/>
      <c r="E504" s="117"/>
      <c r="F504" s="406"/>
      <c r="G504" s="6"/>
      <c r="H504" s="363"/>
      <c r="I504" s="117">
        <f t="shared" si="316"/>
        <v>0</v>
      </c>
      <c r="J504" s="117"/>
      <c r="K504" s="117"/>
      <c r="L504" s="15">
        <f t="shared" si="310"/>
        <v>0</v>
      </c>
      <c r="M504" s="406"/>
      <c r="N504" s="6"/>
      <c r="O504" s="363"/>
      <c r="P504" s="117">
        <f t="shared" ref="P504:P508" si="318">SUM($E504,M504:O504)</f>
        <v>0</v>
      </c>
      <c r="Q504" s="117"/>
      <c r="R504" s="117"/>
      <c r="S504" s="15">
        <f t="shared" si="311"/>
        <v>0</v>
      </c>
      <c r="T504" s="133"/>
      <c r="U504" s="6"/>
      <c r="V504" s="184"/>
      <c r="W504" s="180">
        <f t="shared" si="312"/>
        <v>0</v>
      </c>
      <c r="X504" s="321"/>
      <c r="Y504" s="184"/>
      <c r="Z504" s="180"/>
      <c r="AA504" s="184">
        <f t="shared" si="313"/>
        <v>0</v>
      </c>
      <c r="AB504" s="422">
        <f t="shared" si="278"/>
        <v>495</v>
      </c>
    </row>
    <row r="505" spans="1:28" s="1" customFormat="1">
      <c r="A505" s="12">
        <f t="shared" si="276"/>
        <v>496</v>
      </c>
      <c r="B505" s="7"/>
      <c r="C505" s="7"/>
      <c r="D505" s="14"/>
      <c r="E505" s="117"/>
      <c r="F505" s="406"/>
      <c r="G505" s="6"/>
      <c r="H505" s="363"/>
      <c r="I505" s="117">
        <f t="shared" si="316"/>
        <v>0</v>
      </c>
      <c r="J505" s="117"/>
      <c r="K505" s="117"/>
      <c r="L505" s="15">
        <f t="shared" si="310"/>
        <v>0</v>
      </c>
      <c r="M505" s="406"/>
      <c r="N505" s="6"/>
      <c r="O505" s="363"/>
      <c r="P505" s="117">
        <f t="shared" si="318"/>
        <v>0</v>
      </c>
      <c r="Q505" s="117"/>
      <c r="R505" s="117"/>
      <c r="S505" s="15">
        <f t="shared" si="311"/>
        <v>0</v>
      </c>
      <c r="T505" s="133"/>
      <c r="U505" s="6"/>
      <c r="V505" s="184"/>
      <c r="W505" s="180">
        <f t="shared" si="312"/>
        <v>0</v>
      </c>
      <c r="X505" s="321"/>
      <c r="Y505" s="184"/>
      <c r="Z505" s="180"/>
      <c r="AA505" s="184">
        <f t="shared" si="313"/>
        <v>0</v>
      </c>
      <c r="AB505" s="422">
        <f t="shared" si="278"/>
        <v>496</v>
      </c>
    </row>
    <row r="506" spans="1:28" s="1" customFormat="1">
      <c r="A506" s="12">
        <f t="shared" si="276"/>
        <v>497</v>
      </c>
      <c r="B506" s="7"/>
      <c r="C506" s="7"/>
      <c r="D506" s="32" t="s">
        <v>123</v>
      </c>
      <c r="E506" s="117"/>
      <c r="F506" s="406"/>
      <c r="G506" s="6"/>
      <c r="H506" s="363"/>
      <c r="I506" s="117">
        <f t="shared" si="316"/>
        <v>0</v>
      </c>
      <c r="J506" s="117"/>
      <c r="K506" s="117"/>
      <c r="L506" s="15">
        <f t="shared" si="310"/>
        <v>0</v>
      </c>
      <c r="M506" s="406"/>
      <c r="N506" s="6"/>
      <c r="O506" s="363"/>
      <c r="P506" s="117">
        <f t="shared" si="318"/>
        <v>0</v>
      </c>
      <c r="Q506" s="117"/>
      <c r="R506" s="117"/>
      <c r="S506" s="15">
        <f t="shared" si="311"/>
        <v>0</v>
      </c>
      <c r="T506" s="133"/>
      <c r="U506" s="6"/>
      <c r="V506" s="184"/>
      <c r="W506" s="180">
        <f t="shared" si="312"/>
        <v>0</v>
      </c>
      <c r="X506" s="321"/>
      <c r="Y506" s="184"/>
      <c r="Z506" s="180"/>
      <c r="AA506" s="184">
        <f t="shared" si="313"/>
        <v>0</v>
      </c>
      <c r="AB506" s="422">
        <f t="shared" si="278"/>
        <v>497</v>
      </c>
    </row>
    <row r="507" spans="1:28" s="1" customFormat="1">
      <c r="A507" s="12">
        <f t="shared" si="276"/>
        <v>498</v>
      </c>
      <c r="B507" s="7"/>
      <c r="C507" s="7"/>
      <c r="D507" s="21"/>
      <c r="E507" s="117"/>
      <c r="F507" s="406"/>
      <c r="G507" s="6"/>
      <c r="H507" s="363"/>
      <c r="I507" s="117">
        <f t="shared" si="316"/>
        <v>0</v>
      </c>
      <c r="J507" s="117"/>
      <c r="K507" s="117"/>
      <c r="L507" s="15">
        <f t="shared" si="310"/>
        <v>0</v>
      </c>
      <c r="M507" s="406"/>
      <c r="N507" s="6"/>
      <c r="O507" s="363"/>
      <c r="P507" s="117">
        <f t="shared" si="318"/>
        <v>0</v>
      </c>
      <c r="Q507" s="117"/>
      <c r="R507" s="117"/>
      <c r="S507" s="15">
        <f t="shared" si="311"/>
        <v>0</v>
      </c>
      <c r="T507" s="133"/>
      <c r="U507" s="6"/>
      <c r="V507" s="184"/>
      <c r="W507" s="180">
        <f t="shared" si="312"/>
        <v>0</v>
      </c>
      <c r="X507" s="321"/>
      <c r="Y507" s="184"/>
      <c r="Z507" s="180"/>
      <c r="AA507" s="184">
        <f t="shared" si="313"/>
        <v>0</v>
      </c>
      <c r="AB507" s="422">
        <f t="shared" si="278"/>
        <v>498</v>
      </c>
    </row>
    <row r="508" spans="1:28" s="1" customFormat="1">
      <c r="A508" s="12">
        <f t="shared" si="276"/>
        <v>499</v>
      </c>
      <c r="B508" s="7"/>
      <c r="C508" s="7"/>
      <c r="D508" s="21"/>
      <c r="E508" s="117"/>
      <c r="F508" s="406"/>
      <c r="G508" s="6"/>
      <c r="H508" s="363"/>
      <c r="I508" s="117">
        <f t="shared" si="316"/>
        <v>0</v>
      </c>
      <c r="J508" s="117"/>
      <c r="K508" s="117"/>
      <c r="L508" s="15">
        <f t="shared" si="310"/>
        <v>0</v>
      </c>
      <c r="M508" s="406"/>
      <c r="N508" s="6"/>
      <c r="O508" s="363"/>
      <c r="P508" s="117">
        <f t="shared" si="318"/>
        <v>0</v>
      </c>
      <c r="Q508" s="117"/>
      <c r="R508" s="117"/>
      <c r="S508" s="15">
        <f t="shared" si="311"/>
        <v>0</v>
      </c>
      <c r="T508" s="406"/>
      <c r="U508" s="6"/>
      <c r="V508" s="363"/>
      <c r="W508" s="117">
        <f t="shared" si="312"/>
        <v>0</v>
      </c>
      <c r="X508" s="111"/>
      <c r="Y508" s="363"/>
      <c r="Z508" s="117"/>
      <c r="AA508" s="363">
        <f t="shared" si="313"/>
        <v>0</v>
      </c>
      <c r="AB508" s="422">
        <f t="shared" si="278"/>
        <v>499</v>
      </c>
    </row>
    <row r="509" spans="1:28" s="1" customFormat="1">
      <c r="A509" s="12">
        <f t="shared" si="276"/>
        <v>500</v>
      </c>
      <c r="B509" s="7"/>
      <c r="C509" s="7"/>
      <c r="D509" s="62" t="s">
        <v>40</v>
      </c>
      <c r="E509" s="117"/>
      <c r="F509" s="170">
        <f t="shared" ref="F509:L509" si="319">SUBTOTAL(9,F499:F508)</f>
        <v>0</v>
      </c>
      <c r="G509" s="40">
        <f t="shared" si="319"/>
        <v>0</v>
      </c>
      <c r="H509" s="171">
        <f t="shared" si="319"/>
        <v>0</v>
      </c>
      <c r="I509" s="504">
        <f t="shared" si="319"/>
        <v>0</v>
      </c>
      <c r="J509" s="504">
        <f t="shared" si="319"/>
        <v>0</v>
      </c>
      <c r="K509" s="504">
        <f t="shared" si="319"/>
        <v>0</v>
      </c>
      <c r="L509" s="56">
        <f t="shared" si="319"/>
        <v>0</v>
      </c>
      <c r="M509" s="170">
        <f t="shared" ref="M509:S509" si="320">SUBTOTAL(9,M499:M508)</f>
        <v>659499</v>
      </c>
      <c r="N509" s="40">
        <f t="shared" si="320"/>
        <v>0</v>
      </c>
      <c r="O509" s="171">
        <f t="shared" si="320"/>
        <v>2000000</v>
      </c>
      <c r="P509" s="504">
        <f t="shared" si="320"/>
        <v>2659499</v>
      </c>
      <c r="Q509" s="504">
        <f t="shared" si="320"/>
        <v>0</v>
      </c>
      <c r="R509" s="504">
        <f t="shared" si="320"/>
        <v>0</v>
      </c>
      <c r="S509" s="56">
        <f t="shared" si="320"/>
        <v>2659499</v>
      </c>
      <c r="T509" s="170">
        <f t="shared" ref="T509:AA509" si="321">SUBTOTAL(9,T499:T508)</f>
        <v>659499</v>
      </c>
      <c r="U509" s="40">
        <f t="shared" si="321"/>
        <v>0</v>
      </c>
      <c r="V509" s="171">
        <f t="shared" si="321"/>
        <v>2000000</v>
      </c>
      <c r="W509" s="504">
        <f t="shared" si="321"/>
        <v>2659499</v>
      </c>
      <c r="X509" s="492">
        <f t="shared" si="321"/>
        <v>0</v>
      </c>
      <c r="Y509" s="478"/>
      <c r="Z509" s="504">
        <f t="shared" si="321"/>
        <v>0</v>
      </c>
      <c r="AA509" s="478">
        <f t="shared" si="321"/>
        <v>2659499</v>
      </c>
      <c r="AB509" s="422">
        <f t="shared" si="278"/>
        <v>500</v>
      </c>
    </row>
    <row r="510" spans="1:28" s="1" customFormat="1" ht="15.6" thickBot="1">
      <c r="A510" s="12">
        <f t="shared" si="276"/>
        <v>501</v>
      </c>
      <c r="B510" s="22"/>
      <c r="C510" s="22"/>
      <c r="D510" s="63" t="s">
        <v>148</v>
      </c>
      <c r="E510" s="303"/>
      <c r="F510" s="476">
        <f>SUBTOTAL(9,F497:F509,$E498:$E498)</f>
        <v>1569565</v>
      </c>
      <c r="G510" s="561"/>
      <c r="H510" s="571"/>
      <c r="I510" s="176">
        <f>SUBTOTAL(9,I497:I509)</f>
        <v>1569565</v>
      </c>
      <c r="J510" s="176">
        <f>SUBTOTAL(9,J497:J509)</f>
        <v>1928258</v>
      </c>
      <c r="K510" s="176">
        <f>SUBTOTAL(9,K497:K509)</f>
        <v>5161055</v>
      </c>
      <c r="L510" s="562">
        <f>SUBTOTAL(9,L497:L509)</f>
        <v>8658878</v>
      </c>
      <c r="M510" s="476">
        <f>SUBTOTAL(9,M497:M509,$E498:$E498)</f>
        <v>2229064</v>
      </c>
      <c r="N510" s="561"/>
      <c r="O510" s="571"/>
      <c r="P510" s="176">
        <f>SUBTOTAL(9,P497:P509)</f>
        <v>4229064</v>
      </c>
      <c r="Q510" s="176">
        <f>SUBTOTAL(9,Q497:Q509)</f>
        <v>1928258</v>
      </c>
      <c r="R510" s="176">
        <f>SUBTOTAL(9,R497:R509)</f>
        <v>5161055</v>
      </c>
      <c r="S510" s="562">
        <f>SUBTOTAL(9,S497:S509)</f>
        <v>11318377</v>
      </c>
      <c r="T510" s="476">
        <f>SUBTOTAL(9,T497:T509,$E498:$E498)</f>
        <v>2229064</v>
      </c>
      <c r="U510" s="387"/>
      <c r="V510" s="477"/>
      <c r="W510" s="176">
        <f>SUBTOTAL(9,W497:W509)</f>
        <v>4229064</v>
      </c>
      <c r="X510" s="523">
        <f>SUBTOTAL(9,X497:X509)</f>
        <v>1928258</v>
      </c>
      <c r="Y510" s="508"/>
      <c r="Z510" s="532">
        <f>SUBTOTAL(9,Z497:Z509)</f>
        <v>5161055</v>
      </c>
      <c r="AA510" s="508">
        <f>SUBTOTAL(9,AA497:AA509)</f>
        <v>11318377</v>
      </c>
      <c r="AB510" s="422">
        <f t="shared" si="278"/>
        <v>501</v>
      </c>
    </row>
    <row r="511" spans="1:28" s="1" customFormat="1" ht="15.6" thickTop="1">
      <c r="A511" s="12">
        <f t="shared" si="276"/>
        <v>502</v>
      </c>
      <c r="B511" s="7"/>
      <c r="C511" s="7"/>
      <c r="D511" s="64"/>
      <c r="E511" s="117"/>
      <c r="F511" s="406"/>
      <c r="G511" s="6"/>
      <c r="H511" s="363"/>
      <c r="I511" s="117">
        <f t="shared" ref="I511:I522" si="322">SUM($E511,F511:H511)</f>
        <v>0</v>
      </c>
      <c r="J511" s="117"/>
      <c r="K511" s="117"/>
      <c r="L511" s="15">
        <f t="shared" ref="L511:L522" si="323">SUM(I511:K511)</f>
        <v>0</v>
      </c>
      <c r="M511" s="406"/>
      <c r="N511" s="6"/>
      <c r="O511" s="363"/>
      <c r="P511" s="117">
        <f t="shared" ref="P511:P522" si="324">SUM($E511,M511:O511)</f>
        <v>0</v>
      </c>
      <c r="Q511" s="117"/>
      <c r="R511" s="117"/>
      <c r="S511" s="15">
        <f t="shared" ref="S511:S522" si="325">SUM(P511:R511)</f>
        <v>0</v>
      </c>
      <c r="T511" s="406"/>
      <c r="U511" s="6"/>
      <c r="V511" s="363"/>
      <c r="W511" s="117">
        <f t="shared" ref="W511:W522" si="326">SUM($E511,T511:V511)</f>
        <v>0</v>
      </c>
      <c r="X511" s="111"/>
      <c r="Y511" s="363"/>
      <c r="Z511" s="117"/>
      <c r="AA511" s="363">
        <f t="shared" ref="AA511:AA522" si="327">SUM(W511:Z511)</f>
        <v>0</v>
      </c>
      <c r="AB511" s="422">
        <f t="shared" si="278"/>
        <v>502</v>
      </c>
    </row>
    <row r="512" spans="1:28" s="1" customFormat="1">
      <c r="A512" s="12">
        <f t="shared" si="276"/>
        <v>503</v>
      </c>
      <c r="B512" s="7" t="s">
        <v>149</v>
      </c>
      <c r="C512" s="7">
        <v>21</v>
      </c>
      <c r="D512" s="14" t="s">
        <v>150</v>
      </c>
      <c r="E512" s="180">
        <v>20193076</v>
      </c>
      <c r="F512" s="133"/>
      <c r="G512" s="28"/>
      <c r="H512" s="153"/>
      <c r="I512" s="163">
        <f t="shared" si="322"/>
        <v>20193076</v>
      </c>
      <c r="J512" s="163">
        <v>51197500</v>
      </c>
      <c r="K512" s="163">
        <v>101316555</v>
      </c>
      <c r="L512" s="15">
        <f t="shared" si="323"/>
        <v>172707131</v>
      </c>
      <c r="M512" s="133"/>
      <c r="N512" s="6"/>
      <c r="O512" s="184"/>
      <c r="P512" s="180">
        <f t="shared" si="324"/>
        <v>20193076</v>
      </c>
      <c r="Q512" s="163">
        <v>51197500</v>
      </c>
      <c r="R512" s="163">
        <v>101316555</v>
      </c>
      <c r="S512" s="15">
        <f t="shared" si="325"/>
        <v>172707131</v>
      </c>
      <c r="T512" s="133"/>
      <c r="U512" s="6"/>
      <c r="V512" s="184"/>
      <c r="W512" s="180">
        <f t="shared" si="326"/>
        <v>20193076</v>
      </c>
      <c r="X512" s="149">
        <v>51197500</v>
      </c>
      <c r="Y512" s="153"/>
      <c r="Z512" s="163">
        <v>101316555</v>
      </c>
      <c r="AA512" s="184">
        <f t="shared" si="327"/>
        <v>172707131</v>
      </c>
      <c r="AB512" s="422">
        <f t="shared" si="278"/>
        <v>503</v>
      </c>
    </row>
    <row r="513" spans="1:28" s="1" customFormat="1">
      <c r="A513" s="12">
        <f t="shared" si="276"/>
        <v>504</v>
      </c>
      <c r="B513" s="7"/>
      <c r="C513" s="7"/>
      <c r="D513" s="32" t="s">
        <v>91</v>
      </c>
      <c r="E513" s="117"/>
      <c r="F513" s="406"/>
      <c r="G513" s="6"/>
      <c r="H513" s="363"/>
      <c r="I513" s="117">
        <f t="shared" si="322"/>
        <v>0</v>
      </c>
      <c r="J513" s="117"/>
      <c r="K513" s="117"/>
      <c r="L513" s="15">
        <f t="shared" si="323"/>
        <v>0</v>
      </c>
      <c r="M513" s="133"/>
      <c r="N513" s="6"/>
      <c r="O513" s="184"/>
      <c r="P513" s="180">
        <f t="shared" si="324"/>
        <v>0</v>
      </c>
      <c r="Q513" s="180"/>
      <c r="R513" s="180"/>
      <c r="S513" s="15">
        <f t="shared" si="325"/>
        <v>0</v>
      </c>
      <c r="T513" s="133"/>
      <c r="U513" s="6"/>
      <c r="V513" s="184"/>
      <c r="W513" s="180">
        <f t="shared" si="326"/>
        <v>0</v>
      </c>
      <c r="X513" s="321"/>
      <c r="Y513" s="184"/>
      <c r="Z513" s="180"/>
      <c r="AA513" s="184">
        <f t="shared" si="327"/>
        <v>0</v>
      </c>
      <c r="AB513" s="422">
        <f t="shared" si="278"/>
        <v>504</v>
      </c>
    </row>
    <row r="514" spans="1:28" customFormat="1">
      <c r="A514" s="12">
        <f t="shared" si="276"/>
        <v>505</v>
      </c>
      <c r="B514" s="7"/>
      <c r="C514" s="162"/>
      <c r="D514" s="158" t="s">
        <v>560</v>
      </c>
      <c r="E514" s="163"/>
      <c r="F514" s="132"/>
      <c r="G514" s="129"/>
      <c r="H514" s="185"/>
      <c r="I514" s="163"/>
      <c r="J514" s="163"/>
      <c r="K514" s="163"/>
      <c r="L514" s="187"/>
      <c r="M514" s="133"/>
      <c r="N514" s="6"/>
      <c r="O514" s="184">
        <v>7500000</v>
      </c>
      <c r="P514" s="180">
        <f t="shared" si="324"/>
        <v>7500000</v>
      </c>
      <c r="Q514" s="180"/>
      <c r="R514" s="180"/>
      <c r="S514" s="188">
        <f t="shared" si="325"/>
        <v>7500000</v>
      </c>
      <c r="T514" s="133"/>
      <c r="U514" s="6"/>
      <c r="V514" s="184">
        <v>7500000</v>
      </c>
      <c r="W514" s="180">
        <f t="shared" si="326"/>
        <v>7500000</v>
      </c>
      <c r="X514" s="321"/>
      <c r="Y514" s="184"/>
      <c r="Z514" s="180"/>
      <c r="AA514" s="184">
        <f t="shared" si="327"/>
        <v>7500000</v>
      </c>
      <c r="AB514" s="422">
        <f t="shared" si="278"/>
        <v>505</v>
      </c>
    </row>
    <row r="515" spans="1:28" customFormat="1">
      <c r="A515" s="12">
        <f t="shared" si="276"/>
        <v>506</v>
      </c>
      <c r="B515" s="7"/>
      <c r="C515" s="162"/>
      <c r="D515" s="158" t="s">
        <v>557</v>
      </c>
      <c r="E515" s="163"/>
      <c r="F515" s="132"/>
      <c r="G515" s="129"/>
      <c r="H515" s="185"/>
      <c r="I515" s="163"/>
      <c r="J515" s="163"/>
      <c r="K515" s="163"/>
      <c r="L515" s="187"/>
      <c r="M515" s="133">
        <v>2654668</v>
      </c>
      <c r="N515" s="6"/>
      <c r="O515" s="184"/>
      <c r="P515" s="180">
        <f t="shared" si="324"/>
        <v>2654668</v>
      </c>
      <c r="Q515" s="180"/>
      <c r="R515" s="180"/>
      <c r="S515" s="188">
        <f t="shared" si="325"/>
        <v>2654668</v>
      </c>
      <c r="T515" s="133">
        <v>2654668</v>
      </c>
      <c r="U515" s="6"/>
      <c r="V515" s="184"/>
      <c r="W515" s="180">
        <f t="shared" si="326"/>
        <v>2654668</v>
      </c>
      <c r="X515" s="321"/>
      <c r="Y515" s="184"/>
      <c r="Z515" s="180"/>
      <c r="AA515" s="184">
        <f t="shared" si="327"/>
        <v>2654668</v>
      </c>
      <c r="AB515" s="422">
        <f t="shared" si="278"/>
        <v>506</v>
      </c>
    </row>
    <row r="516" spans="1:28" customFormat="1">
      <c r="A516" s="12">
        <f t="shared" si="276"/>
        <v>507</v>
      </c>
      <c r="B516" s="7"/>
      <c r="C516" s="162"/>
      <c r="D516" s="158"/>
      <c r="E516" s="163"/>
      <c r="F516" s="132"/>
      <c r="G516" s="129"/>
      <c r="H516" s="185"/>
      <c r="I516" s="163"/>
      <c r="J516" s="163"/>
      <c r="K516" s="163"/>
      <c r="L516" s="187"/>
      <c r="M516" s="133"/>
      <c r="N516" s="6"/>
      <c r="O516" s="184"/>
      <c r="P516" s="180">
        <f t="shared" si="324"/>
        <v>0</v>
      </c>
      <c r="Q516" s="180"/>
      <c r="R516" s="180"/>
      <c r="S516" s="188"/>
      <c r="T516" s="133"/>
      <c r="U516" s="6"/>
      <c r="V516" s="184"/>
      <c r="W516" s="180">
        <f t="shared" si="326"/>
        <v>0</v>
      </c>
      <c r="X516" s="321"/>
      <c r="Y516" s="184"/>
      <c r="Z516" s="180"/>
      <c r="AA516" s="184">
        <f t="shared" si="327"/>
        <v>0</v>
      </c>
      <c r="AB516" s="422">
        <f t="shared" si="278"/>
        <v>507</v>
      </c>
    </row>
    <row r="517" spans="1:28" s="1" customFormat="1">
      <c r="A517" s="12">
        <f t="shared" si="276"/>
        <v>508</v>
      </c>
      <c r="B517" s="7"/>
      <c r="C517" s="7"/>
      <c r="D517" s="32" t="s">
        <v>62</v>
      </c>
      <c r="E517" s="117"/>
      <c r="F517" s="406"/>
      <c r="G517" s="6"/>
      <c r="H517" s="363"/>
      <c r="I517" s="117">
        <f t="shared" si="322"/>
        <v>0</v>
      </c>
      <c r="J517" s="117"/>
      <c r="K517" s="117"/>
      <c r="L517" s="15">
        <f t="shared" si="323"/>
        <v>0</v>
      </c>
      <c r="M517" s="133"/>
      <c r="N517" s="6"/>
      <c r="O517" s="184"/>
      <c r="P517" s="180">
        <f t="shared" si="324"/>
        <v>0</v>
      </c>
      <c r="Q517" s="180"/>
      <c r="R517" s="180"/>
      <c r="S517" s="15">
        <f t="shared" si="325"/>
        <v>0</v>
      </c>
      <c r="T517" s="133"/>
      <c r="U517" s="6"/>
      <c r="V517" s="184"/>
      <c r="W517" s="180">
        <f t="shared" si="326"/>
        <v>0</v>
      </c>
      <c r="X517" s="321"/>
      <c r="Y517" s="184"/>
      <c r="Z517" s="180"/>
      <c r="AA517" s="184">
        <f t="shared" si="327"/>
        <v>0</v>
      </c>
      <c r="AB517" s="422">
        <f t="shared" si="278"/>
        <v>508</v>
      </c>
    </row>
    <row r="518" spans="1:28" customFormat="1">
      <c r="A518" s="12">
        <f t="shared" si="276"/>
        <v>509</v>
      </c>
      <c r="B518" s="7"/>
      <c r="C518" s="162"/>
      <c r="D518" s="158" t="s">
        <v>572</v>
      </c>
      <c r="E518" s="180"/>
      <c r="F518" s="133"/>
      <c r="G518" s="28"/>
      <c r="H518" s="153"/>
      <c r="I518" s="163">
        <f t="shared" si="322"/>
        <v>0</v>
      </c>
      <c r="J518" s="163">
        <v>-37000000</v>
      </c>
      <c r="K518" s="163"/>
      <c r="L518" s="187">
        <f t="shared" si="323"/>
        <v>-37000000</v>
      </c>
      <c r="M518" s="133"/>
      <c r="N518" s="6"/>
      <c r="O518" s="184"/>
      <c r="P518" s="180">
        <f t="shared" si="324"/>
        <v>0</v>
      </c>
      <c r="Q518" s="163">
        <v>-37000000</v>
      </c>
      <c r="R518" s="180"/>
      <c r="S518" s="188">
        <f t="shared" si="325"/>
        <v>-37000000</v>
      </c>
      <c r="T518" s="133"/>
      <c r="U518" s="6"/>
      <c r="V518" s="184"/>
      <c r="W518" s="180">
        <f t="shared" si="326"/>
        <v>0</v>
      </c>
      <c r="X518" s="149">
        <v>-37000000</v>
      </c>
      <c r="Y518" s="153"/>
      <c r="Z518" s="180"/>
      <c r="AA518" s="184">
        <f t="shared" si="327"/>
        <v>-37000000</v>
      </c>
      <c r="AB518" s="422">
        <f t="shared" si="278"/>
        <v>509</v>
      </c>
    </row>
    <row r="519" spans="1:28" s="1" customFormat="1">
      <c r="A519" s="12">
        <f t="shared" si="276"/>
        <v>510</v>
      </c>
      <c r="B519" s="7"/>
      <c r="C519" s="7"/>
      <c r="D519" s="42"/>
      <c r="E519" s="117"/>
      <c r="F519" s="112"/>
      <c r="G519" s="39"/>
      <c r="H519" s="363"/>
      <c r="I519" s="117">
        <f t="shared" si="322"/>
        <v>0</v>
      </c>
      <c r="J519" s="117"/>
      <c r="K519" s="117"/>
      <c r="L519" s="15">
        <f t="shared" si="323"/>
        <v>0</v>
      </c>
      <c r="M519" s="133"/>
      <c r="N519" s="6"/>
      <c r="O519" s="184"/>
      <c r="P519" s="180">
        <f t="shared" si="324"/>
        <v>0</v>
      </c>
      <c r="Q519" s="180"/>
      <c r="R519" s="180"/>
      <c r="S519" s="15">
        <f t="shared" si="325"/>
        <v>0</v>
      </c>
      <c r="T519" s="133"/>
      <c r="U519" s="6"/>
      <c r="V519" s="184"/>
      <c r="W519" s="180">
        <f t="shared" si="326"/>
        <v>0</v>
      </c>
      <c r="X519" s="321"/>
      <c r="Y519" s="184"/>
      <c r="Z519" s="180"/>
      <c r="AA519" s="184">
        <f t="shared" si="327"/>
        <v>0</v>
      </c>
      <c r="AB519" s="422">
        <f t="shared" si="278"/>
        <v>510</v>
      </c>
    </row>
    <row r="520" spans="1:28" s="1" customFormat="1">
      <c r="A520" s="12">
        <f t="shared" si="276"/>
        <v>511</v>
      </c>
      <c r="B520" s="7"/>
      <c r="C520" s="7"/>
      <c r="D520" s="53" t="s">
        <v>63</v>
      </c>
      <c r="E520" s="117"/>
      <c r="F520" s="112"/>
      <c r="G520" s="39"/>
      <c r="H520" s="363"/>
      <c r="I520" s="117">
        <f t="shared" si="322"/>
        <v>0</v>
      </c>
      <c r="J520" s="117"/>
      <c r="K520" s="117"/>
      <c r="L520" s="15">
        <f t="shared" si="323"/>
        <v>0</v>
      </c>
      <c r="M520" s="112"/>
      <c r="N520" s="39"/>
      <c r="O520" s="184"/>
      <c r="P520" s="180">
        <f t="shared" si="324"/>
        <v>0</v>
      </c>
      <c r="Q520" s="180"/>
      <c r="R520" s="180"/>
      <c r="S520" s="15">
        <f t="shared" si="325"/>
        <v>0</v>
      </c>
      <c r="T520" s="112"/>
      <c r="U520" s="39"/>
      <c r="V520" s="184"/>
      <c r="W520" s="180">
        <f t="shared" si="326"/>
        <v>0</v>
      </c>
      <c r="X520" s="321"/>
      <c r="Y520" s="184"/>
      <c r="Z520" s="180"/>
      <c r="AA520" s="184">
        <f t="shared" si="327"/>
        <v>0</v>
      </c>
      <c r="AB520" s="422">
        <f t="shared" si="278"/>
        <v>511</v>
      </c>
    </row>
    <row r="521" spans="1:28" customFormat="1">
      <c r="A521" s="12">
        <f t="shared" si="276"/>
        <v>512</v>
      </c>
      <c r="B521" s="7"/>
      <c r="C521" s="162"/>
      <c r="D521" s="158" t="s">
        <v>572</v>
      </c>
      <c r="E521" s="180"/>
      <c r="F521" s="112"/>
      <c r="G521" s="39"/>
      <c r="H521" s="153"/>
      <c r="I521" s="163">
        <f t="shared" si="322"/>
        <v>0</v>
      </c>
      <c r="J521" s="163"/>
      <c r="K521" s="163">
        <v>37000000</v>
      </c>
      <c r="L521" s="187">
        <f t="shared" si="323"/>
        <v>37000000</v>
      </c>
      <c r="M521" s="112"/>
      <c r="N521" s="39"/>
      <c r="O521" s="184"/>
      <c r="P521" s="180">
        <f t="shared" si="324"/>
        <v>0</v>
      </c>
      <c r="Q521" s="180"/>
      <c r="R521" s="163">
        <v>37000000</v>
      </c>
      <c r="S521" s="188">
        <f t="shared" si="325"/>
        <v>37000000</v>
      </c>
      <c r="T521" s="112"/>
      <c r="U521" s="39"/>
      <c r="V521" s="184"/>
      <c r="W521" s="180">
        <f t="shared" si="326"/>
        <v>0</v>
      </c>
      <c r="X521" s="321"/>
      <c r="Y521" s="184"/>
      <c r="Z521" s="163">
        <v>37000000</v>
      </c>
      <c r="AA521" s="184">
        <f t="shared" si="327"/>
        <v>37000000</v>
      </c>
      <c r="AB521" s="422">
        <f t="shared" si="278"/>
        <v>512</v>
      </c>
    </row>
    <row r="522" spans="1:28" s="1" customFormat="1">
      <c r="A522" s="12">
        <f t="shared" ref="A522:A585" si="328">ROW()-9</f>
        <v>513</v>
      </c>
      <c r="B522" s="7"/>
      <c r="C522" s="7"/>
      <c r="D522" s="42"/>
      <c r="E522" s="117"/>
      <c r="F522" s="112"/>
      <c r="G522" s="39"/>
      <c r="H522" s="363"/>
      <c r="I522" s="117">
        <f t="shared" si="322"/>
        <v>0</v>
      </c>
      <c r="J522" s="117"/>
      <c r="K522" s="117"/>
      <c r="L522" s="15">
        <f t="shared" si="323"/>
        <v>0</v>
      </c>
      <c r="M522" s="112"/>
      <c r="N522" s="39"/>
      <c r="O522" s="184"/>
      <c r="P522" s="180">
        <f t="shared" si="324"/>
        <v>0</v>
      </c>
      <c r="Q522" s="180"/>
      <c r="R522" s="180"/>
      <c r="S522" s="15">
        <f t="shared" si="325"/>
        <v>0</v>
      </c>
      <c r="T522" s="112"/>
      <c r="U522" s="39"/>
      <c r="V522" s="184"/>
      <c r="W522" s="180">
        <f t="shared" si="326"/>
        <v>0</v>
      </c>
      <c r="X522" s="321"/>
      <c r="Y522" s="184"/>
      <c r="Z522" s="180"/>
      <c r="AA522" s="184">
        <f t="shared" si="327"/>
        <v>0</v>
      </c>
      <c r="AB522" s="422">
        <f t="shared" si="278"/>
        <v>513</v>
      </c>
    </row>
    <row r="523" spans="1:28" s="1" customFormat="1">
      <c r="A523" s="12">
        <f t="shared" si="328"/>
        <v>514</v>
      </c>
      <c r="B523" s="7"/>
      <c r="C523" s="7"/>
      <c r="D523" s="62" t="s">
        <v>40</v>
      </c>
      <c r="E523" s="117"/>
      <c r="F523" s="170">
        <f t="shared" ref="F523:V523" si="329">SUBTOTAL(9,F513:F522)</f>
        <v>0</v>
      </c>
      <c r="G523" s="40">
        <f t="shared" si="329"/>
        <v>0</v>
      </c>
      <c r="H523" s="171">
        <f t="shared" si="329"/>
        <v>0</v>
      </c>
      <c r="I523" s="504">
        <f t="shared" si="329"/>
        <v>0</v>
      </c>
      <c r="J523" s="504">
        <f t="shared" si="329"/>
        <v>-37000000</v>
      </c>
      <c r="K523" s="504">
        <f t="shared" si="329"/>
        <v>37000000</v>
      </c>
      <c r="L523" s="56">
        <f t="shared" si="329"/>
        <v>0</v>
      </c>
      <c r="M523" s="170">
        <f t="shared" si="329"/>
        <v>2654668</v>
      </c>
      <c r="N523" s="40">
        <f t="shared" si="329"/>
        <v>0</v>
      </c>
      <c r="O523" s="171">
        <f t="shared" si="329"/>
        <v>7500000</v>
      </c>
      <c r="P523" s="504">
        <f t="shared" si="329"/>
        <v>10154668</v>
      </c>
      <c r="Q523" s="504">
        <f t="shared" si="329"/>
        <v>-37000000</v>
      </c>
      <c r="R523" s="504">
        <f t="shared" si="329"/>
        <v>37000000</v>
      </c>
      <c r="S523" s="56">
        <f t="shared" si="329"/>
        <v>10154668</v>
      </c>
      <c r="T523" s="170">
        <f t="shared" si="329"/>
        <v>2654668</v>
      </c>
      <c r="U523" s="40">
        <f t="shared" si="329"/>
        <v>0</v>
      </c>
      <c r="V523" s="171">
        <f t="shared" si="329"/>
        <v>7500000</v>
      </c>
      <c r="W523" s="504">
        <f>SUBTOTAL(9,W513:W522)</f>
        <v>10154668</v>
      </c>
      <c r="X523" s="492">
        <f>SUBTOTAL(9,X513:X522)</f>
        <v>-37000000</v>
      </c>
      <c r="Y523" s="478"/>
      <c r="Z523" s="504">
        <f>SUBTOTAL(9,Z513:Z522)</f>
        <v>37000000</v>
      </c>
      <c r="AA523" s="478">
        <f>SUBTOTAL(9,AA513:AA522)</f>
        <v>10154668</v>
      </c>
      <c r="AB523" s="422">
        <f t="shared" si="278"/>
        <v>514</v>
      </c>
    </row>
    <row r="524" spans="1:28" s="1" customFormat="1" ht="15.6" thickBot="1">
      <c r="A524" s="12">
        <f t="shared" si="328"/>
        <v>515</v>
      </c>
      <c r="B524" s="22"/>
      <c r="C524" s="22"/>
      <c r="D524" s="63" t="s">
        <v>151</v>
      </c>
      <c r="E524" s="303"/>
      <c r="F524" s="476">
        <f>SUBTOTAL(9,F511:F523,$E512:$E512)</f>
        <v>20193076</v>
      </c>
      <c r="G524" s="561"/>
      <c r="H524" s="571"/>
      <c r="I524" s="176">
        <f>SUBTOTAL(9,I511:I523)</f>
        <v>20193076</v>
      </c>
      <c r="J524" s="176">
        <f>SUBTOTAL(9,J511:J523)</f>
        <v>14197500</v>
      </c>
      <c r="K524" s="176">
        <f>SUBTOTAL(9,K511:K523)</f>
        <v>138316555</v>
      </c>
      <c r="L524" s="562">
        <f>SUBTOTAL(9,L511:L523)</f>
        <v>172707131</v>
      </c>
      <c r="M524" s="476">
        <f>SUBTOTAL(9,M511:M523,$E512:$E512)</f>
        <v>22847744</v>
      </c>
      <c r="N524" s="561"/>
      <c r="O524" s="571"/>
      <c r="P524" s="176">
        <f>SUBTOTAL(9,P511:P523)</f>
        <v>30347744</v>
      </c>
      <c r="Q524" s="176">
        <f>SUBTOTAL(9,Q511:Q523)</f>
        <v>14197500</v>
      </c>
      <c r="R524" s="176">
        <f>SUBTOTAL(9,R511:R523)</f>
        <v>138316555</v>
      </c>
      <c r="S524" s="562">
        <f>SUBTOTAL(9,S511:S523)</f>
        <v>182861799</v>
      </c>
      <c r="T524" s="476">
        <f>SUBTOTAL(9,T511:T523,$E512:$E512)</f>
        <v>22847744</v>
      </c>
      <c r="U524" s="387"/>
      <c r="V524" s="477"/>
      <c r="W524" s="176">
        <f>SUBTOTAL(9,W511:W523)</f>
        <v>30347744</v>
      </c>
      <c r="X524" s="523">
        <f>SUBTOTAL(9,X511:X523)</f>
        <v>14197500</v>
      </c>
      <c r="Y524" s="508"/>
      <c r="Z524" s="532">
        <f>SUBTOTAL(9,Z511:Z523)</f>
        <v>138316555</v>
      </c>
      <c r="AA524" s="508">
        <f>SUBTOTAL(9,AA511:AA523)</f>
        <v>182861799</v>
      </c>
      <c r="AB524" s="422">
        <f t="shared" ref="AB524:AB587" si="330">A524</f>
        <v>515</v>
      </c>
    </row>
    <row r="525" spans="1:28" s="1" customFormat="1" ht="15.6" thickTop="1">
      <c r="A525" s="12">
        <f t="shared" si="328"/>
        <v>516</v>
      </c>
      <c r="B525" s="7"/>
      <c r="C525" s="7"/>
      <c r="D525" s="21"/>
      <c r="E525" s="117"/>
      <c r="F525" s="406"/>
      <c r="G525" s="6"/>
      <c r="H525" s="363"/>
      <c r="I525" s="117">
        <f t="shared" ref="I525:I539" si="331">SUM($E525,F525:H525)</f>
        <v>0</v>
      </c>
      <c r="J525" s="117"/>
      <c r="K525" s="117"/>
      <c r="L525" s="15">
        <f t="shared" ref="L525:L540" si="332">SUM(I525:K525)</f>
        <v>0</v>
      </c>
      <c r="M525" s="406"/>
      <c r="N525" s="6"/>
      <c r="O525" s="363"/>
      <c r="P525" s="117">
        <f t="shared" ref="P525:P540" si="333">SUM($E525,M525:O525)</f>
        <v>0</v>
      </c>
      <c r="Q525" s="117"/>
      <c r="R525" s="117"/>
      <c r="S525" s="15">
        <f t="shared" ref="S525:S540" si="334">SUM(P525:R525)</f>
        <v>0</v>
      </c>
      <c r="T525" s="406"/>
      <c r="U525" s="6"/>
      <c r="V525" s="363"/>
      <c r="W525" s="117">
        <f t="shared" ref="W525:W540" si="335">SUM($E525,T525:V525)</f>
        <v>0</v>
      </c>
      <c r="X525" s="111"/>
      <c r="Y525" s="363"/>
      <c r="Z525" s="117"/>
      <c r="AA525" s="363">
        <f t="shared" ref="AA525:AA540" si="336">SUM(W525:Z525)</f>
        <v>0</v>
      </c>
      <c r="AB525" s="422">
        <f t="shared" si="330"/>
        <v>516</v>
      </c>
    </row>
    <row r="526" spans="1:28" s="1" customFormat="1">
      <c r="A526" s="12">
        <f t="shared" si="328"/>
        <v>517</v>
      </c>
      <c r="B526" s="7" t="s">
        <v>152</v>
      </c>
      <c r="C526" s="7">
        <v>23</v>
      </c>
      <c r="D526" s="14" t="s">
        <v>153</v>
      </c>
      <c r="E526" s="180">
        <v>86254975</v>
      </c>
      <c r="F526" s="133"/>
      <c r="G526" s="28"/>
      <c r="H526" s="153"/>
      <c r="I526" s="163">
        <f t="shared" si="331"/>
        <v>86254975</v>
      </c>
      <c r="J526" s="163">
        <v>167455169</v>
      </c>
      <c r="K526" s="163">
        <v>481560056</v>
      </c>
      <c r="L526" s="15">
        <f t="shared" si="332"/>
        <v>735270200</v>
      </c>
      <c r="M526" s="133"/>
      <c r="N526" s="6"/>
      <c r="O526" s="184"/>
      <c r="P526" s="180">
        <f t="shared" si="333"/>
        <v>86254975</v>
      </c>
      <c r="Q526" s="163">
        <v>167455169</v>
      </c>
      <c r="R526" s="163">
        <v>481560056</v>
      </c>
      <c r="S526" s="15">
        <f t="shared" si="334"/>
        <v>735270200</v>
      </c>
      <c r="T526" s="133"/>
      <c r="U526" s="6"/>
      <c r="V526" s="184"/>
      <c r="W526" s="180">
        <f t="shared" si="335"/>
        <v>86254975</v>
      </c>
      <c r="X526" s="149">
        <v>167455169</v>
      </c>
      <c r="Y526" s="153"/>
      <c r="Z526" s="163">
        <v>481560056</v>
      </c>
      <c r="AA526" s="184">
        <f t="shared" si="336"/>
        <v>735270200</v>
      </c>
      <c r="AB526" s="422">
        <f t="shared" si="330"/>
        <v>517</v>
      </c>
    </row>
    <row r="527" spans="1:28" s="1" customFormat="1">
      <c r="A527" s="12">
        <f t="shared" si="328"/>
        <v>518</v>
      </c>
      <c r="B527" s="7"/>
      <c r="C527" s="7"/>
      <c r="D527" s="32" t="s">
        <v>91</v>
      </c>
      <c r="E527" s="117"/>
      <c r="F527" s="406"/>
      <c r="G527" s="6"/>
      <c r="H527" s="363"/>
      <c r="I527" s="117">
        <f t="shared" si="331"/>
        <v>0</v>
      </c>
      <c r="J527" s="117"/>
      <c r="K527" s="117"/>
      <c r="L527" s="15">
        <f t="shared" si="332"/>
        <v>0</v>
      </c>
      <c r="M527" s="133"/>
      <c r="N527" s="6"/>
      <c r="O527" s="184"/>
      <c r="P527" s="180">
        <f t="shared" si="333"/>
        <v>0</v>
      </c>
      <c r="Q527" s="180"/>
      <c r="R527" s="180"/>
      <c r="S527" s="15">
        <f t="shared" si="334"/>
        <v>0</v>
      </c>
      <c r="T527" s="133"/>
      <c r="U527" s="6"/>
      <c r="V527" s="184"/>
      <c r="W527" s="180">
        <f t="shared" si="335"/>
        <v>0</v>
      </c>
      <c r="X527" s="321"/>
      <c r="Y527" s="184"/>
      <c r="Z527" s="180"/>
      <c r="AA527" s="184">
        <f t="shared" si="336"/>
        <v>0</v>
      </c>
      <c r="AB527" s="422">
        <f t="shared" si="330"/>
        <v>518</v>
      </c>
    </row>
    <row r="528" spans="1:28" customFormat="1">
      <c r="A528" s="12">
        <f t="shared" si="328"/>
        <v>519</v>
      </c>
      <c r="B528" s="7"/>
      <c r="C528" s="162"/>
      <c r="D528" s="158" t="s">
        <v>573</v>
      </c>
      <c r="E528" s="163"/>
      <c r="F528" s="132">
        <v>3000000</v>
      </c>
      <c r="G528" s="129"/>
      <c r="H528" s="185"/>
      <c r="I528" s="163">
        <f t="shared" si="331"/>
        <v>3000000</v>
      </c>
      <c r="J528" s="163"/>
      <c r="K528" s="163"/>
      <c r="L528" s="187">
        <f t="shared" si="332"/>
        <v>3000000</v>
      </c>
      <c r="M528" s="133">
        <v>4500000</v>
      </c>
      <c r="N528" s="6"/>
      <c r="O528" s="184"/>
      <c r="P528" s="180">
        <f t="shared" si="333"/>
        <v>4500000</v>
      </c>
      <c r="Q528" s="180"/>
      <c r="R528" s="180"/>
      <c r="S528" s="188">
        <f t="shared" si="334"/>
        <v>4500000</v>
      </c>
      <c r="T528" s="133">
        <v>4500000</v>
      </c>
      <c r="U528" s="6"/>
      <c r="V528" s="184"/>
      <c r="W528" s="180">
        <f t="shared" si="335"/>
        <v>4500000</v>
      </c>
      <c r="X528" s="321"/>
      <c r="Y528" s="184"/>
      <c r="Z528" s="180"/>
      <c r="AA528" s="184">
        <f t="shared" si="336"/>
        <v>4500000</v>
      </c>
      <c r="AB528" s="422">
        <f t="shared" si="330"/>
        <v>519</v>
      </c>
    </row>
    <row r="529" spans="1:28" customFormat="1">
      <c r="A529" s="12">
        <f t="shared" si="328"/>
        <v>520</v>
      </c>
      <c r="B529" s="7"/>
      <c r="C529" s="162"/>
      <c r="D529" s="158" t="s">
        <v>560</v>
      </c>
      <c r="E529" s="163"/>
      <c r="F529" s="132"/>
      <c r="G529" s="129"/>
      <c r="H529" s="185"/>
      <c r="I529" s="163"/>
      <c r="J529" s="163"/>
      <c r="K529" s="163"/>
      <c r="L529" s="187"/>
      <c r="M529" s="133"/>
      <c r="N529" s="6"/>
      <c r="O529" s="184">
        <v>20000000</v>
      </c>
      <c r="P529" s="180">
        <f t="shared" si="333"/>
        <v>20000000</v>
      </c>
      <c r="Q529" s="180"/>
      <c r="R529" s="180"/>
      <c r="S529" s="188">
        <f t="shared" si="334"/>
        <v>20000000</v>
      </c>
      <c r="T529" s="133"/>
      <c r="U529" s="6"/>
      <c r="V529" s="184">
        <v>20000000</v>
      </c>
      <c r="W529" s="180">
        <f t="shared" si="335"/>
        <v>20000000</v>
      </c>
      <c r="X529" s="321"/>
      <c r="Y529" s="184"/>
      <c r="Z529" s="180"/>
      <c r="AA529" s="184">
        <f t="shared" si="336"/>
        <v>20000000</v>
      </c>
      <c r="AB529" s="422">
        <f t="shared" si="330"/>
        <v>520</v>
      </c>
    </row>
    <row r="530" spans="1:28" customFormat="1">
      <c r="A530" s="12">
        <f t="shared" si="328"/>
        <v>521</v>
      </c>
      <c r="B530" s="7"/>
      <c r="C530" s="162"/>
      <c r="D530" s="158" t="s">
        <v>430</v>
      </c>
      <c r="E530" s="163"/>
      <c r="F530" s="132"/>
      <c r="G530" s="129"/>
      <c r="H530" s="185"/>
      <c r="I530" s="163"/>
      <c r="J530" s="163"/>
      <c r="K530" s="163"/>
      <c r="L530" s="187"/>
      <c r="M530" s="133">
        <v>2000000</v>
      </c>
      <c r="N530" s="6">
        <v>500000</v>
      </c>
      <c r="O530" s="184"/>
      <c r="P530" s="180">
        <f t="shared" si="333"/>
        <v>2500000</v>
      </c>
      <c r="Q530" s="180"/>
      <c r="R530" s="180"/>
      <c r="S530" s="188">
        <f t="shared" si="334"/>
        <v>2500000</v>
      </c>
      <c r="T530" s="133">
        <v>2000000</v>
      </c>
      <c r="U530" s="6">
        <v>500000</v>
      </c>
      <c r="V530" s="184"/>
      <c r="W530" s="180">
        <f t="shared" si="335"/>
        <v>2500000</v>
      </c>
      <c r="X530" s="321"/>
      <c r="Y530" s="184"/>
      <c r="Z530" s="180"/>
      <c r="AA530" s="184">
        <f t="shared" si="336"/>
        <v>2500000</v>
      </c>
      <c r="AB530" s="422">
        <f t="shared" si="330"/>
        <v>521</v>
      </c>
    </row>
    <row r="531" spans="1:28" customFormat="1">
      <c r="A531" s="12">
        <f t="shared" si="328"/>
        <v>522</v>
      </c>
      <c r="B531" s="7"/>
      <c r="C531" s="162"/>
      <c r="D531" s="158" t="s">
        <v>557</v>
      </c>
      <c r="E531" s="163"/>
      <c r="F531" s="132"/>
      <c r="G531" s="129"/>
      <c r="H531" s="185"/>
      <c r="I531" s="163"/>
      <c r="J531" s="163"/>
      <c r="K531" s="163"/>
      <c r="L531" s="187"/>
      <c r="M531" s="133">
        <v>5175299</v>
      </c>
      <c r="N531" s="6"/>
      <c r="O531" s="184"/>
      <c r="P531" s="180">
        <f t="shared" si="333"/>
        <v>5175299</v>
      </c>
      <c r="Q531" s="180"/>
      <c r="R531" s="180"/>
      <c r="S531" s="188">
        <f t="shared" si="334"/>
        <v>5175299</v>
      </c>
      <c r="T531" s="133">
        <v>5175299</v>
      </c>
      <c r="U531" s="6"/>
      <c r="V531" s="184"/>
      <c r="W531" s="180">
        <f t="shared" si="335"/>
        <v>5175299</v>
      </c>
      <c r="X531" s="321"/>
      <c r="Y531" s="184"/>
      <c r="Z531" s="180"/>
      <c r="AA531" s="184">
        <f t="shared" si="336"/>
        <v>5175299</v>
      </c>
      <c r="AB531" s="422">
        <f t="shared" si="330"/>
        <v>522</v>
      </c>
    </row>
    <row r="532" spans="1:28" customFormat="1">
      <c r="A532" s="12">
        <f t="shared" si="328"/>
        <v>523</v>
      </c>
      <c r="B532" s="7"/>
      <c r="C532" s="162"/>
      <c r="D532" s="158" t="s">
        <v>574</v>
      </c>
      <c r="E532" s="163"/>
      <c r="F532" s="132"/>
      <c r="G532" s="129"/>
      <c r="H532" s="185"/>
      <c r="I532" s="163"/>
      <c r="J532" s="163"/>
      <c r="K532" s="163"/>
      <c r="L532" s="187"/>
      <c r="M532" s="133"/>
      <c r="N532" s="6">
        <v>4000000</v>
      </c>
      <c r="O532" s="184"/>
      <c r="P532" s="180">
        <f t="shared" si="333"/>
        <v>4000000</v>
      </c>
      <c r="Q532" s="180"/>
      <c r="R532" s="180"/>
      <c r="S532" s="188">
        <f t="shared" si="334"/>
        <v>4000000</v>
      </c>
      <c r="T532" s="133"/>
      <c r="U532" s="6">
        <v>4000000</v>
      </c>
      <c r="V532" s="184"/>
      <c r="W532" s="180">
        <f t="shared" si="335"/>
        <v>4000000</v>
      </c>
      <c r="X532" s="321"/>
      <c r="Y532" s="184"/>
      <c r="Z532" s="180"/>
      <c r="AA532" s="184">
        <f t="shared" si="336"/>
        <v>4000000</v>
      </c>
      <c r="AB532" s="422">
        <f t="shared" si="330"/>
        <v>523</v>
      </c>
    </row>
    <row r="533" spans="1:28" customFormat="1">
      <c r="A533" s="12">
        <f t="shared" si="328"/>
        <v>524</v>
      </c>
      <c r="B533" s="7"/>
      <c r="C533" s="162"/>
      <c r="D533" s="158" t="s">
        <v>947</v>
      </c>
      <c r="E533" s="163"/>
      <c r="F533" s="132"/>
      <c r="G533" s="129"/>
      <c r="H533" s="185"/>
      <c r="I533" s="163"/>
      <c r="J533" s="163"/>
      <c r="K533" s="163"/>
      <c r="L533" s="187"/>
      <c r="M533" s="133"/>
      <c r="N533" s="6">
        <v>4000000</v>
      </c>
      <c r="O533" s="184"/>
      <c r="P533" s="180">
        <f t="shared" ref="P533" si="337">SUM($E533,M533:O533)</f>
        <v>4000000</v>
      </c>
      <c r="Q533" s="180"/>
      <c r="R533" s="180"/>
      <c r="S533" s="188">
        <f t="shared" ref="S533" si="338">SUM(P533:R533)</f>
        <v>4000000</v>
      </c>
      <c r="T533" s="133"/>
      <c r="U533" s="6">
        <v>25000000</v>
      </c>
      <c r="V533" s="184"/>
      <c r="W533" s="180">
        <f t="shared" si="335"/>
        <v>25000000</v>
      </c>
      <c r="X533" s="321"/>
      <c r="Y533" s="184"/>
      <c r="Z533" s="180"/>
      <c r="AA533" s="184">
        <f t="shared" si="336"/>
        <v>25000000</v>
      </c>
      <c r="AB533" s="422">
        <f t="shared" si="330"/>
        <v>524</v>
      </c>
    </row>
    <row r="534" spans="1:28" s="1" customFormat="1">
      <c r="A534" s="12">
        <f t="shared" si="328"/>
        <v>525</v>
      </c>
      <c r="B534" s="7"/>
      <c r="C534" s="7"/>
      <c r="D534" s="21"/>
      <c r="E534" s="117"/>
      <c r="F534" s="406"/>
      <c r="G534" s="6"/>
      <c r="H534" s="363"/>
      <c r="I534" s="117">
        <f t="shared" si="331"/>
        <v>0</v>
      </c>
      <c r="J534" s="117"/>
      <c r="K534" s="117"/>
      <c r="L534" s="15">
        <f t="shared" si="332"/>
        <v>0</v>
      </c>
      <c r="M534" s="133"/>
      <c r="N534" s="6"/>
      <c r="O534" s="184"/>
      <c r="P534" s="180">
        <f t="shared" si="333"/>
        <v>0</v>
      </c>
      <c r="Q534" s="180"/>
      <c r="R534" s="180"/>
      <c r="S534" s="15">
        <f t="shared" si="334"/>
        <v>0</v>
      </c>
      <c r="T534" s="133"/>
      <c r="U534" s="6"/>
      <c r="V534" s="184"/>
      <c r="W534" s="180">
        <f t="shared" si="335"/>
        <v>0</v>
      </c>
      <c r="X534" s="321"/>
      <c r="Y534" s="184"/>
      <c r="Z534" s="180"/>
      <c r="AA534" s="184">
        <f t="shared" si="336"/>
        <v>0</v>
      </c>
      <c r="AB534" s="422">
        <f t="shared" si="330"/>
        <v>525</v>
      </c>
    </row>
    <row r="535" spans="1:28" s="1" customFormat="1">
      <c r="A535" s="12">
        <f t="shared" si="328"/>
        <v>526</v>
      </c>
      <c r="B535" s="7"/>
      <c r="C535" s="7"/>
      <c r="D535" s="53" t="s">
        <v>75</v>
      </c>
      <c r="E535" s="117"/>
      <c r="F535" s="112"/>
      <c r="G535" s="39"/>
      <c r="H535" s="363"/>
      <c r="I535" s="117">
        <f t="shared" si="331"/>
        <v>0</v>
      </c>
      <c r="J535" s="117"/>
      <c r="K535" s="117"/>
      <c r="L535" s="15">
        <f t="shared" si="332"/>
        <v>0</v>
      </c>
      <c r="M535" s="112"/>
      <c r="N535" s="39"/>
      <c r="O535" s="184"/>
      <c r="P535" s="180">
        <f t="shared" si="333"/>
        <v>0</v>
      </c>
      <c r="Q535" s="180"/>
      <c r="R535" s="180"/>
      <c r="S535" s="15">
        <f t="shared" si="334"/>
        <v>0</v>
      </c>
      <c r="T535" s="112"/>
      <c r="U535" s="39"/>
      <c r="V535" s="184"/>
      <c r="W535" s="180">
        <f t="shared" si="335"/>
        <v>0</v>
      </c>
      <c r="X535" s="321"/>
      <c r="Y535" s="184"/>
      <c r="Z535" s="180"/>
      <c r="AA535" s="184">
        <f t="shared" si="336"/>
        <v>0</v>
      </c>
      <c r="AB535" s="422">
        <f t="shared" si="330"/>
        <v>526</v>
      </c>
    </row>
    <row r="536" spans="1:28" customFormat="1">
      <c r="A536" s="12">
        <f t="shared" si="328"/>
        <v>527</v>
      </c>
      <c r="B536" s="7"/>
      <c r="C536" s="162"/>
      <c r="D536" s="186" t="s">
        <v>569</v>
      </c>
      <c r="E536" s="180"/>
      <c r="F536" s="112"/>
      <c r="G536" s="39"/>
      <c r="H536" s="153"/>
      <c r="I536" s="163">
        <f t="shared" si="331"/>
        <v>0</v>
      </c>
      <c r="J536" s="163"/>
      <c r="K536" s="163"/>
      <c r="L536" s="187">
        <f t="shared" si="332"/>
        <v>0</v>
      </c>
      <c r="M536" s="112"/>
      <c r="N536" s="39"/>
      <c r="O536" s="184"/>
      <c r="P536" s="180">
        <f t="shared" si="333"/>
        <v>0</v>
      </c>
      <c r="Q536" s="180">
        <v>10000000</v>
      </c>
      <c r="R536" s="180"/>
      <c r="S536" s="188">
        <f t="shared" si="334"/>
        <v>10000000</v>
      </c>
      <c r="T536" s="112"/>
      <c r="U536" s="39"/>
      <c r="V536" s="184"/>
      <c r="W536" s="180">
        <f t="shared" si="335"/>
        <v>0</v>
      </c>
      <c r="X536" s="321">
        <v>10000000</v>
      </c>
      <c r="Y536" s="184"/>
      <c r="Z536" s="180"/>
      <c r="AA536" s="184">
        <f t="shared" si="336"/>
        <v>10000000</v>
      </c>
      <c r="AB536" s="422">
        <f t="shared" si="330"/>
        <v>527</v>
      </c>
    </row>
    <row r="537" spans="1:28" customFormat="1">
      <c r="A537" s="12">
        <f t="shared" si="328"/>
        <v>528</v>
      </c>
      <c r="B537" s="7"/>
      <c r="C537" s="162"/>
      <c r="D537" s="189"/>
      <c r="E537" s="180"/>
      <c r="F537" s="112"/>
      <c r="G537" s="39"/>
      <c r="H537" s="153"/>
      <c r="I537" s="163">
        <f t="shared" si="331"/>
        <v>0</v>
      </c>
      <c r="J537" s="163"/>
      <c r="K537" s="163"/>
      <c r="L537" s="187">
        <f t="shared" si="332"/>
        <v>0</v>
      </c>
      <c r="M537" s="112"/>
      <c r="N537" s="39"/>
      <c r="O537" s="184"/>
      <c r="P537" s="180">
        <f t="shared" si="333"/>
        <v>0</v>
      </c>
      <c r="Q537" s="180"/>
      <c r="R537" s="180"/>
      <c r="S537" s="188">
        <f t="shared" si="334"/>
        <v>0</v>
      </c>
      <c r="T537" s="112"/>
      <c r="U537" s="39"/>
      <c r="V537" s="184"/>
      <c r="W537" s="180">
        <f t="shared" si="335"/>
        <v>0</v>
      </c>
      <c r="X537" s="321"/>
      <c r="Y537" s="184"/>
      <c r="Z537" s="180"/>
      <c r="AA537" s="184">
        <f t="shared" si="336"/>
        <v>0</v>
      </c>
      <c r="AB537" s="422">
        <f t="shared" si="330"/>
        <v>528</v>
      </c>
    </row>
    <row r="538" spans="1:28" customFormat="1">
      <c r="A538" s="12">
        <f t="shared" si="328"/>
        <v>529</v>
      </c>
      <c r="B538" s="7"/>
      <c r="C538" s="162"/>
      <c r="D538" s="190" t="s">
        <v>575</v>
      </c>
      <c r="E538" s="180"/>
      <c r="F538" s="112"/>
      <c r="G538" s="39"/>
      <c r="H538" s="153"/>
      <c r="I538" s="163">
        <f t="shared" si="331"/>
        <v>0</v>
      </c>
      <c r="J538" s="163"/>
      <c r="K538" s="163"/>
      <c r="L538" s="187">
        <f t="shared" si="332"/>
        <v>0</v>
      </c>
      <c r="M538" s="112"/>
      <c r="N538" s="39"/>
      <c r="O538" s="184"/>
      <c r="P538" s="180">
        <f t="shared" si="333"/>
        <v>0</v>
      </c>
      <c r="Q538" s="180"/>
      <c r="R538" s="180"/>
      <c r="S538" s="188">
        <f t="shared" si="334"/>
        <v>0</v>
      </c>
      <c r="T538" s="112"/>
      <c r="U538" s="39"/>
      <c r="V538" s="184"/>
      <c r="W538" s="180">
        <f t="shared" si="335"/>
        <v>0</v>
      </c>
      <c r="X538" s="321"/>
      <c r="Y538" s="184"/>
      <c r="Z538" s="180"/>
      <c r="AA538" s="184">
        <f t="shared" si="336"/>
        <v>0</v>
      </c>
      <c r="AB538" s="422">
        <f t="shared" si="330"/>
        <v>529</v>
      </c>
    </row>
    <row r="539" spans="1:28" customFormat="1">
      <c r="A539" s="12">
        <f t="shared" si="328"/>
        <v>530</v>
      </c>
      <c r="B539" s="7"/>
      <c r="C539" s="162"/>
      <c r="D539" s="158" t="s">
        <v>428</v>
      </c>
      <c r="E539" s="180"/>
      <c r="F539" s="112"/>
      <c r="G539" s="39"/>
      <c r="H539" s="153"/>
      <c r="I539" s="163">
        <f t="shared" si="331"/>
        <v>0</v>
      </c>
      <c r="J539" s="163"/>
      <c r="K539" s="163"/>
      <c r="L539" s="187">
        <f t="shared" si="332"/>
        <v>0</v>
      </c>
      <c r="M539" s="112"/>
      <c r="N539" s="39"/>
      <c r="O539" s="184"/>
      <c r="P539" s="180">
        <f t="shared" si="333"/>
        <v>0</v>
      </c>
      <c r="Q539" s="180"/>
      <c r="R539" s="163">
        <v>22917558</v>
      </c>
      <c r="S539" s="188">
        <f t="shared" si="334"/>
        <v>22917558</v>
      </c>
      <c r="T539" s="112"/>
      <c r="U539" s="39"/>
      <c r="V539" s="184"/>
      <c r="W539" s="180">
        <f t="shared" si="335"/>
        <v>0</v>
      </c>
      <c r="X539" s="321"/>
      <c r="Y539" s="184"/>
      <c r="Z539" s="163">
        <v>22917558</v>
      </c>
      <c r="AA539" s="184">
        <f t="shared" si="336"/>
        <v>22917558</v>
      </c>
      <c r="AB539" s="422">
        <f t="shared" si="330"/>
        <v>530</v>
      </c>
    </row>
    <row r="540" spans="1:28" s="1" customFormat="1">
      <c r="A540" s="12">
        <f t="shared" si="328"/>
        <v>531</v>
      </c>
      <c r="B540" s="7"/>
      <c r="C540" s="7"/>
      <c r="D540" s="42"/>
      <c r="E540" s="117"/>
      <c r="F540" s="112"/>
      <c r="G540" s="39"/>
      <c r="H540" s="363"/>
      <c r="I540" s="117">
        <f>SUM($E540,F540:H540)</f>
        <v>0</v>
      </c>
      <c r="J540" s="117"/>
      <c r="K540" s="117"/>
      <c r="L540" s="15">
        <f t="shared" si="332"/>
        <v>0</v>
      </c>
      <c r="M540" s="112"/>
      <c r="N540" s="39"/>
      <c r="O540" s="184"/>
      <c r="P540" s="180">
        <f t="shared" si="333"/>
        <v>0</v>
      </c>
      <c r="Q540" s="180"/>
      <c r="R540" s="180"/>
      <c r="S540" s="15">
        <f t="shared" si="334"/>
        <v>0</v>
      </c>
      <c r="T540" s="112"/>
      <c r="U540" s="39"/>
      <c r="V540" s="363"/>
      <c r="W540" s="117">
        <f t="shared" si="335"/>
        <v>0</v>
      </c>
      <c r="X540" s="111"/>
      <c r="Y540" s="363"/>
      <c r="Z540" s="117"/>
      <c r="AA540" s="363">
        <f t="shared" si="336"/>
        <v>0</v>
      </c>
      <c r="AB540" s="422">
        <f t="shared" si="330"/>
        <v>531</v>
      </c>
    </row>
    <row r="541" spans="1:28" s="1" customFormat="1">
      <c r="A541" s="12">
        <f t="shared" si="328"/>
        <v>532</v>
      </c>
      <c r="B541" s="7"/>
      <c r="C541" s="7"/>
      <c r="D541" s="62" t="s">
        <v>40</v>
      </c>
      <c r="E541" s="117"/>
      <c r="F541" s="170">
        <f t="shared" ref="F541:V541" si="339">SUBTOTAL(9,F527:F540)</f>
        <v>3000000</v>
      </c>
      <c r="G541" s="40">
        <f t="shared" si="339"/>
        <v>0</v>
      </c>
      <c r="H541" s="171">
        <f t="shared" si="339"/>
        <v>0</v>
      </c>
      <c r="I541" s="504">
        <f t="shared" si="339"/>
        <v>3000000</v>
      </c>
      <c r="J541" s="504">
        <f t="shared" si="339"/>
        <v>0</v>
      </c>
      <c r="K541" s="504">
        <f t="shared" si="339"/>
        <v>0</v>
      </c>
      <c r="L541" s="56">
        <f t="shared" si="339"/>
        <v>3000000</v>
      </c>
      <c r="M541" s="170">
        <f t="shared" si="339"/>
        <v>11675299</v>
      </c>
      <c r="N541" s="40">
        <f t="shared" si="339"/>
        <v>8500000</v>
      </c>
      <c r="O541" s="171">
        <f t="shared" si="339"/>
        <v>20000000</v>
      </c>
      <c r="P541" s="504">
        <f t="shared" si="339"/>
        <v>40175299</v>
      </c>
      <c r="Q541" s="504">
        <f t="shared" si="339"/>
        <v>10000000</v>
      </c>
      <c r="R541" s="504">
        <f t="shared" si="339"/>
        <v>22917558</v>
      </c>
      <c r="S541" s="56">
        <f t="shared" si="339"/>
        <v>73092857</v>
      </c>
      <c r="T541" s="170">
        <f t="shared" si="339"/>
        <v>11675299</v>
      </c>
      <c r="U541" s="40">
        <f t="shared" si="339"/>
        <v>29500000</v>
      </c>
      <c r="V541" s="171">
        <f t="shared" si="339"/>
        <v>20000000</v>
      </c>
      <c r="W541" s="504">
        <f>SUBTOTAL(9,W527:W540)</f>
        <v>61175299</v>
      </c>
      <c r="X541" s="492">
        <f>SUBTOTAL(9,X527:X540)</f>
        <v>10000000</v>
      </c>
      <c r="Y541" s="478"/>
      <c r="Z541" s="504">
        <f>SUBTOTAL(9,Z527:Z540)</f>
        <v>22917558</v>
      </c>
      <c r="AA541" s="478">
        <f>SUBTOTAL(9,AA527:AA540)</f>
        <v>94092857</v>
      </c>
      <c r="AB541" s="422">
        <f t="shared" si="330"/>
        <v>532</v>
      </c>
    </row>
    <row r="542" spans="1:28" s="1" customFormat="1" ht="15.6" thickBot="1">
      <c r="A542" s="12">
        <f t="shared" si="328"/>
        <v>533</v>
      </c>
      <c r="B542" s="22"/>
      <c r="C542" s="22"/>
      <c r="D542" s="63" t="s">
        <v>154</v>
      </c>
      <c r="E542" s="303"/>
      <c r="F542" s="476">
        <f>SUBTOTAL(9,F525:F541,$E526:$E526)</f>
        <v>89254975</v>
      </c>
      <c r="G542" s="561"/>
      <c r="H542" s="571"/>
      <c r="I542" s="176">
        <f>SUBTOTAL(9,I525:I541)</f>
        <v>89254975</v>
      </c>
      <c r="J542" s="176">
        <f>SUBTOTAL(9,J525:J541)</f>
        <v>167455169</v>
      </c>
      <c r="K542" s="176">
        <f>SUBTOTAL(9,K525:K541)</f>
        <v>481560056</v>
      </c>
      <c r="L542" s="562">
        <f>SUBTOTAL(9,L525:L541)</f>
        <v>738270200</v>
      </c>
      <c r="M542" s="476">
        <f>SUBTOTAL(9,M525:M541,$E526:$E526)</f>
        <v>97930274</v>
      </c>
      <c r="N542" s="561"/>
      <c r="O542" s="571"/>
      <c r="P542" s="176">
        <f>SUBTOTAL(9,P525:P541)</f>
        <v>126430274</v>
      </c>
      <c r="Q542" s="176">
        <f>SUBTOTAL(9,Q525:Q541)</f>
        <v>177455169</v>
      </c>
      <c r="R542" s="176">
        <f>SUBTOTAL(9,R525:R541)</f>
        <v>504477614</v>
      </c>
      <c r="S542" s="562">
        <f>SUBTOTAL(9,S525:S541)</f>
        <v>808363057</v>
      </c>
      <c r="T542" s="476">
        <f>SUBTOTAL(9,T525:T541,$E526:$E526)</f>
        <v>97930274</v>
      </c>
      <c r="U542" s="387"/>
      <c r="V542" s="477"/>
      <c r="W542" s="176">
        <f>SUBTOTAL(9,W525:W541)</f>
        <v>147430274</v>
      </c>
      <c r="X542" s="523">
        <f>SUBTOTAL(9,X525:X541)</f>
        <v>177455169</v>
      </c>
      <c r="Y542" s="508"/>
      <c r="Z542" s="532">
        <f>SUBTOTAL(9,Z525:Z541)</f>
        <v>504477614</v>
      </c>
      <c r="AA542" s="508">
        <f>SUBTOTAL(9,AA525:AA541)</f>
        <v>829363057</v>
      </c>
      <c r="AB542" s="422">
        <f t="shared" si="330"/>
        <v>533</v>
      </c>
    </row>
    <row r="543" spans="1:28" s="1" customFormat="1" ht="15.6" thickTop="1">
      <c r="A543" s="12">
        <f t="shared" si="328"/>
        <v>534</v>
      </c>
      <c r="B543" s="7"/>
      <c r="C543" s="7"/>
      <c r="D543" s="21"/>
      <c r="E543" s="117"/>
      <c r="F543" s="406"/>
      <c r="G543" s="6"/>
      <c r="H543" s="363"/>
      <c r="I543" s="117">
        <f t="shared" ref="I543:I554" si="340">SUM($E543,F543:H543)</f>
        <v>0</v>
      </c>
      <c r="J543" s="117"/>
      <c r="K543" s="117"/>
      <c r="L543" s="15">
        <f t="shared" ref="L543:L554" si="341">SUM(I543:K543)</f>
        <v>0</v>
      </c>
      <c r="M543" s="406"/>
      <c r="N543" s="6"/>
      <c r="O543" s="363"/>
      <c r="P543" s="117">
        <f t="shared" ref="P543:P554" si="342">SUM($E543,M543:O543)</f>
        <v>0</v>
      </c>
      <c r="Q543" s="117"/>
      <c r="R543" s="117"/>
      <c r="S543" s="15">
        <f t="shared" ref="S543:S554" si="343">SUM(P543:R543)</f>
        <v>0</v>
      </c>
      <c r="T543" s="406"/>
      <c r="U543" s="6"/>
      <c r="V543" s="363"/>
      <c r="W543" s="117">
        <f t="shared" ref="W543:W554" si="344">SUM($E543,T543:V543)</f>
        <v>0</v>
      </c>
      <c r="X543" s="111"/>
      <c r="Y543" s="363"/>
      <c r="Z543" s="117"/>
      <c r="AA543" s="363">
        <f t="shared" ref="AA543:AA554" si="345">SUM(W543:Z543)</f>
        <v>0</v>
      </c>
      <c r="AB543" s="422">
        <f t="shared" si="330"/>
        <v>534</v>
      </c>
    </row>
    <row r="544" spans="1:28" customFormat="1">
      <c r="A544" s="12">
        <f t="shared" si="328"/>
        <v>535</v>
      </c>
      <c r="B544" s="7" t="s">
        <v>155</v>
      </c>
      <c r="C544" s="162">
        <v>24</v>
      </c>
      <c r="D544" s="146" t="s">
        <v>156</v>
      </c>
      <c r="E544" s="180">
        <v>11152584</v>
      </c>
      <c r="F544" s="133"/>
      <c r="G544" s="28"/>
      <c r="H544" s="153"/>
      <c r="I544" s="163">
        <f t="shared" si="340"/>
        <v>11152584</v>
      </c>
      <c r="J544" s="163">
        <v>844700</v>
      </c>
      <c r="K544" s="163">
        <v>2808927</v>
      </c>
      <c r="L544" s="187">
        <f t="shared" si="341"/>
        <v>14806211</v>
      </c>
      <c r="M544" s="133"/>
      <c r="N544" s="6"/>
      <c r="O544" s="184"/>
      <c r="P544" s="180">
        <f t="shared" si="342"/>
        <v>11152584</v>
      </c>
      <c r="Q544" s="163">
        <v>844700</v>
      </c>
      <c r="R544" s="163">
        <v>2808927</v>
      </c>
      <c r="S544" s="188">
        <f t="shared" si="343"/>
        <v>14806211</v>
      </c>
      <c r="T544" s="133"/>
      <c r="U544" s="6"/>
      <c r="V544" s="184"/>
      <c r="W544" s="180">
        <f t="shared" si="344"/>
        <v>11152584</v>
      </c>
      <c r="X544" s="149">
        <v>844700</v>
      </c>
      <c r="Y544" s="153"/>
      <c r="Z544" s="163">
        <v>2808927</v>
      </c>
      <c r="AA544" s="184">
        <f t="shared" si="345"/>
        <v>14806211</v>
      </c>
      <c r="AB544" s="422">
        <f t="shared" si="330"/>
        <v>535</v>
      </c>
    </row>
    <row r="545" spans="1:28" customFormat="1">
      <c r="A545" s="12">
        <f t="shared" si="328"/>
        <v>536</v>
      </c>
      <c r="B545" s="7"/>
      <c r="C545" s="162"/>
      <c r="D545" s="191" t="s">
        <v>434</v>
      </c>
      <c r="E545" s="180"/>
      <c r="F545" s="133"/>
      <c r="G545" s="28"/>
      <c r="H545" s="153"/>
      <c r="I545" s="163">
        <f t="shared" si="340"/>
        <v>0</v>
      </c>
      <c r="J545" s="163"/>
      <c r="K545" s="163"/>
      <c r="L545" s="187">
        <f t="shared" si="341"/>
        <v>0</v>
      </c>
      <c r="M545" s="133"/>
      <c r="N545" s="6"/>
      <c r="O545" s="184"/>
      <c r="P545" s="180">
        <f t="shared" si="342"/>
        <v>0</v>
      </c>
      <c r="Q545" s="180"/>
      <c r="R545" s="180"/>
      <c r="S545" s="188">
        <f t="shared" si="343"/>
        <v>0</v>
      </c>
      <c r="T545" s="133"/>
      <c r="U545" s="6"/>
      <c r="V545" s="184"/>
      <c r="W545" s="180">
        <f t="shared" si="344"/>
        <v>0</v>
      </c>
      <c r="X545" s="321"/>
      <c r="Y545" s="184"/>
      <c r="Z545" s="180"/>
      <c r="AA545" s="184">
        <f t="shared" si="345"/>
        <v>0</v>
      </c>
      <c r="AB545" s="422">
        <f t="shared" si="330"/>
        <v>536</v>
      </c>
    </row>
    <row r="546" spans="1:28" customFormat="1">
      <c r="A546" s="12">
        <f t="shared" si="328"/>
        <v>537</v>
      </c>
      <c r="B546" s="7"/>
      <c r="C546" s="162"/>
      <c r="D546" s="158" t="s">
        <v>576</v>
      </c>
      <c r="E546" s="163"/>
      <c r="F546" s="132">
        <v>545000</v>
      </c>
      <c r="G546" s="129"/>
      <c r="H546" s="153"/>
      <c r="I546" s="163">
        <f t="shared" si="340"/>
        <v>545000</v>
      </c>
      <c r="J546" s="163"/>
      <c r="K546" s="163"/>
      <c r="L546" s="187">
        <f t="shared" si="341"/>
        <v>545000</v>
      </c>
      <c r="M546" s="133">
        <v>545000</v>
      </c>
      <c r="N546" s="6"/>
      <c r="O546" s="184"/>
      <c r="P546" s="180">
        <f t="shared" si="342"/>
        <v>545000</v>
      </c>
      <c r="Q546" s="180"/>
      <c r="R546" s="180"/>
      <c r="S546" s="188">
        <f t="shared" si="343"/>
        <v>545000</v>
      </c>
      <c r="T546" s="133">
        <v>545000</v>
      </c>
      <c r="U546" s="6"/>
      <c r="V546" s="184"/>
      <c r="W546" s="180">
        <f t="shared" si="344"/>
        <v>545000</v>
      </c>
      <c r="X546" s="321"/>
      <c r="Y546" s="184"/>
      <c r="Z546" s="180"/>
      <c r="AA546" s="184">
        <f t="shared" si="345"/>
        <v>545000</v>
      </c>
      <c r="AB546" s="422">
        <f t="shared" si="330"/>
        <v>537</v>
      </c>
    </row>
    <row r="547" spans="1:28" customFormat="1">
      <c r="A547" s="12">
        <f t="shared" si="328"/>
        <v>538</v>
      </c>
      <c r="B547" s="7"/>
      <c r="C547" s="162"/>
      <c r="D547" s="158" t="s">
        <v>577</v>
      </c>
      <c r="E547" s="163"/>
      <c r="F547" s="132">
        <v>620000</v>
      </c>
      <c r="G547" s="129"/>
      <c r="H547" s="153"/>
      <c r="I547" s="163">
        <f t="shared" si="340"/>
        <v>620000</v>
      </c>
      <c r="J547" s="163"/>
      <c r="K547" s="163"/>
      <c r="L547" s="187">
        <f t="shared" si="341"/>
        <v>620000</v>
      </c>
      <c r="M547" s="133">
        <v>620000</v>
      </c>
      <c r="N547" s="28"/>
      <c r="O547" s="153"/>
      <c r="P547" s="180">
        <f t="shared" si="342"/>
        <v>620000</v>
      </c>
      <c r="Q547" s="163"/>
      <c r="R547" s="163"/>
      <c r="S547" s="188">
        <f t="shared" si="343"/>
        <v>620000</v>
      </c>
      <c r="T547" s="133">
        <v>620000</v>
      </c>
      <c r="U547" s="28"/>
      <c r="V547" s="153"/>
      <c r="W547" s="180">
        <f t="shared" si="344"/>
        <v>620000</v>
      </c>
      <c r="X547" s="149"/>
      <c r="Y547" s="153"/>
      <c r="Z547" s="163"/>
      <c r="AA547" s="184">
        <f t="shared" si="345"/>
        <v>620000</v>
      </c>
      <c r="AB547" s="422">
        <f t="shared" si="330"/>
        <v>538</v>
      </c>
    </row>
    <row r="548" spans="1:28" s="1" customFormat="1">
      <c r="A548" s="12">
        <f t="shared" si="328"/>
        <v>539</v>
      </c>
      <c r="B548" s="7"/>
      <c r="C548" s="7"/>
      <c r="D548" s="21"/>
      <c r="E548" s="115"/>
      <c r="F548" s="133"/>
      <c r="G548" s="28"/>
      <c r="H548" s="370"/>
      <c r="I548" s="117">
        <f t="shared" si="340"/>
        <v>0</v>
      </c>
      <c r="J548" s="115"/>
      <c r="K548" s="115"/>
      <c r="L548" s="15">
        <f t="shared" si="341"/>
        <v>0</v>
      </c>
      <c r="M548" s="133"/>
      <c r="N548" s="28"/>
      <c r="O548" s="370"/>
      <c r="P548" s="117">
        <f t="shared" si="342"/>
        <v>0</v>
      </c>
      <c r="Q548" s="115"/>
      <c r="R548" s="115"/>
      <c r="S548" s="15">
        <f t="shared" si="343"/>
        <v>0</v>
      </c>
      <c r="T548" s="133"/>
      <c r="U548" s="28"/>
      <c r="V548" s="153"/>
      <c r="W548" s="180">
        <f t="shared" si="344"/>
        <v>0</v>
      </c>
      <c r="X548" s="149"/>
      <c r="Y548" s="153"/>
      <c r="Z548" s="163"/>
      <c r="AA548" s="184">
        <f t="shared" si="345"/>
        <v>0</v>
      </c>
      <c r="AB548" s="422">
        <f t="shared" si="330"/>
        <v>539</v>
      </c>
    </row>
    <row r="549" spans="1:28" s="1" customFormat="1">
      <c r="A549" s="12">
        <f t="shared" si="328"/>
        <v>540</v>
      </c>
      <c r="B549" s="7"/>
      <c r="C549" s="7"/>
      <c r="D549" s="32" t="s">
        <v>62</v>
      </c>
      <c r="E549" s="115"/>
      <c r="F549" s="133"/>
      <c r="G549" s="28"/>
      <c r="H549" s="370"/>
      <c r="I549" s="117">
        <f t="shared" si="340"/>
        <v>0</v>
      </c>
      <c r="J549" s="115"/>
      <c r="K549" s="115"/>
      <c r="L549" s="15">
        <f t="shared" si="341"/>
        <v>0</v>
      </c>
      <c r="M549" s="133"/>
      <c r="N549" s="28"/>
      <c r="O549" s="370"/>
      <c r="P549" s="117">
        <f t="shared" si="342"/>
        <v>0</v>
      </c>
      <c r="Q549" s="115"/>
      <c r="R549" s="115"/>
      <c r="S549" s="15">
        <f t="shared" si="343"/>
        <v>0</v>
      </c>
      <c r="T549" s="133"/>
      <c r="U549" s="28"/>
      <c r="V549" s="153"/>
      <c r="W549" s="180">
        <f t="shared" si="344"/>
        <v>0</v>
      </c>
      <c r="X549" s="149"/>
      <c r="Y549" s="153"/>
      <c r="Z549" s="163"/>
      <c r="AA549" s="184">
        <f t="shared" si="345"/>
        <v>0</v>
      </c>
      <c r="AB549" s="422">
        <f t="shared" si="330"/>
        <v>540</v>
      </c>
    </row>
    <row r="550" spans="1:28" s="1" customFormat="1">
      <c r="A550" s="12">
        <f t="shared" si="328"/>
        <v>541</v>
      </c>
      <c r="B550" s="7"/>
      <c r="C550" s="7"/>
      <c r="D550" s="109"/>
      <c r="E550" s="115"/>
      <c r="F550" s="133"/>
      <c r="G550" s="28"/>
      <c r="H550" s="370"/>
      <c r="I550" s="117">
        <f t="shared" si="340"/>
        <v>0</v>
      </c>
      <c r="J550" s="115"/>
      <c r="K550" s="115"/>
      <c r="L550" s="15">
        <f t="shared" si="341"/>
        <v>0</v>
      </c>
      <c r="M550" s="133"/>
      <c r="N550" s="28"/>
      <c r="O550" s="370"/>
      <c r="P550" s="117">
        <f t="shared" si="342"/>
        <v>0</v>
      </c>
      <c r="Q550" s="115"/>
      <c r="R550" s="115"/>
      <c r="S550" s="15">
        <f t="shared" si="343"/>
        <v>0</v>
      </c>
      <c r="T550" s="133"/>
      <c r="U550" s="28"/>
      <c r="V550" s="153"/>
      <c r="W550" s="180">
        <f t="shared" si="344"/>
        <v>0</v>
      </c>
      <c r="X550" s="149"/>
      <c r="Y550" s="153"/>
      <c r="Z550" s="163"/>
      <c r="AA550" s="184">
        <f t="shared" si="345"/>
        <v>0</v>
      </c>
      <c r="AB550" s="422">
        <f t="shared" si="330"/>
        <v>541</v>
      </c>
    </row>
    <row r="551" spans="1:28" s="1" customFormat="1">
      <c r="A551" s="12">
        <f t="shared" si="328"/>
        <v>542</v>
      </c>
      <c r="B551" s="7"/>
      <c r="C551" s="7"/>
      <c r="D551" s="42"/>
      <c r="E551" s="117"/>
      <c r="F551" s="112"/>
      <c r="G551" s="39"/>
      <c r="H551" s="363"/>
      <c r="I551" s="117">
        <f t="shared" si="340"/>
        <v>0</v>
      </c>
      <c r="J551" s="117"/>
      <c r="K551" s="117"/>
      <c r="L551" s="15">
        <f t="shared" si="341"/>
        <v>0</v>
      </c>
      <c r="M551" s="112"/>
      <c r="N551" s="39"/>
      <c r="O551" s="363"/>
      <c r="P551" s="117">
        <f t="shared" si="342"/>
        <v>0</v>
      </c>
      <c r="Q551" s="117"/>
      <c r="R551" s="117"/>
      <c r="S551" s="15">
        <f t="shared" si="343"/>
        <v>0</v>
      </c>
      <c r="T551" s="112"/>
      <c r="U551" s="39"/>
      <c r="V551" s="363"/>
      <c r="W551" s="117">
        <f t="shared" si="344"/>
        <v>0</v>
      </c>
      <c r="X551" s="111"/>
      <c r="Y551" s="363"/>
      <c r="Z551" s="117"/>
      <c r="AA551" s="363">
        <f t="shared" si="345"/>
        <v>0</v>
      </c>
      <c r="AB551" s="422">
        <f t="shared" si="330"/>
        <v>542</v>
      </c>
    </row>
    <row r="552" spans="1:28" s="1" customFormat="1">
      <c r="A552" s="12">
        <f t="shared" si="328"/>
        <v>543</v>
      </c>
      <c r="B552" s="7"/>
      <c r="C552" s="7"/>
      <c r="D552" s="53" t="s">
        <v>63</v>
      </c>
      <c r="E552" s="117"/>
      <c r="F552" s="112"/>
      <c r="G552" s="39"/>
      <c r="H552" s="363"/>
      <c r="I552" s="117">
        <f t="shared" si="340"/>
        <v>0</v>
      </c>
      <c r="J552" s="117"/>
      <c r="K552" s="117"/>
      <c r="L552" s="15">
        <f t="shared" si="341"/>
        <v>0</v>
      </c>
      <c r="M552" s="112"/>
      <c r="N552" s="39"/>
      <c r="O552" s="363"/>
      <c r="P552" s="117">
        <f t="shared" si="342"/>
        <v>0</v>
      </c>
      <c r="Q552" s="117"/>
      <c r="R552" s="117"/>
      <c r="S552" s="15">
        <f t="shared" si="343"/>
        <v>0</v>
      </c>
      <c r="T552" s="112"/>
      <c r="U552" s="39"/>
      <c r="V552" s="363"/>
      <c r="W552" s="117">
        <f t="shared" si="344"/>
        <v>0</v>
      </c>
      <c r="X552" s="111"/>
      <c r="Y552" s="363"/>
      <c r="Z552" s="117"/>
      <c r="AA552" s="363">
        <f t="shared" si="345"/>
        <v>0</v>
      </c>
      <c r="AB552" s="422">
        <f t="shared" si="330"/>
        <v>543</v>
      </c>
    </row>
    <row r="553" spans="1:28" s="1" customFormat="1">
      <c r="A553" s="12">
        <f t="shared" si="328"/>
        <v>544</v>
      </c>
      <c r="B553" s="7"/>
      <c r="C553" s="7"/>
      <c r="D553" s="42"/>
      <c r="E553" s="117"/>
      <c r="F553" s="112"/>
      <c r="G553" s="39"/>
      <c r="H553" s="363"/>
      <c r="I553" s="117">
        <f t="shared" si="340"/>
        <v>0</v>
      </c>
      <c r="J553" s="117"/>
      <c r="K553" s="117"/>
      <c r="L553" s="15">
        <f t="shared" si="341"/>
        <v>0</v>
      </c>
      <c r="M553" s="112"/>
      <c r="N553" s="39"/>
      <c r="O553" s="363"/>
      <c r="P553" s="117">
        <f t="shared" si="342"/>
        <v>0</v>
      </c>
      <c r="Q553" s="117"/>
      <c r="R553" s="117"/>
      <c r="S553" s="15">
        <f t="shared" si="343"/>
        <v>0</v>
      </c>
      <c r="T553" s="112"/>
      <c r="U553" s="39"/>
      <c r="V553" s="363"/>
      <c r="W553" s="117">
        <f t="shared" si="344"/>
        <v>0</v>
      </c>
      <c r="X553" s="111"/>
      <c r="Y553" s="363"/>
      <c r="Z553" s="117"/>
      <c r="AA553" s="363">
        <f t="shared" si="345"/>
        <v>0</v>
      </c>
      <c r="AB553" s="422">
        <f t="shared" si="330"/>
        <v>544</v>
      </c>
    </row>
    <row r="554" spans="1:28" s="1" customFormat="1">
      <c r="A554" s="12">
        <f t="shared" si="328"/>
        <v>545</v>
      </c>
      <c r="B554" s="7"/>
      <c r="C554" s="7"/>
      <c r="D554" s="42"/>
      <c r="E554" s="117"/>
      <c r="F554" s="112"/>
      <c r="G554" s="39"/>
      <c r="H554" s="363"/>
      <c r="I554" s="117">
        <f t="shared" si="340"/>
        <v>0</v>
      </c>
      <c r="J554" s="117"/>
      <c r="K554" s="117"/>
      <c r="L554" s="15">
        <f t="shared" si="341"/>
        <v>0</v>
      </c>
      <c r="M554" s="112"/>
      <c r="N554" s="39"/>
      <c r="O554" s="363"/>
      <c r="P554" s="117">
        <f t="shared" si="342"/>
        <v>0</v>
      </c>
      <c r="Q554" s="117"/>
      <c r="R554" s="117"/>
      <c r="S554" s="15">
        <f t="shared" si="343"/>
        <v>0</v>
      </c>
      <c r="T554" s="112"/>
      <c r="U554" s="39"/>
      <c r="V554" s="363"/>
      <c r="W554" s="117">
        <f t="shared" si="344"/>
        <v>0</v>
      </c>
      <c r="X554" s="111"/>
      <c r="Y554" s="363"/>
      <c r="Z554" s="117"/>
      <c r="AA554" s="363">
        <f t="shared" si="345"/>
        <v>0</v>
      </c>
      <c r="AB554" s="422">
        <f t="shared" si="330"/>
        <v>545</v>
      </c>
    </row>
    <row r="555" spans="1:28" s="1" customFormat="1">
      <c r="A555" s="12">
        <f t="shared" si="328"/>
        <v>546</v>
      </c>
      <c r="B555" s="7"/>
      <c r="C555" s="7"/>
      <c r="D555" s="62" t="s">
        <v>40</v>
      </c>
      <c r="E555" s="117"/>
      <c r="F555" s="170">
        <f t="shared" ref="F555:L555" si="346">SUBTOTAL(9,F545:F554)</f>
        <v>1165000</v>
      </c>
      <c r="G555" s="40">
        <f t="shared" si="346"/>
        <v>0</v>
      </c>
      <c r="H555" s="171">
        <f t="shared" si="346"/>
        <v>0</v>
      </c>
      <c r="I555" s="504">
        <f t="shared" si="346"/>
        <v>1165000</v>
      </c>
      <c r="J555" s="504">
        <f t="shared" si="346"/>
        <v>0</v>
      </c>
      <c r="K555" s="504">
        <f t="shared" si="346"/>
        <v>0</v>
      </c>
      <c r="L555" s="56">
        <f t="shared" si="346"/>
        <v>1165000</v>
      </c>
      <c r="M555" s="170">
        <f t="shared" ref="M555:S555" si="347">SUBTOTAL(9,M545:M554)</f>
        <v>1165000</v>
      </c>
      <c r="N555" s="40">
        <f t="shared" si="347"/>
        <v>0</v>
      </c>
      <c r="O555" s="171">
        <f t="shared" si="347"/>
        <v>0</v>
      </c>
      <c r="P555" s="504">
        <f t="shared" si="347"/>
        <v>1165000</v>
      </c>
      <c r="Q555" s="504">
        <f t="shared" si="347"/>
        <v>0</v>
      </c>
      <c r="R555" s="504">
        <f t="shared" si="347"/>
        <v>0</v>
      </c>
      <c r="S555" s="56">
        <f t="shared" si="347"/>
        <v>1165000</v>
      </c>
      <c r="T555" s="170">
        <f t="shared" ref="T555:AA555" si="348">SUBTOTAL(9,T545:T554)</f>
        <v>1165000</v>
      </c>
      <c r="U555" s="40">
        <f t="shared" si="348"/>
        <v>0</v>
      </c>
      <c r="V555" s="171">
        <f t="shared" si="348"/>
        <v>0</v>
      </c>
      <c r="W555" s="504">
        <f t="shared" si="348"/>
        <v>1165000</v>
      </c>
      <c r="X555" s="492">
        <f t="shared" si="348"/>
        <v>0</v>
      </c>
      <c r="Y555" s="478"/>
      <c r="Z555" s="504">
        <f t="shared" si="348"/>
        <v>0</v>
      </c>
      <c r="AA555" s="478">
        <f t="shared" si="348"/>
        <v>1165000</v>
      </c>
      <c r="AB555" s="422">
        <f t="shared" si="330"/>
        <v>546</v>
      </c>
    </row>
    <row r="556" spans="1:28" s="1" customFormat="1" ht="15.6" thickBot="1">
      <c r="A556" s="12">
        <f t="shared" si="328"/>
        <v>547</v>
      </c>
      <c r="B556" s="22"/>
      <c r="C556" s="22"/>
      <c r="D556" s="324" t="s">
        <v>157</v>
      </c>
      <c r="E556" s="303"/>
      <c r="F556" s="476">
        <f>SUBTOTAL(9,F543:F555,$E544:$E544)</f>
        <v>12317584</v>
      </c>
      <c r="G556" s="561"/>
      <c r="H556" s="571"/>
      <c r="I556" s="176">
        <f>SUBTOTAL(9,I543:I555)</f>
        <v>12317584</v>
      </c>
      <c r="J556" s="176">
        <f>SUBTOTAL(9,J543:J555)</f>
        <v>844700</v>
      </c>
      <c r="K556" s="176">
        <f>SUBTOTAL(9,K543:K555)</f>
        <v>2808927</v>
      </c>
      <c r="L556" s="562">
        <f>SUBTOTAL(9,L543:L555)</f>
        <v>15971211</v>
      </c>
      <c r="M556" s="476">
        <f>SUBTOTAL(9,M543:M555,$E544:$E544)</f>
        <v>12317584</v>
      </c>
      <c r="N556" s="561"/>
      <c r="O556" s="571"/>
      <c r="P556" s="176">
        <f>SUBTOTAL(9,P543:P555)</f>
        <v>12317584</v>
      </c>
      <c r="Q556" s="176">
        <f>SUBTOTAL(9,Q543:Q555)</f>
        <v>844700</v>
      </c>
      <c r="R556" s="176">
        <f>SUBTOTAL(9,R543:R555)</f>
        <v>2808927</v>
      </c>
      <c r="S556" s="562">
        <f>SUBTOTAL(9,S543:S555)</f>
        <v>15971211</v>
      </c>
      <c r="T556" s="476">
        <f>SUBTOTAL(9,T543:T555,$E544:$E544)</f>
        <v>12317584</v>
      </c>
      <c r="U556" s="387"/>
      <c r="V556" s="477"/>
      <c r="W556" s="176">
        <f>SUBTOTAL(9,W543:W555)</f>
        <v>12317584</v>
      </c>
      <c r="X556" s="523">
        <f>SUBTOTAL(9,X543:X555)</f>
        <v>844700</v>
      </c>
      <c r="Y556" s="508"/>
      <c r="Z556" s="532">
        <f>SUBTOTAL(9,Z543:Z555)</f>
        <v>2808927</v>
      </c>
      <c r="AA556" s="508">
        <f>SUBTOTAL(9,AA543:AA555)</f>
        <v>15971211</v>
      </c>
      <c r="AB556" s="422">
        <f t="shared" si="330"/>
        <v>547</v>
      </c>
    </row>
    <row r="557" spans="1:28" s="1" customFormat="1" ht="15.6" thickTop="1">
      <c r="A557" s="12">
        <f t="shared" si="328"/>
        <v>548</v>
      </c>
      <c r="B557" s="7"/>
      <c r="C557" s="7"/>
      <c r="D557" s="54"/>
      <c r="E557" s="314"/>
      <c r="F557" s="110"/>
      <c r="G557" s="57"/>
      <c r="H557" s="489"/>
      <c r="I557" s="117">
        <f>SUM(F557:H557)</f>
        <v>0</v>
      </c>
      <c r="J557" s="314"/>
      <c r="K557" s="314"/>
      <c r="L557" s="58"/>
      <c r="M557" s="110"/>
      <c r="N557" s="57"/>
      <c r="O557" s="489"/>
      <c r="P557" s="117">
        <f>SUM(M557:O557)</f>
        <v>0</v>
      </c>
      <c r="Q557" s="314"/>
      <c r="R557" s="314"/>
      <c r="S557" s="58"/>
      <c r="T557" s="110"/>
      <c r="U557" s="57"/>
      <c r="V557" s="489"/>
      <c r="W557" s="117">
        <f>SUM(T557:V557)</f>
        <v>0</v>
      </c>
      <c r="X557" s="520"/>
      <c r="Y557" s="489"/>
      <c r="Z557" s="314"/>
      <c r="AA557" s="489"/>
      <c r="AB557" s="422">
        <f t="shared" si="330"/>
        <v>548</v>
      </c>
    </row>
    <row r="558" spans="1:28" s="1" customFormat="1">
      <c r="A558" s="12">
        <f t="shared" si="328"/>
        <v>549</v>
      </c>
      <c r="B558" s="7"/>
      <c r="C558" s="7"/>
      <c r="D558" s="54" t="s">
        <v>40</v>
      </c>
      <c r="E558" s="314"/>
      <c r="F558" s="488">
        <f>SUBTOTAL(9,F292:F557)</f>
        <v>4165000</v>
      </c>
      <c r="G558" s="55">
        <f>SUBTOTAL(9,G292:G557)</f>
        <v>15000000</v>
      </c>
      <c r="H558" s="285">
        <f>SUBTOTAL(9,H292:H557)</f>
        <v>0</v>
      </c>
      <c r="I558" s="504">
        <f>SUBTOTAL(9,I304,I321,I335,I349,I365,I379,I393,I409,I423,I438,I452,I466,I480,I495,I509,I523,I541,I555)</f>
        <v>0</v>
      </c>
      <c r="J558" s="504"/>
      <c r="K558" s="504"/>
      <c r="L558" s="56"/>
      <c r="M558" s="488">
        <f>SUBTOTAL(9,M292:M557)</f>
        <v>56962162</v>
      </c>
      <c r="N558" s="55">
        <f>SUBTOTAL(9,N292:N557)</f>
        <v>8500000</v>
      </c>
      <c r="O558" s="285">
        <f>SUBTOTAL(9,O292:O557)</f>
        <v>145000000</v>
      </c>
      <c r="P558" s="504">
        <f>SUBTOTAL(9,P304,P321,P335,P349,P365,P379,P393,P409,P423,P438,P452,P466,P480,P495,P509,P523,P541,P555)</f>
        <v>0</v>
      </c>
      <c r="Q558" s="504"/>
      <c r="R558" s="504"/>
      <c r="S558" s="56"/>
      <c r="T558" s="488">
        <f>SUBTOTAL(9,T292:T557)</f>
        <v>56962162</v>
      </c>
      <c r="U558" s="55">
        <f>SUBTOTAL(9,U292:U557)</f>
        <v>29500000</v>
      </c>
      <c r="V558" s="285">
        <f>SUBTOTAL(9,V292:V557)</f>
        <v>145000000</v>
      </c>
      <c r="W558" s="504">
        <f>SUBTOTAL(9,W304,W321,W335,W349,W365,W379,W393,W409,W423,W438,W452,W466,W480,W495,W509,W523,W541,W555)</f>
        <v>0</v>
      </c>
      <c r="X558" s="492"/>
      <c r="Y558" s="478"/>
      <c r="Z558" s="504"/>
      <c r="AA558" s="478"/>
      <c r="AB558" s="422">
        <f t="shared" si="330"/>
        <v>549</v>
      </c>
    </row>
    <row r="559" spans="1:28" s="1" customFormat="1" ht="15.6" thickBot="1">
      <c r="A559" s="12">
        <f t="shared" si="328"/>
        <v>550</v>
      </c>
      <c r="B559" s="22"/>
      <c r="C559" s="22"/>
      <c r="D559" s="23" t="s">
        <v>158</v>
      </c>
      <c r="E559" s="315">
        <f>SUBTOTAL(9,E292:E557)</f>
        <v>516900731</v>
      </c>
      <c r="F559" s="476">
        <f>SUBTOTAL(9,F291:F558,$E291:$E558)</f>
        <v>521065731</v>
      </c>
      <c r="G559" s="577"/>
      <c r="H559" s="571"/>
      <c r="I559" s="505">
        <f>SUBTOTAL(9,I292:I557)</f>
        <v>536065731</v>
      </c>
      <c r="J559" s="505">
        <f>SUBTOTAL(9,J292:J557)</f>
        <v>684173909</v>
      </c>
      <c r="K559" s="505">
        <f>SUBTOTAL(9,K292:K557)</f>
        <v>3391059642</v>
      </c>
      <c r="L559" s="577">
        <f>SUBTOTAL(9,L292:L557)</f>
        <v>4611299282</v>
      </c>
      <c r="M559" s="476">
        <f>SUBTOTAL(9,M291:M558,$E291:$E558)</f>
        <v>573862893</v>
      </c>
      <c r="N559" s="577"/>
      <c r="O559" s="571"/>
      <c r="P559" s="505">
        <f>SUBTOTAL(9,P292:P557)</f>
        <v>727362893</v>
      </c>
      <c r="Q559" s="505">
        <f>SUBTOTAL(9,Q292:Q557)</f>
        <v>702104494</v>
      </c>
      <c r="R559" s="505">
        <f>SUBTOTAL(9,R292:R557)</f>
        <v>3473243825</v>
      </c>
      <c r="S559" s="577">
        <f>SUBTOTAL(9,S292:S557)</f>
        <v>4902711212</v>
      </c>
      <c r="T559" s="476">
        <f>SUBTOTAL(9,T291:T558,$E291:$E558)</f>
        <v>573862893</v>
      </c>
      <c r="U559" s="386"/>
      <c r="V559" s="477"/>
      <c r="W559" s="505">
        <f>SUBTOTAL(9,W292:W557)</f>
        <v>748362893</v>
      </c>
      <c r="X559" s="518">
        <f>SUBTOTAL(9,X292:X557)</f>
        <v>702104494</v>
      </c>
      <c r="Y559" s="519"/>
      <c r="Z559" s="533">
        <f>SUBTOTAL(9,Z292:Z557)</f>
        <v>3473243825</v>
      </c>
      <c r="AA559" s="519">
        <f>SUBTOTAL(9,AA292:AA557)</f>
        <v>4923711212</v>
      </c>
      <c r="AB559" s="422">
        <f t="shared" si="330"/>
        <v>550</v>
      </c>
    </row>
    <row r="560" spans="1:28" s="1" customFormat="1" ht="15.6" thickTop="1">
      <c r="A560" s="12">
        <f t="shared" si="328"/>
        <v>551</v>
      </c>
      <c r="B560" s="7"/>
      <c r="C560" s="7"/>
      <c r="D560" s="25"/>
      <c r="E560" s="304"/>
      <c r="F560" s="425"/>
      <c r="G560" s="26"/>
      <c r="H560" s="424"/>
      <c r="I560" s="117">
        <f>SUM($E560,F560:H560)</f>
        <v>0</v>
      </c>
      <c r="J560" s="304"/>
      <c r="K560" s="304"/>
      <c r="L560" s="27">
        <f>SUM(I560:K560)</f>
        <v>0</v>
      </c>
      <c r="M560" s="425"/>
      <c r="N560" s="26"/>
      <c r="O560" s="424"/>
      <c r="P560" s="117">
        <f>SUM($E560,M560:O560)</f>
        <v>0</v>
      </c>
      <c r="Q560" s="304"/>
      <c r="R560" s="304"/>
      <c r="S560" s="27">
        <f t="shared" ref="S560:S582" si="349">SUM(P560:R560)</f>
        <v>0</v>
      </c>
      <c r="T560" s="425"/>
      <c r="U560" s="26"/>
      <c r="V560" s="424"/>
      <c r="W560" s="117">
        <f t="shared" ref="W560:W582" si="350">SUM($E560,T560:V560)</f>
        <v>0</v>
      </c>
      <c r="X560" s="426"/>
      <c r="Y560" s="424"/>
      <c r="Z560" s="304"/>
      <c r="AA560" s="424">
        <f t="shared" ref="AA560:AA582" si="351">SUM(W560:Z560)</f>
        <v>0</v>
      </c>
      <c r="AB560" s="422">
        <f t="shared" si="330"/>
        <v>551</v>
      </c>
    </row>
    <row r="561" spans="1:28" customFormat="1">
      <c r="A561" s="12">
        <f t="shared" si="328"/>
        <v>552</v>
      </c>
      <c r="B561" s="7" t="s">
        <v>159</v>
      </c>
      <c r="C561" s="162">
        <v>25</v>
      </c>
      <c r="D561" s="146" t="s">
        <v>160</v>
      </c>
      <c r="E561" s="180">
        <v>166552440</v>
      </c>
      <c r="F561" s="133"/>
      <c r="G561" s="28"/>
      <c r="H561" s="153"/>
      <c r="I561" s="163">
        <f t="shared" ref="I561:I565" si="352">SUM($E561,F561:H561)</f>
        <v>166552440</v>
      </c>
      <c r="J561" s="163">
        <v>52614581</v>
      </c>
      <c r="K561" s="163">
        <v>502130285</v>
      </c>
      <c r="L561" s="187">
        <f t="shared" ref="L561:L565" si="353">SUM(I561:K561)</f>
        <v>721297306</v>
      </c>
      <c r="M561" s="133"/>
      <c r="N561" s="6"/>
      <c r="O561" s="184"/>
      <c r="P561" s="180">
        <f t="shared" ref="P561:P575" si="354">SUM($E561,M561:O561)</f>
        <v>166552440</v>
      </c>
      <c r="Q561" s="163">
        <v>52614581</v>
      </c>
      <c r="R561" s="163">
        <v>502130285</v>
      </c>
      <c r="S561" s="188">
        <f t="shared" ref="S561:S575" si="355">SUM(P561:R561)</f>
        <v>721297306</v>
      </c>
      <c r="T561" s="133"/>
      <c r="U561" s="6"/>
      <c r="V561" s="184"/>
      <c r="W561" s="180">
        <f t="shared" si="350"/>
        <v>166552440</v>
      </c>
      <c r="X561" s="149">
        <v>52614581</v>
      </c>
      <c r="Y561" s="153"/>
      <c r="Z561" s="163">
        <v>502130285</v>
      </c>
      <c r="AA561" s="184">
        <f t="shared" si="351"/>
        <v>721297306</v>
      </c>
      <c r="AB561" s="422">
        <f t="shared" si="330"/>
        <v>552</v>
      </c>
    </row>
    <row r="562" spans="1:28" customFormat="1">
      <c r="A562" s="12">
        <f t="shared" si="328"/>
        <v>553</v>
      </c>
      <c r="B562" s="7"/>
      <c r="C562" s="162"/>
      <c r="D562" s="191" t="s">
        <v>434</v>
      </c>
      <c r="E562" s="180"/>
      <c r="F562" s="133"/>
      <c r="G562" s="28"/>
      <c r="H562" s="153"/>
      <c r="I562" s="163">
        <f t="shared" si="352"/>
        <v>0</v>
      </c>
      <c r="J562" s="163"/>
      <c r="K562" s="163"/>
      <c r="L562" s="187">
        <f t="shared" si="353"/>
        <v>0</v>
      </c>
      <c r="M562" s="133"/>
      <c r="N562" s="6"/>
      <c r="O562" s="184"/>
      <c r="P562" s="180">
        <f t="shared" si="354"/>
        <v>0</v>
      </c>
      <c r="Q562" s="180"/>
      <c r="R562" s="180"/>
      <c r="S562" s="188">
        <f t="shared" si="355"/>
        <v>0</v>
      </c>
      <c r="T562" s="133"/>
      <c r="U562" s="6"/>
      <c r="V562" s="184"/>
      <c r="W562" s="180">
        <f t="shared" si="350"/>
        <v>0</v>
      </c>
      <c r="X562" s="321"/>
      <c r="Y562" s="184"/>
      <c r="Z562" s="180"/>
      <c r="AA562" s="184">
        <f t="shared" si="351"/>
        <v>0</v>
      </c>
      <c r="AB562" s="422">
        <f t="shared" si="330"/>
        <v>553</v>
      </c>
    </row>
    <row r="563" spans="1:28" customFormat="1">
      <c r="A563" s="12">
        <f t="shared" si="328"/>
        <v>554</v>
      </c>
      <c r="B563" s="7"/>
      <c r="C563" s="162"/>
      <c r="D563" s="158" t="s">
        <v>578</v>
      </c>
      <c r="E563" s="163"/>
      <c r="F563" s="132">
        <v>28000000</v>
      </c>
      <c r="G563" s="129"/>
      <c r="H563" s="185"/>
      <c r="I563" s="163">
        <f t="shared" si="352"/>
        <v>28000000</v>
      </c>
      <c r="J563" s="163"/>
      <c r="K563" s="163"/>
      <c r="L563" s="187">
        <f t="shared" si="353"/>
        <v>28000000</v>
      </c>
      <c r="M563" s="133">
        <v>10000000</v>
      </c>
      <c r="N563" s="6"/>
      <c r="O563" s="184"/>
      <c r="P563" s="180">
        <f t="shared" si="354"/>
        <v>10000000</v>
      </c>
      <c r="Q563" s="180"/>
      <c r="R563" s="180"/>
      <c r="S563" s="188">
        <f>SUM(P563:R563)</f>
        <v>10000000</v>
      </c>
      <c r="T563" s="133">
        <v>10000000</v>
      </c>
      <c r="U563" s="6"/>
      <c r="V563" s="184"/>
      <c r="W563" s="180">
        <f t="shared" si="350"/>
        <v>10000000</v>
      </c>
      <c r="X563" s="321"/>
      <c r="Y563" s="184"/>
      <c r="Z563" s="180"/>
      <c r="AA563" s="184">
        <f t="shared" si="351"/>
        <v>10000000</v>
      </c>
      <c r="AB563" s="422">
        <f t="shared" si="330"/>
        <v>554</v>
      </c>
    </row>
    <row r="564" spans="1:28" customFormat="1">
      <c r="A564" s="12">
        <f t="shared" si="328"/>
        <v>555</v>
      </c>
      <c r="B564" s="7"/>
      <c r="C564" s="162"/>
      <c r="D564" s="158" t="s">
        <v>579</v>
      </c>
      <c r="E564" s="163"/>
      <c r="F564" s="132"/>
      <c r="G564" s="129">
        <v>10250000</v>
      </c>
      <c r="H564" s="185"/>
      <c r="I564" s="163">
        <f t="shared" si="352"/>
        <v>10250000</v>
      </c>
      <c r="J564" s="163"/>
      <c r="K564" s="163"/>
      <c r="L564" s="187">
        <f t="shared" si="353"/>
        <v>10250000</v>
      </c>
      <c r="M564" s="133"/>
      <c r="N564" s="28">
        <v>8000000</v>
      </c>
      <c r="O564" s="184">
        <v>2250000</v>
      </c>
      <c r="P564" s="180">
        <f t="shared" si="354"/>
        <v>10250000</v>
      </c>
      <c r="Q564" s="180"/>
      <c r="R564" s="180"/>
      <c r="S564" s="188">
        <f t="shared" si="355"/>
        <v>10250000</v>
      </c>
      <c r="T564" s="133"/>
      <c r="U564" s="28">
        <v>8000000</v>
      </c>
      <c r="V564" s="184">
        <v>2250000</v>
      </c>
      <c r="W564" s="180">
        <f t="shared" si="350"/>
        <v>10250000</v>
      </c>
      <c r="X564" s="321"/>
      <c r="Y564" s="184"/>
      <c r="Z564" s="180"/>
      <c r="AA564" s="184">
        <f t="shared" si="351"/>
        <v>10250000</v>
      </c>
      <c r="AB564" s="422">
        <f t="shared" si="330"/>
        <v>555</v>
      </c>
    </row>
    <row r="565" spans="1:28" customFormat="1">
      <c r="A565" s="12">
        <f t="shared" si="328"/>
        <v>556</v>
      </c>
      <c r="B565" s="7"/>
      <c r="C565" s="162"/>
      <c r="D565" s="158" t="s">
        <v>560</v>
      </c>
      <c r="E565" s="180"/>
      <c r="F565" s="133"/>
      <c r="G565" s="28"/>
      <c r="H565" s="192"/>
      <c r="I565" s="163">
        <f t="shared" si="352"/>
        <v>0</v>
      </c>
      <c r="J565" s="163"/>
      <c r="K565" s="163"/>
      <c r="L565" s="187">
        <f t="shared" si="353"/>
        <v>0</v>
      </c>
      <c r="M565" s="133"/>
      <c r="N565" s="6"/>
      <c r="O565" s="119">
        <v>15235305</v>
      </c>
      <c r="P565" s="180">
        <f t="shared" si="354"/>
        <v>15235305</v>
      </c>
      <c r="Q565" s="180"/>
      <c r="R565" s="180"/>
      <c r="S565" s="188">
        <f t="shared" si="355"/>
        <v>15235305</v>
      </c>
      <c r="T565" s="133"/>
      <c r="U565" s="6"/>
      <c r="V565" s="119">
        <v>15135305</v>
      </c>
      <c r="W565" s="180">
        <f t="shared" si="350"/>
        <v>15135305</v>
      </c>
      <c r="X565" s="321"/>
      <c r="Y565" s="184"/>
      <c r="Z565" s="180"/>
      <c r="AA565" s="184">
        <f t="shared" si="351"/>
        <v>15135305</v>
      </c>
      <c r="AB565" s="422">
        <f t="shared" si="330"/>
        <v>556</v>
      </c>
    </row>
    <row r="566" spans="1:28" customFormat="1">
      <c r="A566" s="12">
        <f t="shared" si="328"/>
        <v>557</v>
      </c>
      <c r="B566" s="7"/>
      <c r="C566" s="162"/>
      <c r="D566" s="158" t="s">
        <v>580</v>
      </c>
      <c r="E566" s="180"/>
      <c r="F566" s="133"/>
      <c r="G566" s="28"/>
      <c r="H566" s="192"/>
      <c r="I566" s="163"/>
      <c r="J566" s="163"/>
      <c r="K566" s="163"/>
      <c r="L566" s="187"/>
      <c r="M566" s="133">
        <v>1500000</v>
      </c>
      <c r="N566" s="6"/>
      <c r="O566" s="119"/>
      <c r="P566" s="180">
        <f t="shared" si="354"/>
        <v>1500000</v>
      </c>
      <c r="Q566" s="180"/>
      <c r="R566" s="180"/>
      <c r="S566" s="188">
        <f t="shared" si="355"/>
        <v>1500000</v>
      </c>
      <c r="T566" s="133">
        <v>1500000</v>
      </c>
      <c r="U566" s="6"/>
      <c r="V566" s="119"/>
      <c r="W566" s="180">
        <f t="shared" si="350"/>
        <v>1500000</v>
      </c>
      <c r="X566" s="321"/>
      <c r="Y566" s="184"/>
      <c r="Z566" s="180"/>
      <c r="AA566" s="184">
        <f t="shared" si="351"/>
        <v>1500000</v>
      </c>
      <c r="AB566" s="422">
        <f t="shared" si="330"/>
        <v>557</v>
      </c>
    </row>
    <row r="567" spans="1:28" customFormat="1">
      <c r="A567" s="12">
        <f t="shared" si="328"/>
        <v>558</v>
      </c>
      <c r="B567" s="7"/>
      <c r="C567" s="162"/>
      <c r="D567" s="158" t="s">
        <v>581</v>
      </c>
      <c r="E567" s="180"/>
      <c r="F567" s="133"/>
      <c r="G567" s="28"/>
      <c r="H567" s="192"/>
      <c r="I567" s="163"/>
      <c r="J567" s="163"/>
      <c r="K567" s="163"/>
      <c r="L567" s="187"/>
      <c r="M567" s="133"/>
      <c r="N567" s="6">
        <v>6200000</v>
      </c>
      <c r="O567" s="119"/>
      <c r="P567" s="180">
        <f t="shared" si="354"/>
        <v>6200000</v>
      </c>
      <c r="Q567" s="180"/>
      <c r="R567" s="180"/>
      <c r="S567" s="188">
        <f t="shared" si="355"/>
        <v>6200000</v>
      </c>
      <c r="T567" s="133"/>
      <c r="U567" s="6">
        <v>6200000</v>
      </c>
      <c r="V567" s="119"/>
      <c r="W567" s="180">
        <f t="shared" si="350"/>
        <v>6200000</v>
      </c>
      <c r="X567" s="321"/>
      <c r="Y567" s="184"/>
      <c r="Z567" s="180"/>
      <c r="AA567" s="184">
        <f t="shared" si="351"/>
        <v>6200000</v>
      </c>
      <c r="AB567" s="422">
        <f t="shared" si="330"/>
        <v>558</v>
      </c>
    </row>
    <row r="568" spans="1:28" customFormat="1">
      <c r="A568" s="12">
        <f t="shared" si="328"/>
        <v>559</v>
      </c>
      <c r="B568" s="7"/>
      <c r="C568" s="162"/>
      <c r="D568" s="158" t="s">
        <v>582</v>
      </c>
      <c r="E568" s="180"/>
      <c r="F568" s="133"/>
      <c r="G568" s="28"/>
      <c r="H568" s="192"/>
      <c r="I568" s="163"/>
      <c r="J568" s="163"/>
      <c r="K568" s="163"/>
      <c r="L568" s="187"/>
      <c r="M568" s="133"/>
      <c r="N568" s="6">
        <v>5860049</v>
      </c>
      <c r="O568" s="119"/>
      <c r="P568" s="180">
        <f t="shared" si="354"/>
        <v>5860049</v>
      </c>
      <c r="Q568" s="180"/>
      <c r="R568" s="180"/>
      <c r="S568" s="188">
        <f t="shared" si="355"/>
        <v>5860049</v>
      </c>
      <c r="T568" s="133"/>
      <c r="U568" s="6">
        <v>5860049</v>
      </c>
      <c r="V568" s="119"/>
      <c r="W568" s="180">
        <f t="shared" si="350"/>
        <v>5860049</v>
      </c>
      <c r="X568" s="321"/>
      <c r="Y568" s="184"/>
      <c r="Z568" s="180"/>
      <c r="AA568" s="184">
        <f t="shared" si="351"/>
        <v>5860049</v>
      </c>
      <c r="AB568" s="422">
        <f t="shared" si="330"/>
        <v>559</v>
      </c>
    </row>
    <row r="569" spans="1:28" customFormat="1">
      <c r="A569" s="12">
        <f t="shared" si="328"/>
        <v>560</v>
      </c>
      <c r="B569" s="7"/>
      <c r="C569" s="162"/>
      <c r="D569" s="158" t="s">
        <v>583</v>
      </c>
      <c r="E569" s="180"/>
      <c r="F569" s="133"/>
      <c r="G569" s="28"/>
      <c r="H569" s="192"/>
      <c r="I569" s="163"/>
      <c r="J569" s="163"/>
      <c r="K569" s="163"/>
      <c r="L569" s="187"/>
      <c r="M569" s="133"/>
      <c r="N569" s="6">
        <v>2000000</v>
      </c>
      <c r="O569" s="119"/>
      <c r="P569" s="180">
        <f t="shared" si="354"/>
        <v>2000000</v>
      </c>
      <c r="Q569" s="180"/>
      <c r="R569" s="180"/>
      <c r="S569" s="188">
        <f t="shared" si="355"/>
        <v>2000000</v>
      </c>
      <c r="T569" s="133"/>
      <c r="U569" s="6">
        <v>2000000</v>
      </c>
      <c r="V569" s="119"/>
      <c r="W569" s="180">
        <f t="shared" si="350"/>
        <v>2000000</v>
      </c>
      <c r="X569" s="321"/>
      <c r="Y569" s="184"/>
      <c r="Z569" s="180"/>
      <c r="AA569" s="184">
        <f t="shared" si="351"/>
        <v>2000000</v>
      </c>
      <c r="AB569" s="422">
        <f t="shared" si="330"/>
        <v>560</v>
      </c>
    </row>
    <row r="570" spans="1:28" customFormat="1">
      <c r="A570" s="12">
        <f t="shared" si="328"/>
        <v>561</v>
      </c>
      <c r="B570" s="7"/>
      <c r="C570" s="162"/>
      <c r="D570" s="158" t="s">
        <v>584</v>
      </c>
      <c r="E570" s="180"/>
      <c r="F570" s="133"/>
      <c r="G570" s="28"/>
      <c r="H570" s="192"/>
      <c r="I570" s="163"/>
      <c r="J570" s="163"/>
      <c r="K570" s="163"/>
      <c r="L570" s="187"/>
      <c r="M570" s="133"/>
      <c r="N570" s="6">
        <v>3500000</v>
      </c>
      <c r="O570" s="119"/>
      <c r="P570" s="180">
        <f t="shared" si="354"/>
        <v>3500000</v>
      </c>
      <c r="Q570" s="180"/>
      <c r="R570" s="180"/>
      <c r="S570" s="188">
        <f t="shared" si="355"/>
        <v>3500000</v>
      </c>
      <c r="T570" s="133"/>
      <c r="U570" s="6">
        <v>3500000</v>
      </c>
      <c r="V570" s="119"/>
      <c r="W570" s="180">
        <f t="shared" si="350"/>
        <v>3500000</v>
      </c>
      <c r="X570" s="321"/>
      <c r="Y570" s="184"/>
      <c r="Z570" s="180"/>
      <c r="AA570" s="184">
        <f t="shared" si="351"/>
        <v>3500000</v>
      </c>
      <c r="AB570" s="422">
        <f t="shared" si="330"/>
        <v>561</v>
      </c>
    </row>
    <row r="571" spans="1:28" customFormat="1">
      <c r="A571" s="12">
        <f t="shared" si="328"/>
        <v>562</v>
      </c>
      <c r="B571" s="7"/>
      <c r="C571" s="162"/>
      <c r="D571" s="158" t="s">
        <v>585</v>
      </c>
      <c r="E571" s="180"/>
      <c r="F571" s="133"/>
      <c r="G571" s="28"/>
      <c r="H571" s="192"/>
      <c r="I571" s="163"/>
      <c r="J571" s="163"/>
      <c r="K571" s="163"/>
      <c r="L571" s="187"/>
      <c r="M571" s="133"/>
      <c r="N571" s="6">
        <v>5000000</v>
      </c>
      <c r="O571" s="119"/>
      <c r="P571" s="180">
        <f t="shared" si="354"/>
        <v>5000000</v>
      </c>
      <c r="Q571" s="180"/>
      <c r="R571" s="180"/>
      <c r="S571" s="188">
        <f t="shared" si="355"/>
        <v>5000000</v>
      </c>
      <c r="T571" s="133"/>
      <c r="U571" s="6">
        <v>5000000</v>
      </c>
      <c r="V571" s="119"/>
      <c r="W571" s="180">
        <f t="shared" si="350"/>
        <v>5000000</v>
      </c>
      <c r="X571" s="321"/>
      <c r="Y571" s="184"/>
      <c r="Z571" s="180"/>
      <c r="AA571" s="184">
        <f t="shared" si="351"/>
        <v>5000000</v>
      </c>
      <c r="AB571" s="422">
        <f t="shared" si="330"/>
        <v>562</v>
      </c>
    </row>
    <row r="572" spans="1:28" customFormat="1">
      <c r="A572" s="12">
        <f t="shared" si="328"/>
        <v>563</v>
      </c>
      <c r="B572" s="7"/>
      <c r="C572" s="162"/>
      <c r="D572" s="158" t="s">
        <v>586</v>
      </c>
      <c r="E572" s="180"/>
      <c r="F572" s="133"/>
      <c r="G572" s="28"/>
      <c r="H572" s="192"/>
      <c r="I572" s="163"/>
      <c r="J572" s="163"/>
      <c r="K572" s="163"/>
      <c r="L572" s="187"/>
      <c r="M572" s="133"/>
      <c r="N572" s="6">
        <v>550000</v>
      </c>
      <c r="O572" s="119"/>
      <c r="P572" s="180">
        <f t="shared" si="354"/>
        <v>550000</v>
      </c>
      <c r="Q572" s="180"/>
      <c r="R572" s="180"/>
      <c r="S572" s="188">
        <f t="shared" si="355"/>
        <v>550000</v>
      </c>
      <c r="T572" s="133"/>
      <c r="U572" s="6">
        <v>550000</v>
      </c>
      <c r="V572" s="119"/>
      <c r="W572" s="180">
        <f t="shared" si="350"/>
        <v>550000</v>
      </c>
      <c r="X572" s="321"/>
      <c r="Y572" s="184"/>
      <c r="Z572" s="180"/>
      <c r="AA572" s="184">
        <f t="shared" si="351"/>
        <v>550000</v>
      </c>
      <c r="AB572" s="422">
        <f t="shared" si="330"/>
        <v>563</v>
      </c>
    </row>
    <row r="573" spans="1:28" customFormat="1">
      <c r="A573" s="12">
        <f t="shared" si="328"/>
        <v>564</v>
      </c>
      <c r="B573" s="7"/>
      <c r="C573" s="162"/>
      <c r="D573" s="158" t="s">
        <v>587</v>
      </c>
      <c r="E573" s="180"/>
      <c r="F573" s="133"/>
      <c r="G573" s="28"/>
      <c r="H573" s="192"/>
      <c r="I573" s="163"/>
      <c r="J573" s="163"/>
      <c r="K573" s="163"/>
      <c r="L573" s="187"/>
      <c r="M573" s="133"/>
      <c r="N573" s="6">
        <v>5000000</v>
      </c>
      <c r="O573" s="119"/>
      <c r="P573" s="180">
        <f t="shared" si="354"/>
        <v>5000000</v>
      </c>
      <c r="Q573" s="180"/>
      <c r="R573" s="180"/>
      <c r="S573" s="188">
        <f t="shared" si="355"/>
        <v>5000000</v>
      </c>
      <c r="T573" s="133"/>
      <c r="U573" s="6">
        <v>5000000</v>
      </c>
      <c r="V573" s="119"/>
      <c r="W573" s="180">
        <f t="shared" si="350"/>
        <v>5000000</v>
      </c>
      <c r="X573" s="321"/>
      <c r="Y573" s="184"/>
      <c r="Z573" s="180"/>
      <c r="AA573" s="184">
        <f t="shared" si="351"/>
        <v>5000000</v>
      </c>
      <c r="AB573" s="422">
        <f t="shared" si="330"/>
        <v>564</v>
      </c>
    </row>
    <row r="574" spans="1:28" customFormat="1">
      <c r="A574" s="12">
        <f t="shared" si="328"/>
        <v>565</v>
      </c>
      <c r="B574" s="7"/>
      <c r="C574" s="162"/>
      <c r="D574" s="158" t="s">
        <v>588</v>
      </c>
      <c r="E574" s="180"/>
      <c r="F574" s="133"/>
      <c r="G574" s="28"/>
      <c r="H574" s="192"/>
      <c r="I574" s="163"/>
      <c r="J574" s="163"/>
      <c r="K574" s="163"/>
      <c r="L574" s="187"/>
      <c r="M574" s="133"/>
      <c r="N574" s="6">
        <v>10000000</v>
      </c>
      <c r="O574" s="119"/>
      <c r="P574" s="180">
        <f t="shared" si="354"/>
        <v>10000000</v>
      </c>
      <c r="Q574" s="180"/>
      <c r="R574" s="180"/>
      <c r="S574" s="188">
        <f t="shared" si="355"/>
        <v>10000000</v>
      </c>
      <c r="T574" s="133"/>
      <c r="U574" s="6">
        <v>10000000</v>
      </c>
      <c r="V574" s="119"/>
      <c r="W574" s="180">
        <f t="shared" si="350"/>
        <v>10000000</v>
      </c>
      <c r="X574" s="321"/>
      <c r="Y574" s="184"/>
      <c r="Z574" s="180"/>
      <c r="AA574" s="184">
        <f t="shared" si="351"/>
        <v>10000000</v>
      </c>
      <c r="AB574" s="422">
        <f t="shared" si="330"/>
        <v>565</v>
      </c>
    </row>
    <row r="575" spans="1:28" customFormat="1">
      <c r="A575" s="12">
        <f t="shared" si="328"/>
        <v>566</v>
      </c>
      <c r="B575" s="7"/>
      <c r="C575" s="162"/>
      <c r="D575" s="158" t="s">
        <v>589</v>
      </c>
      <c r="E575" s="180"/>
      <c r="F575" s="133"/>
      <c r="G575" s="28"/>
      <c r="H575" s="192"/>
      <c r="I575" s="163"/>
      <c r="J575" s="163"/>
      <c r="K575" s="163"/>
      <c r="L575" s="187"/>
      <c r="M575" s="133"/>
      <c r="N575" s="6">
        <v>10000000</v>
      </c>
      <c r="O575" s="119"/>
      <c r="P575" s="180">
        <f t="shared" si="354"/>
        <v>10000000</v>
      </c>
      <c r="Q575" s="180"/>
      <c r="R575" s="180"/>
      <c r="S575" s="188">
        <f t="shared" si="355"/>
        <v>10000000</v>
      </c>
      <c r="T575" s="133"/>
      <c r="U575" s="6"/>
      <c r="V575" s="119">
        <v>100000</v>
      </c>
      <c r="W575" s="180">
        <f t="shared" si="350"/>
        <v>100000</v>
      </c>
      <c r="X575" s="321"/>
      <c r="Y575" s="184"/>
      <c r="Z575" s="180"/>
      <c r="AA575" s="184">
        <f t="shared" si="351"/>
        <v>100000</v>
      </c>
      <c r="AB575" s="422">
        <f t="shared" si="330"/>
        <v>566</v>
      </c>
    </row>
    <row r="576" spans="1:28" s="1" customFormat="1">
      <c r="A576" s="12">
        <f t="shared" si="328"/>
        <v>567</v>
      </c>
      <c r="B576" s="7"/>
      <c r="C576" s="7"/>
      <c r="D576" s="21"/>
      <c r="E576" s="117"/>
      <c r="F576" s="406"/>
      <c r="G576" s="6"/>
      <c r="H576" s="119"/>
      <c r="I576" s="117">
        <f t="shared" ref="I576:I582" si="356">SUM($E576,F576:H576)</f>
        <v>0</v>
      </c>
      <c r="J576" s="117"/>
      <c r="K576" s="117"/>
      <c r="L576" s="15">
        <f t="shared" ref="L576:L582" si="357">SUM(I576:K576)</f>
        <v>0</v>
      </c>
      <c r="M576" s="406"/>
      <c r="N576" s="6"/>
      <c r="O576" s="119"/>
      <c r="P576" s="117">
        <f t="shared" ref="P576:P582" si="358">SUM($E576,M576:O576)</f>
        <v>0</v>
      </c>
      <c r="Q576" s="117"/>
      <c r="R576" s="117"/>
      <c r="S576" s="15">
        <f t="shared" si="349"/>
        <v>0</v>
      </c>
      <c r="T576" s="133"/>
      <c r="U576" s="6"/>
      <c r="V576" s="119"/>
      <c r="W576" s="180">
        <f t="shared" si="350"/>
        <v>0</v>
      </c>
      <c r="X576" s="321"/>
      <c r="Y576" s="184"/>
      <c r="Z576" s="180"/>
      <c r="AA576" s="184">
        <f t="shared" si="351"/>
        <v>0</v>
      </c>
      <c r="AB576" s="422">
        <f t="shared" si="330"/>
        <v>567</v>
      </c>
    </row>
    <row r="577" spans="1:28" s="1" customFormat="1">
      <c r="A577" s="12">
        <f t="shared" si="328"/>
        <v>568</v>
      </c>
      <c r="B577" s="7"/>
      <c r="C577" s="7"/>
      <c r="D577" s="53" t="s">
        <v>75</v>
      </c>
      <c r="E577" s="117"/>
      <c r="F577" s="112"/>
      <c r="G577" s="39"/>
      <c r="H577" s="363"/>
      <c r="I577" s="117">
        <f t="shared" si="356"/>
        <v>0</v>
      </c>
      <c r="J577" s="117"/>
      <c r="K577" s="117"/>
      <c r="L577" s="15">
        <f t="shared" si="357"/>
        <v>0</v>
      </c>
      <c r="M577" s="112"/>
      <c r="N577" s="39"/>
      <c r="O577" s="363"/>
      <c r="P577" s="117">
        <f t="shared" si="358"/>
        <v>0</v>
      </c>
      <c r="Q577" s="117"/>
      <c r="R577" s="117"/>
      <c r="S577" s="15">
        <f t="shared" si="349"/>
        <v>0</v>
      </c>
      <c r="T577" s="112"/>
      <c r="U577" s="39"/>
      <c r="V577" s="184"/>
      <c r="W577" s="180">
        <f t="shared" si="350"/>
        <v>0</v>
      </c>
      <c r="X577" s="321"/>
      <c r="Y577" s="184"/>
      <c r="Z577" s="180"/>
      <c r="AA577" s="184">
        <f t="shared" si="351"/>
        <v>0</v>
      </c>
      <c r="AB577" s="422">
        <f t="shared" si="330"/>
        <v>568</v>
      </c>
    </row>
    <row r="578" spans="1:28" s="1" customFormat="1">
      <c r="A578" s="12">
        <f t="shared" si="328"/>
        <v>569</v>
      </c>
      <c r="B578" s="7"/>
      <c r="C578" s="7"/>
      <c r="D578" s="109"/>
      <c r="E578" s="117"/>
      <c r="F578" s="112"/>
      <c r="G578" s="39"/>
      <c r="H578" s="363"/>
      <c r="I578" s="117"/>
      <c r="J578" s="117"/>
      <c r="K578" s="117"/>
      <c r="L578" s="15"/>
      <c r="M578" s="112"/>
      <c r="N578" s="39"/>
      <c r="O578" s="363"/>
      <c r="P578" s="117"/>
      <c r="Q578" s="117"/>
      <c r="R578" s="117"/>
      <c r="S578" s="15"/>
      <c r="T578" s="112"/>
      <c r="U578" s="39"/>
      <c r="V578" s="184"/>
      <c r="W578" s="180">
        <f t="shared" si="350"/>
        <v>0</v>
      </c>
      <c r="X578" s="321"/>
      <c r="Y578" s="184"/>
      <c r="Z578" s="180"/>
      <c r="AA578" s="184">
        <f t="shared" si="351"/>
        <v>0</v>
      </c>
      <c r="AB578" s="422">
        <f t="shared" si="330"/>
        <v>569</v>
      </c>
    </row>
    <row r="579" spans="1:28" s="1" customFormat="1">
      <c r="A579" s="12">
        <f t="shared" si="328"/>
        <v>570</v>
      </c>
      <c r="B579" s="7"/>
      <c r="C579" s="7"/>
      <c r="D579" s="42"/>
      <c r="E579" s="117"/>
      <c r="F579" s="112"/>
      <c r="G579" s="39"/>
      <c r="H579" s="363"/>
      <c r="I579" s="117">
        <f t="shared" si="356"/>
        <v>0</v>
      </c>
      <c r="J579" s="117"/>
      <c r="K579" s="117"/>
      <c r="L579" s="15">
        <f t="shared" si="357"/>
        <v>0</v>
      </c>
      <c r="M579" s="112"/>
      <c r="N579" s="39"/>
      <c r="O579" s="363"/>
      <c r="P579" s="117">
        <f t="shared" si="358"/>
        <v>0</v>
      </c>
      <c r="Q579" s="117"/>
      <c r="R579" s="117"/>
      <c r="S579" s="15">
        <f t="shared" si="349"/>
        <v>0</v>
      </c>
      <c r="T579" s="112"/>
      <c r="U579" s="39"/>
      <c r="V579" s="184"/>
      <c r="W579" s="180">
        <f t="shared" si="350"/>
        <v>0</v>
      </c>
      <c r="X579" s="321"/>
      <c r="Y579" s="184"/>
      <c r="Z579" s="180"/>
      <c r="AA579" s="184">
        <f t="shared" si="351"/>
        <v>0</v>
      </c>
      <c r="AB579" s="422">
        <f t="shared" si="330"/>
        <v>570</v>
      </c>
    </row>
    <row r="580" spans="1:28" s="1" customFormat="1">
      <c r="A580" s="12">
        <f t="shared" si="328"/>
        <v>571</v>
      </c>
      <c r="B580" s="7"/>
      <c r="C580" s="7"/>
      <c r="D580" s="53" t="s">
        <v>63</v>
      </c>
      <c r="E580" s="117"/>
      <c r="F580" s="112"/>
      <c r="G580" s="39"/>
      <c r="H580" s="363"/>
      <c r="I580" s="117">
        <f t="shared" si="356"/>
        <v>0</v>
      </c>
      <c r="J580" s="117"/>
      <c r="K580" s="117"/>
      <c r="L580" s="15">
        <f t="shared" si="357"/>
        <v>0</v>
      </c>
      <c r="M580" s="112"/>
      <c r="N580" s="39"/>
      <c r="O580" s="363"/>
      <c r="P580" s="117">
        <f t="shared" si="358"/>
        <v>0</v>
      </c>
      <c r="Q580" s="117"/>
      <c r="R580" s="117"/>
      <c r="S580" s="15">
        <f t="shared" si="349"/>
        <v>0</v>
      </c>
      <c r="T580" s="112"/>
      <c r="U580" s="39"/>
      <c r="V580" s="363"/>
      <c r="W580" s="117">
        <f t="shared" si="350"/>
        <v>0</v>
      </c>
      <c r="X580" s="111"/>
      <c r="Y580" s="363"/>
      <c r="Z580" s="117"/>
      <c r="AA580" s="363">
        <f t="shared" si="351"/>
        <v>0</v>
      </c>
      <c r="AB580" s="422">
        <f t="shared" si="330"/>
        <v>571</v>
      </c>
    </row>
    <row r="581" spans="1:28" s="1" customFormat="1">
      <c r="A581" s="12">
        <f t="shared" si="328"/>
        <v>572</v>
      </c>
      <c r="B581" s="7"/>
      <c r="C581" s="7"/>
      <c r="D581" s="109"/>
      <c r="E581" s="117"/>
      <c r="F581" s="112"/>
      <c r="G581" s="39"/>
      <c r="H581" s="363"/>
      <c r="I581" s="117"/>
      <c r="J581" s="117"/>
      <c r="K581" s="117"/>
      <c r="L581" s="15"/>
      <c r="M581" s="112"/>
      <c r="N581" s="39"/>
      <c r="O581" s="363"/>
      <c r="P581" s="117"/>
      <c r="Q581" s="117"/>
      <c r="R581" s="117"/>
      <c r="S581" s="15"/>
      <c r="T581" s="112"/>
      <c r="U581" s="39"/>
      <c r="V581" s="363"/>
      <c r="W581" s="117">
        <f t="shared" si="350"/>
        <v>0</v>
      </c>
      <c r="X581" s="111"/>
      <c r="Y581" s="363"/>
      <c r="Z581" s="117"/>
      <c r="AA581" s="363">
        <f t="shared" si="351"/>
        <v>0</v>
      </c>
      <c r="AB581" s="422">
        <f t="shared" si="330"/>
        <v>572</v>
      </c>
    </row>
    <row r="582" spans="1:28" s="1" customFormat="1">
      <c r="A582" s="12">
        <f t="shared" si="328"/>
        <v>573</v>
      </c>
      <c r="B582" s="7"/>
      <c r="C582" s="7"/>
      <c r="D582" s="42"/>
      <c r="E582" s="117"/>
      <c r="F582" s="112"/>
      <c r="G582" s="39"/>
      <c r="H582" s="363"/>
      <c r="I582" s="117">
        <f t="shared" si="356"/>
        <v>0</v>
      </c>
      <c r="J582" s="117"/>
      <c r="K582" s="117"/>
      <c r="L582" s="15">
        <f t="shared" si="357"/>
        <v>0</v>
      </c>
      <c r="M582" s="112"/>
      <c r="N582" s="39"/>
      <c r="O582" s="363"/>
      <c r="P582" s="117">
        <f t="shared" si="358"/>
        <v>0</v>
      </c>
      <c r="Q582" s="117"/>
      <c r="R582" s="117"/>
      <c r="S582" s="15">
        <f t="shared" si="349"/>
        <v>0</v>
      </c>
      <c r="T582" s="112"/>
      <c r="U582" s="39"/>
      <c r="V582" s="363"/>
      <c r="W582" s="117">
        <f t="shared" si="350"/>
        <v>0</v>
      </c>
      <c r="X582" s="111"/>
      <c r="Y582" s="363"/>
      <c r="Z582" s="117"/>
      <c r="AA582" s="363">
        <f t="shared" si="351"/>
        <v>0</v>
      </c>
      <c r="AB582" s="422">
        <f t="shared" si="330"/>
        <v>573</v>
      </c>
    </row>
    <row r="583" spans="1:28" s="1" customFormat="1">
      <c r="A583" s="12">
        <f t="shared" si="328"/>
        <v>574</v>
      </c>
      <c r="B583" s="7"/>
      <c r="C583" s="7"/>
      <c r="D583" s="54" t="s">
        <v>40</v>
      </c>
      <c r="E583" s="314"/>
      <c r="F583" s="488">
        <f t="shared" ref="F583:V583" si="359">SUBTOTAL(9,F562:F582)</f>
        <v>28000000</v>
      </c>
      <c r="G583" s="55">
        <f t="shared" si="359"/>
        <v>10250000</v>
      </c>
      <c r="H583" s="285">
        <f t="shared" si="359"/>
        <v>0</v>
      </c>
      <c r="I583" s="504">
        <f t="shared" si="359"/>
        <v>38250000</v>
      </c>
      <c r="J583" s="504">
        <f t="shared" si="359"/>
        <v>0</v>
      </c>
      <c r="K583" s="504">
        <f t="shared" si="359"/>
        <v>0</v>
      </c>
      <c r="L583" s="56">
        <f t="shared" si="359"/>
        <v>38250000</v>
      </c>
      <c r="M583" s="488">
        <f t="shared" si="359"/>
        <v>11500000</v>
      </c>
      <c r="N583" s="55">
        <f t="shared" si="359"/>
        <v>56110049</v>
      </c>
      <c r="O583" s="285">
        <f t="shared" si="359"/>
        <v>17485305</v>
      </c>
      <c r="P583" s="504">
        <f t="shared" si="359"/>
        <v>85095354</v>
      </c>
      <c r="Q583" s="504">
        <f t="shared" si="359"/>
        <v>0</v>
      </c>
      <c r="R583" s="504">
        <f t="shared" si="359"/>
        <v>0</v>
      </c>
      <c r="S583" s="56">
        <f t="shared" si="359"/>
        <v>85095354</v>
      </c>
      <c r="T583" s="488">
        <f t="shared" si="359"/>
        <v>11500000</v>
      </c>
      <c r="U583" s="55">
        <f t="shared" si="359"/>
        <v>46110049</v>
      </c>
      <c r="V583" s="285">
        <f t="shared" si="359"/>
        <v>17485305</v>
      </c>
      <c r="W583" s="504">
        <f>SUBTOTAL(9,W562:W582)</f>
        <v>75095354</v>
      </c>
      <c r="X583" s="492">
        <f>SUBTOTAL(9,X562:X582)</f>
        <v>0</v>
      </c>
      <c r="Y583" s="478"/>
      <c r="Z583" s="504">
        <f>SUBTOTAL(9,Z562:Z582)</f>
        <v>0</v>
      </c>
      <c r="AA583" s="478">
        <f>SUBTOTAL(9,AA562:AA582)</f>
        <v>75095354</v>
      </c>
      <c r="AB583" s="422">
        <f t="shared" si="330"/>
        <v>574</v>
      </c>
    </row>
    <row r="584" spans="1:28" s="1" customFormat="1" ht="15.6" thickBot="1">
      <c r="A584" s="12">
        <f t="shared" si="328"/>
        <v>575</v>
      </c>
      <c r="B584" s="22"/>
      <c r="C584" s="22"/>
      <c r="D584" s="23" t="s">
        <v>161</v>
      </c>
      <c r="E584" s="303"/>
      <c r="F584" s="476">
        <f>SUBTOTAL(9,F560:F583,$E561:$E561)</f>
        <v>194552440</v>
      </c>
      <c r="G584" s="577"/>
      <c r="H584" s="571"/>
      <c r="I584" s="315">
        <f>SUBTOTAL(9,I560:I583)</f>
        <v>204802440</v>
      </c>
      <c r="J584" s="315">
        <f>SUBTOTAL(9,J560:J583)</f>
        <v>52614581</v>
      </c>
      <c r="K584" s="315">
        <f>SUBTOTAL(9,K560:K583)</f>
        <v>502130285</v>
      </c>
      <c r="L584" s="561">
        <f>SUBTOTAL(9,L560:L583)</f>
        <v>759547306</v>
      </c>
      <c r="M584" s="476">
        <f>SUBTOTAL(9,M560:M583,$E561:$E561)</f>
        <v>178052440</v>
      </c>
      <c r="N584" s="577"/>
      <c r="O584" s="571"/>
      <c r="P584" s="315">
        <f>SUBTOTAL(9,P560:P583)</f>
        <v>251647794</v>
      </c>
      <c r="Q584" s="315">
        <f>SUBTOTAL(9,Q560:Q583)</f>
        <v>52614581</v>
      </c>
      <c r="R584" s="315">
        <f>SUBTOTAL(9,R560:R583)</f>
        <v>502130285</v>
      </c>
      <c r="S584" s="561">
        <f>SUBTOTAL(9,S560:S583)</f>
        <v>806392660</v>
      </c>
      <c r="T584" s="476">
        <f>SUBTOTAL(9,T560:T583,$E561:$E561)</f>
        <v>178052440</v>
      </c>
      <c r="U584" s="386"/>
      <c r="V584" s="477"/>
      <c r="W584" s="315">
        <f>SUBTOTAL(9,W560:W583)</f>
        <v>241647794</v>
      </c>
      <c r="X584" s="521">
        <f>SUBTOTAL(9,X560:X583)</f>
        <v>52614581</v>
      </c>
      <c r="Y584" s="522">
        <f t="shared" ref="Y584:Z584" si="360">SUBTOTAL(9,Y560:Y583)</f>
        <v>0</v>
      </c>
      <c r="Z584" s="534">
        <f t="shared" si="360"/>
        <v>502130285</v>
      </c>
      <c r="AA584" s="522">
        <f>SUBTOTAL(9,AA560:AA583)</f>
        <v>796392660</v>
      </c>
      <c r="AB584" s="422">
        <f t="shared" si="330"/>
        <v>575</v>
      </c>
    </row>
    <row r="585" spans="1:28" s="1" customFormat="1" ht="15.6" thickTop="1">
      <c r="A585" s="12">
        <f t="shared" si="328"/>
        <v>576</v>
      </c>
      <c r="B585" s="4"/>
      <c r="C585" s="4"/>
      <c r="D585" s="14"/>
      <c r="E585" s="117"/>
      <c r="F585" s="406"/>
      <c r="G585" s="6"/>
      <c r="H585" s="363"/>
      <c r="I585" s="117">
        <f>SUM($E585,F585:H585)</f>
        <v>0</v>
      </c>
      <c r="J585" s="117"/>
      <c r="K585" s="117"/>
      <c r="L585" s="15">
        <f t="shared" ref="L585:L599" si="361">SUM(I585:K585)</f>
        <v>0</v>
      </c>
      <c r="M585" s="406"/>
      <c r="N585" s="6"/>
      <c r="O585" s="363"/>
      <c r="P585" s="117">
        <f>SUM($E585,M585:O585)</f>
        <v>0</v>
      </c>
      <c r="Q585" s="117"/>
      <c r="R585" s="117"/>
      <c r="S585" s="15">
        <f t="shared" ref="S585:S599" si="362">SUM(P585:R585)</f>
        <v>0</v>
      </c>
      <c r="T585" s="406"/>
      <c r="U585" s="6"/>
      <c r="V585" s="363"/>
      <c r="W585" s="117">
        <f t="shared" ref="W585:W599" si="363">SUM($E585,T585:V585)</f>
        <v>0</v>
      </c>
      <c r="X585" s="111"/>
      <c r="Y585" s="363"/>
      <c r="Z585" s="117"/>
      <c r="AA585" s="363">
        <f t="shared" ref="AA585:AA599" si="364">SUM(W585:Z585)</f>
        <v>0</v>
      </c>
      <c r="AB585" s="422">
        <f t="shared" si="330"/>
        <v>576</v>
      </c>
    </row>
    <row r="586" spans="1:28" customFormat="1">
      <c r="A586" s="12">
        <f t="shared" ref="A586:A649" si="365">ROW()-9</f>
        <v>577</v>
      </c>
      <c r="B586" s="7" t="s">
        <v>162</v>
      </c>
      <c r="C586" s="162">
        <v>26</v>
      </c>
      <c r="D586" s="146" t="s">
        <v>163</v>
      </c>
      <c r="E586" s="180">
        <v>2976823</v>
      </c>
      <c r="F586" s="133"/>
      <c r="G586" s="28"/>
      <c r="H586" s="153"/>
      <c r="I586" s="163">
        <f>SUM($E586,F586:H586)</f>
        <v>2976823</v>
      </c>
      <c r="J586" s="163">
        <v>897583</v>
      </c>
      <c r="K586" s="163">
        <v>1294158</v>
      </c>
      <c r="L586" s="187">
        <f>SUM(I586:K586)</f>
        <v>5168564</v>
      </c>
      <c r="M586" s="133"/>
      <c r="N586" s="6"/>
      <c r="O586" s="184"/>
      <c r="P586" s="180">
        <f>SUM($E586,M586:O586)</f>
        <v>2976823</v>
      </c>
      <c r="Q586" s="163">
        <v>897583</v>
      </c>
      <c r="R586" s="163">
        <v>1294158</v>
      </c>
      <c r="S586" s="188">
        <f>SUM(P586:R586)</f>
        <v>5168564</v>
      </c>
      <c r="T586" s="133"/>
      <c r="U586" s="6"/>
      <c r="V586" s="184"/>
      <c r="W586" s="180">
        <f t="shared" si="363"/>
        <v>2976823</v>
      </c>
      <c r="X586" s="149">
        <v>897583</v>
      </c>
      <c r="Y586" s="153"/>
      <c r="Z586" s="163">
        <v>1294158</v>
      </c>
      <c r="AA586" s="184">
        <f t="shared" si="364"/>
        <v>5168564</v>
      </c>
      <c r="AB586" s="422">
        <f t="shared" si="330"/>
        <v>577</v>
      </c>
    </row>
    <row r="587" spans="1:28" customFormat="1">
      <c r="A587" s="12">
        <f t="shared" si="365"/>
        <v>578</v>
      </c>
      <c r="B587" s="7"/>
      <c r="C587" s="162"/>
      <c r="D587" s="191" t="s">
        <v>434</v>
      </c>
      <c r="E587" s="180"/>
      <c r="F587" s="133"/>
      <c r="G587" s="28"/>
      <c r="H587" s="153"/>
      <c r="I587" s="163">
        <f>SUM($E587,F587:H587)</f>
        <v>0</v>
      </c>
      <c r="J587" s="163"/>
      <c r="K587" s="163"/>
      <c r="L587" s="187">
        <f>SUM(I587:K587)</f>
        <v>0</v>
      </c>
      <c r="M587" s="133"/>
      <c r="N587" s="6"/>
      <c r="O587" s="184"/>
      <c r="P587" s="180">
        <f>SUM($E587,M587:O587)</f>
        <v>0</v>
      </c>
      <c r="Q587" s="180"/>
      <c r="R587" s="180"/>
      <c r="S587" s="188">
        <f>SUM(P587:R587)</f>
        <v>0</v>
      </c>
      <c r="T587" s="133"/>
      <c r="U587" s="6"/>
      <c r="V587" s="184"/>
      <c r="W587" s="180">
        <f t="shared" si="363"/>
        <v>0</v>
      </c>
      <c r="X587" s="321"/>
      <c r="Y587" s="184"/>
      <c r="Z587" s="180"/>
      <c r="AA587" s="184">
        <f t="shared" si="364"/>
        <v>0</v>
      </c>
      <c r="AB587" s="422">
        <f t="shared" si="330"/>
        <v>578</v>
      </c>
    </row>
    <row r="588" spans="1:28" s="154" customFormat="1">
      <c r="A588" s="12">
        <f t="shared" si="365"/>
        <v>579</v>
      </c>
      <c r="B588" s="7"/>
      <c r="C588" s="162"/>
      <c r="D588" s="158" t="s">
        <v>590</v>
      </c>
      <c r="E588" s="163"/>
      <c r="F588" s="132">
        <v>1388000</v>
      </c>
      <c r="G588" s="129"/>
      <c r="H588" s="153"/>
      <c r="I588" s="163">
        <f>SUM($E588,F588:H588)</f>
        <v>1388000</v>
      </c>
      <c r="J588" s="163"/>
      <c r="K588" s="163"/>
      <c r="L588" s="187">
        <f>SUM(I588:K588)</f>
        <v>1388000</v>
      </c>
      <c r="M588" s="133"/>
      <c r="N588" s="6">
        <v>1000000</v>
      </c>
      <c r="O588" s="184"/>
      <c r="P588" s="180">
        <f>SUM($E588,M588:O588)</f>
        <v>1000000</v>
      </c>
      <c r="Q588" s="180"/>
      <c r="R588" s="180"/>
      <c r="S588" s="188">
        <f>SUM(P588:R588)</f>
        <v>1000000</v>
      </c>
      <c r="T588" s="133"/>
      <c r="U588" s="6">
        <v>1000000</v>
      </c>
      <c r="V588" s="184"/>
      <c r="W588" s="180">
        <f t="shared" si="363"/>
        <v>1000000</v>
      </c>
      <c r="X588" s="321"/>
      <c r="Y588" s="184"/>
      <c r="Z588" s="180"/>
      <c r="AA588" s="184">
        <f t="shared" si="364"/>
        <v>1000000</v>
      </c>
      <c r="AB588" s="422">
        <f t="shared" ref="AB588:AB651" si="366">A588</f>
        <v>579</v>
      </c>
    </row>
    <row r="589" spans="1:28" customFormat="1">
      <c r="A589" s="12">
        <f t="shared" si="365"/>
        <v>580</v>
      </c>
      <c r="B589" s="7"/>
      <c r="C589" s="162"/>
      <c r="D589" s="158" t="s">
        <v>591</v>
      </c>
      <c r="E589" s="163"/>
      <c r="F589" s="132"/>
      <c r="G589" s="129">
        <v>500000</v>
      </c>
      <c r="H589" s="153"/>
      <c r="I589" s="163">
        <f t="shared" ref="I589:I592" si="367">SUM($E589,F589:H589)</f>
        <v>500000</v>
      </c>
      <c r="J589" s="163"/>
      <c r="K589" s="163"/>
      <c r="L589" s="187">
        <f t="shared" ref="L589:L592" si="368">SUM(I589:K589)</f>
        <v>500000</v>
      </c>
      <c r="M589" s="112"/>
      <c r="N589" s="28">
        <v>500000</v>
      </c>
      <c r="O589" s="184"/>
      <c r="P589" s="180">
        <f t="shared" ref="P589:P592" si="369">SUM($E589,M589:O589)</f>
        <v>500000</v>
      </c>
      <c r="Q589" s="180"/>
      <c r="R589" s="180"/>
      <c r="S589" s="188">
        <f t="shared" ref="S589:S592" si="370">SUM(P589:R589)</f>
        <v>500000</v>
      </c>
      <c r="T589" s="112"/>
      <c r="U589" s="28">
        <v>500000</v>
      </c>
      <c r="V589" s="184"/>
      <c r="W589" s="180">
        <f t="shared" si="363"/>
        <v>500000</v>
      </c>
      <c r="X589" s="321"/>
      <c r="Y589" s="184"/>
      <c r="Z589" s="180"/>
      <c r="AA589" s="184">
        <f t="shared" si="364"/>
        <v>500000</v>
      </c>
      <c r="AB589" s="422">
        <f t="shared" si="366"/>
        <v>580</v>
      </c>
    </row>
    <row r="590" spans="1:28" customFormat="1">
      <c r="A590" s="12">
        <f t="shared" si="365"/>
        <v>581</v>
      </c>
      <c r="B590" s="7"/>
      <c r="C590" s="162"/>
      <c r="D590" s="158" t="s">
        <v>592</v>
      </c>
      <c r="E590" s="163"/>
      <c r="F590" s="132"/>
      <c r="G590" s="129">
        <v>50000</v>
      </c>
      <c r="H590" s="153"/>
      <c r="I590" s="163">
        <f t="shared" si="367"/>
        <v>50000</v>
      </c>
      <c r="J590" s="163"/>
      <c r="K590" s="163"/>
      <c r="L590" s="187">
        <f t="shared" si="368"/>
        <v>50000</v>
      </c>
      <c r="M590" s="112"/>
      <c r="N590" s="39">
        <v>100000</v>
      </c>
      <c r="O590" s="184"/>
      <c r="P590" s="180">
        <f t="shared" si="369"/>
        <v>100000</v>
      </c>
      <c r="Q590" s="180"/>
      <c r="R590" s="180"/>
      <c r="S590" s="188">
        <f t="shared" si="370"/>
        <v>100000</v>
      </c>
      <c r="T590" s="112"/>
      <c r="U590" s="39">
        <v>100000</v>
      </c>
      <c r="V590" s="184"/>
      <c r="W590" s="180">
        <f t="shared" si="363"/>
        <v>100000</v>
      </c>
      <c r="X590" s="321"/>
      <c r="Y590" s="184"/>
      <c r="Z590" s="180"/>
      <c r="AA590" s="184">
        <f t="shared" si="364"/>
        <v>100000</v>
      </c>
      <c r="AB590" s="422">
        <f t="shared" si="366"/>
        <v>581</v>
      </c>
    </row>
    <row r="591" spans="1:28" customFormat="1">
      <c r="A591" s="12">
        <f t="shared" si="365"/>
        <v>582</v>
      </c>
      <c r="B591" s="7"/>
      <c r="C591" s="162"/>
      <c r="D591" s="158" t="s">
        <v>593</v>
      </c>
      <c r="E591" s="180"/>
      <c r="F591" s="112"/>
      <c r="G591" s="39"/>
      <c r="H591" s="153"/>
      <c r="I591" s="163">
        <f t="shared" si="367"/>
        <v>0</v>
      </c>
      <c r="J591" s="163"/>
      <c r="K591" s="163"/>
      <c r="L591" s="187">
        <f t="shared" si="368"/>
        <v>0</v>
      </c>
      <c r="M591" s="112"/>
      <c r="N591" s="39">
        <v>1500000</v>
      </c>
      <c r="O591" s="184"/>
      <c r="P591" s="180">
        <f t="shared" si="369"/>
        <v>1500000</v>
      </c>
      <c r="Q591" s="180"/>
      <c r="R591" s="180"/>
      <c r="S591" s="188">
        <f t="shared" si="370"/>
        <v>1500000</v>
      </c>
      <c r="T591" s="112"/>
      <c r="U591" s="39">
        <v>1500000</v>
      </c>
      <c r="V591" s="184"/>
      <c r="W591" s="180">
        <f t="shared" si="363"/>
        <v>1500000</v>
      </c>
      <c r="X591" s="321"/>
      <c r="Y591" s="184"/>
      <c r="Z591" s="180"/>
      <c r="AA591" s="184">
        <f t="shared" si="364"/>
        <v>1500000</v>
      </c>
      <c r="AB591" s="422">
        <f t="shared" si="366"/>
        <v>582</v>
      </c>
    </row>
    <row r="592" spans="1:28" customFormat="1">
      <c r="A592" s="12">
        <f t="shared" si="365"/>
        <v>583</v>
      </c>
      <c r="B592" s="7"/>
      <c r="C592" s="162"/>
      <c r="D592" s="158" t="s">
        <v>594</v>
      </c>
      <c r="E592" s="180"/>
      <c r="F592" s="112"/>
      <c r="G592" s="39"/>
      <c r="H592" s="153"/>
      <c r="I592" s="163">
        <f t="shared" si="367"/>
        <v>0</v>
      </c>
      <c r="J592" s="163"/>
      <c r="K592" s="163"/>
      <c r="L592" s="187">
        <f t="shared" si="368"/>
        <v>0</v>
      </c>
      <c r="M592" s="112"/>
      <c r="N592" s="39">
        <v>3738510</v>
      </c>
      <c r="O592" s="184"/>
      <c r="P592" s="180">
        <f t="shared" si="369"/>
        <v>3738510</v>
      </c>
      <c r="Q592" s="180"/>
      <c r="R592" s="180"/>
      <c r="S592" s="188">
        <f t="shared" si="370"/>
        <v>3738510</v>
      </c>
      <c r="T592" s="112"/>
      <c r="U592" s="39">
        <v>3738510</v>
      </c>
      <c r="V592" s="184"/>
      <c r="W592" s="180">
        <f t="shared" si="363"/>
        <v>3738510</v>
      </c>
      <c r="X592" s="321"/>
      <c r="Y592" s="184"/>
      <c r="Z592" s="180"/>
      <c r="AA592" s="184">
        <f t="shared" si="364"/>
        <v>3738510</v>
      </c>
      <c r="AB592" s="422">
        <f t="shared" si="366"/>
        <v>583</v>
      </c>
    </row>
    <row r="593" spans="1:52" s="29" customFormat="1">
      <c r="A593" s="12">
        <f t="shared" si="365"/>
        <v>584</v>
      </c>
      <c r="B593" s="7"/>
      <c r="C593" s="7"/>
      <c r="D593" s="21"/>
      <c r="E593" s="117"/>
      <c r="F593" s="112"/>
      <c r="G593" s="39"/>
      <c r="H593" s="363"/>
      <c r="I593" s="117">
        <f t="shared" ref="I593:I597" si="371">SUM($E593,F593:H593)</f>
        <v>0</v>
      </c>
      <c r="J593" s="117"/>
      <c r="K593" s="117"/>
      <c r="L593" s="15">
        <f t="shared" si="361"/>
        <v>0</v>
      </c>
      <c r="M593" s="112"/>
      <c r="N593" s="39"/>
      <c r="O593" s="363"/>
      <c r="P593" s="117">
        <f t="shared" ref="P593:P597" si="372">SUM($E593,M593:O593)</f>
        <v>0</v>
      </c>
      <c r="Q593" s="117"/>
      <c r="R593" s="117"/>
      <c r="S593" s="15">
        <f t="shared" si="362"/>
        <v>0</v>
      </c>
      <c r="T593" s="112"/>
      <c r="U593" s="39"/>
      <c r="V593" s="184"/>
      <c r="W593" s="180">
        <f t="shared" si="363"/>
        <v>0</v>
      </c>
      <c r="X593" s="321"/>
      <c r="Y593" s="184"/>
      <c r="Z593" s="180"/>
      <c r="AA593" s="184">
        <f t="shared" si="364"/>
        <v>0</v>
      </c>
      <c r="AB593" s="422">
        <f t="shared" si="366"/>
        <v>584</v>
      </c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</row>
    <row r="594" spans="1:52" s="1" customFormat="1">
      <c r="A594" s="12">
        <f t="shared" si="365"/>
        <v>585</v>
      </c>
      <c r="B594" s="7"/>
      <c r="C594" s="7"/>
      <c r="D594" s="53" t="s">
        <v>75</v>
      </c>
      <c r="E594" s="115"/>
      <c r="F594" s="112"/>
      <c r="G594" s="39"/>
      <c r="H594" s="370"/>
      <c r="I594" s="117">
        <f t="shared" si="371"/>
        <v>0</v>
      </c>
      <c r="J594" s="115"/>
      <c r="K594" s="115"/>
      <c r="L594" s="15">
        <f t="shared" si="361"/>
        <v>0</v>
      </c>
      <c r="M594" s="112"/>
      <c r="N594" s="39"/>
      <c r="O594" s="370"/>
      <c r="P594" s="117">
        <f t="shared" si="372"/>
        <v>0</v>
      </c>
      <c r="Q594" s="115"/>
      <c r="R594" s="115"/>
      <c r="S594" s="15">
        <f t="shared" si="362"/>
        <v>0</v>
      </c>
      <c r="T594" s="112"/>
      <c r="U594" s="39"/>
      <c r="V594" s="153"/>
      <c r="W594" s="180">
        <f t="shared" si="363"/>
        <v>0</v>
      </c>
      <c r="X594" s="149"/>
      <c r="Y594" s="153"/>
      <c r="Z594" s="163"/>
      <c r="AA594" s="184">
        <f t="shared" si="364"/>
        <v>0</v>
      </c>
      <c r="AB594" s="422">
        <f t="shared" si="366"/>
        <v>585</v>
      </c>
    </row>
    <row r="595" spans="1:52" s="1" customFormat="1">
      <c r="A595" s="12">
        <f t="shared" si="365"/>
        <v>586</v>
      </c>
      <c r="B595" s="7"/>
      <c r="C595" s="7"/>
      <c r="D595" s="42"/>
      <c r="E595" s="117"/>
      <c r="F595" s="112"/>
      <c r="G595" s="39"/>
      <c r="H595" s="363"/>
      <c r="I595" s="117">
        <f t="shared" si="371"/>
        <v>0</v>
      </c>
      <c r="J595" s="117"/>
      <c r="K595" s="117"/>
      <c r="L595" s="15">
        <f t="shared" si="361"/>
        <v>0</v>
      </c>
      <c r="M595" s="112"/>
      <c r="N595" s="39"/>
      <c r="O595" s="363"/>
      <c r="P595" s="117">
        <f t="shared" si="372"/>
        <v>0</v>
      </c>
      <c r="Q595" s="117"/>
      <c r="R595" s="117"/>
      <c r="S595" s="15">
        <f t="shared" si="362"/>
        <v>0</v>
      </c>
      <c r="T595" s="112"/>
      <c r="U595" s="39"/>
      <c r="V595" s="153"/>
      <c r="W595" s="180">
        <f t="shared" si="363"/>
        <v>0</v>
      </c>
      <c r="X595" s="149"/>
      <c r="Y595" s="153"/>
      <c r="Z595" s="163"/>
      <c r="AA595" s="184">
        <f t="shared" si="364"/>
        <v>0</v>
      </c>
      <c r="AB595" s="422">
        <f t="shared" si="366"/>
        <v>586</v>
      </c>
    </row>
    <row r="596" spans="1:52" s="1" customFormat="1">
      <c r="A596" s="12">
        <f t="shared" si="365"/>
        <v>587</v>
      </c>
      <c r="B596" s="7"/>
      <c r="C596" s="7"/>
      <c r="D596" s="42"/>
      <c r="E596" s="117"/>
      <c r="F596" s="112"/>
      <c r="G596" s="39"/>
      <c r="H596" s="363"/>
      <c r="I596" s="117">
        <f t="shared" si="371"/>
        <v>0</v>
      </c>
      <c r="J596" s="117"/>
      <c r="K596" s="117"/>
      <c r="L596" s="15">
        <f t="shared" si="361"/>
        <v>0</v>
      </c>
      <c r="M596" s="112"/>
      <c r="N596" s="39"/>
      <c r="O596" s="363"/>
      <c r="P596" s="117">
        <f t="shared" si="372"/>
        <v>0</v>
      </c>
      <c r="Q596" s="117"/>
      <c r="R596" s="117"/>
      <c r="S596" s="15">
        <f t="shared" si="362"/>
        <v>0</v>
      </c>
      <c r="T596" s="112"/>
      <c r="U596" s="39"/>
      <c r="V596" s="363"/>
      <c r="W596" s="117">
        <f t="shared" si="363"/>
        <v>0</v>
      </c>
      <c r="X596" s="111"/>
      <c r="Y596" s="363"/>
      <c r="Z596" s="117"/>
      <c r="AA596" s="363">
        <f t="shared" si="364"/>
        <v>0</v>
      </c>
      <c r="AB596" s="422">
        <f t="shared" si="366"/>
        <v>587</v>
      </c>
    </row>
    <row r="597" spans="1:52" s="1" customFormat="1">
      <c r="A597" s="12">
        <f t="shared" si="365"/>
        <v>588</v>
      </c>
      <c r="B597" s="7"/>
      <c r="C597" s="7"/>
      <c r="D597" s="53" t="s">
        <v>63</v>
      </c>
      <c r="E597" s="117"/>
      <c r="F597" s="112"/>
      <c r="G597" s="39"/>
      <c r="H597" s="363"/>
      <c r="I597" s="117">
        <f t="shared" si="371"/>
        <v>0</v>
      </c>
      <c r="J597" s="117"/>
      <c r="K597" s="117"/>
      <c r="L597" s="15">
        <f t="shared" si="361"/>
        <v>0</v>
      </c>
      <c r="M597" s="112"/>
      <c r="N597" s="39"/>
      <c r="O597" s="363"/>
      <c r="P597" s="117">
        <f t="shared" si="372"/>
        <v>0</v>
      </c>
      <c r="Q597" s="117"/>
      <c r="R597" s="117"/>
      <c r="S597" s="15">
        <f t="shared" si="362"/>
        <v>0</v>
      </c>
      <c r="T597" s="112"/>
      <c r="U597" s="39"/>
      <c r="V597" s="363"/>
      <c r="W597" s="117">
        <f t="shared" si="363"/>
        <v>0</v>
      </c>
      <c r="X597" s="111"/>
      <c r="Y597" s="363"/>
      <c r="Z597" s="117"/>
      <c r="AA597" s="363">
        <f t="shared" si="364"/>
        <v>0</v>
      </c>
      <c r="AB597" s="422">
        <f t="shared" si="366"/>
        <v>588</v>
      </c>
    </row>
    <row r="598" spans="1:52" s="1" customFormat="1">
      <c r="A598" s="12">
        <f t="shared" si="365"/>
        <v>589</v>
      </c>
      <c r="B598" s="7"/>
      <c r="C598" s="7"/>
      <c r="D598" s="42"/>
      <c r="E598" s="117"/>
      <c r="F598" s="112"/>
      <c r="G598" s="39"/>
      <c r="H598" s="363"/>
      <c r="I598" s="117">
        <f>SUM($E598,F598:H598)</f>
        <v>0</v>
      </c>
      <c r="J598" s="117"/>
      <c r="K598" s="117"/>
      <c r="L598" s="15">
        <f t="shared" si="361"/>
        <v>0</v>
      </c>
      <c r="M598" s="112"/>
      <c r="N598" s="39"/>
      <c r="O598" s="363"/>
      <c r="P598" s="117">
        <f>SUM($E598,M598:O598)</f>
        <v>0</v>
      </c>
      <c r="Q598" s="117"/>
      <c r="R598" s="117"/>
      <c r="S598" s="15">
        <f t="shared" si="362"/>
        <v>0</v>
      </c>
      <c r="T598" s="112"/>
      <c r="U598" s="39"/>
      <c r="V598" s="363"/>
      <c r="W598" s="117">
        <f t="shared" si="363"/>
        <v>0</v>
      </c>
      <c r="X598" s="111"/>
      <c r="Y598" s="363"/>
      <c r="Z598" s="117"/>
      <c r="AA598" s="363">
        <f t="shared" si="364"/>
        <v>0</v>
      </c>
      <c r="AB598" s="422">
        <f t="shared" si="366"/>
        <v>589</v>
      </c>
    </row>
    <row r="599" spans="1:52" s="1" customFormat="1">
      <c r="A599" s="12">
        <f t="shared" si="365"/>
        <v>590</v>
      </c>
      <c r="B599" s="7"/>
      <c r="C599" s="7"/>
      <c r="D599" s="42"/>
      <c r="E599" s="117"/>
      <c r="F599" s="112"/>
      <c r="G599" s="39"/>
      <c r="H599" s="363"/>
      <c r="I599" s="117">
        <f>SUM($E599,F599:H599)</f>
        <v>0</v>
      </c>
      <c r="J599" s="117"/>
      <c r="K599" s="117"/>
      <c r="L599" s="15">
        <f t="shared" si="361"/>
        <v>0</v>
      </c>
      <c r="M599" s="112"/>
      <c r="N599" s="39"/>
      <c r="O599" s="363"/>
      <c r="P599" s="117">
        <f>SUM($E599,M599:O599)</f>
        <v>0</v>
      </c>
      <c r="Q599" s="117"/>
      <c r="R599" s="117"/>
      <c r="S599" s="15">
        <f t="shared" si="362"/>
        <v>0</v>
      </c>
      <c r="T599" s="112"/>
      <c r="U599" s="39"/>
      <c r="V599" s="363"/>
      <c r="W599" s="117">
        <f t="shared" si="363"/>
        <v>0</v>
      </c>
      <c r="X599" s="111"/>
      <c r="Y599" s="363"/>
      <c r="Z599" s="117"/>
      <c r="AA599" s="363">
        <f t="shared" si="364"/>
        <v>0</v>
      </c>
      <c r="AB599" s="422">
        <f t="shared" si="366"/>
        <v>590</v>
      </c>
    </row>
    <row r="600" spans="1:52" s="1" customFormat="1">
      <c r="A600" s="12">
        <f t="shared" si="365"/>
        <v>591</v>
      </c>
      <c r="B600" s="7"/>
      <c r="C600" s="7"/>
      <c r="D600" s="67" t="s">
        <v>40</v>
      </c>
      <c r="E600" s="117"/>
      <c r="F600" s="488">
        <f t="shared" ref="F600:L600" si="373">SUBTOTAL(9,F587:F599)</f>
        <v>1388000</v>
      </c>
      <c r="G600" s="55">
        <f t="shared" si="373"/>
        <v>550000</v>
      </c>
      <c r="H600" s="285">
        <f t="shared" si="373"/>
        <v>0</v>
      </c>
      <c r="I600" s="504">
        <f t="shared" si="373"/>
        <v>1938000</v>
      </c>
      <c r="J600" s="504">
        <f t="shared" si="373"/>
        <v>0</v>
      </c>
      <c r="K600" s="504">
        <f t="shared" si="373"/>
        <v>0</v>
      </c>
      <c r="L600" s="56">
        <f t="shared" si="373"/>
        <v>1938000</v>
      </c>
      <c r="M600" s="488">
        <f t="shared" ref="M600:S600" si="374">SUBTOTAL(9,M587:M599)</f>
        <v>0</v>
      </c>
      <c r="N600" s="55">
        <f t="shared" si="374"/>
        <v>6838510</v>
      </c>
      <c r="O600" s="285">
        <f t="shared" si="374"/>
        <v>0</v>
      </c>
      <c r="P600" s="504">
        <f t="shared" si="374"/>
        <v>6838510</v>
      </c>
      <c r="Q600" s="504">
        <f t="shared" si="374"/>
        <v>0</v>
      </c>
      <c r="R600" s="504">
        <f t="shared" si="374"/>
        <v>0</v>
      </c>
      <c r="S600" s="56">
        <f t="shared" si="374"/>
        <v>6838510</v>
      </c>
      <c r="T600" s="488">
        <f t="shared" ref="T600:AA600" si="375">SUBTOTAL(9,T587:T599)</f>
        <v>0</v>
      </c>
      <c r="U600" s="55">
        <f t="shared" si="375"/>
        <v>6838510</v>
      </c>
      <c r="V600" s="285">
        <f t="shared" si="375"/>
        <v>0</v>
      </c>
      <c r="W600" s="504">
        <f t="shared" si="375"/>
        <v>6838510</v>
      </c>
      <c r="X600" s="492">
        <f t="shared" si="375"/>
        <v>0</v>
      </c>
      <c r="Y600" s="478"/>
      <c r="Z600" s="504">
        <f t="shared" si="375"/>
        <v>0</v>
      </c>
      <c r="AA600" s="478">
        <f t="shared" si="375"/>
        <v>6838510</v>
      </c>
      <c r="AB600" s="422">
        <f t="shared" si="366"/>
        <v>591</v>
      </c>
    </row>
    <row r="601" spans="1:52" s="1" customFormat="1" ht="15.6" thickBot="1">
      <c r="A601" s="12">
        <f t="shared" si="365"/>
        <v>592</v>
      </c>
      <c r="B601" s="22"/>
      <c r="C601" s="22"/>
      <c r="D601" s="23" t="s">
        <v>164</v>
      </c>
      <c r="E601" s="303"/>
      <c r="F601" s="476">
        <f>SUBTOTAL(9,F585:F600,$E586:$E586)</f>
        <v>4364823</v>
      </c>
      <c r="G601" s="577"/>
      <c r="H601" s="571"/>
      <c r="I601" s="315">
        <f>SUBTOTAL(9,I585:I600)</f>
        <v>4914823</v>
      </c>
      <c r="J601" s="315">
        <f>SUBTOTAL(9,J585:J600)</f>
        <v>897583</v>
      </c>
      <c r="K601" s="315">
        <f>SUBTOTAL(9,K585:K600)</f>
        <v>1294158</v>
      </c>
      <c r="L601" s="561">
        <f>SUBTOTAL(9,L585:L600)</f>
        <v>7106564</v>
      </c>
      <c r="M601" s="476">
        <f>SUBTOTAL(9,M585:M600,$E586:$E586)</f>
        <v>2976823</v>
      </c>
      <c r="N601" s="577"/>
      <c r="O601" s="571"/>
      <c r="P601" s="315">
        <f>SUBTOTAL(9,P585:P600)</f>
        <v>9815333</v>
      </c>
      <c r="Q601" s="315">
        <f>SUBTOTAL(9,Q585:Q600)</f>
        <v>897583</v>
      </c>
      <c r="R601" s="315">
        <f>SUBTOTAL(9,R585:R600)</f>
        <v>1294158</v>
      </c>
      <c r="S601" s="561">
        <f>SUBTOTAL(9,S585:S600)</f>
        <v>12007074</v>
      </c>
      <c r="T601" s="476">
        <f>SUBTOTAL(9,T585:T600,$E586:$E586)</f>
        <v>2976823</v>
      </c>
      <c r="U601" s="386"/>
      <c r="V601" s="477"/>
      <c r="W601" s="315">
        <f>SUBTOTAL(9,W585:W600)</f>
        <v>9815333</v>
      </c>
      <c r="X601" s="521">
        <f>SUBTOTAL(9,X585:X600)</f>
        <v>897583</v>
      </c>
      <c r="Y601" s="522"/>
      <c r="Z601" s="534">
        <f>SUBTOTAL(9,Z585:Z600)</f>
        <v>1294158</v>
      </c>
      <c r="AA601" s="522">
        <f>SUBTOTAL(9,AA585:AA600)</f>
        <v>12007074</v>
      </c>
      <c r="AB601" s="422">
        <f t="shared" si="366"/>
        <v>592</v>
      </c>
    </row>
    <row r="602" spans="1:52" s="1" customFormat="1" ht="15.6" thickTop="1">
      <c r="A602" s="12">
        <f t="shared" si="365"/>
        <v>593</v>
      </c>
      <c r="B602" s="7"/>
      <c r="C602" s="7"/>
      <c r="D602" s="25"/>
      <c r="E602" s="117"/>
      <c r="F602" s="425"/>
      <c r="G602" s="26"/>
      <c r="H602" s="424"/>
      <c r="I602" s="117">
        <f>SUM($E602,F602:H602)</f>
        <v>0</v>
      </c>
      <c r="J602" s="304"/>
      <c r="K602" s="304"/>
      <c r="L602" s="27">
        <f t="shared" ref="L602:L612" si="376">SUM(I602:K602)</f>
        <v>0</v>
      </c>
      <c r="M602" s="425"/>
      <c r="N602" s="26"/>
      <c r="O602" s="424"/>
      <c r="P602" s="117">
        <f>SUM($E602,M602:O602)</f>
        <v>0</v>
      </c>
      <c r="Q602" s="304"/>
      <c r="R602" s="304"/>
      <c r="S602" s="27">
        <f t="shared" ref="S602:S612" si="377">SUM(P602:R602)</f>
        <v>0</v>
      </c>
      <c r="T602" s="425"/>
      <c r="U602" s="26"/>
      <c r="V602" s="424"/>
      <c r="W602" s="117">
        <f t="shared" ref="W602:W612" si="378">SUM($E602,T602:V602)</f>
        <v>0</v>
      </c>
      <c r="X602" s="426"/>
      <c r="Y602" s="424"/>
      <c r="Z602" s="304"/>
      <c r="AA602" s="424">
        <f t="shared" ref="AA602:AA612" si="379">SUM(W602:Z602)</f>
        <v>0</v>
      </c>
      <c r="AB602" s="422">
        <f t="shared" si="366"/>
        <v>593</v>
      </c>
    </row>
    <row r="603" spans="1:52" customFormat="1">
      <c r="A603" s="12">
        <f t="shared" si="365"/>
        <v>594</v>
      </c>
      <c r="B603" s="7" t="s">
        <v>165</v>
      </c>
      <c r="C603" s="162">
        <v>27</v>
      </c>
      <c r="D603" s="146" t="s">
        <v>166</v>
      </c>
      <c r="E603" s="163">
        <v>15416200</v>
      </c>
      <c r="F603" s="133"/>
      <c r="G603" s="28"/>
      <c r="H603" s="153"/>
      <c r="I603" s="163">
        <f>SUM($E603,F603:H603)</f>
        <v>15416200</v>
      </c>
      <c r="J603" s="163">
        <v>2701146</v>
      </c>
      <c r="K603" s="163">
        <v>267000</v>
      </c>
      <c r="L603" s="187">
        <f>SUM(I603:K603)</f>
        <v>18384346</v>
      </c>
      <c r="M603" s="133"/>
      <c r="N603" s="6"/>
      <c r="O603" s="184"/>
      <c r="P603" s="180">
        <f>SUM($E603,M603:O603)</f>
        <v>15416200</v>
      </c>
      <c r="Q603" s="163">
        <v>2701146</v>
      </c>
      <c r="R603" s="163">
        <v>267000</v>
      </c>
      <c r="S603" s="188">
        <f>SUM(P603:R603)</f>
        <v>18384346</v>
      </c>
      <c r="T603" s="133"/>
      <c r="U603" s="6"/>
      <c r="V603" s="184"/>
      <c r="W603" s="180">
        <f t="shared" si="378"/>
        <v>15416200</v>
      </c>
      <c r="X603" s="149">
        <v>2701146</v>
      </c>
      <c r="Y603" s="153"/>
      <c r="Z603" s="163">
        <v>267000</v>
      </c>
      <c r="AA603" s="184">
        <f t="shared" si="379"/>
        <v>18384346</v>
      </c>
      <c r="AB603" s="422">
        <f t="shared" si="366"/>
        <v>594</v>
      </c>
    </row>
    <row r="604" spans="1:52" customFormat="1">
      <c r="A604" s="12">
        <f t="shared" si="365"/>
        <v>595</v>
      </c>
      <c r="B604" s="7"/>
      <c r="C604" s="162"/>
      <c r="D604" s="191" t="s">
        <v>434</v>
      </c>
      <c r="E604" s="180"/>
      <c r="F604" s="133"/>
      <c r="G604" s="28"/>
      <c r="H604" s="153"/>
      <c r="I604" s="163">
        <f>SUM($E604,F604:H604)</f>
        <v>0</v>
      </c>
      <c r="J604" s="163"/>
      <c r="K604" s="163"/>
      <c r="L604" s="187">
        <f>SUM(I604:K604)</f>
        <v>0</v>
      </c>
      <c r="M604" s="133"/>
      <c r="N604" s="6"/>
      <c r="O604" s="184"/>
      <c r="P604" s="180">
        <f>SUM($E604,M604:O604)</f>
        <v>0</v>
      </c>
      <c r="Q604" s="180"/>
      <c r="R604" s="180"/>
      <c r="S604" s="188">
        <f>SUM(P604:R604)</f>
        <v>0</v>
      </c>
      <c r="T604" s="133"/>
      <c r="U604" s="6"/>
      <c r="V604" s="184"/>
      <c r="W604" s="180">
        <f t="shared" si="378"/>
        <v>0</v>
      </c>
      <c r="X604" s="321"/>
      <c r="Y604" s="184"/>
      <c r="Z604" s="180"/>
      <c r="AA604" s="184">
        <f t="shared" si="379"/>
        <v>0</v>
      </c>
      <c r="AB604" s="422">
        <f t="shared" si="366"/>
        <v>595</v>
      </c>
    </row>
    <row r="605" spans="1:52" customFormat="1">
      <c r="A605" s="12">
        <f t="shared" si="365"/>
        <v>596</v>
      </c>
      <c r="B605" s="7"/>
      <c r="C605" s="162"/>
      <c r="D605" s="158" t="s">
        <v>595</v>
      </c>
      <c r="E605" s="163"/>
      <c r="F605" s="132"/>
      <c r="G605" s="39"/>
      <c r="H605" s="153"/>
      <c r="I605" s="163">
        <f t="shared" ref="I605" si="380">SUM($E605,F605:H605)</f>
        <v>0</v>
      </c>
      <c r="J605" s="163"/>
      <c r="K605" s="163"/>
      <c r="L605" s="187">
        <f t="shared" ref="L605" si="381">SUM(I605:K605)</f>
        <v>0</v>
      </c>
      <c r="M605" s="112">
        <v>1015382</v>
      </c>
      <c r="N605" s="39"/>
      <c r="O605" s="184"/>
      <c r="P605" s="180">
        <f t="shared" ref="P605" si="382">SUM($E605,M605:O605)</f>
        <v>1015382</v>
      </c>
      <c r="Q605" s="180"/>
      <c r="R605" s="180"/>
      <c r="S605" s="188">
        <f t="shared" ref="S605" si="383">SUM(P605:R605)</f>
        <v>1015382</v>
      </c>
      <c r="T605" s="112">
        <v>1015382</v>
      </c>
      <c r="U605" s="39"/>
      <c r="V605" s="184"/>
      <c r="W605" s="180">
        <f t="shared" si="378"/>
        <v>1015382</v>
      </c>
      <c r="X605" s="321"/>
      <c r="Y605" s="184"/>
      <c r="Z605" s="180"/>
      <c r="AA605" s="184">
        <f t="shared" si="379"/>
        <v>1015382</v>
      </c>
      <c r="AB605" s="422">
        <f t="shared" si="366"/>
        <v>596</v>
      </c>
    </row>
    <row r="606" spans="1:52" s="1" customFormat="1">
      <c r="A606" s="12">
        <f t="shared" si="365"/>
        <v>597</v>
      </c>
      <c r="B606" s="7"/>
      <c r="C606" s="7"/>
      <c r="D606" s="42"/>
      <c r="E606" s="117"/>
      <c r="F606" s="112"/>
      <c r="G606" s="39"/>
      <c r="H606" s="363"/>
      <c r="I606" s="117">
        <f t="shared" ref="I606:I612" si="384">SUM($E606,F606:H606)</f>
        <v>0</v>
      </c>
      <c r="J606" s="117"/>
      <c r="K606" s="117"/>
      <c r="L606" s="15">
        <f t="shared" si="376"/>
        <v>0</v>
      </c>
      <c r="M606" s="112"/>
      <c r="N606" s="39"/>
      <c r="O606" s="363"/>
      <c r="P606" s="117">
        <f t="shared" ref="P606:P609" si="385">SUM($E606,M606:O606)</f>
        <v>0</v>
      </c>
      <c r="Q606" s="117"/>
      <c r="R606" s="117"/>
      <c r="S606" s="15">
        <f t="shared" si="377"/>
        <v>0</v>
      </c>
      <c r="T606" s="112"/>
      <c r="U606" s="39"/>
      <c r="V606" s="184"/>
      <c r="W606" s="180">
        <f t="shared" si="378"/>
        <v>0</v>
      </c>
      <c r="X606" s="321"/>
      <c r="Y606" s="184"/>
      <c r="Z606" s="180"/>
      <c r="AA606" s="184">
        <f t="shared" si="379"/>
        <v>0</v>
      </c>
      <c r="AB606" s="422">
        <f t="shared" si="366"/>
        <v>597</v>
      </c>
    </row>
    <row r="607" spans="1:52" s="1" customFormat="1">
      <c r="A607" s="12">
        <f t="shared" si="365"/>
        <v>598</v>
      </c>
      <c r="B607" s="7"/>
      <c r="C607" s="7"/>
      <c r="D607" s="53" t="s">
        <v>167</v>
      </c>
      <c r="E607" s="117"/>
      <c r="F607" s="112"/>
      <c r="G607" s="39"/>
      <c r="H607" s="363"/>
      <c r="I607" s="117">
        <f t="shared" si="384"/>
        <v>0</v>
      </c>
      <c r="J607" s="117"/>
      <c r="K607" s="117"/>
      <c r="L607" s="15">
        <f t="shared" si="376"/>
        <v>0</v>
      </c>
      <c r="M607" s="112"/>
      <c r="N607" s="39"/>
      <c r="O607" s="363"/>
      <c r="P607" s="117">
        <f t="shared" si="385"/>
        <v>0</v>
      </c>
      <c r="Q607" s="117"/>
      <c r="R607" s="117"/>
      <c r="S607" s="15">
        <f t="shared" si="377"/>
        <v>0</v>
      </c>
      <c r="T607" s="112"/>
      <c r="U607" s="39"/>
      <c r="V607" s="184"/>
      <c r="W607" s="180">
        <f t="shared" si="378"/>
        <v>0</v>
      </c>
      <c r="X607" s="321"/>
      <c r="Y607" s="184"/>
      <c r="Z607" s="180"/>
      <c r="AA607" s="184">
        <f t="shared" si="379"/>
        <v>0</v>
      </c>
      <c r="AB607" s="422">
        <f t="shared" si="366"/>
        <v>598</v>
      </c>
    </row>
    <row r="608" spans="1:52" s="1" customFormat="1">
      <c r="A608" s="12">
        <f t="shared" si="365"/>
        <v>599</v>
      </c>
      <c r="B608" s="7"/>
      <c r="C608" s="7"/>
      <c r="D608" s="42"/>
      <c r="E608" s="117"/>
      <c r="F608" s="112"/>
      <c r="G608" s="39"/>
      <c r="H608" s="363"/>
      <c r="I608" s="117">
        <f t="shared" si="384"/>
        <v>0</v>
      </c>
      <c r="J608" s="117"/>
      <c r="K608" s="117"/>
      <c r="L608" s="15">
        <f t="shared" si="376"/>
        <v>0</v>
      </c>
      <c r="M608" s="112"/>
      <c r="N608" s="39"/>
      <c r="O608" s="363"/>
      <c r="P608" s="117">
        <f t="shared" si="385"/>
        <v>0</v>
      </c>
      <c r="Q608" s="117"/>
      <c r="R608" s="117"/>
      <c r="S608" s="15">
        <f t="shared" si="377"/>
        <v>0</v>
      </c>
      <c r="T608" s="112"/>
      <c r="U608" s="39"/>
      <c r="V608" s="184"/>
      <c r="W608" s="180">
        <f t="shared" si="378"/>
        <v>0</v>
      </c>
      <c r="X608" s="321"/>
      <c r="Y608" s="184"/>
      <c r="Z608" s="180"/>
      <c r="AA608" s="184">
        <f t="shared" si="379"/>
        <v>0</v>
      </c>
      <c r="AB608" s="422">
        <f t="shared" si="366"/>
        <v>599</v>
      </c>
    </row>
    <row r="609" spans="1:28" s="1" customFormat="1">
      <c r="A609" s="12">
        <f t="shared" si="365"/>
        <v>600</v>
      </c>
      <c r="B609" s="7"/>
      <c r="C609" s="7"/>
      <c r="D609" s="42"/>
      <c r="E609" s="117"/>
      <c r="F609" s="112"/>
      <c r="G609" s="39"/>
      <c r="H609" s="363"/>
      <c r="I609" s="117">
        <f t="shared" si="384"/>
        <v>0</v>
      </c>
      <c r="J609" s="117"/>
      <c r="K609" s="117"/>
      <c r="L609" s="15">
        <f t="shared" si="376"/>
        <v>0</v>
      </c>
      <c r="M609" s="112"/>
      <c r="N609" s="39"/>
      <c r="O609" s="363"/>
      <c r="P609" s="117">
        <f t="shared" si="385"/>
        <v>0</v>
      </c>
      <c r="Q609" s="117"/>
      <c r="R609" s="117"/>
      <c r="S609" s="15">
        <f t="shared" si="377"/>
        <v>0</v>
      </c>
      <c r="T609" s="112"/>
      <c r="U609" s="39"/>
      <c r="V609" s="184"/>
      <c r="W609" s="180">
        <f t="shared" si="378"/>
        <v>0</v>
      </c>
      <c r="X609" s="321"/>
      <c r="Y609" s="184"/>
      <c r="Z609" s="180"/>
      <c r="AA609" s="184">
        <f t="shared" si="379"/>
        <v>0</v>
      </c>
      <c r="AB609" s="422">
        <f t="shared" si="366"/>
        <v>600</v>
      </c>
    </row>
    <row r="610" spans="1:28" s="1" customFormat="1">
      <c r="A610" s="12">
        <f t="shared" si="365"/>
        <v>601</v>
      </c>
      <c r="B610" s="7"/>
      <c r="C610" s="7"/>
      <c r="D610" s="53" t="s">
        <v>63</v>
      </c>
      <c r="E610" s="117"/>
      <c r="F610" s="112"/>
      <c r="G610" s="39"/>
      <c r="H610" s="363"/>
      <c r="I610" s="117">
        <f t="shared" si="384"/>
        <v>0</v>
      </c>
      <c r="J610" s="117"/>
      <c r="K610" s="117"/>
      <c r="L610" s="15">
        <f t="shared" si="376"/>
        <v>0</v>
      </c>
      <c r="M610" s="112"/>
      <c r="N610" s="39"/>
      <c r="O610" s="363"/>
      <c r="P610" s="117">
        <f>SUM($E610,M610:O610)</f>
        <v>0</v>
      </c>
      <c r="Q610" s="117"/>
      <c r="R610" s="117"/>
      <c r="S610" s="15">
        <f t="shared" si="377"/>
        <v>0</v>
      </c>
      <c r="T610" s="112"/>
      <c r="U610" s="39"/>
      <c r="V610" s="363"/>
      <c r="W610" s="117">
        <f t="shared" si="378"/>
        <v>0</v>
      </c>
      <c r="X610" s="111"/>
      <c r="Y610" s="363"/>
      <c r="Z610" s="117"/>
      <c r="AA610" s="424">
        <f t="shared" si="379"/>
        <v>0</v>
      </c>
      <c r="AB610" s="422">
        <f t="shared" si="366"/>
        <v>601</v>
      </c>
    </row>
    <row r="611" spans="1:28" s="1" customFormat="1">
      <c r="A611" s="12">
        <f t="shared" si="365"/>
        <v>602</v>
      </c>
      <c r="B611" s="7"/>
      <c r="C611" s="7"/>
      <c r="D611" s="53"/>
      <c r="E611" s="117"/>
      <c r="F611" s="112"/>
      <c r="G611" s="39"/>
      <c r="H611" s="363"/>
      <c r="I611" s="117"/>
      <c r="J611" s="117"/>
      <c r="K611" s="117"/>
      <c r="L611" s="15"/>
      <c r="M611" s="112"/>
      <c r="N611" s="39"/>
      <c r="O611" s="363"/>
      <c r="P611" s="117"/>
      <c r="Q611" s="117"/>
      <c r="R611" s="117"/>
      <c r="S611" s="15"/>
      <c r="T611" s="112"/>
      <c r="U611" s="39"/>
      <c r="V611" s="363"/>
      <c r="W611" s="117">
        <f t="shared" si="378"/>
        <v>0</v>
      </c>
      <c r="X611" s="111"/>
      <c r="Y611" s="363"/>
      <c r="Z611" s="117"/>
      <c r="AA611" s="424">
        <f t="shared" si="379"/>
        <v>0</v>
      </c>
      <c r="AB611" s="422">
        <f t="shared" si="366"/>
        <v>602</v>
      </c>
    </row>
    <row r="612" spans="1:28" s="1" customFormat="1">
      <c r="A612" s="12">
        <f t="shared" si="365"/>
        <v>603</v>
      </c>
      <c r="B612" s="7"/>
      <c r="C612" s="7"/>
      <c r="D612" s="54"/>
      <c r="E612" s="117"/>
      <c r="F612" s="110"/>
      <c r="G612" s="57"/>
      <c r="H612" s="489"/>
      <c r="I612" s="117">
        <f t="shared" si="384"/>
        <v>0</v>
      </c>
      <c r="J612" s="314"/>
      <c r="K612" s="314"/>
      <c r="L612" s="15">
        <f t="shared" si="376"/>
        <v>0</v>
      </c>
      <c r="M612" s="110"/>
      <c r="N612" s="57"/>
      <c r="O612" s="489"/>
      <c r="P612" s="117">
        <f>SUM($E612,M612:O612)</f>
        <v>0</v>
      </c>
      <c r="Q612" s="314"/>
      <c r="R612" s="314"/>
      <c r="S612" s="15">
        <f t="shared" si="377"/>
        <v>0</v>
      </c>
      <c r="T612" s="110"/>
      <c r="U612" s="57"/>
      <c r="V612" s="489"/>
      <c r="W612" s="117">
        <f t="shared" si="378"/>
        <v>0</v>
      </c>
      <c r="X612" s="520"/>
      <c r="Y612" s="489"/>
      <c r="Z612" s="314"/>
      <c r="AA612" s="363">
        <f t="shared" si="379"/>
        <v>0</v>
      </c>
      <c r="AB612" s="422">
        <f t="shared" si="366"/>
        <v>603</v>
      </c>
    </row>
    <row r="613" spans="1:28" s="1" customFormat="1">
      <c r="A613" s="12">
        <f t="shared" si="365"/>
        <v>604</v>
      </c>
      <c r="B613" s="7"/>
      <c r="C613" s="7"/>
      <c r="D613" s="54" t="s">
        <v>40</v>
      </c>
      <c r="E613" s="117"/>
      <c r="F613" s="488">
        <f t="shared" ref="F613:V613" si="386">SUBTOTAL(9,F604:F612)</f>
        <v>0</v>
      </c>
      <c r="G613" s="55">
        <f t="shared" si="386"/>
        <v>0</v>
      </c>
      <c r="H613" s="285">
        <f t="shared" si="386"/>
        <v>0</v>
      </c>
      <c r="I613" s="504">
        <f t="shared" si="386"/>
        <v>0</v>
      </c>
      <c r="J613" s="504">
        <f t="shared" si="386"/>
        <v>0</v>
      </c>
      <c r="K613" s="504">
        <f t="shared" si="386"/>
        <v>0</v>
      </c>
      <c r="L613" s="56">
        <f t="shared" si="386"/>
        <v>0</v>
      </c>
      <c r="M613" s="488">
        <f t="shared" si="386"/>
        <v>1015382</v>
      </c>
      <c r="N613" s="55">
        <f t="shared" si="386"/>
        <v>0</v>
      </c>
      <c r="O613" s="285">
        <f t="shared" si="386"/>
        <v>0</v>
      </c>
      <c r="P613" s="504">
        <f t="shared" si="386"/>
        <v>1015382</v>
      </c>
      <c r="Q613" s="504">
        <f t="shared" si="386"/>
        <v>0</v>
      </c>
      <c r="R613" s="504">
        <f t="shared" si="386"/>
        <v>0</v>
      </c>
      <c r="S613" s="56">
        <f t="shared" si="386"/>
        <v>1015382</v>
      </c>
      <c r="T613" s="488">
        <f t="shared" si="386"/>
        <v>1015382</v>
      </c>
      <c r="U613" s="55">
        <f t="shared" si="386"/>
        <v>0</v>
      </c>
      <c r="V613" s="285">
        <f t="shared" si="386"/>
        <v>0</v>
      </c>
      <c r="W613" s="504">
        <f>SUBTOTAL(9,W604:W612)</f>
        <v>1015382</v>
      </c>
      <c r="X613" s="492">
        <f>SUBTOTAL(9,X604:X612)</f>
        <v>0</v>
      </c>
      <c r="Y613" s="478"/>
      <c r="Z613" s="504">
        <f>SUBTOTAL(9,Z604:Z612)</f>
        <v>0</v>
      </c>
      <c r="AA613" s="478">
        <f>SUBTOTAL(9,AA604:AA612)</f>
        <v>1015382</v>
      </c>
      <c r="AB613" s="422">
        <f t="shared" si="366"/>
        <v>604</v>
      </c>
    </row>
    <row r="614" spans="1:28" s="1" customFormat="1" ht="15.6" thickBot="1">
      <c r="A614" s="12">
        <f t="shared" si="365"/>
        <v>605</v>
      </c>
      <c r="B614" s="22"/>
      <c r="C614" s="22"/>
      <c r="D614" s="23" t="s">
        <v>168</v>
      </c>
      <c r="E614" s="303"/>
      <c r="F614" s="476">
        <f>SUBTOTAL(9,F602:F613,$E603:$E603)</f>
        <v>15416200</v>
      </c>
      <c r="G614" s="577"/>
      <c r="H614" s="571"/>
      <c r="I614" s="315">
        <f>SUBTOTAL(9,I602:I613)</f>
        <v>15416200</v>
      </c>
      <c r="J614" s="315">
        <f>SUBTOTAL(9,J602:J613)</f>
        <v>2701146</v>
      </c>
      <c r="K614" s="315">
        <f>SUBTOTAL(9,K602:K613)</f>
        <v>267000</v>
      </c>
      <c r="L614" s="561">
        <f>SUBTOTAL(9,L602:L613)</f>
        <v>18384346</v>
      </c>
      <c r="M614" s="476">
        <f>SUBTOTAL(9,M602:M613,$E603:$E603)</f>
        <v>16431582</v>
      </c>
      <c r="N614" s="577"/>
      <c r="O614" s="571"/>
      <c r="P614" s="315">
        <f>SUBTOTAL(9,P602:P613)</f>
        <v>16431582</v>
      </c>
      <c r="Q614" s="315">
        <f>SUBTOTAL(9,Q602:Q613)</f>
        <v>2701146</v>
      </c>
      <c r="R614" s="315">
        <f>SUBTOTAL(9,R602:R613)</f>
        <v>267000</v>
      </c>
      <c r="S614" s="561">
        <f>SUBTOTAL(9,S602:S613)</f>
        <v>19399728</v>
      </c>
      <c r="T614" s="476">
        <f>SUBTOTAL(9,T602:T613,$E603:$E603)</f>
        <v>16431582</v>
      </c>
      <c r="U614" s="386"/>
      <c r="V614" s="477"/>
      <c r="W614" s="315">
        <f>SUBTOTAL(9,W602:W613)</f>
        <v>16431582</v>
      </c>
      <c r="X614" s="521">
        <f>SUBTOTAL(9,X602:X613)</f>
        <v>2701146</v>
      </c>
      <c r="Y614" s="522"/>
      <c r="Z614" s="534">
        <f>SUBTOTAL(9,Z602:Z613)</f>
        <v>267000</v>
      </c>
      <c r="AA614" s="522">
        <f>SUBTOTAL(9,AA602:AA613)</f>
        <v>19399728</v>
      </c>
      <c r="AB614" s="422">
        <f t="shared" si="366"/>
        <v>605</v>
      </c>
    </row>
    <row r="615" spans="1:28" s="1" customFormat="1" ht="15.6" thickTop="1">
      <c r="A615" s="12">
        <f t="shared" si="365"/>
        <v>606</v>
      </c>
      <c r="B615" s="7"/>
      <c r="C615" s="7"/>
      <c r="D615" s="25"/>
      <c r="E615" s="117"/>
      <c r="F615" s="425"/>
      <c r="G615" s="26"/>
      <c r="H615" s="424"/>
      <c r="I615" s="117">
        <f t="shared" ref="I615:I630" si="387">SUM($E615,F615:H615)</f>
        <v>0</v>
      </c>
      <c r="J615" s="304"/>
      <c r="K615" s="304"/>
      <c r="L615" s="27">
        <f t="shared" ref="L615:L630" si="388">SUM(I615:K615)</f>
        <v>0</v>
      </c>
      <c r="M615" s="425"/>
      <c r="N615" s="26"/>
      <c r="O615" s="424"/>
      <c r="P615" s="117">
        <f t="shared" ref="P615:P630" si="389">SUM($E615,M615:O615)</f>
        <v>0</v>
      </c>
      <c r="Q615" s="304"/>
      <c r="R615" s="304"/>
      <c r="S615" s="27">
        <f t="shared" ref="S615:S630" si="390">SUM(P615:R615)</f>
        <v>0</v>
      </c>
      <c r="T615" s="425"/>
      <c r="U615" s="26"/>
      <c r="V615" s="424"/>
      <c r="W615" s="117">
        <f t="shared" ref="W615:W630" si="391">SUM($E615,T615:V615)</f>
        <v>0</v>
      </c>
      <c r="X615" s="426"/>
      <c r="Y615" s="424"/>
      <c r="Z615" s="304"/>
      <c r="AA615" s="424">
        <f t="shared" ref="AA615:AA630" si="392">SUM(W615:Z615)</f>
        <v>0</v>
      </c>
      <c r="AB615" s="422">
        <f t="shared" si="366"/>
        <v>606</v>
      </c>
    </row>
    <row r="616" spans="1:28" customFormat="1">
      <c r="A616" s="12">
        <f t="shared" si="365"/>
        <v>607</v>
      </c>
      <c r="B616" s="7" t="s">
        <v>169</v>
      </c>
      <c r="C616" s="162">
        <v>28</v>
      </c>
      <c r="D616" s="146" t="s">
        <v>170</v>
      </c>
      <c r="E616" s="163">
        <v>4366187</v>
      </c>
      <c r="F616" s="133"/>
      <c r="G616" s="28"/>
      <c r="H616" s="153"/>
      <c r="I616" s="163">
        <f t="shared" si="387"/>
        <v>4366187</v>
      </c>
      <c r="J616" s="163">
        <v>1335641</v>
      </c>
      <c r="K616" s="163">
        <v>148707</v>
      </c>
      <c r="L616" s="187">
        <f t="shared" si="388"/>
        <v>5850535</v>
      </c>
      <c r="M616" s="133"/>
      <c r="N616" s="28"/>
      <c r="O616" s="153"/>
      <c r="P616" s="180">
        <f t="shared" si="389"/>
        <v>4366187</v>
      </c>
      <c r="Q616" s="163">
        <v>1335641</v>
      </c>
      <c r="R616" s="163">
        <v>148707</v>
      </c>
      <c r="S616" s="187">
        <f t="shared" si="390"/>
        <v>5850535</v>
      </c>
      <c r="T616" s="133"/>
      <c r="U616" s="28"/>
      <c r="V616" s="153"/>
      <c r="W616" s="180">
        <f t="shared" si="391"/>
        <v>4366187</v>
      </c>
      <c r="X616" s="149">
        <v>1335641</v>
      </c>
      <c r="Y616" s="153"/>
      <c r="Z616" s="163">
        <v>148707</v>
      </c>
      <c r="AA616" s="153">
        <f t="shared" si="392"/>
        <v>5850535</v>
      </c>
      <c r="AB616" s="422">
        <f t="shared" si="366"/>
        <v>607</v>
      </c>
    </row>
    <row r="617" spans="1:28" customFormat="1">
      <c r="A617" s="12">
        <f t="shared" si="365"/>
        <v>608</v>
      </c>
      <c r="B617" s="7"/>
      <c r="C617" s="162"/>
      <c r="D617" s="191" t="s">
        <v>434</v>
      </c>
      <c r="E617" s="163"/>
      <c r="F617" s="133"/>
      <c r="G617" s="28"/>
      <c r="H617" s="153"/>
      <c r="I617" s="163">
        <f t="shared" si="387"/>
        <v>0</v>
      </c>
      <c r="J617" s="163"/>
      <c r="K617" s="163"/>
      <c r="L617" s="187">
        <f t="shared" si="388"/>
        <v>0</v>
      </c>
      <c r="M617" s="133"/>
      <c r="N617" s="28"/>
      <c r="O617" s="153"/>
      <c r="P617" s="180">
        <f t="shared" si="389"/>
        <v>0</v>
      </c>
      <c r="Q617" s="163"/>
      <c r="R617" s="163"/>
      <c r="S617" s="187">
        <f t="shared" si="390"/>
        <v>0</v>
      </c>
      <c r="T617" s="133"/>
      <c r="U617" s="28"/>
      <c r="V617" s="153"/>
      <c r="W617" s="180">
        <f t="shared" si="391"/>
        <v>0</v>
      </c>
      <c r="X617" s="149"/>
      <c r="Y617" s="153"/>
      <c r="Z617" s="163"/>
      <c r="AA617" s="153">
        <f t="shared" si="392"/>
        <v>0</v>
      </c>
      <c r="AB617" s="422">
        <f t="shared" si="366"/>
        <v>608</v>
      </c>
    </row>
    <row r="618" spans="1:28" customFormat="1">
      <c r="A618" s="12">
        <f t="shared" si="365"/>
        <v>609</v>
      </c>
      <c r="B618" s="7"/>
      <c r="C618" s="162"/>
      <c r="D618" s="158" t="s">
        <v>596</v>
      </c>
      <c r="E618" s="163"/>
      <c r="F618" s="132"/>
      <c r="G618" s="129">
        <v>19000000</v>
      </c>
      <c r="H618" s="185"/>
      <c r="I618" s="163">
        <f t="shared" si="387"/>
        <v>19000000</v>
      </c>
      <c r="J618" s="163"/>
      <c r="K618" s="163"/>
      <c r="L618" s="187">
        <f t="shared" si="388"/>
        <v>19000000</v>
      </c>
      <c r="M618" s="133"/>
      <c r="N618" s="28">
        <v>19000000</v>
      </c>
      <c r="O618" s="153"/>
      <c r="P618" s="180">
        <f t="shared" si="389"/>
        <v>19000000</v>
      </c>
      <c r="Q618" s="163"/>
      <c r="R618" s="163"/>
      <c r="S618" s="187">
        <f t="shared" si="390"/>
        <v>19000000</v>
      </c>
      <c r="T618" s="133"/>
      <c r="U618" s="28">
        <v>19000000</v>
      </c>
      <c r="V618" s="153"/>
      <c r="W618" s="180">
        <f t="shared" si="391"/>
        <v>19000000</v>
      </c>
      <c r="X618" s="149"/>
      <c r="Y618" s="153"/>
      <c r="Z618" s="163"/>
      <c r="AA618" s="153">
        <f t="shared" si="392"/>
        <v>19000000</v>
      </c>
      <c r="AB618" s="422">
        <f t="shared" si="366"/>
        <v>609</v>
      </c>
    </row>
    <row r="619" spans="1:28" customFormat="1">
      <c r="A619" s="12">
        <f t="shared" si="365"/>
        <v>610</v>
      </c>
      <c r="B619" s="7"/>
      <c r="C619" s="162"/>
      <c r="D619" s="158" t="s">
        <v>597</v>
      </c>
      <c r="E619" s="163"/>
      <c r="F619" s="132"/>
      <c r="G619" s="129">
        <v>15000000</v>
      </c>
      <c r="H619" s="185"/>
      <c r="I619" s="163">
        <f t="shared" si="387"/>
        <v>15000000</v>
      </c>
      <c r="J619" s="163"/>
      <c r="K619" s="163"/>
      <c r="L619" s="187">
        <f t="shared" si="388"/>
        <v>15000000</v>
      </c>
      <c r="M619" s="133"/>
      <c r="N619" s="28">
        <v>7500000</v>
      </c>
      <c r="O619" s="153"/>
      <c r="P619" s="180">
        <f t="shared" si="389"/>
        <v>7500000</v>
      </c>
      <c r="Q619" s="163"/>
      <c r="R619" s="163"/>
      <c r="S619" s="187">
        <f t="shared" si="390"/>
        <v>7500000</v>
      </c>
      <c r="T619" s="133"/>
      <c r="U619" s="28">
        <v>7500000</v>
      </c>
      <c r="V619" s="153"/>
      <c r="W619" s="180">
        <f t="shared" si="391"/>
        <v>7500000</v>
      </c>
      <c r="X619" s="149"/>
      <c r="Y619" s="153"/>
      <c r="Z619" s="163"/>
      <c r="AA619" s="153">
        <f t="shared" si="392"/>
        <v>7500000</v>
      </c>
      <c r="AB619" s="422">
        <f t="shared" si="366"/>
        <v>610</v>
      </c>
    </row>
    <row r="620" spans="1:28" customFormat="1">
      <c r="A620" s="12">
        <f t="shared" si="365"/>
        <v>611</v>
      </c>
      <c r="B620" s="7"/>
      <c r="C620" s="162"/>
      <c r="D620" s="158" t="s">
        <v>598</v>
      </c>
      <c r="E620" s="163"/>
      <c r="F620" s="132"/>
      <c r="G620" s="129"/>
      <c r="H620" s="185"/>
      <c r="I620" s="163"/>
      <c r="J620" s="163"/>
      <c r="K620" s="163"/>
      <c r="L620" s="187"/>
      <c r="M620" s="133">
        <v>1000000</v>
      </c>
      <c r="N620" s="28"/>
      <c r="O620" s="153"/>
      <c r="P620" s="180">
        <f t="shared" si="389"/>
        <v>1000000</v>
      </c>
      <c r="Q620" s="163"/>
      <c r="R620" s="163"/>
      <c r="S620" s="187">
        <f t="shared" si="390"/>
        <v>1000000</v>
      </c>
      <c r="T620" s="133">
        <v>1000000</v>
      </c>
      <c r="U620" s="28"/>
      <c r="V620" s="153"/>
      <c r="W620" s="180">
        <f t="shared" si="391"/>
        <v>1000000</v>
      </c>
      <c r="X620" s="149"/>
      <c r="Y620" s="153"/>
      <c r="Z620" s="163"/>
      <c r="AA620" s="153">
        <f t="shared" si="392"/>
        <v>1000000</v>
      </c>
      <c r="AB620" s="422">
        <f t="shared" si="366"/>
        <v>611</v>
      </c>
    </row>
    <row r="621" spans="1:28" customFormat="1">
      <c r="A621" s="12">
        <f t="shared" si="365"/>
        <v>612</v>
      </c>
      <c r="B621" s="7"/>
      <c r="C621" s="162"/>
      <c r="D621" s="158" t="s">
        <v>599</v>
      </c>
      <c r="E621" s="163"/>
      <c r="F621" s="132"/>
      <c r="G621" s="129"/>
      <c r="H621" s="185"/>
      <c r="I621" s="163"/>
      <c r="J621" s="163"/>
      <c r="K621" s="163"/>
      <c r="L621" s="187"/>
      <c r="M621" s="133"/>
      <c r="N621" s="28">
        <v>1000000</v>
      </c>
      <c r="O621" s="153"/>
      <c r="P621" s="180">
        <f t="shared" si="389"/>
        <v>1000000</v>
      </c>
      <c r="Q621" s="163"/>
      <c r="R621" s="163"/>
      <c r="S621" s="187">
        <f t="shared" si="390"/>
        <v>1000000</v>
      </c>
      <c r="T621" s="133"/>
      <c r="U621" s="28">
        <v>1000000</v>
      </c>
      <c r="V621" s="153"/>
      <c r="W621" s="180">
        <f t="shared" si="391"/>
        <v>1000000</v>
      </c>
      <c r="X621" s="149"/>
      <c r="Y621" s="153"/>
      <c r="Z621" s="163"/>
      <c r="AA621" s="153">
        <f t="shared" si="392"/>
        <v>1000000</v>
      </c>
      <c r="AB621" s="422">
        <f t="shared" si="366"/>
        <v>612</v>
      </c>
    </row>
    <row r="622" spans="1:28" customFormat="1">
      <c r="A622" s="12">
        <f t="shared" si="365"/>
        <v>613</v>
      </c>
      <c r="B622" s="7"/>
      <c r="C622" s="162"/>
      <c r="D622" s="158" t="s">
        <v>600</v>
      </c>
      <c r="E622" s="163"/>
      <c r="F622" s="132"/>
      <c r="G622" s="129"/>
      <c r="H622" s="185"/>
      <c r="I622" s="163"/>
      <c r="J622" s="163"/>
      <c r="K622" s="163"/>
      <c r="L622" s="187"/>
      <c r="M622" s="133"/>
      <c r="N622" s="28">
        <v>500000</v>
      </c>
      <c r="O622" s="153"/>
      <c r="P622" s="180">
        <f t="shared" si="389"/>
        <v>500000</v>
      </c>
      <c r="Q622" s="163"/>
      <c r="R622" s="163"/>
      <c r="S622" s="187">
        <f t="shared" si="390"/>
        <v>500000</v>
      </c>
      <c r="T622" s="133"/>
      <c r="U622" s="28">
        <v>500000</v>
      </c>
      <c r="V622" s="153"/>
      <c r="W622" s="180">
        <f t="shared" si="391"/>
        <v>500000</v>
      </c>
      <c r="X622" s="149"/>
      <c r="Y622" s="153"/>
      <c r="Z622" s="163"/>
      <c r="AA622" s="153">
        <f t="shared" si="392"/>
        <v>500000</v>
      </c>
      <c r="AB622" s="422">
        <f t="shared" si="366"/>
        <v>613</v>
      </c>
    </row>
    <row r="623" spans="1:28" customFormat="1">
      <c r="A623" s="12">
        <f t="shared" si="365"/>
        <v>614</v>
      </c>
      <c r="B623" s="7"/>
      <c r="C623" s="162"/>
      <c r="D623" s="158" t="s">
        <v>601</v>
      </c>
      <c r="E623" s="163"/>
      <c r="F623" s="132"/>
      <c r="G623" s="129"/>
      <c r="H623" s="185"/>
      <c r="I623" s="163"/>
      <c r="J623" s="163"/>
      <c r="K623" s="163"/>
      <c r="L623" s="187"/>
      <c r="M623" s="133"/>
      <c r="N623" s="28">
        <v>500000</v>
      </c>
      <c r="O623" s="153"/>
      <c r="P623" s="180">
        <f t="shared" si="389"/>
        <v>500000</v>
      </c>
      <c r="Q623" s="163"/>
      <c r="R623" s="163"/>
      <c r="S623" s="187">
        <f t="shared" si="390"/>
        <v>500000</v>
      </c>
      <c r="T623" s="133"/>
      <c r="U623" s="28">
        <v>500000</v>
      </c>
      <c r="V623" s="153"/>
      <c r="W623" s="180">
        <f t="shared" si="391"/>
        <v>500000</v>
      </c>
      <c r="X623" s="149"/>
      <c r="Y623" s="153"/>
      <c r="Z623" s="163"/>
      <c r="AA623" s="153">
        <f t="shared" si="392"/>
        <v>500000</v>
      </c>
      <c r="AB623" s="422">
        <f t="shared" si="366"/>
        <v>614</v>
      </c>
    </row>
    <row r="624" spans="1:28" s="1" customFormat="1">
      <c r="A624" s="12">
        <f t="shared" si="365"/>
        <v>615</v>
      </c>
      <c r="B624" s="7"/>
      <c r="C624" s="7"/>
      <c r="D624" s="32"/>
      <c r="E624" s="115"/>
      <c r="F624" s="133"/>
      <c r="G624" s="28"/>
      <c r="H624" s="370"/>
      <c r="I624" s="115">
        <f t="shared" si="387"/>
        <v>0</v>
      </c>
      <c r="J624" s="115"/>
      <c r="K624" s="115"/>
      <c r="L624" s="14">
        <f t="shared" si="388"/>
        <v>0</v>
      </c>
      <c r="M624" s="133"/>
      <c r="N624" s="28"/>
      <c r="O624" s="370"/>
      <c r="P624" s="115">
        <f t="shared" si="389"/>
        <v>0</v>
      </c>
      <c r="Q624" s="115"/>
      <c r="R624" s="115"/>
      <c r="S624" s="14">
        <f t="shared" si="390"/>
        <v>0</v>
      </c>
      <c r="T624" s="133"/>
      <c r="U624" s="28"/>
      <c r="V624" s="153"/>
      <c r="W624" s="180">
        <f t="shared" si="391"/>
        <v>0</v>
      </c>
      <c r="X624" s="149"/>
      <c r="Y624" s="153"/>
      <c r="Z624" s="163"/>
      <c r="AA624" s="153">
        <f t="shared" si="392"/>
        <v>0</v>
      </c>
      <c r="AB624" s="422">
        <f t="shared" si="366"/>
        <v>615</v>
      </c>
    </row>
    <row r="625" spans="1:52" s="1" customFormat="1">
      <c r="A625" s="12">
        <f t="shared" si="365"/>
        <v>616</v>
      </c>
      <c r="B625" s="7"/>
      <c r="C625" s="7"/>
      <c r="D625" s="32" t="s">
        <v>167</v>
      </c>
      <c r="E625" s="115"/>
      <c r="F625" s="133"/>
      <c r="G625" s="28"/>
      <c r="H625" s="370"/>
      <c r="I625" s="115">
        <f t="shared" si="387"/>
        <v>0</v>
      </c>
      <c r="J625" s="115"/>
      <c r="K625" s="115"/>
      <c r="L625" s="14">
        <f t="shared" si="388"/>
        <v>0</v>
      </c>
      <c r="M625" s="133"/>
      <c r="N625" s="28"/>
      <c r="O625" s="370"/>
      <c r="P625" s="115">
        <f t="shared" si="389"/>
        <v>0</v>
      </c>
      <c r="Q625" s="115"/>
      <c r="R625" s="115"/>
      <c r="S625" s="14">
        <f t="shared" si="390"/>
        <v>0</v>
      </c>
      <c r="T625" s="133"/>
      <c r="U625" s="28"/>
      <c r="V625" s="153"/>
      <c r="W625" s="180">
        <f t="shared" si="391"/>
        <v>0</v>
      </c>
      <c r="X625" s="149"/>
      <c r="Y625" s="153"/>
      <c r="Z625" s="163"/>
      <c r="AA625" s="153">
        <f t="shared" si="392"/>
        <v>0</v>
      </c>
      <c r="AB625" s="422">
        <f t="shared" si="366"/>
        <v>616</v>
      </c>
    </row>
    <row r="626" spans="1:52" s="1" customFormat="1">
      <c r="A626" s="12">
        <f t="shared" si="365"/>
        <v>617</v>
      </c>
      <c r="B626" s="7"/>
      <c r="C626" s="7"/>
      <c r="D626" s="21"/>
      <c r="E626" s="115"/>
      <c r="F626" s="133"/>
      <c r="G626" s="28"/>
      <c r="H626" s="370"/>
      <c r="I626" s="115">
        <f t="shared" si="387"/>
        <v>0</v>
      </c>
      <c r="J626" s="115"/>
      <c r="K626" s="115"/>
      <c r="L626" s="14">
        <f t="shared" si="388"/>
        <v>0</v>
      </c>
      <c r="M626" s="133"/>
      <c r="N626" s="28"/>
      <c r="O626" s="370"/>
      <c r="P626" s="115">
        <f t="shared" si="389"/>
        <v>0</v>
      </c>
      <c r="Q626" s="115"/>
      <c r="R626" s="115"/>
      <c r="S626" s="14">
        <f t="shared" si="390"/>
        <v>0</v>
      </c>
      <c r="T626" s="133"/>
      <c r="U626" s="28"/>
      <c r="V626" s="153"/>
      <c r="W626" s="180">
        <f t="shared" si="391"/>
        <v>0</v>
      </c>
      <c r="X626" s="149"/>
      <c r="Y626" s="153"/>
      <c r="Z626" s="163"/>
      <c r="AA626" s="153">
        <f t="shared" si="392"/>
        <v>0</v>
      </c>
      <c r="AB626" s="422">
        <f t="shared" si="366"/>
        <v>617</v>
      </c>
    </row>
    <row r="627" spans="1:52" s="1" customFormat="1">
      <c r="A627" s="12">
        <f t="shared" si="365"/>
        <v>618</v>
      </c>
      <c r="B627" s="7"/>
      <c r="C627" s="7"/>
      <c r="D627" s="21"/>
      <c r="E627" s="115"/>
      <c r="F627" s="133"/>
      <c r="G627" s="28"/>
      <c r="H627" s="370"/>
      <c r="I627" s="115">
        <f t="shared" si="387"/>
        <v>0</v>
      </c>
      <c r="J627" s="115"/>
      <c r="K627" s="115"/>
      <c r="L627" s="14">
        <f t="shared" si="388"/>
        <v>0</v>
      </c>
      <c r="M627" s="133"/>
      <c r="N627" s="28"/>
      <c r="O627" s="370"/>
      <c r="P627" s="115">
        <f t="shared" si="389"/>
        <v>0</v>
      </c>
      <c r="Q627" s="115"/>
      <c r="R627" s="115"/>
      <c r="S627" s="14">
        <f t="shared" si="390"/>
        <v>0</v>
      </c>
      <c r="T627" s="133"/>
      <c r="U627" s="28"/>
      <c r="V627" s="370"/>
      <c r="W627" s="115">
        <f t="shared" si="391"/>
        <v>0</v>
      </c>
      <c r="X627" s="118"/>
      <c r="Y627" s="370"/>
      <c r="Z627" s="115"/>
      <c r="AA627" s="370">
        <f t="shared" si="392"/>
        <v>0</v>
      </c>
      <c r="AB627" s="422">
        <f t="shared" si="366"/>
        <v>618</v>
      </c>
    </row>
    <row r="628" spans="1:52" s="1" customFormat="1">
      <c r="A628" s="12">
        <f t="shared" si="365"/>
        <v>619</v>
      </c>
      <c r="B628" s="7"/>
      <c r="C628" s="7"/>
      <c r="D628" s="53" t="s">
        <v>63</v>
      </c>
      <c r="E628" s="115"/>
      <c r="F628" s="112"/>
      <c r="G628" s="39"/>
      <c r="H628" s="370"/>
      <c r="I628" s="115">
        <f t="shared" si="387"/>
        <v>0</v>
      </c>
      <c r="J628" s="115"/>
      <c r="K628" s="115"/>
      <c r="L628" s="14">
        <f t="shared" si="388"/>
        <v>0</v>
      </c>
      <c r="M628" s="112"/>
      <c r="N628" s="39"/>
      <c r="O628" s="370"/>
      <c r="P628" s="115">
        <f t="shared" si="389"/>
        <v>0</v>
      </c>
      <c r="Q628" s="115"/>
      <c r="R628" s="115"/>
      <c r="S628" s="14">
        <f t="shared" si="390"/>
        <v>0</v>
      </c>
      <c r="T628" s="112"/>
      <c r="U628" s="39"/>
      <c r="V628" s="370"/>
      <c r="W628" s="115">
        <f t="shared" si="391"/>
        <v>0</v>
      </c>
      <c r="X628" s="118"/>
      <c r="Y628" s="370"/>
      <c r="Z628" s="115"/>
      <c r="AA628" s="370">
        <f t="shared" si="392"/>
        <v>0</v>
      </c>
      <c r="AB628" s="422">
        <f t="shared" si="366"/>
        <v>619</v>
      </c>
    </row>
    <row r="629" spans="1:52" s="1" customFormat="1">
      <c r="A629" s="12">
        <f t="shared" si="365"/>
        <v>620</v>
      </c>
      <c r="B629" s="7"/>
      <c r="C629" s="7"/>
      <c r="D629" s="109"/>
      <c r="E629" s="115"/>
      <c r="F629" s="112"/>
      <c r="G629" s="39"/>
      <c r="H629" s="370"/>
      <c r="I629" s="115"/>
      <c r="J629" s="115"/>
      <c r="K629" s="115"/>
      <c r="L629" s="14"/>
      <c r="M629" s="112"/>
      <c r="N629" s="39"/>
      <c r="O629" s="370"/>
      <c r="P629" s="115"/>
      <c r="Q629" s="115"/>
      <c r="R629" s="115"/>
      <c r="S629" s="14"/>
      <c r="T629" s="112"/>
      <c r="U629" s="39"/>
      <c r="V629" s="370"/>
      <c r="W629" s="115">
        <f t="shared" si="391"/>
        <v>0</v>
      </c>
      <c r="X629" s="118"/>
      <c r="Y629" s="370"/>
      <c r="Z629" s="115"/>
      <c r="AA629" s="370">
        <f t="shared" si="392"/>
        <v>0</v>
      </c>
      <c r="AB629" s="422">
        <f t="shared" si="366"/>
        <v>620</v>
      </c>
    </row>
    <row r="630" spans="1:52" s="1" customFormat="1">
      <c r="A630" s="12">
        <f t="shared" si="365"/>
        <v>621</v>
      </c>
      <c r="B630" s="7"/>
      <c r="C630" s="7"/>
      <c r="D630" s="42"/>
      <c r="E630" s="115"/>
      <c r="F630" s="112"/>
      <c r="G630" s="39"/>
      <c r="H630" s="370"/>
      <c r="I630" s="115">
        <f t="shared" si="387"/>
        <v>0</v>
      </c>
      <c r="J630" s="115"/>
      <c r="K630" s="115"/>
      <c r="L630" s="14">
        <f t="shared" si="388"/>
        <v>0</v>
      </c>
      <c r="M630" s="112"/>
      <c r="N630" s="39"/>
      <c r="O630" s="370"/>
      <c r="P630" s="115">
        <f t="shared" si="389"/>
        <v>0</v>
      </c>
      <c r="Q630" s="115"/>
      <c r="R630" s="115"/>
      <c r="S630" s="14">
        <f t="shared" si="390"/>
        <v>0</v>
      </c>
      <c r="T630" s="112"/>
      <c r="U630" s="39"/>
      <c r="V630" s="370"/>
      <c r="W630" s="115">
        <f t="shared" si="391"/>
        <v>0</v>
      </c>
      <c r="X630" s="118"/>
      <c r="Y630" s="370"/>
      <c r="Z630" s="115"/>
      <c r="AA630" s="370">
        <f t="shared" si="392"/>
        <v>0</v>
      </c>
      <c r="AB630" s="422">
        <f t="shared" si="366"/>
        <v>621</v>
      </c>
    </row>
    <row r="631" spans="1:52" s="1" customFormat="1">
      <c r="A631" s="12">
        <f t="shared" si="365"/>
        <v>622</v>
      </c>
      <c r="B631" s="7"/>
      <c r="C631" s="7"/>
      <c r="D631" s="54" t="s">
        <v>40</v>
      </c>
      <c r="E631" s="115"/>
      <c r="F631" s="281">
        <f t="shared" ref="F631:L631" si="393">SUBTOTAL(9,F617:F630)</f>
        <v>0</v>
      </c>
      <c r="G631" s="36">
        <f t="shared" si="393"/>
        <v>34000000</v>
      </c>
      <c r="H631" s="282">
        <f t="shared" si="393"/>
        <v>0</v>
      </c>
      <c r="I631" s="462">
        <f t="shared" si="393"/>
        <v>34000000</v>
      </c>
      <c r="J631" s="462">
        <f t="shared" si="393"/>
        <v>0</v>
      </c>
      <c r="K631" s="462">
        <f t="shared" si="393"/>
        <v>0</v>
      </c>
      <c r="L631" s="37">
        <f t="shared" si="393"/>
        <v>34000000</v>
      </c>
      <c r="M631" s="281">
        <f t="shared" ref="M631:S631" si="394">SUBTOTAL(9,M617:M630)</f>
        <v>1000000</v>
      </c>
      <c r="N631" s="36">
        <f t="shared" si="394"/>
        <v>28500000</v>
      </c>
      <c r="O631" s="282">
        <f t="shared" si="394"/>
        <v>0</v>
      </c>
      <c r="P631" s="462">
        <f t="shared" si="394"/>
        <v>29500000</v>
      </c>
      <c r="Q631" s="462">
        <f t="shared" si="394"/>
        <v>0</v>
      </c>
      <c r="R631" s="462">
        <f t="shared" si="394"/>
        <v>0</v>
      </c>
      <c r="S631" s="37">
        <f t="shared" si="394"/>
        <v>29500000</v>
      </c>
      <c r="T631" s="281">
        <f t="shared" ref="T631:AA631" si="395">SUBTOTAL(9,T617:T630)</f>
        <v>1000000</v>
      </c>
      <c r="U631" s="36">
        <f t="shared" si="395"/>
        <v>28500000</v>
      </c>
      <c r="V631" s="282">
        <f t="shared" si="395"/>
        <v>0</v>
      </c>
      <c r="W631" s="462">
        <f t="shared" si="395"/>
        <v>29500000</v>
      </c>
      <c r="X631" s="466">
        <f t="shared" si="395"/>
        <v>0</v>
      </c>
      <c r="Y631" s="450"/>
      <c r="Z631" s="462">
        <f t="shared" si="395"/>
        <v>0</v>
      </c>
      <c r="AA631" s="450">
        <f t="shared" si="395"/>
        <v>29500000</v>
      </c>
      <c r="AB631" s="422">
        <f t="shared" si="366"/>
        <v>622</v>
      </c>
    </row>
    <row r="632" spans="1:52" s="29" customFormat="1" ht="15.6" thickBot="1">
      <c r="A632" s="12">
        <f t="shared" si="365"/>
        <v>623</v>
      </c>
      <c r="B632" s="22"/>
      <c r="C632" s="22"/>
      <c r="D632" s="23" t="s">
        <v>171</v>
      </c>
      <c r="E632" s="308"/>
      <c r="F632" s="476">
        <f>SUBTOTAL(9,F615:F631,$E616:$E616)</f>
        <v>4366187</v>
      </c>
      <c r="G632" s="578"/>
      <c r="H632" s="579"/>
      <c r="I632" s="506">
        <f>SUBTOTAL(9,I615:I631)</f>
        <v>38366187</v>
      </c>
      <c r="J632" s="506">
        <f>SUBTOTAL(9,J615:J631)</f>
        <v>1335641</v>
      </c>
      <c r="K632" s="506">
        <f>SUBTOTAL(9,K615:K631)</f>
        <v>148707</v>
      </c>
      <c r="L632" s="585">
        <f>SUBTOTAL(9,L615:L631)</f>
        <v>39850535</v>
      </c>
      <c r="M632" s="476">
        <f>SUBTOTAL(9,M615:M631,$E616:$E616)</f>
        <v>5366187</v>
      </c>
      <c r="N632" s="578"/>
      <c r="O632" s="579"/>
      <c r="P632" s="506">
        <f>SUBTOTAL(9,P615:P631)</f>
        <v>33866187</v>
      </c>
      <c r="Q632" s="506">
        <f>SUBTOTAL(9,Q615:Q631)</f>
        <v>1335641</v>
      </c>
      <c r="R632" s="506">
        <f>SUBTOTAL(9,R615:R631)</f>
        <v>148707</v>
      </c>
      <c r="S632" s="585">
        <f>SUBTOTAL(9,S615:S631)</f>
        <v>35350535</v>
      </c>
      <c r="T632" s="476">
        <f>SUBTOTAL(9,T615:T631,$E616:$E616)</f>
        <v>5366187</v>
      </c>
      <c r="U632" s="397"/>
      <c r="V632" s="491"/>
      <c r="W632" s="506">
        <f>SUBTOTAL(9,W615:W631)</f>
        <v>33866187</v>
      </c>
      <c r="X632" s="524">
        <f>SUBTOTAL(9,X615:X631)</f>
        <v>1335641</v>
      </c>
      <c r="Y632" s="525"/>
      <c r="Z632" s="535">
        <f>SUBTOTAL(9,Z615:Z631)</f>
        <v>148707</v>
      </c>
      <c r="AA632" s="525">
        <f>SUBTOTAL(9,AA615:AA631)</f>
        <v>35350535</v>
      </c>
      <c r="AB632" s="422">
        <f t="shared" si="366"/>
        <v>623</v>
      </c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</row>
    <row r="633" spans="1:52" s="1" customFormat="1" ht="15.6" thickTop="1">
      <c r="A633" s="12">
        <f t="shared" si="365"/>
        <v>624</v>
      </c>
      <c r="B633" s="7"/>
      <c r="C633" s="7"/>
      <c r="D633" s="25"/>
      <c r="E633" s="117"/>
      <c r="F633" s="425"/>
      <c r="G633" s="26"/>
      <c r="H633" s="424"/>
      <c r="I633" s="117">
        <f t="shared" ref="I633:I646" si="396">SUM($E633,F633:H633)</f>
        <v>0</v>
      </c>
      <c r="J633" s="304"/>
      <c r="K633" s="304"/>
      <c r="L633" s="27">
        <f t="shared" ref="L633:L646" si="397">SUM(I633:K633)</f>
        <v>0</v>
      </c>
      <c r="M633" s="425"/>
      <c r="N633" s="26"/>
      <c r="O633" s="424"/>
      <c r="P633" s="117">
        <f t="shared" ref="P633:P646" si="398">SUM($E633,M633:O633)</f>
        <v>0</v>
      </c>
      <c r="Q633" s="304"/>
      <c r="R633" s="304"/>
      <c r="S633" s="27">
        <f t="shared" ref="S633:S646" si="399">SUM(P633:R633)</f>
        <v>0</v>
      </c>
      <c r="T633" s="425"/>
      <c r="U633" s="26"/>
      <c r="V633" s="424"/>
      <c r="W633" s="117">
        <f t="shared" ref="W633:W646" si="400">SUM($E633,T633:V633)</f>
        <v>0</v>
      </c>
      <c r="X633" s="426"/>
      <c r="Y633" s="424"/>
      <c r="Z633" s="304"/>
      <c r="AA633" s="424">
        <f t="shared" ref="AA633:AA646" si="401">SUM(W633:Z633)</f>
        <v>0</v>
      </c>
      <c r="AB633" s="422">
        <f t="shared" si="366"/>
        <v>624</v>
      </c>
    </row>
    <row r="634" spans="1:52" s="154" customFormat="1">
      <c r="A634" s="12">
        <f t="shared" si="365"/>
        <v>625</v>
      </c>
      <c r="B634" s="7" t="s">
        <v>172</v>
      </c>
      <c r="C634" s="162">
        <v>29</v>
      </c>
      <c r="D634" s="146" t="s">
        <v>173</v>
      </c>
      <c r="E634" s="180">
        <v>3942954</v>
      </c>
      <c r="F634" s="133"/>
      <c r="G634" s="28"/>
      <c r="H634" s="153"/>
      <c r="I634" s="163">
        <f t="shared" si="396"/>
        <v>3942954</v>
      </c>
      <c r="J634" s="163"/>
      <c r="K634" s="163">
        <v>3100000</v>
      </c>
      <c r="L634" s="187">
        <f t="shared" si="397"/>
        <v>7042954</v>
      </c>
      <c r="M634" s="133"/>
      <c r="N634" s="6"/>
      <c r="O634" s="184"/>
      <c r="P634" s="180">
        <f t="shared" si="398"/>
        <v>3942954</v>
      </c>
      <c r="Q634" s="180"/>
      <c r="R634" s="163">
        <v>3100000</v>
      </c>
      <c r="S634" s="188">
        <f t="shared" si="399"/>
        <v>7042954</v>
      </c>
      <c r="T634" s="133"/>
      <c r="U634" s="6"/>
      <c r="V634" s="184"/>
      <c r="W634" s="180">
        <f t="shared" si="400"/>
        <v>3942954</v>
      </c>
      <c r="X634" s="321"/>
      <c r="Y634" s="184"/>
      <c r="Z634" s="163">
        <v>3100000</v>
      </c>
      <c r="AA634" s="184">
        <f t="shared" si="401"/>
        <v>7042954</v>
      </c>
      <c r="AB634" s="422">
        <f t="shared" si="366"/>
        <v>625</v>
      </c>
    </row>
    <row r="635" spans="1:52" s="154" customFormat="1">
      <c r="A635" s="12">
        <f t="shared" si="365"/>
        <v>626</v>
      </c>
      <c r="B635" s="7"/>
      <c r="C635" s="162"/>
      <c r="D635" s="191" t="s">
        <v>434</v>
      </c>
      <c r="E635" s="180"/>
      <c r="F635" s="133"/>
      <c r="G635" s="28"/>
      <c r="H635" s="153"/>
      <c r="I635" s="163">
        <f t="shared" si="396"/>
        <v>0</v>
      </c>
      <c r="J635" s="163"/>
      <c r="K635" s="163"/>
      <c r="L635" s="187">
        <f t="shared" si="397"/>
        <v>0</v>
      </c>
      <c r="M635" s="133"/>
      <c r="N635" s="6"/>
      <c r="O635" s="184"/>
      <c r="P635" s="180">
        <f t="shared" si="398"/>
        <v>0</v>
      </c>
      <c r="Q635" s="180"/>
      <c r="R635" s="180"/>
      <c r="S635" s="188">
        <f t="shared" si="399"/>
        <v>0</v>
      </c>
      <c r="T635" s="133"/>
      <c r="U635" s="6"/>
      <c r="V635" s="184"/>
      <c r="W635" s="180">
        <f t="shared" si="400"/>
        <v>0</v>
      </c>
      <c r="X635" s="321"/>
      <c r="Y635" s="184"/>
      <c r="Z635" s="180"/>
      <c r="AA635" s="184">
        <f t="shared" si="401"/>
        <v>0</v>
      </c>
      <c r="AB635" s="422">
        <f t="shared" si="366"/>
        <v>626</v>
      </c>
    </row>
    <row r="636" spans="1:52" s="154" customFormat="1">
      <c r="A636" s="12">
        <f t="shared" si="365"/>
        <v>627</v>
      </c>
      <c r="B636" s="7"/>
      <c r="C636" s="162"/>
      <c r="D636" s="158" t="s">
        <v>602</v>
      </c>
      <c r="E636" s="163"/>
      <c r="F636" s="132"/>
      <c r="G636" s="129">
        <v>3750000</v>
      </c>
      <c r="H636" s="153"/>
      <c r="I636" s="163">
        <f t="shared" si="396"/>
        <v>3750000</v>
      </c>
      <c r="J636" s="163"/>
      <c r="K636" s="163"/>
      <c r="L636" s="187">
        <f t="shared" si="397"/>
        <v>3750000</v>
      </c>
      <c r="M636" s="133"/>
      <c r="N636" s="28">
        <v>3750000</v>
      </c>
      <c r="O636" s="184"/>
      <c r="P636" s="180">
        <f t="shared" si="398"/>
        <v>3750000</v>
      </c>
      <c r="Q636" s="180"/>
      <c r="R636" s="180"/>
      <c r="S636" s="188">
        <f t="shared" si="399"/>
        <v>3750000</v>
      </c>
      <c r="T636" s="133"/>
      <c r="U636" s="28">
        <v>3750000</v>
      </c>
      <c r="V636" s="184"/>
      <c r="W636" s="180">
        <f t="shared" si="400"/>
        <v>3750000</v>
      </c>
      <c r="X636" s="321"/>
      <c r="Y636" s="184"/>
      <c r="Z636" s="180"/>
      <c r="AA636" s="184">
        <f t="shared" si="401"/>
        <v>3750000</v>
      </c>
      <c r="AB636" s="422">
        <f t="shared" si="366"/>
        <v>627</v>
      </c>
    </row>
    <row r="637" spans="1:52" s="154" customFormat="1">
      <c r="A637" s="12">
        <f t="shared" si="365"/>
        <v>628</v>
      </c>
      <c r="B637" s="7"/>
      <c r="C637" s="162"/>
      <c r="D637" s="158" t="s">
        <v>603</v>
      </c>
      <c r="E637" s="163"/>
      <c r="F637" s="132"/>
      <c r="G637" s="129">
        <v>3750000</v>
      </c>
      <c r="H637" s="153"/>
      <c r="I637" s="163">
        <f t="shared" si="396"/>
        <v>3750000</v>
      </c>
      <c r="J637" s="163"/>
      <c r="K637" s="163"/>
      <c r="L637" s="187">
        <f t="shared" si="397"/>
        <v>3750000</v>
      </c>
      <c r="M637" s="133"/>
      <c r="N637" s="28">
        <v>200000</v>
      </c>
      <c r="O637" s="184"/>
      <c r="P637" s="180">
        <f t="shared" si="398"/>
        <v>200000</v>
      </c>
      <c r="Q637" s="180"/>
      <c r="R637" s="180"/>
      <c r="S637" s="188">
        <f t="shared" si="399"/>
        <v>200000</v>
      </c>
      <c r="T637" s="133"/>
      <c r="U637" s="28">
        <v>200000</v>
      </c>
      <c r="V637" s="184"/>
      <c r="W637" s="180">
        <f t="shared" si="400"/>
        <v>200000</v>
      </c>
      <c r="X637" s="321"/>
      <c r="Y637" s="184"/>
      <c r="Z637" s="180"/>
      <c r="AA637" s="184">
        <f t="shared" si="401"/>
        <v>200000</v>
      </c>
      <c r="AB637" s="422">
        <f t="shared" si="366"/>
        <v>628</v>
      </c>
    </row>
    <row r="638" spans="1:52" s="154" customFormat="1">
      <c r="A638" s="12">
        <f t="shared" si="365"/>
        <v>629</v>
      </c>
      <c r="B638" s="7"/>
      <c r="C638" s="162"/>
      <c r="D638" s="158" t="s">
        <v>604</v>
      </c>
      <c r="E638" s="163"/>
      <c r="F638" s="132"/>
      <c r="G638" s="129">
        <v>3750000</v>
      </c>
      <c r="H638" s="153"/>
      <c r="I638" s="163">
        <f t="shared" si="396"/>
        <v>3750000</v>
      </c>
      <c r="J638" s="163"/>
      <c r="K638" s="163"/>
      <c r="L638" s="187">
        <f t="shared" si="397"/>
        <v>3750000</v>
      </c>
      <c r="M638" s="133">
        <v>250000</v>
      </c>
      <c r="N638" s="28"/>
      <c r="O638" s="184"/>
      <c r="P638" s="180">
        <f t="shared" si="398"/>
        <v>250000</v>
      </c>
      <c r="Q638" s="180"/>
      <c r="R638" s="180"/>
      <c r="S638" s="188">
        <f t="shared" si="399"/>
        <v>250000</v>
      </c>
      <c r="T638" s="133">
        <v>250000</v>
      </c>
      <c r="U638" s="28"/>
      <c r="V638" s="184"/>
      <c r="W638" s="180">
        <f t="shared" si="400"/>
        <v>250000</v>
      </c>
      <c r="X638" s="321"/>
      <c r="Y638" s="184"/>
      <c r="Z638" s="180"/>
      <c r="AA638" s="184">
        <f t="shared" si="401"/>
        <v>250000</v>
      </c>
      <c r="AB638" s="422">
        <f t="shared" si="366"/>
        <v>629</v>
      </c>
    </row>
    <row r="639" spans="1:52" s="154" customFormat="1">
      <c r="A639" s="12">
        <f t="shared" si="365"/>
        <v>630</v>
      </c>
      <c r="B639" s="7"/>
      <c r="C639" s="162"/>
      <c r="D639" s="158" t="s">
        <v>605</v>
      </c>
      <c r="E639" s="163"/>
      <c r="F639" s="132"/>
      <c r="G639" s="129">
        <v>3750000</v>
      </c>
      <c r="H639" s="153"/>
      <c r="I639" s="163">
        <f t="shared" si="396"/>
        <v>3750000</v>
      </c>
      <c r="J639" s="163"/>
      <c r="K639" s="163"/>
      <c r="L639" s="187">
        <f t="shared" si="397"/>
        <v>3750000</v>
      </c>
      <c r="M639" s="133"/>
      <c r="N639" s="28">
        <v>1500000</v>
      </c>
      <c r="O639" s="184"/>
      <c r="P639" s="180">
        <f t="shared" si="398"/>
        <v>1500000</v>
      </c>
      <c r="Q639" s="180"/>
      <c r="R639" s="180"/>
      <c r="S639" s="188">
        <f t="shared" si="399"/>
        <v>1500000</v>
      </c>
      <c r="T639" s="133"/>
      <c r="U639" s="28">
        <v>1500000</v>
      </c>
      <c r="V639" s="184"/>
      <c r="W639" s="180">
        <f t="shared" si="400"/>
        <v>1500000</v>
      </c>
      <c r="X639" s="321"/>
      <c r="Y639" s="184"/>
      <c r="Z639" s="180"/>
      <c r="AA639" s="184">
        <f t="shared" si="401"/>
        <v>1500000</v>
      </c>
      <c r="AB639" s="422">
        <f t="shared" si="366"/>
        <v>630</v>
      </c>
    </row>
    <row r="640" spans="1:52" s="1" customFormat="1">
      <c r="A640" s="12">
        <f t="shared" si="365"/>
        <v>631</v>
      </c>
      <c r="B640" s="7"/>
      <c r="C640" s="7"/>
      <c r="D640" s="42"/>
      <c r="E640" s="117"/>
      <c r="F640" s="112"/>
      <c r="G640" s="39"/>
      <c r="H640" s="363"/>
      <c r="I640" s="117">
        <f t="shared" si="396"/>
        <v>0</v>
      </c>
      <c r="J640" s="117"/>
      <c r="K640" s="117"/>
      <c r="L640" s="15">
        <f t="shared" si="397"/>
        <v>0</v>
      </c>
      <c r="M640" s="112"/>
      <c r="N640" s="39"/>
      <c r="O640" s="363"/>
      <c r="P640" s="117">
        <f t="shared" si="398"/>
        <v>0</v>
      </c>
      <c r="Q640" s="117"/>
      <c r="R640" s="117"/>
      <c r="S640" s="15">
        <f t="shared" si="399"/>
        <v>0</v>
      </c>
      <c r="T640" s="133"/>
      <c r="U640" s="6"/>
      <c r="V640" s="184"/>
      <c r="W640" s="180">
        <f t="shared" si="400"/>
        <v>0</v>
      </c>
      <c r="X640" s="321"/>
      <c r="Y640" s="184"/>
      <c r="Z640" s="180"/>
      <c r="AA640" s="184">
        <f t="shared" si="401"/>
        <v>0</v>
      </c>
      <c r="AB640" s="422">
        <f t="shared" si="366"/>
        <v>631</v>
      </c>
    </row>
    <row r="641" spans="1:52" s="1" customFormat="1">
      <c r="A641" s="12">
        <f t="shared" si="365"/>
        <v>632</v>
      </c>
      <c r="B641" s="7"/>
      <c r="C641" s="7"/>
      <c r="D641" s="32" t="s">
        <v>167</v>
      </c>
      <c r="E641" s="117"/>
      <c r="F641" s="112"/>
      <c r="G641" s="39"/>
      <c r="H641" s="363"/>
      <c r="I641" s="117">
        <f t="shared" si="396"/>
        <v>0</v>
      </c>
      <c r="J641" s="117"/>
      <c r="K641" s="117"/>
      <c r="L641" s="15">
        <f t="shared" si="397"/>
        <v>0</v>
      </c>
      <c r="M641" s="112"/>
      <c r="N641" s="39"/>
      <c r="O641" s="363"/>
      <c r="P641" s="117">
        <f t="shared" si="398"/>
        <v>0</v>
      </c>
      <c r="Q641" s="117"/>
      <c r="R641" s="117"/>
      <c r="S641" s="15">
        <f t="shared" si="399"/>
        <v>0</v>
      </c>
      <c r="T641" s="112"/>
      <c r="U641" s="39"/>
      <c r="V641" s="184"/>
      <c r="W641" s="180">
        <f t="shared" si="400"/>
        <v>0</v>
      </c>
      <c r="X641" s="321"/>
      <c r="Y641" s="184"/>
      <c r="Z641" s="180"/>
      <c r="AA641" s="184">
        <f t="shared" si="401"/>
        <v>0</v>
      </c>
      <c r="AB641" s="422">
        <f t="shared" si="366"/>
        <v>632</v>
      </c>
    </row>
    <row r="642" spans="1:52" s="1" customFormat="1">
      <c r="A642" s="12">
        <f t="shared" si="365"/>
        <v>633</v>
      </c>
      <c r="B642" s="7"/>
      <c r="C642" s="7"/>
      <c r="D642" s="21"/>
      <c r="E642" s="117"/>
      <c r="F642" s="112"/>
      <c r="G642" s="39"/>
      <c r="H642" s="363"/>
      <c r="I642" s="117">
        <f t="shared" si="396"/>
        <v>0</v>
      </c>
      <c r="J642" s="117"/>
      <c r="K642" s="117"/>
      <c r="L642" s="15">
        <f t="shared" si="397"/>
        <v>0</v>
      </c>
      <c r="M642" s="112"/>
      <c r="N642" s="39"/>
      <c r="O642" s="363"/>
      <c r="P642" s="117">
        <f t="shared" si="398"/>
        <v>0</v>
      </c>
      <c r="Q642" s="117"/>
      <c r="R642" s="117"/>
      <c r="S642" s="15">
        <f t="shared" si="399"/>
        <v>0</v>
      </c>
      <c r="T642" s="112"/>
      <c r="U642" s="39"/>
      <c r="V642" s="184"/>
      <c r="W642" s="180">
        <f t="shared" si="400"/>
        <v>0</v>
      </c>
      <c r="X642" s="321"/>
      <c r="Y642" s="184"/>
      <c r="Z642" s="180"/>
      <c r="AA642" s="184">
        <f t="shared" si="401"/>
        <v>0</v>
      </c>
      <c r="AB642" s="422">
        <f t="shared" si="366"/>
        <v>633</v>
      </c>
    </row>
    <row r="643" spans="1:52" s="1" customFormat="1">
      <c r="A643" s="12">
        <f t="shared" si="365"/>
        <v>634</v>
      </c>
      <c r="B643" s="7"/>
      <c r="C643" s="7"/>
      <c r="D643" s="42"/>
      <c r="E643" s="117"/>
      <c r="F643" s="112"/>
      <c r="G643" s="39"/>
      <c r="H643" s="363"/>
      <c r="I643" s="117">
        <f t="shared" si="396"/>
        <v>0</v>
      </c>
      <c r="J643" s="117"/>
      <c r="K643" s="117"/>
      <c r="L643" s="15">
        <f t="shared" si="397"/>
        <v>0</v>
      </c>
      <c r="M643" s="112"/>
      <c r="N643" s="39"/>
      <c r="O643" s="363"/>
      <c r="P643" s="117">
        <f t="shared" si="398"/>
        <v>0</v>
      </c>
      <c r="Q643" s="117"/>
      <c r="R643" s="117"/>
      <c r="S643" s="15">
        <f t="shared" si="399"/>
        <v>0</v>
      </c>
      <c r="T643" s="112"/>
      <c r="U643" s="39"/>
      <c r="V643" s="184"/>
      <c r="W643" s="180">
        <f t="shared" si="400"/>
        <v>0</v>
      </c>
      <c r="X643" s="321"/>
      <c r="Y643" s="184"/>
      <c r="Z643" s="180"/>
      <c r="AA643" s="184">
        <f t="shared" si="401"/>
        <v>0</v>
      </c>
      <c r="AB643" s="422">
        <f t="shared" si="366"/>
        <v>634</v>
      </c>
    </row>
    <row r="644" spans="1:52" s="1" customFormat="1">
      <c r="A644" s="12">
        <f t="shared" si="365"/>
        <v>635</v>
      </c>
      <c r="B644" s="7"/>
      <c r="C644" s="7"/>
      <c r="D644" s="53" t="s">
        <v>71</v>
      </c>
      <c r="E644" s="117"/>
      <c r="F644" s="112"/>
      <c r="G644" s="39"/>
      <c r="H644" s="363"/>
      <c r="I644" s="117">
        <f t="shared" si="396"/>
        <v>0</v>
      </c>
      <c r="J644" s="117"/>
      <c r="K644" s="117"/>
      <c r="L644" s="15">
        <f t="shared" si="397"/>
        <v>0</v>
      </c>
      <c r="M644" s="112"/>
      <c r="N644" s="39"/>
      <c r="O644" s="363"/>
      <c r="P644" s="117">
        <f t="shared" si="398"/>
        <v>0</v>
      </c>
      <c r="Q644" s="117"/>
      <c r="R644" s="117"/>
      <c r="S644" s="15">
        <f t="shared" si="399"/>
        <v>0</v>
      </c>
      <c r="T644" s="112"/>
      <c r="U644" s="39"/>
      <c r="V644" s="363"/>
      <c r="W644" s="117">
        <f t="shared" si="400"/>
        <v>0</v>
      </c>
      <c r="X644" s="111"/>
      <c r="Y644" s="363"/>
      <c r="Z644" s="117"/>
      <c r="AA644" s="363">
        <f t="shared" si="401"/>
        <v>0</v>
      </c>
      <c r="AB644" s="422">
        <f t="shared" si="366"/>
        <v>635</v>
      </c>
    </row>
    <row r="645" spans="1:52" s="1" customFormat="1">
      <c r="A645" s="12">
        <f t="shared" si="365"/>
        <v>636</v>
      </c>
      <c r="B645" s="7"/>
      <c r="C645" s="7"/>
      <c r="D645" s="53"/>
      <c r="E645" s="117"/>
      <c r="F645" s="112"/>
      <c r="G645" s="39"/>
      <c r="H645" s="363"/>
      <c r="I645" s="117"/>
      <c r="J645" s="117"/>
      <c r="K645" s="117"/>
      <c r="L645" s="15"/>
      <c r="M645" s="112"/>
      <c r="N645" s="39"/>
      <c r="O645" s="363"/>
      <c r="P645" s="117"/>
      <c r="Q645" s="117"/>
      <c r="R645" s="117"/>
      <c r="S645" s="15"/>
      <c r="T645" s="112"/>
      <c r="U645" s="39"/>
      <c r="V645" s="363"/>
      <c r="W645" s="117">
        <f t="shared" si="400"/>
        <v>0</v>
      </c>
      <c r="X645" s="111"/>
      <c r="Y645" s="363"/>
      <c r="Z645" s="117"/>
      <c r="AA645" s="363">
        <f t="shared" si="401"/>
        <v>0</v>
      </c>
      <c r="AB645" s="422">
        <f t="shared" si="366"/>
        <v>636</v>
      </c>
    </row>
    <row r="646" spans="1:52" s="1" customFormat="1">
      <c r="A646" s="12">
        <f t="shared" si="365"/>
        <v>637</v>
      </c>
      <c r="B646" s="7"/>
      <c r="C646" s="7"/>
      <c r="D646" s="42"/>
      <c r="E646" s="117"/>
      <c r="F646" s="112"/>
      <c r="G646" s="39"/>
      <c r="H646" s="363"/>
      <c r="I646" s="117">
        <f t="shared" si="396"/>
        <v>0</v>
      </c>
      <c r="J646" s="117"/>
      <c r="K646" s="117"/>
      <c r="L646" s="15">
        <f t="shared" si="397"/>
        <v>0</v>
      </c>
      <c r="M646" s="112"/>
      <c r="N646" s="39"/>
      <c r="O646" s="363"/>
      <c r="P646" s="117">
        <f t="shared" si="398"/>
        <v>0</v>
      </c>
      <c r="Q646" s="117"/>
      <c r="R646" s="117"/>
      <c r="S646" s="15">
        <f t="shared" si="399"/>
        <v>0</v>
      </c>
      <c r="T646" s="112"/>
      <c r="U646" s="39"/>
      <c r="V646" s="363"/>
      <c r="W646" s="117">
        <f t="shared" si="400"/>
        <v>0</v>
      </c>
      <c r="X646" s="111"/>
      <c r="Y646" s="363"/>
      <c r="Z646" s="117"/>
      <c r="AA646" s="363">
        <f t="shared" si="401"/>
        <v>0</v>
      </c>
      <c r="AB646" s="422">
        <f t="shared" si="366"/>
        <v>637</v>
      </c>
    </row>
    <row r="647" spans="1:52" s="1" customFormat="1">
      <c r="A647" s="12">
        <f t="shared" si="365"/>
        <v>638</v>
      </c>
      <c r="B647" s="7"/>
      <c r="C647" s="7"/>
      <c r="D647" s="62" t="s">
        <v>40</v>
      </c>
      <c r="E647" s="117"/>
      <c r="F647" s="488">
        <f t="shared" ref="F647:L647" si="402">SUBTOTAL(9,F635:F646)</f>
        <v>0</v>
      </c>
      <c r="G647" s="55">
        <f t="shared" si="402"/>
        <v>15000000</v>
      </c>
      <c r="H647" s="285">
        <f t="shared" si="402"/>
        <v>0</v>
      </c>
      <c r="I647" s="504">
        <f t="shared" si="402"/>
        <v>15000000</v>
      </c>
      <c r="J647" s="504">
        <f t="shared" si="402"/>
        <v>0</v>
      </c>
      <c r="K647" s="504">
        <f t="shared" si="402"/>
        <v>0</v>
      </c>
      <c r="L647" s="56">
        <f t="shared" si="402"/>
        <v>15000000</v>
      </c>
      <c r="M647" s="488">
        <f t="shared" ref="M647:S647" si="403">SUBTOTAL(9,M635:M646)</f>
        <v>250000</v>
      </c>
      <c r="N647" s="55">
        <f t="shared" si="403"/>
        <v>5450000</v>
      </c>
      <c r="O647" s="285">
        <f t="shared" si="403"/>
        <v>0</v>
      </c>
      <c r="P647" s="504">
        <f t="shared" si="403"/>
        <v>5700000</v>
      </c>
      <c r="Q647" s="504">
        <f t="shared" si="403"/>
        <v>0</v>
      </c>
      <c r="R647" s="504">
        <f t="shared" si="403"/>
        <v>0</v>
      </c>
      <c r="S647" s="56">
        <f t="shared" si="403"/>
        <v>5700000</v>
      </c>
      <c r="T647" s="488">
        <f t="shared" ref="T647:AA647" si="404">SUBTOTAL(9,T635:T646)</f>
        <v>250000</v>
      </c>
      <c r="U647" s="55">
        <f t="shared" si="404"/>
        <v>5450000</v>
      </c>
      <c r="V647" s="285">
        <f t="shared" si="404"/>
        <v>0</v>
      </c>
      <c r="W647" s="504">
        <f t="shared" si="404"/>
        <v>5700000</v>
      </c>
      <c r="X647" s="492">
        <f t="shared" si="404"/>
        <v>0</v>
      </c>
      <c r="Y647" s="478"/>
      <c r="Z647" s="504">
        <f t="shared" si="404"/>
        <v>0</v>
      </c>
      <c r="AA647" s="478">
        <f t="shared" si="404"/>
        <v>5700000</v>
      </c>
      <c r="AB647" s="422">
        <f t="shared" si="366"/>
        <v>638</v>
      </c>
    </row>
    <row r="648" spans="1:52" s="1" customFormat="1" ht="15.6" thickBot="1">
      <c r="A648" s="12">
        <f t="shared" si="365"/>
        <v>639</v>
      </c>
      <c r="B648" s="22"/>
      <c r="C648" s="22"/>
      <c r="D648" s="23" t="s">
        <v>174</v>
      </c>
      <c r="E648" s="303"/>
      <c r="F648" s="476">
        <f>SUBTOTAL(9,F633:F647,$E634:$E634)</f>
        <v>3942954</v>
      </c>
      <c r="G648" s="577"/>
      <c r="H648" s="571"/>
      <c r="I648" s="315">
        <f>SUBTOTAL(9,I633:I647)</f>
        <v>18942954</v>
      </c>
      <c r="J648" s="315">
        <f>SUBTOTAL(9,J633:J647)</f>
        <v>0</v>
      </c>
      <c r="K648" s="315">
        <f>SUBTOTAL(9,K633:K647)</f>
        <v>3100000</v>
      </c>
      <c r="L648" s="561">
        <f>SUBTOTAL(9,L633:L647)</f>
        <v>22042954</v>
      </c>
      <c r="M648" s="476">
        <f>SUBTOTAL(9,M633:M647,$E634:$E634)</f>
        <v>4192954</v>
      </c>
      <c r="N648" s="577"/>
      <c r="O648" s="571"/>
      <c r="P648" s="315">
        <f>SUBTOTAL(9,P633:P647)</f>
        <v>9642954</v>
      </c>
      <c r="Q648" s="315">
        <f>SUBTOTAL(9,Q633:Q647)</f>
        <v>0</v>
      </c>
      <c r="R648" s="315">
        <f>SUBTOTAL(9,R633:R647)</f>
        <v>3100000</v>
      </c>
      <c r="S648" s="561">
        <f>SUBTOTAL(9,S633:S647)</f>
        <v>12742954</v>
      </c>
      <c r="T648" s="476">
        <f>SUBTOTAL(9,T633:T647,$E634:$E634)</f>
        <v>4192954</v>
      </c>
      <c r="U648" s="386"/>
      <c r="V648" s="477"/>
      <c r="W648" s="315">
        <f>SUBTOTAL(9,W633:W647)</f>
        <v>9642954</v>
      </c>
      <c r="X648" s="521">
        <f>SUBTOTAL(9,X633:X647)</f>
        <v>0</v>
      </c>
      <c r="Y648" s="522"/>
      <c r="Z648" s="534">
        <f>SUBTOTAL(9,Z633:Z647)</f>
        <v>3100000</v>
      </c>
      <c r="AA648" s="522">
        <f>SUBTOTAL(9,AA633:AA647)</f>
        <v>12742954</v>
      </c>
      <c r="AB648" s="422">
        <f t="shared" si="366"/>
        <v>639</v>
      </c>
    </row>
    <row r="649" spans="1:52" s="1" customFormat="1" ht="15.6" thickTop="1">
      <c r="A649" s="12">
        <f t="shared" si="365"/>
        <v>640</v>
      </c>
      <c r="B649" s="4"/>
      <c r="C649" s="4"/>
      <c r="D649" s="14"/>
      <c r="E649" s="117"/>
      <c r="F649" s="111"/>
      <c r="G649" s="6"/>
      <c r="H649" s="363"/>
      <c r="I649" s="117"/>
      <c r="J649" s="117"/>
      <c r="K649" s="117"/>
      <c r="L649" s="15"/>
      <c r="M649" s="111"/>
      <c r="N649" s="6"/>
      <c r="O649" s="363"/>
      <c r="P649" s="117"/>
      <c r="Q649" s="117"/>
      <c r="R649" s="117"/>
      <c r="S649" s="15"/>
      <c r="T649" s="111"/>
      <c r="U649" s="6"/>
      <c r="V649" s="363"/>
      <c r="W649" s="117"/>
      <c r="X649" s="111"/>
      <c r="Y649" s="363"/>
      <c r="Z649" s="117"/>
      <c r="AA649" s="184">
        <f t="shared" ref="AA649:AA654" si="405">SUM(W649:Z649)</f>
        <v>0</v>
      </c>
      <c r="AB649" s="422">
        <f t="shared" si="366"/>
        <v>640</v>
      </c>
    </row>
    <row r="650" spans="1:52" s="154" customFormat="1">
      <c r="A650" s="12">
        <f t="shared" ref="A650:A713" si="406">ROW()-9</f>
        <v>641</v>
      </c>
      <c r="B650" s="7" t="s">
        <v>394</v>
      </c>
      <c r="C650" s="162">
        <v>30</v>
      </c>
      <c r="D650" s="146" t="s">
        <v>395</v>
      </c>
      <c r="E650" s="180">
        <v>936763</v>
      </c>
      <c r="F650" s="149"/>
      <c r="G650" s="28"/>
      <c r="H650" s="153"/>
      <c r="I650" s="163">
        <f t="shared" ref="I650:I652" si="407">SUM($E650,F650:H650)</f>
        <v>936763</v>
      </c>
      <c r="J650" s="163"/>
      <c r="K650" s="163">
        <v>419252</v>
      </c>
      <c r="L650" s="187">
        <f t="shared" ref="L650:L652" si="408">SUM(I650:K650)</f>
        <v>1356015</v>
      </c>
      <c r="M650" s="149"/>
      <c r="N650" s="6"/>
      <c r="O650" s="184"/>
      <c r="P650" s="180">
        <f t="shared" ref="P650:P652" si="409">SUM($E650,M650:O650)</f>
        <v>936763</v>
      </c>
      <c r="Q650" s="180"/>
      <c r="R650" s="163">
        <v>419252</v>
      </c>
      <c r="S650" s="188">
        <f t="shared" ref="S650:S652" si="410">SUM(P650:R650)</f>
        <v>1356015</v>
      </c>
      <c r="T650" s="149"/>
      <c r="U650" s="6"/>
      <c r="V650" s="184"/>
      <c r="W650" s="180">
        <f>SUM($E650,T650:V650)</f>
        <v>936763</v>
      </c>
      <c r="X650" s="321"/>
      <c r="Y650" s="184"/>
      <c r="Z650" s="163">
        <v>419252</v>
      </c>
      <c r="AA650" s="363">
        <f t="shared" si="405"/>
        <v>1356015</v>
      </c>
      <c r="AB650" s="422">
        <f t="shared" si="366"/>
        <v>641</v>
      </c>
    </row>
    <row r="651" spans="1:52" s="154" customFormat="1">
      <c r="A651" s="12">
        <f t="shared" si="406"/>
        <v>642</v>
      </c>
      <c r="B651" s="7"/>
      <c r="C651" s="162"/>
      <c r="D651" s="191" t="s">
        <v>434</v>
      </c>
      <c r="E651" s="180"/>
      <c r="F651" s="149"/>
      <c r="G651" s="28"/>
      <c r="H651" s="153"/>
      <c r="I651" s="163">
        <f t="shared" si="407"/>
        <v>0</v>
      </c>
      <c r="J651" s="163"/>
      <c r="K651" s="163"/>
      <c r="L651" s="187">
        <f t="shared" si="408"/>
        <v>0</v>
      </c>
      <c r="M651" s="149"/>
      <c r="N651" s="6"/>
      <c r="O651" s="184"/>
      <c r="P651" s="180">
        <f t="shared" si="409"/>
        <v>0</v>
      </c>
      <c r="Q651" s="180"/>
      <c r="R651" s="180"/>
      <c r="S651" s="188">
        <f t="shared" si="410"/>
        <v>0</v>
      </c>
      <c r="T651" s="149"/>
      <c r="U651" s="6"/>
      <c r="V651" s="184"/>
      <c r="W651" s="180">
        <f>SUM($E651,T651:V651)</f>
        <v>0</v>
      </c>
      <c r="X651" s="321"/>
      <c r="Y651" s="184"/>
      <c r="Z651" s="180"/>
      <c r="AA651" s="363">
        <f t="shared" si="405"/>
        <v>0</v>
      </c>
      <c r="AB651" s="422">
        <f t="shared" si="366"/>
        <v>642</v>
      </c>
    </row>
    <row r="652" spans="1:52" s="154" customFormat="1">
      <c r="A652" s="12">
        <f t="shared" si="406"/>
        <v>643</v>
      </c>
      <c r="B652" s="7"/>
      <c r="C652" s="162"/>
      <c r="D652" s="158" t="s">
        <v>606</v>
      </c>
      <c r="E652" s="180"/>
      <c r="F652" s="149"/>
      <c r="G652" s="28"/>
      <c r="H652" s="153"/>
      <c r="I652" s="163">
        <f t="shared" si="407"/>
        <v>0</v>
      </c>
      <c r="J652" s="163"/>
      <c r="K652" s="163"/>
      <c r="L652" s="187">
        <f t="shared" si="408"/>
        <v>0</v>
      </c>
      <c r="M652" s="149"/>
      <c r="N652" s="6">
        <v>180000</v>
      </c>
      <c r="O652" s="184"/>
      <c r="P652" s="180">
        <f t="shared" si="409"/>
        <v>180000</v>
      </c>
      <c r="Q652" s="180"/>
      <c r="R652" s="180"/>
      <c r="S652" s="188">
        <f t="shared" si="410"/>
        <v>180000</v>
      </c>
      <c r="T652" s="149"/>
      <c r="U652" s="6">
        <v>180000</v>
      </c>
      <c r="V652" s="184"/>
      <c r="W652" s="180">
        <f>SUM($E652,T652:V652)</f>
        <v>180000</v>
      </c>
      <c r="X652" s="321"/>
      <c r="Y652" s="184"/>
      <c r="Z652" s="180"/>
      <c r="AA652" s="363">
        <f t="shared" si="405"/>
        <v>180000</v>
      </c>
      <c r="AB652" s="422">
        <f t="shared" ref="AB652:AB715" si="411">A652</f>
        <v>643</v>
      </c>
    </row>
    <row r="653" spans="1:52" s="1" customFormat="1">
      <c r="A653" s="12">
        <f t="shared" si="406"/>
        <v>644</v>
      </c>
      <c r="B653" s="4"/>
      <c r="C653" s="4"/>
      <c r="D653" s="32"/>
      <c r="E653" s="117"/>
      <c r="F653" s="111"/>
      <c r="G653" s="6"/>
      <c r="H653" s="363"/>
      <c r="I653" s="117">
        <f>SUM($E653,F653:H653)</f>
        <v>0</v>
      </c>
      <c r="J653" s="117"/>
      <c r="K653" s="117"/>
      <c r="L653" s="15">
        <f>SUM(I653:K653)</f>
        <v>0</v>
      </c>
      <c r="M653" s="111"/>
      <c r="N653" s="6"/>
      <c r="O653" s="363"/>
      <c r="P653" s="117">
        <f>SUM($E653,M653:O653)</f>
        <v>0</v>
      </c>
      <c r="Q653" s="117"/>
      <c r="R653" s="117"/>
      <c r="S653" s="15">
        <f>SUM(P653:R653)</f>
        <v>0</v>
      </c>
      <c r="T653" s="111"/>
      <c r="U653" s="6"/>
      <c r="V653" s="363"/>
      <c r="W653" s="117">
        <f>SUM($E653,T653:V653)</f>
        <v>0</v>
      </c>
      <c r="X653" s="111"/>
      <c r="Y653" s="363"/>
      <c r="Z653" s="117"/>
      <c r="AA653" s="363">
        <f t="shared" si="405"/>
        <v>0</v>
      </c>
      <c r="AB653" s="422">
        <f t="shared" si="411"/>
        <v>644</v>
      </c>
    </row>
    <row r="654" spans="1:52" s="1" customFormat="1">
      <c r="A654" s="12">
        <f t="shared" si="406"/>
        <v>645</v>
      </c>
      <c r="B654" s="4"/>
      <c r="C654" s="4"/>
      <c r="D654" s="14"/>
      <c r="E654" s="117"/>
      <c r="F654" s="111"/>
      <c r="G654" s="6"/>
      <c r="H654" s="363"/>
      <c r="I654" s="117">
        <f>SUM($E654,F654:H654)</f>
        <v>0</v>
      </c>
      <c r="J654" s="117"/>
      <c r="K654" s="117"/>
      <c r="L654" s="15">
        <f>SUM(I654:K654)</f>
        <v>0</v>
      </c>
      <c r="M654" s="111"/>
      <c r="N654" s="6"/>
      <c r="O654" s="363"/>
      <c r="P654" s="117">
        <f>SUM($E654,M654:O654)</f>
        <v>0</v>
      </c>
      <c r="Q654" s="117"/>
      <c r="R654" s="117"/>
      <c r="S654" s="15">
        <f>SUM(P654:R654)</f>
        <v>0</v>
      </c>
      <c r="T654" s="111"/>
      <c r="U654" s="6"/>
      <c r="V654" s="363"/>
      <c r="W654" s="117">
        <f>SUM($E654,T654:V654)</f>
        <v>0</v>
      </c>
      <c r="X654" s="111"/>
      <c r="Y654" s="363"/>
      <c r="Z654" s="117"/>
      <c r="AA654" s="363">
        <f t="shared" si="405"/>
        <v>0</v>
      </c>
      <c r="AB654" s="422">
        <f t="shared" si="411"/>
        <v>645</v>
      </c>
    </row>
    <row r="655" spans="1:52" s="1" customFormat="1">
      <c r="A655" s="12">
        <f t="shared" si="406"/>
        <v>646</v>
      </c>
      <c r="B655" s="4"/>
      <c r="C655" s="4"/>
      <c r="D655" s="62" t="s">
        <v>40</v>
      </c>
      <c r="E655" s="117"/>
      <c r="F655" s="492">
        <f>SUBTOTAL(9,F651:F654)</f>
        <v>0</v>
      </c>
      <c r="G655" s="56">
        <f>SUBTOTAL(9,G651:G654)</f>
        <v>0</v>
      </c>
      <c r="H655" s="478">
        <f t="shared" ref="H655:N655" si="412">SUBTOTAL(9,H651:H654)</f>
        <v>0</v>
      </c>
      <c r="I655" s="504">
        <f t="shared" si="412"/>
        <v>0</v>
      </c>
      <c r="J655" s="504">
        <f t="shared" si="412"/>
        <v>0</v>
      </c>
      <c r="K655" s="504">
        <f t="shared" si="412"/>
        <v>0</v>
      </c>
      <c r="L655" s="56">
        <f t="shared" si="412"/>
        <v>0</v>
      </c>
      <c r="M655" s="492">
        <f t="shared" si="412"/>
        <v>0</v>
      </c>
      <c r="N655" s="56">
        <f t="shared" si="412"/>
        <v>180000</v>
      </c>
      <c r="O655" s="478">
        <f t="shared" ref="O655:U655" si="413">SUBTOTAL(9,O651:O654)</f>
        <v>0</v>
      </c>
      <c r="P655" s="504">
        <f t="shared" si="413"/>
        <v>180000</v>
      </c>
      <c r="Q655" s="504">
        <f t="shared" si="413"/>
        <v>0</v>
      </c>
      <c r="R655" s="504">
        <f t="shared" si="413"/>
        <v>0</v>
      </c>
      <c r="S655" s="56">
        <f t="shared" si="413"/>
        <v>180000</v>
      </c>
      <c r="T655" s="492">
        <f t="shared" si="413"/>
        <v>0</v>
      </c>
      <c r="U655" s="56">
        <f t="shared" si="413"/>
        <v>180000</v>
      </c>
      <c r="V655" s="478">
        <f t="shared" ref="V655:AA655" si="414">SUBTOTAL(9,V651:V654)</f>
        <v>0</v>
      </c>
      <c r="W655" s="504">
        <f t="shared" si="414"/>
        <v>180000</v>
      </c>
      <c r="X655" s="492">
        <f t="shared" si="414"/>
        <v>0</v>
      </c>
      <c r="Y655" s="478"/>
      <c r="Z655" s="504">
        <f t="shared" si="414"/>
        <v>0</v>
      </c>
      <c r="AA655" s="478">
        <f t="shared" si="414"/>
        <v>180000</v>
      </c>
      <c r="AB655" s="422">
        <f t="shared" si="411"/>
        <v>646</v>
      </c>
    </row>
    <row r="656" spans="1:52" s="29" customFormat="1" ht="15.6" thickBot="1">
      <c r="A656" s="12">
        <f t="shared" si="406"/>
        <v>647</v>
      </c>
      <c r="B656" s="22"/>
      <c r="C656" s="22"/>
      <c r="D656" s="23" t="s">
        <v>396</v>
      </c>
      <c r="E656" s="303"/>
      <c r="F656" s="476">
        <f>SUBTOTAL(9,F649:F655,$E650)</f>
        <v>936763</v>
      </c>
      <c r="G656" s="580"/>
      <c r="H656" s="581"/>
      <c r="I656" s="315">
        <f>SUBTOTAL(9,I650:I655)</f>
        <v>936763</v>
      </c>
      <c r="J656" s="315">
        <f>SUBTOTAL(9,J649:J655)</f>
        <v>0</v>
      </c>
      <c r="K656" s="315">
        <f>SUBTOTAL(9,K649:K655)</f>
        <v>419252</v>
      </c>
      <c r="L656" s="561">
        <f>SUBTOTAL(9,L649:L655)</f>
        <v>1356015</v>
      </c>
      <c r="M656" s="476">
        <f>SUBTOTAL(9,M649:M655,$E650)</f>
        <v>936763</v>
      </c>
      <c r="N656" s="580"/>
      <c r="O656" s="581"/>
      <c r="P656" s="315">
        <f>SUBTOTAL(9,P650:P655)</f>
        <v>1116763</v>
      </c>
      <c r="Q656" s="315">
        <f>SUBTOTAL(9,Q649:Q655)</f>
        <v>0</v>
      </c>
      <c r="R656" s="315">
        <f>SUBTOTAL(9,R649:R655)</f>
        <v>419252</v>
      </c>
      <c r="S656" s="561">
        <f>SUBTOTAL(9,S649:S655)</f>
        <v>1536015</v>
      </c>
      <c r="T656" s="476">
        <f>SUBTOTAL(9,T649:T655,$E650)</f>
        <v>936763</v>
      </c>
      <c r="U656" s="493"/>
      <c r="V656" s="494"/>
      <c r="W656" s="315">
        <f>SUBTOTAL(9,W650:W655)</f>
        <v>1116763</v>
      </c>
      <c r="X656" s="521">
        <f>SUBTOTAL(9,X649:X655)</f>
        <v>0</v>
      </c>
      <c r="Y656" s="522"/>
      <c r="Z656" s="534">
        <f>SUBTOTAL(9,Z649:Z655)</f>
        <v>419252</v>
      </c>
      <c r="AA656" s="522">
        <f>SUBTOTAL(9,AA649:AA655)</f>
        <v>1536015</v>
      </c>
      <c r="AB656" s="422">
        <f t="shared" si="411"/>
        <v>647</v>
      </c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</row>
    <row r="657" spans="1:52" s="29" customFormat="1" ht="15.6" thickTop="1">
      <c r="A657" s="12">
        <f t="shared" si="406"/>
        <v>648</v>
      </c>
      <c r="B657" s="4"/>
      <c r="C657" s="4"/>
      <c r="D657" s="14"/>
      <c r="E657" s="117"/>
      <c r="F657" s="425"/>
      <c r="G657" s="26"/>
      <c r="H657" s="424"/>
      <c r="I657" s="117"/>
      <c r="J657" s="304"/>
      <c r="K657" s="304"/>
      <c r="L657" s="27"/>
      <c r="M657" s="425"/>
      <c r="N657" s="26"/>
      <c r="O657" s="424"/>
      <c r="P657" s="117"/>
      <c r="Q657" s="304"/>
      <c r="R657" s="304"/>
      <c r="S657" s="27"/>
      <c r="T657" s="425"/>
      <c r="U657" s="26"/>
      <c r="V657" s="424"/>
      <c r="W657" s="117"/>
      <c r="X657" s="426"/>
      <c r="Y657" s="424"/>
      <c r="Z657" s="304"/>
      <c r="AA657" s="424">
        <f t="shared" ref="AA657:AA668" si="415">SUM(W657:Z657)</f>
        <v>0</v>
      </c>
      <c r="AB657" s="422">
        <f t="shared" si="411"/>
        <v>648</v>
      </c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</row>
    <row r="658" spans="1:52" customFormat="1">
      <c r="A658" s="12">
        <f t="shared" si="406"/>
        <v>649</v>
      </c>
      <c r="B658" s="7" t="s">
        <v>175</v>
      </c>
      <c r="C658" s="162">
        <v>32</v>
      </c>
      <c r="D658" s="146" t="s">
        <v>176</v>
      </c>
      <c r="E658" s="180">
        <v>17058843</v>
      </c>
      <c r="F658" s="133"/>
      <c r="G658" s="28"/>
      <c r="H658" s="153"/>
      <c r="I658" s="163">
        <f t="shared" ref="I658:I661" si="416">SUM($E658,F658:H658)</f>
        <v>17058843</v>
      </c>
      <c r="J658" s="163">
        <v>122342107</v>
      </c>
      <c r="K658" s="163">
        <v>35340201</v>
      </c>
      <c r="L658" s="187">
        <f t="shared" ref="L658:L661" si="417">SUM(I658:K658)</f>
        <v>174741151</v>
      </c>
      <c r="M658" s="133"/>
      <c r="N658" s="6"/>
      <c r="O658" s="184"/>
      <c r="P658" s="180">
        <f t="shared" ref="P658:P661" si="418">SUM($E658,M658:O658)</f>
        <v>17058843</v>
      </c>
      <c r="Q658" s="163">
        <v>122342107</v>
      </c>
      <c r="R658" s="163">
        <v>35340201</v>
      </c>
      <c r="S658" s="188">
        <f t="shared" ref="S658:S661" si="419">SUM(P658:R658)</f>
        <v>174741151</v>
      </c>
      <c r="T658" s="133"/>
      <c r="U658" s="6"/>
      <c r="V658" s="184"/>
      <c r="W658" s="180">
        <f t="shared" ref="W658:W668" si="420">SUM($E658,T658:V658)</f>
        <v>17058843</v>
      </c>
      <c r="X658" s="149">
        <v>122342107</v>
      </c>
      <c r="Y658" s="153"/>
      <c r="Z658" s="163">
        <v>35340201</v>
      </c>
      <c r="AA658" s="184">
        <f t="shared" si="415"/>
        <v>174741151</v>
      </c>
      <c r="AB658" s="422">
        <f t="shared" si="411"/>
        <v>649</v>
      </c>
    </row>
    <row r="659" spans="1:52" customFormat="1">
      <c r="A659" s="12">
        <f t="shared" si="406"/>
        <v>650</v>
      </c>
      <c r="B659" s="7"/>
      <c r="C659" s="162"/>
      <c r="D659" s="191" t="s">
        <v>434</v>
      </c>
      <c r="E659" s="180"/>
      <c r="F659" s="133"/>
      <c r="G659" s="28"/>
      <c r="H659" s="153"/>
      <c r="I659" s="163">
        <f t="shared" si="416"/>
        <v>0</v>
      </c>
      <c r="J659" s="163"/>
      <c r="K659" s="163"/>
      <c r="L659" s="187">
        <f t="shared" si="417"/>
        <v>0</v>
      </c>
      <c r="M659" s="133"/>
      <c r="N659" s="6"/>
      <c r="O659" s="184"/>
      <c r="P659" s="180">
        <f t="shared" si="418"/>
        <v>0</v>
      </c>
      <c r="Q659" s="180"/>
      <c r="R659" s="180"/>
      <c r="S659" s="188">
        <f t="shared" si="419"/>
        <v>0</v>
      </c>
      <c r="T659" s="133"/>
      <c r="U659" s="6"/>
      <c r="V659" s="184"/>
      <c r="W659" s="180">
        <f t="shared" si="420"/>
        <v>0</v>
      </c>
      <c r="X659" s="321"/>
      <c r="Y659" s="184"/>
      <c r="Z659" s="180"/>
      <c r="AA659" s="184">
        <f t="shared" si="415"/>
        <v>0</v>
      </c>
      <c r="AB659" s="422">
        <f t="shared" si="411"/>
        <v>650</v>
      </c>
    </row>
    <row r="660" spans="1:52" customFormat="1">
      <c r="A660" s="12">
        <f t="shared" si="406"/>
        <v>651</v>
      </c>
      <c r="B660" s="7"/>
      <c r="C660" s="162"/>
      <c r="D660" s="158" t="s">
        <v>607</v>
      </c>
      <c r="E660" s="163"/>
      <c r="F660" s="160"/>
      <c r="G660" s="98">
        <v>453750</v>
      </c>
      <c r="H660" s="153"/>
      <c r="I660" s="163">
        <f t="shared" si="416"/>
        <v>453750</v>
      </c>
      <c r="J660" s="163"/>
      <c r="K660" s="163"/>
      <c r="L660" s="187">
        <f t="shared" si="417"/>
        <v>453750</v>
      </c>
      <c r="M660" s="133"/>
      <c r="N660" s="39">
        <v>453750</v>
      </c>
      <c r="O660" s="184"/>
      <c r="P660" s="180">
        <f t="shared" si="418"/>
        <v>453750</v>
      </c>
      <c r="Q660" s="180"/>
      <c r="R660" s="180"/>
      <c r="S660" s="188">
        <f t="shared" si="419"/>
        <v>453750</v>
      </c>
      <c r="T660" s="133"/>
      <c r="U660" s="39">
        <v>453750</v>
      </c>
      <c r="V660" s="184"/>
      <c r="W660" s="180">
        <f t="shared" si="420"/>
        <v>453750</v>
      </c>
      <c r="X660" s="321"/>
      <c r="Y660" s="184"/>
      <c r="Z660" s="180"/>
      <c r="AA660" s="184">
        <f t="shared" si="415"/>
        <v>453750</v>
      </c>
      <c r="AB660" s="422">
        <f t="shared" si="411"/>
        <v>651</v>
      </c>
    </row>
    <row r="661" spans="1:52" customFormat="1">
      <c r="A661" s="12">
        <f t="shared" si="406"/>
        <v>652</v>
      </c>
      <c r="B661" s="7"/>
      <c r="C661" s="162"/>
      <c r="D661" s="158" t="s">
        <v>608</v>
      </c>
      <c r="E661" s="163"/>
      <c r="F661" s="160"/>
      <c r="G661" s="98">
        <v>1072900</v>
      </c>
      <c r="H661" s="153"/>
      <c r="I661" s="163">
        <f t="shared" si="416"/>
        <v>1072900</v>
      </c>
      <c r="J661" s="163"/>
      <c r="K661" s="163"/>
      <c r="L661" s="187">
        <f t="shared" si="417"/>
        <v>1072900</v>
      </c>
      <c r="M661" s="112"/>
      <c r="N661" s="39">
        <v>1072900</v>
      </c>
      <c r="O661" s="184"/>
      <c r="P661" s="180">
        <f t="shared" si="418"/>
        <v>1072900</v>
      </c>
      <c r="Q661" s="180"/>
      <c r="R661" s="180"/>
      <c r="S661" s="188">
        <f t="shared" si="419"/>
        <v>1072900</v>
      </c>
      <c r="T661" s="112"/>
      <c r="U661" s="39">
        <v>1072900</v>
      </c>
      <c r="V661" s="184"/>
      <c r="W661" s="180">
        <f t="shared" si="420"/>
        <v>1072900</v>
      </c>
      <c r="X661" s="321"/>
      <c r="Y661" s="184"/>
      <c r="Z661" s="180"/>
      <c r="AA661" s="184">
        <f t="shared" si="415"/>
        <v>1072900</v>
      </c>
      <c r="AB661" s="422">
        <f t="shared" si="411"/>
        <v>652</v>
      </c>
    </row>
    <row r="662" spans="1:52" s="1" customFormat="1">
      <c r="A662" s="12">
        <f t="shared" si="406"/>
        <v>653</v>
      </c>
      <c r="B662" s="7"/>
      <c r="C662" s="7"/>
      <c r="D662" s="42"/>
      <c r="E662" s="117"/>
      <c r="F662" s="112"/>
      <c r="G662" s="39"/>
      <c r="H662" s="363"/>
      <c r="I662" s="117">
        <f t="shared" ref="I662:I665" si="421">SUM($E662,F662:H662)</f>
        <v>0</v>
      </c>
      <c r="J662" s="117"/>
      <c r="K662" s="117"/>
      <c r="L662" s="15">
        <f t="shared" ref="L662:L668" si="422">SUM(I662:K662)</f>
        <v>0</v>
      </c>
      <c r="M662" s="112"/>
      <c r="N662" s="39"/>
      <c r="O662" s="363"/>
      <c r="P662" s="117">
        <f>SUM($E662,M662:O662)</f>
        <v>0</v>
      </c>
      <c r="Q662" s="117"/>
      <c r="R662" s="117"/>
      <c r="S662" s="15">
        <f t="shared" ref="S662:S668" si="423">SUM(P662:R662)</f>
        <v>0</v>
      </c>
      <c r="T662" s="112"/>
      <c r="U662" s="39"/>
      <c r="V662" s="184"/>
      <c r="W662" s="180">
        <f t="shared" si="420"/>
        <v>0</v>
      </c>
      <c r="X662" s="321"/>
      <c r="Y662" s="184"/>
      <c r="Z662" s="180"/>
      <c r="AA662" s="184">
        <f t="shared" si="415"/>
        <v>0</v>
      </c>
      <c r="AB662" s="422">
        <f t="shared" si="411"/>
        <v>653</v>
      </c>
    </row>
    <row r="663" spans="1:52" s="1" customFormat="1">
      <c r="A663" s="12">
        <f t="shared" si="406"/>
        <v>654</v>
      </c>
      <c r="B663" s="7"/>
      <c r="C663" s="7"/>
      <c r="D663" s="53" t="s">
        <v>75</v>
      </c>
      <c r="E663" s="117"/>
      <c r="F663" s="112"/>
      <c r="G663" s="39"/>
      <c r="H663" s="363"/>
      <c r="I663" s="117">
        <f t="shared" si="421"/>
        <v>0</v>
      </c>
      <c r="J663" s="117"/>
      <c r="K663" s="117"/>
      <c r="L663" s="15">
        <f t="shared" si="422"/>
        <v>0</v>
      </c>
      <c r="M663" s="112"/>
      <c r="N663" s="39"/>
      <c r="O663" s="363"/>
      <c r="P663" s="117">
        <f>SUM($E663,M663:O663)</f>
        <v>0</v>
      </c>
      <c r="Q663" s="117"/>
      <c r="R663" s="117"/>
      <c r="S663" s="15">
        <f t="shared" si="423"/>
        <v>0</v>
      </c>
      <c r="T663" s="112"/>
      <c r="U663" s="39"/>
      <c r="V663" s="184"/>
      <c r="W663" s="180">
        <f t="shared" si="420"/>
        <v>0</v>
      </c>
      <c r="X663" s="321"/>
      <c r="Y663" s="184"/>
      <c r="Z663" s="180"/>
      <c r="AA663" s="184">
        <f t="shared" si="415"/>
        <v>0</v>
      </c>
      <c r="AB663" s="422">
        <f t="shared" si="411"/>
        <v>654</v>
      </c>
    </row>
    <row r="664" spans="1:52" s="1" customFormat="1">
      <c r="A664" s="12">
        <f t="shared" si="406"/>
        <v>655</v>
      </c>
      <c r="B664" s="7"/>
      <c r="C664" s="7"/>
      <c r="D664" s="109"/>
      <c r="E664" s="117"/>
      <c r="F664" s="112"/>
      <c r="G664" s="39"/>
      <c r="H664" s="363"/>
      <c r="I664" s="117"/>
      <c r="J664" s="117"/>
      <c r="K664" s="117"/>
      <c r="L664" s="15"/>
      <c r="M664" s="112"/>
      <c r="N664" s="39"/>
      <c r="O664" s="363"/>
      <c r="P664" s="117"/>
      <c r="Q664" s="117"/>
      <c r="R664" s="117"/>
      <c r="S664" s="15"/>
      <c r="T664" s="112"/>
      <c r="U664" s="39"/>
      <c r="V664" s="184"/>
      <c r="W664" s="180">
        <f t="shared" si="420"/>
        <v>0</v>
      </c>
      <c r="X664" s="321"/>
      <c r="Y664" s="184"/>
      <c r="Z664" s="180"/>
      <c r="AA664" s="184">
        <f t="shared" si="415"/>
        <v>0</v>
      </c>
      <c r="AB664" s="422">
        <f t="shared" si="411"/>
        <v>655</v>
      </c>
    </row>
    <row r="665" spans="1:52" s="1" customFormat="1">
      <c r="A665" s="12">
        <f t="shared" si="406"/>
        <v>656</v>
      </c>
      <c r="B665" s="7"/>
      <c r="C665" s="7"/>
      <c r="D665" s="42"/>
      <c r="E665" s="117"/>
      <c r="F665" s="112"/>
      <c r="G665" s="39"/>
      <c r="H665" s="363"/>
      <c r="I665" s="117">
        <f t="shared" si="421"/>
        <v>0</v>
      </c>
      <c r="J665" s="115"/>
      <c r="K665" s="117"/>
      <c r="L665" s="15">
        <f t="shared" si="422"/>
        <v>0</v>
      </c>
      <c r="M665" s="112"/>
      <c r="N665" s="39"/>
      <c r="O665" s="363"/>
      <c r="P665" s="117">
        <f>SUM($E665,M665:O665)</f>
        <v>0</v>
      </c>
      <c r="Q665" s="115"/>
      <c r="R665" s="117"/>
      <c r="S665" s="15">
        <f t="shared" si="423"/>
        <v>0</v>
      </c>
      <c r="T665" s="112"/>
      <c r="U665" s="39"/>
      <c r="V665" s="184"/>
      <c r="W665" s="180">
        <f t="shared" si="420"/>
        <v>0</v>
      </c>
      <c r="X665" s="321"/>
      <c r="Y665" s="184"/>
      <c r="Z665" s="180"/>
      <c r="AA665" s="184">
        <f t="shared" si="415"/>
        <v>0</v>
      </c>
      <c r="AB665" s="422">
        <f t="shared" si="411"/>
        <v>656</v>
      </c>
    </row>
    <row r="666" spans="1:52" s="1" customFormat="1">
      <c r="A666" s="12">
        <f t="shared" si="406"/>
        <v>657</v>
      </c>
      <c r="B666" s="7"/>
      <c r="C666" s="7"/>
      <c r="D666" s="53" t="s">
        <v>63</v>
      </c>
      <c r="E666" s="117"/>
      <c r="F666" s="112"/>
      <c r="G666" s="39"/>
      <c r="H666" s="363"/>
      <c r="I666" s="117">
        <f>SUM($E666,F666:H666)</f>
        <v>0</v>
      </c>
      <c r="J666" s="117"/>
      <c r="K666" s="117"/>
      <c r="L666" s="15">
        <f t="shared" si="422"/>
        <v>0</v>
      </c>
      <c r="M666" s="112"/>
      <c r="N666" s="39"/>
      <c r="O666" s="363"/>
      <c r="P666" s="117">
        <f>SUM($E666,M666:O666)</f>
        <v>0</v>
      </c>
      <c r="Q666" s="117"/>
      <c r="R666" s="117"/>
      <c r="S666" s="15">
        <f t="shared" si="423"/>
        <v>0</v>
      </c>
      <c r="T666" s="112"/>
      <c r="U666" s="39"/>
      <c r="V666" s="363"/>
      <c r="W666" s="117">
        <f t="shared" si="420"/>
        <v>0</v>
      </c>
      <c r="X666" s="111"/>
      <c r="Y666" s="363"/>
      <c r="Z666" s="117"/>
      <c r="AA666" s="363">
        <f t="shared" si="415"/>
        <v>0</v>
      </c>
      <c r="AB666" s="422">
        <f t="shared" si="411"/>
        <v>657</v>
      </c>
    </row>
    <row r="667" spans="1:52" s="1" customFormat="1">
      <c r="A667" s="12">
        <f t="shared" si="406"/>
        <v>658</v>
      </c>
      <c r="B667" s="7"/>
      <c r="C667" s="7"/>
      <c r="D667" s="109"/>
      <c r="E667" s="117"/>
      <c r="F667" s="112"/>
      <c r="G667" s="39"/>
      <c r="H667" s="363"/>
      <c r="I667" s="117"/>
      <c r="J667" s="117"/>
      <c r="K667" s="117"/>
      <c r="L667" s="15"/>
      <c r="M667" s="112"/>
      <c r="N667" s="39"/>
      <c r="O667" s="363"/>
      <c r="P667" s="117"/>
      <c r="Q667" s="117"/>
      <c r="R667" s="117"/>
      <c r="S667" s="15"/>
      <c r="T667" s="112"/>
      <c r="U667" s="39"/>
      <c r="V667" s="363"/>
      <c r="W667" s="117">
        <f t="shared" si="420"/>
        <v>0</v>
      </c>
      <c r="X667" s="111"/>
      <c r="Y667" s="363"/>
      <c r="Z667" s="117"/>
      <c r="AA667" s="363">
        <f t="shared" si="415"/>
        <v>0</v>
      </c>
      <c r="AB667" s="422">
        <f t="shared" si="411"/>
        <v>658</v>
      </c>
    </row>
    <row r="668" spans="1:52" s="1" customFormat="1">
      <c r="A668" s="12">
        <f t="shared" si="406"/>
        <v>659</v>
      </c>
      <c r="B668" s="7"/>
      <c r="C668" s="7"/>
      <c r="D668" s="42"/>
      <c r="E668" s="117"/>
      <c r="F668" s="112"/>
      <c r="G668" s="39"/>
      <c r="H668" s="363"/>
      <c r="I668" s="117">
        <f>SUM($E668,F668:H668)</f>
        <v>0</v>
      </c>
      <c r="J668" s="117"/>
      <c r="K668" s="117"/>
      <c r="L668" s="15">
        <f t="shared" si="422"/>
        <v>0</v>
      </c>
      <c r="M668" s="112"/>
      <c r="N668" s="39"/>
      <c r="O668" s="363"/>
      <c r="P668" s="117">
        <f>SUM($E668,M668:O668)</f>
        <v>0</v>
      </c>
      <c r="Q668" s="117"/>
      <c r="R668" s="117"/>
      <c r="S668" s="15">
        <f t="shared" si="423"/>
        <v>0</v>
      </c>
      <c r="T668" s="112"/>
      <c r="U668" s="39"/>
      <c r="V668" s="363"/>
      <c r="W668" s="117">
        <f t="shared" si="420"/>
        <v>0</v>
      </c>
      <c r="X668" s="111"/>
      <c r="Y668" s="363"/>
      <c r="Z668" s="117"/>
      <c r="AA668" s="363">
        <f t="shared" si="415"/>
        <v>0</v>
      </c>
      <c r="AB668" s="422">
        <f t="shared" si="411"/>
        <v>659</v>
      </c>
    </row>
    <row r="669" spans="1:52" s="1" customFormat="1">
      <c r="A669" s="12">
        <f t="shared" si="406"/>
        <v>660</v>
      </c>
      <c r="B669" s="7"/>
      <c r="C669" s="7"/>
      <c r="D669" s="54" t="s">
        <v>40</v>
      </c>
      <c r="E669" s="117"/>
      <c r="F669" s="488">
        <f t="shared" ref="F669:V669" si="424">SUBTOTAL(9,F659:F668)</f>
        <v>0</v>
      </c>
      <c r="G669" s="55">
        <f t="shared" si="424"/>
        <v>1526650</v>
      </c>
      <c r="H669" s="285">
        <f t="shared" si="424"/>
        <v>0</v>
      </c>
      <c r="I669" s="504">
        <f t="shared" si="424"/>
        <v>1526650</v>
      </c>
      <c r="J669" s="504">
        <f t="shared" si="424"/>
        <v>0</v>
      </c>
      <c r="K669" s="504">
        <f t="shared" si="424"/>
        <v>0</v>
      </c>
      <c r="L669" s="56">
        <f t="shared" si="424"/>
        <v>1526650</v>
      </c>
      <c r="M669" s="488">
        <f t="shared" si="424"/>
        <v>0</v>
      </c>
      <c r="N669" s="55">
        <f t="shared" si="424"/>
        <v>1526650</v>
      </c>
      <c r="O669" s="285">
        <f t="shared" si="424"/>
        <v>0</v>
      </c>
      <c r="P669" s="504">
        <f t="shared" si="424"/>
        <v>1526650</v>
      </c>
      <c r="Q669" s="504">
        <f t="shared" si="424"/>
        <v>0</v>
      </c>
      <c r="R669" s="504">
        <f t="shared" si="424"/>
        <v>0</v>
      </c>
      <c r="S669" s="56">
        <f t="shared" si="424"/>
        <v>1526650</v>
      </c>
      <c r="T669" s="488">
        <f t="shared" si="424"/>
        <v>0</v>
      </c>
      <c r="U669" s="55">
        <f t="shared" si="424"/>
        <v>1526650</v>
      </c>
      <c r="V669" s="285">
        <f t="shared" si="424"/>
        <v>0</v>
      </c>
      <c r="W669" s="504">
        <f>SUBTOTAL(9,W659:W668)</f>
        <v>1526650</v>
      </c>
      <c r="X669" s="492">
        <f>SUBTOTAL(9,X659:X668)</f>
        <v>0</v>
      </c>
      <c r="Y669" s="478"/>
      <c r="Z669" s="504">
        <f>SUBTOTAL(9,Z659:Z668)</f>
        <v>0</v>
      </c>
      <c r="AA669" s="478">
        <f>SUBTOTAL(9,AA659:AA668)</f>
        <v>1526650</v>
      </c>
      <c r="AB669" s="422">
        <f t="shared" si="411"/>
        <v>660</v>
      </c>
    </row>
    <row r="670" spans="1:52" s="1" customFormat="1" ht="15.6" thickBot="1">
      <c r="A670" s="12">
        <f t="shared" si="406"/>
        <v>661</v>
      </c>
      <c r="B670" s="22"/>
      <c r="C670" s="22"/>
      <c r="D670" s="23" t="s">
        <v>177</v>
      </c>
      <c r="E670" s="303"/>
      <c r="F670" s="476">
        <f>SUBTOTAL(9,F656:F669,$E658:$E658)</f>
        <v>17058843</v>
      </c>
      <c r="G670" s="577"/>
      <c r="H670" s="571"/>
      <c r="I670" s="315">
        <f>SUBTOTAL(9,I657:I669)</f>
        <v>18585493</v>
      </c>
      <c r="J670" s="315">
        <f>SUBTOTAL(9,J656:J669)</f>
        <v>122342107</v>
      </c>
      <c r="K670" s="315">
        <f>SUBTOTAL(9,K657:K669)</f>
        <v>35340201</v>
      </c>
      <c r="L670" s="561">
        <f>SUBTOTAL(9,L656:L669)</f>
        <v>176267801</v>
      </c>
      <c r="M670" s="476">
        <f>SUBTOTAL(9,M656:M669,$E658:$E658)</f>
        <v>17058843</v>
      </c>
      <c r="N670" s="577"/>
      <c r="O670" s="571"/>
      <c r="P670" s="315">
        <f>SUBTOTAL(9,P657:P669)</f>
        <v>18585493</v>
      </c>
      <c r="Q670" s="315">
        <f>SUBTOTAL(9,Q656:Q669)</f>
        <v>122342107</v>
      </c>
      <c r="R670" s="315">
        <f>SUBTOTAL(9,R657:R669)</f>
        <v>35340201</v>
      </c>
      <c r="S670" s="561">
        <f>SUBTOTAL(9,S656:S669)</f>
        <v>176267801</v>
      </c>
      <c r="T670" s="476">
        <f>SUBTOTAL(9,T656:T669,$E658:$E658)</f>
        <v>17058843</v>
      </c>
      <c r="U670" s="386"/>
      <c r="V670" s="477"/>
      <c r="W670" s="315">
        <f>SUBTOTAL(9,W657:W669)</f>
        <v>18585493</v>
      </c>
      <c r="X670" s="521">
        <f>SUBTOTAL(9,X657:X669)</f>
        <v>122342107</v>
      </c>
      <c r="Y670" s="522"/>
      <c r="Z670" s="534">
        <f>SUBTOTAL(9,Z657:Z669)</f>
        <v>35340201</v>
      </c>
      <c r="AA670" s="522">
        <f>SUBTOTAL(9,AA656:AA669)</f>
        <v>176267801</v>
      </c>
      <c r="AB670" s="422">
        <f t="shared" si="411"/>
        <v>661</v>
      </c>
    </row>
    <row r="671" spans="1:52" s="1" customFormat="1" ht="15.6" thickTop="1">
      <c r="A671" s="12">
        <f t="shared" si="406"/>
        <v>662</v>
      </c>
      <c r="B671" s="7"/>
      <c r="C671" s="7"/>
      <c r="D671" s="25"/>
      <c r="E671" s="304"/>
      <c r="F671" s="425"/>
      <c r="G671" s="26"/>
      <c r="H671" s="424"/>
      <c r="I671" s="117">
        <f>SUM($E671,F671:H671)</f>
        <v>0</v>
      </c>
      <c r="J671" s="304"/>
      <c r="K671" s="304"/>
      <c r="L671" s="27">
        <f t="shared" ref="L671:L699" si="425">SUM(I671:K671)</f>
        <v>0</v>
      </c>
      <c r="M671" s="425"/>
      <c r="N671" s="26"/>
      <c r="O671" s="424"/>
      <c r="P671" s="117">
        <f>SUM($E671,M671:O671)</f>
        <v>0</v>
      </c>
      <c r="Q671" s="304"/>
      <c r="R671" s="304"/>
      <c r="S671" s="27">
        <f t="shared" ref="S671:S699" si="426">SUM(P671:R671)</f>
        <v>0</v>
      </c>
      <c r="T671" s="425"/>
      <c r="U671" s="26"/>
      <c r="V671" s="424"/>
      <c r="W671" s="117">
        <f t="shared" ref="W671:W699" si="427">SUM($E671,T671:V671)</f>
        <v>0</v>
      </c>
      <c r="X671" s="426"/>
      <c r="Y671" s="424"/>
      <c r="Z671" s="304"/>
      <c r="AA671" s="424">
        <f t="shared" ref="AA671:AA699" si="428">SUM(W671:Z671)</f>
        <v>0</v>
      </c>
      <c r="AB671" s="422">
        <f t="shared" si="411"/>
        <v>662</v>
      </c>
    </row>
    <row r="672" spans="1:52" customFormat="1">
      <c r="A672" s="12">
        <f t="shared" si="406"/>
        <v>663</v>
      </c>
      <c r="B672" s="7" t="s">
        <v>178</v>
      </c>
      <c r="C672" s="162">
        <v>33</v>
      </c>
      <c r="D672" s="146" t="s">
        <v>179</v>
      </c>
      <c r="E672" s="180">
        <v>1416223137</v>
      </c>
      <c r="F672" s="133"/>
      <c r="G672" s="28"/>
      <c r="H672" s="153"/>
      <c r="I672" s="163">
        <f t="shared" ref="I672:I680" si="429">SUM($E672,F672:H672)</f>
        <v>1416223137</v>
      </c>
      <c r="J672" s="163">
        <v>5339173028</v>
      </c>
      <c r="K672" s="163">
        <v>990481944</v>
      </c>
      <c r="L672" s="187">
        <f t="shared" ref="L672:L680" si="430">SUM(I672:K672)</f>
        <v>7745878109</v>
      </c>
      <c r="M672" s="133"/>
      <c r="N672" s="6"/>
      <c r="O672" s="184"/>
      <c r="P672" s="180">
        <f t="shared" ref="P672:P684" si="431">SUM($E672,M672:O672)</f>
        <v>1416223137</v>
      </c>
      <c r="Q672" s="163">
        <v>5339173028</v>
      </c>
      <c r="R672" s="163">
        <v>990481944</v>
      </c>
      <c r="S672" s="188">
        <f t="shared" ref="S672:S684" si="432">SUM(P672:R672)</f>
        <v>7745878109</v>
      </c>
      <c r="T672" s="133"/>
      <c r="U672" s="6"/>
      <c r="V672" s="184"/>
      <c r="W672" s="180">
        <f t="shared" si="427"/>
        <v>1416223137</v>
      </c>
      <c r="X672" s="149">
        <v>5339173028</v>
      </c>
      <c r="Y672" s="153"/>
      <c r="Z672" s="163">
        <v>990481944</v>
      </c>
      <c r="AA672" s="184">
        <f t="shared" si="428"/>
        <v>7745878109</v>
      </c>
      <c r="AB672" s="422">
        <f t="shared" si="411"/>
        <v>663</v>
      </c>
    </row>
    <row r="673" spans="1:28" customFormat="1">
      <c r="A673" s="12">
        <f t="shared" si="406"/>
        <v>664</v>
      </c>
      <c r="B673" s="7"/>
      <c r="C673" s="162"/>
      <c r="D673" s="191" t="s">
        <v>434</v>
      </c>
      <c r="E673" s="180"/>
      <c r="F673" s="133"/>
      <c r="G673" s="28"/>
      <c r="H673" s="153"/>
      <c r="I673" s="163">
        <f t="shared" si="429"/>
        <v>0</v>
      </c>
      <c r="J673" s="163"/>
      <c r="K673" s="163"/>
      <c r="L673" s="187">
        <f t="shared" si="430"/>
        <v>0</v>
      </c>
      <c r="M673" s="133"/>
      <c r="N673" s="6"/>
      <c r="O673" s="184"/>
      <c r="P673" s="180">
        <f t="shared" si="431"/>
        <v>0</v>
      </c>
      <c r="Q673" s="180"/>
      <c r="R673" s="180"/>
      <c r="S673" s="188">
        <f t="shared" si="432"/>
        <v>0</v>
      </c>
      <c r="T673" s="133"/>
      <c r="U673" s="6"/>
      <c r="V673" s="184"/>
      <c r="W673" s="180">
        <f t="shared" si="427"/>
        <v>0</v>
      </c>
      <c r="X673" s="321"/>
      <c r="Y673" s="184"/>
      <c r="Z673" s="180"/>
      <c r="AA673" s="184">
        <f t="shared" si="428"/>
        <v>0</v>
      </c>
      <c r="AB673" s="422">
        <f t="shared" si="411"/>
        <v>664</v>
      </c>
    </row>
    <row r="674" spans="1:28" customFormat="1">
      <c r="A674" s="12">
        <f t="shared" si="406"/>
        <v>665</v>
      </c>
      <c r="B674" s="7"/>
      <c r="C674" s="162"/>
      <c r="D674" s="158" t="s">
        <v>609</v>
      </c>
      <c r="E674" s="163"/>
      <c r="F674" s="132">
        <v>47384662</v>
      </c>
      <c r="G674" s="129"/>
      <c r="H674" s="185"/>
      <c r="I674" s="163">
        <f t="shared" si="429"/>
        <v>47384662</v>
      </c>
      <c r="J674" s="163"/>
      <c r="K674" s="163"/>
      <c r="L674" s="187">
        <f t="shared" si="430"/>
        <v>47384662</v>
      </c>
      <c r="M674" s="133">
        <v>47384662</v>
      </c>
      <c r="N674" s="6"/>
      <c r="O674" s="184"/>
      <c r="P674" s="180">
        <f t="shared" si="431"/>
        <v>47384662</v>
      </c>
      <c r="Q674" s="180"/>
      <c r="R674" s="180"/>
      <c r="S674" s="188">
        <f t="shared" si="432"/>
        <v>47384662</v>
      </c>
      <c r="T674" s="133">
        <v>47384662</v>
      </c>
      <c r="U674" s="6"/>
      <c r="V674" s="184"/>
      <c r="W674" s="180">
        <f t="shared" si="427"/>
        <v>47384662</v>
      </c>
      <c r="X674" s="321"/>
      <c r="Y674" s="184"/>
      <c r="Z674" s="180"/>
      <c r="AA674" s="184">
        <f t="shared" si="428"/>
        <v>47384662</v>
      </c>
      <c r="AB674" s="422">
        <f t="shared" si="411"/>
        <v>665</v>
      </c>
    </row>
    <row r="675" spans="1:28" customFormat="1">
      <c r="A675" s="12">
        <f t="shared" si="406"/>
        <v>666</v>
      </c>
      <c r="B675" s="7"/>
      <c r="C675" s="162"/>
      <c r="D675" s="158" t="s">
        <v>610</v>
      </c>
      <c r="E675" s="163"/>
      <c r="F675" s="132">
        <v>13925644</v>
      </c>
      <c r="G675" s="129"/>
      <c r="H675" s="185"/>
      <c r="I675" s="163">
        <f t="shared" si="429"/>
        <v>13925644</v>
      </c>
      <c r="J675" s="163"/>
      <c r="K675" s="163"/>
      <c r="L675" s="187">
        <f t="shared" si="430"/>
        <v>13925644</v>
      </c>
      <c r="M675" s="133">
        <v>13925644</v>
      </c>
      <c r="N675" s="6"/>
      <c r="O675" s="184"/>
      <c r="P675" s="180">
        <f t="shared" si="431"/>
        <v>13925644</v>
      </c>
      <c r="Q675" s="180"/>
      <c r="R675" s="180"/>
      <c r="S675" s="188">
        <f t="shared" si="432"/>
        <v>13925644</v>
      </c>
      <c r="T675" s="133">
        <v>13925644</v>
      </c>
      <c r="U675" s="6"/>
      <c r="V675" s="184"/>
      <c r="W675" s="180">
        <f t="shared" si="427"/>
        <v>13925644</v>
      </c>
      <c r="X675" s="321"/>
      <c r="Y675" s="184"/>
      <c r="Z675" s="180"/>
      <c r="AA675" s="184">
        <f t="shared" si="428"/>
        <v>13925644</v>
      </c>
      <c r="AB675" s="422">
        <f t="shared" si="411"/>
        <v>666</v>
      </c>
    </row>
    <row r="676" spans="1:28" customFormat="1">
      <c r="A676" s="12">
        <f t="shared" si="406"/>
        <v>667</v>
      </c>
      <c r="B676" s="7"/>
      <c r="C676" s="162"/>
      <c r="D676" s="158" t="s">
        <v>611</v>
      </c>
      <c r="E676" s="163"/>
      <c r="F676" s="132">
        <v>7852502</v>
      </c>
      <c r="G676" s="129"/>
      <c r="H676" s="185"/>
      <c r="I676" s="163">
        <f t="shared" si="429"/>
        <v>7852502</v>
      </c>
      <c r="J676" s="163"/>
      <c r="K676" s="163"/>
      <c r="L676" s="187">
        <f t="shared" si="430"/>
        <v>7852502</v>
      </c>
      <c r="M676" s="133">
        <v>7852502</v>
      </c>
      <c r="N676" s="6"/>
      <c r="O676" s="184"/>
      <c r="P676" s="180">
        <f t="shared" si="431"/>
        <v>7852502</v>
      </c>
      <c r="Q676" s="180"/>
      <c r="R676" s="180"/>
      <c r="S676" s="188">
        <f t="shared" si="432"/>
        <v>7852502</v>
      </c>
      <c r="T676" s="133">
        <v>7852502</v>
      </c>
      <c r="U676" s="6"/>
      <c r="V676" s="184"/>
      <c r="W676" s="180">
        <f t="shared" si="427"/>
        <v>7852502</v>
      </c>
      <c r="X676" s="321"/>
      <c r="Y676" s="184"/>
      <c r="Z676" s="180"/>
      <c r="AA676" s="184">
        <f t="shared" si="428"/>
        <v>7852502</v>
      </c>
      <c r="AB676" s="422">
        <f t="shared" si="411"/>
        <v>667</v>
      </c>
    </row>
    <row r="677" spans="1:28" customFormat="1">
      <c r="A677" s="12">
        <f t="shared" si="406"/>
        <v>668</v>
      </c>
      <c r="B677" s="7"/>
      <c r="C677" s="162"/>
      <c r="D677" s="158" t="s">
        <v>612</v>
      </c>
      <c r="E677" s="163"/>
      <c r="F677" s="132">
        <v>-762665</v>
      </c>
      <c r="G677" s="129"/>
      <c r="H677" s="185"/>
      <c r="I677" s="163">
        <f t="shared" si="429"/>
        <v>-762665</v>
      </c>
      <c r="J677" s="163"/>
      <c r="K677" s="163"/>
      <c r="L677" s="187">
        <f t="shared" si="430"/>
        <v>-762665</v>
      </c>
      <c r="M677" s="133">
        <v>-762665</v>
      </c>
      <c r="N677" s="6"/>
      <c r="O677" s="184"/>
      <c r="P677" s="180">
        <f t="shared" si="431"/>
        <v>-762665</v>
      </c>
      <c r="Q677" s="180"/>
      <c r="R677" s="180"/>
      <c r="S677" s="188">
        <f t="shared" si="432"/>
        <v>-762665</v>
      </c>
      <c r="T677" s="133">
        <v>-762665</v>
      </c>
      <c r="U677" s="6"/>
      <c r="V677" s="184"/>
      <c r="W677" s="180">
        <f t="shared" si="427"/>
        <v>-762665</v>
      </c>
      <c r="X677" s="321"/>
      <c r="Y677" s="184"/>
      <c r="Z677" s="180"/>
      <c r="AA677" s="184">
        <f t="shared" si="428"/>
        <v>-762665</v>
      </c>
      <c r="AB677" s="422">
        <f t="shared" si="411"/>
        <v>668</v>
      </c>
    </row>
    <row r="678" spans="1:28" customFormat="1">
      <c r="A678" s="12">
        <f t="shared" si="406"/>
        <v>669</v>
      </c>
      <c r="B678" s="7"/>
      <c r="C678" s="162"/>
      <c r="D678" s="158" t="s">
        <v>429</v>
      </c>
      <c r="E678" s="163"/>
      <c r="F678" s="132"/>
      <c r="G678" s="129">
        <v>7409009</v>
      </c>
      <c r="H678" s="185"/>
      <c r="I678" s="163">
        <f t="shared" si="429"/>
        <v>7409009</v>
      </c>
      <c r="J678" s="163"/>
      <c r="K678" s="163"/>
      <c r="L678" s="187">
        <f t="shared" si="430"/>
        <v>7409009</v>
      </c>
      <c r="M678" s="133"/>
      <c r="N678" s="28">
        <v>7409009</v>
      </c>
      <c r="O678" s="184"/>
      <c r="P678" s="180">
        <f t="shared" si="431"/>
        <v>7409009</v>
      </c>
      <c r="Q678" s="180"/>
      <c r="R678" s="180"/>
      <c r="S678" s="188">
        <f t="shared" si="432"/>
        <v>7409009</v>
      </c>
      <c r="T678" s="133"/>
      <c r="U678" s="28">
        <v>7409009</v>
      </c>
      <c r="V678" s="184"/>
      <c r="W678" s="180">
        <f t="shared" si="427"/>
        <v>7409009</v>
      </c>
      <c r="X678" s="321"/>
      <c r="Y678" s="184"/>
      <c r="Z678" s="180"/>
      <c r="AA678" s="184">
        <f t="shared" si="428"/>
        <v>7409009</v>
      </c>
      <c r="AB678" s="422">
        <f t="shared" si="411"/>
        <v>669</v>
      </c>
    </row>
    <row r="679" spans="1:28" customFormat="1">
      <c r="A679" s="12">
        <f t="shared" si="406"/>
        <v>670</v>
      </c>
      <c r="B679" s="7"/>
      <c r="C679" s="162"/>
      <c r="D679" s="158" t="s">
        <v>613</v>
      </c>
      <c r="E679" s="163"/>
      <c r="F679" s="132"/>
      <c r="G679" s="129"/>
      <c r="H679" s="185"/>
      <c r="I679" s="163"/>
      <c r="J679" s="163"/>
      <c r="K679" s="163"/>
      <c r="L679" s="187"/>
      <c r="M679" s="133">
        <f>21659015-2141016-136</f>
        <v>19517863</v>
      </c>
      <c r="N679" s="6"/>
      <c r="O679" s="184"/>
      <c r="P679" s="180">
        <f t="shared" si="431"/>
        <v>19517863</v>
      </c>
      <c r="Q679" s="180"/>
      <c r="R679" s="180"/>
      <c r="S679" s="188">
        <f t="shared" si="432"/>
        <v>19517863</v>
      </c>
      <c r="T679" s="133">
        <f>21659015-2141016-136</f>
        <v>19517863</v>
      </c>
      <c r="U679" s="6"/>
      <c r="V679" s="184"/>
      <c r="W679" s="180">
        <f t="shared" si="427"/>
        <v>19517863</v>
      </c>
      <c r="X679" s="321"/>
      <c r="Y679" s="184"/>
      <c r="Z679" s="180"/>
      <c r="AA679" s="184">
        <f t="shared" si="428"/>
        <v>19517863</v>
      </c>
      <c r="AB679" s="422">
        <f t="shared" si="411"/>
        <v>670</v>
      </c>
    </row>
    <row r="680" spans="1:28" customFormat="1">
      <c r="A680" s="12">
        <f t="shared" si="406"/>
        <v>671</v>
      </c>
      <c r="B680" s="7"/>
      <c r="C680" s="162"/>
      <c r="D680" s="158" t="s">
        <v>614</v>
      </c>
      <c r="E680" s="180"/>
      <c r="F680" s="132"/>
      <c r="G680" s="28"/>
      <c r="H680" s="153"/>
      <c r="I680" s="163">
        <f t="shared" si="429"/>
        <v>0</v>
      </c>
      <c r="J680" s="163"/>
      <c r="K680" s="163"/>
      <c r="L680" s="187">
        <f t="shared" si="430"/>
        <v>0</v>
      </c>
      <c r="M680" s="133">
        <v>6715820</v>
      </c>
      <c r="N680" s="6"/>
      <c r="O680" s="184"/>
      <c r="P680" s="180">
        <f t="shared" si="431"/>
        <v>6715820</v>
      </c>
      <c r="Q680" s="180"/>
      <c r="R680" s="180"/>
      <c r="S680" s="188">
        <f t="shared" si="432"/>
        <v>6715820</v>
      </c>
      <c r="T680" s="133">
        <v>6715820</v>
      </c>
      <c r="U680" s="6"/>
      <c r="V680" s="184"/>
      <c r="W680" s="180">
        <f t="shared" si="427"/>
        <v>6715820</v>
      </c>
      <c r="X680" s="321"/>
      <c r="Y680" s="184"/>
      <c r="Z680" s="180"/>
      <c r="AA680" s="184">
        <f t="shared" si="428"/>
        <v>6715820</v>
      </c>
      <c r="AB680" s="422">
        <f t="shared" si="411"/>
        <v>671</v>
      </c>
    </row>
    <row r="681" spans="1:28" customFormat="1">
      <c r="A681" s="12">
        <f t="shared" si="406"/>
        <v>672</v>
      </c>
      <c r="B681" s="7"/>
      <c r="C681" s="162"/>
      <c r="D681" s="158" t="s">
        <v>615</v>
      </c>
      <c r="E681" s="180"/>
      <c r="F681" s="132"/>
      <c r="G681" s="28"/>
      <c r="H681" s="153"/>
      <c r="I681" s="163"/>
      <c r="J681" s="163"/>
      <c r="K681" s="163"/>
      <c r="L681" s="187"/>
      <c r="M681" s="133"/>
      <c r="N681" s="6">
        <v>150000</v>
      </c>
      <c r="O681" s="184"/>
      <c r="P681" s="180">
        <f t="shared" si="431"/>
        <v>150000</v>
      </c>
      <c r="Q681" s="180"/>
      <c r="R681" s="180"/>
      <c r="S681" s="188">
        <f t="shared" si="432"/>
        <v>150000</v>
      </c>
      <c r="T681" s="133"/>
      <c r="U681" s="6">
        <v>150000</v>
      </c>
      <c r="V681" s="184"/>
      <c r="W681" s="180">
        <f t="shared" si="427"/>
        <v>150000</v>
      </c>
      <c r="X681" s="321"/>
      <c r="Y681" s="184"/>
      <c r="Z681" s="180"/>
      <c r="AA681" s="184">
        <f t="shared" si="428"/>
        <v>150000</v>
      </c>
      <c r="AB681" s="422">
        <f t="shared" si="411"/>
        <v>672</v>
      </c>
    </row>
    <row r="682" spans="1:28" customFormat="1">
      <c r="A682" s="12">
        <f t="shared" si="406"/>
        <v>673</v>
      </c>
      <c r="B682" s="7"/>
      <c r="C682" s="162"/>
      <c r="D682" s="158" t="s">
        <v>616</v>
      </c>
      <c r="E682" s="180"/>
      <c r="F682" s="132"/>
      <c r="G682" s="28"/>
      <c r="H682" s="153"/>
      <c r="I682" s="163"/>
      <c r="J682" s="163"/>
      <c r="K682" s="163"/>
      <c r="L682" s="187"/>
      <c r="M682" s="133"/>
      <c r="N682" s="6">
        <v>150000</v>
      </c>
      <c r="O682" s="184"/>
      <c r="P682" s="180">
        <f t="shared" si="431"/>
        <v>150000</v>
      </c>
      <c r="Q682" s="180"/>
      <c r="R682" s="180"/>
      <c r="S682" s="188">
        <f t="shared" si="432"/>
        <v>150000</v>
      </c>
      <c r="T682" s="133"/>
      <c r="U682" s="6">
        <v>150000</v>
      </c>
      <c r="V682" s="184"/>
      <c r="W682" s="180">
        <f t="shared" si="427"/>
        <v>150000</v>
      </c>
      <c r="X682" s="321"/>
      <c r="Y682" s="184"/>
      <c r="Z682" s="180"/>
      <c r="AA682" s="184">
        <f t="shared" si="428"/>
        <v>150000</v>
      </c>
      <c r="AB682" s="422">
        <f t="shared" si="411"/>
        <v>673</v>
      </c>
    </row>
    <row r="683" spans="1:28" customFormat="1">
      <c r="A683" s="12">
        <f t="shared" si="406"/>
        <v>674</v>
      </c>
      <c r="B683" s="7"/>
      <c r="C683" s="162"/>
      <c r="D683" s="158" t="s">
        <v>617</v>
      </c>
      <c r="E683" s="180"/>
      <c r="F683" s="132"/>
      <c r="G683" s="28"/>
      <c r="H683" s="153"/>
      <c r="I683" s="163"/>
      <c r="J683" s="163"/>
      <c r="K683" s="163"/>
      <c r="L683" s="187"/>
      <c r="M683" s="133">
        <v>492000</v>
      </c>
      <c r="N683" s="6"/>
      <c r="O683" s="184"/>
      <c r="P683" s="180">
        <f t="shared" si="431"/>
        <v>492000</v>
      </c>
      <c r="Q683" s="180"/>
      <c r="R683" s="180"/>
      <c r="S683" s="188">
        <f t="shared" si="432"/>
        <v>492000</v>
      </c>
      <c r="T683" s="133">
        <v>492000</v>
      </c>
      <c r="U683" s="6"/>
      <c r="V683" s="184"/>
      <c r="W683" s="180">
        <f t="shared" si="427"/>
        <v>492000</v>
      </c>
      <c r="X683" s="321"/>
      <c r="Y683" s="184"/>
      <c r="Z683" s="180"/>
      <c r="AA683" s="184">
        <f t="shared" si="428"/>
        <v>492000</v>
      </c>
      <c r="AB683" s="422">
        <f t="shared" si="411"/>
        <v>674</v>
      </c>
    </row>
    <row r="684" spans="1:28" customFormat="1">
      <c r="A684" s="12">
        <f t="shared" si="406"/>
        <v>675</v>
      </c>
      <c r="B684" s="7"/>
      <c r="C684" s="162"/>
      <c r="D684" s="158" t="s">
        <v>431</v>
      </c>
      <c r="E684" s="180"/>
      <c r="F684" s="132"/>
      <c r="G684" s="28"/>
      <c r="H684" s="153"/>
      <c r="I684" s="163"/>
      <c r="J684" s="163"/>
      <c r="K684" s="163"/>
      <c r="L684" s="187"/>
      <c r="M684" s="133"/>
      <c r="N684" s="6">
        <v>1750000</v>
      </c>
      <c r="O684" s="184"/>
      <c r="P684" s="180">
        <f t="shared" si="431"/>
        <v>1750000</v>
      </c>
      <c r="Q684" s="180"/>
      <c r="R684" s="180"/>
      <c r="S684" s="188">
        <f t="shared" si="432"/>
        <v>1750000</v>
      </c>
      <c r="T684" s="133"/>
      <c r="U684" s="6">
        <v>1750000</v>
      </c>
      <c r="V684" s="184"/>
      <c r="W684" s="180">
        <f t="shared" si="427"/>
        <v>1750000</v>
      </c>
      <c r="X684" s="321"/>
      <c r="Y684" s="184"/>
      <c r="Z684" s="180"/>
      <c r="AA684" s="184">
        <f t="shared" si="428"/>
        <v>1750000</v>
      </c>
      <c r="AB684" s="422">
        <f t="shared" si="411"/>
        <v>675</v>
      </c>
    </row>
    <row r="685" spans="1:28" s="1" customFormat="1">
      <c r="A685" s="12">
        <f t="shared" si="406"/>
        <v>676</v>
      </c>
      <c r="B685" s="7"/>
      <c r="C685" s="7"/>
      <c r="D685" s="21"/>
      <c r="E685" s="117"/>
      <c r="F685" s="406"/>
      <c r="G685" s="6"/>
      <c r="H685" s="363"/>
      <c r="I685" s="117">
        <f>SUM($E685,F685:H685)</f>
        <v>0</v>
      </c>
      <c r="J685" s="117"/>
      <c r="K685" s="117"/>
      <c r="L685" s="15">
        <f t="shared" si="425"/>
        <v>0</v>
      </c>
      <c r="M685" s="406"/>
      <c r="N685" s="6"/>
      <c r="O685" s="363"/>
      <c r="P685" s="117">
        <f t="shared" ref="P685:P692" si="433">SUM($E685,M685:O685)</f>
        <v>0</v>
      </c>
      <c r="Q685" s="117"/>
      <c r="R685" s="117"/>
      <c r="S685" s="15">
        <f t="shared" si="426"/>
        <v>0</v>
      </c>
      <c r="T685" s="133"/>
      <c r="U685" s="6"/>
      <c r="V685" s="184"/>
      <c r="W685" s="180">
        <f t="shared" si="427"/>
        <v>0</v>
      </c>
      <c r="X685" s="321"/>
      <c r="Y685" s="184"/>
      <c r="Z685" s="180"/>
      <c r="AA685" s="184">
        <f t="shared" si="428"/>
        <v>0</v>
      </c>
      <c r="AB685" s="422">
        <f t="shared" si="411"/>
        <v>676</v>
      </c>
    </row>
    <row r="686" spans="1:28" s="1" customFormat="1">
      <c r="A686" s="12">
        <f t="shared" si="406"/>
        <v>677</v>
      </c>
      <c r="B686" s="7"/>
      <c r="C686" s="7"/>
      <c r="D686" s="32" t="s">
        <v>62</v>
      </c>
      <c r="E686" s="117"/>
      <c r="F686" s="406"/>
      <c r="G686" s="6"/>
      <c r="H686" s="363"/>
      <c r="I686" s="117">
        <f>SUM($E686,F686:H686)</f>
        <v>0</v>
      </c>
      <c r="J686" s="117"/>
      <c r="K686" s="117"/>
      <c r="L686" s="15">
        <f t="shared" si="425"/>
        <v>0</v>
      </c>
      <c r="M686" s="406"/>
      <c r="N686" s="6"/>
      <c r="O686" s="363"/>
      <c r="P686" s="117">
        <f t="shared" si="433"/>
        <v>0</v>
      </c>
      <c r="Q686" s="117"/>
      <c r="R686" s="117"/>
      <c r="S686" s="15">
        <f t="shared" si="426"/>
        <v>0</v>
      </c>
      <c r="T686" s="133"/>
      <c r="U686" s="6"/>
      <c r="V686" s="184"/>
      <c r="W686" s="180">
        <f t="shared" si="427"/>
        <v>0</v>
      </c>
      <c r="X686" s="321"/>
      <c r="Y686" s="184"/>
      <c r="Z686" s="180"/>
      <c r="AA686" s="184">
        <f t="shared" si="428"/>
        <v>0</v>
      </c>
      <c r="AB686" s="422">
        <f t="shared" si="411"/>
        <v>677</v>
      </c>
    </row>
    <row r="687" spans="1:28" customFormat="1">
      <c r="A687" s="12">
        <f t="shared" si="406"/>
        <v>678</v>
      </c>
      <c r="B687" s="7"/>
      <c r="C687" s="162"/>
      <c r="D687" s="158" t="s">
        <v>609</v>
      </c>
      <c r="E687" s="180"/>
      <c r="F687" s="133"/>
      <c r="G687" s="28"/>
      <c r="H687" s="153"/>
      <c r="I687" s="163">
        <f t="shared" ref="I687:I690" si="434">SUM($E687,F687:H687)</f>
        <v>0</v>
      </c>
      <c r="J687" s="163">
        <v>264520394</v>
      </c>
      <c r="K687" s="163"/>
      <c r="L687" s="187">
        <f t="shared" ref="L687:L688" si="435">SUM(I687:K687)</f>
        <v>264520394</v>
      </c>
      <c r="M687" s="133"/>
      <c r="N687" s="6"/>
      <c r="O687" s="184"/>
      <c r="P687" s="180">
        <f t="shared" si="433"/>
        <v>0</v>
      </c>
      <c r="Q687" s="163">
        <v>264520394</v>
      </c>
      <c r="R687" s="180"/>
      <c r="S687" s="188">
        <f t="shared" ref="S687:S692" si="436">SUM(P687:R687)</f>
        <v>264520394</v>
      </c>
      <c r="T687" s="133"/>
      <c r="U687" s="6"/>
      <c r="V687" s="184"/>
      <c r="W687" s="180">
        <f t="shared" si="427"/>
        <v>0</v>
      </c>
      <c r="X687" s="149">
        <v>264520394</v>
      </c>
      <c r="Y687" s="153"/>
      <c r="Z687" s="180"/>
      <c r="AA687" s="184">
        <f t="shared" si="428"/>
        <v>264520394</v>
      </c>
      <c r="AB687" s="422">
        <f t="shared" si="411"/>
        <v>678</v>
      </c>
    </row>
    <row r="688" spans="1:28" customFormat="1">
      <c r="A688" s="12">
        <f t="shared" si="406"/>
        <v>679</v>
      </c>
      <c r="B688" s="7"/>
      <c r="C688" s="162"/>
      <c r="D688" s="158" t="s">
        <v>610</v>
      </c>
      <c r="E688" s="180"/>
      <c r="F688" s="133"/>
      <c r="G688" s="28"/>
      <c r="H688" s="153"/>
      <c r="I688" s="163">
        <f t="shared" si="434"/>
        <v>0</v>
      </c>
      <c r="J688" s="163">
        <v>38480260</v>
      </c>
      <c r="K688" s="163"/>
      <c r="L688" s="187">
        <f t="shared" si="435"/>
        <v>38480260</v>
      </c>
      <c r="M688" s="133"/>
      <c r="N688" s="6"/>
      <c r="O688" s="184"/>
      <c r="P688" s="180">
        <f t="shared" si="433"/>
        <v>0</v>
      </c>
      <c r="Q688" s="163">
        <v>38480260</v>
      </c>
      <c r="R688" s="180"/>
      <c r="S688" s="188">
        <f t="shared" si="436"/>
        <v>38480260</v>
      </c>
      <c r="T688" s="133"/>
      <c r="U688" s="6"/>
      <c r="V688" s="184"/>
      <c r="W688" s="180">
        <f t="shared" si="427"/>
        <v>0</v>
      </c>
      <c r="X688" s="149">
        <v>38480260</v>
      </c>
      <c r="Y688" s="153"/>
      <c r="Z688" s="180"/>
      <c r="AA688" s="184">
        <f t="shared" si="428"/>
        <v>38480260</v>
      </c>
      <c r="AB688" s="422">
        <f t="shared" si="411"/>
        <v>679</v>
      </c>
    </row>
    <row r="689" spans="1:52" customFormat="1">
      <c r="A689" s="12">
        <f t="shared" si="406"/>
        <v>680</v>
      </c>
      <c r="B689" s="7"/>
      <c r="C689" s="162"/>
      <c r="D689" s="158" t="s">
        <v>611</v>
      </c>
      <c r="E689" s="180"/>
      <c r="F689" s="133"/>
      <c r="G689" s="28"/>
      <c r="H689" s="153"/>
      <c r="I689" s="163">
        <f t="shared" si="434"/>
        <v>0</v>
      </c>
      <c r="J689" s="163">
        <v>28268308</v>
      </c>
      <c r="K689" s="163"/>
      <c r="L689" s="187">
        <f>SUM(I689:K689)</f>
        <v>28268308</v>
      </c>
      <c r="M689" s="133"/>
      <c r="N689" s="6"/>
      <c r="O689" s="184"/>
      <c r="P689" s="180">
        <f t="shared" si="433"/>
        <v>0</v>
      </c>
      <c r="Q689" s="163">
        <v>28268308</v>
      </c>
      <c r="R689" s="180"/>
      <c r="S689" s="188">
        <f t="shared" si="436"/>
        <v>28268308</v>
      </c>
      <c r="T689" s="133"/>
      <c r="U689" s="6"/>
      <c r="V689" s="184"/>
      <c r="W689" s="180">
        <f t="shared" si="427"/>
        <v>0</v>
      </c>
      <c r="X689" s="149">
        <v>28268308</v>
      </c>
      <c r="Y689" s="153"/>
      <c r="Z689" s="180"/>
      <c r="AA689" s="184">
        <f t="shared" si="428"/>
        <v>28268308</v>
      </c>
      <c r="AB689" s="422">
        <f t="shared" si="411"/>
        <v>680</v>
      </c>
    </row>
    <row r="690" spans="1:52" customFormat="1">
      <c r="A690" s="12">
        <f t="shared" si="406"/>
        <v>681</v>
      </c>
      <c r="B690" s="7"/>
      <c r="C690" s="162"/>
      <c r="D690" s="158" t="s">
        <v>613</v>
      </c>
      <c r="E690" s="180"/>
      <c r="F690" s="133"/>
      <c r="G690" s="28"/>
      <c r="H690" s="153"/>
      <c r="I690" s="163">
        <f t="shared" si="434"/>
        <v>0</v>
      </c>
      <c r="J690" s="163"/>
      <c r="K690" s="163"/>
      <c r="L690" s="187">
        <f t="shared" ref="L690" si="437">SUM(I690:K690)</f>
        <v>0</v>
      </c>
      <c r="M690" s="133"/>
      <c r="N690" s="6"/>
      <c r="O690" s="184"/>
      <c r="P690" s="180">
        <f t="shared" si="433"/>
        <v>0</v>
      </c>
      <c r="Q690" s="180">
        <v>-54781744</v>
      </c>
      <c r="R690" s="180"/>
      <c r="S690" s="188">
        <f t="shared" si="436"/>
        <v>-54781744</v>
      </c>
      <c r="T690" s="133"/>
      <c r="U690" s="6"/>
      <c r="V690" s="184"/>
      <c r="W690" s="180">
        <f t="shared" si="427"/>
        <v>0</v>
      </c>
      <c r="X690" s="321">
        <v>-54781744</v>
      </c>
      <c r="Y690" s="184"/>
      <c r="Z690" s="180"/>
      <c r="AA690" s="184">
        <f t="shared" si="428"/>
        <v>-54781744</v>
      </c>
      <c r="AB690" s="422">
        <f t="shared" si="411"/>
        <v>681</v>
      </c>
    </row>
    <row r="691" spans="1:52" customFormat="1">
      <c r="A691" s="12">
        <f t="shared" si="406"/>
        <v>682</v>
      </c>
      <c r="B691" s="7"/>
      <c r="C691" s="162"/>
      <c r="D691" s="158" t="s">
        <v>614</v>
      </c>
      <c r="E691" s="180"/>
      <c r="F691" s="133"/>
      <c r="G691" s="28"/>
      <c r="H691" s="153"/>
      <c r="I691" s="163"/>
      <c r="J691" s="163"/>
      <c r="K691" s="163"/>
      <c r="L691" s="187"/>
      <c r="M691" s="133"/>
      <c r="N691" s="6"/>
      <c r="O691" s="184"/>
      <c r="P691" s="180">
        <f t="shared" si="433"/>
        <v>0</v>
      </c>
      <c r="Q691" s="180">
        <v>20024180</v>
      </c>
      <c r="R691" s="180"/>
      <c r="S691" s="188">
        <f t="shared" si="436"/>
        <v>20024180</v>
      </c>
      <c r="T691" s="133"/>
      <c r="U691" s="6"/>
      <c r="V691" s="184"/>
      <c r="W691" s="180">
        <f t="shared" si="427"/>
        <v>0</v>
      </c>
      <c r="X691" s="321">
        <v>20024180</v>
      </c>
      <c r="Y691" s="184"/>
      <c r="Z691" s="180"/>
      <c r="AA691" s="184">
        <f t="shared" si="428"/>
        <v>20024180</v>
      </c>
      <c r="AB691" s="422">
        <f t="shared" si="411"/>
        <v>682</v>
      </c>
    </row>
    <row r="692" spans="1:52" customFormat="1">
      <c r="A692" s="12">
        <f t="shared" si="406"/>
        <v>683</v>
      </c>
      <c r="B692" s="7"/>
      <c r="C692" s="162"/>
      <c r="D692" s="158" t="s">
        <v>429</v>
      </c>
      <c r="E692" s="180"/>
      <c r="F692" s="133"/>
      <c r="G692" s="28"/>
      <c r="H692" s="153"/>
      <c r="I692" s="163"/>
      <c r="J692" s="163"/>
      <c r="K692" s="163"/>
      <c r="L692" s="187"/>
      <c r="M692" s="133"/>
      <c r="N692" s="6"/>
      <c r="O692" s="184"/>
      <c r="P692" s="180">
        <f t="shared" si="433"/>
        <v>0</v>
      </c>
      <c r="Q692" s="180">
        <v>141174758</v>
      </c>
      <c r="R692" s="180"/>
      <c r="S692" s="188">
        <f t="shared" si="436"/>
        <v>141174758</v>
      </c>
      <c r="T692" s="133"/>
      <c r="U692" s="6"/>
      <c r="V692" s="184"/>
      <c r="W692" s="180">
        <f t="shared" si="427"/>
        <v>0</v>
      </c>
      <c r="X692" s="321">
        <v>141174758</v>
      </c>
      <c r="Y692" s="184"/>
      <c r="Z692" s="180"/>
      <c r="AA692" s="184">
        <f t="shared" si="428"/>
        <v>141174758</v>
      </c>
      <c r="AB692" s="422">
        <f t="shared" si="411"/>
        <v>683</v>
      </c>
    </row>
    <row r="693" spans="1:52" s="1" customFormat="1">
      <c r="A693" s="12">
        <f t="shared" si="406"/>
        <v>684</v>
      </c>
      <c r="B693" s="7"/>
      <c r="C693" s="7"/>
      <c r="D693" s="21"/>
      <c r="E693" s="117"/>
      <c r="F693" s="406"/>
      <c r="G693" s="6"/>
      <c r="H693" s="363"/>
      <c r="I693" s="117">
        <f>SUM($E693,F693:H693)</f>
        <v>0</v>
      </c>
      <c r="J693" s="117"/>
      <c r="K693" s="117"/>
      <c r="L693" s="15">
        <f t="shared" si="425"/>
        <v>0</v>
      </c>
      <c r="M693" s="406"/>
      <c r="N693" s="6"/>
      <c r="O693" s="363"/>
      <c r="P693" s="117">
        <f>SUM($E693,M693:O693)</f>
        <v>0</v>
      </c>
      <c r="Q693" s="117"/>
      <c r="R693" s="117"/>
      <c r="S693" s="15">
        <f t="shared" si="426"/>
        <v>0</v>
      </c>
      <c r="T693" s="133"/>
      <c r="U693" s="6"/>
      <c r="V693" s="184"/>
      <c r="W693" s="180">
        <f t="shared" si="427"/>
        <v>0</v>
      </c>
      <c r="X693" s="321"/>
      <c r="Y693" s="184"/>
      <c r="Z693" s="180"/>
      <c r="AA693" s="184">
        <f t="shared" si="428"/>
        <v>0</v>
      </c>
      <c r="AB693" s="422">
        <f t="shared" si="411"/>
        <v>684</v>
      </c>
    </row>
    <row r="694" spans="1:52" s="1" customFormat="1">
      <c r="A694" s="12">
        <f t="shared" si="406"/>
        <v>685</v>
      </c>
      <c r="B694" s="7"/>
      <c r="C694" s="7"/>
      <c r="D694" s="53" t="s">
        <v>63</v>
      </c>
      <c r="E694" s="117"/>
      <c r="F694" s="406"/>
      <c r="G694" s="6"/>
      <c r="H694" s="363"/>
      <c r="I694" s="117">
        <f>SUM($E694,F694:H694)</f>
        <v>0</v>
      </c>
      <c r="J694" s="117"/>
      <c r="K694" s="117"/>
      <c r="L694" s="15">
        <f t="shared" si="425"/>
        <v>0</v>
      </c>
      <c r="M694" s="406"/>
      <c r="N694" s="6"/>
      <c r="O694" s="363"/>
      <c r="P694" s="117">
        <f>SUM($E694,M694:O694)</f>
        <v>0</v>
      </c>
      <c r="Q694" s="117"/>
      <c r="R694" s="117"/>
      <c r="S694" s="15">
        <f t="shared" si="426"/>
        <v>0</v>
      </c>
      <c r="T694" s="133"/>
      <c r="U694" s="6"/>
      <c r="V694" s="184"/>
      <c r="W694" s="180">
        <f t="shared" si="427"/>
        <v>0</v>
      </c>
      <c r="X694" s="321"/>
      <c r="Y694" s="184"/>
      <c r="Z694" s="180"/>
      <c r="AA694" s="184">
        <f t="shared" si="428"/>
        <v>0</v>
      </c>
      <c r="AB694" s="422">
        <f t="shared" si="411"/>
        <v>685</v>
      </c>
    </row>
    <row r="695" spans="1:52" customFormat="1">
      <c r="A695" s="12">
        <f t="shared" si="406"/>
        <v>686</v>
      </c>
      <c r="B695" s="7"/>
      <c r="C695" s="162"/>
      <c r="D695" s="158" t="s">
        <v>609</v>
      </c>
      <c r="E695" s="180"/>
      <c r="F695" s="133"/>
      <c r="G695" s="28"/>
      <c r="H695" s="153"/>
      <c r="I695" s="163">
        <f t="shared" ref="I695:I698" si="438">SUM($E695,F695:H695)</f>
        <v>0</v>
      </c>
      <c r="J695" s="163"/>
      <c r="K695" s="163">
        <f>58272469+11947376</f>
        <v>70219845</v>
      </c>
      <c r="L695" s="187">
        <f t="shared" ref="L695:L698" si="439">SUM(I695:K695)</f>
        <v>70219845</v>
      </c>
      <c r="M695" s="133"/>
      <c r="N695" s="6"/>
      <c r="O695" s="184"/>
      <c r="P695" s="180">
        <f t="shared" ref="P695:P698" si="440">SUM($E695,M695:O695)</f>
        <v>0</v>
      </c>
      <c r="Q695" s="180"/>
      <c r="R695" s="163">
        <f>58272469+11947376</f>
        <v>70219845</v>
      </c>
      <c r="S695" s="188">
        <f t="shared" ref="S695:S697" si="441">SUM(P695:R695)</f>
        <v>70219845</v>
      </c>
      <c r="T695" s="133"/>
      <c r="U695" s="6"/>
      <c r="V695" s="184"/>
      <c r="W695" s="180">
        <f t="shared" si="427"/>
        <v>0</v>
      </c>
      <c r="X695" s="321"/>
      <c r="Y695" s="184"/>
      <c r="Z695" s="163">
        <f>58272469+11947376</f>
        <v>70219845</v>
      </c>
      <c r="AA695" s="184">
        <f t="shared" si="428"/>
        <v>70219845</v>
      </c>
      <c r="AB695" s="422">
        <f t="shared" si="411"/>
        <v>686</v>
      </c>
    </row>
    <row r="696" spans="1:52" customFormat="1">
      <c r="A696" s="12">
        <f t="shared" si="406"/>
        <v>687</v>
      </c>
      <c r="B696" s="7"/>
      <c r="C696" s="162"/>
      <c r="D696" s="158" t="s">
        <v>610</v>
      </c>
      <c r="E696" s="180"/>
      <c r="F696" s="133"/>
      <c r="G696" s="28"/>
      <c r="H696" s="153"/>
      <c r="I696" s="163">
        <f t="shared" si="438"/>
        <v>0</v>
      </c>
      <c r="J696" s="163"/>
      <c r="K696" s="163">
        <v>1386087</v>
      </c>
      <c r="L696" s="187">
        <f t="shared" si="439"/>
        <v>1386087</v>
      </c>
      <c r="M696" s="133"/>
      <c r="N696" s="6"/>
      <c r="O696" s="184"/>
      <c r="P696" s="180">
        <f t="shared" si="440"/>
        <v>0</v>
      </c>
      <c r="Q696" s="180"/>
      <c r="R696" s="163">
        <v>1386087</v>
      </c>
      <c r="S696" s="188">
        <f t="shared" si="441"/>
        <v>1386087</v>
      </c>
      <c r="T696" s="133"/>
      <c r="U696" s="6"/>
      <c r="V696" s="184"/>
      <c r="W696" s="180">
        <f t="shared" si="427"/>
        <v>0</v>
      </c>
      <c r="X696" s="321"/>
      <c r="Y696" s="184"/>
      <c r="Z696" s="163">
        <v>1386087</v>
      </c>
      <c r="AA696" s="184">
        <f t="shared" si="428"/>
        <v>1386087</v>
      </c>
      <c r="AB696" s="422">
        <f t="shared" si="411"/>
        <v>687</v>
      </c>
    </row>
    <row r="697" spans="1:52" customFormat="1">
      <c r="A697" s="12">
        <f t="shared" si="406"/>
        <v>688</v>
      </c>
      <c r="B697" s="7"/>
      <c r="C697" s="162"/>
      <c r="D697" s="158" t="s">
        <v>611</v>
      </c>
      <c r="E697" s="180"/>
      <c r="F697" s="133"/>
      <c r="G697" s="28"/>
      <c r="H697" s="153"/>
      <c r="I697" s="163">
        <f t="shared" si="438"/>
        <v>0</v>
      </c>
      <c r="J697" s="163"/>
      <c r="K697" s="163">
        <v>3749864</v>
      </c>
      <c r="L697" s="187">
        <f t="shared" si="439"/>
        <v>3749864</v>
      </c>
      <c r="M697" s="133"/>
      <c r="N697" s="6"/>
      <c r="O697" s="184"/>
      <c r="P697" s="180">
        <f t="shared" si="440"/>
        <v>0</v>
      </c>
      <c r="Q697" s="180"/>
      <c r="R697" s="163">
        <v>3749864</v>
      </c>
      <c r="S697" s="188">
        <f t="shared" si="441"/>
        <v>3749864</v>
      </c>
      <c r="T697" s="133"/>
      <c r="U697" s="6"/>
      <c r="V697" s="184"/>
      <c r="W697" s="180">
        <f t="shared" si="427"/>
        <v>0</v>
      </c>
      <c r="X697" s="321"/>
      <c r="Y697" s="184"/>
      <c r="Z697" s="163">
        <v>3749864</v>
      </c>
      <c r="AA697" s="184">
        <f t="shared" si="428"/>
        <v>3749864</v>
      </c>
      <c r="AB697" s="422">
        <f t="shared" si="411"/>
        <v>688</v>
      </c>
    </row>
    <row r="698" spans="1:52" customFormat="1">
      <c r="A698" s="12">
        <f t="shared" si="406"/>
        <v>689</v>
      </c>
      <c r="B698" s="7"/>
      <c r="C698" s="162"/>
      <c r="D698" s="158" t="s">
        <v>613</v>
      </c>
      <c r="E698" s="180"/>
      <c r="F698" s="133"/>
      <c r="G698" s="28"/>
      <c r="H698" s="153"/>
      <c r="I698" s="163">
        <f t="shared" si="438"/>
        <v>0</v>
      </c>
      <c r="J698" s="163"/>
      <c r="K698" s="163"/>
      <c r="L698" s="187">
        <f t="shared" si="439"/>
        <v>0</v>
      </c>
      <c r="M698" s="133"/>
      <c r="N698" s="6"/>
      <c r="O698" s="184"/>
      <c r="P698" s="180">
        <f t="shared" si="440"/>
        <v>0</v>
      </c>
      <c r="Q698" s="180"/>
      <c r="R698" s="180">
        <v>3122729</v>
      </c>
      <c r="S698" s="188">
        <f>SUM(P698:R698)</f>
        <v>3122729</v>
      </c>
      <c r="T698" s="133"/>
      <c r="U698" s="6"/>
      <c r="V698" s="184"/>
      <c r="W698" s="180">
        <f t="shared" si="427"/>
        <v>0</v>
      </c>
      <c r="X698" s="321"/>
      <c r="Y698" s="184"/>
      <c r="Z698" s="180">
        <v>3122729</v>
      </c>
      <c r="AA698" s="184">
        <f t="shared" si="428"/>
        <v>3122729</v>
      </c>
      <c r="AB698" s="422">
        <f t="shared" si="411"/>
        <v>689</v>
      </c>
    </row>
    <row r="699" spans="1:52" s="1" customFormat="1">
      <c r="A699" s="12">
        <f t="shared" si="406"/>
        <v>690</v>
      </c>
      <c r="B699" s="7"/>
      <c r="C699" s="7"/>
      <c r="D699" s="61"/>
      <c r="E699" s="314"/>
      <c r="F699" s="110"/>
      <c r="G699" s="57"/>
      <c r="H699" s="489"/>
      <c r="I699" s="117">
        <f>SUM($E699,F699:H699)</f>
        <v>0</v>
      </c>
      <c r="J699" s="314"/>
      <c r="K699" s="314"/>
      <c r="L699" s="15">
        <f t="shared" si="425"/>
        <v>0</v>
      </c>
      <c r="M699" s="110"/>
      <c r="N699" s="57"/>
      <c r="O699" s="489"/>
      <c r="P699" s="117">
        <f>SUM($E699,M699:O699)</f>
        <v>0</v>
      </c>
      <c r="Q699" s="314"/>
      <c r="R699" s="314"/>
      <c r="S699" s="15">
        <f t="shared" si="426"/>
        <v>0</v>
      </c>
      <c r="T699" s="110"/>
      <c r="U699" s="57"/>
      <c r="V699" s="489"/>
      <c r="W699" s="117">
        <f t="shared" si="427"/>
        <v>0</v>
      </c>
      <c r="X699" s="520"/>
      <c r="Y699" s="489"/>
      <c r="Z699" s="314"/>
      <c r="AA699" s="363">
        <f t="shared" si="428"/>
        <v>0</v>
      </c>
      <c r="AB699" s="422">
        <f t="shared" si="411"/>
        <v>690</v>
      </c>
    </row>
    <row r="700" spans="1:52" s="1" customFormat="1">
      <c r="A700" s="12">
        <f t="shared" si="406"/>
        <v>691</v>
      </c>
      <c r="B700" s="7"/>
      <c r="C700" s="7"/>
      <c r="D700" s="54" t="s">
        <v>40</v>
      </c>
      <c r="E700" s="314"/>
      <c r="F700" s="488">
        <f t="shared" ref="F700:V700" si="442">SUBTOTAL(9,F673:F699)</f>
        <v>68400143</v>
      </c>
      <c r="G700" s="55">
        <f t="shared" si="442"/>
        <v>7409009</v>
      </c>
      <c r="H700" s="285">
        <f t="shared" si="442"/>
        <v>0</v>
      </c>
      <c r="I700" s="504">
        <f t="shared" si="442"/>
        <v>75809152</v>
      </c>
      <c r="J700" s="504">
        <f t="shared" si="442"/>
        <v>331268962</v>
      </c>
      <c r="K700" s="504">
        <f t="shared" si="442"/>
        <v>75355796</v>
      </c>
      <c r="L700" s="56">
        <f t="shared" si="442"/>
        <v>482433910</v>
      </c>
      <c r="M700" s="488">
        <f t="shared" si="442"/>
        <v>95125826</v>
      </c>
      <c r="N700" s="55">
        <f t="shared" si="442"/>
        <v>9459009</v>
      </c>
      <c r="O700" s="285">
        <f t="shared" si="442"/>
        <v>0</v>
      </c>
      <c r="P700" s="504">
        <f t="shared" si="442"/>
        <v>104584835</v>
      </c>
      <c r="Q700" s="504">
        <f t="shared" si="442"/>
        <v>437686156</v>
      </c>
      <c r="R700" s="504">
        <f t="shared" si="442"/>
        <v>78478525</v>
      </c>
      <c r="S700" s="56">
        <f t="shared" si="442"/>
        <v>620749516</v>
      </c>
      <c r="T700" s="488">
        <f t="shared" si="442"/>
        <v>95125826</v>
      </c>
      <c r="U700" s="55">
        <f t="shared" si="442"/>
        <v>9459009</v>
      </c>
      <c r="V700" s="285">
        <f t="shared" si="442"/>
        <v>0</v>
      </c>
      <c r="W700" s="504">
        <f>SUBTOTAL(9,W673:W699)</f>
        <v>104584835</v>
      </c>
      <c r="X700" s="492">
        <f>SUBTOTAL(9,X673:X699)</f>
        <v>437686156</v>
      </c>
      <c r="Y700" s="478"/>
      <c r="Z700" s="504">
        <f>SUBTOTAL(9,Z673:Z699)</f>
        <v>78478525</v>
      </c>
      <c r="AA700" s="478">
        <f>SUBTOTAL(9,AA673:AA699)</f>
        <v>620749516</v>
      </c>
      <c r="AB700" s="422">
        <f t="shared" si="411"/>
        <v>691</v>
      </c>
    </row>
    <row r="701" spans="1:52" s="1" customFormat="1" ht="15.6" thickBot="1">
      <c r="A701" s="12">
        <f t="shared" si="406"/>
        <v>692</v>
      </c>
      <c r="B701" s="22"/>
      <c r="C701" s="22"/>
      <c r="D701" s="23" t="s">
        <v>180</v>
      </c>
      <c r="E701" s="303"/>
      <c r="F701" s="476">
        <f>SUBTOTAL(9,F671:F700,$E672:$E672)</f>
        <v>1484623280</v>
      </c>
      <c r="G701" s="577"/>
      <c r="H701" s="571"/>
      <c r="I701" s="315">
        <f>SUBTOTAL(9,I671:I700)</f>
        <v>1492032289</v>
      </c>
      <c r="J701" s="315">
        <f>SUBTOTAL(9,J671:J700)</f>
        <v>5670441990</v>
      </c>
      <c r="K701" s="315">
        <f>SUBTOTAL(9,K671:K700)</f>
        <v>1065837740</v>
      </c>
      <c r="L701" s="561">
        <f>SUBTOTAL(9,L671:L700)</f>
        <v>8228312019</v>
      </c>
      <c r="M701" s="476">
        <f>SUBTOTAL(9,M671:M700,$E672:$E672)</f>
        <v>1511348963</v>
      </c>
      <c r="N701" s="577"/>
      <c r="O701" s="571"/>
      <c r="P701" s="315">
        <f>SUBTOTAL(9,P671:P700)</f>
        <v>1520807972</v>
      </c>
      <c r="Q701" s="315">
        <f>SUBTOTAL(9,Q671:Q700)</f>
        <v>5776859184</v>
      </c>
      <c r="R701" s="315">
        <f>SUBTOTAL(9,R671:R700)</f>
        <v>1068960469</v>
      </c>
      <c r="S701" s="561">
        <f>SUBTOTAL(9,S671:S700)</f>
        <v>8366627625</v>
      </c>
      <c r="T701" s="476">
        <f>SUBTOTAL(9,T671:T700,$E672:$E672)</f>
        <v>1511348963</v>
      </c>
      <c r="U701" s="386"/>
      <c r="V701" s="477"/>
      <c r="W701" s="315">
        <f>SUBTOTAL(9,W671:W700)</f>
        <v>1520807972</v>
      </c>
      <c r="X701" s="521">
        <f>SUBTOTAL(9,X671:X700)</f>
        <v>5776859184</v>
      </c>
      <c r="Y701" s="522"/>
      <c r="Z701" s="534">
        <f>SUBTOTAL(9,Z671:Z700)</f>
        <v>1068960469</v>
      </c>
      <c r="AA701" s="522">
        <f>SUBTOTAL(9,AA671:AA700)</f>
        <v>8366627625</v>
      </c>
      <c r="AB701" s="422">
        <f t="shared" si="411"/>
        <v>692</v>
      </c>
    </row>
    <row r="702" spans="1:52" s="29" customFormat="1" ht="15.6" thickTop="1">
      <c r="A702" s="12">
        <f t="shared" si="406"/>
        <v>693</v>
      </c>
      <c r="B702" s="7"/>
      <c r="C702" s="7"/>
      <c r="D702" s="25"/>
      <c r="E702" s="304"/>
      <c r="F702" s="425"/>
      <c r="G702" s="26"/>
      <c r="H702" s="424"/>
      <c r="I702" s="117">
        <f t="shared" ref="I702:I708" si="443">SUM($E702,F702:H702)</f>
        <v>0</v>
      </c>
      <c r="J702" s="304"/>
      <c r="K702" s="304"/>
      <c r="L702" s="27">
        <f t="shared" ref="L702:L724" si="444">SUM(I702:K702)</f>
        <v>0</v>
      </c>
      <c r="M702" s="425"/>
      <c r="N702" s="26"/>
      <c r="O702" s="424"/>
      <c r="P702" s="117">
        <f>SUM($E702,M702:O702)</f>
        <v>0</v>
      </c>
      <c r="Q702" s="304"/>
      <c r="R702" s="304"/>
      <c r="S702" s="27">
        <f t="shared" ref="S702:S724" si="445">SUM(P702:R702)</f>
        <v>0</v>
      </c>
      <c r="T702" s="425"/>
      <c r="U702" s="26"/>
      <c r="V702" s="424"/>
      <c r="W702" s="117">
        <f t="shared" ref="W702:W724" si="446">SUM($E702,T702:V702)</f>
        <v>0</v>
      </c>
      <c r="X702" s="426"/>
      <c r="Y702" s="424"/>
      <c r="Z702" s="304"/>
      <c r="AA702" s="424">
        <f t="shared" ref="AA702:AA724" si="447">SUM(W702:Z702)</f>
        <v>0</v>
      </c>
      <c r="AB702" s="422">
        <f t="shared" si="411"/>
        <v>693</v>
      </c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</row>
    <row r="703" spans="1:52" s="154" customFormat="1">
      <c r="A703" s="12">
        <f t="shared" si="406"/>
        <v>694</v>
      </c>
      <c r="B703" s="7" t="s">
        <v>181</v>
      </c>
      <c r="C703" s="162">
        <v>34</v>
      </c>
      <c r="D703" s="146" t="s">
        <v>182</v>
      </c>
      <c r="E703" s="180">
        <v>145115520</v>
      </c>
      <c r="F703" s="133"/>
      <c r="G703" s="28"/>
      <c r="H703" s="153"/>
      <c r="I703" s="163">
        <f t="shared" si="443"/>
        <v>145115520</v>
      </c>
      <c r="J703" s="163">
        <v>286140200</v>
      </c>
      <c r="K703" s="163">
        <v>220899732</v>
      </c>
      <c r="L703" s="187">
        <f t="shared" si="444"/>
        <v>652155452</v>
      </c>
      <c r="M703" s="133"/>
      <c r="N703" s="6"/>
      <c r="O703" s="184"/>
      <c r="P703" s="180">
        <f t="shared" ref="P703:P716" si="448">SUM($E703,M703:O703)</f>
        <v>145115520</v>
      </c>
      <c r="Q703" s="163">
        <v>286140200</v>
      </c>
      <c r="R703" s="163">
        <v>220899732</v>
      </c>
      <c r="S703" s="188">
        <f t="shared" ref="S703:S716" si="449">SUM(P703:R703)</f>
        <v>652155452</v>
      </c>
      <c r="T703" s="133"/>
      <c r="U703" s="6"/>
      <c r="V703" s="184"/>
      <c r="W703" s="180">
        <f t="shared" si="446"/>
        <v>145115520</v>
      </c>
      <c r="X703" s="149">
        <v>286140200</v>
      </c>
      <c r="Y703" s="153"/>
      <c r="Z703" s="163">
        <v>220899732</v>
      </c>
      <c r="AA703" s="184">
        <f t="shared" si="447"/>
        <v>652155452</v>
      </c>
      <c r="AB703" s="422">
        <f t="shared" si="411"/>
        <v>694</v>
      </c>
    </row>
    <row r="704" spans="1:52" customFormat="1">
      <c r="A704" s="12">
        <f t="shared" si="406"/>
        <v>695</v>
      </c>
      <c r="B704" s="7"/>
      <c r="C704" s="162"/>
      <c r="D704" s="191" t="s">
        <v>434</v>
      </c>
      <c r="E704" s="180"/>
      <c r="F704" s="133"/>
      <c r="G704" s="28"/>
      <c r="H704" s="153"/>
      <c r="I704" s="163">
        <f t="shared" si="443"/>
        <v>0</v>
      </c>
      <c r="J704" s="163"/>
      <c r="K704" s="163"/>
      <c r="L704" s="187">
        <f t="shared" si="444"/>
        <v>0</v>
      </c>
      <c r="M704" s="133"/>
      <c r="N704" s="6"/>
      <c r="O704" s="184"/>
      <c r="P704" s="180">
        <f t="shared" si="448"/>
        <v>0</v>
      </c>
      <c r="Q704" s="180"/>
      <c r="R704" s="180"/>
      <c r="S704" s="188">
        <f t="shared" si="449"/>
        <v>0</v>
      </c>
      <c r="T704" s="133"/>
      <c r="U704" s="6"/>
      <c r="V704" s="184"/>
      <c r="W704" s="180">
        <f t="shared" si="446"/>
        <v>0</v>
      </c>
      <c r="X704" s="321"/>
      <c r="Y704" s="184"/>
      <c r="Z704" s="180"/>
      <c r="AA704" s="184">
        <f t="shared" si="447"/>
        <v>0</v>
      </c>
      <c r="AB704" s="422">
        <f t="shared" si="411"/>
        <v>695</v>
      </c>
    </row>
    <row r="705" spans="1:28" customFormat="1">
      <c r="A705" s="12">
        <f t="shared" si="406"/>
        <v>696</v>
      </c>
      <c r="B705" s="7"/>
      <c r="C705" s="162"/>
      <c r="D705" s="158" t="s">
        <v>618</v>
      </c>
      <c r="E705" s="163"/>
      <c r="F705" s="132">
        <v>997000</v>
      </c>
      <c r="G705" s="129"/>
      <c r="H705" s="153"/>
      <c r="I705" s="163">
        <f t="shared" si="443"/>
        <v>997000</v>
      </c>
      <c r="J705" s="163"/>
      <c r="K705" s="163"/>
      <c r="L705" s="187">
        <f t="shared" si="444"/>
        <v>997000</v>
      </c>
      <c r="M705" s="133">
        <v>997000</v>
      </c>
      <c r="N705" s="6"/>
      <c r="O705" s="184"/>
      <c r="P705" s="180">
        <f t="shared" si="448"/>
        <v>997000</v>
      </c>
      <c r="Q705" s="180"/>
      <c r="R705" s="180"/>
      <c r="S705" s="188">
        <f t="shared" si="449"/>
        <v>997000</v>
      </c>
      <c r="T705" s="133">
        <v>997000</v>
      </c>
      <c r="U705" s="6"/>
      <c r="V705" s="184"/>
      <c r="W705" s="180">
        <f t="shared" si="446"/>
        <v>997000</v>
      </c>
      <c r="X705" s="321"/>
      <c r="Y705" s="184"/>
      <c r="Z705" s="180"/>
      <c r="AA705" s="184">
        <f t="shared" si="447"/>
        <v>997000</v>
      </c>
      <c r="AB705" s="422">
        <f t="shared" si="411"/>
        <v>696</v>
      </c>
    </row>
    <row r="706" spans="1:28" customFormat="1">
      <c r="A706" s="12">
        <f t="shared" si="406"/>
        <v>697</v>
      </c>
      <c r="B706" s="7"/>
      <c r="C706" s="162"/>
      <c r="D706" s="158" t="s">
        <v>619</v>
      </c>
      <c r="E706" s="163"/>
      <c r="F706" s="132">
        <v>635594</v>
      </c>
      <c r="G706" s="129"/>
      <c r="H706" s="153"/>
      <c r="I706" s="163">
        <f t="shared" si="443"/>
        <v>635594</v>
      </c>
      <c r="J706" s="163"/>
      <c r="K706" s="163"/>
      <c r="L706" s="187">
        <f t="shared" si="444"/>
        <v>635594</v>
      </c>
      <c r="M706" s="133">
        <v>635594</v>
      </c>
      <c r="N706" s="6"/>
      <c r="O706" s="184"/>
      <c r="P706" s="180">
        <f t="shared" si="448"/>
        <v>635594</v>
      </c>
      <c r="Q706" s="180"/>
      <c r="R706" s="180"/>
      <c r="S706" s="188">
        <f t="shared" si="449"/>
        <v>635594</v>
      </c>
      <c r="T706" s="133">
        <v>635594</v>
      </c>
      <c r="U706" s="6"/>
      <c r="V706" s="184"/>
      <c r="W706" s="180">
        <f t="shared" si="446"/>
        <v>635594</v>
      </c>
      <c r="X706" s="321"/>
      <c r="Y706" s="184"/>
      <c r="Z706" s="180"/>
      <c r="AA706" s="184">
        <f t="shared" si="447"/>
        <v>635594</v>
      </c>
      <c r="AB706" s="422">
        <f t="shared" si="411"/>
        <v>697</v>
      </c>
    </row>
    <row r="707" spans="1:28" customFormat="1">
      <c r="A707" s="12">
        <f t="shared" si="406"/>
        <v>698</v>
      </c>
      <c r="B707" s="7"/>
      <c r="C707" s="162"/>
      <c r="D707" s="158" t="s">
        <v>620</v>
      </c>
      <c r="E707" s="163"/>
      <c r="F707" s="132">
        <v>543619</v>
      </c>
      <c r="G707" s="129"/>
      <c r="H707" s="153"/>
      <c r="I707" s="163">
        <f t="shared" si="443"/>
        <v>543619</v>
      </c>
      <c r="J707" s="163"/>
      <c r="K707" s="163"/>
      <c r="L707" s="187">
        <f t="shared" si="444"/>
        <v>543619</v>
      </c>
      <c r="M707" s="133">
        <f>543619+468000</f>
        <v>1011619</v>
      </c>
      <c r="N707" s="28">
        <v>101128</v>
      </c>
      <c r="O707" s="153"/>
      <c r="P707" s="180">
        <f t="shared" si="448"/>
        <v>1112747</v>
      </c>
      <c r="Q707" s="163"/>
      <c r="R707" s="163"/>
      <c r="S707" s="188">
        <f t="shared" si="449"/>
        <v>1112747</v>
      </c>
      <c r="T707" s="133">
        <f>543619+468000</f>
        <v>1011619</v>
      </c>
      <c r="U707" s="28">
        <v>101128</v>
      </c>
      <c r="V707" s="153"/>
      <c r="W707" s="180">
        <f t="shared" si="446"/>
        <v>1112747</v>
      </c>
      <c r="X707" s="149"/>
      <c r="Y707" s="153"/>
      <c r="Z707" s="163"/>
      <c r="AA707" s="184">
        <f t="shared" si="447"/>
        <v>1112747</v>
      </c>
      <c r="AB707" s="422">
        <f t="shared" si="411"/>
        <v>698</v>
      </c>
    </row>
    <row r="708" spans="1:28" customFormat="1">
      <c r="A708" s="12">
        <f t="shared" si="406"/>
        <v>699</v>
      </c>
      <c r="B708" s="7"/>
      <c r="C708" s="162"/>
      <c r="D708" s="158" t="s">
        <v>621</v>
      </c>
      <c r="E708" s="163"/>
      <c r="F708" s="132"/>
      <c r="G708" s="129">
        <v>4512000</v>
      </c>
      <c r="H708" s="153"/>
      <c r="I708" s="163">
        <f t="shared" si="443"/>
        <v>4512000</v>
      </c>
      <c r="J708" s="163"/>
      <c r="K708" s="163"/>
      <c r="L708" s="187">
        <f t="shared" si="444"/>
        <v>4512000</v>
      </c>
      <c r="M708" s="133"/>
      <c r="N708" s="28">
        <v>1000000</v>
      </c>
      <c r="O708" s="153"/>
      <c r="P708" s="180">
        <f t="shared" si="448"/>
        <v>1000000</v>
      </c>
      <c r="Q708" s="163"/>
      <c r="R708" s="163"/>
      <c r="S708" s="188">
        <f t="shared" si="449"/>
        <v>1000000</v>
      </c>
      <c r="T708" s="133"/>
      <c r="U708" s="28">
        <v>1000000</v>
      </c>
      <c r="V708" s="153"/>
      <c r="W708" s="180">
        <f t="shared" si="446"/>
        <v>1000000</v>
      </c>
      <c r="X708" s="149"/>
      <c r="Y708" s="153"/>
      <c r="Z708" s="163"/>
      <c r="AA708" s="184">
        <f t="shared" si="447"/>
        <v>1000000</v>
      </c>
      <c r="AB708" s="422">
        <f t="shared" si="411"/>
        <v>699</v>
      </c>
    </row>
    <row r="709" spans="1:28" customFormat="1">
      <c r="A709" s="12">
        <f t="shared" si="406"/>
        <v>700</v>
      </c>
      <c r="B709" s="7"/>
      <c r="C709" s="162"/>
      <c r="D709" s="158" t="s">
        <v>622</v>
      </c>
      <c r="E709" s="163"/>
      <c r="F709" s="132"/>
      <c r="G709" s="129"/>
      <c r="H709" s="153"/>
      <c r="I709" s="163"/>
      <c r="J709" s="163"/>
      <c r="K709" s="163"/>
      <c r="L709" s="187"/>
      <c r="M709" s="133">
        <v>5037468</v>
      </c>
      <c r="N709" s="28"/>
      <c r="O709" s="153"/>
      <c r="P709" s="180">
        <f t="shared" si="448"/>
        <v>5037468</v>
      </c>
      <c r="Q709" s="163"/>
      <c r="R709" s="163"/>
      <c r="S709" s="188">
        <f t="shared" si="449"/>
        <v>5037468</v>
      </c>
      <c r="T709" s="133">
        <v>5037468</v>
      </c>
      <c r="U709" s="28"/>
      <c r="V709" s="153"/>
      <c r="W709" s="180">
        <f t="shared" si="446"/>
        <v>5037468</v>
      </c>
      <c r="X709" s="149"/>
      <c r="Y709" s="153"/>
      <c r="Z709" s="163"/>
      <c r="AA709" s="184">
        <f t="shared" si="447"/>
        <v>5037468</v>
      </c>
      <c r="AB709" s="422">
        <f t="shared" si="411"/>
        <v>700</v>
      </c>
    </row>
    <row r="710" spans="1:28" customFormat="1">
      <c r="A710" s="12">
        <f t="shared" si="406"/>
        <v>701</v>
      </c>
      <c r="B710" s="7"/>
      <c r="C710" s="162"/>
      <c r="D710" s="158" t="s">
        <v>623</v>
      </c>
      <c r="E710" s="163"/>
      <c r="F710" s="132"/>
      <c r="G710" s="129"/>
      <c r="H710" s="153"/>
      <c r="I710" s="163"/>
      <c r="J710" s="163"/>
      <c r="K710" s="163"/>
      <c r="L710" s="187"/>
      <c r="M710" s="133">
        <v>1051172</v>
      </c>
      <c r="N710" s="28"/>
      <c r="O710" s="153"/>
      <c r="P710" s="180">
        <f t="shared" si="448"/>
        <v>1051172</v>
      </c>
      <c r="Q710" s="163"/>
      <c r="R710" s="163"/>
      <c r="S710" s="188">
        <f t="shared" si="449"/>
        <v>1051172</v>
      </c>
      <c r="T710" s="133">
        <v>1051172</v>
      </c>
      <c r="U710" s="28"/>
      <c r="V710" s="153"/>
      <c r="W710" s="180">
        <f t="shared" si="446"/>
        <v>1051172</v>
      </c>
      <c r="X710" s="149"/>
      <c r="Y710" s="153"/>
      <c r="Z710" s="163"/>
      <c r="AA710" s="184">
        <f t="shared" si="447"/>
        <v>1051172</v>
      </c>
      <c r="AB710" s="422">
        <f t="shared" si="411"/>
        <v>701</v>
      </c>
    </row>
    <row r="711" spans="1:28" customFormat="1">
      <c r="A711" s="12">
        <f t="shared" si="406"/>
        <v>702</v>
      </c>
      <c r="B711" s="7"/>
      <c r="C711" s="162"/>
      <c r="D711" s="158" t="s">
        <v>624</v>
      </c>
      <c r="E711" s="163"/>
      <c r="F711" s="132"/>
      <c r="G711" s="129"/>
      <c r="H711" s="153"/>
      <c r="I711" s="163"/>
      <c r="J711" s="163"/>
      <c r="K711" s="163"/>
      <c r="L711" s="187"/>
      <c r="M711" s="133">
        <v>1950785</v>
      </c>
      <c r="N711" s="28"/>
      <c r="O711" s="153"/>
      <c r="P711" s="180">
        <f t="shared" si="448"/>
        <v>1950785</v>
      </c>
      <c r="Q711" s="163"/>
      <c r="R711" s="163"/>
      <c r="S711" s="188">
        <f t="shared" si="449"/>
        <v>1950785</v>
      </c>
      <c r="T711" s="133">
        <v>1950785</v>
      </c>
      <c r="U711" s="28"/>
      <c r="V711" s="153"/>
      <c r="W711" s="180">
        <f t="shared" si="446"/>
        <v>1950785</v>
      </c>
      <c r="X711" s="149"/>
      <c r="Y711" s="153"/>
      <c r="Z711" s="163"/>
      <c r="AA711" s="184">
        <f t="shared" si="447"/>
        <v>1950785</v>
      </c>
      <c r="AB711" s="422">
        <f t="shared" si="411"/>
        <v>702</v>
      </c>
    </row>
    <row r="712" spans="1:28" customFormat="1">
      <c r="A712" s="12">
        <f t="shared" si="406"/>
        <v>703</v>
      </c>
      <c r="B712" s="7"/>
      <c r="C712" s="162"/>
      <c r="D712" s="158" t="s">
        <v>625</v>
      </c>
      <c r="E712" s="163"/>
      <c r="F712" s="132"/>
      <c r="G712" s="129"/>
      <c r="H712" s="153"/>
      <c r="I712" s="163"/>
      <c r="J712" s="163"/>
      <c r="K712" s="163"/>
      <c r="L712" s="187"/>
      <c r="M712" s="133"/>
      <c r="N712" s="28">
        <v>200000</v>
      </c>
      <c r="O712" s="153"/>
      <c r="P712" s="180">
        <f t="shared" si="448"/>
        <v>200000</v>
      </c>
      <c r="Q712" s="163"/>
      <c r="R712" s="163"/>
      <c r="S712" s="188">
        <f t="shared" si="449"/>
        <v>200000</v>
      </c>
      <c r="T712" s="133"/>
      <c r="U712" s="28">
        <v>200000</v>
      </c>
      <c r="V712" s="153"/>
      <c r="W712" s="180">
        <f t="shared" si="446"/>
        <v>200000</v>
      </c>
      <c r="X712" s="149"/>
      <c r="Y712" s="153"/>
      <c r="Z712" s="163"/>
      <c r="AA712" s="184">
        <f t="shared" si="447"/>
        <v>200000</v>
      </c>
      <c r="AB712" s="422">
        <f t="shared" si="411"/>
        <v>703</v>
      </c>
    </row>
    <row r="713" spans="1:28" customFormat="1">
      <c r="A713" s="12">
        <f t="shared" si="406"/>
        <v>704</v>
      </c>
      <c r="B713" s="7"/>
      <c r="C713" s="162"/>
      <c r="D713" s="158" t="s">
        <v>626</v>
      </c>
      <c r="E713" s="163"/>
      <c r="F713" s="132"/>
      <c r="G713" s="129"/>
      <c r="H713" s="153"/>
      <c r="I713" s="163"/>
      <c r="J713" s="163"/>
      <c r="K713" s="163"/>
      <c r="L713" s="187"/>
      <c r="M713" s="133"/>
      <c r="N713" s="28">
        <v>2000000</v>
      </c>
      <c r="O713" s="153"/>
      <c r="P713" s="180">
        <f t="shared" si="448"/>
        <v>2000000</v>
      </c>
      <c r="Q713" s="163"/>
      <c r="R713" s="163"/>
      <c r="S713" s="188">
        <f t="shared" si="449"/>
        <v>2000000</v>
      </c>
      <c r="T713" s="133"/>
      <c r="U713" s="28">
        <v>2000000</v>
      </c>
      <c r="V713" s="153"/>
      <c r="W713" s="180">
        <f t="shared" si="446"/>
        <v>2000000</v>
      </c>
      <c r="X713" s="149"/>
      <c r="Y713" s="153"/>
      <c r="Z713" s="163"/>
      <c r="AA713" s="184">
        <f t="shared" si="447"/>
        <v>2000000</v>
      </c>
      <c r="AB713" s="422">
        <f t="shared" si="411"/>
        <v>704</v>
      </c>
    </row>
    <row r="714" spans="1:28" customFormat="1">
      <c r="A714" s="12">
        <f t="shared" ref="A714:A777" si="450">ROW()-9</f>
        <v>705</v>
      </c>
      <c r="B714" s="7"/>
      <c r="C714" s="162"/>
      <c r="D714" s="158" t="s">
        <v>627</v>
      </c>
      <c r="E714" s="163"/>
      <c r="F714" s="132"/>
      <c r="G714" s="129"/>
      <c r="H714" s="153"/>
      <c r="I714" s="163"/>
      <c r="J714" s="163"/>
      <c r="K714" s="163"/>
      <c r="L714" s="187"/>
      <c r="M714" s="133">
        <v>1000000</v>
      </c>
      <c r="N714" s="28"/>
      <c r="O714" s="153"/>
      <c r="P714" s="180">
        <f t="shared" si="448"/>
        <v>1000000</v>
      </c>
      <c r="Q714" s="163"/>
      <c r="R714" s="163"/>
      <c r="S714" s="188">
        <f t="shared" si="449"/>
        <v>1000000</v>
      </c>
      <c r="T714" s="133">
        <v>1000000</v>
      </c>
      <c r="U714" s="28"/>
      <c r="V714" s="153"/>
      <c r="W714" s="180">
        <f t="shared" si="446"/>
        <v>1000000</v>
      </c>
      <c r="X714" s="149"/>
      <c r="Y714" s="153"/>
      <c r="Z714" s="163"/>
      <c r="AA714" s="184">
        <f t="shared" si="447"/>
        <v>1000000</v>
      </c>
      <c r="AB714" s="422">
        <f t="shared" si="411"/>
        <v>705</v>
      </c>
    </row>
    <row r="715" spans="1:28" customFormat="1">
      <c r="A715" s="12">
        <f t="shared" si="450"/>
        <v>706</v>
      </c>
      <c r="B715" s="7"/>
      <c r="C715" s="162"/>
      <c r="D715" s="158" t="s">
        <v>628</v>
      </c>
      <c r="E715" s="163"/>
      <c r="F715" s="132"/>
      <c r="G715" s="129"/>
      <c r="H715" s="153"/>
      <c r="I715" s="163"/>
      <c r="J715" s="163"/>
      <c r="K715" s="163"/>
      <c r="L715" s="187"/>
      <c r="M715" s="133"/>
      <c r="N715" s="28">
        <v>1000000</v>
      </c>
      <c r="O715" s="153"/>
      <c r="P715" s="180">
        <f t="shared" si="448"/>
        <v>1000000</v>
      </c>
      <c r="Q715" s="163"/>
      <c r="R715" s="163"/>
      <c r="S715" s="188">
        <f t="shared" si="449"/>
        <v>1000000</v>
      </c>
      <c r="T715" s="133"/>
      <c r="U715" s="28">
        <v>1000000</v>
      </c>
      <c r="V715" s="153"/>
      <c r="W715" s="180">
        <f t="shared" si="446"/>
        <v>1000000</v>
      </c>
      <c r="X715" s="149"/>
      <c r="Y715" s="153"/>
      <c r="Z715" s="163"/>
      <c r="AA715" s="184">
        <f t="shared" si="447"/>
        <v>1000000</v>
      </c>
      <c r="AB715" s="422">
        <f t="shared" si="411"/>
        <v>706</v>
      </c>
    </row>
    <row r="716" spans="1:28" customFormat="1">
      <c r="A716" s="12">
        <f t="shared" si="450"/>
        <v>707</v>
      </c>
      <c r="B716" s="7"/>
      <c r="C716" s="162"/>
      <c r="D716" s="158" t="s">
        <v>629</v>
      </c>
      <c r="E716" s="163"/>
      <c r="F716" s="132"/>
      <c r="G716" s="129"/>
      <c r="H716" s="153"/>
      <c r="I716" s="163"/>
      <c r="J716" s="163"/>
      <c r="K716" s="163"/>
      <c r="L716" s="187"/>
      <c r="M716" s="133"/>
      <c r="N716" s="28">
        <v>2200000</v>
      </c>
      <c r="O716" s="153"/>
      <c r="P716" s="180">
        <f t="shared" si="448"/>
        <v>2200000</v>
      </c>
      <c r="Q716" s="163"/>
      <c r="R716" s="163"/>
      <c r="S716" s="188">
        <f t="shared" si="449"/>
        <v>2200000</v>
      </c>
      <c r="T716" s="133"/>
      <c r="U716" s="28">
        <v>2200000</v>
      </c>
      <c r="V716" s="153"/>
      <c r="W716" s="180">
        <f t="shared" si="446"/>
        <v>2200000</v>
      </c>
      <c r="X716" s="149"/>
      <c r="Y716" s="153"/>
      <c r="Z716" s="163"/>
      <c r="AA716" s="184">
        <f t="shared" si="447"/>
        <v>2200000</v>
      </c>
      <c r="AB716" s="422">
        <f t="shared" ref="AB716:AB778" si="451">A716</f>
        <v>707</v>
      </c>
    </row>
    <row r="717" spans="1:28" customFormat="1">
      <c r="A717" s="12">
        <f t="shared" si="450"/>
        <v>708</v>
      </c>
      <c r="B717" s="7"/>
      <c r="C717" s="162"/>
      <c r="D717" s="158" t="s">
        <v>462</v>
      </c>
      <c r="E717" s="163"/>
      <c r="F717" s="132"/>
      <c r="G717" s="129"/>
      <c r="H717" s="153"/>
      <c r="I717" s="163"/>
      <c r="J717" s="163"/>
      <c r="K717" s="163"/>
      <c r="L717" s="187"/>
      <c r="M717" s="133"/>
      <c r="N717" s="28"/>
      <c r="O717" s="153"/>
      <c r="P717" s="180"/>
      <c r="Q717" s="163"/>
      <c r="R717" s="163"/>
      <c r="S717" s="188"/>
      <c r="T717" s="133"/>
      <c r="U717" s="28"/>
      <c r="V717" s="153"/>
      <c r="W717" s="180">
        <f t="shared" si="446"/>
        <v>0</v>
      </c>
      <c r="X717" s="149"/>
      <c r="Y717" s="153">
        <v>42437873</v>
      </c>
      <c r="Z717" s="163"/>
      <c r="AA717" s="184">
        <f t="shared" si="447"/>
        <v>42437873</v>
      </c>
      <c r="AB717" s="422">
        <f t="shared" si="451"/>
        <v>708</v>
      </c>
    </row>
    <row r="718" spans="1:28" s="1" customFormat="1">
      <c r="A718" s="12">
        <f t="shared" si="450"/>
        <v>709</v>
      </c>
      <c r="B718" s="7"/>
      <c r="C718" s="7"/>
      <c r="D718" s="21"/>
      <c r="E718" s="115"/>
      <c r="F718" s="133"/>
      <c r="G718" s="28"/>
      <c r="H718" s="370"/>
      <c r="I718" s="117">
        <f>SUM($E718,F718:H718)</f>
        <v>0</v>
      </c>
      <c r="J718" s="115"/>
      <c r="K718" s="115"/>
      <c r="L718" s="15">
        <f t="shared" si="444"/>
        <v>0</v>
      </c>
      <c r="M718" s="133"/>
      <c r="N718" s="28"/>
      <c r="O718" s="370"/>
      <c r="P718" s="117">
        <f t="shared" ref="P718:P719" si="452">SUM($E718,M718:O718)</f>
        <v>0</v>
      </c>
      <c r="Q718" s="115"/>
      <c r="R718" s="115"/>
      <c r="S718" s="15">
        <f t="shared" si="445"/>
        <v>0</v>
      </c>
      <c r="T718" s="133"/>
      <c r="U718" s="28"/>
      <c r="V718" s="153"/>
      <c r="W718" s="180">
        <f t="shared" si="446"/>
        <v>0</v>
      </c>
      <c r="X718" s="149"/>
      <c r="Y718" s="153"/>
      <c r="Z718" s="163"/>
      <c r="AA718" s="184">
        <f t="shared" si="447"/>
        <v>0</v>
      </c>
      <c r="AB718" s="422">
        <f t="shared" si="451"/>
        <v>709</v>
      </c>
    </row>
    <row r="719" spans="1:28" s="1" customFormat="1">
      <c r="A719" s="12">
        <f t="shared" si="450"/>
        <v>710</v>
      </c>
      <c r="B719" s="7"/>
      <c r="C719" s="7"/>
      <c r="D719" s="32" t="s">
        <v>62</v>
      </c>
      <c r="E719" s="117"/>
      <c r="F719" s="406"/>
      <c r="G719" s="6"/>
      <c r="H719" s="363"/>
      <c r="I719" s="117">
        <f>SUM($E719,F719:H719)</f>
        <v>0</v>
      </c>
      <c r="J719" s="117"/>
      <c r="K719" s="117"/>
      <c r="L719" s="15">
        <f t="shared" si="444"/>
        <v>0</v>
      </c>
      <c r="M719" s="406"/>
      <c r="N719" s="6"/>
      <c r="O719" s="363"/>
      <c r="P719" s="117">
        <f t="shared" si="452"/>
        <v>0</v>
      </c>
      <c r="Q719" s="117"/>
      <c r="R719" s="117"/>
      <c r="S719" s="15">
        <f t="shared" si="445"/>
        <v>0</v>
      </c>
      <c r="T719" s="133"/>
      <c r="U719" s="6"/>
      <c r="V719" s="184"/>
      <c r="W719" s="180">
        <f t="shared" si="446"/>
        <v>0</v>
      </c>
      <c r="X719" s="321"/>
      <c r="Y719" s="184"/>
      <c r="Z719" s="180"/>
      <c r="AA719" s="184">
        <f t="shared" si="447"/>
        <v>0</v>
      </c>
      <c r="AB719" s="422">
        <f t="shared" si="451"/>
        <v>710</v>
      </c>
    </row>
    <row r="720" spans="1:28" s="1" customFormat="1">
      <c r="A720" s="12">
        <f t="shared" si="450"/>
        <v>711</v>
      </c>
      <c r="B720" s="7"/>
      <c r="C720" s="7"/>
      <c r="D720" s="109"/>
      <c r="E720" s="117"/>
      <c r="F720" s="406"/>
      <c r="G720" s="6"/>
      <c r="H720" s="363"/>
      <c r="I720" s="117"/>
      <c r="J720" s="115"/>
      <c r="K720" s="117"/>
      <c r="L720" s="15"/>
      <c r="M720" s="406"/>
      <c r="N720" s="6"/>
      <c r="O720" s="363"/>
      <c r="P720" s="117"/>
      <c r="Q720" s="115"/>
      <c r="R720" s="117"/>
      <c r="S720" s="15"/>
      <c r="T720" s="406"/>
      <c r="U720" s="6"/>
      <c r="V720" s="363"/>
      <c r="W720" s="180">
        <f t="shared" si="446"/>
        <v>0</v>
      </c>
      <c r="X720" s="118"/>
      <c r="Y720" s="370"/>
      <c r="Z720" s="117"/>
      <c r="AA720" s="184">
        <f t="shared" si="447"/>
        <v>0</v>
      </c>
      <c r="AB720" s="422">
        <f t="shared" si="451"/>
        <v>711</v>
      </c>
    </row>
    <row r="721" spans="1:28" s="1" customFormat="1">
      <c r="A721" s="12">
        <f t="shared" si="450"/>
        <v>712</v>
      </c>
      <c r="B721" s="7"/>
      <c r="C721" s="7"/>
      <c r="D721" s="21"/>
      <c r="E721" s="117"/>
      <c r="F721" s="406"/>
      <c r="G721" s="6"/>
      <c r="H721" s="363"/>
      <c r="I721" s="117">
        <f>SUM($E721,F721:H721)</f>
        <v>0</v>
      </c>
      <c r="J721" s="117"/>
      <c r="K721" s="117"/>
      <c r="L721" s="15">
        <f t="shared" si="444"/>
        <v>0</v>
      </c>
      <c r="M721" s="406"/>
      <c r="N721" s="6"/>
      <c r="O721" s="363"/>
      <c r="P721" s="117">
        <f>SUM($E721,M721:O721)</f>
        <v>0</v>
      </c>
      <c r="Q721" s="117"/>
      <c r="R721" s="117"/>
      <c r="S721" s="15">
        <f t="shared" si="445"/>
        <v>0</v>
      </c>
      <c r="T721" s="406"/>
      <c r="U721" s="6"/>
      <c r="V721" s="363"/>
      <c r="W721" s="117">
        <f t="shared" si="446"/>
        <v>0</v>
      </c>
      <c r="X721" s="111"/>
      <c r="Y721" s="363"/>
      <c r="Z721" s="117"/>
      <c r="AA721" s="363">
        <f t="shared" si="447"/>
        <v>0</v>
      </c>
      <c r="AB721" s="422">
        <f t="shared" si="451"/>
        <v>712</v>
      </c>
    </row>
    <row r="722" spans="1:28" s="1" customFormat="1">
      <c r="A722" s="12">
        <f t="shared" si="450"/>
        <v>713</v>
      </c>
      <c r="B722" s="7"/>
      <c r="C722" s="7"/>
      <c r="D722" s="32" t="s">
        <v>123</v>
      </c>
      <c r="E722" s="117"/>
      <c r="F722" s="406"/>
      <c r="G722" s="6"/>
      <c r="H722" s="363"/>
      <c r="I722" s="117">
        <f>SUM($E722,F722:H722)</f>
        <v>0</v>
      </c>
      <c r="J722" s="117"/>
      <c r="K722" s="117"/>
      <c r="L722" s="15">
        <f t="shared" si="444"/>
        <v>0</v>
      </c>
      <c r="M722" s="406"/>
      <c r="N722" s="6"/>
      <c r="O722" s="363"/>
      <c r="P722" s="117">
        <f>SUM($E722,M722:O722)</f>
        <v>0</v>
      </c>
      <c r="Q722" s="117"/>
      <c r="R722" s="117"/>
      <c r="S722" s="15">
        <f t="shared" si="445"/>
        <v>0</v>
      </c>
      <c r="T722" s="406"/>
      <c r="U722" s="6"/>
      <c r="V722" s="363"/>
      <c r="W722" s="117">
        <f t="shared" si="446"/>
        <v>0</v>
      </c>
      <c r="X722" s="111"/>
      <c r="Y722" s="363"/>
      <c r="Z722" s="117"/>
      <c r="AA722" s="363">
        <f t="shared" si="447"/>
        <v>0</v>
      </c>
      <c r="AB722" s="422">
        <f t="shared" si="451"/>
        <v>713</v>
      </c>
    </row>
    <row r="723" spans="1:28" s="1" customFormat="1">
      <c r="A723" s="12">
        <f t="shared" si="450"/>
        <v>714</v>
      </c>
      <c r="B723" s="7"/>
      <c r="C723" s="7"/>
      <c r="D723" s="109"/>
      <c r="E723" s="117"/>
      <c r="F723" s="406"/>
      <c r="G723" s="6"/>
      <c r="H723" s="363"/>
      <c r="I723" s="117"/>
      <c r="J723" s="117"/>
      <c r="K723" s="115"/>
      <c r="L723" s="15"/>
      <c r="M723" s="406"/>
      <c r="N723" s="6"/>
      <c r="O723" s="363"/>
      <c r="P723" s="117"/>
      <c r="Q723" s="117"/>
      <c r="R723" s="115"/>
      <c r="S723" s="15"/>
      <c r="T723" s="406"/>
      <c r="U723" s="6"/>
      <c r="V723" s="363"/>
      <c r="W723" s="117">
        <f t="shared" si="446"/>
        <v>0</v>
      </c>
      <c r="X723" s="111"/>
      <c r="Y723" s="363"/>
      <c r="Z723" s="115"/>
      <c r="AA723" s="363">
        <f t="shared" si="447"/>
        <v>0</v>
      </c>
      <c r="AB723" s="422">
        <f t="shared" si="451"/>
        <v>714</v>
      </c>
    </row>
    <row r="724" spans="1:28" s="1" customFormat="1">
      <c r="A724" s="12">
        <f t="shared" si="450"/>
        <v>715</v>
      </c>
      <c r="B724" s="7"/>
      <c r="C724" s="7"/>
      <c r="D724" s="21"/>
      <c r="E724" s="117"/>
      <c r="F724" s="406"/>
      <c r="G724" s="6"/>
      <c r="H724" s="363"/>
      <c r="I724" s="117">
        <f>SUM($E724,F724:H724)</f>
        <v>0</v>
      </c>
      <c r="J724" s="117"/>
      <c r="K724" s="117"/>
      <c r="L724" s="15">
        <f t="shared" si="444"/>
        <v>0</v>
      </c>
      <c r="M724" s="406"/>
      <c r="N724" s="6"/>
      <c r="O724" s="363"/>
      <c r="P724" s="117">
        <f>SUM($E724,M724:O724)</f>
        <v>0</v>
      </c>
      <c r="Q724" s="117"/>
      <c r="R724" s="117"/>
      <c r="S724" s="15">
        <f t="shared" si="445"/>
        <v>0</v>
      </c>
      <c r="T724" s="406"/>
      <c r="U724" s="6"/>
      <c r="V724" s="363"/>
      <c r="W724" s="117">
        <f t="shared" si="446"/>
        <v>0</v>
      </c>
      <c r="X724" s="111"/>
      <c r="Y724" s="363"/>
      <c r="Z724" s="117"/>
      <c r="AA724" s="363">
        <f t="shared" si="447"/>
        <v>0</v>
      </c>
      <c r="AB724" s="422">
        <f t="shared" si="451"/>
        <v>715</v>
      </c>
    </row>
    <row r="725" spans="1:28" s="1" customFormat="1">
      <c r="A725" s="12">
        <f t="shared" si="450"/>
        <v>716</v>
      </c>
      <c r="B725" s="7"/>
      <c r="C725" s="7"/>
      <c r="D725" s="67" t="s">
        <v>40</v>
      </c>
      <c r="E725" s="314"/>
      <c r="F725" s="488">
        <f t="shared" ref="F725:AA725" si="453">SUBTOTAL(9,F704:F724)</f>
        <v>2176213</v>
      </c>
      <c r="G725" s="55">
        <f t="shared" si="453"/>
        <v>4512000</v>
      </c>
      <c r="H725" s="285">
        <f t="shared" si="453"/>
        <v>0</v>
      </c>
      <c r="I725" s="504">
        <f t="shared" si="453"/>
        <v>6688213</v>
      </c>
      <c r="J725" s="504">
        <f t="shared" si="453"/>
        <v>0</v>
      </c>
      <c r="K725" s="504">
        <f t="shared" si="453"/>
        <v>0</v>
      </c>
      <c r="L725" s="56">
        <f t="shared" si="453"/>
        <v>6688213</v>
      </c>
      <c r="M725" s="488">
        <f t="shared" si="453"/>
        <v>11683638</v>
      </c>
      <c r="N725" s="55">
        <f t="shared" si="453"/>
        <v>6501128</v>
      </c>
      <c r="O725" s="285">
        <f t="shared" si="453"/>
        <v>0</v>
      </c>
      <c r="P725" s="504">
        <f t="shared" si="453"/>
        <v>18184766</v>
      </c>
      <c r="Q725" s="504">
        <f t="shared" si="453"/>
        <v>0</v>
      </c>
      <c r="R725" s="504">
        <f t="shared" si="453"/>
        <v>0</v>
      </c>
      <c r="S725" s="56">
        <f t="shared" si="453"/>
        <v>18184766</v>
      </c>
      <c r="T725" s="488">
        <f t="shared" si="453"/>
        <v>11683638</v>
      </c>
      <c r="U725" s="55">
        <f t="shared" si="453"/>
        <v>6501128</v>
      </c>
      <c r="V725" s="285">
        <f t="shared" si="453"/>
        <v>0</v>
      </c>
      <c r="W725" s="504">
        <f t="shared" si="453"/>
        <v>18184766</v>
      </c>
      <c r="X725" s="492">
        <f t="shared" si="453"/>
        <v>0</v>
      </c>
      <c r="Y725" s="478">
        <f t="shared" si="453"/>
        <v>42437873</v>
      </c>
      <c r="Z725" s="504">
        <f t="shared" si="453"/>
        <v>0</v>
      </c>
      <c r="AA725" s="478">
        <f t="shared" si="453"/>
        <v>60622639</v>
      </c>
      <c r="AB725" s="422">
        <f t="shared" si="451"/>
        <v>716</v>
      </c>
    </row>
    <row r="726" spans="1:28" s="1" customFormat="1" ht="15.6" thickBot="1">
      <c r="A726" s="12">
        <f t="shared" si="450"/>
        <v>717</v>
      </c>
      <c r="B726" s="22"/>
      <c r="C726" s="22"/>
      <c r="D726" s="23" t="s">
        <v>183</v>
      </c>
      <c r="E726" s="303"/>
      <c r="F726" s="476">
        <f>SUBTOTAL(9,F702:F725,$E703:$E703)</f>
        <v>147291733</v>
      </c>
      <c r="G726" s="577"/>
      <c r="H726" s="571"/>
      <c r="I726" s="315">
        <f>SUBTOTAL(9,I702:I725)</f>
        <v>151803733</v>
      </c>
      <c r="J726" s="315">
        <f>SUBTOTAL(9,J702:J725)</f>
        <v>286140200</v>
      </c>
      <c r="K726" s="315">
        <f>SUBTOTAL(9,K702:K725)</f>
        <v>220899732</v>
      </c>
      <c r="L726" s="561">
        <f>SUBTOTAL(9,L702:L725)</f>
        <v>658843665</v>
      </c>
      <c r="M726" s="476">
        <f>SUBTOTAL(9,M702:M725,$E703:$E703)</f>
        <v>156799158</v>
      </c>
      <c r="N726" s="577"/>
      <c r="O726" s="571"/>
      <c r="P726" s="315">
        <f>SUBTOTAL(9,P702:P725)</f>
        <v>163300286</v>
      </c>
      <c r="Q726" s="315">
        <f>SUBTOTAL(9,Q702:Q725)</f>
        <v>286140200</v>
      </c>
      <c r="R726" s="315">
        <f>SUBTOTAL(9,R702:R725)</f>
        <v>220899732</v>
      </c>
      <c r="S726" s="561">
        <f>SUBTOTAL(9,S702:S725)</f>
        <v>670340218</v>
      </c>
      <c r="T726" s="476">
        <f>SUBTOTAL(9,T702:T725,$E703:$E703)</f>
        <v>156799158</v>
      </c>
      <c r="U726" s="386"/>
      <c r="V726" s="477"/>
      <c r="W726" s="315">
        <f>SUBTOTAL(9,W702:W725)</f>
        <v>163300286</v>
      </c>
      <c r="X726" s="521">
        <f>SUBTOTAL(9,X702:X725)</f>
        <v>286140200</v>
      </c>
      <c r="Y726" s="522">
        <f>SUBTOTAL(9,Y702:Y725)</f>
        <v>42437873</v>
      </c>
      <c r="Z726" s="534">
        <f>SUBTOTAL(9,Z702:Z725)</f>
        <v>220899732</v>
      </c>
      <c r="AA726" s="522">
        <f>SUBTOTAL(9,AA702:AA725)</f>
        <v>712778091</v>
      </c>
      <c r="AB726" s="422">
        <f t="shared" si="451"/>
        <v>717</v>
      </c>
    </row>
    <row r="727" spans="1:28" s="1" customFormat="1" ht="15.6" thickTop="1">
      <c r="A727" s="12">
        <f t="shared" si="450"/>
        <v>718</v>
      </c>
      <c r="B727" s="7"/>
      <c r="C727" s="7"/>
      <c r="D727" s="25"/>
      <c r="E727" s="304"/>
      <c r="F727" s="425"/>
      <c r="G727" s="26"/>
      <c r="H727" s="424"/>
      <c r="I727" s="117">
        <f>SUM($E727,F727:H727)</f>
        <v>0</v>
      </c>
      <c r="J727" s="304"/>
      <c r="K727" s="304"/>
      <c r="L727" s="27">
        <f t="shared" ref="L727:L748" si="454">SUM(I727:K727)</f>
        <v>0</v>
      </c>
      <c r="M727" s="425"/>
      <c r="N727" s="26"/>
      <c r="O727" s="424"/>
      <c r="P727" s="117">
        <f>SUM($E727,M727:O727)</f>
        <v>0</v>
      </c>
      <c r="Q727" s="304"/>
      <c r="R727" s="304"/>
      <c r="S727" s="27">
        <f t="shared" ref="S727:S748" si="455">SUM(P727:R727)</f>
        <v>0</v>
      </c>
      <c r="T727" s="425"/>
      <c r="U727" s="26"/>
      <c r="V727" s="424"/>
      <c r="W727" s="117">
        <f t="shared" ref="W727:W748" si="456">SUM($E727,T727:V727)</f>
        <v>0</v>
      </c>
      <c r="X727" s="426"/>
      <c r="Y727" s="424"/>
      <c r="Z727" s="304"/>
      <c r="AA727" s="424">
        <f t="shared" ref="AA727:AA748" si="457">SUM(W727:Z727)</f>
        <v>0</v>
      </c>
      <c r="AB727" s="422">
        <f t="shared" si="451"/>
        <v>718</v>
      </c>
    </row>
    <row r="728" spans="1:28" customFormat="1">
      <c r="A728" s="12">
        <f t="shared" si="450"/>
        <v>719</v>
      </c>
      <c r="B728" s="7" t="s">
        <v>184</v>
      </c>
      <c r="C728" s="162">
        <v>35</v>
      </c>
      <c r="D728" s="146" t="s">
        <v>185</v>
      </c>
      <c r="E728" s="180">
        <v>256881419</v>
      </c>
      <c r="F728" s="133"/>
      <c r="G728" s="28"/>
      <c r="H728" s="153"/>
      <c r="I728" s="163">
        <f t="shared" ref="I728:I736" si="458">SUM($E728,F728:H728)</f>
        <v>256881419</v>
      </c>
      <c r="J728" s="163">
        <v>22270928</v>
      </c>
      <c r="K728" s="163">
        <v>230356451</v>
      </c>
      <c r="L728" s="187">
        <f t="shared" ref="L728:L736" si="459">SUM(I728:K728)</f>
        <v>509508798</v>
      </c>
      <c r="M728" s="133"/>
      <c r="N728" s="6"/>
      <c r="O728" s="184"/>
      <c r="P728" s="180">
        <f t="shared" ref="P728:P741" si="460">SUM($E728,M728:O728)</f>
        <v>256881419</v>
      </c>
      <c r="Q728" s="163">
        <v>22270928</v>
      </c>
      <c r="R728" s="163">
        <v>230356451</v>
      </c>
      <c r="S728" s="188">
        <f t="shared" ref="S728:S741" si="461">SUM(P728:R728)</f>
        <v>509508798</v>
      </c>
      <c r="T728" s="133"/>
      <c r="U728" s="6"/>
      <c r="V728" s="184"/>
      <c r="W728" s="180">
        <f t="shared" si="456"/>
        <v>256881419</v>
      </c>
      <c r="X728" s="149">
        <v>22270928</v>
      </c>
      <c r="Y728" s="153"/>
      <c r="Z728" s="163">
        <v>230356451</v>
      </c>
      <c r="AA728" s="184">
        <f t="shared" si="457"/>
        <v>509508798</v>
      </c>
      <c r="AB728" s="422">
        <f t="shared" si="451"/>
        <v>719</v>
      </c>
    </row>
    <row r="729" spans="1:28" customFormat="1">
      <c r="A729" s="12">
        <f t="shared" si="450"/>
        <v>720</v>
      </c>
      <c r="B729" s="7"/>
      <c r="C729" s="162"/>
      <c r="D729" s="191" t="s">
        <v>434</v>
      </c>
      <c r="E729" s="180"/>
      <c r="F729" s="149"/>
      <c r="G729" s="28"/>
      <c r="H729" s="153"/>
      <c r="I729" s="163">
        <f t="shared" si="458"/>
        <v>0</v>
      </c>
      <c r="J729" s="163"/>
      <c r="K729" s="163"/>
      <c r="L729" s="187">
        <f t="shared" si="459"/>
        <v>0</v>
      </c>
      <c r="M729" s="149"/>
      <c r="N729" s="6"/>
      <c r="O729" s="184"/>
      <c r="P729" s="180">
        <f t="shared" si="460"/>
        <v>0</v>
      </c>
      <c r="Q729" s="180"/>
      <c r="R729" s="180"/>
      <c r="S729" s="188">
        <f t="shared" si="461"/>
        <v>0</v>
      </c>
      <c r="T729" s="149"/>
      <c r="U729" s="6"/>
      <c r="V729" s="184"/>
      <c r="W729" s="180">
        <f t="shared" si="456"/>
        <v>0</v>
      </c>
      <c r="X729" s="321"/>
      <c r="Y729" s="184"/>
      <c r="Z729" s="180"/>
      <c r="AA729" s="184">
        <f t="shared" si="457"/>
        <v>0</v>
      </c>
      <c r="AB729" s="422">
        <f t="shared" si="451"/>
        <v>720</v>
      </c>
    </row>
    <row r="730" spans="1:28" customFormat="1">
      <c r="A730" s="12">
        <f t="shared" si="450"/>
        <v>721</v>
      </c>
      <c r="B730" s="7"/>
      <c r="C730" s="162"/>
      <c r="D730" s="158" t="s">
        <v>630</v>
      </c>
      <c r="E730" s="163"/>
      <c r="F730" s="132">
        <v>3500000</v>
      </c>
      <c r="G730" s="129"/>
      <c r="H730" s="153"/>
      <c r="I730" s="163">
        <f t="shared" si="458"/>
        <v>3500000</v>
      </c>
      <c r="J730" s="163"/>
      <c r="K730" s="163"/>
      <c r="L730" s="187">
        <f t="shared" si="459"/>
        <v>3500000</v>
      </c>
      <c r="M730" s="149">
        <v>7982500</v>
      </c>
      <c r="N730" s="6"/>
      <c r="O730" s="184"/>
      <c r="P730" s="180">
        <f t="shared" si="460"/>
        <v>7982500</v>
      </c>
      <c r="Q730" s="180"/>
      <c r="R730" s="180"/>
      <c r="S730" s="188">
        <f t="shared" si="461"/>
        <v>7982500</v>
      </c>
      <c r="T730" s="149">
        <v>7982500</v>
      </c>
      <c r="U730" s="6"/>
      <c r="V730" s="184"/>
      <c r="W730" s="180">
        <f t="shared" si="456"/>
        <v>7982500</v>
      </c>
      <c r="X730" s="321"/>
      <c r="Y730" s="184"/>
      <c r="Z730" s="180"/>
      <c r="AA730" s="184">
        <f t="shared" si="457"/>
        <v>7982500</v>
      </c>
      <c r="AB730" s="422">
        <f t="shared" si="451"/>
        <v>721</v>
      </c>
    </row>
    <row r="731" spans="1:28" customFormat="1">
      <c r="A731" s="12">
        <f t="shared" si="450"/>
        <v>722</v>
      </c>
      <c r="B731" s="7"/>
      <c r="C731" s="162"/>
      <c r="D731" s="158" t="s">
        <v>631</v>
      </c>
      <c r="E731" s="163"/>
      <c r="F731" s="132">
        <v>750000</v>
      </c>
      <c r="G731" s="129"/>
      <c r="H731" s="153"/>
      <c r="I731" s="163">
        <f t="shared" si="458"/>
        <v>750000</v>
      </c>
      <c r="J731" s="163"/>
      <c r="K731" s="163"/>
      <c r="L731" s="187">
        <f t="shared" si="459"/>
        <v>750000</v>
      </c>
      <c r="M731" s="133">
        <v>750000</v>
      </c>
      <c r="N731" s="6"/>
      <c r="O731" s="184"/>
      <c r="P731" s="180">
        <f t="shared" si="460"/>
        <v>750000</v>
      </c>
      <c r="Q731" s="180"/>
      <c r="R731" s="180"/>
      <c r="S731" s="188">
        <f t="shared" si="461"/>
        <v>750000</v>
      </c>
      <c r="T731" s="133">
        <v>750000</v>
      </c>
      <c r="U731" s="6"/>
      <c r="V731" s="184"/>
      <c r="W731" s="180">
        <f t="shared" si="456"/>
        <v>750000</v>
      </c>
      <c r="X731" s="321"/>
      <c r="Y731" s="184"/>
      <c r="Z731" s="180"/>
      <c r="AA731" s="184">
        <f t="shared" si="457"/>
        <v>750000</v>
      </c>
      <c r="AB731" s="422">
        <f t="shared" si="451"/>
        <v>722</v>
      </c>
    </row>
    <row r="732" spans="1:28" customFormat="1">
      <c r="A732" s="12">
        <f t="shared" si="450"/>
        <v>723</v>
      </c>
      <c r="B732" s="7"/>
      <c r="C732" s="162"/>
      <c r="D732" s="158" t="s">
        <v>632</v>
      </c>
      <c r="E732" s="163"/>
      <c r="F732" s="132">
        <v>625897</v>
      </c>
      <c r="G732" s="129"/>
      <c r="H732" s="153"/>
      <c r="I732" s="163">
        <f t="shared" si="458"/>
        <v>625897</v>
      </c>
      <c r="J732" s="163"/>
      <c r="K732" s="163"/>
      <c r="L732" s="187">
        <f t="shared" si="459"/>
        <v>625897</v>
      </c>
      <c r="M732" s="133">
        <v>625897</v>
      </c>
      <c r="N732" s="6"/>
      <c r="O732" s="184"/>
      <c r="P732" s="180">
        <f t="shared" si="460"/>
        <v>625897</v>
      </c>
      <c r="Q732" s="180"/>
      <c r="R732" s="180"/>
      <c r="S732" s="188">
        <f t="shared" si="461"/>
        <v>625897</v>
      </c>
      <c r="T732" s="133">
        <v>625897</v>
      </c>
      <c r="U732" s="6"/>
      <c r="V732" s="184"/>
      <c r="W732" s="180">
        <f t="shared" si="456"/>
        <v>625897</v>
      </c>
      <c r="X732" s="321"/>
      <c r="Y732" s="184"/>
      <c r="Z732" s="180"/>
      <c r="AA732" s="184">
        <f t="shared" si="457"/>
        <v>625897</v>
      </c>
      <c r="AB732" s="422">
        <f t="shared" si="451"/>
        <v>723</v>
      </c>
    </row>
    <row r="733" spans="1:28" customFormat="1">
      <c r="A733" s="12">
        <f t="shared" si="450"/>
        <v>724</v>
      </c>
      <c r="B733" s="7"/>
      <c r="C733" s="162"/>
      <c r="D733" s="158" t="s">
        <v>633</v>
      </c>
      <c r="E733" s="163"/>
      <c r="F733" s="132">
        <v>400000</v>
      </c>
      <c r="G733" s="129"/>
      <c r="H733" s="153"/>
      <c r="I733" s="163">
        <f t="shared" si="458"/>
        <v>400000</v>
      </c>
      <c r="J733" s="163"/>
      <c r="K733" s="163"/>
      <c r="L733" s="187">
        <f t="shared" si="459"/>
        <v>400000</v>
      </c>
      <c r="M733" s="133">
        <v>400000</v>
      </c>
      <c r="N733" s="6"/>
      <c r="O733" s="184"/>
      <c r="P733" s="180">
        <f t="shared" si="460"/>
        <v>400000</v>
      </c>
      <c r="Q733" s="180"/>
      <c r="R733" s="180"/>
      <c r="S733" s="188">
        <f t="shared" si="461"/>
        <v>400000</v>
      </c>
      <c r="T733" s="133">
        <v>400000</v>
      </c>
      <c r="U733" s="6"/>
      <c r="V733" s="184"/>
      <c r="W733" s="180">
        <f t="shared" si="456"/>
        <v>400000</v>
      </c>
      <c r="X733" s="321"/>
      <c r="Y733" s="184"/>
      <c r="Z733" s="180"/>
      <c r="AA733" s="184">
        <f t="shared" si="457"/>
        <v>400000</v>
      </c>
      <c r="AB733" s="422">
        <f t="shared" si="451"/>
        <v>724</v>
      </c>
    </row>
    <row r="734" spans="1:28" customFormat="1">
      <c r="A734" s="12">
        <f t="shared" si="450"/>
        <v>725</v>
      </c>
      <c r="B734" s="7"/>
      <c r="C734" s="162"/>
      <c r="D734" s="158" t="s">
        <v>634</v>
      </c>
      <c r="E734" s="163"/>
      <c r="F734" s="132">
        <v>1100000</v>
      </c>
      <c r="G734" s="129"/>
      <c r="H734" s="153"/>
      <c r="I734" s="163">
        <f t="shared" si="458"/>
        <v>1100000</v>
      </c>
      <c r="J734" s="163"/>
      <c r="K734" s="163"/>
      <c r="L734" s="187">
        <f t="shared" si="459"/>
        <v>1100000</v>
      </c>
      <c r="M734" s="133">
        <v>600000</v>
      </c>
      <c r="N734" s="6"/>
      <c r="O734" s="184"/>
      <c r="P734" s="180">
        <f t="shared" si="460"/>
        <v>600000</v>
      </c>
      <c r="Q734" s="180"/>
      <c r="R734" s="180"/>
      <c r="S734" s="188">
        <f t="shared" si="461"/>
        <v>600000</v>
      </c>
      <c r="T734" s="133">
        <v>600000</v>
      </c>
      <c r="U734" s="6"/>
      <c r="V734" s="184"/>
      <c r="W734" s="180">
        <f t="shared" si="456"/>
        <v>600000</v>
      </c>
      <c r="X734" s="321"/>
      <c r="Y734" s="184"/>
      <c r="Z734" s="180"/>
      <c r="AA734" s="184">
        <f t="shared" si="457"/>
        <v>600000</v>
      </c>
      <c r="AB734" s="422">
        <f t="shared" si="451"/>
        <v>725</v>
      </c>
    </row>
    <row r="735" spans="1:28" customFormat="1">
      <c r="A735" s="12">
        <f t="shared" si="450"/>
        <v>726</v>
      </c>
      <c r="B735" s="7"/>
      <c r="C735" s="162"/>
      <c r="D735" s="158" t="s">
        <v>635</v>
      </c>
      <c r="E735" s="163"/>
      <c r="F735" s="132">
        <v>325000</v>
      </c>
      <c r="G735" s="129"/>
      <c r="H735" s="153"/>
      <c r="I735" s="163">
        <f t="shared" si="458"/>
        <v>325000</v>
      </c>
      <c r="J735" s="163"/>
      <c r="K735" s="163"/>
      <c r="L735" s="187">
        <f t="shared" si="459"/>
        <v>325000</v>
      </c>
      <c r="M735" s="133">
        <v>325000</v>
      </c>
      <c r="N735" s="6"/>
      <c r="O735" s="184"/>
      <c r="P735" s="180">
        <f t="shared" si="460"/>
        <v>325000</v>
      </c>
      <c r="Q735" s="180"/>
      <c r="R735" s="180"/>
      <c r="S735" s="188">
        <f t="shared" si="461"/>
        <v>325000</v>
      </c>
      <c r="T735" s="133">
        <v>325000</v>
      </c>
      <c r="U735" s="6"/>
      <c r="V735" s="184"/>
      <c r="W735" s="180">
        <f t="shared" si="456"/>
        <v>325000</v>
      </c>
      <c r="X735" s="321"/>
      <c r="Y735" s="184"/>
      <c r="Z735" s="180"/>
      <c r="AA735" s="184">
        <f t="shared" si="457"/>
        <v>325000</v>
      </c>
      <c r="AB735" s="422">
        <f t="shared" si="451"/>
        <v>726</v>
      </c>
    </row>
    <row r="736" spans="1:28" customFormat="1">
      <c r="A736" s="12">
        <f t="shared" si="450"/>
        <v>727</v>
      </c>
      <c r="B736" s="7"/>
      <c r="C736" s="162"/>
      <c r="D736" s="158" t="s">
        <v>636</v>
      </c>
      <c r="E736" s="163"/>
      <c r="F736" s="132"/>
      <c r="G736" s="129">
        <v>37888352</v>
      </c>
      <c r="H736" s="153"/>
      <c r="I736" s="163">
        <f t="shared" si="458"/>
        <v>37888352</v>
      </c>
      <c r="J736" s="163"/>
      <c r="K736" s="163"/>
      <c r="L736" s="187">
        <f t="shared" si="459"/>
        <v>37888352</v>
      </c>
      <c r="M736" s="112"/>
      <c r="N736" s="39">
        <v>46788352</v>
      </c>
      <c r="O736" s="184"/>
      <c r="P736" s="180">
        <f t="shared" si="460"/>
        <v>46788352</v>
      </c>
      <c r="Q736" s="180"/>
      <c r="R736" s="180"/>
      <c r="S736" s="188">
        <f t="shared" si="461"/>
        <v>46788352</v>
      </c>
      <c r="T736" s="112"/>
      <c r="U736" s="39">
        <v>46788352</v>
      </c>
      <c r="V736" s="184"/>
      <c r="W736" s="180">
        <f t="shared" si="456"/>
        <v>46788352</v>
      </c>
      <c r="X736" s="321"/>
      <c r="Y736" s="184"/>
      <c r="Z736" s="180"/>
      <c r="AA736" s="184">
        <f t="shared" si="457"/>
        <v>46788352</v>
      </c>
      <c r="AB736" s="422">
        <f t="shared" si="451"/>
        <v>727</v>
      </c>
    </row>
    <row r="737" spans="1:28" customFormat="1">
      <c r="A737" s="12">
        <f t="shared" si="450"/>
        <v>728</v>
      </c>
      <c r="B737" s="7"/>
      <c r="C737" s="162"/>
      <c r="D737" s="158" t="s">
        <v>637</v>
      </c>
      <c r="E737" s="163"/>
      <c r="F737" s="132"/>
      <c r="G737" s="129"/>
      <c r="H737" s="153"/>
      <c r="I737" s="163"/>
      <c r="J737" s="163"/>
      <c r="K737" s="163"/>
      <c r="L737" s="187"/>
      <c r="M737" s="112">
        <v>8768173</v>
      </c>
      <c r="N737" s="39"/>
      <c r="O737" s="184"/>
      <c r="P737" s="180">
        <f t="shared" si="460"/>
        <v>8768173</v>
      </c>
      <c r="Q737" s="180"/>
      <c r="R737" s="180"/>
      <c r="S737" s="188">
        <f t="shared" si="461"/>
        <v>8768173</v>
      </c>
      <c r="T737" s="112">
        <v>8768173</v>
      </c>
      <c r="U737" s="39"/>
      <c r="V737" s="184"/>
      <c r="W737" s="180">
        <f t="shared" si="456"/>
        <v>8768173</v>
      </c>
      <c r="X737" s="321"/>
      <c r="Y737" s="184"/>
      <c r="Z737" s="180"/>
      <c r="AA737" s="184">
        <f t="shared" si="457"/>
        <v>8768173</v>
      </c>
      <c r="AB737" s="422">
        <f t="shared" si="451"/>
        <v>728</v>
      </c>
    </row>
    <row r="738" spans="1:28" customFormat="1">
      <c r="A738" s="12">
        <f t="shared" si="450"/>
        <v>729</v>
      </c>
      <c r="B738" s="7"/>
      <c r="C738" s="162"/>
      <c r="D738" s="158" t="s">
        <v>638</v>
      </c>
      <c r="E738" s="163"/>
      <c r="F738" s="132"/>
      <c r="G738" s="129"/>
      <c r="H738" s="153"/>
      <c r="I738" s="163"/>
      <c r="J738" s="163"/>
      <c r="K738" s="163"/>
      <c r="L738" s="187"/>
      <c r="M738" s="112">
        <v>2587946</v>
      </c>
      <c r="N738" s="39"/>
      <c r="O738" s="184"/>
      <c r="P738" s="180">
        <f t="shared" si="460"/>
        <v>2587946</v>
      </c>
      <c r="Q738" s="180"/>
      <c r="R738" s="180"/>
      <c r="S738" s="188">
        <f t="shared" si="461"/>
        <v>2587946</v>
      </c>
      <c r="T738" s="112">
        <v>2587946</v>
      </c>
      <c r="U738" s="39"/>
      <c r="V738" s="184"/>
      <c r="W738" s="180">
        <f t="shared" si="456"/>
        <v>2587946</v>
      </c>
      <c r="X738" s="321"/>
      <c r="Y738" s="184"/>
      <c r="Z738" s="180"/>
      <c r="AA738" s="184">
        <f t="shared" si="457"/>
        <v>2587946</v>
      </c>
      <c r="AB738" s="422">
        <f t="shared" si="451"/>
        <v>729</v>
      </c>
    </row>
    <row r="739" spans="1:28" customFormat="1">
      <c r="A739" s="12">
        <f t="shared" si="450"/>
        <v>730</v>
      </c>
      <c r="B739" s="7"/>
      <c r="C739" s="162"/>
      <c r="D739" s="158" t="s">
        <v>639</v>
      </c>
      <c r="E739" s="163"/>
      <c r="F739" s="132"/>
      <c r="G739" s="129"/>
      <c r="H739" s="153"/>
      <c r="I739" s="163"/>
      <c r="J739" s="163"/>
      <c r="K739" s="163"/>
      <c r="L739" s="187"/>
      <c r="M739" s="112">
        <v>250000</v>
      </c>
      <c r="N739" s="39"/>
      <c r="O739" s="184"/>
      <c r="P739" s="180">
        <f t="shared" si="460"/>
        <v>250000</v>
      </c>
      <c r="Q739" s="180"/>
      <c r="R739" s="180"/>
      <c r="S739" s="188">
        <f t="shared" si="461"/>
        <v>250000</v>
      </c>
      <c r="T739" s="112">
        <v>250000</v>
      </c>
      <c r="U739" s="39"/>
      <c r="V739" s="184"/>
      <c r="W739" s="180">
        <f t="shared" si="456"/>
        <v>250000</v>
      </c>
      <c r="X739" s="321"/>
      <c r="Y739" s="184"/>
      <c r="Z739" s="180"/>
      <c r="AA739" s="184">
        <f t="shared" si="457"/>
        <v>250000</v>
      </c>
      <c r="AB739" s="422">
        <f t="shared" si="451"/>
        <v>730</v>
      </c>
    </row>
    <row r="740" spans="1:28" customFormat="1">
      <c r="A740" s="12">
        <f t="shared" si="450"/>
        <v>731</v>
      </c>
      <c r="B740" s="7"/>
      <c r="C740" s="162"/>
      <c r="D740" s="158" t="s">
        <v>640</v>
      </c>
      <c r="E740" s="163"/>
      <c r="F740" s="132"/>
      <c r="G740" s="129"/>
      <c r="H740" s="153"/>
      <c r="I740" s="163"/>
      <c r="J740" s="163"/>
      <c r="K740" s="163"/>
      <c r="L740" s="187"/>
      <c r="M740" s="112">
        <v>5000000</v>
      </c>
      <c r="N740" s="39"/>
      <c r="O740" s="184"/>
      <c r="P740" s="180">
        <f t="shared" si="460"/>
        <v>5000000</v>
      </c>
      <c r="Q740" s="180"/>
      <c r="R740" s="180"/>
      <c r="S740" s="188">
        <f t="shared" si="461"/>
        <v>5000000</v>
      </c>
      <c r="T740" s="112">
        <v>5000000</v>
      </c>
      <c r="U740" s="39"/>
      <c r="V740" s="184"/>
      <c r="W740" s="180">
        <f t="shared" si="456"/>
        <v>5000000</v>
      </c>
      <c r="X740" s="321"/>
      <c r="Y740" s="184"/>
      <c r="Z740" s="180"/>
      <c r="AA740" s="184">
        <f t="shared" si="457"/>
        <v>5000000</v>
      </c>
      <c r="AB740" s="422">
        <f t="shared" si="451"/>
        <v>731</v>
      </c>
    </row>
    <row r="741" spans="1:28" customFormat="1">
      <c r="A741" s="12">
        <f t="shared" si="450"/>
        <v>732</v>
      </c>
      <c r="B741" s="7"/>
      <c r="C741" s="162"/>
      <c r="D741" s="158" t="s">
        <v>641</v>
      </c>
      <c r="E741" s="163"/>
      <c r="F741" s="132"/>
      <c r="G741" s="129"/>
      <c r="H741" s="153"/>
      <c r="I741" s="163"/>
      <c r="J741" s="163"/>
      <c r="K741" s="163"/>
      <c r="L741" s="187"/>
      <c r="M741" s="112"/>
      <c r="N741" s="39">
        <v>100000</v>
      </c>
      <c r="O741" s="184"/>
      <c r="P741" s="180">
        <f t="shared" si="460"/>
        <v>100000</v>
      </c>
      <c r="Q741" s="180"/>
      <c r="R741" s="180"/>
      <c r="S741" s="188">
        <f t="shared" si="461"/>
        <v>100000</v>
      </c>
      <c r="T741" s="112"/>
      <c r="U741" s="39">
        <v>100000</v>
      </c>
      <c r="V741" s="184"/>
      <c r="W741" s="180">
        <f t="shared" si="456"/>
        <v>100000</v>
      </c>
      <c r="X741" s="321"/>
      <c r="Y741" s="184"/>
      <c r="Z741" s="180"/>
      <c r="AA741" s="184">
        <f t="shared" si="457"/>
        <v>100000</v>
      </c>
      <c r="AB741" s="422">
        <f t="shared" si="451"/>
        <v>732</v>
      </c>
    </row>
    <row r="742" spans="1:28" s="1" customFormat="1">
      <c r="A742" s="12">
        <f t="shared" si="450"/>
        <v>733</v>
      </c>
      <c r="B742" s="7"/>
      <c r="C742" s="7"/>
      <c r="D742" s="42"/>
      <c r="E742" s="117"/>
      <c r="F742" s="112"/>
      <c r="G742" s="39"/>
      <c r="H742" s="363"/>
      <c r="I742" s="117">
        <f t="shared" ref="I742:I748" si="462">SUM($E742,F742:H742)</f>
        <v>0</v>
      </c>
      <c r="J742" s="117"/>
      <c r="K742" s="117"/>
      <c r="L742" s="15">
        <f t="shared" si="454"/>
        <v>0</v>
      </c>
      <c r="M742" s="112"/>
      <c r="N742" s="39"/>
      <c r="O742" s="363"/>
      <c r="P742" s="117">
        <f t="shared" ref="P742:P748" si="463">SUM($E742,M742:O742)</f>
        <v>0</v>
      </c>
      <c r="Q742" s="117"/>
      <c r="R742" s="117"/>
      <c r="S742" s="15">
        <f t="shared" si="455"/>
        <v>0</v>
      </c>
      <c r="T742" s="112"/>
      <c r="U742" s="39"/>
      <c r="V742" s="184"/>
      <c r="W742" s="180">
        <f t="shared" si="456"/>
        <v>0</v>
      </c>
      <c r="X742" s="321"/>
      <c r="Y742" s="184"/>
      <c r="Z742" s="180"/>
      <c r="AA742" s="184">
        <f t="shared" si="457"/>
        <v>0</v>
      </c>
      <c r="AB742" s="422">
        <f t="shared" si="451"/>
        <v>733</v>
      </c>
    </row>
    <row r="743" spans="1:28" s="1" customFormat="1">
      <c r="A743" s="12">
        <f t="shared" si="450"/>
        <v>734</v>
      </c>
      <c r="B743" s="7"/>
      <c r="C743" s="7"/>
      <c r="D743" s="53" t="s">
        <v>75</v>
      </c>
      <c r="E743" s="117"/>
      <c r="F743" s="112"/>
      <c r="G743" s="39"/>
      <c r="H743" s="363"/>
      <c r="I743" s="117">
        <f t="shared" si="462"/>
        <v>0</v>
      </c>
      <c r="J743" s="117"/>
      <c r="K743" s="117"/>
      <c r="L743" s="15">
        <f t="shared" si="454"/>
        <v>0</v>
      </c>
      <c r="M743" s="112"/>
      <c r="N743" s="39"/>
      <c r="O743" s="363"/>
      <c r="P743" s="117">
        <f t="shared" si="463"/>
        <v>0</v>
      </c>
      <c r="Q743" s="117"/>
      <c r="R743" s="117"/>
      <c r="S743" s="15">
        <f t="shared" si="455"/>
        <v>0</v>
      </c>
      <c r="T743" s="112"/>
      <c r="U743" s="39"/>
      <c r="V743" s="184"/>
      <c r="W743" s="180">
        <f t="shared" si="456"/>
        <v>0</v>
      </c>
      <c r="X743" s="321"/>
      <c r="Y743" s="184"/>
      <c r="Z743" s="180"/>
      <c r="AA743" s="184">
        <f t="shared" si="457"/>
        <v>0</v>
      </c>
      <c r="AB743" s="422">
        <f t="shared" si="451"/>
        <v>734</v>
      </c>
    </row>
    <row r="744" spans="1:28" s="1" customFormat="1">
      <c r="A744" s="12">
        <f t="shared" si="450"/>
        <v>735</v>
      </c>
      <c r="B744" s="7"/>
      <c r="C744" s="7"/>
      <c r="D744" s="109"/>
      <c r="E744" s="117"/>
      <c r="F744" s="406"/>
      <c r="G744" s="6"/>
      <c r="H744" s="363"/>
      <c r="I744" s="117"/>
      <c r="J744" s="117"/>
      <c r="K744" s="117"/>
      <c r="L744" s="15"/>
      <c r="M744" s="406"/>
      <c r="N744" s="6"/>
      <c r="O744" s="363"/>
      <c r="P744" s="117"/>
      <c r="Q744" s="117"/>
      <c r="R744" s="117"/>
      <c r="S744" s="15"/>
      <c r="T744" s="112"/>
      <c r="U744" s="39"/>
      <c r="V744" s="184"/>
      <c r="W744" s="180">
        <f t="shared" si="456"/>
        <v>0</v>
      </c>
      <c r="X744" s="321"/>
      <c r="Y744" s="184"/>
      <c r="Z744" s="180"/>
      <c r="AA744" s="184">
        <f t="shared" si="457"/>
        <v>0</v>
      </c>
      <c r="AB744" s="422">
        <f t="shared" si="451"/>
        <v>735</v>
      </c>
    </row>
    <row r="745" spans="1:28" s="1" customFormat="1">
      <c r="A745" s="12">
        <f t="shared" si="450"/>
        <v>736</v>
      </c>
      <c r="B745" s="7"/>
      <c r="C745" s="7"/>
      <c r="D745" s="64"/>
      <c r="E745" s="117"/>
      <c r="F745" s="406"/>
      <c r="G745" s="6"/>
      <c r="H745" s="363"/>
      <c r="I745" s="117">
        <f t="shared" si="462"/>
        <v>0</v>
      </c>
      <c r="J745" s="117"/>
      <c r="K745" s="117"/>
      <c r="L745" s="15">
        <f t="shared" si="454"/>
        <v>0</v>
      </c>
      <c r="M745" s="406"/>
      <c r="N745" s="6"/>
      <c r="O745" s="363"/>
      <c r="P745" s="117">
        <f t="shared" si="463"/>
        <v>0</v>
      </c>
      <c r="Q745" s="117"/>
      <c r="R745" s="117"/>
      <c r="S745" s="15">
        <f t="shared" si="455"/>
        <v>0</v>
      </c>
      <c r="T745" s="133"/>
      <c r="U745" s="6"/>
      <c r="V745" s="184"/>
      <c r="W745" s="180">
        <f t="shared" si="456"/>
        <v>0</v>
      </c>
      <c r="X745" s="321"/>
      <c r="Y745" s="184"/>
      <c r="Z745" s="180"/>
      <c r="AA745" s="184">
        <f t="shared" si="457"/>
        <v>0</v>
      </c>
      <c r="AB745" s="422">
        <f t="shared" si="451"/>
        <v>736</v>
      </c>
    </row>
    <row r="746" spans="1:28" s="1" customFormat="1">
      <c r="A746" s="12">
        <f t="shared" si="450"/>
        <v>737</v>
      </c>
      <c r="B746" s="7"/>
      <c r="C746" s="7"/>
      <c r="D746" s="53" t="s">
        <v>63</v>
      </c>
      <c r="E746" s="117"/>
      <c r="F746" s="112"/>
      <c r="G746" s="39"/>
      <c r="H746" s="363"/>
      <c r="I746" s="117">
        <f t="shared" si="462"/>
        <v>0</v>
      </c>
      <c r="J746" s="117"/>
      <c r="K746" s="117"/>
      <c r="L746" s="15">
        <f t="shared" si="454"/>
        <v>0</v>
      </c>
      <c r="M746" s="112"/>
      <c r="N746" s="39"/>
      <c r="O746" s="363"/>
      <c r="P746" s="117">
        <f t="shared" si="463"/>
        <v>0</v>
      </c>
      <c r="Q746" s="117"/>
      <c r="R746" s="117"/>
      <c r="S746" s="15">
        <f t="shared" si="455"/>
        <v>0</v>
      </c>
      <c r="T746" s="112"/>
      <c r="U746" s="39"/>
      <c r="V746" s="184"/>
      <c r="W746" s="180">
        <f t="shared" si="456"/>
        <v>0</v>
      </c>
      <c r="X746" s="321"/>
      <c r="Y746" s="184"/>
      <c r="Z746" s="180"/>
      <c r="AA746" s="184">
        <f t="shared" si="457"/>
        <v>0</v>
      </c>
      <c r="AB746" s="422">
        <f t="shared" si="451"/>
        <v>737</v>
      </c>
    </row>
    <row r="747" spans="1:28" customFormat="1">
      <c r="A747" s="12">
        <f t="shared" si="450"/>
        <v>738</v>
      </c>
      <c r="B747" s="7"/>
      <c r="C747" s="162"/>
      <c r="D747" s="158" t="s">
        <v>642</v>
      </c>
      <c r="E747" s="180"/>
      <c r="F747" s="112"/>
      <c r="G747" s="39"/>
      <c r="H747" s="153"/>
      <c r="I747" s="163">
        <f t="shared" si="462"/>
        <v>0</v>
      </c>
      <c r="J747" s="163"/>
      <c r="K747" s="163">
        <v>35500000</v>
      </c>
      <c r="L747" s="187">
        <f t="shared" ref="L747" si="464">SUM(I747:K747)</f>
        <v>35500000</v>
      </c>
      <c r="M747" s="112"/>
      <c r="N747" s="39"/>
      <c r="O747" s="184"/>
      <c r="P747" s="180">
        <f>SUM($E747,M747:O747)</f>
        <v>0</v>
      </c>
      <c r="Q747" s="180"/>
      <c r="R747" s="163">
        <v>35500000</v>
      </c>
      <c r="S747" s="188">
        <f>SUM(P747:R747)</f>
        <v>35500000</v>
      </c>
      <c r="T747" s="112"/>
      <c r="U747" s="39"/>
      <c r="V747" s="184"/>
      <c r="W747" s="180">
        <f t="shared" si="456"/>
        <v>0</v>
      </c>
      <c r="X747" s="321"/>
      <c r="Y747" s="184"/>
      <c r="Z747" s="163">
        <v>35500000</v>
      </c>
      <c r="AA747" s="184">
        <f t="shared" si="457"/>
        <v>35500000</v>
      </c>
      <c r="AB747" s="422">
        <f t="shared" si="451"/>
        <v>738</v>
      </c>
    </row>
    <row r="748" spans="1:28" s="1" customFormat="1">
      <c r="A748" s="12">
        <f t="shared" si="450"/>
        <v>739</v>
      </c>
      <c r="B748" s="7"/>
      <c r="C748" s="7"/>
      <c r="D748" s="42"/>
      <c r="E748" s="117"/>
      <c r="F748" s="112"/>
      <c r="G748" s="39"/>
      <c r="H748" s="363"/>
      <c r="I748" s="117">
        <f t="shared" si="462"/>
        <v>0</v>
      </c>
      <c r="J748" s="117"/>
      <c r="K748" s="117"/>
      <c r="L748" s="15">
        <f t="shared" si="454"/>
        <v>0</v>
      </c>
      <c r="M748" s="112"/>
      <c r="N748" s="39"/>
      <c r="O748" s="363"/>
      <c r="P748" s="117">
        <f t="shared" si="463"/>
        <v>0</v>
      </c>
      <c r="Q748" s="117"/>
      <c r="R748" s="117"/>
      <c r="S748" s="15">
        <f t="shared" si="455"/>
        <v>0</v>
      </c>
      <c r="T748" s="112"/>
      <c r="U748" s="39"/>
      <c r="V748" s="363"/>
      <c r="W748" s="117">
        <f t="shared" si="456"/>
        <v>0</v>
      </c>
      <c r="X748" s="111"/>
      <c r="Y748" s="363"/>
      <c r="Z748" s="117"/>
      <c r="AA748" s="363">
        <f t="shared" si="457"/>
        <v>0</v>
      </c>
      <c r="AB748" s="422">
        <f t="shared" si="451"/>
        <v>739</v>
      </c>
    </row>
    <row r="749" spans="1:28" s="1" customFormat="1">
      <c r="A749" s="12">
        <f t="shared" si="450"/>
        <v>740</v>
      </c>
      <c r="B749" s="7"/>
      <c r="C749" s="7"/>
      <c r="D749" s="54" t="s">
        <v>40</v>
      </c>
      <c r="E749" s="314"/>
      <c r="F749" s="488">
        <f t="shared" ref="F749:AA749" si="465">SUBTOTAL(9,F729:F748)</f>
        <v>6700897</v>
      </c>
      <c r="G749" s="55">
        <f t="shared" si="465"/>
        <v>37888352</v>
      </c>
      <c r="H749" s="285">
        <f t="shared" si="465"/>
        <v>0</v>
      </c>
      <c r="I749" s="504">
        <f t="shared" si="465"/>
        <v>44589249</v>
      </c>
      <c r="J749" s="504">
        <f t="shared" si="465"/>
        <v>0</v>
      </c>
      <c r="K749" s="504">
        <f t="shared" si="465"/>
        <v>35500000</v>
      </c>
      <c r="L749" s="56">
        <f t="shared" si="465"/>
        <v>80089249</v>
      </c>
      <c r="M749" s="488">
        <f t="shared" si="465"/>
        <v>27289516</v>
      </c>
      <c r="N749" s="55">
        <f t="shared" si="465"/>
        <v>46888352</v>
      </c>
      <c r="O749" s="285">
        <f t="shared" si="465"/>
        <v>0</v>
      </c>
      <c r="P749" s="504">
        <f t="shared" si="465"/>
        <v>74177868</v>
      </c>
      <c r="Q749" s="504">
        <f t="shared" si="465"/>
        <v>0</v>
      </c>
      <c r="R749" s="504">
        <f t="shared" si="465"/>
        <v>35500000</v>
      </c>
      <c r="S749" s="56">
        <f t="shared" si="465"/>
        <v>109677868</v>
      </c>
      <c r="T749" s="488">
        <f t="shared" si="465"/>
        <v>27289516</v>
      </c>
      <c r="U749" s="55">
        <f t="shared" si="465"/>
        <v>46888352</v>
      </c>
      <c r="V749" s="285">
        <f t="shared" si="465"/>
        <v>0</v>
      </c>
      <c r="W749" s="504">
        <f t="shared" si="465"/>
        <v>74177868</v>
      </c>
      <c r="X749" s="492">
        <f t="shared" si="465"/>
        <v>0</v>
      </c>
      <c r="Y749" s="478"/>
      <c r="Z749" s="504">
        <f t="shared" si="465"/>
        <v>35500000</v>
      </c>
      <c r="AA749" s="478">
        <f t="shared" si="465"/>
        <v>109677868</v>
      </c>
      <c r="AB749" s="422">
        <f t="shared" si="451"/>
        <v>740</v>
      </c>
    </row>
    <row r="750" spans="1:28" s="1" customFormat="1" ht="15.6" thickBot="1">
      <c r="A750" s="12">
        <f t="shared" si="450"/>
        <v>741</v>
      </c>
      <c r="B750" s="22"/>
      <c r="C750" s="22"/>
      <c r="D750" s="23" t="s">
        <v>186</v>
      </c>
      <c r="E750" s="303"/>
      <c r="F750" s="476">
        <f>SUBTOTAL(9,F727:F749,$E728:$E728)</f>
        <v>263582316</v>
      </c>
      <c r="G750" s="577"/>
      <c r="H750" s="571"/>
      <c r="I750" s="315">
        <f>SUBTOTAL(9,I727:I749)</f>
        <v>301470668</v>
      </c>
      <c r="J750" s="315">
        <f>SUBTOTAL(9,J727:J749)</f>
        <v>22270928</v>
      </c>
      <c r="K750" s="315">
        <f>SUBTOTAL(9,K727:K749)</f>
        <v>265856451</v>
      </c>
      <c r="L750" s="561">
        <f>SUBTOTAL(9,L727:L749)</f>
        <v>589598047</v>
      </c>
      <c r="M750" s="476">
        <f>SUBTOTAL(9,M727:M749,$E728:$E728)</f>
        <v>284170935</v>
      </c>
      <c r="N750" s="577"/>
      <c r="O750" s="571"/>
      <c r="P750" s="315">
        <f>SUBTOTAL(9,P727:P749)</f>
        <v>331059287</v>
      </c>
      <c r="Q750" s="315">
        <f>SUBTOTAL(9,Q727:Q749)</f>
        <v>22270928</v>
      </c>
      <c r="R750" s="315">
        <f>SUBTOTAL(9,R727:R749)</f>
        <v>265856451</v>
      </c>
      <c r="S750" s="561">
        <f>SUBTOTAL(9,S727:S749)</f>
        <v>619186666</v>
      </c>
      <c r="T750" s="476">
        <f>SUBTOTAL(9,T727:T749,$E728:$E728)</f>
        <v>284170935</v>
      </c>
      <c r="U750" s="386"/>
      <c r="V750" s="477"/>
      <c r="W750" s="315">
        <f>SUBTOTAL(9,W727:W749)</f>
        <v>331059287</v>
      </c>
      <c r="X750" s="521">
        <f>SUBTOTAL(9,X727:X749)</f>
        <v>22270928</v>
      </c>
      <c r="Y750" s="522"/>
      <c r="Z750" s="534">
        <f>SUBTOTAL(9,Z727:Z749)</f>
        <v>265856451</v>
      </c>
      <c r="AA750" s="522">
        <f>SUBTOTAL(9,AA727:AA749)</f>
        <v>619186666</v>
      </c>
      <c r="AB750" s="422">
        <f t="shared" si="451"/>
        <v>741</v>
      </c>
    </row>
    <row r="751" spans="1:28" s="1" customFormat="1" ht="15.6" thickTop="1">
      <c r="A751" s="12">
        <f t="shared" si="450"/>
        <v>742</v>
      </c>
      <c r="B751" s="7"/>
      <c r="C751" s="7"/>
      <c r="D751" s="25"/>
      <c r="E751" s="304"/>
      <c r="F751" s="425"/>
      <c r="G751" s="26"/>
      <c r="H751" s="424"/>
      <c r="I751" s="117">
        <f>SUM($E751,F751:H751)</f>
        <v>0</v>
      </c>
      <c r="J751" s="304"/>
      <c r="K751" s="304"/>
      <c r="L751" s="27">
        <f t="shared" ref="L751:L771" si="466">SUM(I751:K751)</f>
        <v>0</v>
      </c>
      <c r="M751" s="425"/>
      <c r="N751" s="26"/>
      <c r="O751" s="424"/>
      <c r="P751" s="117">
        <f>SUM($E751,M751:O751)</f>
        <v>0</v>
      </c>
      <c r="Q751" s="304"/>
      <c r="R751" s="304"/>
      <c r="S751" s="27">
        <f t="shared" ref="S751:S771" si="467">SUM(P751:R751)</f>
        <v>0</v>
      </c>
      <c r="T751" s="425"/>
      <c r="U751" s="26"/>
      <c r="V751" s="424"/>
      <c r="W751" s="117">
        <f t="shared" ref="W751:W771" si="468">SUM($E751,T751:V751)</f>
        <v>0</v>
      </c>
      <c r="X751" s="426"/>
      <c r="Y751" s="424"/>
      <c r="Z751" s="304"/>
      <c r="AA751" s="424">
        <f t="shared" ref="AA751:AA771" si="469">SUM(W751:Z751)</f>
        <v>0</v>
      </c>
      <c r="AB751" s="422">
        <f t="shared" si="451"/>
        <v>742</v>
      </c>
    </row>
    <row r="752" spans="1:28" customFormat="1">
      <c r="A752" s="12">
        <f t="shared" si="450"/>
        <v>743</v>
      </c>
      <c r="B752" s="7" t="s">
        <v>187</v>
      </c>
      <c r="C752" s="162">
        <v>36</v>
      </c>
      <c r="D752" s="146" t="s">
        <v>188</v>
      </c>
      <c r="E752" s="180">
        <v>271939252</v>
      </c>
      <c r="F752" s="133"/>
      <c r="G752" s="28"/>
      <c r="H752" s="153"/>
      <c r="I752" s="163">
        <f t="shared" ref="I752:I759" si="470">SUM($E752,F752:H752)</f>
        <v>271939252</v>
      </c>
      <c r="J752" s="163">
        <v>340000</v>
      </c>
      <c r="K752" s="163">
        <v>532522017</v>
      </c>
      <c r="L752" s="187">
        <f t="shared" ref="L752:L759" si="471">SUM(I752:K752)</f>
        <v>804801269</v>
      </c>
      <c r="M752" s="133"/>
      <c r="N752" s="6"/>
      <c r="O752" s="184"/>
      <c r="P752" s="180">
        <f t="shared" ref="P752:P760" si="472">SUM($E752,M752:O752)</f>
        <v>271939252</v>
      </c>
      <c r="Q752" s="163">
        <v>340000</v>
      </c>
      <c r="R752" s="163">
        <v>532522017</v>
      </c>
      <c r="S752" s="188">
        <f t="shared" ref="S752:S760" si="473">SUM(P752:R752)</f>
        <v>804801269</v>
      </c>
      <c r="T752" s="133"/>
      <c r="U752" s="6"/>
      <c r="V752" s="184"/>
      <c r="W752" s="180">
        <f t="shared" si="468"/>
        <v>271939252</v>
      </c>
      <c r="X752" s="149">
        <v>340000</v>
      </c>
      <c r="Y752" s="153"/>
      <c r="Z752" s="163">
        <v>532522017</v>
      </c>
      <c r="AA752" s="184">
        <f t="shared" si="469"/>
        <v>804801269</v>
      </c>
      <c r="AB752" s="422">
        <f t="shared" si="451"/>
        <v>743</v>
      </c>
    </row>
    <row r="753" spans="1:28" customFormat="1">
      <c r="A753" s="12">
        <f t="shared" si="450"/>
        <v>744</v>
      </c>
      <c r="B753" s="7"/>
      <c r="C753" s="162"/>
      <c r="D753" s="191" t="s">
        <v>434</v>
      </c>
      <c r="E753" s="180"/>
      <c r="F753" s="133"/>
      <c r="G753" s="28"/>
      <c r="H753" s="153"/>
      <c r="I753" s="163">
        <f t="shared" si="470"/>
        <v>0</v>
      </c>
      <c r="J753" s="163"/>
      <c r="K753" s="163"/>
      <c r="L753" s="187">
        <f t="shared" si="471"/>
        <v>0</v>
      </c>
      <c r="M753" s="133"/>
      <c r="N753" s="6"/>
      <c r="O753" s="184"/>
      <c r="P753" s="180">
        <f t="shared" si="472"/>
        <v>0</v>
      </c>
      <c r="Q753" s="180"/>
      <c r="R753" s="180"/>
      <c r="S753" s="188">
        <f t="shared" si="473"/>
        <v>0</v>
      </c>
      <c r="T753" s="133"/>
      <c r="U753" s="6"/>
      <c r="V753" s="184"/>
      <c r="W753" s="180">
        <f t="shared" si="468"/>
        <v>0</v>
      </c>
      <c r="X753" s="321"/>
      <c r="Y753" s="184"/>
      <c r="Z753" s="180"/>
      <c r="AA753" s="184">
        <f t="shared" si="469"/>
        <v>0</v>
      </c>
      <c r="AB753" s="422">
        <f t="shared" si="451"/>
        <v>744</v>
      </c>
    </row>
    <row r="754" spans="1:28" customFormat="1">
      <c r="A754" s="12">
        <f t="shared" si="450"/>
        <v>745</v>
      </c>
      <c r="B754" s="7"/>
      <c r="C754" s="162"/>
      <c r="D754" s="158" t="s">
        <v>643</v>
      </c>
      <c r="E754" s="163"/>
      <c r="F754" s="132">
        <v>2900000</v>
      </c>
      <c r="G754" s="129"/>
      <c r="H754" s="153"/>
      <c r="I754" s="163">
        <f t="shared" si="470"/>
        <v>2900000</v>
      </c>
      <c r="J754" s="163"/>
      <c r="K754" s="163"/>
      <c r="L754" s="187">
        <f t="shared" si="471"/>
        <v>2900000</v>
      </c>
      <c r="M754" s="133">
        <v>2900000</v>
      </c>
      <c r="N754" s="6"/>
      <c r="O754" s="184"/>
      <c r="P754" s="180">
        <f t="shared" si="472"/>
        <v>2900000</v>
      </c>
      <c r="Q754" s="180"/>
      <c r="R754" s="180"/>
      <c r="S754" s="188">
        <f t="shared" si="473"/>
        <v>2900000</v>
      </c>
      <c r="T754" s="133">
        <v>2900000</v>
      </c>
      <c r="U754" s="6"/>
      <c r="V754" s="184"/>
      <c r="W754" s="180">
        <f t="shared" si="468"/>
        <v>2900000</v>
      </c>
      <c r="X754" s="321"/>
      <c r="Y754" s="184"/>
      <c r="Z754" s="180"/>
      <c r="AA754" s="184">
        <f t="shared" si="469"/>
        <v>2900000</v>
      </c>
      <c r="AB754" s="422">
        <f t="shared" si="451"/>
        <v>745</v>
      </c>
    </row>
    <row r="755" spans="1:28" customFormat="1">
      <c r="A755" s="12">
        <f t="shared" si="450"/>
        <v>746</v>
      </c>
      <c r="B755" s="7"/>
      <c r="C755" s="162"/>
      <c r="D755" s="158" t="s">
        <v>644</v>
      </c>
      <c r="E755" s="163"/>
      <c r="F755" s="132">
        <v>2090000</v>
      </c>
      <c r="G755" s="129"/>
      <c r="H755" s="153"/>
      <c r="I755" s="163">
        <f t="shared" si="470"/>
        <v>2090000</v>
      </c>
      <c r="J755" s="163"/>
      <c r="K755" s="163"/>
      <c r="L755" s="187">
        <f t="shared" si="471"/>
        <v>2090000</v>
      </c>
      <c r="M755" s="133">
        <v>2090000</v>
      </c>
      <c r="N755" s="6"/>
      <c r="O755" s="184"/>
      <c r="P755" s="180">
        <f t="shared" si="472"/>
        <v>2090000</v>
      </c>
      <c r="Q755" s="180"/>
      <c r="R755" s="180"/>
      <c r="S755" s="188">
        <f t="shared" si="473"/>
        <v>2090000</v>
      </c>
      <c r="T755" s="133">
        <v>2090000</v>
      </c>
      <c r="U755" s="6"/>
      <c r="V755" s="184"/>
      <c r="W755" s="180">
        <f t="shared" si="468"/>
        <v>2090000</v>
      </c>
      <c r="X755" s="321"/>
      <c r="Y755" s="184"/>
      <c r="Z755" s="180"/>
      <c r="AA755" s="184">
        <f t="shared" si="469"/>
        <v>2090000</v>
      </c>
      <c r="AB755" s="422">
        <f t="shared" si="451"/>
        <v>746</v>
      </c>
    </row>
    <row r="756" spans="1:28" customFormat="1">
      <c r="A756" s="12">
        <f t="shared" si="450"/>
        <v>747</v>
      </c>
      <c r="B756" s="7"/>
      <c r="C756" s="162"/>
      <c r="D756" s="158" t="s">
        <v>645</v>
      </c>
      <c r="E756" s="163"/>
      <c r="F756" s="132">
        <v>755000</v>
      </c>
      <c r="G756" s="129"/>
      <c r="H756" s="153"/>
      <c r="I756" s="163">
        <f t="shared" si="470"/>
        <v>755000</v>
      </c>
      <c r="J756" s="163"/>
      <c r="K756" s="163"/>
      <c r="L756" s="187">
        <f t="shared" si="471"/>
        <v>755000</v>
      </c>
      <c r="M756" s="133">
        <v>755000</v>
      </c>
      <c r="N756" s="6"/>
      <c r="O756" s="184"/>
      <c r="P756" s="180">
        <f t="shared" si="472"/>
        <v>755000</v>
      </c>
      <c r="Q756" s="180"/>
      <c r="R756" s="180"/>
      <c r="S756" s="188">
        <f t="shared" si="473"/>
        <v>755000</v>
      </c>
      <c r="T756" s="133">
        <v>755000</v>
      </c>
      <c r="U756" s="6"/>
      <c r="V756" s="184"/>
      <c r="W756" s="180">
        <f t="shared" si="468"/>
        <v>755000</v>
      </c>
      <c r="X756" s="321"/>
      <c r="Y756" s="184"/>
      <c r="Z756" s="180"/>
      <c r="AA756" s="184">
        <f t="shared" si="469"/>
        <v>755000</v>
      </c>
      <c r="AB756" s="422">
        <f t="shared" si="451"/>
        <v>747</v>
      </c>
    </row>
    <row r="757" spans="1:28" customFormat="1">
      <c r="A757" s="12">
        <f t="shared" si="450"/>
        <v>748</v>
      </c>
      <c r="B757" s="7"/>
      <c r="C757" s="162"/>
      <c r="D757" s="158" t="s">
        <v>646</v>
      </c>
      <c r="E757" s="163"/>
      <c r="F757" s="132">
        <v>5135000</v>
      </c>
      <c r="G757" s="129"/>
      <c r="H757" s="153"/>
      <c r="I757" s="163">
        <f t="shared" si="470"/>
        <v>5135000</v>
      </c>
      <c r="J757" s="163"/>
      <c r="K757" s="163"/>
      <c r="L757" s="187">
        <f t="shared" si="471"/>
        <v>5135000</v>
      </c>
      <c r="M757" s="133">
        <v>5135000</v>
      </c>
      <c r="N757" s="6"/>
      <c r="O757" s="184"/>
      <c r="P757" s="180">
        <f t="shared" si="472"/>
        <v>5135000</v>
      </c>
      <c r="Q757" s="180"/>
      <c r="R757" s="180"/>
      <c r="S757" s="188">
        <f t="shared" si="473"/>
        <v>5135000</v>
      </c>
      <c r="T757" s="133">
        <v>5135000</v>
      </c>
      <c r="U757" s="6"/>
      <c r="V757" s="184"/>
      <c r="W757" s="180">
        <f t="shared" si="468"/>
        <v>5135000</v>
      </c>
      <c r="X757" s="321"/>
      <c r="Y757" s="184"/>
      <c r="Z757" s="180"/>
      <c r="AA757" s="184">
        <f t="shared" si="469"/>
        <v>5135000</v>
      </c>
      <c r="AB757" s="422">
        <f t="shared" si="451"/>
        <v>748</v>
      </c>
    </row>
    <row r="758" spans="1:28" customFormat="1">
      <c r="A758" s="12">
        <f t="shared" si="450"/>
        <v>749</v>
      </c>
      <c r="B758" s="7"/>
      <c r="C758" s="162"/>
      <c r="D758" s="158" t="s">
        <v>647</v>
      </c>
      <c r="E758" s="163"/>
      <c r="F758" s="132">
        <v>762665</v>
      </c>
      <c r="G758" s="129"/>
      <c r="H758" s="153"/>
      <c r="I758" s="163">
        <f t="shared" si="470"/>
        <v>762665</v>
      </c>
      <c r="J758" s="163"/>
      <c r="K758" s="163"/>
      <c r="L758" s="187">
        <f t="shared" si="471"/>
        <v>762665</v>
      </c>
      <c r="M758" s="133">
        <v>762665</v>
      </c>
      <c r="N758" s="6"/>
      <c r="O758" s="184"/>
      <c r="P758" s="180">
        <f t="shared" si="472"/>
        <v>762665</v>
      </c>
      <c r="Q758" s="180"/>
      <c r="R758" s="180"/>
      <c r="S758" s="188">
        <f t="shared" si="473"/>
        <v>762665</v>
      </c>
      <c r="T758" s="133">
        <v>762665</v>
      </c>
      <c r="U758" s="6"/>
      <c r="V758" s="184"/>
      <c r="W758" s="180">
        <f t="shared" si="468"/>
        <v>762665</v>
      </c>
      <c r="X758" s="321"/>
      <c r="Y758" s="184"/>
      <c r="Z758" s="180"/>
      <c r="AA758" s="184">
        <f t="shared" si="469"/>
        <v>762665</v>
      </c>
      <c r="AB758" s="422">
        <f t="shared" si="451"/>
        <v>749</v>
      </c>
    </row>
    <row r="759" spans="1:28" customFormat="1">
      <c r="A759" s="12">
        <f t="shared" si="450"/>
        <v>750</v>
      </c>
      <c r="B759" s="7"/>
      <c r="C759" s="162"/>
      <c r="D759" s="158" t="s">
        <v>648</v>
      </c>
      <c r="E759" s="163"/>
      <c r="F759" s="132"/>
      <c r="G759" s="129">
        <v>2000000</v>
      </c>
      <c r="H759" s="153"/>
      <c r="I759" s="163">
        <f t="shared" si="470"/>
        <v>2000000</v>
      </c>
      <c r="J759" s="163"/>
      <c r="K759" s="163"/>
      <c r="L759" s="187">
        <f t="shared" si="471"/>
        <v>2000000</v>
      </c>
      <c r="M759" s="133"/>
      <c r="N759" s="28">
        <v>2000000</v>
      </c>
      <c r="O759" s="184"/>
      <c r="P759" s="180">
        <f t="shared" si="472"/>
        <v>2000000</v>
      </c>
      <c r="Q759" s="180"/>
      <c r="R759" s="180"/>
      <c r="S759" s="188">
        <f t="shared" si="473"/>
        <v>2000000</v>
      </c>
      <c r="T759" s="133"/>
      <c r="U759" s="28">
        <v>2000000</v>
      </c>
      <c r="V759" s="184"/>
      <c r="W759" s="180">
        <f t="shared" si="468"/>
        <v>2000000</v>
      </c>
      <c r="X759" s="321"/>
      <c r="Y759" s="184"/>
      <c r="Z759" s="180"/>
      <c r="AA759" s="184">
        <f t="shared" si="469"/>
        <v>2000000</v>
      </c>
      <c r="AB759" s="422">
        <f t="shared" si="451"/>
        <v>750</v>
      </c>
    </row>
    <row r="760" spans="1:28" customFormat="1">
      <c r="A760" s="12">
        <f t="shared" si="450"/>
        <v>751</v>
      </c>
      <c r="B760" s="7"/>
      <c r="C760" s="162"/>
      <c r="D760" s="158" t="s">
        <v>649</v>
      </c>
      <c r="E760" s="163"/>
      <c r="F760" s="132"/>
      <c r="G760" s="129"/>
      <c r="H760" s="153"/>
      <c r="I760" s="163"/>
      <c r="J760" s="163"/>
      <c r="K760" s="163"/>
      <c r="L760" s="187"/>
      <c r="M760" s="133">
        <v>807312</v>
      </c>
      <c r="N760" s="6"/>
      <c r="O760" s="184"/>
      <c r="P760" s="180">
        <f t="shared" si="472"/>
        <v>807312</v>
      </c>
      <c r="Q760" s="180"/>
      <c r="R760" s="180"/>
      <c r="S760" s="188">
        <f t="shared" si="473"/>
        <v>807312</v>
      </c>
      <c r="T760" s="133">
        <v>807312</v>
      </c>
      <c r="U760" s="6"/>
      <c r="V760" s="184"/>
      <c r="W760" s="180">
        <f t="shared" si="468"/>
        <v>807312</v>
      </c>
      <c r="X760" s="321"/>
      <c r="Y760" s="184"/>
      <c r="Z760" s="180"/>
      <c r="AA760" s="184">
        <f t="shared" si="469"/>
        <v>807312</v>
      </c>
      <c r="AB760" s="422">
        <f t="shared" si="451"/>
        <v>751</v>
      </c>
    </row>
    <row r="761" spans="1:28" s="1" customFormat="1">
      <c r="A761" s="12">
        <f t="shared" si="450"/>
        <v>752</v>
      </c>
      <c r="B761" s="7"/>
      <c r="C761" s="7"/>
      <c r="D761" s="21"/>
      <c r="E761" s="117"/>
      <c r="F761" s="406"/>
      <c r="G761" s="6"/>
      <c r="H761" s="363"/>
      <c r="I761" s="117">
        <f t="shared" ref="I761:I769" si="474">SUM($E761,F761:H761)</f>
        <v>0</v>
      </c>
      <c r="J761" s="117"/>
      <c r="K761" s="117"/>
      <c r="L761" s="15">
        <f t="shared" si="466"/>
        <v>0</v>
      </c>
      <c r="M761" s="406"/>
      <c r="N761" s="6"/>
      <c r="O761" s="363"/>
      <c r="P761" s="117">
        <f t="shared" ref="P761:P770" si="475">SUM($E761,M761:O761)</f>
        <v>0</v>
      </c>
      <c r="Q761" s="117"/>
      <c r="R761" s="117"/>
      <c r="S761" s="15">
        <f t="shared" si="467"/>
        <v>0</v>
      </c>
      <c r="T761" s="133"/>
      <c r="U761" s="6"/>
      <c r="V761" s="184"/>
      <c r="W761" s="180">
        <f t="shared" si="468"/>
        <v>0</v>
      </c>
      <c r="X761" s="321"/>
      <c r="Y761" s="184"/>
      <c r="Z761" s="180"/>
      <c r="AA761" s="184">
        <f t="shared" si="469"/>
        <v>0</v>
      </c>
      <c r="AB761" s="422">
        <f t="shared" si="451"/>
        <v>752</v>
      </c>
    </row>
    <row r="762" spans="1:28" s="1" customFormat="1">
      <c r="A762" s="12">
        <f t="shared" si="450"/>
        <v>753</v>
      </c>
      <c r="B762" s="7"/>
      <c r="C762" s="7"/>
      <c r="D762" s="32" t="s">
        <v>62</v>
      </c>
      <c r="E762" s="117"/>
      <c r="F762" s="406"/>
      <c r="G762" s="6"/>
      <c r="H762" s="363"/>
      <c r="I762" s="117">
        <f t="shared" si="474"/>
        <v>0</v>
      </c>
      <c r="J762" s="117"/>
      <c r="K762" s="117"/>
      <c r="L762" s="15">
        <f t="shared" si="466"/>
        <v>0</v>
      </c>
      <c r="M762" s="406"/>
      <c r="N762" s="6"/>
      <c r="O762" s="363"/>
      <c r="P762" s="117">
        <f t="shared" si="475"/>
        <v>0</v>
      </c>
      <c r="Q762" s="117"/>
      <c r="R762" s="117"/>
      <c r="S762" s="15">
        <f t="shared" si="467"/>
        <v>0</v>
      </c>
      <c r="T762" s="133"/>
      <c r="U762" s="6"/>
      <c r="V762" s="184"/>
      <c r="W762" s="180">
        <f t="shared" si="468"/>
        <v>0</v>
      </c>
      <c r="X762" s="321"/>
      <c r="Y762" s="184"/>
      <c r="Z762" s="180"/>
      <c r="AA762" s="184">
        <f t="shared" si="469"/>
        <v>0</v>
      </c>
      <c r="AB762" s="422">
        <f t="shared" si="451"/>
        <v>753</v>
      </c>
    </row>
    <row r="763" spans="1:28" s="1" customFormat="1">
      <c r="A763" s="12">
        <f t="shared" si="450"/>
        <v>754</v>
      </c>
      <c r="B763" s="7"/>
      <c r="C763" s="7"/>
      <c r="D763" s="68"/>
      <c r="E763" s="117"/>
      <c r="F763" s="406"/>
      <c r="G763" s="6"/>
      <c r="H763" s="363"/>
      <c r="I763" s="117">
        <f t="shared" si="474"/>
        <v>0</v>
      </c>
      <c r="J763" s="117"/>
      <c r="K763" s="117"/>
      <c r="L763" s="15">
        <f t="shared" si="466"/>
        <v>0</v>
      </c>
      <c r="M763" s="406"/>
      <c r="N763" s="6"/>
      <c r="O763" s="363"/>
      <c r="P763" s="117">
        <f t="shared" si="475"/>
        <v>0</v>
      </c>
      <c r="Q763" s="117"/>
      <c r="R763" s="117"/>
      <c r="S763" s="15">
        <f t="shared" si="467"/>
        <v>0</v>
      </c>
      <c r="T763" s="133"/>
      <c r="U763" s="6"/>
      <c r="V763" s="184"/>
      <c r="W763" s="180">
        <f t="shared" si="468"/>
        <v>0</v>
      </c>
      <c r="X763" s="321"/>
      <c r="Y763" s="184"/>
      <c r="Z763" s="180"/>
      <c r="AA763" s="184">
        <f t="shared" si="469"/>
        <v>0</v>
      </c>
      <c r="AB763" s="422">
        <f t="shared" si="451"/>
        <v>754</v>
      </c>
    </row>
    <row r="764" spans="1:28" s="1" customFormat="1">
      <c r="A764" s="12">
        <f t="shared" si="450"/>
        <v>755</v>
      </c>
      <c r="B764" s="7"/>
      <c r="C764" s="7"/>
      <c r="D764" s="21"/>
      <c r="E764" s="117"/>
      <c r="F764" s="406"/>
      <c r="G764" s="6"/>
      <c r="H764" s="363"/>
      <c r="I764" s="117">
        <f t="shared" si="474"/>
        <v>0</v>
      </c>
      <c r="J764" s="117"/>
      <c r="K764" s="117"/>
      <c r="L764" s="15">
        <f t="shared" si="466"/>
        <v>0</v>
      </c>
      <c r="M764" s="406"/>
      <c r="N764" s="6"/>
      <c r="O764" s="363"/>
      <c r="P764" s="117">
        <f t="shared" si="475"/>
        <v>0</v>
      </c>
      <c r="Q764" s="117"/>
      <c r="R764" s="117"/>
      <c r="S764" s="15">
        <f t="shared" si="467"/>
        <v>0</v>
      </c>
      <c r="T764" s="133"/>
      <c r="U764" s="6"/>
      <c r="V764" s="184"/>
      <c r="W764" s="180">
        <f t="shared" si="468"/>
        <v>0</v>
      </c>
      <c r="X764" s="321"/>
      <c r="Y764" s="184"/>
      <c r="Z764" s="180"/>
      <c r="AA764" s="184">
        <f t="shared" si="469"/>
        <v>0</v>
      </c>
      <c r="AB764" s="422">
        <f t="shared" si="451"/>
        <v>755</v>
      </c>
    </row>
    <row r="765" spans="1:28" s="1" customFormat="1">
      <c r="A765" s="12">
        <f t="shared" si="450"/>
        <v>756</v>
      </c>
      <c r="B765" s="7"/>
      <c r="C765" s="7"/>
      <c r="D765" s="69" t="s">
        <v>189</v>
      </c>
      <c r="E765" s="117"/>
      <c r="F765" s="406"/>
      <c r="G765" s="6"/>
      <c r="H765" s="363"/>
      <c r="I765" s="117">
        <f t="shared" si="474"/>
        <v>0</v>
      </c>
      <c r="J765" s="117"/>
      <c r="K765" s="117"/>
      <c r="L765" s="15">
        <f t="shared" si="466"/>
        <v>0</v>
      </c>
      <c r="M765" s="406"/>
      <c r="N765" s="6"/>
      <c r="O765" s="363"/>
      <c r="P765" s="117">
        <f t="shared" si="475"/>
        <v>0</v>
      </c>
      <c r="Q765" s="117"/>
      <c r="R765" s="117"/>
      <c r="S765" s="15">
        <f t="shared" si="467"/>
        <v>0</v>
      </c>
      <c r="T765" s="133"/>
      <c r="U765" s="6"/>
      <c r="V765" s="184"/>
      <c r="W765" s="180">
        <f t="shared" si="468"/>
        <v>0</v>
      </c>
      <c r="X765" s="321"/>
      <c r="Y765" s="184"/>
      <c r="Z765" s="180"/>
      <c r="AA765" s="184">
        <f t="shared" si="469"/>
        <v>0</v>
      </c>
      <c r="AB765" s="422">
        <f t="shared" si="451"/>
        <v>756</v>
      </c>
    </row>
    <row r="766" spans="1:28" customFormat="1">
      <c r="A766" s="12">
        <f t="shared" si="450"/>
        <v>757</v>
      </c>
      <c r="B766" s="7"/>
      <c r="C766" s="162"/>
      <c r="D766" s="158" t="s">
        <v>643</v>
      </c>
      <c r="E766" s="180"/>
      <c r="F766" s="133"/>
      <c r="G766" s="28"/>
      <c r="H766" s="153"/>
      <c r="I766" s="163">
        <f t="shared" si="474"/>
        <v>0</v>
      </c>
      <c r="J766" s="163"/>
      <c r="K766" s="163">
        <v>7100000</v>
      </c>
      <c r="L766" s="187">
        <f t="shared" ref="L766:L769" si="476">SUM(I766:K766)</f>
        <v>7100000</v>
      </c>
      <c r="M766" s="133"/>
      <c r="N766" s="6"/>
      <c r="O766" s="184"/>
      <c r="P766" s="180">
        <f t="shared" si="475"/>
        <v>0</v>
      </c>
      <c r="Q766" s="180"/>
      <c r="R766" s="163">
        <v>7100000</v>
      </c>
      <c r="S766" s="188">
        <f t="shared" ref="S766:S768" si="477">SUM(P766:R766)</f>
        <v>7100000</v>
      </c>
      <c r="T766" s="133"/>
      <c r="U766" s="6"/>
      <c r="V766" s="184"/>
      <c r="W766" s="180">
        <f t="shared" si="468"/>
        <v>0</v>
      </c>
      <c r="X766" s="321"/>
      <c r="Y766" s="184"/>
      <c r="Z766" s="163">
        <v>7100000</v>
      </c>
      <c r="AA766" s="184">
        <f t="shared" si="469"/>
        <v>7100000</v>
      </c>
      <c r="AB766" s="422">
        <f t="shared" si="451"/>
        <v>757</v>
      </c>
    </row>
    <row r="767" spans="1:28" customFormat="1">
      <c r="A767" s="12">
        <f t="shared" si="450"/>
        <v>758</v>
      </c>
      <c r="B767" s="7"/>
      <c r="C767" s="162"/>
      <c r="D767" s="158" t="s">
        <v>644</v>
      </c>
      <c r="E767" s="180"/>
      <c r="F767" s="133"/>
      <c r="G767" s="28"/>
      <c r="H767" s="153"/>
      <c r="I767" s="163">
        <f t="shared" si="474"/>
        <v>0</v>
      </c>
      <c r="J767" s="163"/>
      <c r="K767" s="163">
        <v>5083733</v>
      </c>
      <c r="L767" s="187">
        <f t="shared" si="476"/>
        <v>5083733</v>
      </c>
      <c r="M767" s="133"/>
      <c r="N767" s="6"/>
      <c r="O767" s="184"/>
      <c r="P767" s="180">
        <f t="shared" si="475"/>
        <v>0</v>
      </c>
      <c r="Q767" s="180"/>
      <c r="R767" s="163">
        <v>5083733</v>
      </c>
      <c r="S767" s="188">
        <f t="shared" si="477"/>
        <v>5083733</v>
      </c>
      <c r="T767" s="133"/>
      <c r="U767" s="6"/>
      <c r="V767" s="184"/>
      <c r="W767" s="180">
        <f t="shared" si="468"/>
        <v>0</v>
      </c>
      <c r="X767" s="321"/>
      <c r="Y767" s="184"/>
      <c r="Z767" s="163">
        <v>5083733</v>
      </c>
      <c r="AA767" s="184">
        <f t="shared" si="469"/>
        <v>5083733</v>
      </c>
      <c r="AB767" s="422">
        <f t="shared" si="451"/>
        <v>758</v>
      </c>
    </row>
    <row r="768" spans="1:28" customFormat="1">
      <c r="A768" s="12">
        <f t="shared" si="450"/>
        <v>759</v>
      </c>
      <c r="B768" s="7"/>
      <c r="C768" s="162"/>
      <c r="D768" s="158" t="s">
        <v>645</v>
      </c>
      <c r="E768" s="180"/>
      <c r="F768" s="133"/>
      <c r="G768" s="28"/>
      <c r="H768" s="153"/>
      <c r="I768" s="163">
        <f t="shared" si="474"/>
        <v>0</v>
      </c>
      <c r="J768" s="163"/>
      <c r="K768" s="163">
        <v>1018035</v>
      </c>
      <c r="L768" s="187">
        <f t="shared" si="476"/>
        <v>1018035</v>
      </c>
      <c r="M768" s="133"/>
      <c r="N768" s="6"/>
      <c r="O768" s="184"/>
      <c r="P768" s="180">
        <f t="shared" si="475"/>
        <v>0</v>
      </c>
      <c r="Q768" s="180"/>
      <c r="R768" s="163">
        <v>1018035</v>
      </c>
      <c r="S768" s="188">
        <f t="shared" si="477"/>
        <v>1018035</v>
      </c>
      <c r="T768" s="133"/>
      <c r="U768" s="6"/>
      <c r="V768" s="184"/>
      <c r="W768" s="180">
        <f t="shared" si="468"/>
        <v>0</v>
      </c>
      <c r="X768" s="321"/>
      <c r="Y768" s="184"/>
      <c r="Z768" s="163">
        <v>1018035</v>
      </c>
      <c r="AA768" s="184">
        <f t="shared" si="469"/>
        <v>1018035</v>
      </c>
      <c r="AB768" s="422">
        <f t="shared" si="451"/>
        <v>759</v>
      </c>
    </row>
    <row r="769" spans="1:28" customFormat="1">
      <c r="A769" s="12">
        <f t="shared" si="450"/>
        <v>760</v>
      </c>
      <c r="B769" s="7"/>
      <c r="C769" s="162"/>
      <c r="D769" s="158" t="s">
        <v>646</v>
      </c>
      <c r="E769" s="180"/>
      <c r="F769" s="133"/>
      <c r="G769" s="28"/>
      <c r="H769" s="153"/>
      <c r="I769" s="163">
        <f t="shared" si="474"/>
        <v>0</v>
      </c>
      <c r="J769" s="163"/>
      <c r="K769" s="163">
        <v>12525000</v>
      </c>
      <c r="L769" s="187">
        <f t="shared" si="476"/>
        <v>12525000</v>
      </c>
      <c r="M769" s="133"/>
      <c r="N769" s="6"/>
      <c r="O769" s="184"/>
      <c r="P769" s="180">
        <f t="shared" si="475"/>
        <v>0</v>
      </c>
      <c r="Q769" s="180"/>
      <c r="R769" s="163">
        <v>12525000</v>
      </c>
      <c r="S769" s="188">
        <f>SUM(P769:R769)</f>
        <v>12525000</v>
      </c>
      <c r="T769" s="133"/>
      <c r="U769" s="6"/>
      <c r="V769" s="184"/>
      <c r="W769" s="180">
        <f t="shared" si="468"/>
        <v>0</v>
      </c>
      <c r="X769" s="321"/>
      <c r="Y769" s="184"/>
      <c r="Z769" s="163">
        <v>12525000</v>
      </c>
      <c r="AA769" s="184">
        <f t="shared" si="469"/>
        <v>12525000</v>
      </c>
      <c r="AB769" s="422">
        <f t="shared" si="451"/>
        <v>760</v>
      </c>
    </row>
    <row r="770" spans="1:28" customFormat="1">
      <c r="A770" s="12">
        <f t="shared" si="450"/>
        <v>761</v>
      </c>
      <c r="B770" s="7"/>
      <c r="C770" s="162"/>
      <c r="D770" s="158" t="s">
        <v>649</v>
      </c>
      <c r="E770" s="180"/>
      <c r="F770" s="133"/>
      <c r="G770" s="28"/>
      <c r="H770" s="153"/>
      <c r="I770" s="163"/>
      <c r="J770" s="163"/>
      <c r="K770" s="163"/>
      <c r="L770" s="187"/>
      <c r="M770" s="133"/>
      <c r="N770" s="6"/>
      <c r="O770" s="184"/>
      <c r="P770" s="180">
        <f t="shared" si="475"/>
        <v>0</v>
      </c>
      <c r="Q770" s="180"/>
      <c r="R770" s="180">
        <v>1964100</v>
      </c>
      <c r="S770" s="188">
        <f>SUM(P770:R770)</f>
        <v>1964100</v>
      </c>
      <c r="T770" s="133"/>
      <c r="U770" s="6"/>
      <c r="V770" s="184"/>
      <c r="W770" s="180">
        <f t="shared" si="468"/>
        <v>0</v>
      </c>
      <c r="X770" s="321"/>
      <c r="Y770" s="184"/>
      <c r="Z770" s="180">
        <v>1964100</v>
      </c>
      <c r="AA770" s="184">
        <f t="shared" si="469"/>
        <v>1964100</v>
      </c>
      <c r="AB770" s="422">
        <f t="shared" si="451"/>
        <v>761</v>
      </c>
    </row>
    <row r="771" spans="1:28" s="1" customFormat="1">
      <c r="A771" s="12">
        <f t="shared" si="450"/>
        <v>762</v>
      </c>
      <c r="B771" s="7"/>
      <c r="C771" s="7"/>
      <c r="D771" s="68"/>
      <c r="E771" s="117"/>
      <c r="F771" s="406"/>
      <c r="G771" s="6"/>
      <c r="H771" s="363"/>
      <c r="I771" s="117">
        <f>SUM($E771,F771:H771)</f>
        <v>0</v>
      </c>
      <c r="J771" s="117"/>
      <c r="K771" s="117"/>
      <c r="L771" s="15">
        <f t="shared" si="466"/>
        <v>0</v>
      </c>
      <c r="M771" s="406"/>
      <c r="N771" s="6"/>
      <c r="O771" s="363"/>
      <c r="P771" s="117">
        <f>SUM($E771,M771:O771)</f>
        <v>0</v>
      </c>
      <c r="Q771" s="117"/>
      <c r="R771" s="117"/>
      <c r="S771" s="15">
        <f t="shared" si="467"/>
        <v>0</v>
      </c>
      <c r="T771" s="406"/>
      <c r="U771" s="6"/>
      <c r="V771" s="363"/>
      <c r="W771" s="117">
        <f t="shared" si="468"/>
        <v>0</v>
      </c>
      <c r="X771" s="111"/>
      <c r="Y771" s="363"/>
      <c r="Z771" s="117"/>
      <c r="AA771" s="363">
        <f t="shared" si="469"/>
        <v>0</v>
      </c>
      <c r="AB771" s="422">
        <f t="shared" si="451"/>
        <v>762</v>
      </c>
    </row>
    <row r="772" spans="1:28" s="1" customFormat="1">
      <c r="A772" s="12">
        <f t="shared" si="450"/>
        <v>763</v>
      </c>
      <c r="B772" s="7"/>
      <c r="C772" s="7"/>
      <c r="D772" s="67" t="s">
        <v>40</v>
      </c>
      <c r="E772" s="117"/>
      <c r="F772" s="488">
        <f t="shared" ref="F772:AA772" si="478">SUBTOTAL(9,F753:F771)</f>
        <v>11642665</v>
      </c>
      <c r="G772" s="55">
        <f t="shared" si="478"/>
        <v>2000000</v>
      </c>
      <c r="H772" s="285">
        <f t="shared" si="478"/>
        <v>0</v>
      </c>
      <c r="I772" s="504">
        <f t="shared" si="478"/>
        <v>13642665</v>
      </c>
      <c r="J772" s="504">
        <f t="shared" si="478"/>
        <v>0</v>
      </c>
      <c r="K772" s="504">
        <f t="shared" si="478"/>
        <v>25726768</v>
      </c>
      <c r="L772" s="56">
        <f t="shared" si="478"/>
        <v>39369433</v>
      </c>
      <c r="M772" s="488">
        <f t="shared" si="478"/>
        <v>12449977</v>
      </c>
      <c r="N772" s="55">
        <f t="shared" si="478"/>
        <v>2000000</v>
      </c>
      <c r="O772" s="285">
        <f t="shared" si="478"/>
        <v>0</v>
      </c>
      <c r="P772" s="504">
        <f t="shared" si="478"/>
        <v>14449977</v>
      </c>
      <c r="Q772" s="504">
        <f t="shared" si="478"/>
        <v>0</v>
      </c>
      <c r="R772" s="504">
        <f t="shared" si="478"/>
        <v>27690868</v>
      </c>
      <c r="S772" s="56">
        <f t="shared" si="478"/>
        <v>42140845</v>
      </c>
      <c r="T772" s="488">
        <f t="shared" si="478"/>
        <v>12449977</v>
      </c>
      <c r="U772" s="55">
        <f t="shared" si="478"/>
        <v>2000000</v>
      </c>
      <c r="V772" s="285">
        <f t="shared" si="478"/>
        <v>0</v>
      </c>
      <c r="W772" s="504">
        <f t="shared" si="478"/>
        <v>14449977</v>
      </c>
      <c r="X772" s="492">
        <f t="shared" si="478"/>
        <v>0</v>
      </c>
      <c r="Y772" s="478"/>
      <c r="Z772" s="504">
        <f t="shared" si="478"/>
        <v>27690868</v>
      </c>
      <c r="AA772" s="478">
        <f t="shared" si="478"/>
        <v>42140845</v>
      </c>
      <c r="AB772" s="422">
        <f t="shared" si="451"/>
        <v>763</v>
      </c>
    </row>
    <row r="773" spans="1:28" s="1" customFormat="1" ht="15.6" thickBot="1">
      <c r="A773" s="12">
        <f t="shared" si="450"/>
        <v>764</v>
      </c>
      <c r="B773" s="22"/>
      <c r="C773" s="22"/>
      <c r="D773" s="23" t="s">
        <v>190</v>
      </c>
      <c r="E773" s="303"/>
      <c r="F773" s="476">
        <f>SUBTOTAL(9,F751:F772,$E752:$E752)</f>
        <v>283581917</v>
      </c>
      <c r="G773" s="577"/>
      <c r="H773" s="571"/>
      <c r="I773" s="315">
        <f>SUBTOTAL(9,I751:I772)</f>
        <v>285581917</v>
      </c>
      <c r="J773" s="315">
        <f>SUBTOTAL(9,J751:J772)</f>
        <v>340000</v>
      </c>
      <c r="K773" s="315">
        <f>SUBTOTAL(9,K751:K772)</f>
        <v>558248785</v>
      </c>
      <c r="L773" s="561">
        <f>SUBTOTAL(9,L751:L772)</f>
        <v>844170702</v>
      </c>
      <c r="M773" s="476">
        <f>SUBTOTAL(9,M751:M772,$E752:$E752)</f>
        <v>284389229</v>
      </c>
      <c r="N773" s="577"/>
      <c r="O773" s="571"/>
      <c r="P773" s="315">
        <f>SUBTOTAL(9,P751:P772)</f>
        <v>286389229</v>
      </c>
      <c r="Q773" s="315">
        <f>SUBTOTAL(9,Q751:Q772)</f>
        <v>340000</v>
      </c>
      <c r="R773" s="315">
        <f>SUBTOTAL(9,R751:R772)</f>
        <v>560212885</v>
      </c>
      <c r="S773" s="561">
        <f>SUBTOTAL(9,S751:S772)</f>
        <v>846942114</v>
      </c>
      <c r="T773" s="476">
        <f>SUBTOTAL(9,T751:T772,$E752:$E752)</f>
        <v>284389229</v>
      </c>
      <c r="U773" s="386"/>
      <c r="V773" s="477"/>
      <c r="W773" s="315">
        <f>SUBTOTAL(9,W751:W772)</f>
        <v>286389229</v>
      </c>
      <c r="X773" s="521">
        <f>SUBTOTAL(9,X751:X772)</f>
        <v>340000</v>
      </c>
      <c r="Y773" s="522"/>
      <c r="Z773" s="534">
        <f>SUBTOTAL(9,Z751:Z772)</f>
        <v>560212885</v>
      </c>
      <c r="AA773" s="522">
        <f>SUBTOTAL(9,AA751:AA772)</f>
        <v>846942114</v>
      </c>
      <c r="AB773" s="422">
        <f t="shared" si="451"/>
        <v>764</v>
      </c>
    </row>
    <row r="774" spans="1:28" s="1" customFormat="1" ht="15.6" thickTop="1">
      <c r="A774" s="12">
        <f t="shared" si="450"/>
        <v>765</v>
      </c>
      <c r="B774" s="7"/>
      <c r="C774" s="7"/>
      <c r="D774" s="25"/>
      <c r="E774" s="304"/>
      <c r="F774" s="425"/>
      <c r="G774" s="26"/>
      <c r="H774" s="424"/>
      <c r="I774" s="117">
        <f t="shared" ref="I774:I780" si="479">SUM($E774,F774:H774)</f>
        <v>0</v>
      </c>
      <c r="J774" s="304"/>
      <c r="K774" s="304"/>
      <c r="L774" s="27">
        <f t="shared" ref="L774:L785" si="480">SUM(I774:K774)</f>
        <v>0</v>
      </c>
      <c r="M774" s="425"/>
      <c r="N774" s="26"/>
      <c r="O774" s="424"/>
      <c r="P774" s="117">
        <f t="shared" ref="P774:P780" si="481">SUM($E774,M774:O774)</f>
        <v>0</v>
      </c>
      <c r="Q774" s="304"/>
      <c r="R774" s="304"/>
      <c r="S774" s="27">
        <f t="shared" ref="S774:S785" si="482">SUM(P774:R774)</f>
        <v>0</v>
      </c>
      <c r="T774" s="425"/>
      <c r="U774" s="26"/>
      <c r="V774" s="424"/>
      <c r="W774" s="117">
        <f t="shared" ref="W774:W785" si="483">SUM($E774,T774:V774)</f>
        <v>0</v>
      </c>
      <c r="X774" s="426"/>
      <c r="Y774" s="424"/>
      <c r="Z774" s="304"/>
      <c r="AA774" s="424">
        <f t="shared" ref="AA774:AA785" si="484">SUM(W774:Z774)</f>
        <v>0</v>
      </c>
      <c r="AB774" s="422">
        <f t="shared" si="451"/>
        <v>765</v>
      </c>
    </row>
    <row r="775" spans="1:28" customFormat="1">
      <c r="A775" s="12">
        <f t="shared" si="450"/>
        <v>766</v>
      </c>
      <c r="B775" s="7" t="s">
        <v>191</v>
      </c>
      <c r="C775" s="162">
        <v>37</v>
      </c>
      <c r="D775" s="146" t="s">
        <v>192</v>
      </c>
      <c r="E775" s="180">
        <v>11983171</v>
      </c>
      <c r="F775" s="133"/>
      <c r="G775" s="28"/>
      <c r="H775" s="153"/>
      <c r="I775" s="163">
        <f>SUM($E775,F775:H775)</f>
        <v>11983171</v>
      </c>
      <c r="J775" s="163">
        <v>54872054</v>
      </c>
      <c r="K775" s="163">
        <v>1074397</v>
      </c>
      <c r="L775" s="187">
        <f>SUM(I775:K775)</f>
        <v>67929622</v>
      </c>
      <c r="M775" s="133"/>
      <c r="N775" s="6"/>
      <c r="O775" s="184"/>
      <c r="P775" s="180">
        <f>SUM($E775,M775:O775)</f>
        <v>11983171</v>
      </c>
      <c r="Q775" s="163">
        <v>54872054</v>
      </c>
      <c r="R775" s="163">
        <v>1074397</v>
      </c>
      <c r="S775" s="188">
        <f>SUM(P775:R775)</f>
        <v>67929622</v>
      </c>
      <c r="T775" s="133"/>
      <c r="U775" s="6"/>
      <c r="V775" s="184"/>
      <c r="W775" s="180">
        <f t="shared" si="483"/>
        <v>11983171</v>
      </c>
      <c r="X775" s="149">
        <v>54872054</v>
      </c>
      <c r="Y775" s="153"/>
      <c r="Z775" s="163">
        <v>1074397</v>
      </c>
      <c r="AA775" s="184">
        <f t="shared" si="484"/>
        <v>67929622</v>
      </c>
      <c r="AB775" s="422">
        <f t="shared" si="451"/>
        <v>766</v>
      </c>
    </row>
    <row r="776" spans="1:28" customFormat="1">
      <c r="A776" s="12">
        <f t="shared" si="450"/>
        <v>767</v>
      </c>
      <c r="B776" s="7"/>
      <c r="C776" s="162"/>
      <c r="D776" s="191" t="s">
        <v>434</v>
      </c>
      <c r="E776" s="180"/>
      <c r="F776" s="133"/>
      <c r="G776" s="28"/>
      <c r="H776" s="153"/>
      <c r="I776" s="163">
        <f>SUM($E776,F776:H776)</f>
        <v>0</v>
      </c>
      <c r="J776" s="163"/>
      <c r="K776" s="163"/>
      <c r="L776" s="187">
        <f>SUM(I776:K776)</f>
        <v>0</v>
      </c>
      <c r="M776" s="133"/>
      <c r="N776" s="6"/>
      <c r="O776" s="184"/>
      <c r="P776" s="180">
        <f>SUM($E776,M776:O776)</f>
        <v>0</v>
      </c>
      <c r="Q776" s="180"/>
      <c r="R776" s="180"/>
      <c r="S776" s="188">
        <f>SUM(P776:R776)</f>
        <v>0</v>
      </c>
      <c r="T776" s="133"/>
      <c r="U776" s="6"/>
      <c r="V776" s="184"/>
      <c r="W776" s="180">
        <f t="shared" si="483"/>
        <v>0</v>
      </c>
      <c r="X776" s="321"/>
      <c r="Y776" s="184"/>
      <c r="Z776" s="180"/>
      <c r="AA776" s="184">
        <f t="shared" si="484"/>
        <v>0</v>
      </c>
      <c r="AB776" s="422">
        <f t="shared" si="451"/>
        <v>767</v>
      </c>
    </row>
    <row r="777" spans="1:28" customFormat="1">
      <c r="A777" s="12">
        <f t="shared" si="450"/>
        <v>768</v>
      </c>
      <c r="B777" s="7"/>
      <c r="C777" s="162"/>
      <c r="D777" s="158" t="s">
        <v>650</v>
      </c>
      <c r="E777" s="163"/>
      <c r="F777" s="132">
        <v>3000000</v>
      </c>
      <c r="G777" s="129"/>
      <c r="H777" s="185"/>
      <c r="I777" s="163">
        <f>SUM($E777,F777:H777)</f>
        <v>3000000</v>
      </c>
      <c r="J777" s="163"/>
      <c r="K777" s="163"/>
      <c r="L777" s="187">
        <f>SUM(I777:K777)</f>
        <v>3000000</v>
      </c>
      <c r="M777" s="133">
        <v>3000000</v>
      </c>
      <c r="N777" s="6"/>
      <c r="O777" s="184"/>
      <c r="P777" s="180">
        <f>SUM($E777,M777:O777)</f>
        <v>3000000</v>
      </c>
      <c r="Q777" s="180"/>
      <c r="R777" s="180"/>
      <c r="S777" s="188">
        <f>SUM(P777:R777)</f>
        <v>3000000</v>
      </c>
      <c r="T777" s="133">
        <v>3000000</v>
      </c>
      <c r="U777" s="6"/>
      <c r="V777" s="184"/>
      <c r="W777" s="180">
        <f t="shared" si="483"/>
        <v>3000000</v>
      </c>
      <c r="X777" s="321"/>
      <c r="Y777" s="184"/>
      <c r="Z777" s="180"/>
      <c r="AA777" s="184">
        <f t="shared" si="484"/>
        <v>3000000</v>
      </c>
      <c r="AB777" s="422">
        <f t="shared" si="451"/>
        <v>768</v>
      </c>
    </row>
    <row r="778" spans="1:28" customFormat="1">
      <c r="A778" s="12">
        <f t="shared" ref="A778:A840" si="485">ROW()-9</f>
        <v>769</v>
      </c>
      <c r="B778" s="7"/>
      <c r="C778" s="162"/>
      <c r="D778" s="158" t="s">
        <v>651</v>
      </c>
      <c r="E778" s="163"/>
      <c r="F778" s="132"/>
      <c r="G778" s="129">
        <v>5000000</v>
      </c>
      <c r="H778" s="185"/>
      <c r="I778" s="163">
        <f t="shared" ref="I778" si="486">SUM($E778,F778:H778)</f>
        <v>5000000</v>
      </c>
      <c r="J778" s="163"/>
      <c r="K778" s="163"/>
      <c r="L778" s="187">
        <f t="shared" ref="L778" si="487">SUM(I778:K778)</f>
        <v>5000000</v>
      </c>
      <c r="M778" s="133"/>
      <c r="N778" s="28">
        <v>5000000</v>
      </c>
      <c r="O778" s="184"/>
      <c r="P778" s="180">
        <f>SUM($E778,M778:O778)</f>
        <v>5000000</v>
      </c>
      <c r="Q778" s="180"/>
      <c r="R778" s="180"/>
      <c r="S778" s="188">
        <f>SUM(P778:R778)</f>
        <v>5000000</v>
      </c>
      <c r="T778" s="133"/>
      <c r="U778" s="28">
        <v>5000000</v>
      </c>
      <c r="V778" s="184"/>
      <c r="W778" s="180">
        <f t="shared" si="483"/>
        <v>5000000</v>
      </c>
      <c r="X778" s="321"/>
      <c r="Y778" s="184"/>
      <c r="Z778" s="180"/>
      <c r="AA778" s="184">
        <f t="shared" si="484"/>
        <v>5000000</v>
      </c>
      <c r="AB778" s="422">
        <f t="shared" si="451"/>
        <v>769</v>
      </c>
    </row>
    <row r="779" spans="1:28" customFormat="1">
      <c r="A779" s="12">
        <f t="shared" si="485"/>
        <v>770</v>
      </c>
      <c r="B779" s="7"/>
      <c r="C779" s="162"/>
      <c r="D779" s="158"/>
      <c r="E779" s="163"/>
      <c r="F779" s="132"/>
      <c r="G779" s="129"/>
      <c r="H779" s="185"/>
      <c r="I779" s="163"/>
      <c r="J779" s="163"/>
      <c r="K779" s="163"/>
      <c r="L779" s="187"/>
      <c r="M779" s="133"/>
      <c r="N779" s="28"/>
      <c r="O779" s="184"/>
      <c r="P779" s="180"/>
      <c r="Q779" s="180"/>
      <c r="R779" s="180"/>
      <c r="S779" s="188"/>
      <c r="T779" s="133"/>
      <c r="U779" s="6"/>
      <c r="V779" s="184"/>
      <c r="W779" s="180">
        <f t="shared" si="483"/>
        <v>0</v>
      </c>
      <c r="X779" s="321"/>
      <c r="Y779" s="184"/>
      <c r="Z779" s="180"/>
      <c r="AA779" s="184">
        <f t="shared" si="484"/>
        <v>0</v>
      </c>
      <c r="AB779" s="422">
        <f t="shared" ref="AB779:AB842" si="488">A779</f>
        <v>770</v>
      </c>
    </row>
    <row r="780" spans="1:28" s="1" customFormat="1">
      <c r="A780" s="12">
        <f t="shared" si="485"/>
        <v>771</v>
      </c>
      <c r="B780" s="7"/>
      <c r="C780" s="7"/>
      <c r="D780" s="32" t="s">
        <v>62</v>
      </c>
      <c r="E780" s="117"/>
      <c r="F780" s="406"/>
      <c r="G780" s="6"/>
      <c r="H780" s="363"/>
      <c r="I780" s="117">
        <f t="shared" si="479"/>
        <v>0</v>
      </c>
      <c r="J780" s="117"/>
      <c r="K780" s="117"/>
      <c r="L780" s="15">
        <f t="shared" si="480"/>
        <v>0</v>
      </c>
      <c r="M780" s="406"/>
      <c r="N780" s="6"/>
      <c r="O780" s="363"/>
      <c r="P780" s="117">
        <f t="shared" si="481"/>
        <v>0</v>
      </c>
      <c r="Q780" s="117"/>
      <c r="R780" s="117"/>
      <c r="S780" s="15">
        <f t="shared" si="482"/>
        <v>0</v>
      </c>
      <c r="T780" s="133"/>
      <c r="U780" s="6"/>
      <c r="V780" s="184"/>
      <c r="W780" s="180">
        <f t="shared" si="483"/>
        <v>0</v>
      </c>
      <c r="X780" s="321"/>
      <c r="Y780" s="184"/>
      <c r="Z780" s="180"/>
      <c r="AA780" s="184">
        <f t="shared" si="484"/>
        <v>0</v>
      </c>
      <c r="AB780" s="422">
        <f t="shared" si="488"/>
        <v>771</v>
      </c>
    </row>
    <row r="781" spans="1:28" s="1" customFormat="1">
      <c r="A781" s="12">
        <f t="shared" si="485"/>
        <v>772</v>
      </c>
      <c r="B781" s="7"/>
      <c r="C781" s="7"/>
      <c r="D781" s="109"/>
      <c r="E781" s="117"/>
      <c r="F781" s="406"/>
      <c r="G781" s="6"/>
      <c r="H781" s="363"/>
      <c r="I781" s="117"/>
      <c r="J781" s="115"/>
      <c r="K781" s="117"/>
      <c r="L781" s="15"/>
      <c r="M781" s="406"/>
      <c r="N781" s="6"/>
      <c r="O781" s="363"/>
      <c r="P781" s="117"/>
      <c r="Q781" s="115"/>
      <c r="R781" s="117"/>
      <c r="S781" s="15"/>
      <c r="T781" s="133"/>
      <c r="U781" s="6"/>
      <c r="V781" s="184"/>
      <c r="W781" s="180">
        <f t="shared" si="483"/>
        <v>0</v>
      </c>
      <c r="X781" s="321"/>
      <c r="Y781" s="184"/>
      <c r="Z781" s="180"/>
      <c r="AA781" s="184">
        <f t="shared" si="484"/>
        <v>0</v>
      </c>
      <c r="AB781" s="422">
        <f t="shared" si="488"/>
        <v>772</v>
      </c>
    </row>
    <row r="782" spans="1:28" s="1" customFormat="1">
      <c r="A782" s="12">
        <f t="shared" si="485"/>
        <v>773</v>
      </c>
      <c r="B782" s="7"/>
      <c r="C782" s="7"/>
      <c r="D782" s="21"/>
      <c r="E782" s="117"/>
      <c r="F782" s="406"/>
      <c r="G782" s="6"/>
      <c r="H782" s="363"/>
      <c r="I782" s="117">
        <f>SUM($E782,F782:H782)</f>
        <v>0</v>
      </c>
      <c r="J782" s="117"/>
      <c r="K782" s="117"/>
      <c r="L782" s="15">
        <f t="shared" si="480"/>
        <v>0</v>
      </c>
      <c r="M782" s="406"/>
      <c r="N782" s="6"/>
      <c r="O782" s="363"/>
      <c r="P782" s="117">
        <f>SUM($E782,M782:O782)</f>
        <v>0</v>
      </c>
      <c r="Q782" s="117"/>
      <c r="R782" s="117"/>
      <c r="S782" s="15">
        <f t="shared" si="482"/>
        <v>0</v>
      </c>
      <c r="T782" s="133"/>
      <c r="U782" s="6"/>
      <c r="V782" s="184"/>
      <c r="W782" s="180">
        <f t="shared" si="483"/>
        <v>0</v>
      </c>
      <c r="X782" s="321"/>
      <c r="Y782" s="184"/>
      <c r="Z782" s="180"/>
      <c r="AA782" s="184">
        <f t="shared" si="484"/>
        <v>0</v>
      </c>
      <c r="AB782" s="422">
        <f t="shared" si="488"/>
        <v>773</v>
      </c>
    </row>
    <row r="783" spans="1:28" s="1" customFormat="1">
      <c r="A783" s="12">
        <f t="shared" si="485"/>
        <v>774</v>
      </c>
      <c r="B783" s="7"/>
      <c r="C783" s="7"/>
      <c r="D783" s="32" t="s">
        <v>123</v>
      </c>
      <c r="E783" s="117"/>
      <c r="F783" s="406"/>
      <c r="G783" s="6"/>
      <c r="H783" s="363"/>
      <c r="I783" s="117">
        <f>SUM($E783,F783:H783)</f>
        <v>0</v>
      </c>
      <c r="J783" s="117"/>
      <c r="K783" s="117"/>
      <c r="L783" s="15">
        <f t="shared" si="480"/>
        <v>0</v>
      </c>
      <c r="M783" s="406"/>
      <c r="N783" s="6"/>
      <c r="O783" s="363"/>
      <c r="P783" s="117">
        <f>SUM($E783,M783:O783)</f>
        <v>0</v>
      </c>
      <c r="Q783" s="117"/>
      <c r="R783" s="117"/>
      <c r="S783" s="15">
        <f t="shared" si="482"/>
        <v>0</v>
      </c>
      <c r="T783" s="133"/>
      <c r="U783" s="6"/>
      <c r="V783" s="184"/>
      <c r="W783" s="180">
        <f t="shared" si="483"/>
        <v>0</v>
      </c>
      <c r="X783" s="321"/>
      <c r="Y783" s="184"/>
      <c r="Z783" s="163">
        <v>877680</v>
      </c>
      <c r="AA783" s="184">
        <f t="shared" si="484"/>
        <v>877680</v>
      </c>
      <c r="AB783" s="422">
        <f t="shared" si="488"/>
        <v>774</v>
      </c>
    </row>
    <row r="784" spans="1:28" customFormat="1">
      <c r="A784" s="12">
        <f t="shared" si="485"/>
        <v>775</v>
      </c>
      <c r="B784" s="7"/>
      <c r="C784" s="162"/>
      <c r="D784" s="158" t="s">
        <v>559</v>
      </c>
      <c r="E784" s="180"/>
      <c r="F784" s="133"/>
      <c r="G784" s="28"/>
      <c r="H784" s="153"/>
      <c r="I784" s="163">
        <f t="shared" ref="I784" si="489">SUM($E784,F784:H784)</f>
        <v>0</v>
      </c>
      <c r="J784" s="163"/>
      <c r="K784" s="163">
        <v>877680</v>
      </c>
      <c r="L784" s="187">
        <f t="shared" si="480"/>
        <v>877680</v>
      </c>
      <c r="M784" s="133"/>
      <c r="N784" s="6"/>
      <c r="O784" s="184"/>
      <c r="P784" s="180">
        <f t="shared" ref="P784" si="490">SUM($E784,M784:O784)</f>
        <v>0</v>
      </c>
      <c r="Q784" s="180"/>
      <c r="R784" s="163">
        <v>877680</v>
      </c>
      <c r="S784" s="188">
        <f t="shared" si="482"/>
        <v>877680</v>
      </c>
      <c r="T784" s="133"/>
      <c r="U784" s="6"/>
      <c r="V784" s="184"/>
      <c r="W784" s="180">
        <f t="shared" si="483"/>
        <v>0</v>
      </c>
      <c r="X784" s="321"/>
      <c r="Y784" s="184"/>
      <c r="Z784" s="180"/>
      <c r="AA784" s="184">
        <f t="shared" si="484"/>
        <v>0</v>
      </c>
      <c r="AB784" s="422">
        <f t="shared" si="488"/>
        <v>775</v>
      </c>
    </row>
    <row r="785" spans="1:28" s="1" customFormat="1">
      <c r="A785" s="12">
        <f t="shared" si="485"/>
        <v>776</v>
      </c>
      <c r="B785" s="7"/>
      <c r="C785" s="7"/>
      <c r="D785" s="21"/>
      <c r="E785" s="117"/>
      <c r="F785" s="406"/>
      <c r="G785" s="6"/>
      <c r="H785" s="363"/>
      <c r="I785" s="117">
        <f>SUM($E785,F785:H785)</f>
        <v>0</v>
      </c>
      <c r="J785" s="117"/>
      <c r="K785" s="117"/>
      <c r="L785" s="15">
        <f t="shared" si="480"/>
        <v>0</v>
      </c>
      <c r="M785" s="406"/>
      <c r="N785" s="6"/>
      <c r="O785" s="363"/>
      <c r="P785" s="117">
        <f>SUM($E785,M785:O785)</f>
        <v>0</v>
      </c>
      <c r="Q785" s="117"/>
      <c r="R785" s="117"/>
      <c r="S785" s="15">
        <f t="shared" si="482"/>
        <v>0</v>
      </c>
      <c r="T785" s="406"/>
      <c r="U785" s="6"/>
      <c r="V785" s="363"/>
      <c r="W785" s="117">
        <f t="shared" si="483"/>
        <v>0</v>
      </c>
      <c r="X785" s="111"/>
      <c r="Y785" s="363"/>
      <c r="Z785" s="117"/>
      <c r="AA785" s="363">
        <f t="shared" si="484"/>
        <v>0</v>
      </c>
      <c r="AB785" s="422">
        <f t="shared" si="488"/>
        <v>776</v>
      </c>
    </row>
    <row r="786" spans="1:28" s="1" customFormat="1">
      <c r="A786" s="12">
        <f t="shared" si="485"/>
        <v>777</v>
      </c>
      <c r="B786" s="7"/>
      <c r="C786" s="7"/>
      <c r="D786" s="54" t="s">
        <v>40</v>
      </c>
      <c r="E786" s="314"/>
      <c r="F786" s="488">
        <f t="shared" ref="F786:X786" si="491">SUBTOTAL(9,F776:F785)</f>
        <v>3000000</v>
      </c>
      <c r="G786" s="55">
        <f t="shared" si="491"/>
        <v>5000000</v>
      </c>
      <c r="H786" s="285">
        <f t="shared" si="491"/>
        <v>0</v>
      </c>
      <c r="I786" s="504">
        <f t="shared" si="491"/>
        <v>8000000</v>
      </c>
      <c r="J786" s="504">
        <f t="shared" si="491"/>
        <v>0</v>
      </c>
      <c r="K786" s="504">
        <f t="shared" si="491"/>
        <v>877680</v>
      </c>
      <c r="L786" s="56">
        <f t="shared" si="491"/>
        <v>8877680</v>
      </c>
      <c r="M786" s="488">
        <f t="shared" si="491"/>
        <v>3000000</v>
      </c>
      <c r="N786" s="55">
        <f t="shared" si="491"/>
        <v>5000000</v>
      </c>
      <c r="O786" s="285">
        <f t="shared" si="491"/>
        <v>0</v>
      </c>
      <c r="P786" s="504">
        <f t="shared" si="491"/>
        <v>8000000</v>
      </c>
      <c r="Q786" s="504">
        <f t="shared" si="491"/>
        <v>0</v>
      </c>
      <c r="R786" s="504">
        <f t="shared" si="491"/>
        <v>877680</v>
      </c>
      <c r="S786" s="56">
        <f t="shared" si="491"/>
        <v>8877680</v>
      </c>
      <c r="T786" s="488">
        <f t="shared" si="491"/>
        <v>3000000</v>
      </c>
      <c r="U786" s="55">
        <f t="shared" si="491"/>
        <v>5000000</v>
      </c>
      <c r="V786" s="285">
        <f t="shared" si="491"/>
        <v>0</v>
      </c>
      <c r="W786" s="504">
        <f t="shared" si="491"/>
        <v>8000000</v>
      </c>
      <c r="X786" s="492">
        <f t="shared" si="491"/>
        <v>0</v>
      </c>
      <c r="Y786" s="478"/>
      <c r="Z786" s="504">
        <f>SUBTOTAL(9,Z776:Z785)</f>
        <v>877680</v>
      </c>
      <c r="AA786" s="478">
        <f>SUBTOTAL(9,AA776:AA785)</f>
        <v>8877680</v>
      </c>
      <c r="AB786" s="422">
        <f t="shared" si="488"/>
        <v>777</v>
      </c>
    </row>
    <row r="787" spans="1:28" s="1" customFormat="1" ht="15.6" thickBot="1">
      <c r="A787" s="12">
        <f t="shared" si="485"/>
        <v>778</v>
      </c>
      <c r="B787" s="22"/>
      <c r="C787" s="22"/>
      <c r="D787" s="23" t="s">
        <v>193</v>
      </c>
      <c r="E787" s="303"/>
      <c r="F787" s="476">
        <f>SUBTOTAL(9,F774:F786,$E775:$E775)</f>
        <v>14983171</v>
      </c>
      <c r="G787" s="577"/>
      <c r="H787" s="571"/>
      <c r="I787" s="315">
        <f>SUBTOTAL(9,I774:I786)</f>
        <v>19983171</v>
      </c>
      <c r="J787" s="315">
        <f>SUBTOTAL(9,J774:J786)</f>
        <v>54872054</v>
      </c>
      <c r="K787" s="315">
        <f>SUBTOTAL(9,K774:K786)</f>
        <v>1952077</v>
      </c>
      <c r="L787" s="561">
        <f>SUBTOTAL(9,L774:L786)</f>
        <v>76807302</v>
      </c>
      <c r="M787" s="476">
        <f>SUBTOTAL(9,M774:M786,$E775:$E775)</f>
        <v>14983171</v>
      </c>
      <c r="N787" s="577"/>
      <c r="O787" s="571"/>
      <c r="P787" s="315">
        <f>SUBTOTAL(9,P774:P786)</f>
        <v>19983171</v>
      </c>
      <c r="Q787" s="315">
        <f>SUBTOTAL(9,Q774:Q786)</f>
        <v>54872054</v>
      </c>
      <c r="R787" s="315">
        <f>SUBTOTAL(9,R774:R786)</f>
        <v>1952077</v>
      </c>
      <c r="S787" s="561">
        <f>SUBTOTAL(9,S774:S786)</f>
        <v>76807302</v>
      </c>
      <c r="T787" s="476">
        <f>SUBTOTAL(9,T774:T786,$E775:$E775)</f>
        <v>14983171</v>
      </c>
      <c r="U787" s="386"/>
      <c r="V787" s="477"/>
      <c r="W787" s="315">
        <f>SUBTOTAL(9,W774:W786)</f>
        <v>19983171</v>
      </c>
      <c r="X787" s="521">
        <f>SUBTOTAL(9,X774:X786)</f>
        <v>54872054</v>
      </c>
      <c r="Y787" s="522"/>
      <c r="Z787" s="534">
        <f>SUBTOTAL(9,Z774:Z786)</f>
        <v>1952077</v>
      </c>
      <c r="AA787" s="522">
        <f>SUBTOTAL(9,AA774:AA786)</f>
        <v>76807302</v>
      </c>
      <c r="AB787" s="422">
        <f t="shared" si="488"/>
        <v>778</v>
      </c>
    </row>
    <row r="788" spans="1:28" s="1" customFormat="1" ht="15.6" thickTop="1">
      <c r="A788" s="12">
        <f t="shared" si="485"/>
        <v>779</v>
      </c>
      <c r="B788" s="7"/>
      <c r="C788" s="7"/>
      <c r="D788" s="25"/>
      <c r="E788" s="304"/>
      <c r="F788" s="425"/>
      <c r="G788" s="26"/>
      <c r="H788" s="424"/>
      <c r="I788" s="117">
        <f>SUM($E788,F788:H788)</f>
        <v>0</v>
      </c>
      <c r="J788" s="304"/>
      <c r="K788" s="304"/>
      <c r="L788" s="27">
        <f t="shared" ref="L788:L824" si="492">SUM(I788:K788)</f>
        <v>0</v>
      </c>
      <c r="M788" s="425"/>
      <c r="N788" s="26"/>
      <c r="O788" s="424"/>
      <c r="P788" s="117">
        <f>SUM($E788,M788:O788)</f>
        <v>0</v>
      </c>
      <c r="Q788" s="304"/>
      <c r="R788" s="304"/>
      <c r="S788" s="27">
        <f t="shared" ref="S788:S824" si="493">SUM(P788:R788)</f>
        <v>0</v>
      </c>
      <c r="T788" s="425"/>
      <c r="U788" s="26"/>
      <c r="V788" s="424"/>
      <c r="W788" s="117">
        <f t="shared" ref="W788:W824" si="494">SUM($E788,T788:V788)</f>
        <v>0</v>
      </c>
      <c r="X788" s="426"/>
      <c r="Y788" s="424"/>
      <c r="Z788" s="304"/>
      <c r="AA788" s="424">
        <f t="shared" ref="AA788:AA824" si="495">SUM(W788:Z788)</f>
        <v>0</v>
      </c>
      <c r="AB788" s="422">
        <f t="shared" si="488"/>
        <v>779</v>
      </c>
    </row>
    <row r="789" spans="1:28" customFormat="1">
      <c r="A789" s="12">
        <f t="shared" si="485"/>
        <v>780</v>
      </c>
      <c r="B789" s="7" t="s">
        <v>194</v>
      </c>
      <c r="C789" s="162">
        <v>38</v>
      </c>
      <c r="D789" s="146" t="s">
        <v>195</v>
      </c>
      <c r="E789" s="180">
        <v>203759127</v>
      </c>
      <c r="F789" s="133"/>
      <c r="G789" s="28"/>
      <c r="H789" s="153"/>
      <c r="I789" s="163">
        <f t="shared" ref="I789:I790" si="496">SUM($E789,F789:H789)</f>
        <v>203759127</v>
      </c>
      <c r="J789" s="163">
        <v>508278168</v>
      </c>
      <c r="K789" s="163">
        <v>56346297</v>
      </c>
      <c r="L789" s="187">
        <f t="shared" ref="L789:L790" si="497">SUM(I789:K789)</f>
        <v>768383592</v>
      </c>
      <c r="M789" s="133"/>
      <c r="N789" s="6"/>
      <c r="O789" s="184"/>
      <c r="P789" s="180">
        <f t="shared" ref="P789:P807" si="498">SUM($E789,M789:O789)</f>
        <v>203759127</v>
      </c>
      <c r="Q789" s="163">
        <v>508278168</v>
      </c>
      <c r="R789" s="163">
        <v>56346297</v>
      </c>
      <c r="S789" s="188">
        <f t="shared" ref="S789:S807" si="499">SUM(P789:R789)</f>
        <v>768383592</v>
      </c>
      <c r="T789" s="133"/>
      <c r="U789" s="6"/>
      <c r="V789" s="184"/>
      <c r="W789" s="180">
        <f t="shared" si="494"/>
        <v>203759127</v>
      </c>
      <c r="X789" s="149">
        <v>508278168</v>
      </c>
      <c r="Y789" s="153"/>
      <c r="Z789" s="163">
        <v>56346297</v>
      </c>
      <c r="AA789" s="184">
        <f t="shared" si="495"/>
        <v>768383592</v>
      </c>
      <c r="AB789" s="422">
        <f t="shared" si="488"/>
        <v>780</v>
      </c>
    </row>
    <row r="790" spans="1:28" customFormat="1">
      <c r="A790" s="12">
        <f t="shared" si="485"/>
        <v>781</v>
      </c>
      <c r="B790" s="7"/>
      <c r="C790" s="162"/>
      <c r="D790" s="191" t="s">
        <v>434</v>
      </c>
      <c r="E790" s="180"/>
      <c r="F790" s="133"/>
      <c r="G790" s="28"/>
      <c r="H790" s="153"/>
      <c r="I790" s="163">
        <f t="shared" si="496"/>
        <v>0</v>
      </c>
      <c r="J790" s="163"/>
      <c r="K790" s="163"/>
      <c r="L790" s="187">
        <f t="shared" si="497"/>
        <v>0</v>
      </c>
      <c r="M790" s="133"/>
      <c r="N790" s="6"/>
      <c r="O790" s="184"/>
      <c r="P790" s="180">
        <f t="shared" si="498"/>
        <v>0</v>
      </c>
      <c r="Q790" s="180"/>
      <c r="R790" s="180"/>
      <c r="S790" s="188">
        <f t="shared" si="499"/>
        <v>0</v>
      </c>
      <c r="T790" s="133"/>
      <c r="U790" s="6"/>
      <c r="V790" s="184"/>
      <c r="W790" s="180">
        <f t="shared" si="494"/>
        <v>0</v>
      </c>
      <c r="X790" s="321"/>
      <c r="Y790" s="184"/>
      <c r="Z790" s="180"/>
      <c r="AA790" s="184">
        <f t="shared" si="495"/>
        <v>0</v>
      </c>
      <c r="AB790" s="422">
        <f t="shared" si="488"/>
        <v>781</v>
      </c>
    </row>
    <row r="791" spans="1:28" customFormat="1">
      <c r="A791" s="12">
        <f t="shared" si="485"/>
        <v>782</v>
      </c>
      <c r="B791" s="7"/>
      <c r="C791" s="162"/>
      <c r="D791" s="158" t="s">
        <v>652</v>
      </c>
      <c r="E791" s="163"/>
      <c r="F791" s="132"/>
      <c r="G791" s="129"/>
      <c r="H791" s="153"/>
      <c r="I791" s="163"/>
      <c r="J791" s="163"/>
      <c r="K791" s="163"/>
      <c r="L791" s="187"/>
      <c r="M791" s="133">
        <v>4519568</v>
      </c>
      <c r="N791" s="6"/>
      <c r="O791" s="184"/>
      <c r="P791" s="180">
        <f t="shared" si="498"/>
        <v>4519568</v>
      </c>
      <c r="Q791" s="180"/>
      <c r="R791" s="180"/>
      <c r="S791" s="188">
        <f t="shared" si="499"/>
        <v>4519568</v>
      </c>
      <c r="T791" s="133">
        <v>4519568</v>
      </c>
      <c r="U791" s="6"/>
      <c r="V791" s="184"/>
      <c r="W791" s="180">
        <f t="shared" si="494"/>
        <v>4519568</v>
      </c>
      <c r="X791" s="321"/>
      <c r="Y791" s="184"/>
      <c r="Z791" s="180"/>
      <c r="AA791" s="184">
        <f t="shared" si="495"/>
        <v>4519568</v>
      </c>
      <c r="AB791" s="422">
        <f t="shared" si="488"/>
        <v>782</v>
      </c>
    </row>
    <row r="792" spans="1:28" customFormat="1">
      <c r="A792" s="12">
        <f t="shared" si="485"/>
        <v>783</v>
      </c>
      <c r="B792" s="7"/>
      <c r="C792" s="162"/>
      <c r="D792" s="158" t="s">
        <v>653</v>
      </c>
      <c r="E792" s="163"/>
      <c r="F792" s="132"/>
      <c r="G792" s="129"/>
      <c r="H792" s="153"/>
      <c r="I792" s="163"/>
      <c r="J792" s="163"/>
      <c r="K792" s="163"/>
      <c r="L792" s="187"/>
      <c r="M792" s="133">
        <v>93615</v>
      </c>
      <c r="N792" s="6"/>
      <c r="O792" s="184"/>
      <c r="P792" s="180">
        <f t="shared" si="498"/>
        <v>93615</v>
      </c>
      <c r="Q792" s="180"/>
      <c r="R792" s="180"/>
      <c r="S792" s="188">
        <f t="shared" si="499"/>
        <v>93615</v>
      </c>
      <c r="T792" s="133">
        <v>93615</v>
      </c>
      <c r="U792" s="6"/>
      <c r="V792" s="184"/>
      <c r="W792" s="180">
        <f t="shared" si="494"/>
        <v>93615</v>
      </c>
      <c r="X792" s="321"/>
      <c r="Y792" s="184"/>
      <c r="Z792" s="180"/>
      <c r="AA792" s="184">
        <f t="shared" si="495"/>
        <v>93615</v>
      </c>
      <c r="AB792" s="422">
        <f t="shared" si="488"/>
        <v>783</v>
      </c>
    </row>
    <row r="793" spans="1:28" customFormat="1">
      <c r="A793" s="12">
        <f t="shared" si="485"/>
        <v>784</v>
      </c>
      <c r="B793" s="7"/>
      <c r="C793" s="162"/>
      <c r="D793" s="158" t="s">
        <v>654</v>
      </c>
      <c r="E793" s="163"/>
      <c r="F793" s="132"/>
      <c r="G793" s="129"/>
      <c r="H793" s="153"/>
      <c r="I793" s="163"/>
      <c r="J793" s="163"/>
      <c r="K793" s="163"/>
      <c r="L793" s="187"/>
      <c r="M793" s="133">
        <v>1513325</v>
      </c>
      <c r="N793" s="6"/>
      <c r="O793" s="184"/>
      <c r="P793" s="180">
        <f t="shared" si="498"/>
        <v>1513325</v>
      </c>
      <c r="Q793" s="180"/>
      <c r="R793" s="180"/>
      <c r="S793" s="188">
        <f t="shared" si="499"/>
        <v>1513325</v>
      </c>
      <c r="T793" s="133">
        <v>1513325</v>
      </c>
      <c r="U793" s="6"/>
      <c r="V793" s="184"/>
      <c r="W793" s="180">
        <f t="shared" si="494"/>
        <v>1513325</v>
      </c>
      <c r="X793" s="321"/>
      <c r="Y793" s="184"/>
      <c r="Z793" s="180"/>
      <c r="AA793" s="184">
        <f t="shared" si="495"/>
        <v>1513325</v>
      </c>
      <c r="AB793" s="422">
        <f t="shared" si="488"/>
        <v>784</v>
      </c>
    </row>
    <row r="794" spans="1:28" customFormat="1">
      <c r="A794" s="12">
        <f t="shared" si="485"/>
        <v>785</v>
      </c>
      <c r="B794" s="7"/>
      <c r="C794" s="162"/>
      <c r="D794" s="158" t="s">
        <v>655</v>
      </c>
      <c r="E794" s="163"/>
      <c r="F794" s="132"/>
      <c r="G794" s="129"/>
      <c r="H794" s="153"/>
      <c r="I794" s="163"/>
      <c r="J794" s="163"/>
      <c r="K794" s="163"/>
      <c r="L794" s="187"/>
      <c r="M794" s="133">
        <v>3010581</v>
      </c>
      <c r="N794" s="6"/>
      <c r="O794" s="184"/>
      <c r="P794" s="180">
        <f t="shared" si="498"/>
        <v>3010581</v>
      </c>
      <c r="Q794" s="180"/>
      <c r="R794" s="180"/>
      <c r="S794" s="188">
        <f t="shared" si="499"/>
        <v>3010581</v>
      </c>
      <c r="T794" s="133">
        <v>3010581</v>
      </c>
      <c r="U794" s="6"/>
      <c r="V794" s="184"/>
      <c r="W794" s="180">
        <f t="shared" si="494"/>
        <v>3010581</v>
      </c>
      <c r="X794" s="321"/>
      <c r="Y794" s="184"/>
      <c r="Z794" s="180"/>
      <c r="AA794" s="184">
        <f t="shared" si="495"/>
        <v>3010581</v>
      </c>
      <c r="AB794" s="422">
        <f t="shared" si="488"/>
        <v>785</v>
      </c>
    </row>
    <row r="795" spans="1:28" customFormat="1">
      <c r="A795" s="12">
        <f t="shared" si="485"/>
        <v>786</v>
      </c>
      <c r="B795" s="7"/>
      <c r="C795" s="162"/>
      <c r="D795" s="158" t="s">
        <v>656</v>
      </c>
      <c r="E795" s="163"/>
      <c r="F795" s="132"/>
      <c r="G795" s="129"/>
      <c r="H795" s="153"/>
      <c r="I795" s="163"/>
      <c r="J795" s="163"/>
      <c r="K795" s="163"/>
      <c r="L795" s="187"/>
      <c r="M795" s="133">
        <v>200000</v>
      </c>
      <c r="N795" s="6"/>
      <c r="O795" s="184"/>
      <c r="P795" s="180">
        <f t="shared" si="498"/>
        <v>200000</v>
      </c>
      <c r="Q795" s="180"/>
      <c r="R795" s="180"/>
      <c r="S795" s="188">
        <f t="shared" si="499"/>
        <v>200000</v>
      </c>
      <c r="T795" s="133">
        <v>200000</v>
      </c>
      <c r="U795" s="6"/>
      <c r="V795" s="184"/>
      <c r="W795" s="180">
        <f t="shared" si="494"/>
        <v>200000</v>
      </c>
      <c r="X795" s="321"/>
      <c r="Y795" s="184"/>
      <c r="Z795" s="180"/>
      <c r="AA795" s="184">
        <f t="shared" si="495"/>
        <v>200000</v>
      </c>
      <c r="AB795" s="422">
        <f t="shared" si="488"/>
        <v>786</v>
      </c>
    </row>
    <row r="796" spans="1:28" customFormat="1">
      <c r="A796" s="12">
        <f t="shared" si="485"/>
        <v>787</v>
      </c>
      <c r="B796" s="7"/>
      <c r="C796" s="162"/>
      <c r="D796" s="158" t="s">
        <v>657</v>
      </c>
      <c r="E796" s="163"/>
      <c r="F796" s="132"/>
      <c r="G796" s="129"/>
      <c r="H796" s="153"/>
      <c r="I796" s="163"/>
      <c r="J796" s="163"/>
      <c r="K796" s="163"/>
      <c r="L796" s="187"/>
      <c r="M796" s="133">
        <v>17500000</v>
      </c>
      <c r="N796" s="6">
        <v>17500000</v>
      </c>
      <c r="O796" s="184"/>
      <c r="P796" s="180">
        <f t="shared" si="498"/>
        <v>35000000</v>
      </c>
      <c r="Q796" s="180"/>
      <c r="R796" s="180"/>
      <c r="S796" s="188">
        <f t="shared" si="499"/>
        <v>35000000</v>
      </c>
      <c r="T796" s="133">
        <v>17500000</v>
      </c>
      <c r="U796" s="6">
        <v>17500000</v>
      </c>
      <c r="V796" s="184"/>
      <c r="W796" s="180">
        <f t="shared" si="494"/>
        <v>35000000</v>
      </c>
      <c r="X796" s="321"/>
      <c r="Y796" s="184"/>
      <c r="Z796" s="180"/>
      <c r="AA796" s="184">
        <f t="shared" si="495"/>
        <v>35000000</v>
      </c>
      <c r="AB796" s="422">
        <f t="shared" si="488"/>
        <v>787</v>
      </c>
    </row>
    <row r="797" spans="1:28" customFormat="1">
      <c r="A797" s="12">
        <f t="shared" si="485"/>
        <v>788</v>
      </c>
      <c r="B797" s="7"/>
      <c r="C797" s="162"/>
      <c r="D797" s="158" t="s">
        <v>658</v>
      </c>
      <c r="E797" s="163"/>
      <c r="F797" s="132"/>
      <c r="G797" s="129"/>
      <c r="H797" s="153"/>
      <c r="I797" s="163"/>
      <c r="J797" s="163"/>
      <c r="K797" s="163"/>
      <c r="L797" s="187"/>
      <c r="M797" s="133">
        <v>1511014</v>
      </c>
      <c r="N797" s="6"/>
      <c r="O797" s="184"/>
      <c r="P797" s="180">
        <f t="shared" si="498"/>
        <v>1511014</v>
      </c>
      <c r="Q797" s="180"/>
      <c r="R797" s="180"/>
      <c r="S797" s="188">
        <f t="shared" si="499"/>
        <v>1511014</v>
      </c>
      <c r="T797" s="133">
        <v>1511014</v>
      </c>
      <c r="U797" s="6"/>
      <c r="V797" s="184"/>
      <c r="W797" s="180">
        <f t="shared" si="494"/>
        <v>1511014</v>
      </c>
      <c r="X797" s="321"/>
      <c r="Y797" s="184"/>
      <c r="Z797" s="180"/>
      <c r="AA797" s="184">
        <f t="shared" si="495"/>
        <v>1511014</v>
      </c>
      <c r="AB797" s="422">
        <f t="shared" si="488"/>
        <v>788</v>
      </c>
    </row>
    <row r="798" spans="1:28" customFormat="1">
      <c r="A798" s="12">
        <f t="shared" si="485"/>
        <v>789</v>
      </c>
      <c r="B798" s="7"/>
      <c r="C798" s="162"/>
      <c r="D798" s="158" t="s">
        <v>659</v>
      </c>
      <c r="E798" s="163"/>
      <c r="F798" s="132"/>
      <c r="G798" s="129"/>
      <c r="H798" s="153"/>
      <c r="I798" s="163"/>
      <c r="J798" s="163"/>
      <c r="K798" s="163"/>
      <c r="L798" s="187"/>
      <c r="M798" s="133">
        <v>1080000</v>
      </c>
      <c r="N798" s="6"/>
      <c r="O798" s="184"/>
      <c r="P798" s="180">
        <f t="shared" si="498"/>
        <v>1080000</v>
      </c>
      <c r="Q798" s="180"/>
      <c r="R798" s="180"/>
      <c r="S798" s="188">
        <f t="shared" si="499"/>
        <v>1080000</v>
      </c>
      <c r="T798" s="133">
        <v>1080000</v>
      </c>
      <c r="U798" s="6"/>
      <c r="V798" s="184"/>
      <c r="W798" s="180">
        <f t="shared" si="494"/>
        <v>1080000</v>
      </c>
      <c r="X798" s="321"/>
      <c r="Y798" s="184"/>
      <c r="Z798" s="180"/>
      <c r="AA798" s="184">
        <f t="shared" si="495"/>
        <v>1080000</v>
      </c>
      <c r="AB798" s="422">
        <f t="shared" si="488"/>
        <v>789</v>
      </c>
    </row>
    <row r="799" spans="1:28" customFormat="1">
      <c r="A799" s="12">
        <f t="shared" si="485"/>
        <v>790</v>
      </c>
      <c r="B799" s="7"/>
      <c r="C799" s="162"/>
      <c r="D799" s="158" t="s">
        <v>660</v>
      </c>
      <c r="E799" s="163"/>
      <c r="F799" s="132"/>
      <c r="G799" s="129"/>
      <c r="H799" s="153"/>
      <c r="I799" s="163"/>
      <c r="J799" s="163"/>
      <c r="K799" s="163"/>
      <c r="L799" s="187"/>
      <c r="M799" s="133">
        <v>186250</v>
      </c>
      <c r="N799" s="6"/>
      <c r="O799" s="184"/>
      <c r="P799" s="180">
        <f t="shared" si="498"/>
        <v>186250</v>
      </c>
      <c r="Q799" s="180"/>
      <c r="R799" s="180"/>
      <c r="S799" s="188">
        <f t="shared" si="499"/>
        <v>186250</v>
      </c>
      <c r="T799" s="133">
        <v>186250</v>
      </c>
      <c r="U799" s="6"/>
      <c r="V799" s="184"/>
      <c r="W799" s="180">
        <f t="shared" si="494"/>
        <v>186250</v>
      </c>
      <c r="X799" s="321"/>
      <c r="Y799" s="184"/>
      <c r="Z799" s="180"/>
      <c r="AA799" s="184">
        <f t="shared" si="495"/>
        <v>186250</v>
      </c>
      <c r="AB799" s="422">
        <f t="shared" si="488"/>
        <v>790</v>
      </c>
    </row>
    <row r="800" spans="1:28" customFormat="1">
      <c r="A800" s="12">
        <f t="shared" si="485"/>
        <v>791</v>
      </c>
      <c r="B800" s="7"/>
      <c r="C800" s="162"/>
      <c r="D800" s="158" t="s">
        <v>661</v>
      </c>
      <c r="E800" s="163"/>
      <c r="F800" s="132"/>
      <c r="G800" s="129"/>
      <c r="H800" s="153"/>
      <c r="I800" s="163"/>
      <c r="J800" s="163"/>
      <c r="K800" s="163"/>
      <c r="L800" s="187"/>
      <c r="M800" s="133">
        <v>983500</v>
      </c>
      <c r="N800" s="6"/>
      <c r="O800" s="184"/>
      <c r="P800" s="180">
        <f t="shared" si="498"/>
        <v>983500</v>
      </c>
      <c r="Q800" s="180"/>
      <c r="R800" s="180"/>
      <c r="S800" s="188">
        <f t="shared" si="499"/>
        <v>983500</v>
      </c>
      <c r="T800" s="133">
        <v>983500</v>
      </c>
      <c r="U800" s="6"/>
      <c r="V800" s="184"/>
      <c r="W800" s="180">
        <f t="shared" si="494"/>
        <v>983500</v>
      </c>
      <c r="X800" s="321"/>
      <c r="Y800" s="184"/>
      <c r="Z800" s="180"/>
      <c r="AA800" s="184">
        <f t="shared" si="495"/>
        <v>983500</v>
      </c>
      <c r="AB800" s="422">
        <f t="shared" si="488"/>
        <v>791</v>
      </c>
    </row>
    <row r="801" spans="1:28" customFormat="1">
      <c r="A801" s="12">
        <f t="shared" si="485"/>
        <v>792</v>
      </c>
      <c r="B801" s="7"/>
      <c r="C801" s="162"/>
      <c r="D801" s="158" t="s">
        <v>662</v>
      </c>
      <c r="E801" s="163"/>
      <c r="F801" s="132"/>
      <c r="G801" s="129"/>
      <c r="H801" s="153"/>
      <c r="I801" s="163"/>
      <c r="J801" s="163"/>
      <c r="K801" s="163"/>
      <c r="L801" s="187"/>
      <c r="M801" s="133">
        <v>221305</v>
      </c>
      <c r="N801" s="6"/>
      <c r="O801" s="184"/>
      <c r="P801" s="180">
        <f t="shared" si="498"/>
        <v>221305</v>
      </c>
      <c r="Q801" s="180"/>
      <c r="R801" s="180"/>
      <c r="S801" s="188">
        <f t="shared" si="499"/>
        <v>221305</v>
      </c>
      <c r="T801" s="133">
        <v>221305</v>
      </c>
      <c r="U801" s="6"/>
      <c r="V801" s="184"/>
      <c r="W801" s="180">
        <f t="shared" si="494"/>
        <v>221305</v>
      </c>
      <c r="X801" s="321"/>
      <c r="Y801" s="184"/>
      <c r="Z801" s="180"/>
      <c r="AA801" s="184">
        <f t="shared" si="495"/>
        <v>221305</v>
      </c>
      <c r="AB801" s="422">
        <f t="shared" si="488"/>
        <v>792</v>
      </c>
    </row>
    <row r="802" spans="1:28" customFormat="1">
      <c r="A802" s="12">
        <f t="shared" si="485"/>
        <v>793</v>
      </c>
      <c r="B802" s="7"/>
      <c r="C802" s="162"/>
      <c r="D802" s="158" t="s">
        <v>663</v>
      </c>
      <c r="E802" s="163"/>
      <c r="F802" s="132"/>
      <c r="G802" s="129"/>
      <c r="H802" s="153"/>
      <c r="I802" s="163"/>
      <c r="J802" s="163"/>
      <c r="K802" s="163"/>
      <c r="L802" s="187"/>
      <c r="M802" s="133">
        <v>5100000</v>
      </c>
      <c r="N802" s="6"/>
      <c r="O802" s="184"/>
      <c r="P802" s="180">
        <f t="shared" si="498"/>
        <v>5100000</v>
      </c>
      <c r="Q802" s="180"/>
      <c r="R802" s="180"/>
      <c r="S802" s="188">
        <f t="shared" si="499"/>
        <v>5100000</v>
      </c>
      <c r="T802" s="133">
        <v>5100000</v>
      </c>
      <c r="U802" s="6"/>
      <c r="V802" s="184"/>
      <c r="W802" s="180">
        <f t="shared" si="494"/>
        <v>5100000</v>
      </c>
      <c r="X802" s="321"/>
      <c r="Y802" s="184"/>
      <c r="Z802" s="180"/>
      <c r="AA802" s="184">
        <f t="shared" si="495"/>
        <v>5100000</v>
      </c>
      <c r="AB802" s="422">
        <f t="shared" si="488"/>
        <v>793</v>
      </c>
    </row>
    <row r="803" spans="1:28" customFormat="1">
      <c r="A803" s="12">
        <f t="shared" si="485"/>
        <v>794</v>
      </c>
      <c r="B803" s="7"/>
      <c r="C803" s="162"/>
      <c r="D803" s="158" t="s">
        <v>664</v>
      </c>
      <c r="E803" s="163"/>
      <c r="F803" s="132"/>
      <c r="G803" s="129"/>
      <c r="H803" s="153"/>
      <c r="I803" s="163"/>
      <c r="J803" s="163"/>
      <c r="K803" s="163"/>
      <c r="L803" s="187"/>
      <c r="M803" s="133"/>
      <c r="N803" s="6">
        <v>800000</v>
      </c>
      <c r="O803" s="184"/>
      <c r="P803" s="180">
        <f t="shared" si="498"/>
        <v>800000</v>
      </c>
      <c r="Q803" s="180"/>
      <c r="R803" s="180"/>
      <c r="S803" s="188">
        <f t="shared" si="499"/>
        <v>800000</v>
      </c>
      <c r="T803" s="133"/>
      <c r="U803" s="6">
        <v>800000</v>
      </c>
      <c r="V803" s="184"/>
      <c r="W803" s="180">
        <f t="shared" si="494"/>
        <v>800000</v>
      </c>
      <c r="X803" s="321"/>
      <c r="Y803" s="184"/>
      <c r="Z803" s="180"/>
      <c r="AA803" s="184">
        <f t="shared" si="495"/>
        <v>800000</v>
      </c>
      <c r="AB803" s="422">
        <f t="shared" si="488"/>
        <v>794</v>
      </c>
    </row>
    <row r="804" spans="1:28" customFormat="1">
      <c r="A804" s="12">
        <f t="shared" si="485"/>
        <v>795</v>
      </c>
      <c r="B804" s="7"/>
      <c r="C804" s="162"/>
      <c r="D804" s="158" t="s">
        <v>665</v>
      </c>
      <c r="E804" s="163"/>
      <c r="F804" s="132"/>
      <c r="G804" s="129"/>
      <c r="H804" s="153"/>
      <c r="I804" s="163"/>
      <c r="J804" s="163"/>
      <c r="K804" s="163"/>
      <c r="L804" s="187"/>
      <c r="M804" s="133">
        <v>4648010</v>
      </c>
      <c r="N804" s="6"/>
      <c r="O804" s="184"/>
      <c r="P804" s="180">
        <f t="shared" si="498"/>
        <v>4648010</v>
      </c>
      <c r="Q804" s="180"/>
      <c r="R804" s="180"/>
      <c r="S804" s="188">
        <f t="shared" si="499"/>
        <v>4648010</v>
      </c>
      <c r="T804" s="133">
        <v>4648010</v>
      </c>
      <c r="U804" s="6"/>
      <c r="V804" s="184"/>
      <c r="W804" s="180">
        <f t="shared" si="494"/>
        <v>4648010</v>
      </c>
      <c r="X804" s="321"/>
      <c r="Y804" s="184"/>
      <c r="Z804" s="180"/>
      <c r="AA804" s="184">
        <f t="shared" si="495"/>
        <v>4648010</v>
      </c>
      <c r="AB804" s="422">
        <f t="shared" si="488"/>
        <v>795</v>
      </c>
    </row>
    <row r="805" spans="1:28" customFormat="1">
      <c r="A805" s="12">
        <f t="shared" si="485"/>
        <v>796</v>
      </c>
      <c r="B805" s="7"/>
      <c r="C805" s="162"/>
      <c r="D805" s="158" t="s">
        <v>666</v>
      </c>
      <c r="E805" s="163"/>
      <c r="F805" s="132"/>
      <c r="G805" s="129"/>
      <c r="H805" s="153"/>
      <c r="I805" s="163"/>
      <c r="J805" s="163"/>
      <c r="K805" s="163"/>
      <c r="L805" s="187"/>
      <c r="M805" s="133"/>
      <c r="N805" s="6">
        <v>1228250</v>
      </c>
      <c r="O805" s="184"/>
      <c r="P805" s="180">
        <f t="shared" si="498"/>
        <v>1228250</v>
      </c>
      <c r="Q805" s="180"/>
      <c r="R805" s="180"/>
      <c r="S805" s="188">
        <f t="shared" si="499"/>
        <v>1228250</v>
      </c>
      <c r="T805" s="133"/>
      <c r="U805" s="6">
        <v>1228250</v>
      </c>
      <c r="V805" s="184"/>
      <c r="W805" s="180">
        <f t="shared" si="494"/>
        <v>1228250</v>
      </c>
      <c r="X805" s="321"/>
      <c r="Y805" s="184"/>
      <c r="Z805" s="180"/>
      <c r="AA805" s="184">
        <f t="shared" si="495"/>
        <v>1228250</v>
      </c>
      <c r="AB805" s="422">
        <f t="shared" si="488"/>
        <v>796</v>
      </c>
    </row>
    <row r="806" spans="1:28" customFormat="1">
      <c r="A806" s="12">
        <f t="shared" si="485"/>
        <v>797</v>
      </c>
      <c r="B806" s="7"/>
      <c r="C806" s="162"/>
      <c r="D806" s="158" t="s">
        <v>667</v>
      </c>
      <c r="E806" s="163"/>
      <c r="F806" s="132"/>
      <c r="G806" s="129"/>
      <c r="H806" s="153"/>
      <c r="I806" s="163"/>
      <c r="J806" s="163"/>
      <c r="K806" s="163"/>
      <c r="L806" s="187"/>
      <c r="M806" s="133"/>
      <c r="N806" s="6">
        <v>3891550</v>
      </c>
      <c r="O806" s="184"/>
      <c r="P806" s="180">
        <f t="shared" si="498"/>
        <v>3891550</v>
      </c>
      <c r="Q806" s="180"/>
      <c r="R806" s="180"/>
      <c r="S806" s="188">
        <f t="shared" si="499"/>
        <v>3891550</v>
      </c>
      <c r="T806" s="133"/>
      <c r="U806" s="6">
        <v>3891550</v>
      </c>
      <c r="V806" s="184"/>
      <c r="W806" s="180">
        <f t="shared" si="494"/>
        <v>3891550</v>
      </c>
      <c r="X806" s="321"/>
      <c r="Y806" s="184"/>
      <c r="Z806" s="180"/>
      <c r="AA806" s="184">
        <f t="shared" si="495"/>
        <v>3891550</v>
      </c>
      <c r="AB806" s="422">
        <f t="shared" si="488"/>
        <v>797</v>
      </c>
    </row>
    <row r="807" spans="1:28" customFormat="1">
      <c r="A807" s="12">
        <f t="shared" si="485"/>
        <v>798</v>
      </c>
      <c r="B807" s="7"/>
      <c r="C807" s="162"/>
      <c r="D807" s="158" t="s">
        <v>668</v>
      </c>
      <c r="E807" s="163"/>
      <c r="F807" s="132"/>
      <c r="G807" s="129"/>
      <c r="H807" s="153"/>
      <c r="I807" s="163"/>
      <c r="J807" s="163"/>
      <c r="K807" s="163"/>
      <c r="L807" s="187"/>
      <c r="M807" s="133"/>
      <c r="N807" s="6">
        <v>1500000</v>
      </c>
      <c r="O807" s="184"/>
      <c r="P807" s="180">
        <f t="shared" si="498"/>
        <v>1500000</v>
      </c>
      <c r="Q807" s="180"/>
      <c r="R807" s="180"/>
      <c r="S807" s="188">
        <f t="shared" si="499"/>
        <v>1500000</v>
      </c>
      <c r="T807" s="133"/>
      <c r="U807" s="6">
        <v>1500000</v>
      </c>
      <c r="V807" s="184"/>
      <c r="W807" s="180">
        <f t="shared" si="494"/>
        <v>1500000</v>
      </c>
      <c r="X807" s="321"/>
      <c r="Y807" s="184"/>
      <c r="Z807" s="180"/>
      <c r="AA807" s="184">
        <f t="shared" si="495"/>
        <v>1500000</v>
      </c>
      <c r="AB807" s="422">
        <f t="shared" si="488"/>
        <v>798</v>
      </c>
    </row>
    <row r="808" spans="1:28" s="1" customFormat="1">
      <c r="A808" s="12">
        <f t="shared" si="485"/>
        <v>799</v>
      </c>
      <c r="B808" s="7"/>
      <c r="C808" s="7"/>
      <c r="D808" s="21"/>
      <c r="E808" s="117"/>
      <c r="F808" s="406"/>
      <c r="G808" s="6"/>
      <c r="H808" s="363"/>
      <c r="I808" s="117">
        <f t="shared" ref="I808:I823" si="500">SUM($E808,F808:H808)</f>
        <v>0</v>
      </c>
      <c r="J808" s="117"/>
      <c r="K808" s="117"/>
      <c r="L808" s="15">
        <f t="shared" si="492"/>
        <v>0</v>
      </c>
      <c r="M808" s="406"/>
      <c r="N808" s="6"/>
      <c r="O808" s="363"/>
      <c r="P808" s="117">
        <f t="shared" ref="P808:P823" si="501">SUM($E808,M808:O808)</f>
        <v>0</v>
      </c>
      <c r="Q808" s="117"/>
      <c r="R808" s="117"/>
      <c r="S808" s="15">
        <f t="shared" si="493"/>
        <v>0</v>
      </c>
      <c r="T808" s="133"/>
      <c r="U808" s="6"/>
      <c r="V808" s="184"/>
      <c r="W808" s="180">
        <f t="shared" si="494"/>
        <v>0</v>
      </c>
      <c r="X808" s="321"/>
      <c r="Y808" s="184"/>
      <c r="Z808" s="180"/>
      <c r="AA808" s="184">
        <f t="shared" si="495"/>
        <v>0</v>
      </c>
      <c r="AB808" s="422">
        <f t="shared" si="488"/>
        <v>799</v>
      </c>
    </row>
    <row r="809" spans="1:28" s="1" customFormat="1">
      <c r="A809" s="12">
        <f t="shared" si="485"/>
        <v>800</v>
      </c>
      <c r="B809" s="7"/>
      <c r="C809" s="7"/>
      <c r="D809" s="32" t="s">
        <v>167</v>
      </c>
      <c r="E809" s="117"/>
      <c r="F809" s="406"/>
      <c r="G809" s="6"/>
      <c r="H809" s="363"/>
      <c r="I809" s="117">
        <f t="shared" si="500"/>
        <v>0</v>
      </c>
      <c r="J809" s="117"/>
      <c r="K809" s="117"/>
      <c r="L809" s="15">
        <f t="shared" si="492"/>
        <v>0</v>
      </c>
      <c r="M809" s="406"/>
      <c r="N809" s="6"/>
      <c r="O809" s="363"/>
      <c r="P809" s="117">
        <f t="shared" si="501"/>
        <v>0</v>
      </c>
      <c r="Q809" s="117"/>
      <c r="R809" s="117"/>
      <c r="S809" s="15">
        <f t="shared" si="493"/>
        <v>0</v>
      </c>
      <c r="T809" s="133"/>
      <c r="U809" s="6"/>
      <c r="V809" s="184"/>
      <c r="W809" s="180">
        <f t="shared" si="494"/>
        <v>0</v>
      </c>
      <c r="X809" s="321"/>
      <c r="Y809" s="184"/>
      <c r="Z809" s="180"/>
      <c r="AA809" s="184">
        <f t="shared" si="495"/>
        <v>0</v>
      </c>
      <c r="AB809" s="422">
        <f t="shared" si="488"/>
        <v>800</v>
      </c>
    </row>
    <row r="810" spans="1:28" customFormat="1">
      <c r="A810" s="12">
        <f t="shared" si="485"/>
        <v>801</v>
      </c>
      <c r="B810" s="7"/>
      <c r="C810" s="162"/>
      <c r="D810" s="158" t="s">
        <v>652</v>
      </c>
      <c r="E810" s="180"/>
      <c r="F810" s="133"/>
      <c r="G810" s="28"/>
      <c r="H810" s="153"/>
      <c r="I810" s="163"/>
      <c r="J810" s="163"/>
      <c r="K810" s="163"/>
      <c r="L810" s="187"/>
      <c r="M810" s="133"/>
      <c r="N810" s="6"/>
      <c r="O810" s="184"/>
      <c r="P810" s="180">
        <f t="shared" si="501"/>
        <v>0</v>
      </c>
      <c r="Q810" s="180">
        <v>1506523</v>
      </c>
      <c r="R810" s="180"/>
      <c r="S810" s="188">
        <f t="shared" ref="S810:S820" si="502">SUM(P810:R810)</f>
        <v>1506523</v>
      </c>
      <c r="T810" s="133"/>
      <c r="U810" s="6"/>
      <c r="V810" s="184"/>
      <c r="W810" s="180">
        <f t="shared" si="494"/>
        <v>0</v>
      </c>
      <c r="X810" s="321">
        <v>1506523</v>
      </c>
      <c r="Y810" s="184"/>
      <c r="Z810" s="180"/>
      <c r="AA810" s="184">
        <f t="shared" si="495"/>
        <v>1506523</v>
      </c>
      <c r="AB810" s="422">
        <f t="shared" si="488"/>
        <v>801</v>
      </c>
    </row>
    <row r="811" spans="1:28" customFormat="1">
      <c r="A811" s="12">
        <f t="shared" si="485"/>
        <v>802</v>
      </c>
      <c r="B811" s="7"/>
      <c r="C811" s="162"/>
      <c r="D811" s="158" t="s">
        <v>653</v>
      </c>
      <c r="E811" s="180"/>
      <c r="F811" s="133"/>
      <c r="G811" s="28"/>
      <c r="H811" s="153"/>
      <c r="I811" s="163"/>
      <c r="J811" s="163"/>
      <c r="K811" s="163"/>
      <c r="L811" s="187"/>
      <c r="M811" s="133"/>
      <c r="N811" s="6"/>
      <c r="O811" s="184"/>
      <c r="P811" s="180">
        <f t="shared" si="501"/>
        <v>0</v>
      </c>
      <c r="Q811" s="180">
        <v>28822</v>
      </c>
      <c r="R811" s="180"/>
      <c r="S811" s="188">
        <f t="shared" si="502"/>
        <v>28822</v>
      </c>
      <c r="T811" s="133"/>
      <c r="U811" s="6"/>
      <c r="V811" s="184"/>
      <c r="W811" s="180">
        <f t="shared" si="494"/>
        <v>0</v>
      </c>
      <c r="X811" s="321">
        <v>28822</v>
      </c>
      <c r="Y811" s="184"/>
      <c r="Z811" s="180"/>
      <c r="AA811" s="184">
        <f t="shared" si="495"/>
        <v>28822</v>
      </c>
      <c r="AB811" s="422">
        <f t="shared" si="488"/>
        <v>802</v>
      </c>
    </row>
    <row r="812" spans="1:28" customFormat="1">
      <c r="A812" s="12">
        <f t="shared" si="485"/>
        <v>803</v>
      </c>
      <c r="B812" s="7"/>
      <c r="C812" s="162"/>
      <c r="D812" s="158" t="s">
        <v>654</v>
      </c>
      <c r="E812" s="180"/>
      <c r="F812" s="133"/>
      <c r="G812" s="28"/>
      <c r="H812" s="153"/>
      <c r="I812" s="163"/>
      <c r="J812" s="163"/>
      <c r="K812" s="163"/>
      <c r="L812" s="187"/>
      <c r="M812" s="133"/>
      <c r="N812" s="6"/>
      <c r="O812" s="184"/>
      <c r="P812" s="180">
        <f t="shared" si="501"/>
        <v>0</v>
      </c>
      <c r="Q812" s="180">
        <v>325466</v>
      </c>
      <c r="R812" s="180"/>
      <c r="S812" s="188">
        <f t="shared" si="502"/>
        <v>325466</v>
      </c>
      <c r="T812" s="133"/>
      <c r="U812" s="6"/>
      <c r="V812" s="184"/>
      <c r="W812" s="180">
        <f t="shared" si="494"/>
        <v>0</v>
      </c>
      <c r="X812" s="321">
        <v>325466</v>
      </c>
      <c r="Y812" s="184"/>
      <c r="Z812" s="180"/>
      <c r="AA812" s="184">
        <f t="shared" si="495"/>
        <v>325466</v>
      </c>
      <c r="AB812" s="422">
        <f t="shared" si="488"/>
        <v>803</v>
      </c>
    </row>
    <row r="813" spans="1:28" customFormat="1">
      <c r="A813" s="12">
        <f t="shared" si="485"/>
        <v>804</v>
      </c>
      <c r="B813" s="7"/>
      <c r="C813" s="162"/>
      <c r="D813" s="158" t="s">
        <v>655</v>
      </c>
      <c r="E813" s="180"/>
      <c r="F813" s="133"/>
      <c r="G813" s="28"/>
      <c r="H813" s="153"/>
      <c r="I813" s="163"/>
      <c r="J813" s="163"/>
      <c r="K813" s="163"/>
      <c r="L813" s="187"/>
      <c r="M813" s="133"/>
      <c r="N813" s="6"/>
      <c r="O813" s="184"/>
      <c r="P813" s="180">
        <f t="shared" si="501"/>
        <v>0</v>
      </c>
      <c r="Q813" s="180">
        <v>940341</v>
      </c>
      <c r="R813" s="180"/>
      <c r="S813" s="188">
        <f t="shared" si="502"/>
        <v>940341</v>
      </c>
      <c r="T813" s="133"/>
      <c r="U813" s="6"/>
      <c r="V813" s="184"/>
      <c r="W813" s="180">
        <f t="shared" si="494"/>
        <v>0</v>
      </c>
      <c r="X813" s="321">
        <v>940341</v>
      </c>
      <c r="Y813" s="184"/>
      <c r="Z813" s="180"/>
      <c r="AA813" s="184">
        <f t="shared" si="495"/>
        <v>940341</v>
      </c>
      <c r="AB813" s="422">
        <f t="shared" si="488"/>
        <v>804</v>
      </c>
    </row>
    <row r="814" spans="1:28" customFormat="1">
      <c r="A814" s="12">
        <f t="shared" si="485"/>
        <v>805</v>
      </c>
      <c r="B814" s="7"/>
      <c r="C814" s="162"/>
      <c r="D814" s="158" t="s">
        <v>656</v>
      </c>
      <c r="E814" s="180"/>
      <c r="F814" s="133"/>
      <c r="G814" s="28"/>
      <c r="H814" s="153"/>
      <c r="I814" s="163"/>
      <c r="J814" s="163"/>
      <c r="K814" s="163"/>
      <c r="L814" s="187"/>
      <c r="M814" s="133"/>
      <c r="N814" s="6"/>
      <c r="O814" s="184"/>
      <c r="P814" s="180">
        <f t="shared" si="501"/>
        <v>0</v>
      </c>
      <c r="Q814" s="180">
        <v>50000</v>
      </c>
      <c r="R814" s="180"/>
      <c r="S814" s="188">
        <f t="shared" si="502"/>
        <v>50000</v>
      </c>
      <c r="T814" s="133"/>
      <c r="U814" s="6"/>
      <c r="V814" s="184"/>
      <c r="W814" s="180">
        <f t="shared" si="494"/>
        <v>0</v>
      </c>
      <c r="X814" s="321">
        <v>50000</v>
      </c>
      <c r="Y814" s="184"/>
      <c r="Z814" s="180"/>
      <c r="AA814" s="184">
        <f t="shared" si="495"/>
        <v>50000</v>
      </c>
      <c r="AB814" s="422">
        <f t="shared" si="488"/>
        <v>805</v>
      </c>
    </row>
    <row r="815" spans="1:28" customFormat="1">
      <c r="A815" s="12">
        <f t="shared" si="485"/>
        <v>806</v>
      </c>
      <c r="B815" s="7"/>
      <c r="C815" s="162"/>
      <c r="D815" s="158" t="s">
        <v>658</v>
      </c>
      <c r="E815" s="180"/>
      <c r="F815" s="133"/>
      <c r="G815" s="28"/>
      <c r="H815" s="153"/>
      <c r="I815" s="163"/>
      <c r="J815" s="163"/>
      <c r="K815" s="163"/>
      <c r="L815" s="187"/>
      <c r="M815" s="133"/>
      <c r="N815" s="6"/>
      <c r="O815" s="184"/>
      <c r="P815" s="180">
        <f t="shared" si="501"/>
        <v>0</v>
      </c>
      <c r="Q815" s="180">
        <v>443220</v>
      </c>
      <c r="R815" s="180"/>
      <c r="S815" s="188">
        <f t="shared" si="502"/>
        <v>443220</v>
      </c>
      <c r="T815" s="133"/>
      <c r="U815" s="6"/>
      <c r="V815" s="184"/>
      <c r="W815" s="180">
        <f t="shared" si="494"/>
        <v>0</v>
      </c>
      <c r="X815" s="321">
        <v>443220</v>
      </c>
      <c r="Y815" s="184"/>
      <c r="Z815" s="180"/>
      <c r="AA815" s="184">
        <f t="shared" si="495"/>
        <v>443220</v>
      </c>
      <c r="AB815" s="422">
        <f t="shared" si="488"/>
        <v>806</v>
      </c>
    </row>
    <row r="816" spans="1:28" customFormat="1">
      <c r="A816" s="12">
        <f t="shared" si="485"/>
        <v>807</v>
      </c>
      <c r="B816" s="7"/>
      <c r="C816" s="162"/>
      <c r="D816" s="158" t="s">
        <v>660</v>
      </c>
      <c r="E816" s="180"/>
      <c r="F816" s="133"/>
      <c r="G816" s="28"/>
      <c r="H816" s="153"/>
      <c r="I816" s="163"/>
      <c r="J816" s="163"/>
      <c r="K816" s="163"/>
      <c r="L816" s="187"/>
      <c r="M816" s="133"/>
      <c r="N816" s="6"/>
      <c r="O816" s="184"/>
      <c r="P816" s="180">
        <f t="shared" si="501"/>
        <v>0</v>
      </c>
      <c r="Q816" s="180">
        <v>101750</v>
      </c>
      <c r="R816" s="180"/>
      <c r="S816" s="188">
        <f t="shared" si="502"/>
        <v>101750</v>
      </c>
      <c r="T816" s="133"/>
      <c r="U816" s="6"/>
      <c r="V816" s="184"/>
      <c r="W816" s="180">
        <f t="shared" si="494"/>
        <v>0</v>
      </c>
      <c r="X816" s="321">
        <v>101750</v>
      </c>
      <c r="Y816" s="184"/>
      <c r="Z816" s="180"/>
      <c r="AA816" s="184">
        <f t="shared" si="495"/>
        <v>101750</v>
      </c>
      <c r="AB816" s="422">
        <f t="shared" si="488"/>
        <v>807</v>
      </c>
    </row>
    <row r="817" spans="1:52" customFormat="1">
      <c r="A817" s="12">
        <f t="shared" si="485"/>
        <v>808</v>
      </c>
      <c r="B817" s="7"/>
      <c r="C817" s="162"/>
      <c r="D817" s="158" t="s">
        <v>661</v>
      </c>
      <c r="E817" s="180"/>
      <c r="F817" s="133"/>
      <c r="G817" s="28"/>
      <c r="H817" s="153"/>
      <c r="I817" s="163"/>
      <c r="J817" s="163"/>
      <c r="K817" s="163"/>
      <c r="L817" s="187"/>
      <c r="M817" s="133"/>
      <c r="N817" s="6"/>
      <c r="O817" s="184"/>
      <c r="P817" s="180">
        <f t="shared" si="501"/>
        <v>0</v>
      </c>
      <c r="Q817" s="180">
        <v>421500</v>
      </c>
      <c r="R817" s="180"/>
      <c r="S817" s="188">
        <f t="shared" si="502"/>
        <v>421500</v>
      </c>
      <c r="T817" s="133"/>
      <c r="U817" s="6"/>
      <c r="V817" s="184"/>
      <c r="W817" s="180">
        <f t="shared" si="494"/>
        <v>0</v>
      </c>
      <c r="X817" s="321">
        <v>421500</v>
      </c>
      <c r="Y817" s="184"/>
      <c r="Z817" s="180"/>
      <c r="AA817" s="184">
        <f t="shared" si="495"/>
        <v>421500</v>
      </c>
      <c r="AB817" s="422">
        <f t="shared" si="488"/>
        <v>808</v>
      </c>
    </row>
    <row r="818" spans="1:52" customFormat="1">
      <c r="A818" s="12">
        <f t="shared" si="485"/>
        <v>809</v>
      </c>
      <c r="B818" s="7"/>
      <c r="C818" s="162"/>
      <c r="D818" s="158" t="s">
        <v>662</v>
      </c>
      <c r="E818" s="180"/>
      <c r="F818" s="133"/>
      <c r="G818" s="28"/>
      <c r="H818" s="153"/>
      <c r="I818" s="163"/>
      <c r="J818" s="163"/>
      <c r="K818" s="163"/>
      <c r="L818" s="187"/>
      <c r="M818" s="133"/>
      <c r="N818" s="6"/>
      <c r="O818" s="184"/>
      <c r="P818" s="180">
        <f t="shared" si="501"/>
        <v>0</v>
      </c>
      <c r="Q818" s="180">
        <f>67682+146006</f>
        <v>213688</v>
      </c>
      <c r="R818" s="180"/>
      <c r="S818" s="188">
        <f t="shared" si="502"/>
        <v>213688</v>
      </c>
      <c r="T818" s="133"/>
      <c r="U818" s="6"/>
      <c r="V818" s="184"/>
      <c r="W818" s="180">
        <f t="shared" si="494"/>
        <v>0</v>
      </c>
      <c r="X818" s="321">
        <f>67682+146006</f>
        <v>213688</v>
      </c>
      <c r="Y818" s="184"/>
      <c r="Z818" s="180"/>
      <c r="AA818" s="184">
        <f t="shared" si="495"/>
        <v>213688</v>
      </c>
      <c r="AB818" s="422">
        <f t="shared" si="488"/>
        <v>809</v>
      </c>
    </row>
    <row r="819" spans="1:52" customFormat="1">
      <c r="A819" s="12">
        <f t="shared" si="485"/>
        <v>810</v>
      </c>
      <c r="B819" s="7"/>
      <c r="C819" s="162"/>
      <c r="D819" s="158" t="s">
        <v>665</v>
      </c>
      <c r="E819" s="163"/>
      <c r="F819" s="132"/>
      <c r="G819" s="129"/>
      <c r="H819" s="153"/>
      <c r="I819" s="163"/>
      <c r="J819" s="163"/>
      <c r="K819" s="163"/>
      <c r="L819" s="187"/>
      <c r="M819" s="133"/>
      <c r="N819" s="6"/>
      <c r="O819" s="184"/>
      <c r="P819" s="180">
        <f t="shared" si="501"/>
        <v>0</v>
      </c>
      <c r="Q819" s="180">
        <v>1644139</v>
      </c>
      <c r="R819" s="180"/>
      <c r="S819" s="188">
        <f t="shared" si="502"/>
        <v>1644139</v>
      </c>
      <c r="T819" s="133"/>
      <c r="U819" s="6"/>
      <c r="V819" s="184"/>
      <c r="W819" s="180">
        <f t="shared" si="494"/>
        <v>0</v>
      </c>
      <c r="X819" s="321">
        <v>1644139</v>
      </c>
      <c r="Y819" s="184"/>
      <c r="Z819" s="180"/>
      <c r="AA819" s="184">
        <f t="shared" si="495"/>
        <v>1644139</v>
      </c>
      <c r="AB819" s="422">
        <f t="shared" si="488"/>
        <v>810</v>
      </c>
    </row>
    <row r="820" spans="1:52" customFormat="1">
      <c r="A820" s="12">
        <f t="shared" si="485"/>
        <v>811</v>
      </c>
      <c r="B820" s="7"/>
      <c r="C820" s="162"/>
      <c r="D820" s="158" t="s">
        <v>666</v>
      </c>
      <c r="E820" s="163"/>
      <c r="F820" s="132"/>
      <c r="G820" s="129"/>
      <c r="H820" s="153"/>
      <c r="I820" s="163"/>
      <c r="J820" s="163"/>
      <c r="K820" s="163"/>
      <c r="L820" s="187"/>
      <c r="M820" s="133"/>
      <c r="N820" s="6"/>
      <c r="O820" s="184"/>
      <c r="P820" s="180">
        <f t="shared" si="501"/>
        <v>0</v>
      </c>
      <c r="Q820" s="180">
        <v>392750</v>
      </c>
      <c r="R820" s="180"/>
      <c r="S820" s="188">
        <f t="shared" si="502"/>
        <v>392750</v>
      </c>
      <c r="T820" s="133"/>
      <c r="U820" s="6"/>
      <c r="V820" s="184"/>
      <c r="W820" s="180">
        <f t="shared" si="494"/>
        <v>0</v>
      </c>
      <c r="X820" s="321">
        <v>392750</v>
      </c>
      <c r="Y820" s="184"/>
      <c r="Z820" s="180"/>
      <c r="AA820" s="184">
        <f t="shared" si="495"/>
        <v>392750</v>
      </c>
      <c r="AB820" s="422">
        <f t="shared" si="488"/>
        <v>811</v>
      </c>
    </row>
    <row r="821" spans="1:52" s="1" customFormat="1">
      <c r="A821" s="12">
        <f t="shared" si="485"/>
        <v>812</v>
      </c>
      <c r="B821" s="7"/>
      <c r="C821" s="7"/>
      <c r="D821" s="21"/>
      <c r="E821" s="117"/>
      <c r="F821" s="406"/>
      <c r="G821" s="6"/>
      <c r="H821" s="363"/>
      <c r="I821" s="117">
        <f t="shared" si="500"/>
        <v>0</v>
      </c>
      <c r="J821" s="117"/>
      <c r="K821" s="117"/>
      <c r="L821" s="15">
        <f t="shared" si="492"/>
        <v>0</v>
      </c>
      <c r="M821" s="406"/>
      <c r="N821" s="6"/>
      <c r="O821" s="363"/>
      <c r="P821" s="117">
        <f t="shared" si="501"/>
        <v>0</v>
      </c>
      <c r="Q821" s="117"/>
      <c r="R821" s="117"/>
      <c r="S821" s="15">
        <f t="shared" si="493"/>
        <v>0</v>
      </c>
      <c r="T821" s="406"/>
      <c r="U821" s="6"/>
      <c r="V821" s="363"/>
      <c r="W821" s="117">
        <f t="shared" si="494"/>
        <v>0</v>
      </c>
      <c r="X821" s="111"/>
      <c r="Y821" s="363"/>
      <c r="Z821" s="117"/>
      <c r="AA821" s="363">
        <f t="shared" si="495"/>
        <v>0</v>
      </c>
      <c r="AB821" s="422">
        <f t="shared" si="488"/>
        <v>812</v>
      </c>
    </row>
    <row r="822" spans="1:52" s="1" customFormat="1">
      <c r="A822" s="12">
        <f t="shared" si="485"/>
        <v>813</v>
      </c>
      <c r="B822" s="7"/>
      <c r="C822" s="7"/>
      <c r="D822" s="53" t="s">
        <v>63</v>
      </c>
      <c r="E822" s="117"/>
      <c r="F822" s="135"/>
      <c r="G822" s="70"/>
      <c r="H822" s="363"/>
      <c r="I822" s="117">
        <f t="shared" si="500"/>
        <v>0</v>
      </c>
      <c r="J822" s="117"/>
      <c r="K822" s="117"/>
      <c r="L822" s="15">
        <f t="shared" si="492"/>
        <v>0</v>
      </c>
      <c r="M822" s="135"/>
      <c r="N822" s="70"/>
      <c r="O822" s="363"/>
      <c r="P822" s="117">
        <f t="shared" si="501"/>
        <v>0</v>
      </c>
      <c r="Q822" s="117"/>
      <c r="R822" s="117"/>
      <c r="S822" s="15">
        <f t="shared" si="493"/>
        <v>0</v>
      </c>
      <c r="T822" s="135"/>
      <c r="U822" s="70"/>
      <c r="V822" s="363"/>
      <c r="W822" s="117">
        <f t="shared" si="494"/>
        <v>0</v>
      </c>
      <c r="X822" s="111"/>
      <c r="Y822" s="363"/>
      <c r="Z822" s="117"/>
      <c r="AA822" s="363">
        <f t="shared" si="495"/>
        <v>0</v>
      </c>
      <c r="AB822" s="422">
        <f t="shared" si="488"/>
        <v>813</v>
      </c>
    </row>
    <row r="823" spans="1:52" s="1" customFormat="1">
      <c r="A823" s="12">
        <f t="shared" si="485"/>
        <v>814</v>
      </c>
      <c r="B823" s="7"/>
      <c r="C823" s="7"/>
      <c r="D823" s="66"/>
      <c r="E823" s="117"/>
      <c r="F823" s="135"/>
      <c r="G823" s="70"/>
      <c r="H823" s="363"/>
      <c r="I823" s="117">
        <f t="shared" si="500"/>
        <v>0</v>
      </c>
      <c r="J823" s="117"/>
      <c r="K823" s="117"/>
      <c r="L823" s="15">
        <f t="shared" si="492"/>
        <v>0</v>
      </c>
      <c r="M823" s="135"/>
      <c r="N823" s="70"/>
      <c r="O823" s="363"/>
      <c r="P823" s="117">
        <f t="shared" si="501"/>
        <v>0</v>
      </c>
      <c r="Q823" s="117"/>
      <c r="R823" s="117"/>
      <c r="S823" s="15">
        <f t="shared" si="493"/>
        <v>0</v>
      </c>
      <c r="T823" s="135"/>
      <c r="U823" s="70"/>
      <c r="V823" s="363"/>
      <c r="W823" s="117">
        <f t="shared" si="494"/>
        <v>0</v>
      </c>
      <c r="X823" s="111"/>
      <c r="Y823" s="363"/>
      <c r="Z823" s="117"/>
      <c r="AA823" s="363">
        <f t="shared" si="495"/>
        <v>0</v>
      </c>
      <c r="AB823" s="422">
        <f t="shared" si="488"/>
        <v>814</v>
      </c>
    </row>
    <row r="824" spans="1:52" s="1" customFormat="1">
      <c r="A824" s="12">
        <f t="shared" si="485"/>
        <v>815</v>
      </c>
      <c r="B824" s="7"/>
      <c r="C824" s="7"/>
      <c r="D824" s="42"/>
      <c r="E824" s="117"/>
      <c r="F824" s="135"/>
      <c r="G824" s="70"/>
      <c r="H824" s="363"/>
      <c r="I824" s="117">
        <f>SUM($E824,F824:H824)</f>
        <v>0</v>
      </c>
      <c r="J824" s="117"/>
      <c r="K824" s="117"/>
      <c r="L824" s="15">
        <f t="shared" si="492"/>
        <v>0</v>
      </c>
      <c r="M824" s="135"/>
      <c r="N824" s="70"/>
      <c r="O824" s="363"/>
      <c r="P824" s="117">
        <f>SUM($E824,M824:O824)</f>
        <v>0</v>
      </c>
      <c r="Q824" s="117"/>
      <c r="R824" s="117"/>
      <c r="S824" s="15">
        <f t="shared" si="493"/>
        <v>0</v>
      </c>
      <c r="T824" s="135"/>
      <c r="U824" s="70"/>
      <c r="V824" s="363"/>
      <c r="W824" s="117">
        <f t="shared" si="494"/>
        <v>0</v>
      </c>
      <c r="X824" s="111"/>
      <c r="Y824" s="363"/>
      <c r="Z824" s="117"/>
      <c r="AA824" s="363">
        <f t="shared" si="495"/>
        <v>0</v>
      </c>
      <c r="AB824" s="422">
        <f t="shared" si="488"/>
        <v>815</v>
      </c>
    </row>
    <row r="825" spans="1:52" s="1" customFormat="1">
      <c r="A825" s="12">
        <f t="shared" si="485"/>
        <v>816</v>
      </c>
      <c r="B825" s="7"/>
      <c r="C825" s="7"/>
      <c r="D825" s="54" t="s">
        <v>40</v>
      </c>
      <c r="E825" s="314"/>
      <c r="F825" s="488">
        <f t="shared" ref="F825:AA825" si="503">SUBTOTAL(9,F790:F824)</f>
        <v>0</v>
      </c>
      <c r="G825" s="55">
        <f t="shared" si="503"/>
        <v>0</v>
      </c>
      <c r="H825" s="285">
        <f t="shared" si="503"/>
        <v>0</v>
      </c>
      <c r="I825" s="504">
        <f t="shared" si="503"/>
        <v>0</v>
      </c>
      <c r="J825" s="504">
        <f t="shared" si="503"/>
        <v>0</v>
      </c>
      <c r="K825" s="504">
        <f t="shared" si="503"/>
        <v>0</v>
      </c>
      <c r="L825" s="56">
        <f t="shared" si="503"/>
        <v>0</v>
      </c>
      <c r="M825" s="488">
        <f t="shared" si="503"/>
        <v>40567168</v>
      </c>
      <c r="N825" s="55">
        <f t="shared" si="503"/>
        <v>24919800</v>
      </c>
      <c r="O825" s="285">
        <f t="shared" si="503"/>
        <v>0</v>
      </c>
      <c r="P825" s="504">
        <f t="shared" si="503"/>
        <v>65486968</v>
      </c>
      <c r="Q825" s="504">
        <f t="shared" si="503"/>
        <v>6068199</v>
      </c>
      <c r="R825" s="504">
        <f t="shared" si="503"/>
        <v>0</v>
      </c>
      <c r="S825" s="56">
        <f t="shared" si="503"/>
        <v>71555167</v>
      </c>
      <c r="T825" s="488">
        <f t="shared" si="503"/>
        <v>40567168</v>
      </c>
      <c r="U825" s="55">
        <f t="shared" si="503"/>
        <v>24919800</v>
      </c>
      <c r="V825" s="285">
        <f t="shared" si="503"/>
        <v>0</v>
      </c>
      <c r="W825" s="504">
        <f t="shared" si="503"/>
        <v>65486968</v>
      </c>
      <c r="X825" s="492">
        <f t="shared" si="503"/>
        <v>6068199</v>
      </c>
      <c r="Y825" s="478"/>
      <c r="Z825" s="504">
        <f t="shared" si="503"/>
        <v>0</v>
      </c>
      <c r="AA825" s="478">
        <f t="shared" si="503"/>
        <v>71555167</v>
      </c>
      <c r="AB825" s="422">
        <f t="shared" si="488"/>
        <v>816</v>
      </c>
    </row>
    <row r="826" spans="1:52" s="1" customFormat="1" ht="15.6" thickBot="1">
      <c r="A826" s="12">
        <f t="shared" si="485"/>
        <v>817</v>
      </c>
      <c r="B826" s="22"/>
      <c r="C826" s="22"/>
      <c r="D826" s="23" t="s">
        <v>196</v>
      </c>
      <c r="E826" s="303"/>
      <c r="F826" s="476">
        <f>SUBTOTAL(9,F788:F825,$E789:$E789)</f>
        <v>203759127</v>
      </c>
      <c r="G826" s="577"/>
      <c r="H826" s="571"/>
      <c r="I826" s="315">
        <f>SUBTOTAL(9,I788:I825)</f>
        <v>203759127</v>
      </c>
      <c r="J826" s="315">
        <f>SUBTOTAL(9,J788:J825)</f>
        <v>508278168</v>
      </c>
      <c r="K826" s="315">
        <f>SUBTOTAL(9,K788:K825)</f>
        <v>56346297</v>
      </c>
      <c r="L826" s="561">
        <f>SUBTOTAL(9,L788:L825)</f>
        <v>768383592</v>
      </c>
      <c r="M826" s="476">
        <f>SUBTOTAL(9,M788:M825,$E789:$E789)</f>
        <v>244326295</v>
      </c>
      <c r="N826" s="577"/>
      <c r="O826" s="571"/>
      <c r="P826" s="315">
        <f>SUBTOTAL(9,P788:P825)</f>
        <v>269246095</v>
      </c>
      <c r="Q826" s="315">
        <f>SUBTOTAL(9,Q788:Q825)</f>
        <v>514346367</v>
      </c>
      <c r="R826" s="315">
        <f>SUBTOTAL(9,R788:R825)</f>
        <v>56346297</v>
      </c>
      <c r="S826" s="561">
        <f>SUBTOTAL(9,S788:S825)</f>
        <v>839938759</v>
      </c>
      <c r="T826" s="476">
        <f>SUBTOTAL(9,T788:T825,$E789:$E789)</f>
        <v>244326295</v>
      </c>
      <c r="U826" s="386"/>
      <c r="V826" s="477"/>
      <c r="W826" s="315">
        <f>SUBTOTAL(9,W788:W825)</f>
        <v>269246095</v>
      </c>
      <c r="X826" s="521">
        <f>SUBTOTAL(9,X788:X825)</f>
        <v>514346367</v>
      </c>
      <c r="Y826" s="522"/>
      <c r="Z826" s="534">
        <f>SUBTOTAL(9,Z788:Z825)</f>
        <v>56346297</v>
      </c>
      <c r="AA826" s="522">
        <f>SUBTOTAL(9,AA788:AA825)</f>
        <v>839938759</v>
      </c>
      <c r="AB826" s="422">
        <f t="shared" si="488"/>
        <v>817</v>
      </c>
    </row>
    <row r="827" spans="1:52" s="29" customFormat="1" ht="15.6" thickTop="1">
      <c r="A827" s="12">
        <f t="shared" si="485"/>
        <v>818</v>
      </c>
      <c r="B827" s="7"/>
      <c r="C827" s="7"/>
      <c r="D827" s="25"/>
      <c r="E827" s="304"/>
      <c r="F827" s="425"/>
      <c r="G827" s="26"/>
      <c r="H827" s="424"/>
      <c r="I827" s="117">
        <f t="shared" ref="I827:I839" si="504">SUM($E827,F827:H827)</f>
        <v>0</v>
      </c>
      <c r="J827" s="304"/>
      <c r="K827" s="304"/>
      <c r="L827" s="27">
        <f t="shared" ref="L827:L839" si="505">SUM(I827:K827)</f>
        <v>0</v>
      </c>
      <c r="M827" s="425"/>
      <c r="N827" s="26"/>
      <c r="O827" s="424"/>
      <c r="P827" s="117">
        <f t="shared" ref="P827:P839" si="506">SUM($E827,M827:O827)</f>
        <v>0</v>
      </c>
      <c r="Q827" s="304"/>
      <c r="R827" s="304"/>
      <c r="S827" s="27">
        <f t="shared" ref="S827:S839" si="507">SUM(P827:R827)</f>
        <v>0</v>
      </c>
      <c r="T827" s="425"/>
      <c r="U827" s="26"/>
      <c r="V827" s="424"/>
      <c r="W827" s="117">
        <f t="shared" ref="W827:W839" si="508">SUM($E827,T827:V827)</f>
        <v>0</v>
      </c>
      <c r="X827" s="426"/>
      <c r="Y827" s="424"/>
      <c r="Z827" s="304"/>
      <c r="AA827" s="424">
        <f t="shared" ref="AA827:AA839" si="509">SUM(W827:Z827)</f>
        <v>0</v>
      </c>
      <c r="AB827" s="422">
        <f t="shared" si="488"/>
        <v>818</v>
      </c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pans="1:52" customFormat="1">
      <c r="A828" s="12">
        <f t="shared" si="485"/>
        <v>819</v>
      </c>
      <c r="B828" s="7" t="s">
        <v>197</v>
      </c>
      <c r="C828" s="162">
        <v>39</v>
      </c>
      <c r="D828" s="146" t="s">
        <v>198</v>
      </c>
      <c r="E828" s="180">
        <v>4011040</v>
      </c>
      <c r="F828" s="133"/>
      <c r="G828" s="28"/>
      <c r="H828" s="153"/>
      <c r="I828" s="163">
        <f>SUM($E828,F828:H828)</f>
        <v>4011040</v>
      </c>
      <c r="J828" s="163">
        <v>9564818</v>
      </c>
      <c r="K828" s="163">
        <v>403000</v>
      </c>
      <c r="L828" s="187">
        <f>SUM(I828:K828)</f>
        <v>13978858</v>
      </c>
      <c r="M828" s="133"/>
      <c r="N828" s="6"/>
      <c r="O828" s="184"/>
      <c r="P828" s="180">
        <f>SUM($E828,M828:O828)</f>
        <v>4011040</v>
      </c>
      <c r="Q828" s="163">
        <v>9564818</v>
      </c>
      <c r="R828" s="163">
        <v>403000</v>
      </c>
      <c r="S828" s="188">
        <f>SUM(P828:R828)</f>
        <v>13978858</v>
      </c>
      <c r="T828" s="133"/>
      <c r="U828" s="6"/>
      <c r="V828" s="184"/>
      <c r="W828" s="180">
        <f t="shared" si="508"/>
        <v>4011040</v>
      </c>
      <c r="X828" s="149">
        <v>9564818</v>
      </c>
      <c r="Y828" s="153"/>
      <c r="Z828" s="163">
        <v>403000</v>
      </c>
      <c r="AA828" s="184">
        <f t="shared" si="509"/>
        <v>13978858</v>
      </c>
      <c r="AB828" s="422">
        <f t="shared" si="488"/>
        <v>819</v>
      </c>
    </row>
    <row r="829" spans="1:52" customFormat="1">
      <c r="A829" s="12">
        <f t="shared" si="485"/>
        <v>820</v>
      </c>
      <c r="B829" s="7"/>
      <c r="C829" s="162"/>
      <c r="D829" s="191" t="s">
        <v>434</v>
      </c>
      <c r="E829" s="180"/>
      <c r="F829" s="133"/>
      <c r="G829" s="28"/>
      <c r="H829" s="153"/>
      <c r="I829" s="163">
        <f>SUM($E829,F829:H829)</f>
        <v>0</v>
      </c>
      <c r="J829" s="163"/>
      <c r="K829" s="163"/>
      <c r="L829" s="187">
        <f>SUM(I829:K829)</f>
        <v>0</v>
      </c>
      <c r="M829" s="133"/>
      <c r="N829" s="6"/>
      <c r="O829" s="184"/>
      <c r="P829" s="180">
        <f>SUM($E829,M829:O829)</f>
        <v>0</v>
      </c>
      <c r="Q829" s="180"/>
      <c r="R829" s="180"/>
      <c r="S829" s="188">
        <f>SUM(P829:R829)</f>
        <v>0</v>
      </c>
      <c r="T829" s="133"/>
      <c r="U829" s="6"/>
      <c r="V829" s="184"/>
      <c r="W829" s="180">
        <f t="shared" si="508"/>
        <v>0</v>
      </c>
      <c r="X829" s="321"/>
      <c r="Y829" s="184"/>
      <c r="Z829" s="180"/>
      <c r="AA829" s="184">
        <f t="shared" si="509"/>
        <v>0</v>
      </c>
      <c r="AB829" s="422">
        <f t="shared" si="488"/>
        <v>820</v>
      </c>
    </row>
    <row r="830" spans="1:52" customFormat="1">
      <c r="A830" s="12">
        <f t="shared" si="485"/>
        <v>821</v>
      </c>
      <c r="B830" s="7"/>
      <c r="C830" s="162"/>
      <c r="D830" s="158" t="s">
        <v>674</v>
      </c>
      <c r="E830" s="163"/>
      <c r="F830" s="160">
        <v>350000</v>
      </c>
      <c r="G830" s="98"/>
      <c r="H830" s="153"/>
      <c r="I830" s="163">
        <f>SUM($E830,F830:H830)</f>
        <v>350000</v>
      </c>
      <c r="J830" s="163"/>
      <c r="K830" s="163"/>
      <c r="L830" s="187">
        <f>SUM(I830:K830)</f>
        <v>350000</v>
      </c>
      <c r="M830" s="112">
        <v>350000</v>
      </c>
      <c r="N830" s="6"/>
      <c r="O830" s="184"/>
      <c r="P830" s="180">
        <f>SUM($E830,M830:O830)</f>
        <v>350000</v>
      </c>
      <c r="Q830" s="180"/>
      <c r="R830" s="180"/>
      <c r="S830" s="188">
        <f>SUM(P830:R830)</f>
        <v>350000</v>
      </c>
      <c r="T830" s="112">
        <v>350000</v>
      </c>
      <c r="U830" s="6"/>
      <c r="V830" s="184"/>
      <c r="W830" s="180">
        <f t="shared" si="508"/>
        <v>350000</v>
      </c>
      <c r="X830" s="321"/>
      <c r="Y830" s="184"/>
      <c r="Z830" s="180"/>
      <c r="AA830" s="184">
        <f t="shared" si="509"/>
        <v>350000</v>
      </c>
      <c r="AB830" s="422">
        <f t="shared" si="488"/>
        <v>821</v>
      </c>
    </row>
    <row r="831" spans="1:52" customFormat="1">
      <c r="A831" s="12">
        <f t="shared" si="485"/>
        <v>822</v>
      </c>
      <c r="B831" s="7"/>
      <c r="C831" s="162"/>
      <c r="D831" s="158" t="s">
        <v>675</v>
      </c>
      <c r="E831" s="163"/>
      <c r="F831" s="160">
        <v>150000</v>
      </c>
      <c r="G831" s="98"/>
      <c r="H831" s="153"/>
      <c r="I831" s="163">
        <f t="shared" ref="I831:I832" si="510">SUM($E831,F831:H831)</f>
        <v>150000</v>
      </c>
      <c r="J831" s="163"/>
      <c r="K831" s="163"/>
      <c r="L831" s="187">
        <f t="shared" ref="L831:L832" si="511">SUM(I831:K831)</f>
        <v>150000</v>
      </c>
      <c r="M831" s="112">
        <v>150000</v>
      </c>
      <c r="N831" s="39"/>
      <c r="O831" s="184"/>
      <c r="P831" s="180">
        <f t="shared" ref="P831:P832" si="512">SUM($E831,M831:O831)</f>
        <v>150000</v>
      </c>
      <c r="Q831" s="180"/>
      <c r="R831" s="180"/>
      <c r="S831" s="188">
        <f t="shared" ref="S831:S832" si="513">SUM(P831:R831)</f>
        <v>150000</v>
      </c>
      <c r="T831" s="112">
        <v>150000</v>
      </c>
      <c r="U831" s="39"/>
      <c r="V831" s="184"/>
      <c r="W831" s="180">
        <f t="shared" si="508"/>
        <v>150000</v>
      </c>
      <c r="X831" s="321"/>
      <c r="Y831" s="184"/>
      <c r="Z831" s="180"/>
      <c r="AA831" s="184">
        <f t="shared" si="509"/>
        <v>150000</v>
      </c>
      <c r="AB831" s="422">
        <f t="shared" si="488"/>
        <v>822</v>
      </c>
    </row>
    <row r="832" spans="1:52" customFormat="1">
      <c r="A832" s="12">
        <f t="shared" si="485"/>
        <v>823</v>
      </c>
      <c r="B832" s="7"/>
      <c r="C832" s="162"/>
      <c r="D832" s="158" t="s">
        <v>676</v>
      </c>
      <c r="E832" s="163"/>
      <c r="F832" s="160"/>
      <c r="G832" s="98">
        <v>5101685</v>
      </c>
      <c r="H832" s="153"/>
      <c r="I832" s="163">
        <f t="shared" si="510"/>
        <v>5101685</v>
      </c>
      <c r="J832" s="163"/>
      <c r="K832" s="163"/>
      <c r="L832" s="187">
        <f t="shared" si="511"/>
        <v>5101685</v>
      </c>
      <c r="M832" s="112"/>
      <c r="N832" s="39">
        <v>5101685</v>
      </c>
      <c r="O832" s="184"/>
      <c r="P832" s="180">
        <f t="shared" si="512"/>
        <v>5101685</v>
      </c>
      <c r="Q832" s="180"/>
      <c r="R832" s="180"/>
      <c r="S832" s="188">
        <f t="shared" si="513"/>
        <v>5101685</v>
      </c>
      <c r="T832" s="112"/>
      <c r="U832" s="39">
        <v>5101685</v>
      </c>
      <c r="V832" s="184"/>
      <c r="W832" s="180">
        <f t="shared" si="508"/>
        <v>5101685</v>
      </c>
      <c r="X832" s="321"/>
      <c r="Y832" s="184"/>
      <c r="Z832" s="180"/>
      <c r="AA832" s="184">
        <f t="shared" si="509"/>
        <v>5101685</v>
      </c>
      <c r="AB832" s="422">
        <f t="shared" si="488"/>
        <v>823</v>
      </c>
    </row>
    <row r="833" spans="1:28" s="1" customFormat="1">
      <c r="A833" s="12">
        <f t="shared" si="485"/>
        <v>824</v>
      </c>
      <c r="B833" s="7"/>
      <c r="C833" s="7"/>
      <c r="D833" s="42"/>
      <c r="E833" s="117"/>
      <c r="F833" s="112"/>
      <c r="G833" s="39"/>
      <c r="H833" s="363"/>
      <c r="I833" s="117">
        <f t="shared" si="504"/>
        <v>0</v>
      </c>
      <c r="J833" s="117"/>
      <c r="K833" s="117"/>
      <c r="L833" s="15">
        <f t="shared" si="505"/>
        <v>0</v>
      </c>
      <c r="M833" s="112"/>
      <c r="N833" s="39"/>
      <c r="O833" s="363"/>
      <c r="P833" s="117">
        <f t="shared" si="506"/>
        <v>0</v>
      </c>
      <c r="Q833" s="117"/>
      <c r="R833" s="117"/>
      <c r="S833" s="15">
        <f t="shared" si="507"/>
        <v>0</v>
      </c>
      <c r="T833" s="112"/>
      <c r="U833" s="39"/>
      <c r="V833" s="184"/>
      <c r="W833" s="180">
        <f t="shared" si="508"/>
        <v>0</v>
      </c>
      <c r="X833" s="321"/>
      <c r="Y833" s="184"/>
      <c r="Z833" s="180"/>
      <c r="AA833" s="184">
        <f t="shared" si="509"/>
        <v>0</v>
      </c>
      <c r="AB833" s="422">
        <f t="shared" si="488"/>
        <v>824</v>
      </c>
    </row>
    <row r="834" spans="1:28" s="1" customFormat="1">
      <c r="A834" s="12">
        <f t="shared" si="485"/>
        <v>825</v>
      </c>
      <c r="B834" s="7"/>
      <c r="C834" s="7"/>
      <c r="D834" s="32" t="s">
        <v>62</v>
      </c>
      <c r="E834" s="117"/>
      <c r="F834" s="112"/>
      <c r="G834" s="39"/>
      <c r="H834" s="363"/>
      <c r="I834" s="117">
        <f t="shared" si="504"/>
        <v>0</v>
      </c>
      <c r="J834" s="117"/>
      <c r="K834" s="117"/>
      <c r="L834" s="15">
        <f t="shared" si="505"/>
        <v>0</v>
      </c>
      <c r="M834" s="112"/>
      <c r="N834" s="39"/>
      <c r="O834" s="363"/>
      <c r="P834" s="117">
        <f t="shared" si="506"/>
        <v>0</v>
      </c>
      <c r="Q834" s="117"/>
      <c r="R834" s="117"/>
      <c r="S834" s="15">
        <f t="shared" si="507"/>
        <v>0</v>
      </c>
      <c r="T834" s="112"/>
      <c r="U834" s="39"/>
      <c r="V834" s="184"/>
      <c r="W834" s="180">
        <f t="shared" si="508"/>
        <v>0</v>
      </c>
      <c r="X834" s="321"/>
      <c r="Y834" s="184"/>
      <c r="Z834" s="180"/>
      <c r="AA834" s="184">
        <f t="shared" si="509"/>
        <v>0</v>
      </c>
      <c r="AB834" s="422">
        <f t="shared" si="488"/>
        <v>825</v>
      </c>
    </row>
    <row r="835" spans="1:28" s="1" customFormat="1">
      <c r="A835" s="12">
        <f t="shared" si="485"/>
        <v>826</v>
      </c>
      <c r="B835" s="7"/>
      <c r="C835" s="7"/>
      <c r="D835" s="14"/>
      <c r="E835" s="117"/>
      <c r="F835" s="112"/>
      <c r="G835" s="39"/>
      <c r="H835" s="363"/>
      <c r="I835" s="117"/>
      <c r="J835" s="117"/>
      <c r="K835" s="117"/>
      <c r="L835" s="15"/>
      <c r="M835" s="112"/>
      <c r="N835" s="39"/>
      <c r="O835" s="363"/>
      <c r="P835" s="117"/>
      <c r="Q835" s="117"/>
      <c r="R835" s="117"/>
      <c r="S835" s="15"/>
      <c r="T835" s="112"/>
      <c r="U835" s="39"/>
      <c r="V835" s="184"/>
      <c r="W835" s="180">
        <f t="shared" si="508"/>
        <v>0</v>
      </c>
      <c r="X835" s="321"/>
      <c r="Y835" s="184"/>
      <c r="Z835" s="180"/>
      <c r="AA835" s="184">
        <f t="shared" si="509"/>
        <v>0</v>
      </c>
      <c r="AB835" s="422">
        <f t="shared" si="488"/>
        <v>826</v>
      </c>
    </row>
    <row r="836" spans="1:28" s="1" customFormat="1">
      <c r="A836" s="12">
        <f t="shared" si="485"/>
        <v>827</v>
      </c>
      <c r="B836" s="7"/>
      <c r="C836" s="7"/>
      <c r="D836" s="42"/>
      <c r="E836" s="117"/>
      <c r="F836" s="112"/>
      <c r="G836" s="39"/>
      <c r="H836" s="363"/>
      <c r="I836" s="117">
        <f t="shared" si="504"/>
        <v>0</v>
      </c>
      <c r="J836" s="117"/>
      <c r="K836" s="117"/>
      <c r="L836" s="15">
        <f t="shared" si="505"/>
        <v>0</v>
      </c>
      <c r="M836" s="112"/>
      <c r="N836" s="39"/>
      <c r="O836" s="363"/>
      <c r="P836" s="117">
        <f t="shared" si="506"/>
        <v>0</v>
      </c>
      <c r="Q836" s="117"/>
      <c r="R836" s="117"/>
      <c r="S836" s="15">
        <f t="shared" si="507"/>
        <v>0</v>
      </c>
      <c r="T836" s="112"/>
      <c r="U836" s="39"/>
      <c r="V836" s="184"/>
      <c r="W836" s="180">
        <f t="shared" si="508"/>
        <v>0</v>
      </c>
      <c r="X836" s="321"/>
      <c r="Y836" s="184"/>
      <c r="Z836" s="180"/>
      <c r="AA836" s="184">
        <f t="shared" si="509"/>
        <v>0</v>
      </c>
      <c r="AB836" s="422">
        <f t="shared" si="488"/>
        <v>827</v>
      </c>
    </row>
    <row r="837" spans="1:28" s="1" customFormat="1">
      <c r="A837" s="12">
        <f t="shared" si="485"/>
        <v>828</v>
      </c>
      <c r="B837" s="7"/>
      <c r="C837" s="7"/>
      <c r="D837" s="53" t="s">
        <v>63</v>
      </c>
      <c r="E837" s="117"/>
      <c r="F837" s="112"/>
      <c r="G837" s="39"/>
      <c r="H837" s="363"/>
      <c r="I837" s="117">
        <f t="shared" si="504"/>
        <v>0</v>
      </c>
      <c r="J837" s="117"/>
      <c r="K837" s="117"/>
      <c r="L837" s="15">
        <f t="shared" si="505"/>
        <v>0</v>
      </c>
      <c r="M837" s="112"/>
      <c r="N837" s="39"/>
      <c r="O837" s="363"/>
      <c r="P837" s="117">
        <f t="shared" si="506"/>
        <v>0</v>
      </c>
      <c r="Q837" s="117"/>
      <c r="R837" s="117"/>
      <c r="S837" s="15">
        <f t="shared" si="507"/>
        <v>0</v>
      </c>
      <c r="T837" s="112"/>
      <c r="U837" s="39"/>
      <c r="V837" s="363"/>
      <c r="W837" s="117">
        <f t="shared" si="508"/>
        <v>0</v>
      </c>
      <c r="X837" s="111"/>
      <c r="Y837" s="363"/>
      <c r="Z837" s="117"/>
      <c r="AA837" s="363">
        <f t="shared" si="509"/>
        <v>0</v>
      </c>
      <c r="AB837" s="422">
        <f t="shared" si="488"/>
        <v>828</v>
      </c>
    </row>
    <row r="838" spans="1:28" s="1" customFormat="1">
      <c r="A838" s="12">
        <f t="shared" si="485"/>
        <v>829</v>
      </c>
      <c r="B838" s="7"/>
      <c r="C838" s="7"/>
      <c r="D838" s="53"/>
      <c r="E838" s="117"/>
      <c r="F838" s="112"/>
      <c r="G838" s="39"/>
      <c r="H838" s="363"/>
      <c r="I838" s="117"/>
      <c r="J838" s="117"/>
      <c r="K838" s="117"/>
      <c r="L838" s="15"/>
      <c r="M838" s="112"/>
      <c r="N838" s="39"/>
      <c r="O838" s="363"/>
      <c r="P838" s="117"/>
      <c r="Q838" s="117"/>
      <c r="R838" s="117"/>
      <c r="S838" s="15"/>
      <c r="T838" s="112"/>
      <c r="U838" s="39"/>
      <c r="V838" s="363"/>
      <c r="W838" s="117">
        <f t="shared" si="508"/>
        <v>0</v>
      </c>
      <c r="X838" s="111"/>
      <c r="Y838" s="363"/>
      <c r="Z838" s="117"/>
      <c r="AA838" s="363">
        <f t="shared" si="509"/>
        <v>0</v>
      </c>
      <c r="AB838" s="422">
        <f t="shared" si="488"/>
        <v>829</v>
      </c>
    </row>
    <row r="839" spans="1:28" s="1" customFormat="1">
      <c r="A839" s="12">
        <f t="shared" si="485"/>
        <v>830</v>
      </c>
      <c r="B839" s="7"/>
      <c r="C839" s="7"/>
      <c r="D839" s="42"/>
      <c r="E839" s="117"/>
      <c r="F839" s="112"/>
      <c r="G839" s="39"/>
      <c r="H839" s="363"/>
      <c r="I839" s="117">
        <f t="shared" si="504"/>
        <v>0</v>
      </c>
      <c r="J839" s="117"/>
      <c r="K839" s="117"/>
      <c r="L839" s="15">
        <f t="shared" si="505"/>
        <v>0</v>
      </c>
      <c r="M839" s="112"/>
      <c r="N839" s="39"/>
      <c r="O839" s="363"/>
      <c r="P839" s="117">
        <f t="shared" si="506"/>
        <v>0</v>
      </c>
      <c r="Q839" s="117"/>
      <c r="R839" s="117"/>
      <c r="S839" s="15">
        <f t="shared" si="507"/>
        <v>0</v>
      </c>
      <c r="T839" s="112"/>
      <c r="U839" s="39"/>
      <c r="V839" s="363"/>
      <c r="W839" s="117">
        <f t="shared" si="508"/>
        <v>0</v>
      </c>
      <c r="X839" s="111"/>
      <c r="Y839" s="363"/>
      <c r="Z839" s="117"/>
      <c r="AA839" s="363">
        <f t="shared" si="509"/>
        <v>0</v>
      </c>
      <c r="AB839" s="422">
        <f t="shared" si="488"/>
        <v>830</v>
      </c>
    </row>
    <row r="840" spans="1:28" s="1" customFormat="1">
      <c r="A840" s="12">
        <f t="shared" si="485"/>
        <v>831</v>
      </c>
      <c r="B840" s="7"/>
      <c r="C840" s="7"/>
      <c r="D840" s="54" t="s">
        <v>40</v>
      </c>
      <c r="E840" s="314"/>
      <c r="F840" s="488">
        <f t="shared" ref="F840:L840" si="514">SUBTOTAL(9,F829:F839)</f>
        <v>500000</v>
      </c>
      <c r="G840" s="55">
        <f t="shared" si="514"/>
        <v>5101685</v>
      </c>
      <c r="H840" s="285">
        <f t="shared" si="514"/>
        <v>0</v>
      </c>
      <c r="I840" s="504">
        <f t="shared" si="514"/>
        <v>5601685</v>
      </c>
      <c r="J840" s="504">
        <f t="shared" si="514"/>
        <v>0</v>
      </c>
      <c r="K840" s="504">
        <f t="shared" si="514"/>
        <v>0</v>
      </c>
      <c r="L840" s="56">
        <f t="shared" si="514"/>
        <v>5601685</v>
      </c>
      <c r="M840" s="488">
        <f t="shared" ref="M840:S840" si="515">SUBTOTAL(9,M829:M839)</f>
        <v>500000</v>
      </c>
      <c r="N840" s="55">
        <f t="shared" si="515"/>
        <v>5101685</v>
      </c>
      <c r="O840" s="285">
        <f t="shared" si="515"/>
        <v>0</v>
      </c>
      <c r="P840" s="504">
        <f t="shared" si="515"/>
        <v>5601685</v>
      </c>
      <c r="Q840" s="504">
        <f t="shared" si="515"/>
        <v>0</v>
      </c>
      <c r="R840" s="504">
        <f t="shared" si="515"/>
        <v>0</v>
      </c>
      <c r="S840" s="56">
        <f t="shared" si="515"/>
        <v>5601685</v>
      </c>
      <c r="T840" s="488">
        <f>SUBTOTAL(9,T829:T839)</f>
        <v>500000</v>
      </c>
      <c r="U840" s="55">
        <f>SUBTOTAL(9,U829:U839)</f>
        <v>5101685</v>
      </c>
      <c r="V840" s="285">
        <f>SUBTOTAL(9,V829:V839)</f>
        <v>0</v>
      </c>
      <c r="W840" s="504">
        <f>SUBTOTAL(9,W829:W839)</f>
        <v>5601685</v>
      </c>
      <c r="X840" s="492">
        <f>SUBTOTAL(9,X829:X839)</f>
        <v>0</v>
      </c>
      <c r="Y840" s="478"/>
      <c r="Z840" s="504">
        <f>SUBTOTAL(9,Z829:Z839)</f>
        <v>0</v>
      </c>
      <c r="AA840" s="478">
        <f>SUBTOTAL(9,AA829:AA839)</f>
        <v>5601685</v>
      </c>
      <c r="AB840" s="422">
        <f t="shared" si="488"/>
        <v>831</v>
      </c>
    </row>
    <row r="841" spans="1:28" s="1" customFormat="1" ht="15.6" thickBot="1">
      <c r="A841" s="12">
        <f t="shared" ref="A841:A902" si="516">ROW()-9</f>
        <v>832</v>
      </c>
      <c r="B841" s="22"/>
      <c r="C841" s="22"/>
      <c r="D841" s="23" t="s">
        <v>199</v>
      </c>
      <c r="E841" s="303"/>
      <c r="F841" s="476">
        <f>SUBTOTAL(9,F827:F840,$E828:$E828)</f>
        <v>4511040</v>
      </c>
      <c r="G841" s="577"/>
      <c r="H841" s="571"/>
      <c r="I841" s="315">
        <f>SUBTOTAL(9,I827:I840)</f>
        <v>9612725</v>
      </c>
      <c r="J841" s="315">
        <f>SUBTOTAL(9,J827:J840)</f>
        <v>9564818</v>
      </c>
      <c r="K841" s="315">
        <f>SUBTOTAL(9,K827:K840)</f>
        <v>403000</v>
      </c>
      <c r="L841" s="561">
        <f>SUBTOTAL(9,L827:L840)</f>
        <v>19580543</v>
      </c>
      <c r="M841" s="476">
        <f>SUBTOTAL(9,M827:M840,$E828:$E828)</f>
        <v>4511040</v>
      </c>
      <c r="N841" s="577"/>
      <c r="O841" s="571"/>
      <c r="P841" s="315">
        <f>SUBTOTAL(9,P827:P840)</f>
        <v>9612725</v>
      </c>
      <c r="Q841" s="315">
        <f>SUBTOTAL(9,Q827:Q840)</f>
        <v>9564818</v>
      </c>
      <c r="R841" s="315">
        <f>SUBTOTAL(9,R827:R840)</f>
        <v>403000</v>
      </c>
      <c r="S841" s="561">
        <f>SUBTOTAL(9,S827:S840)</f>
        <v>19580543</v>
      </c>
      <c r="T841" s="476">
        <f>SUBTOTAL(9,T827:T840,$E828:$E828)</f>
        <v>4511040</v>
      </c>
      <c r="U841" s="386"/>
      <c r="V841" s="477"/>
      <c r="W841" s="315">
        <f>SUBTOTAL(9,W827:W840)</f>
        <v>9612725</v>
      </c>
      <c r="X841" s="521">
        <f>SUBTOTAL(9,X827:X840)</f>
        <v>9564818</v>
      </c>
      <c r="Y841" s="522"/>
      <c r="Z841" s="534">
        <f>SUBTOTAL(9,Z827:Z840)</f>
        <v>403000</v>
      </c>
      <c r="AA841" s="522">
        <f>SUBTOTAL(9,AA827:AA840)</f>
        <v>19580543</v>
      </c>
      <c r="AB841" s="422">
        <f t="shared" si="488"/>
        <v>832</v>
      </c>
    </row>
    <row r="842" spans="1:28" customFormat="1" ht="15.6" thickTop="1">
      <c r="A842" s="12">
        <f t="shared" si="516"/>
        <v>833</v>
      </c>
      <c r="B842" s="162"/>
      <c r="C842" s="162"/>
      <c r="D842" s="244"/>
      <c r="E842" s="210"/>
      <c r="F842" s="205"/>
      <c r="G842" s="206"/>
      <c r="H842" s="207"/>
      <c r="I842" s="163">
        <f t="shared" ref="I842:I852" si="517">SUM($E842,F842:H842)</f>
        <v>0</v>
      </c>
      <c r="J842" s="209"/>
      <c r="K842" s="209"/>
      <c r="L842" s="187">
        <f t="shared" ref="L842:L852" si="518">SUM(I842:K842)</f>
        <v>0</v>
      </c>
      <c r="M842" s="205"/>
      <c r="N842" s="26"/>
      <c r="O842" s="208"/>
      <c r="P842" s="180">
        <f t="shared" ref="P842:P852" si="519">SUM($E842,M842:O842)</f>
        <v>0</v>
      </c>
      <c r="Q842" s="210"/>
      <c r="R842" s="210"/>
      <c r="S842" s="188">
        <f t="shared" ref="S842:S852" si="520">SUM(P842:R842)</f>
        <v>0</v>
      </c>
      <c r="T842" s="205"/>
      <c r="U842" s="26"/>
      <c r="V842" s="208"/>
      <c r="W842" s="180">
        <f t="shared" ref="W842:W852" si="521">SUM($E842,T842:V842)</f>
        <v>0</v>
      </c>
      <c r="X842" s="472"/>
      <c r="Y842" s="208"/>
      <c r="Z842" s="210"/>
      <c r="AA842" s="184">
        <f t="shared" ref="AA842:AA852" si="522">SUM(W842:Z842)</f>
        <v>0</v>
      </c>
      <c r="AB842" s="422">
        <f t="shared" si="488"/>
        <v>833</v>
      </c>
    </row>
    <row r="843" spans="1:28" customFormat="1">
      <c r="A843" s="12">
        <f t="shared" si="516"/>
        <v>834</v>
      </c>
      <c r="B843" s="162" t="s">
        <v>932</v>
      </c>
      <c r="C843" s="162">
        <v>40</v>
      </c>
      <c r="D843" s="146" t="s">
        <v>933</v>
      </c>
      <c r="E843" s="180">
        <v>18846272</v>
      </c>
      <c r="F843" s="133"/>
      <c r="G843" s="28"/>
      <c r="H843" s="153"/>
      <c r="I843" s="163">
        <f t="shared" si="517"/>
        <v>18846272</v>
      </c>
      <c r="J843" s="163">
        <v>27349923</v>
      </c>
      <c r="K843" s="163">
        <v>6054297</v>
      </c>
      <c r="L843" s="187">
        <f t="shared" si="518"/>
        <v>52250492</v>
      </c>
      <c r="M843" s="133"/>
      <c r="N843" s="6"/>
      <c r="O843" s="184"/>
      <c r="P843" s="180">
        <f t="shared" si="519"/>
        <v>18846272</v>
      </c>
      <c r="Q843" s="163">
        <v>27349923</v>
      </c>
      <c r="R843" s="163">
        <v>6054297</v>
      </c>
      <c r="S843" s="188">
        <f t="shared" si="520"/>
        <v>52250492</v>
      </c>
      <c r="T843" s="133"/>
      <c r="U843" s="6"/>
      <c r="V843" s="184"/>
      <c r="W843" s="180">
        <f t="shared" si="521"/>
        <v>18846272</v>
      </c>
      <c r="X843" s="149">
        <v>27349923</v>
      </c>
      <c r="Y843" s="153"/>
      <c r="Z843" s="163">
        <v>6054297</v>
      </c>
      <c r="AA843" s="184">
        <f t="shared" si="522"/>
        <v>52250492</v>
      </c>
      <c r="AB843" s="422">
        <f t="shared" ref="AB843:AB904" si="523">A843</f>
        <v>834</v>
      </c>
    </row>
    <row r="844" spans="1:28" customFormat="1">
      <c r="A844" s="12">
        <f t="shared" si="516"/>
        <v>835</v>
      </c>
      <c r="B844" s="162"/>
      <c r="C844" s="162"/>
      <c r="D844" s="191" t="s">
        <v>434</v>
      </c>
      <c r="E844" s="180"/>
      <c r="F844" s="133"/>
      <c r="G844" s="28"/>
      <c r="H844" s="153"/>
      <c r="I844" s="163">
        <f t="shared" si="517"/>
        <v>0</v>
      </c>
      <c r="J844" s="163"/>
      <c r="K844" s="163"/>
      <c r="L844" s="187">
        <f t="shared" si="518"/>
        <v>0</v>
      </c>
      <c r="M844" s="133"/>
      <c r="N844" s="6"/>
      <c r="O844" s="184"/>
      <c r="P844" s="180">
        <f t="shared" si="519"/>
        <v>0</v>
      </c>
      <c r="Q844" s="180"/>
      <c r="R844" s="180"/>
      <c r="S844" s="188">
        <f t="shared" si="520"/>
        <v>0</v>
      </c>
      <c r="T844" s="133"/>
      <c r="U844" s="6"/>
      <c r="V844" s="184"/>
      <c r="W844" s="180">
        <f t="shared" si="521"/>
        <v>0</v>
      </c>
      <c r="X844" s="321"/>
      <c r="Y844" s="184"/>
      <c r="Z844" s="180"/>
      <c r="AA844" s="184">
        <f t="shared" si="522"/>
        <v>0</v>
      </c>
      <c r="AB844" s="422">
        <f t="shared" si="523"/>
        <v>835</v>
      </c>
    </row>
    <row r="845" spans="1:28" customFormat="1">
      <c r="A845" s="12">
        <f t="shared" si="516"/>
        <v>836</v>
      </c>
      <c r="B845" s="162"/>
      <c r="C845" s="162"/>
      <c r="D845" s="186" t="s">
        <v>934</v>
      </c>
      <c r="E845" s="180"/>
      <c r="F845" s="112"/>
      <c r="G845" s="39"/>
      <c r="H845" s="153"/>
      <c r="I845" s="163">
        <f t="shared" si="517"/>
        <v>0</v>
      </c>
      <c r="J845" s="163"/>
      <c r="K845" s="163"/>
      <c r="L845" s="187">
        <f t="shared" si="518"/>
        <v>0</v>
      </c>
      <c r="M845" s="112">
        <v>100000</v>
      </c>
      <c r="N845" s="39"/>
      <c r="O845" s="184"/>
      <c r="P845" s="180">
        <f t="shared" si="519"/>
        <v>100000</v>
      </c>
      <c r="Q845" s="180"/>
      <c r="R845" s="180"/>
      <c r="S845" s="188">
        <f t="shared" si="520"/>
        <v>100000</v>
      </c>
      <c r="T845" s="112">
        <v>100000</v>
      </c>
      <c r="U845" s="39"/>
      <c r="V845" s="184"/>
      <c r="W845" s="180">
        <f t="shared" si="521"/>
        <v>100000</v>
      </c>
      <c r="X845" s="321"/>
      <c r="Y845" s="184"/>
      <c r="Z845" s="180"/>
      <c r="AA845" s="184">
        <f t="shared" si="522"/>
        <v>100000</v>
      </c>
      <c r="AB845" s="422">
        <f t="shared" si="523"/>
        <v>836</v>
      </c>
    </row>
    <row r="846" spans="1:28" customFormat="1">
      <c r="A846" s="12">
        <f t="shared" si="516"/>
        <v>837</v>
      </c>
      <c r="B846" s="162"/>
      <c r="C846" s="162"/>
      <c r="D846" s="189"/>
      <c r="E846" s="180"/>
      <c r="F846" s="112"/>
      <c r="G846" s="39"/>
      <c r="H846" s="153"/>
      <c r="I846" s="163">
        <f t="shared" si="517"/>
        <v>0</v>
      </c>
      <c r="J846" s="163"/>
      <c r="K846" s="163"/>
      <c r="L846" s="187">
        <f t="shared" si="518"/>
        <v>0</v>
      </c>
      <c r="M846" s="112"/>
      <c r="N846" s="39"/>
      <c r="O846" s="184"/>
      <c r="P846" s="180">
        <f t="shared" si="519"/>
        <v>0</v>
      </c>
      <c r="Q846" s="180"/>
      <c r="R846" s="180"/>
      <c r="S846" s="188">
        <f t="shared" si="520"/>
        <v>0</v>
      </c>
      <c r="T846" s="112"/>
      <c r="U846" s="39"/>
      <c r="V846" s="184"/>
      <c r="W846" s="180">
        <f t="shared" si="521"/>
        <v>0</v>
      </c>
      <c r="X846" s="321"/>
      <c r="Y846" s="184"/>
      <c r="Z846" s="180"/>
      <c r="AA846" s="184">
        <f t="shared" si="522"/>
        <v>0</v>
      </c>
      <c r="AB846" s="422">
        <f t="shared" si="523"/>
        <v>837</v>
      </c>
    </row>
    <row r="847" spans="1:28" customFormat="1">
      <c r="A847" s="12">
        <f t="shared" si="516"/>
        <v>838</v>
      </c>
      <c r="B847" s="162"/>
      <c r="C847" s="162"/>
      <c r="D847" s="191" t="s">
        <v>716</v>
      </c>
      <c r="E847" s="180"/>
      <c r="F847" s="112"/>
      <c r="G847" s="39"/>
      <c r="H847" s="153"/>
      <c r="I847" s="163">
        <f t="shared" si="517"/>
        <v>0</v>
      </c>
      <c r="J847" s="163"/>
      <c r="K847" s="163"/>
      <c r="L847" s="187">
        <f t="shared" si="518"/>
        <v>0</v>
      </c>
      <c r="M847" s="112"/>
      <c r="N847" s="39"/>
      <c r="O847" s="184"/>
      <c r="P847" s="180">
        <f t="shared" si="519"/>
        <v>0</v>
      </c>
      <c r="Q847" s="180"/>
      <c r="R847" s="180"/>
      <c r="S847" s="188">
        <f t="shared" si="520"/>
        <v>0</v>
      </c>
      <c r="T847" s="112"/>
      <c r="U847" s="39"/>
      <c r="V847" s="184"/>
      <c r="W847" s="180">
        <f t="shared" si="521"/>
        <v>0</v>
      </c>
      <c r="X847" s="321"/>
      <c r="Y847" s="184"/>
      <c r="Z847" s="180"/>
      <c r="AA847" s="184">
        <f t="shared" si="522"/>
        <v>0</v>
      </c>
      <c r="AB847" s="422">
        <f t="shared" si="523"/>
        <v>838</v>
      </c>
    </row>
    <row r="848" spans="1:28" customFormat="1">
      <c r="A848" s="12">
        <f t="shared" si="516"/>
        <v>839</v>
      </c>
      <c r="B848" s="162"/>
      <c r="C848" s="162"/>
      <c r="D848" s="146"/>
      <c r="E848" s="180"/>
      <c r="F848" s="112"/>
      <c r="G848" s="39"/>
      <c r="H848" s="153"/>
      <c r="I848" s="163">
        <f t="shared" si="517"/>
        <v>0</v>
      </c>
      <c r="J848" s="163"/>
      <c r="K848" s="163"/>
      <c r="L848" s="187">
        <f t="shared" si="518"/>
        <v>0</v>
      </c>
      <c r="M848" s="112"/>
      <c r="N848" s="39"/>
      <c r="O848" s="184"/>
      <c r="P848" s="180">
        <f t="shared" si="519"/>
        <v>0</v>
      </c>
      <c r="Q848" s="180"/>
      <c r="R848" s="180"/>
      <c r="S848" s="188">
        <f t="shared" si="520"/>
        <v>0</v>
      </c>
      <c r="T848" s="112"/>
      <c r="U848" s="39"/>
      <c r="V848" s="184"/>
      <c r="W848" s="180">
        <f t="shared" si="521"/>
        <v>0</v>
      </c>
      <c r="X848" s="321"/>
      <c r="Y848" s="184"/>
      <c r="Z848" s="180"/>
      <c r="AA848" s="184">
        <f t="shared" si="522"/>
        <v>0</v>
      </c>
      <c r="AB848" s="422">
        <f t="shared" si="523"/>
        <v>839</v>
      </c>
    </row>
    <row r="849" spans="1:28" customFormat="1">
      <c r="A849" s="12">
        <f t="shared" si="516"/>
        <v>840</v>
      </c>
      <c r="B849" s="162"/>
      <c r="C849" s="162"/>
      <c r="D849" s="189"/>
      <c r="E849" s="180"/>
      <c r="F849" s="112"/>
      <c r="G849" s="39"/>
      <c r="H849" s="153"/>
      <c r="I849" s="163">
        <f t="shared" si="517"/>
        <v>0</v>
      </c>
      <c r="J849" s="163"/>
      <c r="K849" s="163"/>
      <c r="L849" s="187">
        <f t="shared" si="518"/>
        <v>0</v>
      </c>
      <c r="M849" s="112"/>
      <c r="N849" s="39"/>
      <c r="O849" s="184"/>
      <c r="P849" s="180">
        <f t="shared" si="519"/>
        <v>0</v>
      </c>
      <c r="Q849" s="180"/>
      <c r="R849" s="180"/>
      <c r="S849" s="188">
        <f t="shared" si="520"/>
        <v>0</v>
      </c>
      <c r="T849" s="112"/>
      <c r="U849" s="39"/>
      <c r="V849" s="184"/>
      <c r="W849" s="180">
        <f t="shared" si="521"/>
        <v>0</v>
      </c>
      <c r="X849" s="321"/>
      <c r="Y849" s="184"/>
      <c r="Z849" s="180"/>
      <c r="AA849" s="184">
        <f t="shared" si="522"/>
        <v>0</v>
      </c>
      <c r="AB849" s="422">
        <f t="shared" si="523"/>
        <v>840</v>
      </c>
    </row>
    <row r="850" spans="1:28" customFormat="1">
      <c r="A850" s="12">
        <f t="shared" si="516"/>
        <v>841</v>
      </c>
      <c r="B850" s="162"/>
      <c r="C850" s="162"/>
      <c r="D850" s="190" t="s">
        <v>575</v>
      </c>
      <c r="E850" s="180"/>
      <c r="F850" s="112"/>
      <c r="G850" s="39"/>
      <c r="H850" s="153"/>
      <c r="I850" s="163">
        <f t="shared" si="517"/>
        <v>0</v>
      </c>
      <c r="J850" s="163"/>
      <c r="K850" s="163"/>
      <c r="L850" s="187">
        <f t="shared" si="518"/>
        <v>0</v>
      </c>
      <c r="M850" s="112"/>
      <c r="N850" s="39"/>
      <c r="O850" s="184"/>
      <c r="P850" s="180">
        <f t="shared" si="519"/>
        <v>0</v>
      </c>
      <c r="Q850" s="180"/>
      <c r="R850" s="180"/>
      <c r="S850" s="188">
        <f t="shared" si="520"/>
        <v>0</v>
      </c>
      <c r="T850" s="112"/>
      <c r="U850" s="39"/>
      <c r="V850" s="184"/>
      <c r="W850" s="180">
        <f t="shared" si="521"/>
        <v>0</v>
      </c>
      <c r="X850" s="321"/>
      <c r="Y850" s="184"/>
      <c r="Z850" s="180"/>
      <c r="AA850" s="184">
        <f t="shared" si="522"/>
        <v>0</v>
      </c>
      <c r="AB850" s="422">
        <f t="shared" si="523"/>
        <v>841</v>
      </c>
    </row>
    <row r="851" spans="1:28" customFormat="1">
      <c r="A851" s="12">
        <f t="shared" si="516"/>
        <v>842</v>
      </c>
      <c r="B851" s="162"/>
      <c r="C851" s="162"/>
      <c r="D851" s="152"/>
      <c r="E851" s="180"/>
      <c r="F851" s="112"/>
      <c r="G851" s="39"/>
      <c r="H851" s="153"/>
      <c r="I851" s="163">
        <f t="shared" si="517"/>
        <v>0</v>
      </c>
      <c r="J851" s="163"/>
      <c r="K851" s="163"/>
      <c r="L851" s="187">
        <f t="shared" si="518"/>
        <v>0</v>
      </c>
      <c r="M851" s="112"/>
      <c r="N851" s="39"/>
      <c r="O851" s="184"/>
      <c r="P851" s="180">
        <f t="shared" si="519"/>
        <v>0</v>
      </c>
      <c r="Q851" s="180"/>
      <c r="R851" s="180"/>
      <c r="S851" s="188">
        <f t="shared" si="520"/>
        <v>0</v>
      </c>
      <c r="T851" s="112"/>
      <c r="U851" s="39"/>
      <c r="V851" s="184"/>
      <c r="W851" s="180">
        <f t="shared" si="521"/>
        <v>0</v>
      </c>
      <c r="X851" s="321"/>
      <c r="Y851" s="184"/>
      <c r="Z851" s="180"/>
      <c r="AA851" s="184">
        <f t="shared" si="522"/>
        <v>0</v>
      </c>
      <c r="AB851" s="422">
        <f t="shared" si="523"/>
        <v>842</v>
      </c>
    </row>
    <row r="852" spans="1:28" customFormat="1">
      <c r="A852" s="12">
        <f t="shared" si="516"/>
        <v>843</v>
      </c>
      <c r="B852" s="162"/>
      <c r="C852" s="162"/>
      <c r="D852" s="189"/>
      <c r="E852" s="180"/>
      <c r="F852" s="112"/>
      <c r="G852" s="39"/>
      <c r="H852" s="153"/>
      <c r="I852" s="163">
        <f t="shared" si="517"/>
        <v>0</v>
      </c>
      <c r="J852" s="163"/>
      <c r="K852" s="163"/>
      <c r="L852" s="187">
        <f t="shared" si="518"/>
        <v>0</v>
      </c>
      <c r="M852" s="112"/>
      <c r="N852" s="39"/>
      <c r="O852" s="184"/>
      <c r="P852" s="180">
        <f t="shared" si="519"/>
        <v>0</v>
      </c>
      <c r="Q852" s="180"/>
      <c r="R852" s="180"/>
      <c r="S852" s="188">
        <f t="shared" si="520"/>
        <v>0</v>
      </c>
      <c r="T852" s="112"/>
      <c r="U852" s="39"/>
      <c r="V852" s="184"/>
      <c r="W852" s="180">
        <f t="shared" si="521"/>
        <v>0</v>
      </c>
      <c r="X852" s="321"/>
      <c r="Y852" s="184"/>
      <c r="Z852" s="180"/>
      <c r="AA852" s="184">
        <f t="shared" si="522"/>
        <v>0</v>
      </c>
      <c r="AB852" s="422">
        <f t="shared" si="523"/>
        <v>843</v>
      </c>
    </row>
    <row r="853" spans="1:28" customFormat="1">
      <c r="A853" s="12">
        <f t="shared" si="516"/>
        <v>844</v>
      </c>
      <c r="B853" s="162"/>
      <c r="C853" s="162"/>
      <c r="D853" s="154" t="s">
        <v>40</v>
      </c>
      <c r="E853" s="219"/>
      <c r="F853" s="281">
        <f t="shared" ref="F853:AA853" si="524">SUBTOTAL(9,F844:F852)</f>
        <v>0</v>
      </c>
      <c r="G853" s="36">
        <f t="shared" si="524"/>
        <v>0</v>
      </c>
      <c r="H853" s="282">
        <f t="shared" si="524"/>
        <v>0</v>
      </c>
      <c r="I853" s="284">
        <f t="shared" si="524"/>
        <v>0</v>
      </c>
      <c r="J853" s="284">
        <f t="shared" si="524"/>
        <v>0</v>
      </c>
      <c r="K853" s="284">
        <f t="shared" si="524"/>
        <v>0</v>
      </c>
      <c r="L853" s="283">
        <f t="shared" si="524"/>
        <v>0</v>
      </c>
      <c r="M853" s="281">
        <f t="shared" si="524"/>
        <v>100000</v>
      </c>
      <c r="N853" s="55">
        <f t="shared" si="524"/>
        <v>0</v>
      </c>
      <c r="O853" s="285">
        <f t="shared" si="524"/>
        <v>0</v>
      </c>
      <c r="P853" s="286">
        <f t="shared" si="524"/>
        <v>100000</v>
      </c>
      <c r="Q853" s="286">
        <f t="shared" si="524"/>
        <v>0</v>
      </c>
      <c r="R853" s="286">
        <f t="shared" si="524"/>
        <v>0</v>
      </c>
      <c r="S853" s="591">
        <f t="shared" si="524"/>
        <v>100000</v>
      </c>
      <c r="T853" s="281">
        <f t="shared" si="524"/>
        <v>100000</v>
      </c>
      <c r="U853" s="55">
        <f t="shared" si="524"/>
        <v>0</v>
      </c>
      <c r="V853" s="285">
        <f t="shared" si="524"/>
        <v>0</v>
      </c>
      <c r="W853" s="286">
        <f t="shared" si="524"/>
        <v>100000</v>
      </c>
      <c r="X853" s="471">
        <f t="shared" si="524"/>
        <v>0</v>
      </c>
      <c r="Y853" s="473">
        <f t="shared" si="524"/>
        <v>0</v>
      </c>
      <c r="Z853" s="286">
        <f t="shared" si="524"/>
        <v>0</v>
      </c>
      <c r="AA853" s="473">
        <f t="shared" si="524"/>
        <v>100000</v>
      </c>
      <c r="AB853" s="422">
        <f t="shared" si="523"/>
        <v>844</v>
      </c>
    </row>
    <row r="854" spans="1:28" customFormat="1" ht="15.6" thickBot="1">
      <c r="A854" s="12">
        <f t="shared" si="516"/>
        <v>845</v>
      </c>
      <c r="B854" s="173"/>
      <c r="C854" s="173"/>
      <c r="D854" s="178" t="s">
        <v>959</v>
      </c>
      <c r="E854" s="316"/>
      <c r="F854" s="601">
        <f>SUBTOTAL(9,F842:F853,$E843:$E843)</f>
        <v>18846272</v>
      </c>
      <c r="G854" s="602"/>
      <c r="H854" s="603"/>
      <c r="I854" s="287">
        <f>SUBTOTAL(9,I842:I853)</f>
        <v>18846272</v>
      </c>
      <c r="J854" s="287">
        <f>SUBTOTAL(9,J842:J853)</f>
        <v>27349923</v>
      </c>
      <c r="K854" s="287">
        <f>SUBTOTAL(9,K842:K853)</f>
        <v>6054297</v>
      </c>
      <c r="L854" s="600">
        <f>SUBTOTAL(9,L842:L853)</f>
        <v>52250492</v>
      </c>
      <c r="M854" s="474">
        <f>SUBTOTAL(9,M842:M853,$E843:$E843)</f>
        <v>18946272</v>
      </c>
      <c r="N854" s="574"/>
      <c r="O854" s="573"/>
      <c r="P854" s="288">
        <f>SUBTOTAL(9,P842:P853)</f>
        <v>18946272</v>
      </c>
      <c r="Q854" s="288">
        <f>SUBTOTAL(9,Q842:Q853)</f>
        <v>27349923</v>
      </c>
      <c r="R854" s="288">
        <f>SUBTOTAL(9,R842:R853)</f>
        <v>6054297</v>
      </c>
      <c r="S854" s="592">
        <f>SUBTOTAL(9,S842:S853)</f>
        <v>52350492</v>
      </c>
      <c r="T854" s="474">
        <f>SUBTOTAL(9,T842:T853,$E843:$E843)</f>
        <v>18946272</v>
      </c>
      <c r="U854" s="467"/>
      <c r="V854" s="475"/>
      <c r="W854" s="288">
        <f>SUBTOTAL(9,W842:W853)</f>
        <v>18946272</v>
      </c>
      <c r="X854" s="526">
        <f>SUBTOTAL(9,X842:X853)</f>
        <v>27349923</v>
      </c>
      <c r="Y854" s="509">
        <f>SUBTOTAL(9,Y842:Y853)</f>
        <v>0</v>
      </c>
      <c r="Z854" s="536">
        <f>SUBTOTAL(9,Z842:Z853)</f>
        <v>6054297</v>
      </c>
      <c r="AA854" s="509">
        <f>SUBTOTAL(9,AA842:AA853)</f>
        <v>52350492</v>
      </c>
      <c r="AB854" s="422">
        <f t="shared" si="523"/>
        <v>845</v>
      </c>
    </row>
    <row r="855" spans="1:28" customFormat="1" ht="15.6" thickTop="1">
      <c r="A855" s="12">
        <f t="shared" si="516"/>
        <v>846</v>
      </c>
      <c r="B855" s="162"/>
      <c r="C855" s="162"/>
      <c r="D855" s="244"/>
      <c r="E855" s="210"/>
      <c r="F855" s="205"/>
      <c r="G855" s="206"/>
      <c r="H855" s="207"/>
      <c r="I855" s="163">
        <f>SUM($E855,F855:H855)</f>
        <v>0</v>
      </c>
      <c r="J855" s="209"/>
      <c r="K855" s="209"/>
      <c r="L855" s="187">
        <f>SUM(I855:K855)</f>
        <v>0</v>
      </c>
      <c r="M855" s="205"/>
      <c r="N855" s="26"/>
      <c r="O855" s="208"/>
      <c r="P855" s="180">
        <f>SUM($E855,M855:O855)</f>
        <v>0</v>
      </c>
      <c r="Q855" s="210"/>
      <c r="R855" s="210"/>
      <c r="S855" s="188">
        <f>SUM(P855:R855)</f>
        <v>0</v>
      </c>
      <c r="T855" s="205"/>
      <c r="U855" s="26"/>
      <c r="V855" s="208"/>
      <c r="W855" s="180">
        <f t="shared" ref="W855:W865" si="525">SUM($E855,T855:V855)</f>
        <v>0</v>
      </c>
      <c r="X855" s="472"/>
      <c r="Y855" s="208"/>
      <c r="Z855" s="210"/>
      <c r="AA855" s="184">
        <f t="shared" ref="AA855:AA865" si="526">SUM(W855:Z855)</f>
        <v>0</v>
      </c>
      <c r="AB855" s="422">
        <f t="shared" si="523"/>
        <v>846</v>
      </c>
    </row>
    <row r="856" spans="1:28" customFormat="1">
      <c r="A856" s="12">
        <f t="shared" si="516"/>
        <v>847</v>
      </c>
      <c r="B856" s="162" t="s">
        <v>935</v>
      </c>
      <c r="C856" s="162">
        <v>41</v>
      </c>
      <c r="D856" s="146" t="s">
        <v>936</v>
      </c>
      <c r="E856" s="180">
        <v>7982182</v>
      </c>
      <c r="F856" s="133"/>
      <c r="G856" s="28"/>
      <c r="H856" s="153"/>
      <c r="I856" s="163">
        <f>SUM($E856,F856:H856)</f>
        <v>7982182</v>
      </c>
      <c r="J856" s="163">
        <v>451680</v>
      </c>
      <c r="K856" s="163">
        <v>11027688</v>
      </c>
      <c r="L856" s="187">
        <f>SUM(I856:K856)</f>
        <v>19461550</v>
      </c>
      <c r="M856" s="133"/>
      <c r="N856" s="6"/>
      <c r="O856" s="184"/>
      <c r="P856" s="180">
        <f>SUM($E856,M856:O856)</f>
        <v>7982182</v>
      </c>
      <c r="Q856" s="163">
        <v>451680</v>
      </c>
      <c r="R856" s="163">
        <v>11027688</v>
      </c>
      <c r="S856" s="188">
        <f>SUM(P856:R856)</f>
        <v>19461550</v>
      </c>
      <c r="T856" s="133"/>
      <c r="U856" s="6"/>
      <c r="V856" s="184"/>
      <c r="W856" s="180">
        <f t="shared" si="525"/>
        <v>7982182</v>
      </c>
      <c r="X856" s="149">
        <v>451680</v>
      </c>
      <c r="Y856" s="153"/>
      <c r="Z856" s="163">
        <v>11027688</v>
      </c>
      <c r="AA856" s="184">
        <f t="shared" si="526"/>
        <v>19461550</v>
      </c>
      <c r="AB856" s="422">
        <f t="shared" si="523"/>
        <v>847</v>
      </c>
    </row>
    <row r="857" spans="1:28" customFormat="1">
      <c r="A857" s="12">
        <f t="shared" si="516"/>
        <v>848</v>
      </c>
      <c r="B857" s="162"/>
      <c r="C857" s="162"/>
      <c r="D857" s="191" t="s">
        <v>434</v>
      </c>
      <c r="E857" s="180"/>
      <c r="F857" s="133"/>
      <c r="G857" s="28"/>
      <c r="H857" s="153"/>
      <c r="I857" s="163">
        <f>SUM($E857,F857:H857)</f>
        <v>0</v>
      </c>
      <c r="J857" s="163"/>
      <c r="K857" s="163"/>
      <c r="L857" s="187">
        <f>SUM(I857:K857)</f>
        <v>0</v>
      </c>
      <c r="M857" s="133"/>
      <c r="N857" s="6"/>
      <c r="O857" s="184"/>
      <c r="P857" s="180">
        <f>SUM($E857,M857:O857)</f>
        <v>0</v>
      </c>
      <c r="Q857" s="180"/>
      <c r="R857" s="180"/>
      <c r="S857" s="188">
        <f>SUM(P857:R857)</f>
        <v>0</v>
      </c>
      <c r="T857" s="133"/>
      <c r="U857" s="6"/>
      <c r="V857" s="184"/>
      <c r="W857" s="180">
        <f t="shared" si="525"/>
        <v>0</v>
      </c>
      <c r="X857" s="321"/>
      <c r="Y857" s="184"/>
      <c r="Z857" s="180"/>
      <c r="AA857" s="184">
        <f t="shared" si="526"/>
        <v>0</v>
      </c>
      <c r="AB857" s="422">
        <f t="shared" si="523"/>
        <v>848</v>
      </c>
    </row>
    <row r="858" spans="1:28" customFormat="1">
      <c r="A858" s="12">
        <f t="shared" si="516"/>
        <v>849</v>
      </c>
      <c r="B858" s="162"/>
      <c r="C858" s="162"/>
      <c r="D858" s="158" t="s">
        <v>937</v>
      </c>
      <c r="E858" s="163"/>
      <c r="F858" s="132">
        <v>1300000</v>
      </c>
      <c r="G858" s="28"/>
      <c r="H858" s="153"/>
      <c r="I858" s="163">
        <f>SUM($E858,F858:H858)</f>
        <v>1300000</v>
      </c>
      <c r="J858" s="163"/>
      <c r="K858" s="163"/>
      <c r="L858" s="187">
        <f>SUM(I858:K858)</f>
        <v>1300000</v>
      </c>
      <c r="M858" s="133">
        <v>1300000</v>
      </c>
      <c r="N858" s="6"/>
      <c r="O858" s="184"/>
      <c r="P858" s="180">
        <f>SUM($E858,M858:O858)</f>
        <v>1300000</v>
      </c>
      <c r="Q858" s="180"/>
      <c r="R858" s="180"/>
      <c r="S858" s="188">
        <f>SUM(P858:R858)</f>
        <v>1300000</v>
      </c>
      <c r="T858" s="133">
        <v>1300000</v>
      </c>
      <c r="U858" s="6"/>
      <c r="V858" s="184"/>
      <c r="W858" s="180">
        <f t="shared" si="525"/>
        <v>1300000</v>
      </c>
      <c r="X858" s="321"/>
      <c r="Y858" s="184"/>
      <c r="Z858" s="180"/>
      <c r="AA858" s="184">
        <f t="shared" si="526"/>
        <v>1300000</v>
      </c>
      <c r="AB858" s="422">
        <f t="shared" si="523"/>
        <v>849</v>
      </c>
    </row>
    <row r="859" spans="1:28" customFormat="1">
      <c r="A859" s="12">
        <f t="shared" si="516"/>
        <v>850</v>
      </c>
      <c r="B859" s="162"/>
      <c r="C859" s="162"/>
      <c r="D859" s="189"/>
      <c r="E859" s="180"/>
      <c r="F859" s="112"/>
      <c r="G859" s="39"/>
      <c r="H859" s="153"/>
      <c r="I859" s="163">
        <f t="shared" ref="I859:I865" si="527">SUM($E859,F859:H859)</f>
        <v>0</v>
      </c>
      <c r="J859" s="163"/>
      <c r="K859" s="163"/>
      <c r="L859" s="187">
        <f t="shared" ref="L859:L860" si="528">SUM(I859:K859)</f>
        <v>0</v>
      </c>
      <c r="M859" s="112"/>
      <c r="N859" s="39"/>
      <c r="O859" s="184"/>
      <c r="P859" s="180">
        <f t="shared" ref="P859:P865" si="529">SUM($E859,M859:O859)</f>
        <v>0</v>
      </c>
      <c r="Q859" s="180"/>
      <c r="R859" s="180"/>
      <c r="S859" s="188">
        <f t="shared" ref="S859:S865" si="530">SUM(P859:R859)</f>
        <v>0</v>
      </c>
      <c r="T859" s="112"/>
      <c r="U859" s="39"/>
      <c r="V859" s="184"/>
      <c r="W859" s="180">
        <f t="shared" si="525"/>
        <v>0</v>
      </c>
      <c r="X859" s="321"/>
      <c r="Y859" s="184"/>
      <c r="Z859" s="180"/>
      <c r="AA859" s="184">
        <f t="shared" si="526"/>
        <v>0</v>
      </c>
      <c r="AB859" s="422">
        <f t="shared" si="523"/>
        <v>850</v>
      </c>
    </row>
    <row r="860" spans="1:28" customFormat="1">
      <c r="A860" s="12">
        <f t="shared" si="516"/>
        <v>851</v>
      </c>
      <c r="B860" s="162"/>
      <c r="C860" s="162"/>
      <c r="D860" s="191" t="s">
        <v>716</v>
      </c>
      <c r="E860" s="180"/>
      <c r="F860" s="112"/>
      <c r="G860" s="39"/>
      <c r="H860" s="153"/>
      <c r="I860" s="163">
        <f t="shared" si="527"/>
        <v>0</v>
      </c>
      <c r="J860" s="163"/>
      <c r="K860" s="163"/>
      <c r="L860" s="187">
        <f t="shared" si="528"/>
        <v>0</v>
      </c>
      <c r="M860" s="112"/>
      <c r="N860" s="39"/>
      <c r="O860" s="184"/>
      <c r="P860" s="180">
        <f t="shared" si="529"/>
        <v>0</v>
      </c>
      <c r="Q860" s="180"/>
      <c r="R860" s="180"/>
      <c r="S860" s="188">
        <f t="shared" si="530"/>
        <v>0</v>
      </c>
      <c r="T860" s="112"/>
      <c r="U860" s="39"/>
      <c r="V860" s="184"/>
      <c r="W860" s="180">
        <f t="shared" si="525"/>
        <v>0</v>
      </c>
      <c r="X860" s="321"/>
      <c r="Y860" s="184"/>
      <c r="Z860" s="180"/>
      <c r="AA860" s="184">
        <f t="shared" si="526"/>
        <v>0</v>
      </c>
      <c r="AB860" s="422">
        <f t="shared" si="523"/>
        <v>851</v>
      </c>
    </row>
    <row r="861" spans="1:28" customFormat="1">
      <c r="A861" s="12">
        <f t="shared" si="516"/>
        <v>852</v>
      </c>
      <c r="B861" s="162"/>
      <c r="C861" s="162"/>
      <c r="D861" s="146"/>
      <c r="E861" s="180"/>
      <c r="F861" s="112"/>
      <c r="G861" s="39"/>
      <c r="H861" s="153"/>
      <c r="I861" s="163">
        <f t="shared" si="527"/>
        <v>0</v>
      </c>
      <c r="J861" s="163"/>
      <c r="K861" s="163"/>
      <c r="L861" s="187">
        <f>SUM(I861:K861)</f>
        <v>0</v>
      </c>
      <c r="M861" s="112"/>
      <c r="N861" s="39"/>
      <c r="O861" s="184"/>
      <c r="P861" s="180">
        <f t="shared" si="529"/>
        <v>0</v>
      </c>
      <c r="Q861" s="180"/>
      <c r="R861" s="180"/>
      <c r="S861" s="188">
        <f t="shared" si="530"/>
        <v>0</v>
      </c>
      <c r="T861" s="112"/>
      <c r="U861" s="39"/>
      <c r="V861" s="184"/>
      <c r="W861" s="180">
        <f t="shared" si="525"/>
        <v>0</v>
      </c>
      <c r="X861" s="321"/>
      <c r="Y861" s="184"/>
      <c r="Z861" s="180"/>
      <c r="AA861" s="184">
        <f t="shared" si="526"/>
        <v>0</v>
      </c>
      <c r="AB861" s="422">
        <f t="shared" si="523"/>
        <v>852</v>
      </c>
    </row>
    <row r="862" spans="1:28" customFormat="1">
      <c r="A862" s="12">
        <f t="shared" si="516"/>
        <v>853</v>
      </c>
      <c r="B862" s="162"/>
      <c r="C862" s="162"/>
      <c r="D862" s="189"/>
      <c r="E862" s="180"/>
      <c r="F862" s="112"/>
      <c r="G862" s="39"/>
      <c r="H862" s="153"/>
      <c r="I862" s="163">
        <f t="shared" si="527"/>
        <v>0</v>
      </c>
      <c r="J862" s="163"/>
      <c r="K862" s="163"/>
      <c r="L862" s="187">
        <f>SUM(I862:K862)</f>
        <v>0</v>
      </c>
      <c r="M862" s="112"/>
      <c r="N862" s="39"/>
      <c r="O862" s="184"/>
      <c r="P862" s="180">
        <f t="shared" si="529"/>
        <v>0</v>
      </c>
      <c r="Q862" s="180"/>
      <c r="R862" s="180"/>
      <c r="S862" s="188">
        <f t="shared" si="530"/>
        <v>0</v>
      </c>
      <c r="T862" s="112"/>
      <c r="U862" s="39"/>
      <c r="V862" s="184"/>
      <c r="W862" s="180">
        <f t="shared" si="525"/>
        <v>0</v>
      </c>
      <c r="X862" s="321"/>
      <c r="Y862" s="184"/>
      <c r="Z862" s="180"/>
      <c r="AA862" s="184">
        <f t="shared" si="526"/>
        <v>0</v>
      </c>
      <c r="AB862" s="422">
        <f t="shared" si="523"/>
        <v>853</v>
      </c>
    </row>
    <row r="863" spans="1:28" customFormat="1">
      <c r="A863" s="12">
        <f t="shared" si="516"/>
        <v>854</v>
      </c>
      <c r="B863" s="162"/>
      <c r="C863" s="162"/>
      <c r="D863" s="190" t="s">
        <v>575</v>
      </c>
      <c r="E863" s="180"/>
      <c r="F863" s="112"/>
      <c r="G863" s="39"/>
      <c r="H863" s="153"/>
      <c r="I863" s="163">
        <f t="shared" si="527"/>
        <v>0</v>
      </c>
      <c r="J863" s="163"/>
      <c r="K863" s="163"/>
      <c r="L863" s="187">
        <f>SUM(I863:K863)</f>
        <v>0</v>
      </c>
      <c r="M863" s="112"/>
      <c r="N863" s="39"/>
      <c r="O863" s="184"/>
      <c r="P863" s="180">
        <f t="shared" si="529"/>
        <v>0</v>
      </c>
      <c r="Q863" s="180"/>
      <c r="R863" s="180"/>
      <c r="S863" s="188">
        <f t="shared" si="530"/>
        <v>0</v>
      </c>
      <c r="T863" s="112"/>
      <c r="U863" s="39"/>
      <c r="V863" s="184"/>
      <c r="W863" s="180">
        <f t="shared" si="525"/>
        <v>0</v>
      </c>
      <c r="X863" s="321"/>
      <c r="Y863" s="184"/>
      <c r="Z863" s="180"/>
      <c r="AA863" s="184">
        <f t="shared" si="526"/>
        <v>0</v>
      </c>
      <c r="AB863" s="422">
        <f t="shared" si="523"/>
        <v>854</v>
      </c>
    </row>
    <row r="864" spans="1:28" customFormat="1">
      <c r="A864" s="12">
        <f t="shared" si="516"/>
        <v>855</v>
      </c>
      <c r="B864" s="162"/>
      <c r="C864" s="162"/>
      <c r="D864" s="152"/>
      <c r="E864" s="180"/>
      <c r="F864" s="112"/>
      <c r="G864" s="39"/>
      <c r="H864" s="153"/>
      <c r="I864" s="163">
        <f t="shared" si="527"/>
        <v>0</v>
      </c>
      <c r="J864" s="163"/>
      <c r="K864" s="163"/>
      <c r="L864" s="187">
        <f>SUM(I864:K864)</f>
        <v>0</v>
      </c>
      <c r="M864" s="112"/>
      <c r="N864" s="39"/>
      <c r="O864" s="184"/>
      <c r="P864" s="180">
        <f t="shared" si="529"/>
        <v>0</v>
      </c>
      <c r="Q864" s="180"/>
      <c r="R864" s="180"/>
      <c r="S864" s="188">
        <f t="shared" si="530"/>
        <v>0</v>
      </c>
      <c r="T864" s="112"/>
      <c r="U864" s="39"/>
      <c r="V864" s="184"/>
      <c r="W864" s="180">
        <f t="shared" si="525"/>
        <v>0</v>
      </c>
      <c r="X864" s="321"/>
      <c r="Y864" s="184"/>
      <c r="Z864" s="180"/>
      <c r="AA864" s="184">
        <f t="shared" si="526"/>
        <v>0</v>
      </c>
      <c r="AB864" s="422">
        <f t="shared" si="523"/>
        <v>855</v>
      </c>
    </row>
    <row r="865" spans="1:28" customFormat="1">
      <c r="A865" s="12">
        <f t="shared" si="516"/>
        <v>856</v>
      </c>
      <c r="B865" s="162"/>
      <c r="C865" s="162"/>
      <c r="D865" s="189"/>
      <c r="E865" s="180"/>
      <c r="F865" s="112"/>
      <c r="G865" s="39"/>
      <c r="H865" s="153"/>
      <c r="I865" s="163">
        <f t="shared" si="527"/>
        <v>0</v>
      </c>
      <c r="J865" s="163"/>
      <c r="K865" s="163"/>
      <c r="L865" s="187">
        <f>SUM(I865:K865)</f>
        <v>0</v>
      </c>
      <c r="M865" s="112"/>
      <c r="N865" s="39"/>
      <c r="O865" s="184"/>
      <c r="P865" s="180">
        <f t="shared" si="529"/>
        <v>0</v>
      </c>
      <c r="Q865" s="180"/>
      <c r="R865" s="180"/>
      <c r="S865" s="188">
        <f t="shared" si="530"/>
        <v>0</v>
      </c>
      <c r="T865" s="112"/>
      <c r="U865" s="39"/>
      <c r="V865" s="184"/>
      <c r="W865" s="180">
        <f t="shared" si="525"/>
        <v>0</v>
      </c>
      <c r="X865" s="321"/>
      <c r="Y865" s="184"/>
      <c r="Z865" s="180"/>
      <c r="AA865" s="184">
        <f t="shared" si="526"/>
        <v>0</v>
      </c>
      <c r="AB865" s="422">
        <f t="shared" si="523"/>
        <v>856</v>
      </c>
    </row>
    <row r="866" spans="1:28" customFormat="1">
      <c r="A866" s="12">
        <f t="shared" si="516"/>
        <v>857</v>
      </c>
      <c r="B866" s="162"/>
      <c r="C866" s="162"/>
      <c r="D866" s="154" t="s">
        <v>40</v>
      </c>
      <c r="E866" s="219"/>
      <c r="F866" s="281">
        <f t="shared" ref="F866:AA866" si="531">SUBTOTAL(9,F857:F865)</f>
        <v>1300000</v>
      </c>
      <c r="G866" s="36">
        <f t="shared" si="531"/>
        <v>0</v>
      </c>
      <c r="H866" s="282">
        <f t="shared" si="531"/>
        <v>0</v>
      </c>
      <c r="I866" s="284">
        <f t="shared" si="531"/>
        <v>1300000</v>
      </c>
      <c r="J866" s="284">
        <f t="shared" si="531"/>
        <v>0</v>
      </c>
      <c r="K866" s="284">
        <f t="shared" si="531"/>
        <v>0</v>
      </c>
      <c r="L866" s="283">
        <f t="shared" si="531"/>
        <v>1300000</v>
      </c>
      <c r="M866" s="281">
        <f t="shared" si="531"/>
        <v>1300000</v>
      </c>
      <c r="N866" s="55">
        <f t="shared" si="531"/>
        <v>0</v>
      </c>
      <c r="O866" s="285">
        <f t="shared" si="531"/>
        <v>0</v>
      </c>
      <c r="P866" s="286">
        <f t="shared" si="531"/>
        <v>1300000</v>
      </c>
      <c r="Q866" s="286">
        <f t="shared" si="531"/>
        <v>0</v>
      </c>
      <c r="R866" s="286">
        <f t="shared" si="531"/>
        <v>0</v>
      </c>
      <c r="S866" s="591">
        <f t="shared" si="531"/>
        <v>1300000</v>
      </c>
      <c r="T866" s="281">
        <f t="shared" si="531"/>
        <v>1300000</v>
      </c>
      <c r="U866" s="55">
        <f t="shared" si="531"/>
        <v>0</v>
      </c>
      <c r="V866" s="285">
        <f t="shared" si="531"/>
        <v>0</v>
      </c>
      <c r="W866" s="286">
        <f t="shared" si="531"/>
        <v>1300000</v>
      </c>
      <c r="X866" s="471">
        <f t="shared" si="531"/>
        <v>0</v>
      </c>
      <c r="Y866" s="473">
        <f t="shared" si="531"/>
        <v>0</v>
      </c>
      <c r="Z866" s="286">
        <f t="shared" si="531"/>
        <v>0</v>
      </c>
      <c r="AA866" s="473">
        <f t="shared" si="531"/>
        <v>1300000</v>
      </c>
      <c r="AB866" s="422">
        <f t="shared" si="523"/>
        <v>857</v>
      </c>
    </row>
    <row r="867" spans="1:28" customFormat="1" ht="15.6" thickBot="1">
      <c r="A867" s="12">
        <f t="shared" si="516"/>
        <v>858</v>
      </c>
      <c r="B867" s="173"/>
      <c r="C867" s="173"/>
      <c r="D867" s="178" t="s">
        <v>938</v>
      </c>
      <c r="E867" s="316"/>
      <c r="F867" s="601">
        <f>SUBTOTAL(9,F855:F866,$E856:$E856)</f>
        <v>9282182</v>
      </c>
      <c r="G867" s="602"/>
      <c r="H867" s="603"/>
      <c r="I867" s="287">
        <f>SUBTOTAL(9,I855:I866)</f>
        <v>9282182</v>
      </c>
      <c r="J867" s="287">
        <f>SUBTOTAL(9,J855:J866)</f>
        <v>451680</v>
      </c>
      <c r="K867" s="287">
        <f>SUBTOTAL(9,K855:K866)</f>
        <v>11027688</v>
      </c>
      <c r="L867" s="600">
        <f>SUBTOTAL(9,L855:L866)</f>
        <v>20761550</v>
      </c>
      <c r="M867" s="474">
        <f>SUBTOTAL(9,M855:M866,$E856:$E856)</f>
        <v>9282182</v>
      </c>
      <c r="N867" s="574"/>
      <c r="O867" s="573"/>
      <c r="P867" s="288">
        <f>SUBTOTAL(9,P855:P866)</f>
        <v>9282182</v>
      </c>
      <c r="Q867" s="288">
        <f>SUBTOTAL(9,Q855:Q866)</f>
        <v>451680</v>
      </c>
      <c r="R867" s="288">
        <f>SUBTOTAL(9,R855:R866)</f>
        <v>11027688</v>
      </c>
      <c r="S867" s="592">
        <f>SUBTOTAL(9,S855:S866)</f>
        <v>20761550</v>
      </c>
      <c r="T867" s="474">
        <f>SUBTOTAL(9,T855:T866,$E856:$E856)</f>
        <v>9282182</v>
      </c>
      <c r="U867" s="467"/>
      <c r="V867" s="475"/>
      <c r="W867" s="288">
        <f>SUBTOTAL(9,W855:W866)</f>
        <v>9282182</v>
      </c>
      <c r="X867" s="526">
        <f>SUBTOTAL(9,X855:X866)</f>
        <v>451680</v>
      </c>
      <c r="Y867" s="509">
        <f>SUBTOTAL(9,Y855:Y866)</f>
        <v>0</v>
      </c>
      <c r="Z867" s="536">
        <f>SUBTOTAL(9,Z855:Z866)</f>
        <v>11027688</v>
      </c>
      <c r="AA867" s="509">
        <f>SUBTOTAL(9,AA855:AA866)</f>
        <v>20761550</v>
      </c>
      <c r="AB867" s="422">
        <f t="shared" si="523"/>
        <v>858</v>
      </c>
    </row>
    <row r="868" spans="1:28" s="1" customFormat="1" ht="15.6" thickTop="1">
      <c r="A868" s="12">
        <f t="shared" si="516"/>
        <v>859</v>
      </c>
      <c r="B868" s="7"/>
      <c r="C868" s="7"/>
      <c r="D868" s="25"/>
      <c r="E868" s="117"/>
      <c r="F868" s="425"/>
      <c r="G868" s="26"/>
      <c r="H868" s="424"/>
      <c r="I868" s="117">
        <f t="shared" ref="I868:I886" si="532">SUM($E868,F868:H868)</f>
        <v>0</v>
      </c>
      <c r="J868" s="304"/>
      <c r="K868" s="304"/>
      <c r="L868" s="27">
        <f t="shared" ref="L868:L886" si="533">SUM(I868:K868)</f>
        <v>0</v>
      </c>
      <c r="M868" s="425"/>
      <c r="N868" s="26"/>
      <c r="O868" s="424"/>
      <c r="P868" s="117">
        <f t="shared" ref="P868:P886" si="534">SUM($E868,M868:O868)</f>
        <v>0</v>
      </c>
      <c r="Q868" s="304"/>
      <c r="R868" s="304"/>
      <c r="S868" s="27">
        <f t="shared" ref="S868:S886" si="535">SUM(P868:R868)</f>
        <v>0</v>
      </c>
      <c r="T868" s="425"/>
      <c r="U868" s="26"/>
      <c r="V868" s="424"/>
      <c r="W868" s="117">
        <f t="shared" ref="W868:W886" si="536">SUM($E868,T868:V868)</f>
        <v>0</v>
      </c>
      <c r="X868" s="426"/>
      <c r="Y868" s="424"/>
      <c r="Z868" s="304"/>
      <c r="AA868" s="424">
        <f t="shared" ref="AA868:AA886" si="537">SUM(W868:Z868)</f>
        <v>0</v>
      </c>
      <c r="AB868" s="422">
        <f t="shared" si="523"/>
        <v>859</v>
      </c>
    </row>
    <row r="869" spans="1:28" customFormat="1">
      <c r="A869" s="12">
        <f t="shared" si="516"/>
        <v>860</v>
      </c>
      <c r="B869" s="7" t="s">
        <v>200</v>
      </c>
      <c r="C869" s="162">
        <v>42</v>
      </c>
      <c r="D869" s="146" t="s">
        <v>201</v>
      </c>
      <c r="E869" s="180"/>
      <c r="F869" s="133"/>
      <c r="G869" s="28"/>
      <c r="H869" s="153"/>
      <c r="I869" s="163">
        <f t="shared" si="532"/>
        <v>0</v>
      </c>
      <c r="J869" s="163">
        <v>173055408</v>
      </c>
      <c r="K869" s="163">
        <v>36008678</v>
      </c>
      <c r="L869" s="187">
        <f t="shared" si="533"/>
        <v>209064086</v>
      </c>
      <c r="M869" s="133"/>
      <c r="N869" s="6"/>
      <c r="O869" s="184"/>
      <c r="P869" s="180">
        <f t="shared" si="534"/>
        <v>0</v>
      </c>
      <c r="Q869" s="163">
        <v>173055408</v>
      </c>
      <c r="R869" s="163">
        <v>36008678</v>
      </c>
      <c r="S869" s="188">
        <f>SUM(P869:R869)</f>
        <v>209064086</v>
      </c>
      <c r="T869" s="133"/>
      <c r="U869" s="6"/>
      <c r="V869" s="184"/>
      <c r="W869" s="180">
        <f t="shared" si="536"/>
        <v>0</v>
      </c>
      <c r="X869" s="149">
        <v>173055408</v>
      </c>
      <c r="Y869" s="153"/>
      <c r="Z869" s="163">
        <v>36008678</v>
      </c>
      <c r="AA869" s="184">
        <f t="shared" si="537"/>
        <v>209064086</v>
      </c>
      <c r="AB869" s="422">
        <f t="shared" si="523"/>
        <v>860</v>
      </c>
    </row>
    <row r="870" spans="1:28" s="1" customFormat="1">
      <c r="A870" s="12">
        <f t="shared" si="516"/>
        <v>861</v>
      </c>
      <c r="B870" s="7"/>
      <c r="C870" s="7"/>
      <c r="D870" s="32" t="s">
        <v>61</v>
      </c>
      <c r="E870" s="117"/>
      <c r="F870" s="406"/>
      <c r="G870" s="6"/>
      <c r="H870" s="363"/>
      <c r="I870" s="117">
        <f t="shared" si="532"/>
        <v>0</v>
      </c>
      <c r="J870" s="117"/>
      <c r="K870" s="117"/>
      <c r="L870" s="15">
        <f t="shared" si="533"/>
        <v>0</v>
      </c>
      <c r="M870" s="406"/>
      <c r="N870" s="6"/>
      <c r="O870" s="363"/>
      <c r="P870" s="117">
        <f t="shared" si="534"/>
        <v>0</v>
      </c>
      <c r="Q870" s="117"/>
      <c r="R870" s="117"/>
      <c r="S870" s="15">
        <f t="shared" si="535"/>
        <v>0</v>
      </c>
      <c r="T870" s="406"/>
      <c r="U870" s="6"/>
      <c r="V870" s="363"/>
      <c r="W870" s="117">
        <f t="shared" si="536"/>
        <v>0</v>
      </c>
      <c r="X870" s="111"/>
      <c r="Y870" s="363"/>
      <c r="Z870" s="117"/>
      <c r="AA870" s="363">
        <f t="shared" si="537"/>
        <v>0</v>
      </c>
      <c r="AB870" s="422">
        <f t="shared" si="523"/>
        <v>861</v>
      </c>
    </row>
    <row r="871" spans="1:28" s="1" customFormat="1">
      <c r="A871" s="12">
        <f t="shared" si="516"/>
        <v>862</v>
      </c>
      <c r="B871" s="7"/>
      <c r="C871" s="7"/>
      <c r="D871" s="21"/>
      <c r="E871" s="117"/>
      <c r="F871" s="406"/>
      <c r="G871" s="6"/>
      <c r="H871" s="363"/>
      <c r="I871" s="117">
        <f t="shared" si="532"/>
        <v>0</v>
      </c>
      <c r="J871" s="117"/>
      <c r="K871" s="117"/>
      <c r="L871" s="15">
        <f t="shared" si="533"/>
        <v>0</v>
      </c>
      <c r="M871" s="406"/>
      <c r="N871" s="6"/>
      <c r="O871" s="363"/>
      <c r="P871" s="117">
        <f t="shared" si="534"/>
        <v>0</v>
      </c>
      <c r="Q871" s="117"/>
      <c r="R871" s="117"/>
      <c r="S871" s="15">
        <f t="shared" si="535"/>
        <v>0</v>
      </c>
      <c r="T871" s="406"/>
      <c r="U871" s="6"/>
      <c r="V871" s="363"/>
      <c r="W871" s="117">
        <f t="shared" si="536"/>
        <v>0</v>
      </c>
      <c r="X871" s="111"/>
      <c r="Y871" s="363"/>
      <c r="Z871" s="117"/>
      <c r="AA871" s="363">
        <f t="shared" si="537"/>
        <v>0</v>
      </c>
      <c r="AB871" s="422">
        <f t="shared" si="523"/>
        <v>862</v>
      </c>
    </row>
    <row r="872" spans="1:28" s="1" customFormat="1">
      <c r="A872" s="12">
        <f t="shared" si="516"/>
        <v>863</v>
      </c>
      <c r="B872" s="7"/>
      <c r="C872" s="7"/>
      <c r="D872" s="14"/>
      <c r="E872" s="117"/>
      <c r="F872" s="406"/>
      <c r="G872" s="6"/>
      <c r="H872" s="363"/>
      <c r="I872" s="117">
        <f t="shared" si="532"/>
        <v>0</v>
      </c>
      <c r="J872" s="117"/>
      <c r="K872" s="117"/>
      <c r="L872" s="15">
        <f t="shared" si="533"/>
        <v>0</v>
      </c>
      <c r="M872" s="406"/>
      <c r="N872" s="6"/>
      <c r="O872" s="363"/>
      <c r="P872" s="117">
        <f t="shared" si="534"/>
        <v>0</v>
      </c>
      <c r="Q872" s="117"/>
      <c r="R872" s="117"/>
      <c r="S872" s="15">
        <f t="shared" si="535"/>
        <v>0</v>
      </c>
      <c r="T872" s="406"/>
      <c r="U872" s="6"/>
      <c r="V872" s="363"/>
      <c r="W872" s="117">
        <f t="shared" si="536"/>
        <v>0</v>
      </c>
      <c r="X872" s="111"/>
      <c r="Y872" s="363"/>
      <c r="Z872" s="117"/>
      <c r="AA872" s="363">
        <f t="shared" si="537"/>
        <v>0</v>
      </c>
      <c r="AB872" s="422">
        <f t="shared" si="523"/>
        <v>863</v>
      </c>
    </row>
    <row r="873" spans="1:28" s="1" customFormat="1">
      <c r="A873" s="12">
        <f t="shared" si="516"/>
        <v>864</v>
      </c>
      <c r="B873" s="7"/>
      <c r="C873" s="7"/>
      <c r="D873" s="32" t="s">
        <v>167</v>
      </c>
      <c r="E873" s="117"/>
      <c r="F873" s="406"/>
      <c r="G873" s="6"/>
      <c r="H873" s="363"/>
      <c r="I873" s="117">
        <f t="shared" si="532"/>
        <v>0</v>
      </c>
      <c r="J873" s="117"/>
      <c r="K873" s="117"/>
      <c r="L873" s="15">
        <f t="shared" si="533"/>
        <v>0</v>
      </c>
      <c r="M873" s="406"/>
      <c r="N873" s="6"/>
      <c r="O873" s="363"/>
      <c r="P873" s="117">
        <f t="shared" si="534"/>
        <v>0</v>
      </c>
      <c r="Q873" s="117"/>
      <c r="R873" s="117"/>
      <c r="S873" s="15">
        <f t="shared" si="535"/>
        <v>0</v>
      </c>
      <c r="T873" s="406"/>
      <c r="U873" s="6"/>
      <c r="V873" s="363"/>
      <c r="W873" s="117">
        <f t="shared" si="536"/>
        <v>0</v>
      </c>
      <c r="X873" s="111"/>
      <c r="Y873" s="363"/>
      <c r="Z873" s="117"/>
      <c r="AA873" s="363">
        <f t="shared" si="537"/>
        <v>0</v>
      </c>
      <c r="AB873" s="422">
        <f t="shared" si="523"/>
        <v>864</v>
      </c>
    </row>
    <row r="874" spans="1:28" customFormat="1">
      <c r="A874" s="12">
        <f t="shared" si="516"/>
        <v>865</v>
      </c>
      <c r="B874" s="7"/>
      <c r="C874" s="162"/>
      <c r="D874" s="158" t="s">
        <v>677</v>
      </c>
      <c r="E874" s="163"/>
      <c r="F874" s="132"/>
      <c r="G874" s="129"/>
      <c r="H874" s="185"/>
      <c r="I874" s="163">
        <f t="shared" si="532"/>
        <v>0</v>
      </c>
      <c r="J874" s="163">
        <v>3757593</v>
      </c>
      <c r="K874" s="204"/>
      <c r="L874" s="187">
        <f t="shared" si="533"/>
        <v>3757593</v>
      </c>
      <c r="M874" s="133"/>
      <c r="N874" s="6"/>
      <c r="O874" s="184"/>
      <c r="P874" s="180">
        <f t="shared" si="534"/>
        <v>0</v>
      </c>
      <c r="Q874" s="163">
        <v>3757593</v>
      </c>
      <c r="R874" s="163"/>
      <c r="S874" s="188">
        <f t="shared" ref="S874:S876" si="538">SUM(P874:R874)</f>
        <v>3757593</v>
      </c>
      <c r="T874" s="133"/>
      <c r="U874" s="6"/>
      <c r="V874" s="184"/>
      <c r="W874" s="180">
        <f t="shared" si="536"/>
        <v>0</v>
      </c>
      <c r="X874" s="149">
        <v>3757593</v>
      </c>
      <c r="Y874" s="153"/>
      <c r="Z874" s="163"/>
      <c r="AA874" s="184">
        <f t="shared" si="537"/>
        <v>3757593</v>
      </c>
      <c r="AB874" s="422">
        <f t="shared" si="523"/>
        <v>865</v>
      </c>
    </row>
    <row r="875" spans="1:28" customFormat="1">
      <c r="A875" s="12">
        <f t="shared" si="516"/>
        <v>866</v>
      </c>
      <c r="B875" s="7"/>
      <c r="C875" s="162"/>
      <c r="D875" s="158" t="s">
        <v>678</v>
      </c>
      <c r="E875" s="163"/>
      <c r="F875" s="132"/>
      <c r="G875" s="129"/>
      <c r="H875" s="185"/>
      <c r="I875" s="163">
        <f t="shared" si="532"/>
        <v>0</v>
      </c>
      <c r="J875" s="163">
        <v>5032860</v>
      </c>
      <c r="K875" s="204"/>
      <c r="L875" s="187">
        <f t="shared" si="533"/>
        <v>5032860</v>
      </c>
      <c r="M875" s="133"/>
      <c r="N875" s="6"/>
      <c r="O875" s="184"/>
      <c r="P875" s="180">
        <f t="shared" si="534"/>
        <v>0</v>
      </c>
      <c r="Q875" s="163">
        <v>5032860</v>
      </c>
      <c r="R875" s="163"/>
      <c r="S875" s="188">
        <f t="shared" si="538"/>
        <v>5032860</v>
      </c>
      <c r="T875" s="133"/>
      <c r="U875" s="6"/>
      <c r="V875" s="184"/>
      <c r="W875" s="180">
        <f t="shared" si="536"/>
        <v>0</v>
      </c>
      <c r="X875" s="149">
        <v>5032860</v>
      </c>
      <c r="Y875" s="153"/>
      <c r="Z875" s="163"/>
      <c r="AA875" s="184">
        <f t="shared" si="537"/>
        <v>5032860</v>
      </c>
      <c r="AB875" s="422">
        <f t="shared" si="523"/>
        <v>866</v>
      </c>
    </row>
    <row r="876" spans="1:28" customFormat="1">
      <c r="A876" s="12">
        <f t="shared" si="516"/>
        <v>867</v>
      </c>
      <c r="B876" s="7"/>
      <c r="C876" s="162"/>
      <c r="D876" s="158" t="s">
        <v>679</v>
      </c>
      <c r="E876" s="163"/>
      <c r="F876" s="132"/>
      <c r="G876" s="129"/>
      <c r="H876" s="185"/>
      <c r="I876" s="163">
        <f t="shared" si="532"/>
        <v>0</v>
      </c>
      <c r="J876" s="163">
        <v>90000</v>
      </c>
      <c r="K876" s="204"/>
      <c r="L876" s="187">
        <f t="shared" si="533"/>
        <v>90000</v>
      </c>
      <c r="M876" s="133"/>
      <c r="N876" s="6"/>
      <c r="O876" s="184"/>
      <c r="P876" s="180">
        <f t="shared" si="534"/>
        <v>0</v>
      </c>
      <c r="Q876" s="163">
        <v>90000</v>
      </c>
      <c r="R876" s="163"/>
      <c r="S876" s="188">
        <f t="shared" si="538"/>
        <v>90000</v>
      </c>
      <c r="T876" s="133"/>
      <c r="U876" s="6"/>
      <c r="V876" s="184"/>
      <c r="W876" s="180">
        <f t="shared" si="536"/>
        <v>0</v>
      </c>
      <c r="X876" s="149">
        <v>90000</v>
      </c>
      <c r="Y876" s="153"/>
      <c r="Z876" s="163"/>
      <c r="AA876" s="184">
        <f t="shared" si="537"/>
        <v>90000</v>
      </c>
      <c r="AB876" s="422">
        <f t="shared" si="523"/>
        <v>867</v>
      </c>
    </row>
    <row r="877" spans="1:28" s="1" customFormat="1">
      <c r="A877" s="12">
        <f t="shared" si="516"/>
        <v>868</v>
      </c>
      <c r="B877" s="7"/>
      <c r="C877" s="7"/>
      <c r="D877" s="21"/>
      <c r="E877" s="117"/>
      <c r="F877" s="406"/>
      <c r="G877" s="6"/>
      <c r="H877" s="363"/>
      <c r="I877" s="117">
        <f t="shared" si="532"/>
        <v>0</v>
      </c>
      <c r="J877" s="117"/>
      <c r="K877" s="117"/>
      <c r="L877" s="15">
        <f t="shared" si="533"/>
        <v>0</v>
      </c>
      <c r="M877" s="406"/>
      <c r="N877" s="6"/>
      <c r="O877" s="363"/>
      <c r="P877" s="117">
        <f t="shared" si="534"/>
        <v>0</v>
      </c>
      <c r="Q877" s="117"/>
      <c r="R877" s="117"/>
      <c r="S877" s="15">
        <f t="shared" si="535"/>
        <v>0</v>
      </c>
      <c r="T877" s="406"/>
      <c r="U877" s="6"/>
      <c r="V877" s="363"/>
      <c r="W877" s="117">
        <f t="shared" si="536"/>
        <v>0</v>
      </c>
      <c r="X877" s="111"/>
      <c r="Y877" s="363"/>
      <c r="Z877" s="117"/>
      <c r="AA877" s="363">
        <f t="shared" si="537"/>
        <v>0</v>
      </c>
      <c r="AB877" s="422">
        <f t="shared" si="523"/>
        <v>868</v>
      </c>
    </row>
    <row r="878" spans="1:28" s="1" customFormat="1">
      <c r="A878" s="12">
        <f t="shared" si="516"/>
        <v>869</v>
      </c>
      <c r="B878" s="7"/>
      <c r="C878" s="7"/>
      <c r="D878" s="53" t="s">
        <v>63</v>
      </c>
      <c r="E878" s="117"/>
      <c r="F878" s="112"/>
      <c r="G878" s="39"/>
      <c r="H878" s="363"/>
      <c r="I878" s="117">
        <f t="shared" si="532"/>
        <v>0</v>
      </c>
      <c r="J878" s="117"/>
      <c r="K878" s="117"/>
      <c r="L878" s="15">
        <f t="shared" si="533"/>
        <v>0</v>
      </c>
      <c r="M878" s="112"/>
      <c r="N878" s="39"/>
      <c r="O878" s="363"/>
      <c r="P878" s="117">
        <f t="shared" si="534"/>
        <v>0</v>
      </c>
      <c r="Q878" s="117"/>
      <c r="R878" s="117"/>
      <c r="S878" s="15">
        <f t="shared" si="535"/>
        <v>0</v>
      </c>
      <c r="T878" s="112"/>
      <c r="U878" s="39"/>
      <c r="V878" s="363"/>
      <c r="W878" s="117">
        <f t="shared" si="536"/>
        <v>0</v>
      </c>
      <c r="X878" s="111"/>
      <c r="Y878" s="363"/>
      <c r="Z878" s="117"/>
      <c r="AA878" s="363">
        <f t="shared" si="537"/>
        <v>0</v>
      </c>
      <c r="AB878" s="422">
        <f t="shared" si="523"/>
        <v>869</v>
      </c>
    </row>
    <row r="879" spans="1:28" customFormat="1">
      <c r="A879" s="12">
        <f t="shared" si="516"/>
        <v>870</v>
      </c>
      <c r="B879" s="7"/>
      <c r="C879" s="162"/>
      <c r="D879" s="158" t="s">
        <v>677</v>
      </c>
      <c r="E879" s="163"/>
      <c r="F879" s="160"/>
      <c r="G879" s="98"/>
      <c r="H879" s="185"/>
      <c r="I879" s="163">
        <f t="shared" si="532"/>
        <v>0</v>
      </c>
      <c r="J879" s="163"/>
      <c r="K879" s="163">
        <v>9100</v>
      </c>
      <c r="L879" s="187">
        <f t="shared" si="533"/>
        <v>9100</v>
      </c>
      <c r="M879" s="112"/>
      <c r="N879" s="39"/>
      <c r="O879" s="184"/>
      <c r="P879" s="180">
        <f t="shared" si="534"/>
        <v>0</v>
      </c>
      <c r="Q879" s="163"/>
      <c r="R879" s="163">
        <v>9100</v>
      </c>
      <c r="S879" s="188">
        <f t="shared" ref="S879:S885" si="539">SUM(P879:R879)</f>
        <v>9100</v>
      </c>
      <c r="T879" s="112"/>
      <c r="U879" s="39"/>
      <c r="V879" s="184"/>
      <c r="W879" s="180">
        <f t="shared" si="536"/>
        <v>0</v>
      </c>
      <c r="X879" s="149"/>
      <c r="Y879" s="153"/>
      <c r="Z879" s="163">
        <v>9100</v>
      </c>
      <c r="AA879" s="184">
        <f t="shared" si="537"/>
        <v>9100</v>
      </c>
      <c r="AB879" s="422">
        <f t="shared" si="523"/>
        <v>870</v>
      </c>
    </row>
    <row r="880" spans="1:28" customFormat="1">
      <c r="A880" s="12">
        <f t="shared" si="516"/>
        <v>871</v>
      </c>
      <c r="B880" s="7"/>
      <c r="C880" s="162"/>
      <c r="D880" s="158" t="s">
        <v>680</v>
      </c>
      <c r="E880" s="163"/>
      <c r="F880" s="160"/>
      <c r="G880" s="98"/>
      <c r="H880" s="185"/>
      <c r="I880" s="163">
        <f t="shared" si="532"/>
        <v>0</v>
      </c>
      <c r="J880" s="163"/>
      <c r="K880" s="163">
        <v>886003</v>
      </c>
      <c r="L880" s="187">
        <f t="shared" si="533"/>
        <v>886003</v>
      </c>
      <c r="M880" s="112"/>
      <c r="N880" s="39"/>
      <c r="O880" s="184"/>
      <c r="P880" s="180">
        <f t="shared" si="534"/>
        <v>0</v>
      </c>
      <c r="Q880" s="163"/>
      <c r="R880" s="163">
        <v>886003</v>
      </c>
      <c r="S880" s="188">
        <f t="shared" si="539"/>
        <v>886003</v>
      </c>
      <c r="T880" s="112"/>
      <c r="U880" s="39"/>
      <c r="V880" s="184"/>
      <c r="W880" s="180">
        <f t="shared" si="536"/>
        <v>0</v>
      </c>
      <c r="X880" s="149"/>
      <c r="Y880" s="153"/>
      <c r="Z880" s="163">
        <v>886003</v>
      </c>
      <c r="AA880" s="184">
        <f t="shared" si="537"/>
        <v>886003</v>
      </c>
      <c r="AB880" s="422">
        <f t="shared" si="523"/>
        <v>871</v>
      </c>
    </row>
    <row r="881" spans="1:54" customFormat="1">
      <c r="A881" s="12">
        <f t="shared" si="516"/>
        <v>872</v>
      </c>
      <c r="B881" s="7"/>
      <c r="C881" s="162"/>
      <c r="D881" s="158" t="s">
        <v>681</v>
      </c>
      <c r="E881" s="163"/>
      <c r="F881" s="160"/>
      <c r="G881" s="98"/>
      <c r="H881" s="185"/>
      <c r="I881" s="163">
        <f t="shared" si="532"/>
        <v>0</v>
      </c>
      <c r="J881" s="163"/>
      <c r="K881" s="163">
        <v>310000</v>
      </c>
      <c r="L881" s="187">
        <f t="shared" si="533"/>
        <v>310000</v>
      </c>
      <c r="M881" s="112"/>
      <c r="N881" s="39"/>
      <c r="O881" s="184"/>
      <c r="P881" s="180">
        <f t="shared" si="534"/>
        <v>0</v>
      </c>
      <c r="Q881" s="163"/>
      <c r="R881" s="163">
        <v>310000</v>
      </c>
      <c r="S881" s="188">
        <f t="shared" si="539"/>
        <v>310000</v>
      </c>
      <c r="T881" s="112"/>
      <c r="U881" s="39"/>
      <c r="V881" s="184"/>
      <c r="W881" s="180">
        <f t="shared" si="536"/>
        <v>0</v>
      </c>
      <c r="X881" s="149"/>
      <c r="Y881" s="153"/>
      <c r="Z881" s="163">
        <v>310000</v>
      </c>
      <c r="AA881" s="184">
        <f t="shared" si="537"/>
        <v>310000</v>
      </c>
      <c r="AB881" s="422">
        <f t="shared" si="523"/>
        <v>872</v>
      </c>
    </row>
    <row r="882" spans="1:54" customFormat="1">
      <c r="A882" s="12">
        <f t="shared" si="516"/>
        <v>873</v>
      </c>
      <c r="B882" s="7"/>
      <c r="C882" s="162"/>
      <c r="D882" s="158" t="s">
        <v>682</v>
      </c>
      <c r="E882" s="163"/>
      <c r="F882" s="160"/>
      <c r="G882" s="98"/>
      <c r="H882" s="185"/>
      <c r="I882" s="163">
        <f t="shared" si="532"/>
        <v>0</v>
      </c>
      <c r="J882" s="163"/>
      <c r="K882" s="163">
        <v>57983</v>
      </c>
      <c r="L882" s="187">
        <f t="shared" si="533"/>
        <v>57983</v>
      </c>
      <c r="M882" s="112"/>
      <c r="N882" s="39"/>
      <c r="O882" s="184"/>
      <c r="P882" s="180">
        <f t="shared" si="534"/>
        <v>0</v>
      </c>
      <c r="Q882" s="163"/>
      <c r="R882" s="163">
        <v>57983</v>
      </c>
      <c r="S882" s="188">
        <f t="shared" si="539"/>
        <v>57983</v>
      </c>
      <c r="T882" s="112"/>
      <c r="U882" s="39"/>
      <c r="V882" s="184"/>
      <c r="W882" s="180">
        <f t="shared" si="536"/>
        <v>0</v>
      </c>
      <c r="X882" s="149"/>
      <c r="Y882" s="153"/>
      <c r="Z882" s="163">
        <v>57983</v>
      </c>
      <c r="AA882" s="184">
        <f t="shared" si="537"/>
        <v>57983</v>
      </c>
      <c r="AB882" s="422">
        <f t="shared" si="523"/>
        <v>873</v>
      </c>
    </row>
    <row r="883" spans="1:54" customFormat="1">
      <c r="A883" s="12">
        <f t="shared" si="516"/>
        <v>874</v>
      </c>
      <c r="B883" s="7"/>
      <c r="C883" s="162"/>
      <c r="D883" s="158" t="s">
        <v>683</v>
      </c>
      <c r="E883" s="163"/>
      <c r="F883" s="160"/>
      <c r="G883" s="98"/>
      <c r="H883" s="185"/>
      <c r="I883" s="163">
        <f t="shared" si="532"/>
        <v>0</v>
      </c>
      <c r="J883" s="163"/>
      <c r="K883" s="163">
        <v>170000</v>
      </c>
      <c r="L883" s="187">
        <f t="shared" si="533"/>
        <v>170000</v>
      </c>
      <c r="M883" s="112"/>
      <c r="N883" s="39"/>
      <c r="O883" s="184"/>
      <c r="P883" s="180">
        <f t="shared" si="534"/>
        <v>0</v>
      </c>
      <c r="Q883" s="163"/>
      <c r="R883" s="163">
        <v>170000</v>
      </c>
      <c r="S883" s="188">
        <f t="shared" si="539"/>
        <v>170000</v>
      </c>
      <c r="T883" s="112"/>
      <c r="U883" s="39"/>
      <c r="V883" s="184"/>
      <c r="W883" s="180">
        <f t="shared" si="536"/>
        <v>0</v>
      </c>
      <c r="X883" s="149"/>
      <c r="Y883" s="153"/>
      <c r="Z883" s="163">
        <v>170000</v>
      </c>
      <c r="AA883" s="184">
        <f t="shared" si="537"/>
        <v>170000</v>
      </c>
      <c r="AB883" s="422">
        <f t="shared" si="523"/>
        <v>874</v>
      </c>
    </row>
    <row r="884" spans="1:54" customFormat="1">
      <c r="A884" s="12">
        <f t="shared" si="516"/>
        <v>875</v>
      </c>
      <c r="B884" s="7"/>
      <c r="C884" s="162"/>
      <c r="D884" s="158" t="s">
        <v>684</v>
      </c>
      <c r="E884" s="163"/>
      <c r="F884" s="160"/>
      <c r="G884" s="98"/>
      <c r="H884" s="185"/>
      <c r="I884" s="163">
        <f t="shared" si="532"/>
        <v>0</v>
      </c>
      <c r="J884" s="163"/>
      <c r="K884" s="163">
        <v>201000</v>
      </c>
      <c r="L884" s="187">
        <f t="shared" ref="L884:L885" si="540">SUM(I884:K884)</f>
        <v>201000</v>
      </c>
      <c r="M884" s="112"/>
      <c r="N884" s="39"/>
      <c r="O884" s="184"/>
      <c r="P884" s="180">
        <f t="shared" si="534"/>
        <v>0</v>
      </c>
      <c r="Q884" s="163"/>
      <c r="R884" s="163">
        <v>201000</v>
      </c>
      <c r="S884" s="188">
        <f t="shared" si="539"/>
        <v>201000</v>
      </c>
      <c r="T884" s="112"/>
      <c r="U884" s="39"/>
      <c r="V884" s="184"/>
      <c r="W884" s="180">
        <f t="shared" si="536"/>
        <v>0</v>
      </c>
      <c r="X884" s="149"/>
      <c r="Y884" s="153"/>
      <c r="Z884" s="163">
        <v>201000</v>
      </c>
      <c r="AA884" s="184">
        <f t="shared" si="537"/>
        <v>201000</v>
      </c>
      <c r="AB884" s="422">
        <f t="shared" si="523"/>
        <v>875</v>
      </c>
    </row>
    <row r="885" spans="1:54" customFormat="1">
      <c r="A885" s="12">
        <f t="shared" si="516"/>
        <v>876</v>
      </c>
      <c r="B885" s="7"/>
      <c r="C885" s="162"/>
      <c r="D885" s="158" t="s">
        <v>685</v>
      </c>
      <c r="E885" s="163"/>
      <c r="F885" s="160"/>
      <c r="G885" s="98"/>
      <c r="H885" s="185"/>
      <c r="I885" s="163">
        <f t="shared" si="532"/>
        <v>0</v>
      </c>
      <c r="J885" s="163"/>
      <c r="K885" s="163">
        <v>-15159</v>
      </c>
      <c r="L885" s="187">
        <f t="shared" si="540"/>
        <v>-15159</v>
      </c>
      <c r="M885" s="112"/>
      <c r="N885" s="39"/>
      <c r="O885" s="184"/>
      <c r="P885" s="180">
        <f t="shared" si="534"/>
        <v>0</v>
      </c>
      <c r="Q885" s="163"/>
      <c r="R885" s="163">
        <v>-15159</v>
      </c>
      <c r="S885" s="188">
        <f t="shared" si="539"/>
        <v>-15159</v>
      </c>
      <c r="T885" s="112"/>
      <c r="U885" s="39"/>
      <c r="V885" s="184"/>
      <c r="W885" s="180">
        <f t="shared" si="536"/>
        <v>0</v>
      </c>
      <c r="X885" s="149"/>
      <c r="Y885" s="153"/>
      <c r="Z885" s="163">
        <v>-15159</v>
      </c>
      <c r="AA885" s="184">
        <f t="shared" si="537"/>
        <v>-15159</v>
      </c>
      <c r="AB885" s="422">
        <f t="shared" si="523"/>
        <v>876</v>
      </c>
    </row>
    <row r="886" spans="1:54" s="1" customFormat="1">
      <c r="A886" s="12">
        <f t="shared" si="516"/>
        <v>877</v>
      </c>
      <c r="B886" s="7"/>
      <c r="C886" s="7"/>
      <c r="D886" s="42"/>
      <c r="E886" s="117"/>
      <c r="F886" s="112"/>
      <c r="G886" s="39"/>
      <c r="H886" s="363"/>
      <c r="I886" s="117">
        <f t="shared" si="532"/>
        <v>0</v>
      </c>
      <c r="J886" s="117"/>
      <c r="K886" s="117"/>
      <c r="L886" s="15">
        <f t="shared" si="533"/>
        <v>0</v>
      </c>
      <c r="M886" s="112"/>
      <c r="N886" s="39"/>
      <c r="O886" s="363"/>
      <c r="P886" s="117">
        <f t="shared" si="534"/>
        <v>0</v>
      </c>
      <c r="Q886" s="117"/>
      <c r="R886" s="117"/>
      <c r="S886" s="15">
        <f t="shared" si="535"/>
        <v>0</v>
      </c>
      <c r="T886" s="112"/>
      <c r="U886" s="39"/>
      <c r="V886" s="363"/>
      <c r="W886" s="117">
        <f t="shared" si="536"/>
        <v>0</v>
      </c>
      <c r="X886" s="111"/>
      <c r="Y886" s="363"/>
      <c r="Z886" s="117"/>
      <c r="AA886" s="363">
        <f t="shared" si="537"/>
        <v>0</v>
      </c>
      <c r="AB886" s="422">
        <f t="shared" si="523"/>
        <v>877</v>
      </c>
    </row>
    <row r="887" spans="1:54" s="1" customFormat="1">
      <c r="A887" s="12">
        <f t="shared" si="516"/>
        <v>878</v>
      </c>
      <c r="B887" s="7"/>
      <c r="C887" s="7"/>
      <c r="D887" s="62" t="s">
        <v>40</v>
      </c>
      <c r="E887" s="117"/>
      <c r="F887" s="488">
        <f t="shared" ref="F887:L887" si="541">SUBTOTAL(9,F870:F886)</f>
        <v>0</v>
      </c>
      <c r="G887" s="55">
        <f t="shared" si="541"/>
        <v>0</v>
      </c>
      <c r="H887" s="285">
        <f t="shared" si="541"/>
        <v>0</v>
      </c>
      <c r="I887" s="504">
        <f t="shared" si="541"/>
        <v>0</v>
      </c>
      <c r="J887" s="504">
        <f t="shared" si="541"/>
        <v>8880453</v>
      </c>
      <c r="K887" s="504">
        <f t="shared" si="541"/>
        <v>1618927</v>
      </c>
      <c r="L887" s="56">
        <f t="shared" si="541"/>
        <v>10499380</v>
      </c>
      <c r="M887" s="488">
        <f t="shared" ref="M887:S887" si="542">SUBTOTAL(9,M870:M886)</f>
        <v>0</v>
      </c>
      <c r="N887" s="55">
        <f t="shared" si="542"/>
        <v>0</v>
      </c>
      <c r="O887" s="285">
        <f t="shared" si="542"/>
        <v>0</v>
      </c>
      <c r="P887" s="504">
        <f t="shared" si="542"/>
        <v>0</v>
      </c>
      <c r="Q887" s="504">
        <f t="shared" si="542"/>
        <v>8880453</v>
      </c>
      <c r="R887" s="504">
        <f t="shared" si="542"/>
        <v>1618927</v>
      </c>
      <c r="S887" s="56">
        <f t="shared" si="542"/>
        <v>10499380</v>
      </c>
      <c r="T887" s="488">
        <f>SUBTOTAL(9,T870:T886)</f>
        <v>0</v>
      </c>
      <c r="U887" s="55">
        <f>SUBTOTAL(9,U870:U886)</f>
        <v>0</v>
      </c>
      <c r="V887" s="285">
        <f>SUBTOTAL(9,V870:V886)</f>
        <v>0</v>
      </c>
      <c r="W887" s="504">
        <f>SUBTOTAL(9,W870:W886)</f>
        <v>0</v>
      </c>
      <c r="X887" s="492">
        <f>SUBTOTAL(9,X870:X886)</f>
        <v>8880453</v>
      </c>
      <c r="Y887" s="478"/>
      <c r="Z887" s="504">
        <f>SUBTOTAL(9,Z870:Z886)</f>
        <v>1618927</v>
      </c>
      <c r="AA887" s="478">
        <f>SUBTOTAL(9,AA870:AA886)</f>
        <v>10499380</v>
      </c>
      <c r="AB887" s="422">
        <f t="shared" si="523"/>
        <v>878</v>
      </c>
    </row>
    <row r="888" spans="1:54" s="1" customFormat="1" ht="15.6" thickBot="1">
      <c r="A888" s="12">
        <f t="shared" si="516"/>
        <v>879</v>
      </c>
      <c r="B888" s="22"/>
      <c r="C888" s="22"/>
      <c r="D888" s="23" t="s">
        <v>202</v>
      </c>
      <c r="E888" s="303"/>
      <c r="F888" s="476">
        <f>SUBTOTAL(9,F868:F887,$E869)</f>
        <v>0</v>
      </c>
      <c r="G888" s="561"/>
      <c r="H888" s="571"/>
      <c r="I888" s="315">
        <f>SUBTOTAL(9,I868:I887)</f>
        <v>0</v>
      </c>
      <c r="J888" s="315">
        <f>SUBTOTAL(9,J868:J887)</f>
        <v>181935861</v>
      </c>
      <c r="K888" s="315">
        <f>SUBTOTAL(9,K868:K887)</f>
        <v>37627605</v>
      </c>
      <c r="L888" s="561">
        <f>SUBTOTAL(9,L868:L887)</f>
        <v>219563466</v>
      </c>
      <c r="M888" s="476">
        <f>SUBTOTAL(9,M868:M887,$E869)</f>
        <v>0</v>
      </c>
      <c r="N888" s="561"/>
      <c r="O888" s="571"/>
      <c r="P888" s="315">
        <f>SUBTOTAL(9,P868:P887)</f>
        <v>0</v>
      </c>
      <c r="Q888" s="315">
        <f>SUBTOTAL(9,Q868:Q887)</f>
        <v>181935861</v>
      </c>
      <c r="R888" s="315">
        <f>SUBTOTAL(9,R868:R887)</f>
        <v>37627605</v>
      </c>
      <c r="S888" s="561">
        <f>SUBTOTAL(9,S868:S887)</f>
        <v>219563466</v>
      </c>
      <c r="T888" s="476">
        <f>SUBTOTAL(9,T868:T887,$E869)</f>
        <v>0</v>
      </c>
      <c r="U888" s="387"/>
      <c r="V888" s="477"/>
      <c r="W888" s="315">
        <f>SUBTOTAL(9,W868:W887)</f>
        <v>0</v>
      </c>
      <c r="X888" s="521">
        <f>SUBTOTAL(9,X868:X887)</f>
        <v>181935861</v>
      </c>
      <c r="Y888" s="522"/>
      <c r="Z888" s="534">
        <f>SUBTOTAL(9,Z868:Z887)</f>
        <v>37627605</v>
      </c>
      <c r="AA888" s="522">
        <f>SUBTOTAL(9,AA868:AA887)</f>
        <v>219563466</v>
      </c>
      <c r="AB888" s="422">
        <f t="shared" si="523"/>
        <v>879</v>
      </c>
    </row>
    <row r="889" spans="1:54" s="1" customFormat="1" ht="15.6" thickTop="1">
      <c r="A889" s="12">
        <f t="shared" si="516"/>
        <v>880</v>
      </c>
      <c r="B889" s="7"/>
      <c r="C889" s="7"/>
      <c r="D889" s="25"/>
      <c r="E889" s="304"/>
      <c r="F889" s="425"/>
      <c r="G889" s="26"/>
      <c r="H889" s="424"/>
      <c r="I889" s="117">
        <f t="shared" ref="I889" si="543">SUM($E889,F889:H889)</f>
        <v>0</v>
      </c>
      <c r="J889" s="304"/>
      <c r="K889" s="304"/>
      <c r="L889" s="27">
        <f t="shared" ref="L889:L901" si="544">SUM(I889:K889)</f>
        <v>0</v>
      </c>
      <c r="M889" s="425"/>
      <c r="N889" s="26"/>
      <c r="O889" s="424"/>
      <c r="P889" s="117">
        <f>SUM($E889,M889:O889)</f>
        <v>0</v>
      </c>
      <c r="Q889" s="304"/>
      <c r="R889" s="304"/>
      <c r="S889" s="27">
        <f t="shared" ref="S889:S901" si="545">SUM(P889:R889)</f>
        <v>0</v>
      </c>
      <c r="T889" s="425"/>
      <c r="U889" s="26"/>
      <c r="V889" s="424"/>
      <c r="W889" s="117">
        <f t="shared" ref="W889:W901" si="546">SUM($E889,T889:V889)</f>
        <v>0</v>
      </c>
      <c r="X889" s="426"/>
      <c r="Y889" s="424"/>
      <c r="Z889" s="304"/>
      <c r="AA889" s="424">
        <f t="shared" ref="AA889:AA901" si="547">SUM(W889:Z889)</f>
        <v>0</v>
      </c>
      <c r="AB889" s="422">
        <f t="shared" si="523"/>
        <v>880</v>
      </c>
    </row>
    <row r="890" spans="1:54" s="154" customFormat="1">
      <c r="A890" s="12">
        <f t="shared" si="516"/>
        <v>881</v>
      </c>
      <c r="B890" s="7" t="s">
        <v>203</v>
      </c>
      <c r="C890" s="162">
        <v>43</v>
      </c>
      <c r="D890" s="146" t="s">
        <v>204</v>
      </c>
      <c r="E890" s="163">
        <v>22004592</v>
      </c>
      <c r="F890" s="133"/>
      <c r="G890" s="28"/>
      <c r="H890" s="153"/>
      <c r="I890" s="163">
        <f>SUM($E890,F890:H890)</f>
        <v>22004592</v>
      </c>
      <c r="J890" s="163">
        <v>4763560</v>
      </c>
      <c r="K890" s="163">
        <v>9678713</v>
      </c>
      <c r="L890" s="187">
        <f>SUM(I890:K890)</f>
        <v>36446865</v>
      </c>
      <c r="M890" s="133"/>
      <c r="N890" s="6"/>
      <c r="O890" s="184"/>
      <c r="P890" s="180">
        <f>SUM($E890,M890:O890)</f>
        <v>22004592</v>
      </c>
      <c r="Q890" s="163">
        <v>4763560</v>
      </c>
      <c r="R890" s="163">
        <v>9678713</v>
      </c>
      <c r="S890" s="188">
        <f>SUM(P890:R890)</f>
        <v>36446865</v>
      </c>
      <c r="T890" s="133"/>
      <c r="U890" s="6"/>
      <c r="V890" s="184"/>
      <c r="W890" s="180">
        <f t="shared" si="546"/>
        <v>22004592</v>
      </c>
      <c r="X890" s="149">
        <v>4763560</v>
      </c>
      <c r="Y890" s="153"/>
      <c r="Z890" s="163">
        <v>9678713</v>
      </c>
      <c r="AA890" s="184">
        <f t="shared" si="547"/>
        <v>36446865</v>
      </c>
      <c r="AB890" s="422">
        <f t="shared" si="523"/>
        <v>881</v>
      </c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</row>
    <row r="891" spans="1:54" s="154" customFormat="1">
      <c r="A891" s="12">
        <f t="shared" si="516"/>
        <v>882</v>
      </c>
      <c r="B891" s="7"/>
      <c r="C891" s="162"/>
      <c r="D891" s="191" t="s">
        <v>434</v>
      </c>
      <c r="E891" s="180"/>
      <c r="F891" s="133"/>
      <c r="G891" s="28"/>
      <c r="H891" s="153"/>
      <c r="I891" s="163">
        <f>SUM($E891,F891:H891)</f>
        <v>0</v>
      </c>
      <c r="J891" s="163"/>
      <c r="K891" s="163"/>
      <c r="L891" s="187">
        <f>SUM(I891:K891)</f>
        <v>0</v>
      </c>
      <c r="M891" s="133"/>
      <c r="N891" s="6"/>
      <c r="O891" s="184"/>
      <c r="P891" s="180">
        <f>SUM($E891,M891:O891)</f>
        <v>0</v>
      </c>
      <c r="Q891" s="180"/>
      <c r="R891" s="180"/>
      <c r="S891" s="188">
        <f>SUM(P891:R891)</f>
        <v>0</v>
      </c>
      <c r="T891" s="133"/>
      <c r="U891" s="6"/>
      <c r="V891" s="184"/>
      <c r="W891" s="180">
        <f t="shared" si="546"/>
        <v>0</v>
      </c>
      <c r="X891" s="321"/>
      <c r="Y891" s="184"/>
      <c r="Z891" s="180"/>
      <c r="AA891" s="184">
        <f t="shared" si="547"/>
        <v>0</v>
      </c>
      <c r="AB891" s="422">
        <f t="shared" si="523"/>
        <v>882</v>
      </c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</row>
    <row r="892" spans="1:54" s="154" customFormat="1">
      <c r="A892" s="12">
        <f t="shared" si="516"/>
        <v>883</v>
      </c>
      <c r="B892" s="7"/>
      <c r="C892" s="162"/>
      <c r="D892" s="158" t="s">
        <v>686</v>
      </c>
      <c r="E892" s="163"/>
      <c r="F892" s="132">
        <v>1000000</v>
      </c>
      <c r="G892" s="129"/>
      <c r="H892" s="153"/>
      <c r="I892" s="163">
        <f>SUM($E892,F892:H892)</f>
        <v>1000000</v>
      </c>
      <c r="J892" s="163"/>
      <c r="K892" s="163"/>
      <c r="L892" s="187">
        <f>SUM(I892:K892)</f>
        <v>1000000</v>
      </c>
      <c r="M892" s="133"/>
      <c r="N892" s="6">
        <v>1000000</v>
      </c>
      <c r="O892" s="184"/>
      <c r="P892" s="180">
        <f>SUM($E892,M892:O892)</f>
        <v>1000000</v>
      </c>
      <c r="Q892" s="180"/>
      <c r="R892" s="180"/>
      <c r="S892" s="188">
        <f>SUM(P892:R892)</f>
        <v>1000000</v>
      </c>
      <c r="T892" s="133"/>
      <c r="U892" s="6">
        <v>1000000</v>
      </c>
      <c r="V892" s="184"/>
      <c r="W892" s="180">
        <f t="shared" si="546"/>
        <v>1000000</v>
      </c>
      <c r="X892" s="321"/>
      <c r="Y892" s="184"/>
      <c r="Z892" s="180"/>
      <c r="AA892" s="184">
        <f t="shared" si="547"/>
        <v>1000000</v>
      </c>
      <c r="AB892" s="422">
        <f t="shared" si="523"/>
        <v>883</v>
      </c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</row>
    <row r="893" spans="1:54" s="154" customFormat="1">
      <c r="A893" s="12">
        <f t="shared" si="516"/>
        <v>884</v>
      </c>
      <c r="B893" s="7"/>
      <c r="C893" s="162"/>
      <c r="D893" s="158" t="s">
        <v>687</v>
      </c>
      <c r="E893" s="163"/>
      <c r="F893" s="132">
        <v>330000</v>
      </c>
      <c r="G893" s="129"/>
      <c r="H893" s="153"/>
      <c r="I893" s="163">
        <f t="shared" ref="I893:I894" si="548">SUM($E893,F893:H893)</f>
        <v>330000</v>
      </c>
      <c r="J893" s="163"/>
      <c r="K893" s="163"/>
      <c r="L893" s="187">
        <f t="shared" ref="L893:L894" si="549">SUM(I893:K893)</f>
        <v>330000</v>
      </c>
      <c r="M893" s="133">
        <v>275000</v>
      </c>
      <c r="N893" s="6"/>
      <c r="O893" s="184"/>
      <c r="P893" s="180">
        <f t="shared" ref="P893:P894" si="550">SUM($E893,M893:O893)</f>
        <v>275000</v>
      </c>
      <c r="Q893" s="180"/>
      <c r="R893" s="180"/>
      <c r="S893" s="188">
        <f t="shared" ref="S893:S894" si="551">SUM(P893:R893)</f>
        <v>275000</v>
      </c>
      <c r="T893" s="133">
        <v>275000</v>
      </c>
      <c r="U893" s="6"/>
      <c r="V893" s="184"/>
      <c r="W893" s="180">
        <f t="shared" si="546"/>
        <v>275000</v>
      </c>
      <c r="X893" s="321"/>
      <c r="Y893" s="184"/>
      <c r="Z893" s="180"/>
      <c r="AA893" s="184">
        <f t="shared" si="547"/>
        <v>275000</v>
      </c>
      <c r="AB893" s="422">
        <f t="shared" si="523"/>
        <v>884</v>
      </c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</row>
    <row r="894" spans="1:54" s="154" customFormat="1">
      <c r="A894" s="12">
        <f t="shared" si="516"/>
        <v>885</v>
      </c>
      <c r="B894" s="7"/>
      <c r="C894" s="162"/>
      <c r="D894" s="158" t="s">
        <v>688</v>
      </c>
      <c r="E894" s="180"/>
      <c r="F894" s="133"/>
      <c r="G894" s="28"/>
      <c r="H894" s="153"/>
      <c r="I894" s="163">
        <f t="shared" si="548"/>
        <v>0</v>
      </c>
      <c r="J894" s="163"/>
      <c r="K894" s="163"/>
      <c r="L894" s="187">
        <f t="shared" si="549"/>
        <v>0</v>
      </c>
      <c r="M894" s="133">
        <v>995000</v>
      </c>
      <c r="N894" s="6"/>
      <c r="O894" s="184"/>
      <c r="P894" s="180">
        <f t="shared" si="550"/>
        <v>995000</v>
      </c>
      <c r="Q894" s="180"/>
      <c r="R894" s="180"/>
      <c r="S894" s="188">
        <f t="shared" si="551"/>
        <v>995000</v>
      </c>
      <c r="T894" s="133">
        <v>995000</v>
      </c>
      <c r="U894" s="6"/>
      <c r="V894" s="184"/>
      <c r="W894" s="180">
        <f t="shared" si="546"/>
        <v>995000</v>
      </c>
      <c r="X894" s="321"/>
      <c r="Y894" s="184"/>
      <c r="Z894" s="180"/>
      <c r="AA894" s="184">
        <f t="shared" si="547"/>
        <v>995000</v>
      </c>
      <c r="AB894" s="422">
        <f t="shared" si="523"/>
        <v>885</v>
      </c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</row>
    <row r="895" spans="1:54" s="154" customFormat="1">
      <c r="A895" s="12">
        <f t="shared" si="516"/>
        <v>886</v>
      </c>
      <c r="B895" s="7"/>
      <c r="C895" s="162"/>
      <c r="D895" s="158"/>
      <c r="E895" s="180"/>
      <c r="F895" s="133"/>
      <c r="G895" s="28"/>
      <c r="H895" s="153"/>
      <c r="I895" s="163"/>
      <c r="J895" s="163"/>
      <c r="K895" s="163"/>
      <c r="L895" s="187"/>
      <c r="M895" s="133"/>
      <c r="N895" s="6"/>
      <c r="O895" s="184"/>
      <c r="P895" s="180"/>
      <c r="Q895" s="180"/>
      <c r="R895" s="180"/>
      <c r="S895" s="188"/>
      <c r="T895" s="133"/>
      <c r="U895" s="6"/>
      <c r="V895" s="184"/>
      <c r="W895" s="180">
        <f t="shared" si="546"/>
        <v>0</v>
      </c>
      <c r="X895" s="321"/>
      <c r="Y895" s="184"/>
      <c r="Z895" s="180"/>
      <c r="AA895" s="184">
        <f t="shared" si="547"/>
        <v>0</v>
      </c>
      <c r="AB895" s="422">
        <f t="shared" si="523"/>
        <v>886</v>
      </c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</row>
    <row r="896" spans="1:54" s="1" customFormat="1">
      <c r="A896" s="12">
        <f t="shared" si="516"/>
        <v>887</v>
      </c>
      <c r="B896" s="7"/>
      <c r="C896" s="7"/>
      <c r="D896" s="53" t="s">
        <v>75</v>
      </c>
      <c r="E896" s="117"/>
      <c r="F896" s="112"/>
      <c r="G896" s="39"/>
      <c r="H896" s="363"/>
      <c r="I896" s="117">
        <f t="shared" ref="I896:I901" si="552">SUM($E896,F896:H896)</f>
        <v>0</v>
      </c>
      <c r="J896" s="117"/>
      <c r="K896" s="117"/>
      <c r="L896" s="15">
        <f t="shared" si="544"/>
        <v>0</v>
      </c>
      <c r="M896" s="112"/>
      <c r="N896" s="39"/>
      <c r="O896" s="363"/>
      <c r="P896" s="117">
        <f t="shared" ref="P896:P901" si="553">SUM($E896,M896:O896)</f>
        <v>0</v>
      </c>
      <c r="Q896" s="117"/>
      <c r="R896" s="117"/>
      <c r="S896" s="15">
        <f t="shared" si="545"/>
        <v>0</v>
      </c>
      <c r="T896" s="112"/>
      <c r="U896" s="39"/>
      <c r="V896" s="363"/>
      <c r="W896" s="117">
        <f t="shared" si="546"/>
        <v>0</v>
      </c>
      <c r="X896" s="111"/>
      <c r="Y896" s="363"/>
      <c r="Z896" s="117"/>
      <c r="AA896" s="363">
        <f t="shared" si="547"/>
        <v>0</v>
      </c>
      <c r="AB896" s="422">
        <f t="shared" si="523"/>
        <v>887</v>
      </c>
    </row>
    <row r="897" spans="1:54" s="1" customFormat="1">
      <c r="A897" s="12">
        <f t="shared" si="516"/>
        <v>888</v>
      </c>
      <c r="B897" s="7"/>
      <c r="C897" s="7"/>
      <c r="D897" s="53"/>
      <c r="E897" s="117"/>
      <c r="F897" s="112"/>
      <c r="G897" s="39"/>
      <c r="H897" s="363"/>
      <c r="I897" s="117"/>
      <c r="J897" s="117"/>
      <c r="K897" s="117"/>
      <c r="L897" s="15"/>
      <c r="M897" s="112"/>
      <c r="N897" s="39"/>
      <c r="O897" s="363"/>
      <c r="P897" s="117"/>
      <c r="Q897" s="117"/>
      <c r="R897" s="117"/>
      <c r="S897" s="15"/>
      <c r="T897" s="112"/>
      <c r="U897" s="39"/>
      <c r="V897" s="363"/>
      <c r="W897" s="117">
        <f t="shared" si="546"/>
        <v>0</v>
      </c>
      <c r="X897" s="111"/>
      <c r="Y897" s="363"/>
      <c r="Z897" s="117"/>
      <c r="AA897" s="363">
        <f t="shared" si="547"/>
        <v>0</v>
      </c>
      <c r="AB897" s="422">
        <f t="shared" si="523"/>
        <v>888</v>
      </c>
    </row>
    <row r="898" spans="1:54" s="1" customFormat="1">
      <c r="A898" s="12">
        <f t="shared" si="516"/>
        <v>889</v>
      </c>
      <c r="B898" s="7"/>
      <c r="C898" s="7"/>
      <c r="D898" s="21"/>
      <c r="E898" s="117"/>
      <c r="F898" s="112"/>
      <c r="G898" s="39"/>
      <c r="H898" s="363"/>
      <c r="I898" s="117">
        <f t="shared" si="552"/>
        <v>0</v>
      </c>
      <c r="J898" s="117"/>
      <c r="K898" s="117"/>
      <c r="L898" s="15">
        <f t="shared" si="544"/>
        <v>0</v>
      </c>
      <c r="M898" s="112"/>
      <c r="N898" s="39"/>
      <c r="O898" s="363"/>
      <c r="P898" s="117">
        <f t="shared" si="553"/>
        <v>0</v>
      </c>
      <c r="Q898" s="117"/>
      <c r="R898" s="117"/>
      <c r="S898" s="15">
        <f t="shared" si="545"/>
        <v>0</v>
      </c>
      <c r="T898" s="112"/>
      <c r="U898" s="39"/>
      <c r="V898" s="363"/>
      <c r="W898" s="117">
        <f t="shared" si="546"/>
        <v>0</v>
      </c>
      <c r="X898" s="111"/>
      <c r="Y898" s="363"/>
      <c r="Z898" s="117"/>
      <c r="AA898" s="363">
        <f t="shared" si="547"/>
        <v>0</v>
      </c>
      <c r="AB898" s="422">
        <f t="shared" si="523"/>
        <v>889</v>
      </c>
    </row>
    <row r="899" spans="1:54" s="1" customFormat="1">
      <c r="A899" s="12">
        <f t="shared" si="516"/>
        <v>890</v>
      </c>
      <c r="B899" s="7"/>
      <c r="C899" s="7"/>
      <c r="D899" s="53" t="s">
        <v>63</v>
      </c>
      <c r="E899" s="117"/>
      <c r="F899" s="112"/>
      <c r="G899" s="39"/>
      <c r="H899" s="363"/>
      <c r="I899" s="117">
        <f t="shared" si="552"/>
        <v>0</v>
      </c>
      <c r="J899" s="117"/>
      <c r="K899" s="117"/>
      <c r="L899" s="15">
        <f t="shared" si="544"/>
        <v>0</v>
      </c>
      <c r="M899" s="112"/>
      <c r="N899" s="39"/>
      <c r="O899" s="363"/>
      <c r="P899" s="117">
        <f t="shared" si="553"/>
        <v>0</v>
      </c>
      <c r="Q899" s="117"/>
      <c r="R899" s="117"/>
      <c r="S899" s="15">
        <f t="shared" si="545"/>
        <v>0</v>
      </c>
      <c r="T899" s="112"/>
      <c r="U899" s="39"/>
      <c r="V899" s="363"/>
      <c r="W899" s="117">
        <f t="shared" si="546"/>
        <v>0</v>
      </c>
      <c r="X899" s="111"/>
      <c r="Y899" s="363"/>
      <c r="Z899" s="117"/>
      <c r="AA899" s="363">
        <f t="shared" si="547"/>
        <v>0</v>
      </c>
      <c r="AB899" s="422">
        <f t="shared" si="523"/>
        <v>890</v>
      </c>
    </row>
    <row r="900" spans="1:54" s="154" customFormat="1">
      <c r="A900" s="12">
        <f t="shared" si="516"/>
        <v>891</v>
      </c>
      <c r="B900" s="7"/>
      <c r="C900" s="162"/>
      <c r="D900" s="158" t="s">
        <v>686</v>
      </c>
      <c r="E900" s="180"/>
      <c r="F900" s="112"/>
      <c r="G900" s="39"/>
      <c r="H900" s="153"/>
      <c r="I900" s="163">
        <f>SUM($E900,F900:H900)</f>
        <v>0</v>
      </c>
      <c r="J900" s="163"/>
      <c r="K900" s="163">
        <v>2000000</v>
      </c>
      <c r="L900" s="187">
        <f>SUM(I900:K900)</f>
        <v>2000000</v>
      </c>
      <c r="M900" s="112"/>
      <c r="N900" s="39"/>
      <c r="O900" s="184"/>
      <c r="P900" s="180">
        <f>SUM($E900,M900:O900)</f>
        <v>0</v>
      </c>
      <c r="Q900" s="180"/>
      <c r="R900" s="163">
        <v>2000000</v>
      </c>
      <c r="S900" s="188">
        <f>SUM(P900:R900)</f>
        <v>2000000</v>
      </c>
      <c r="T900" s="112"/>
      <c r="U900" s="39"/>
      <c r="V900" s="184"/>
      <c r="W900" s="180">
        <f t="shared" si="546"/>
        <v>0</v>
      </c>
      <c r="X900" s="321"/>
      <c r="Y900" s="184"/>
      <c r="Z900" s="163">
        <v>2000000</v>
      </c>
      <c r="AA900" s="184">
        <f t="shared" si="547"/>
        <v>2000000</v>
      </c>
      <c r="AB900" s="422">
        <f t="shared" si="523"/>
        <v>891</v>
      </c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</row>
    <row r="901" spans="1:54" s="1" customFormat="1">
      <c r="A901" s="12">
        <f t="shared" si="516"/>
        <v>892</v>
      </c>
      <c r="B901" s="7"/>
      <c r="C901" s="7"/>
      <c r="D901" s="42"/>
      <c r="E901" s="117"/>
      <c r="F901" s="112"/>
      <c r="G901" s="39"/>
      <c r="H901" s="363"/>
      <c r="I901" s="117">
        <f t="shared" si="552"/>
        <v>0</v>
      </c>
      <c r="J901" s="117"/>
      <c r="K901" s="117"/>
      <c r="L901" s="15">
        <f t="shared" si="544"/>
        <v>0</v>
      </c>
      <c r="M901" s="112"/>
      <c r="N901" s="39"/>
      <c r="O901" s="363"/>
      <c r="P901" s="117">
        <f t="shared" si="553"/>
        <v>0</v>
      </c>
      <c r="Q901" s="117"/>
      <c r="R901" s="117"/>
      <c r="S901" s="15">
        <f t="shared" si="545"/>
        <v>0</v>
      </c>
      <c r="T901" s="112"/>
      <c r="U901" s="39"/>
      <c r="V901" s="363"/>
      <c r="W901" s="117">
        <f t="shared" si="546"/>
        <v>0</v>
      </c>
      <c r="X901" s="111"/>
      <c r="Y901" s="363"/>
      <c r="Z901" s="117"/>
      <c r="AA901" s="363">
        <f t="shared" si="547"/>
        <v>0</v>
      </c>
      <c r="AB901" s="422">
        <f t="shared" si="523"/>
        <v>892</v>
      </c>
    </row>
    <row r="902" spans="1:54" s="29" customFormat="1">
      <c r="A902" s="12">
        <f t="shared" si="516"/>
        <v>893</v>
      </c>
      <c r="B902" s="7"/>
      <c r="C902" s="7"/>
      <c r="D902" s="71" t="s">
        <v>40</v>
      </c>
      <c r="E902" s="314"/>
      <c r="F902" s="488">
        <f t="shared" ref="F902:V902" si="554">SUBTOTAL(9,F891:F901)</f>
        <v>1330000</v>
      </c>
      <c r="G902" s="55">
        <f t="shared" si="554"/>
        <v>0</v>
      </c>
      <c r="H902" s="285">
        <f t="shared" si="554"/>
        <v>0</v>
      </c>
      <c r="I902" s="504">
        <f t="shared" si="554"/>
        <v>1330000</v>
      </c>
      <c r="J902" s="504">
        <f t="shared" si="554"/>
        <v>0</v>
      </c>
      <c r="K902" s="504">
        <f t="shared" si="554"/>
        <v>2000000</v>
      </c>
      <c r="L902" s="56">
        <f t="shared" si="554"/>
        <v>3330000</v>
      </c>
      <c r="M902" s="488">
        <f t="shared" si="554"/>
        <v>1270000</v>
      </c>
      <c r="N902" s="55">
        <f t="shared" si="554"/>
        <v>1000000</v>
      </c>
      <c r="O902" s="285">
        <f t="shared" si="554"/>
        <v>0</v>
      </c>
      <c r="P902" s="504">
        <f t="shared" si="554"/>
        <v>2270000</v>
      </c>
      <c r="Q902" s="504">
        <f t="shared" si="554"/>
        <v>0</v>
      </c>
      <c r="R902" s="504">
        <f t="shared" si="554"/>
        <v>2000000</v>
      </c>
      <c r="S902" s="56">
        <f t="shared" si="554"/>
        <v>4270000</v>
      </c>
      <c r="T902" s="488">
        <f t="shared" si="554"/>
        <v>1270000</v>
      </c>
      <c r="U902" s="55">
        <f t="shared" si="554"/>
        <v>1000000</v>
      </c>
      <c r="V902" s="285">
        <f t="shared" si="554"/>
        <v>0</v>
      </c>
      <c r="W902" s="504">
        <f>SUBTOTAL(9,W891:W901)</f>
        <v>2270000</v>
      </c>
      <c r="X902" s="492">
        <f>SUBTOTAL(9,X891:X901)</f>
        <v>0</v>
      </c>
      <c r="Y902" s="478"/>
      <c r="Z902" s="504">
        <f>SUBTOTAL(9,Z891:Z901)</f>
        <v>2000000</v>
      </c>
      <c r="AA902" s="478">
        <f>SUBTOTAL(9,AA891:AA901)</f>
        <v>4270000</v>
      </c>
      <c r="AB902" s="422">
        <f t="shared" si="523"/>
        <v>893</v>
      </c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pans="1:54" s="1" customFormat="1" ht="15.6" thickBot="1">
      <c r="A903" s="12">
        <f t="shared" ref="A903:A966" si="555">ROW()-9</f>
        <v>894</v>
      </c>
      <c r="B903" s="22"/>
      <c r="C903" s="22"/>
      <c r="D903" s="23" t="s">
        <v>205</v>
      </c>
      <c r="E903" s="303"/>
      <c r="F903" s="476">
        <f>SUBTOTAL(9,F889:F902,$E890:$E890)</f>
        <v>23334592</v>
      </c>
      <c r="G903" s="577"/>
      <c r="H903" s="571"/>
      <c r="I903" s="315">
        <f>SUBTOTAL(9,I889:I902)</f>
        <v>23334592</v>
      </c>
      <c r="J903" s="315">
        <f>SUBTOTAL(9,J889:J902)</f>
        <v>4763560</v>
      </c>
      <c r="K903" s="315">
        <f>SUBTOTAL(9,K889:K902)</f>
        <v>11678713</v>
      </c>
      <c r="L903" s="561">
        <f>SUBTOTAL(9,L889:L902)</f>
        <v>39776865</v>
      </c>
      <c r="M903" s="476">
        <f>SUBTOTAL(9,M889:M902,$E890:$E890)</f>
        <v>23274592</v>
      </c>
      <c r="N903" s="577"/>
      <c r="O903" s="571"/>
      <c r="P903" s="315">
        <f>SUBTOTAL(9,P889:P902)</f>
        <v>24274592</v>
      </c>
      <c r="Q903" s="315">
        <f>SUBTOTAL(9,Q889:Q902)</f>
        <v>4763560</v>
      </c>
      <c r="R903" s="315">
        <f>SUBTOTAL(9,R889:R902)</f>
        <v>11678713</v>
      </c>
      <c r="S903" s="561">
        <f>SUBTOTAL(9,S889:S902)</f>
        <v>40716865</v>
      </c>
      <c r="T903" s="476">
        <f>SUBTOTAL(9,T889:T902,$E890:$E890)</f>
        <v>23274592</v>
      </c>
      <c r="U903" s="386"/>
      <c r="V903" s="477"/>
      <c r="W903" s="315">
        <f>SUBTOTAL(9,W889:W902)</f>
        <v>24274592</v>
      </c>
      <c r="X903" s="521">
        <f>SUBTOTAL(9,X889:X902)</f>
        <v>4763560</v>
      </c>
      <c r="Y903" s="522"/>
      <c r="Z903" s="534">
        <f>SUBTOTAL(9,Z889:Z902)</f>
        <v>11678713</v>
      </c>
      <c r="AA903" s="522">
        <f>SUBTOTAL(9,AA889:AA902)</f>
        <v>40716865</v>
      </c>
      <c r="AB903" s="422">
        <f t="shared" si="523"/>
        <v>894</v>
      </c>
    </row>
    <row r="904" spans="1:54" s="1" customFormat="1" ht="15.6" thickTop="1">
      <c r="A904" s="12">
        <f t="shared" si="555"/>
        <v>895</v>
      </c>
      <c r="B904" s="7"/>
      <c r="C904" s="7"/>
      <c r="D904" s="25"/>
      <c r="E904" s="304"/>
      <c r="F904" s="425"/>
      <c r="G904" s="26"/>
      <c r="H904" s="424"/>
      <c r="I904" s="117">
        <f>SUM($E904,F904:H904)</f>
        <v>0</v>
      </c>
      <c r="J904" s="304"/>
      <c r="K904" s="304"/>
      <c r="L904" s="27">
        <f t="shared" ref="L904:L917" si="556">SUM(I904:K904)</f>
        <v>0</v>
      </c>
      <c r="M904" s="425"/>
      <c r="N904" s="26"/>
      <c r="O904" s="424"/>
      <c r="P904" s="117">
        <f>SUM($E904,M904:O904)</f>
        <v>0</v>
      </c>
      <c r="Q904" s="304"/>
      <c r="R904" s="304"/>
      <c r="S904" s="27">
        <f t="shared" ref="S904:S917" si="557">SUM(P904:R904)</f>
        <v>0</v>
      </c>
      <c r="T904" s="425"/>
      <c r="U904" s="26"/>
      <c r="V904" s="424"/>
      <c r="W904" s="117">
        <f t="shared" ref="W904:W917" si="558">SUM($E904,T904:V904)</f>
        <v>0</v>
      </c>
      <c r="X904" s="426"/>
      <c r="Y904" s="424"/>
      <c r="Z904" s="304"/>
      <c r="AA904" s="424">
        <f t="shared" ref="AA904:AA917" si="559">SUM(W904:Z904)</f>
        <v>0</v>
      </c>
      <c r="AB904" s="422">
        <f t="shared" si="523"/>
        <v>895</v>
      </c>
    </row>
    <row r="905" spans="1:54" s="154" customFormat="1">
      <c r="A905" s="12">
        <f t="shared" si="555"/>
        <v>896</v>
      </c>
      <c r="B905" s="7" t="s">
        <v>206</v>
      </c>
      <c r="C905" s="162">
        <v>44</v>
      </c>
      <c r="D905" s="146" t="s">
        <v>207</v>
      </c>
      <c r="E905" s="163">
        <v>14081288</v>
      </c>
      <c r="F905" s="133"/>
      <c r="G905" s="28"/>
      <c r="H905" s="192"/>
      <c r="I905" s="163">
        <f t="shared" ref="I905:I907" si="560">SUM($E905,F905:H905)</f>
        <v>14081288</v>
      </c>
      <c r="J905" s="163">
        <v>2219304</v>
      </c>
      <c r="K905" s="163">
        <v>9190015</v>
      </c>
      <c r="L905" s="187">
        <f t="shared" ref="L905:L907" si="561">SUM(I905:K905)</f>
        <v>25490607</v>
      </c>
      <c r="M905" s="133"/>
      <c r="N905" s="6"/>
      <c r="O905" s="119"/>
      <c r="P905" s="180">
        <f t="shared" ref="P905:P910" si="562">SUM($E905,M905:O905)</f>
        <v>14081288</v>
      </c>
      <c r="Q905" s="163">
        <v>2219304</v>
      </c>
      <c r="R905" s="163">
        <v>9190015</v>
      </c>
      <c r="S905" s="188">
        <f t="shared" ref="S905:S910" si="563">SUM(P905:R905)</f>
        <v>25490607</v>
      </c>
      <c r="T905" s="133"/>
      <c r="U905" s="6"/>
      <c r="V905" s="119"/>
      <c r="W905" s="180">
        <f t="shared" si="558"/>
        <v>14081288</v>
      </c>
      <c r="X905" s="149">
        <v>2219304</v>
      </c>
      <c r="Y905" s="153"/>
      <c r="Z905" s="163">
        <v>9190015</v>
      </c>
      <c r="AA905" s="184">
        <f t="shared" si="559"/>
        <v>25490607</v>
      </c>
      <c r="AB905" s="422">
        <f t="shared" ref="AB905:AB968" si="564">A905</f>
        <v>896</v>
      </c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</row>
    <row r="906" spans="1:54" s="154" customFormat="1">
      <c r="A906" s="12">
        <f t="shared" si="555"/>
        <v>897</v>
      </c>
      <c r="B906" s="7"/>
      <c r="C906" s="162"/>
      <c r="D906" s="191" t="s">
        <v>434</v>
      </c>
      <c r="E906" s="180"/>
      <c r="F906" s="133"/>
      <c r="G906" s="28"/>
      <c r="H906" s="192"/>
      <c r="I906" s="163">
        <f t="shared" si="560"/>
        <v>0</v>
      </c>
      <c r="J906" s="163"/>
      <c r="K906" s="163"/>
      <c r="L906" s="187">
        <f t="shared" si="561"/>
        <v>0</v>
      </c>
      <c r="M906" s="133"/>
      <c r="N906" s="6"/>
      <c r="O906" s="119"/>
      <c r="P906" s="180">
        <f t="shared" si="562"/>
        <v>0</v>
      </c>
      <c r="Q906" s="180"/>
      <c r="R906" s="180"/>
      <c r="S906" s="188">
        <f t="shared" si="563"/>
        <v>0</v>
      </c>
      <c r="T906" s="133"/>
      <c r="U906" s="6"/>
      <c r="V906" s="119"/>
      <c r="W906" s="180">
        <f t="shared" si="558"/>
        <v>0</v>
      </c>
      <c r="X906" s="321"/>
      <c r="Y906" s="184"/>
      <c r="Z906" s="180"/>
      <c r="AA906" s="184">
        <f t="shared" si="559"/>
        <v>0</v>
      </c>
      <c r="AB906" s="422">
        <f t="shared" si="564"/>
        <v>897</v>
      </c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</row>
    <row r="907" spans="1:54" s="154" customFormat="1">
      <c r="A907" s="12">
        <f t="shared" si="555"/>
        <v>898</v>
      </c>
      <c r="B907" s="7"/>
      <c r="C907" s="162"/>
      <c r="D907" s="158" t="s">
        <v>689</v>
      </c>
      <c r="E907" s="163"/>
      <c r="F907" s="132">
        <v>850000</v>
      </c>
      <c r="G907" s="129"/>
      <c r="H907" s="192"/>
      <c r="I907" s="163">
        <f t="shared" si="560"/>
        <v>850000</v>
      </c>
      <c r="J907" s="163"/>
      <c r="K907" s="163"/>
      <c r="L907" s="187">
        <f t="shared" si="561"/>
        <v>850000</v>
      </c>
      <c r="M907" s="133">
        <v>850000</v>
      </c>
      <c r="N907" s="6"/>
      <c r="O907" s="119"/>
      <c r="P907" s="180">
        <f t="shared" si="562"/>
        <v>850000</v>
      </c>
      <c r="Q907" s="180"/>
      <c r="R907" s="180"/>
      <c r="S907" s="188">
        <f t="shared" si="563"/>
        <v>850000</v>
      </c>
      <c r="T907" s="133">
        <v>850000</v>
      </c>
      <c r="U907" s="6"/>
      <c r="V907" s="119"/>
      <c r="W907" s="180">
        <f t="shared" si="558"/>
        <v>850000</v>
      </c>
      <c r="X907" s="321"/>
      <c r="Y907" s="184"/>
      <c r="Z907" s="180"/>
      <c r="AA907" s="184">
        <f t="shared" si="559"/>
        <v>850000</v>
      </c>
      <c r="AB907" s="422">
        <f t="shared" si="564"/>
        <v>898</v>
      </c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</row>
    <row r="908" spans="1:54" s="154" customFormat="1">
      <c r="A908" s="12">
        <f t="shared" si="555"/>
        <v>899</v>
      </c>
      <c r="B908" s="7"/>
      <c r="C908" s="162"/>
      <c r="D908" s="158" t="s">
        <v>690</v>
      </c>
      <c r="E908" s="163"/>
      <c r="F908" s="132"/>
      <c r="G908" s="129"/>
      <c r="H908" s="192"/>
      <c r="I908" s="163"/>
      <c r="J908" s="163"/>
      <c r="K908" s="163"/>
      <c r="L908" s="187"/>
      <c r="M908" s="133"/>
      <c r="N908" s="6"/>
      <c r="O908" s="119"/>
      <c r="P908" s="180">
        <f t="shared" si="562"/>
        <v>0</v>
      </c>
      <c r="Q908" s="180"/>
      <c r="R908" s="180"/>
      <c r="S908" s="188">
        <f t="shared" si="563"/>
        <v>0</v>
      </c>
      <c r="T908" s="133"/>
      <c r="U908" s="6"/>
      <c r="V908" s="119"/>
      <c r="W908" s="180">
        <f t="shared" si="558"/>
        <v>0</v>
      </c>
      <c r="X908" s="321"/>
      <c r="Y908" s="184"/>
      <c r="Z908" s="180"/>
      <c r="AA908" s="184">
        <f t="shared" si="559"/>
        <v>0</v>
      </c>
      <c r="AB908" s="422">
        <f t="shared" si="564"/>
        <v>899</v>
      </c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</row>
    <row r="909" spans="1:54" s="154" customFormat="1">
      <c r="A909" s="12">
        <f t="shared" si="555"/>
        <v>900</v>
      </c>
      <c r="B909" s="7"/>
      <c r="C909" s="162"/>
      <c r="D909" s="158" t="s">
        <v>691</v>
      </c>
      <c r="E909" s="163"/>
      <c r="F909" s="132"/>
      <c r="G909" s="129"/>
      <c r="H909" s="192"/>
      <c r="I909" s="163"/>
      <c r="J909" s="163"/>
      <c r="K909" s="163"/>
      <c r="L909" s="187"/>
      <c r="M909" s="133">
        <v>1100000</v>
      </c>
      <c r="N909" s="6"/>
      <c r="O909" s="119"/>
      <c r="P909" s="180">
        <f t="shared" si="562"/>
        <v>1100000</v>
      </c>
      <c r="Q909" s="180"/>
      <c r="R909" s="180"/>
      <c r="S909" s="188">
        <f t="shared" si="563"/>
        <v>1100000</v>
      </c>
      <c r="T909" s="133">
        <v>1100000</v>
      </c>
      <c r="U909" s="6"/>
      <c r="V909" s="119"/>
      <c r="W909" s="180">
        <f t="shared" si="558"/>
        <v>1100000</v>
      </c>
      <c r="X909" s="321"/>
      <c r="Y909" s="184"/>
      <c r="Z909" s="180"/>
      <c r="AA909" s="184">
        <f t="shared" si="559"/>
        <v>1100000</v>
      </c>
      <c r="AB909" s="422">
        <f t="shared" si="564"/>
        <v>900</v>
      </c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</row>
    <row r="910" spans="1:54" s="154" customFormat="1">
      <c r="A910" s="12">
        <f t="shared" si="555"/>
        <v>901</v>
      </c>
      <c r="B910" s="7"/>
      <c r="C910" s="162"/>
      <c r="D910" s="158" t="s">
        <v>692</v>
      </c>
      <c r="E910" s="163"/>
      <c r="F910" s="132"/>
      <c r="G910" s="129"/>
      <c r="H910" s="192"/>
      <c r="I910" s="163"/>
      <c r="J910" s="163"/>
      <c r="K910" s="163"/>
      <c r="L910" s="187"/>
      <c r="M910" s="133"/>
      <c r="N910" s="6">
        <v>630000</v>
      </c>
      <c r="O910" s="119"/>
      <c r="P910" s="180">
        <f t="shared" si="562"/>
        <v>630000</v>
      </c>
      <c r="Q910" s="180"/>
      <c r="R910" s="180"/>
      <c r="S910" s="188">
        <f t="shared" si="563"/>
        <v>630000</v>
      </c>
      <c r="T910" s="133"/>
      <c r="U910" s="6">
        <v>630000</v>
      </c>
      <c r="V910" s="119"/>
      <c r="W910" s="180">
        <f t="shared" si="558"/>
        <v>630000</v>
      </c>
      <c r="X910" s="321"/>
      <c r="Y910" s="184"/>
      <c r="Z910" s="180"/>
      <c r="AA910" s="184">
        <f t="shared" si="559"/>
        <v>630000</v>
      </c>
      <c r="AB910" s="422">
        <f t="shared" si="564"/>
        <v>901</v>
      </c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</row>
    <row r="911" spans="1:54" s="1" customFormat="1">
      <c r="A911" s="12">
        <f t="shared" si="555"/>
        <v>902</v>
      </c>
      <c r="B911" s="7"/>
      <c r="C911" s="7"/>
      <c r="D911" s="21"/>
      <c r="E911" s="115"/>
      <c r="F911" s="133"/>
      <c r="G911" s="28"/>
      <c r="H911" s="119"/>
      <c r="I911" s="117">
        <f t="shared" ref="I911:I917" si="565">SUM($E911,F911:H911)</f>
        <v>0</v>
      </c>
      <c r="J911" s="115"/>
      <c r="K911" s="115"/>
      <c r="L911" s="15">
        <f t="shared" si="556"/>
        <v>0</v>
      </c>
      <c r="M911" s="133"/>
      <c r="N911" s="28"/>
      <c r="O911" s="119"/>
      <c r="P911" s="117">
        <f t="shared" ref="P911:P917" si="566">SUM($E911,M911:O911)</f>
        <v>0</v>
      </c>
      <c r="Q911" s="115"/>
      <c r="R911" s="115"/>
      <c r="S911" s="15">
        <f t="shared" si="557"/>
        <v>0</v>
      </c>
      <c r="T911" s="133"/>
      <c r="U911" s="28"/>
      <c r="V911" s="119"/>
      <c r="W911" s="117">
        <f t="shared" si="558"/>
        <v>0</v>
      </c>
      <c r="X911" s="118"/>
      <c r="Y911" s="370"/>
      <c r="Z911" s="115"/>
      <c r="AA911" s="363">
        <f t="shared" si="559"/>
        <v>0</v>
      </c>
      <c r="AB911" s="422">
        <f t="shared" si="564"/>
        <v>902</v>
      </c>
    </row>
    <row r="912" spans="1:54" s="1" customFormat="1">
      <c r="A912" s="12">
        <f t="shared" si="555"/>
        <v>903</v>
      </c>
      <c r="B912" s="7"/>
      <c r="C912" s="7"/>
      <c r="D912" s="53" t="s">
        <v>75</v>
      </c>
      <c r="E912" s="115"/>
      <c r="F912" s="133"/>
      <c r="G912" s="28"/>
      <c r="H912" s="119"/>
      <c r="I912" s="117">
        <f t="shared" si="565"/>
        <v>0</v>
      </c>
      <c r="J912" s="115"/>
      <c r="K912" s="115"/>
      <c r="L912" s="15">
        <f t="shared" si="556"/>
        <v>0</v>
      </c>
      <c r="M912" s="133"/>
      <c r="N912" s="28"/>
      <c r="O912" s="119"/>
      <c r="P912" s="117">
        <f t="shared" si="566"/>
        <v>0</v>
      </c>
      <c r="Q912" s="115"/>
      <c r="R912" s="115"/>
      <c r="S912" s="15">
        <f t="shared" si="557"/>
        <v>0</v>
      </c>
      <c r="T912" s="133"/>
      <c r="U912" s="28"/>
      <c r="V912" s="119"/>
      <c r="W912" s="117">
        <f t="shared" si="558"/>
        <v>0</v>
      </c>
      <c r="X912" s="118"/>
      <c r="Y912" s="370"/>
      <c r="Z912" s="115"/>
      <c r="AA912" s="363">
        <f t="shared" si="559"/>
        <v>0</v>
      </c>
      <c r="AB912" s="422">
        <f t="shared" si="564"/>
        <v>903</v>
      </c>
    </row>
    <row r="913" spans="1:28" s="1" customFormat="1">
      <c r="A913" s="12">
        <f t="shared" si="555"/>
        <v>904</v>
      </c>
      <c r="B913" s="7"/>
      <c r="C913" s="7"/>
      <c r="D913" s="109"/>
      <c r="E913" s="115"/>
      <c r="F913" s="133"/>
      <c r="G913" s="28"/>
      <c r="H913" s="119"/>
      <c r="I913" s="117"/>
      <c r="J913" s="115"/>
      <c r="K913" s="115"/>
      <c r="L913" s="15"/>
      <c r="M913" s="133"/>
      <c r="N913" s="28"/>
      <c r="O913" s="119"/>
      <c r="P913" s="117"/>
      <c r="Q913" s="115"/>
      <c r="R913" s="115"/>
      <c r="S913" s="15"/>
      <c r="T913" s="133"/>
      <c r="U913" s="28"/>
      <c r="V913" s="119"/>
      <c r="W913" s="117">
        <f t="shared" si="558"/>
        <v>0</v>
      </c>
      <c r="X913" s="118"/>
      <c r="Y913" s="370"/>
      <c r="Z913" s="115"/>
      <c r="AA913" s="363">
        <f t="shared" si="559"/>
        <v>0</v>
      </c>
      <c r="AB913" s="422">
        <f t="shared" si="564"/>
        <v>904</v>
      </c>
    </row>
    <row r="914" spans="1:28" s="1" customFormat="1">
      <c r="A914" s="12">
        <f t="shared" si="555"/>
        <v>905</v>
      </c>
      <c r="B914" s="7"/>
      <c r="C914" s="7"/>
      <c r="D914" s="21"/>
      <c r="E914" s="115"/>
      <c r="F914" s="133"/>
      <c r="G914" s="28"/>
      <c r="H914" s="119"/>
      <c r="I914" s="117">
        <f t="shared" si="565"/>
        <v>0</v>
      </c>
      <c r="J914" s="115"/>
      <c r="K914" s="115"/>
      <c r="L914" s="15">
        <f t="shared" si="556"/>
        <v>0</v>
      </c>
      <c r="M914" s="133"/>
      <c r="N914" s="28"/>
      <c r="O914" s="119"/>
      <c r="P914" s="117">
        <f t="shared" si="566"/>
        <v>0</v>
      </c>
      <c r="Q914" s="115"/>
      <c r="R914" s="115"/>
      <c r="S914" s="15">
        <f t="shared" si="557"/>
        <v>0</v>
      </c>
      <c r="T914" s="133"/>
      <c r="U914" s="28"/>
      <c r="V914" s="119"/>
      <c r="W914" s="117">
        <f t="shared" si="558"/>
        <v>0</v>
      </c>
      <c r="X914" s="118"/>
      <c r="Y914" s="370"/>
      <c r="Z914" s="115"/>
      <c r="AA914" s="363">
        <f t="shared" si="559"/>
        <v>0</v>
      </c>
      <c r="AB914" s="422">
        <f t="shared" si="564"/>
        <v>905</v>
      </c>
    </row>
    <row r="915" spans="1:28" s="1" customFormat="1">
      <c r="A915" s="12">
        <f t="shared" si="555"/>
        <v>906</v>
      </c>
      <c r="B915" s="7"/>
      <c r="C915" s="7"/>
      <c r="D915" s="53" t="s">
        <v>63</v>
      </c>
      <c r="E915" s="117"/>
      <c r="F915" s="112"/>
      <c r="G915" s="39"/>
      <c r="H915" s="119"/>
      <c r="I915" s="117">
        <f t="shared" si="565"/>
        <v>0</v>
      </c>
      <c r="J915" s="117"/>
      <c r="K915" s="117"/>
      <c r="L915" s="15">
        <f t="shared" si="556"/>
        <v>0</v>
      </c>
      <c r="M915" s="112"/>
      <c r="N915" s="39"/>
      <c r="O915" s="119"/>
      <c r="P915" s="117">
        <f t="shared" si="566"/>
        <v>0</v>
      </c>
      <c r="Q915" s="117"/>
      <c r="R915" s="117"/>
      <c r="S915" s="15">
        <f t="shared" si="557"/>
        <v>0</v>
      </c>
      <c r="T915" s="112"/>
      <c r="U915" s="39"/>
      <c r="V915" s="119"/>
      <c r="W915" s="117">
        <f t="shared" si="558"/>
        <v>0</v>
      </c>
      <c r="X915" s="111"/>
      <c r="Y915" s="363"/>
      <c r="Z915" s="117"/>
      <c r="AA915" s="363">
        <f t="shared" si="559"/>
        <v>0</v>
      </c>
      <c r="AB915" s="422">
        <f t="shared" si="564"/>
        <v>906</v>
      </c>
    </row>
    <row r="916" spans="1:28" s="1" customFormat="1">
      <c r="A916" s="12">
        <f t="shared" si="555"/>
        <v>907</v>
      </c>
      <c r="B916" s="7"/>
      <c r="C916" s="7"/>
      <c r="D916" s="109"/>
      <c r="E916" s="117"/>
      <c r="F916" s="112"/>
      <c r="G916" s="39"/>
      <c r="H916" s="119"/>
      <c r="I916" s="117"/>
      <c r="J916" s="117"/>
      <c r="K916" s="117"/>
      <c r="L916" s="15"/>
      <c r="M916" s="112"/>
      <c r="N916" s="39"/>
      <c r="O916" s="119"/>
      <c r="P916" s="117"/>
      <c r="Q916" s="117"/>
      <c r="R916" s="117"/>
      <c r="S916" s="15"/>
      <c r="T916" s="112"/>
      <c r="U916" s="39"/>
      <c r="V916" s="119"/>
      <c r="W916" s="117">
        <f t="shared" si="558"/>
        <v>0</v>
      </c>
      <c r="X916" s="111"/>
      <c r="Y916" s="363"/>
      <c r="Z916" s="117"/>
      <c r="AA916" s="363">
        <f t="shared" si="559"/>
        <v>0</v>
      </c>
      <c r="AB916" s="422">
        <f t="shared" si="564"/>
        <v>907</v>
      </c>
    </row>
    <row r="917" spans="1:28" s="1" customFormat="1">
      <c r="A917" s="12">
        <f t="shared" si="555"/>
        <v>908</v>
      </c>
      <c r="B917" s="7"/>
      <c r="C917" s="7"/>
      <c r="D917" s="42"/>
      <c r="E917" s="117"/>
      <c r="F917" s="112"/>
      <c r="G917" s="39"/>
      <c r="H917" s="119"/>
      <c r="I917" s="117">
        <f t="shared" si="565"/>
        <v>0</v>
      </c>
      <c r="J917" s="117"/>
      <c r="K917" s="117"/>
      <c r="L917" s="15">
        <f t="shared" si="556"/>
        <v>0</v>
      </c>
      <c r="M917" s="112"/>
      <c r="N917" s="39"/>
      <c r="O917" s="119"/>
      <c r="P917" s="117">
        <f t="shared" si="566"/>
        <v>0</v>
      </c>
      <c r="Q917" s="117"/>
      <c r="R917" s="117"/>
      <c r="S917" s="15">
        <f t="shared" si="557"/>
        <v>0</v>
      </c>
      <c r="T917" s="112"/>
      <c r="U917" s="39"/>
      <c r="V917" s="119"/>
      <c r="W917" s="117">
        <f t="shared" si="558"/>
        <v>0</v>
      </c>
      <c r="X917" s="111"/>
      <c r="Y917" s="363"/>
      <c r="Z917" s="117"/>
      <c r="AA917" s="363">
        <f t="shared" si="559"/>
        <v>0</v>
      </c>
      <c r="AB917" s="422">
        <f t="shared" si="564"/>
        <v>908</v>
      </c>
    </row>
    <row r="918" spans="1:28" s="1" customFormat="1">
      <c r="A918" s="12">
        <f t="shared" si="555"/>
        <v>909</v>
      </c>
      <c r="B918" s="7"/>
      <c r="C918" s="7"/>
      <c r="D918" s="67" t="s">
        <v>40</v>
      </c>
      <c r="E918" s="117"/>
      <c r="F918" s="488">
        <f t="shared" ref="F918:V918" si="567">SUBTOTAL(9,F906:F917)</f>
        <v>850000</v>
      </c>
      <c r="G918" s="55">
        <f t="shared" si="567"/>
        <v>0</v>
      </c>
      <c r="H918" s="285">
        <f t="shared" si="567"/>
        <v>0</v>
      </c>
      <c r="I918" s="504">
        <f t="shared" si="567"/>
        <v>850000</v>
      </c>
      <c r="J918" s="504">
        <f t="shared" si="567"/>
        <v>0</v>
      </c>
      <c r="K918" s="504">
        <f t="shared" si="567"/>
        <v>0</v>
      </c>
      <c r="L918" s="56">
        <f t="shared" si="567"/>
        <v>850000</v>
      </c>
      <c r="M918" s="488">
        <f t="shared" si="567"/>
        <v>1950000</v>
      </c>
      <c r="N918" s="55">
        <f t="shared" si="567"/>
        <v>630000</v>
      </c>
      <c r="O918" s="285">
        <f t="shared" si="567"/>
        <v>0</v>
      </c>
      <c r="P918" s="504">
        <f t="shared" si="567"/>
        <v>2580000</v>
      </c>
      <c r="Q918" s="504">
        <f t="shared" si="567"/>
        <v>0</v>
      </c>
      <c r="R918" s="504">
        <f t="shared" si="567"/>
        <v>0</v>
      </c>
      <c r="S918" s="56">
        <f t="shared" si="567"/>
        <v>2580000</v>
      </c>
      <c r="T918" s="488">
        <f t="shared" si="567"/>
        <v>1950000</v>
      </c>
      <c r="U918" s="55">
        <f t="shared" si="567"/>
        <v>630000</v>
      </c>
      <c r="V918" s="285">
        <f t="shared" si="567"/>
        <v>0</v>
      </c>
      <c r="W918" s="504">
        <f>SUBTOTAL(9,W906:W917)</f>
        <v>2580000</v>
      </c>
      <c r="X918" s="492">
        <f>SUBTOTAL(9,X906:X917)</f>
        <v>0</v>
      </c>
      <c r="Y918" s="478"/>
      <c r="Z918" s="504">
        <f>SUBTOTAL(9,Z906:Z917)</f>
        <v>0</v>
      </c>
      <c r="AA918" s="478">
        <f>SUBTOTAL(9,AA906:AA917)</f>
        <v>2580000</v>
      </c>
      <c r="AB918" s="422">
        <f t="shared" si="564"/>
        <v>909</v>
      </c>
    </row>
    <row r="919" spans="1:28" s="1" customFormat="1" ht="15.6" thickBot="1">
      <c r="A919" s="12">
        <f t="shared" si="555"/>
        <v>910</v>
      </c>
      <c r="B919" s="22"/>
      <c r="C919" s="22"/>
      <c r="D919" s="23" t="s">
        <v>208</v>
      </c>
      <c r="E919" s="303"/>
      <c r="F919" s="476">
        <f>SUBTOTAL(9,F904:F918,$E905:$E905)</f>
        <v>14931288</v>
      </c>
      <c r="G919" s="577"/>
      <c r="H919" s="571"/>
      <c r="I919" s="315">
        <f>SUBTOTAL(9,I904:I918)</f>
        <v>14931288</v>
      </c>
      <c r="J919" s="315">
        <f>SUBTOTAL(9,J904:J918)</f>
        <v>2219304</v>
      </c>
      <c r="K919" s="315">
        <f>SUBTOTAL(9,K904:K918)</f>
        <v>9190015</v>
      </c>
      <c r="L919" s="561">
        <f>SUBTOTAL(9,L904:L918)</f>
        <v>26340607</v>
      </c>
      <c r="M919" s="476">
        <f>SUBTOTAL(9,M904:M918,$E905:$E905)</f>
        <v>16031288</v>
      </c>
      <c r="N919" s="577"/>
      <c r="O919" s="571"/>
      <c r="P919" s="315">
        <f>SUBTOTAL(9,P904:P918)</f>
        <v>16661288</v>
      </c>
      <c r="Q919" s="315">
        <f>SUBTOTAL(9,Q904:Q918)</f>
        <v>2219304</v>
      </c>
      <c r="R919" s="315">
        <f>SUBTOTAL(9,R904:R918)</f>
        <v>9190015</v>
      </c>
      <c r="S919" s="561">
        <f>SUBTOTAL(9,S904:S918)</f>
        <v>28070607</v>
      </c>
      <c r="T919" s="476">
        <f>SUBTOTAL(9,T904:T918,$E905:$E905)</f>
        <v>16031288</v>
      </c>
      <c r="U919" s="386"/>
      <c r="V919" s="477"/>
      <c r="W919" s="315">
        <f>SUBTOTAL(9,W904:W918)</f>
        <v>16661288</v>
      </c>
      <c r="X919" s="521">
        <f>SUBTOTAL(9,X904:X918)</f>
        <v>2219304</v>
      </c>
      <c r="Y919" s="522"/>
      <c r="Z919" s="534">
        <f>SUBTOTAL(9,Z904:Z918)</f>
        <v>9190015</v>
      </c>
      <c r="AA919" s="522">
        <f>SUBTOTAL(9,AA904:AA918)</f>
        <v>28070607</v>
      </c>
      <c r="AB919" s="422">
        <f t="shared" si="564"/>
        <v>910</v>
      </c>
    </row>
    <row r="920" spans="1:28" s="1" customFormat="1" ht="15.6" thickTop="1">
      <c r="A920" s="12">
        <f t="shared" si="555"/>
        <v>911</v>
      </c>
      <c r="B920" s="7"/>
      <c r="C920" s="7"/>
      <c r="D920" s="25"/>
      <c r="E920" s="304"/>
      <c r="F920" s="425"/>
      <c r="G920" s="26"/>
      <c r="H920" s="424"/>
      <c r="I920" s="117">
        <f>SUM($E920,F920:H920)</f>
        <v>0</v>
      </c>
      <c r="J920" s="304"/>
      <c r="K920" s="304"/>
      <c r="L920" s="27">
        <f t="shared" ref="L920:L934" si="568">SUM(I920:K920)</f>
        <v>0</v>
      </c>
      <c r="M920" s="425"/>
      <c r="N920" s="26"/>
      <c r="O920" s="424"/>
      <c r="P920" s="117">
        <f>SUM($E920,M920:O920)</f>
        <v>0</v>
      </c>
      <c r="Q920" s="304"/>
      <c r="R920" s="304"/>
      <c r="S920" s="27">
        <f t="shared" ref="S920:S934" si="569">SUM(P920:R920)</f>
        <v>0</v>
      </c>
      <c r="T920" s="425"/>
      <c r="U920" s="26"/>
      <c r="V920" s="424"/>
      <c r="W920" s="117">
        <f t="shared" ref="W920:W934" si="570">SUM($E920,T920:V920)</f>
        <v>0</v>
      </c>
      <c r="X920" s="426"/>
      <c r="Y920" s="424"/>
      <c r="Z920" s="304"/>
      <c r="AA920" s="424">
        <f t="shared" ref="AA920:AA934" si="571">SUM(W920:Z920)</f>
        <v>0</v>
      </c>
      <c r="AB920" s="422">
        <f t="shared" si="564"/>
        <v>911</v>
      </c>
    </row>
    <row r="921" spans="1:28" customFormat="1">
      <c r="A921" s="12">
        <f t="shared" si="555"/>
        <v>912</v>
      </c>
      <c r="B921" s="7" t="s">
        <v>209</v>
      </c>
      <c r="C921" s="162">
        <v>45</v>
      </c>
      <c r="D921" s="146" t="s">
        <v>210</v>
      </c>
      <c r="E921" s="163">
        <v>46722293</v>
      </c>
      <c r="F921" s="133"/>
      <c r="G921" s="28"/>
      <c r="H921" s="153"/>
      <c r="I921" s="163">
        <f t="shared" ref="I921:I928" si="572">SUM($E921,F921:H921)</f>
        <v>46722293</v>
      </c>
      <c r="J921" s="163">
        <v>17275000</v>
      </c>
      <c r="K921" s="163">
        <v>23395568</v>
      </c>
      <c r="L921" s="187">
        <f t="shared" ref="L921:L928" si="573">SUM(I921:K921)</f>
        <v>87392861</v>
      </c>
      <c r="M921" s="133"/>
      <c r="N921" s="6"/>
      <c r="O921" s="184"/>
      <c r="P921" s="180">
        <f t="shared" ref="P921:P928" si="574">SUM($E921,M921:O921)</f>
        <v>46722293</v>
      </c>
      <c r="Q921" s="163">
        <v>17275000</v>
      </c>
      <c r="R921" s="163">
        <v>23395568</v>
      </c>
      <c r="S921" s="188">
        <f t="shared" ref="S921:S928" si="575">SUM(P921:R921)</f>
        <v>87392861</v>
      </c>
      <c r="T921" s="133"/>
      <c r="U921" s="6"/>
      <c r="V921" s="184"/>
      <c r="W921" s="180">
        <f t="shared" si="570"/>
        <v>46722293</v>
      </c>
      <c r="X921" s="149">
        <v>17275000</v>
      </c>
      <c r="Y921" s="153"/>
      <c r="Z921" s="163">
        <v>23395568</v>
      </c>
      <c r="AA921" s="184">
        <f t="shared" si="571"/>
        <v>87392861</v>
      </c>
      <c r="AB921" s="422">
        <f t="shared" si="564"/>
        <v>912</v>
      </c>
    </row>
    <row r="922" spans="1:28" customFormat="1">
      <c r="A922" s="12">
        <f t="shared" si="555"/>
        <v>913</v>
      </c>
      <c r="B922" s="7"/>
      <c r="C922" s="162"/>
      <c r="D922" s="191" t="s">
        <v>434</v>
      </c>
      <c r="E922" s="180"/>
      <c r="F922" s="133"/>
      <c r="G922" s="28"/>
      <c r="H922" s="153"/>
      <c r="I922" s="163">
        <f t="shared" si="572"/>
        <v>0</v>
      </c>
      <c r="J922" s="163"/>
      <c r="K922" s="163"/>
      <c r="L922" s="187">
        <f t="shared" si="573"/>
        <v>0</v>
      </c>
      <c r="M922" s="133"/>
      <c r="N922" s="6"/>
      <c r="O922" s="184"/>
      <c r="P922" s="180">
        <f t="shared" si="574"/>
        <v>0</v>
      </c>
      <c r="Q922" s="180"/>
      <c r="R922" s="180"/>
      <c r="S922" s="188">
        <f t="shared" si="575"/>
        <v>0</v>
      </c>
      <c r="T922" s="133"/>
      <c r="U922" s="6"/>
      <c r="V922" s="184"/>
      <c r="W922" s="180">
        <f t="shared" si="570"/>
        <v>0</v>
      </c>
      <c r="X922" s="321"/>
      <c r="Y922" s="184"/>
      <c r="Z922" s="180"/>
      <c r="AA922" s="184">
        <f t="shared" si="571"/>
        <v>0</v>
      </c>
      <c r="AB922" s="422">
        <f t="shared" si="564"/>
        <v>913</v>
      </c>
    </row>
    <row r="923" spans="1:28" customFormat="1">
      <c r="A923" s="12">
        <f t="shared" si="555"/>
        <v>914</v>
      </c>
      <c r="B923" s="7"/>
      <c r="C923" s="162"/>
      <c r="D923" s="158" t="s">
        <v>693</v>
      </c>
      <c r="E923" s="163"/>
      <c r="F923" s="132">
        <v>1127250</v>
      </c>
      <c r="G923" s="129"/>
      <c r="H923" s="153"/>
      <c r="I923" s="163">
        <f t="shared" si="572"/>
        <v>1127250</v>
      </c>
      <c r="J923" s="163"/>
      <c r="K923" s="163"/>
      <c r="L923" s="187">
        <f t="shared" si="573"/>
        <v>1127250</v>
      </c>
      <c r="M923" s="133">
        <v>1127250</v>
      </c>
      <c r="N923" s="6"/>
      <c r="O923" s="184"/>
      <c r="P923" s="180">
        <f t="shared" si="574"/>
        <v>1127250</v>
      </c>
      <c r="Q923" s="180"/>
      <c r="R923" s="180"/>
      <c r="S923" s="188">
        <f t="shared" si="575"/>
        <v>1127250</v>
      </c>
      <c r="T923" s="133">
        <v>1127250</v>
      </c>
      <c r="U923" s="6"/>
      <c r="V923" s="184"/>
      <c r="W923" s="180">
        <f t="shared" si="570"/>
        <v>1127250</v>
      </c>
      <c r="X923" s="321"/>
      <c r="Y923" s="184"/>
      <c r="Z923" s="180"/>
      <c r="AA923" s="184">
        <f t="shared" si="571"/>
        <v>1127250</v>
      </c>
      <c r="AB923" s="422">
        <f t="shared" si="564"/>
        <v>914</v>
      </c>
    </row>
    <row r="924" spans="1:28" customFormat="1">
      <c r="A924" s="12">
        <f t="shared" si="555"/>
        <v>915</v>
      </c>
      <c r="B924" s="7"/>
      <c r="C924" s="162"/>
      <c r="D924" s="158" t="s">
        <v>694</v>
      </c>
      <c r="E924" s="163"/>
      <c r="F924" s="132">
        <v>1448400</v>
      </c>
      <c r="G924" s="129"/>
      <c r="H924" s="153"/>
      <c r="I924" s="163">
        <f t="shared" si="572"/>
        <v>1448400</v>
      </c>
      <c r="J924" s="163"/>
      <c r="K924" s="163"/>
      <c r="L924" s="187">
        <f t="shared" si="573"/>
        <v>1448400</v>
      </c>
      <c r="M924" s="133">
        <v>843800</v>
      </c>
      <c r="N924" s="6"/>
      <c r="O924" s="184"/>
      <c r="P924" s="180">
        <f t="shared" si="574"/>
        <v>843800</v>
      </c>
      <c r="Q924" s="180"/>
      <c r="R924" s="180"/>
      <c r="S924" s="188">
        <f t="shared" si="575"/>
        <v>843800</v>
      </c>
      <c r="T924" s="133">
        <v>843800</v>
      </c>
      <c r="U924" s="6"/>
      <c r="V924" s="184"/>
      <c r="W924" s="180">
        <f t="shared" si="570"/>
        <v>843800</v>
      </c>
      <c r="X924" s="321"/>
      <c r="Y924" s="184"/>
      <c r="Z924" s="180"/>
      <c r="AA924" s="184">
        <f t="shared" si="571"/>
        <v>843800</v>
      </c>
      <c r="AB924" s="422">
        <f t="shared" si="564"/>
        <v>915</v>
      </c>
    </row>
    <row r="925" spans="1:28" customFormat="1">
      <c r="A925" s="12">
        <f t="shared" si="555"/>
        <v>916</v>
      </c>
      <c r="B925" s="7"/>
      <c r="C925" s="162"/>
      <c r="D925" s="158" t="s">
        <v>695</v>
      </c>
      <c r="E925" s="163"/>
      <c r="F925" s="132"/>
      <c r="G925" s="129">
        <v>4000000</v>
      </c>
      <c r="H925" s="153"/>
      <c r="I925" s="163">
        <f t="shared" si="572"/>
        <v>4000000</v>
      </c>
      <c r="J925" s="163"/>
      <c r="K925" s="163"/>
      <c r="L925" s="187">
        <f t="shared" si="573"/>
        <v>4000000</v>
      </c>
      <c r="M925" s="133"/>
      <c r="N925" s="6">
        <v>2000000</v>
      </c>
      <c r="O925" s="184"/>
      <c r="P925" s="180">
        <f t="shared" si="574"/>
        <v>2000000</v>
      </c>
      <c r="Q925" s="180"/>
      <c r="R925" s="180"/>
      <c r="S925" s="188">
        <f t="shared" si="575"/>
        <v>2000000</v>
      </c>
      <c r="T925" s="133"/>
      <c r="U925" s="6">
        <v>2000000</v>
      </c>
      <c r="V925" s="184"/>
      <c r="W925" s="180">
        <f t="shared" si="570"/>
        <v>2000000</v>
      </c>
      <c r="X925" s="321"/>
      <c r="Y925" s="184"/>
      <c r="Z925" s="180"/>
      <c r="AA925" s="184">
        <f t="shared" si="571"/>
        <v>2000000</v>
      </c>
      <c r="AB925" s="422">
        <f t="shared" si="564"/>
        <v>916</v>
      </c>
    </row>
    <row r="926" spans="1:28" customFormat="1">
      <c r="A926" s="12">
        <f t="shared" si="555"/>
        <v>917</v>
      </c>
      <c r="B926" s="7"/>
      <c r="C926" s="162"/>
      <c r="D926" s="158" t="s">
        <v>696</v>
      </c>
      <c r="E926" s="163"/>
      <c r="F926" s="132"/>
      <c r="G926" s="129">
        <v>2000000</v>
      </c>
      <c r="H926" s="153"/>
      <c r="I926" s="163">
        <f t="shared" si="572"/>
        <v>2000000</v>
      </c>
      <c r="J926" s="163"/>
      <c r="K926" s="163"/>
      <c r="L926" s="187">
        <f t="shared" si="573"/>
        <v>2000000</v>
      </c>
      <c r="M926" s="133"/>
      <c r="N926" s="28">
        <v>2000000</v>
      </c>
      <c r="O926" s="184"/>
      <c r="P926" s="180">
        <f t="shared" si="574"/>
        <v>2000000</v>
      </c>
      <c r="Q926" s="180"/>
      <c r="R926" s="180"/>
      <c r="S926" s="188">
        <f t="shared" si="575"/>
        <v>2000000</v>
      </c>
      <c r="T926" s="133"/>
      <c r="U926" s="28">
        <v>2000000</v>
      </c>
      <c r="V926" s="184"/>
      <c r="W926" s="180">
        <f t="shared" si="570"/>
        <v>2000000</v>
      </c>
      <c r="X926" s="321"/>
      <c r="Y926" s="184"/>
      <c r="Z926" s="180"/>
      <c r="AA926" s="184">
        <f t="shared" si="571"/>
        <v>2000000</v>
      </c>
      <c r="AB926" s="422">
        <f t="shared" si="564"/>
        <v>917</v>
      </c>
    </row>
    <row r="927" spans="1:28" customFormat="1">
      <c r="A927" s="12">
        <f t="shared" si="555"/>
        <v>918</v>
      </c>
      <c r="B927" s="7"/>
      <c r="C927" s="162"/>
      <c r="D927" s="158" t="s">
        <v>697</v>
      </c>
      <c r="E927" s="163"/>
      <c r="F927" s="132"/>
      <c r="G927" s="129">
        <v>990000</v>
      </c>
      <c r="H927" s="153"/>
      <c r="I927" s="163">
        <f t="shared" si="572"/>
        <v>990000</v>
      </c>
      <c r="J927" s="163"/>
      <c r="K927" s="163"/>
      <c r="L927" s="187">
        <f t="shared" si="573"/>
        <v>990000</v>
      </c>
      <c r="M927" s="133"/>
      <c r="N927" s="28">
        <v>990000</v>
      </c>
      <c r="O927" s="184"/>
      <c r="P927" s="180">
        <f t="shared" si="574"/>
        <v>990000</v>
      </c>
      <c r="Q927" s="180"/>
      <c r="R927" s="180"/>
      <c r="S927" s="188">
        <f t="shared" si="575"/>
        <v>990000</v>
      </c>
      <c r="T927" s="133"/>
      <c r="U927" s="28">
        <v>990000</v>
      </c>
      <c r="V927" s="184"/>
      <c r="W927" s="180">
        <f t="shared" si="570"/>
        <v>990000</v>
      </c>
      <c r="X927" s="321"/>
      <c r="Y927" s="184"/>
      <c r="Z927" s="180"/>
      <c r="AA927" s="184">
        <f t="shared" si="571"/>
        <v>990000</v>
      </c>
      <c r="AB927" s="422">
        <f t="shared" si="564"/>
        <v>918</v>
      </c>
    </row>
    <row r="928" spans="1:28" customFormat="1">
      <c r="A928" s="12">
        <f t="shared" si="555"/>
        <v>919</v>
      </c>
      <c r="B928" s="7"/>
      <c r="C928" s="162"/>
      <c r="D928" s="189"/>
      <c r="E928" s="180"/>
      <c r="F928" s="133"/>
      <c r="G928" s="28"/>
      <c r="H928" s="153"/>
      <c r="I928" s="163">
        <f t="shared" si="572"/>
        <v>0</v>
      </c>
      <c r="J928" s="163"/>
      <c r="K928" s="163"/>
      <c r="L928" s="187">
        <f t="shared" si="573"/>
        <v>0</v>
      </c>
      <c r="M928" s="133"/>
      <c r="N928" s="6"/>
      <c r="O928" s="184"/>
      <c r="P928" s="180">
        <f t="shared" si="574"/>
        <v>0</v>
      </c>
      <c r="Q928" s="180"/>
      <c r="R928" s="180"/>
      <c r="S928" s="188">
        <f t="shared" si="575"/>
        <v>0</v>
      </c>
      <c r="T928" s="133"/>
      <c r="U928" s="6"/>
      <c r="V928" s="184"/>
      <c r="W928" s="180">
        <f t="shared" si="570"/>
        <v>0</v>
      </c>
      <c r="X928" s="321"/>
      <c r="Y928" s="184"/>
      <c r="Z928" s="180"/>
      <c r="AA928" s="184">
        <f t="shared" si="571"/>
        <v>0</v>
      </c>
      <c r="AB928" s="422">
        <f t="shared" si="564"/>
        <v>919</v>
      </c>
    </row>
    <row r="929" spans="1:28" s="1" customFormat="1">
      <c r="A929" s="12">
        <f t="shared" si="555"/>
        <v>920</v>
      </c>
      <c r="B929" s="7"/>
      <c r="C929" s="7"/>
      <c r="D929" s="53" t="s">
        <v>75</v>
      </c>
      <c r="E929" s="117"/>
      <c r="F929" s="112"/>
      <c r="G929" s="39"/>
      <c r="H929" s="363"/>
      <c r="I929" s="117">
        <f t="shared" ref="I929:I933" si="576">SUM($E929,F929:H929)</f>
        <v>0</v>
      </c>
      <c r="J929" s="117"/>
      <c r="K929" s="117"/>
      <c r="L929" s="15">
        <f t="shared" si="568"/>
        <v>0</v>
      </c>
      <c r="M929" s="112"/>
      <c r="N929" s="39"/>
      <c r="O929" s="363"/>
      <c r="P929" s="117">
        <f t="shared" ref="P929:P933" si="577">SUM($E929,M929:O929)</f>
        <v>0</v>
      </c>
      <c r="Q929" s="117"/>
      <c r="R929" s="117"/>
      <c r="S929" s="15">
        <f t="shared" si="569"/>
        <v>0</v>
      </c>
      <c r="T929" s="112"/>
      <c r="U929" s="39"/>
      <c r="V929" s="363"/>
      <c r="W929" s="117">
        <f t="shared" si="570"/>
        <v>0</v>
      </c>
      <c r="X929" s="111"/>
      <c r="Y929" s="363"/>
      <c r="Z929" s="117"/>
      <c r="AA929" s="363">
        <f t="shared" si="571"/>
        <v>0</v>
      </c>
      <c r="AB929" s="422">
        <f t="shared" si="564"/>
        <v>920</v>
      </c>
    </row>
    <row r="930" spans="1:28" customFormat="1">
      <c r="A930" s="12">
        <f t="shared" si="555"/>
        <v>921</v>
      </c>
      <c r="B930" s="7"/>
      <c r="C930" s="162"/>
      <c r="D930" s="158" t="s">
        <v>642</v>
      </c>
      <c r="E930" s="180"/>
      <c r="F930" s="112"/>
      <c r="G930" s="39"/>
      <c r="H930" s="153"/>
      <c r="I930" s="163">
        <f t="shared" si="576"/>
        <v>0</v>
      </c>
      <c r="J930" s="163">
        <v>2750000</v>
      </c>
      <c r="K930" s="163"/>
      <c r="L930" s="187">
        <f t="shared" ref="L930" si="578">SUM(I930:K930)</f>
        <v>2750000</v>
      </c>
      <c r="M930" s="112"/>
      <c r="N930" s="39"/>
      <c r="O930" s="184"/>
      <c r="P930" s="180">
        <f t="shared" si="577"/>
        <v>0</v>
      </c>
      <c r="Q930" s="163">
        <v>2750000</v>
      </c>
      <c r="R930" s="180"/>
      <c r="S930" s="188">
        <f t="shared" ref="S930" si="579">SUM(P930:R930)</f>
        <v>2750000</v>
      </c>
      <c r="T930" s="112"/>
      <c r="U930" s="39"/>
      <c r="V930" s="184"/>
      <c r="W930" s="180">
        <f t="shared" si="570"/>
        <v>0</v>
      </c>
      <c r="X930" s="149">
        <v>2750000</v>
      </c>
      <c r="Y930" s="153"/>
      <c r="Z930" s="180"/>
      <c r="AA930" s="184">
        <f t="shared" si="571"/>
        <v>2750000</v>
      </c>
      <c r="AB930" s="422">
        <f t="shared" si="564"/>
        <v>921</v>
      </c>
    </row>
    <row r="931" spans="1:28" s="1" customFormat="1">
      <c r="A931" s="12">
        <f t="shared" si="555"/>
        <v>922</v>
      </c>
      <c r="B931" s="7"/>
      <c r="C931" s="7"/>
      <c r="D931" s="42"/>
      <c r="E931" s="117"/>
      <c r="F931" s="112"/>
      <c r="G931" s="39"/>
      <c r="H931" s="363"/>
      <c r="I931" s="117">
        <f t="shared" si="576"/>
        <v>0</v>
      </c>
      <c r="J931" s="117"/>
      <c r="K931" s="117"/>
      <c r="L931" s="15">
        <f t="shared" si="568"/>
        <v>0</v>
      </c>
      <c r="M931" s="112"/>
      <c r="N931" s="39"/>
      <c r="O931" s="363"/>
      <c r="P931" s="117">
        <f t="shared" si="577"/>
        <v>0</v>
      </c>
      <c r="Q931" s="117"/>
      <c r="R931" s="117"/>
      <c r="S931" s="15">
        <f t="shared" si="569"/>
        <v>0</v>
      </c>
      <c r="T931" s="112"/>
      <c r="U931" s="39"/>
      <c r="V931" s="363"/>
      <c r="W931" s="117">
        <f t="shared" si="570"/>
        <v>0</v>
      </c>
      <c r="X931" s="111"/>
      <c r="Y931" s="363"/>
      <c r="Z931" s="117"/>
      <c r="AA931" s="363">
        <f t="shared" si="571"/>
        <v>0</v>
      </c>
      <c r="AB931" s="422">
        <f t="shared" si="564"/>
        <v>922</v>
      </c>
    </row>
    <row r="932" spans="1:28" s="1" customFormat="1">
      <c r="A932" s="12">
        <f t="shared" si="555"/>
        <v>923</v>
      </c>
      <c r="B932" s="7"/>
      <c r="C932" s="7"/>
      <c r="D932" s="53" t="s">
        <v>63</v>
      </c>
      <c r="E932" s="117"/>
      <c r="F932" s="112"/>
      <c r="G932" s="39"/>
      <c r="H932" s="363"/>
      <c r="I932" s="117">
        <f t="shared" si="576"/>
        <v>0</v>
      </c>
      <c r="J932" s="117"/>
      <c r="K932" s="117"/>
      <c r="L932" s="15">
        <f t="shared" si="568"/>
        <v>0</v>
      </c>
      <c r="M932" s="112"/>
      <c r="N932" s="39"/>
      <c r="O932" s="363"/>
      <c r="P932" s="117">
        <f t="shared" si="577"/>
        <v>0</v>
      </c>
      <c r="Q932" s="117"/>
      <c r="R932" s="117"/>
      <c r="S932" s="15">
        <f t="shared" si="569"/>
        <v>0</v>
      </c>
      <c r="T932" s="112"/>
      <c r="U932" s="39"/>
      <c r="V932" s="363"/>
      <c r="W932" s="117">
        <f t="shared" si="570"/>
        <v>0</v>
      </c>
      <c r="X932" s="111"/>
      <c r="Y932" s="363"/>
      <c r="Z932" s="117"/>
      <c r="AA932" s="363">
        <f t="shared" si="571"/>
        <v>0</v>
      </c>
      <c r="AB932" s="422">
        <f t="shared" si="564"/>
        <v>923</v>
      </c>
    </row>
    <row r="933" spans="1:28" s="1" customFormat="1">
      <c r="A933" s="12">
        <f t="shared" si="555"/>
        <v>924</v>
      </c>
      <c r="B933" s="7"/>
      <c r="C933" s="7"/>
      <c r="D933" s="74"/>
      <c r="E933" s="117"/>
      <c r="F933" s="112"/>
      <c r="G933" s="39"/>
      <c r="H933" s="363"/>
      <c r="I933" s="117">
        <f t="shared" si="576"/>
        <v>0</v>
      </c>
      <c r="J933" s="117"/>
      <c r="K933" s="117"/>
      <c r="L933" s="15">
        <f t="shared" si="568"/>
        <v>0</v>
      </c>
      <c r="M933" s="112"/>
      <c r="N933" s="39"/>
      <c r="O933" s="363"/>
      <c r="P933" s="117">
        <f t="shared" si="577"/>
        <v>0</v>
      </c>
      <c r="Q933" s="117"/>
      <c r="R933" s="117"/>
      <c r="S933" s="15">
        <f t="shared" si="569"/>
        <v>0</v>
      </c>
      <c r="T933" s="112"/>
      <c r="U933" s="39"/>
      <c r="V933" s="363"/>
      <c r="W933" s="117">
        <f t="shared" si="570"/>
        <v>0</v>
      </c>
      <c r="X933" s="111"/>
      <c r="Y933" s="363"/>
      <c r="Z933" s="117"/>
      <c r="AA933" s="363">
        <f t="shared" si="571"/>
        <v>0</v>
      </c>
      <c r="AB933" s="422">
        <f t="shared" si="564"/>
        <v>924</v>
      </c>
    </row>
    <row r="934" spans="1:28" s="1" customFormat="1">
      <c r="A934" s="12">
        <f t="shared" si="555"/>
        <v>925</v>
      </c>
      <c r="B934" s="7"/>
      <c r="C934" s="7"/>
      <c r="D934" s="42"/>
      <c r="E934" s="117"/>
      <c r="F934" s="112"/>
      <c r="G934" s="39"/>
      <c r="H934" s="363"/>
      <c r="I934" s="117">
        <f>SUM($E934,F934:H934)</f>
        <v>0</v>
      </c>
      <c r="J934" s="117"/>
      <c r="K934" s="117"/>
      <c r="L934" s="15">
        <f t="shared" si="568"/>
        <v>0</v>
      </c>
      <c r="M934" s="112"/>
      <c r="N934" s="39"/>
      <c r="O934" s="363"/>
      <c r="P934" s="117">
        <f>SUM($E934,M934:O934)</f>
        <v>0</v>
      </c>
      <c r="Q934" s="117"/>
      <c r="R934" s="117"/>
      <c r="S934" s="15">
        <f t="shared" si="569"/>
        <v>0</v>
      </c>
      <c r="T934" s="112"/>
      <c r="U934" s="39"/>
      <c r="V934" s="363"/>
      <c r="W934" s="117">
        <f t="shared" si="570"/>
        <v>0</v>
      </c>
      <c r="X934" s="111"/>
      <c r="Y934" s="363"/>
      <c r="Z934" s="117"/>
      <c r="AA934" s="363">
        <f t="shared" si="571"/>
        <v>0</v>
      </c>
      <c r="AB934" s="422">
        <f t="shared" si="564"/>
        <v>925</v>
      </c>
    </row>
    <row r="935" spans="1:28" s="1" customFormat="1">
      <c r="A935" s="12">
        <f t="shared" si="555"/>
        <v>926</v>
      </c>
      <c r="B935" s="7"/>
      <c r="C935" s="7"/>
      <c r="D935" s="54" t="s">
        <v>40</v>
      </c>
      <c r="E935" s="314"/>
      <c r="F935" s="488">
        <f t="shared" ref="F935:V935" si="580">SUBTOTAL(9,F922:F934)</f>
        <v>2575650</v>
      </c>
      <c r="G935" s="55">
        <f t="shared" si="580"/>
        <v>6990000</v>
      </c>
      <c r="H935" s="285">
        <f t="shared" si="580"/>
        <v>0</v>
      </c>
      <c r="I935" s="504">
        <f t="shared" si="580"/>
        <v>9565650</v>
      </c>
      <c r="J935" s="504">
        <f t="shared" si="580"/>
        <v>2750000</v>
      </c>
      <c r="K935" s="504">
        <f t="shared" si="580"/>
        <v>0</v>
      </c>
      <c r="L935" s="56">
        <f t="shared" si="580"/>
        <v>12315650</v>
      </c>
      <c r="M935" s="488">
        <f t="shared" si="580"/>
        <v>1971050</v>
      </c>
      <c r="N935" s="55">
        <f t="shared" si="580"/>
        <v>4990000</v>
      </c>
      <c r="O935" s="285">
        <f t="shared" si="580"/>
        <v>0</v>
      </c>
      <c r="P935" s="504">
        <f t="shared" si="580"/>
        <v>6961050</v>
      </c>
      <c r="Q935" s="504">
        <f t="shared" si="580"/>
        <v>2750000</v>
      </c>
      <c r="R935" s="504">
        <f t="shared" si="580"/>
        <v>0</v>
      </c>
      <c r="S935" s="56">
        <f t="shared" si="580"/>
        <v>9711050</v>
      </c>
      <c r="T935" s="488">
        <f t="shared" si="580"/>
        <v>1971050</v>
      </c>
      <c r="U935" s="55">
        <f t="shared" si="580"/>
        <v>4990000</v>
      </c>
      <c r="V935" s="285">
        <f t="shared" si="580"/>
        <v>0</v>
      </c>
      <c r="W935" s="504">
        <f>SUBTOTAL(9,W922:W934)</f>
        <v>6961050</v>
      </c>
      <c r="X935" s="492">
        <f>SUBTOTAL(9,X922:X934)</f>
        <v>2750000</v>
      </c>
      <c r="Y935" s="478"/>
      <c r="Z935" s="504">
        <f>SUBTOTAL(9,Z922:Z934)</f>
        <v>0</v>
      </c>
      <c r="AA935" s="478">
        <f>SUBTOTAL(9,AA922:AA934)</f>
        <v>9711050</v>
      </c>
      <c r="AB935" s="422">
        <f t="shared" si="564"/>
        <v>926</v>
      </c>
    </row>
    <row r="936" spans="1:28" s="1" customFormat="1" ht="15.6" thickBot="1">
      <c r="A936" s="12">
        <f t="shared" si="555"/>
        <v>927</v>
      </c>
      <c r="B936" s="22"/>
      <c r="C936" s="22"/>
      <c r="D936" s="23" t="s">
        <v>211</v>
      </c>
      <c r="E936" s="303"/>
      <c r="F936" s="476">
        <f>SUBTOTAL(9,F920:F935,$E921:$E921)</f>
        <v>49297943</v>
      </c>
      <c r="G936" s="577"/>
      <c r="H936" s="571"/>
      <c r="I936" s="315">
        <f>SUBTOTAL(9,I920:I935)</f>
        <v>56287943</v>
      </c>
      <c r="J936" s="315">
        <f>SUBTOTAL(9,J920:J935)</f>
        <v>20025000</v>
      </c>
      <c r="K936" s="315">
        <f>SUBTOTAL(9,K920:K935)</f>
        <v>23395568</v>
      </c>
      <c r="L936" s="561">
        <f>SUBTOTAL(9,L920:L935)</f>
        <v>99708511</v>
      </c>
      <c r="M936" s="476">
        <f>SUBTOTAL(9,M920:M935,$E921:$E921)</f>
        <v>48693343</v>
      </c>
      <c r="N936" s="577"/>
      <c r="O936" s="571"/>
      <c r="P936" s="315">
        <f>SUBTOTAL(9,P920:P935)</f>
        <v>53683343</v>
      </c>
      <c r="Q936" s="315">
        <f>SUBTOTAL(9,Q920:Q935)</f>
        <v>20025000</v>
      </c>
      <c r="R936" s="315">
        <f>SUBTOTAL(9,R920:R935)</f>
        <v>23395568</v>
      </c>
      <c r="S936" s="561">
        <f>SUBTOTAL(9,S920:S935)</f>
        <v>97103911</v>
      </c>
      <c r="T936" s="476">
        <f>SUBTOTAL(9,T920:T935,$E921:$E921)</f>
        <v>48693343</v>
      </c>
      <c r="U936" s="386"/>
      <c r="V936" s="477"/>
      <c r="W936" s="315">
        <f>SUBTOTAL(9,W920:W935)</f>
        <v>53683343</v>
      </c>
      <c r="X936" s="521">
        <f>SUBTOTAL(9,X920:X935)</f>
        <v>20025000</v>
      </c>
      <c r="Y936" s="522"/>
      <c r="Z936" s="534">
        <f>SUBTOTAL(9,Z920:Z935)</f>
        <v>23395568</v>
      </c>
      <c r="AA936" s="522">
        <f>SUBTOTAL(9,AA920:AA935)</f>
        <v>97103911</v>
      </c>
      <c r="AB936" s="422">
        <f t="shared" si="564"/>
        <v>927</v>
      </c>
    </row>
    <row r="937" spans="1:28" s="1" customFormat="1" ht="15.6" thickTop="1">
      <c r="A937" s="12">
        <f t="shared" si="555"/>
        <v>928</v>
      </c>
      <c r="B937" s="7"/>
      <c r="C937" s="7"/>
      <c r="D937" s="25"/>
      <c r="E937" s="304"/>
      <c r="F937" s="425"/>
      <c r="G937" s="26"/>
      <c r="H937" s="424"/>
      <c r="I937" s="117">
        <f t="shared" ref="I937:I944" si="581">SUM($E937,F937:H937)</f>
        <v>0</v>
      </c>
      <c r="J937" s="304"/>
      <c r="K937" s="304"/>
      <c r="L937" s="27">
        <f t="shared" ref="L937:L944" si="582">SUM(I937:K937)</f>
        <v>0</v>
      </c>
      <c r="M937" s="425"/>
      <c r="N937" s="26"/>
      <c r="O937" s="424"/>
      <c r="P937" s="117">
        <f t="shared" ref="P937:P944" si="583">SUM($E937,M937:O937)</f>
        <v>0</v>
      </c>
      <c r="Q937" s="304"/>
      <c r="R937" s="304"/>
      <c r="S937" s="27">
        <f t="shared" ref="S937:S944" si="584">SUM(P937:R937)</f>
        <v>0</v>
      </c>
      <c r="T937" s="425"/>
      <c r="U937" s="26"/>
      <c r="V937" s="424"/>
      <c r="W937" s="117">
        <f t="shared" ref="W937:W944" si="585">SUM($E937,T937:V937)</f>
        <v>0</v>
      </c>
      <c r="X937" s="426"/>
      <c r="Y937" s="424"/>
      <c r="Z937" s="304"/>
      <c r="AA937" s="424">
        <f t="shared" ref="AA937:AA944" si="586">SUM(W937:Z937)</f>
        <v>0</v>
      </c>
      <c r="AB937" s="422">
        <f t="shared" si="564"/>
        <v>928</v>
      </c>
    </row>
    <row r="938" spans="1:28" customFormat="1">
      <c r="A938" s="12">
        <f t="shared" si="555"/>
        <v>929</v>
      </c>
      <c r="B938" s="7" t="s">
        <v>212</v>
      </c>
      <c r="C938" s="162">
        <v>46</v>
      </c>
      <c r="D938" s="146" t="s">
        <v>213</v>
      </c>
      <c r="E938" s="163">
        <v>4883183</v>
      </c>
      <c r="F938" s="205"/>
      <c r="G938" s="206"/>
      <c r="H938" s="207"/>
      <c r="I938" s="163">
        <f t="shared" si="581"/>
        <v>4883183</v>
      </c>
      <c r="J938" s="163">
        <v>4173741</v>
      </c>
      <c r="K938" s="163"/>
      <c r="L938" s="187">
        <f t="shared" si="582"/>
        <v>9056924</v>
      </c>
      <c r="M938" s="205"/>
      <c r="N938" s="26"/>
      <c r="O938" s="208"/>
      <c r="P938" s="180">
        <f t="shared" si="583"/>
        <v>4883183</v>
      </c>
      <c r="Q938" s="163">
        <v>4173741</v>
      </c>
      <c r="R938" s="180"/>
      <c r="S938" s="188">
        <f t="shared" si="584"/>
        <v>9056924</v>
      </c>
      <c r="T938" s="205"/>
      <c r="U938" s="26"/>
      <c r="V938" s="208"/>
      <c r="W938" s="180">
        <f t="shared" si="585"/>
        <v>4883183</v>
      </c>
      <c r="X938" s="149">
        <v>4173741</v>
      </c>
      <c r="Y938" s="153"/>
      <c r="Z938" s="180"/>
      <c r="AA938" s="184">
        <f t="shared" si="586"/>
        <v>9056924</v>
      </c>
      <c r="AB938" s="422">
        <f t="shared" si="564"/>
        <v>929</v>
      </c>
    </row>
    <row r="939" spans="1:28" customFormat="1">
      <c r="A939" s="12">
        <f t="shared" si="555"/>
        <v>930</v>
      </c>
      <c r="B939" s="7"/>
      <c r="C939" s="162"/>
      <c r="D939" s="191" t="s">
        <v>434</v>
      </c>
      <c r="E939" s="210"/>
      <c r="F939" s="133"/>
      <c r="G939" s="28"/>
      <c r="H939" s="207"/>
      <c r="I939" s="163">
        <f t="shared" si="581"/>
        <v>0</v>
      </c>
      <c r="J939" s="209"/>
      <c r="K939" s="209"/>
      <c r="L939" s="187">
        <f t="shared" si="582"/>
        <v>0</v>
      </c>
      <c r="M939" s="133"/>
      <c r="N939" s="6"/>
      <c r="O939" s="208"/>
      <c r="P939" s="180">
        <f t="shared" si="583"/>
        <v>0</v>
      </c>
      <c r="Q939" s="210"/>
      <c r="R939" s="210"/>
      <c r="S939" s="188">
        <f t="shared" si="584"/>
        <v>0</v>
      </c>
      <c r="T939" s="133"/>
      <c r="U939" s="6"/>
      <c r="V939" s="208"/>
      <c r="W939" s="180">
        <f t="shared" si="585"/>
        <v>0</v>
      </c>
      <c r="X939" s="472"/>
      <c r="Y939" s="208"/>
      <c r="Z939" s="210"/>
      <c r="AA939" s="184">
        <f t="shared" si="586"/>
        <v>0</v>
      </c>
      <c r="AB939" s="422">
        <f t="shared" si="564"/>
        <v>930</v>
      </c>
    </row>
    <row r="940" spans="1:28" customFormat="1">
      <c r="A940" s="12">
        <f t="shared" si="555"/>
        <v>931</v>
      </c>
      <c r="B940" s="7"/>
      <c r="C940" s="162"/>
      <c r="D940" s="158" t="s">
        <v>698</v>
      </c>
      <c r="E940" s="209"/>
      <c r="F940" s="132"/>
      <c r="G940" s="28"/>
      <c r="H940" s="207"/>
      <c r="I940" s="163"/>
      <c r="J940" s="209"/>
      <c r="K940" s="209"/>
      <c r="L940" s="187"/>
      <c r="M940" s="133">
        <v>802600</v>
      </c>
      <c r="N940" s="6"/>
      <c r="O940" s="208"/>
      <c r="P940" s="180">
        <f t="shared" si="583"/>
        <v>802600</v>
      </c>
      <c r="Q940" s="210"/>
      <c r="R940" s="210"/>
      <c r="S940" s="188">
        <f t="shared" si="584"/>
        <v>802600</v>
      </c>
      <c r="T940" s="133">
        <v>802600</v>
      </c>
      <c r="U940" s="6"/>
      <c r="V940" s="208"/>
      <c r="W940" s="180">
        <f t="shared" si="585"/>
        <v>802600</v>
      </c>
      <c r="X940" s="472"/>
      <c r="Y940" s="208"/>
      <c r="Z940" s="210"/>
      <c r="AA940" s="184">
        <f t="shared" si="586"/>
        <v>802600</v>
      </c>
      <c r="AB940" s="422">
        <f t="shared" si="564"/>
        <v>931</v>
      </c>
    </row>
    <row r="941" spans="1:28" s="1" customFormat="1">
      <c r="A941" s="12">
        <f t="shared" si="555"/>
        <v>932</v>
      </c>
      <c r="B941" s="7"/>
      <c r="C941" s="7"/>
      <c r="D941" s="74"/>
      <c r="E941" s="304"/>
      <c r="F941" s="406"/>
      <c r="G941" s="6"/>
      <c r="H941" s="424"/>
      <c r="I941" s="117">
        <f t="shared" si="581"/>
        <v>0</v>
      </c>
      <c r="J941" s="304"/>
      <c r="K941" s="304"/>
      <c r="L941" s="15">
        <f t="shared" si="582"/>
        <v>0</v>
      </c>
      <c r="M941" s="406"/>
      <c r="N941" s="6"/>
      <c r="O941" s="424"/>
      <c r="P941" s="117">
        <f t="shared" si="583"/>
        <v>0</v>
      </c>
      <c r="Q941" s="304"/>
      <c r="R941" s="304"/>
      <c r="S941" s="15">
        <f t="shared" si="584"/>
        <v>0</v>
      </c>
      <c r="T941" s="406"/>
      <c r="U941" s="6"/>
      <c r="V941" s="424"/>
      <c r="W941" s="117">
        <f t="shared" si="585"/>
        <v>0</v>
      </c>
      <c r="X941" s="426"/>
      <c r="Y941" s="424"/>
      <c r="Z941" s="304"/>
      <c r="AA941" s="363">
        <f t="shared" si="586"/>
        <v>0</v>
      </c>
      <c r="AB941" s="422">
        <f t="shared" si="564"/>
        <v>932</v>
      </c>
    </row>
    <row r="942" spans="1:28" s="1" customFormat="1">
      <c r="A942" s="12">
        <f t="shared" si="555"/>
        <v>933</v>
      </c>
      <c r="B942" s="7"/>
      <c r="C942" s="7"/>
      <c r="D942" s="73" t="s">
        <v>62</v>
      </c>
      <c r="E942" s="304"/>
      <c r="F942" s="406"/>
      <c r="G942" s="6"/>
      <c r="H942" s="424"/>
      <c r="I942" s="117">
        <f t="shared" si="581"/>
        <v>0</v>
      </c>
      <c r="J942" s="304"/>
      <c r="K942" s="304"/>
      <c r="L942" s="15">
        <f t="shared" si="582"/>
        <v>0</v>
      </c>
      <c r="M942" s="406"/>
      <c r="N942" s="6"/>
      <c r="O942" s="424"/>
      <c r="P942" s="117">
        <f t="shared" si="583"/>
        <v>0</v>
      </c>
      <c r="Q942" s="304"/>
      <c r="R942" s="304"/>
      <c r="S942" s="15">
        <f t="shared" si="584"/>
        <v>0</v>
      </c>
      <c r="T942" s="406"/>
      <c r="U942" s="6"/>
      <c r="V942" s="424"/>
      <c r="W942" s="117">
        <f t="shared" si="585"/>
        <v>0</v>
      </c>
      <c r="X942" s="426"/>
      <c r="Y942" s="424"/>
      <c r="Z942" s="304"/>
      <c r="AA942" s="363">
        <f t="shared" si="586"/>
        <v>0</v>
      </c>
      <c r="AB942" s="422">
        <f t="shared" si="564"/>
        <v>933</v>
      </c>
    </row>
    <row r="943" spans="1:28" s="1" customFormat="1">
      <c r="A943" s="12">
        <f t="shared" si="555"/>
        <v>934</v>
      </c>
      <c r="B943" s="7"/>
      <c r="C943" s="7"/>
      <c r="D943" s="74"/>
      <c r="E943" s="304"/>
      <c r="F943" s="406"/>
      <c r="G943" s="6"/>
      <c r="H943" s="424"/>
      <c r="I943" s="117">
        <f t="shared" si="581"/>
        <v>0</v>
      </c>
      <c r="J943" s="117"/>
      <c r="K943" s="304"/>
      <c r="L943" s="15">
        <f t="shared" si="582"/>
        <v>0</v>
      </c>
      <c r="M943" s="406"/>
      <c r="N943" s="6"/>
      <c r="O943" s="424"/>
      <c r="P943" s="117">
        <f t="shared" si="583"/>
        <v>0</v>
      </c>
      <c r="Q943" s="117"/>
      <c r="R943" s="304"/>
      <c r="S943" s="15">
        <f t="shared" si="584"/>
        <v>0</v>
      </c>
      <c r="T943" s="406"/>
      <c r="U943" s="6"/>
      <c r="V943" s="424"/>
      <c r="W943" s="117">
        <f t="shared" si="585"/>
        <v>0</v>
      </c>
      <c r="X943" s="111"/>
      <c r="Y943" s="363"/>
      <c r="Z943" s="304"/>
      <c r="AA943" s="363">
        <f t="shared" si="586"/>
        <v>0</v>
      </c>
      <c r="AB943" s="422">
        <f t="shared" si="564"/>
        <v>934</v>
      </c>
    </row>
    <row r="944" spans="1:28" s="1" customFormat="1">
      <c r="A944" s="12">
        <f t="shared" si="555"/>
        <v>935</v>
      </c>
      <c r="B944" s="7"/>
      <c r="C944" s="7"/>
      <c r="D944" s="54"/>
      <c r="E944" s="314"/>
      <c r="F944" s="110"/>
      <c r="G944" s="57"/>
      <c r="H944" s="489"/>
      <c r="I944" s="117">
        <f t="shared" si="581"/>
        <v>0</v>
      </c>
      <c r="J944" s="314"/>
      <c r="K944" s="314"/>
      <c r="L944" s="15">
        <f t="shared" si="582"/>
        <v>0</v>
      </c>
      <c r="M944" s="110"/>
      <c r="N944" s="57"/>
      <c r="O944" s="489"/>
      <c r="P944" s="117">
        <f t="shared" si="583"/>
        <v>0</v>
      </c>
      <c r="Q944" s="314"/>
      <c r="R944" s="314"/>
      <c r="S944" s="15">
        <f t="shared" si="584"/>
        <v>0</v>
      </c>
      <c r="T944" s="110"/>
      <c r="U944" s="57"/>
      <c r="V944" s="489"/>
      <c r="W944" s="117">
        <f t="shared" si="585"/>
        <v>0</v>
      </c>
      <c r="X944" s="520"/>
      <c r="Y944" s="489"/>
      <c r="Z944" s="314"/>
      <c r="AA944" s="363">
        <f t="shared" si="586"/>
        <v>0</v>
      </c>
      <c r="AB944" s="422">
        <f t="shared" si="564"/>
        <v>935</v>
      </c>
    </row>
    <row r="945" spans="1:52" s="1" customFormat="1">
      <c r="A945" s="12">
        <f t="shared" si="555"/>
        <v>936</v>
      </c>
      <c r="B945" s="7"/>
      <c r="C945" s="7"/>
      <c r="D945" s="54" t="s">
        <v>40</v>
      </c>
      <c r="E945" s="314"/>
      <c r="F945" s="488">
        <f t="shared" ref="F945:L945" si="587">SUBTOTAL(9,F939:F944)</f>
        <v>0</v>
      </c>
      <c r="G945" s="55">
        <f t="shared" si="587"/>
        <v>0</v>
      </c>
      <c r="H945" s="285">
        <f t="shared" si="587"/>
        <v>0</v>
      </c>
      <c r="I945" s="504">
        <f t="shared" si="587"/>
        <v>0</v>
      </c>
      <c r="J945" s="504">
        <f t="shared" si="587"/>
        <v>0</v>
      </c>
      <c r="K945" s="504">
        <f t="shared" si="587"/>
        <v>0</v>
      </c>
      <c r="L945" s="56">
        <f t="shared" si="587"/>
        <v>0</v>
      </c>
      <c r="M945" s="488">
        <f t="shared" ref="M945:S945" si="588">SUBTOTAL(9,M939:M944)</f>
        <v>802600</v>
      </c>
      <c r="N945" s="55">
        <f t="shared" si="588"/>
        <v>0</v>
      </c>
      <c r="O945" s="285">
        <f t="shared" si="588"/>
        <v>0</v>
      </c>
      <c r="P945" s="504">
        <f t="shared" si="588"/>
        <v>802600</v>
      </c>
      <c r="Q945" s="504">
        <f t="shared" si="588"/>
        <v>0</v>
      </c>
      <c r="R945" s="504">
        <f t="shared" si="588"/>
        <v>0</v>
      </c>
      <c r="S945" s="56">
        <f t="shared" si="588"/>
        <v>802600</v>
      </c>
      <c r="T945" s="488">
        <f t="shared" ref="T945:AA945" si="589">SUBTOTAL(9,T939:T944)</f>
        <v>802600</v>
      </c>
      <c r="U945" s="55">
        <f t="shared" si="589"/>
        <v>0</v>
      </c>
      <c r="V945" s="285">
        <f t="shared" si="589"/>
        <v>0</v>
      </c>
      <c r="W945" s="504">
        <f t="shared" si="589"/>
        <v>802600</v>
      </c>
      <c r="X945" s="492">
        <f t="shared" si="589"/>
        <v>0</v>
      </c>
      <c r="Y945" s="478"/>
      <c r="Z945" s="504">
        <f t="shared" si="589"/>
        <v>0</v>
      </c>
      <c r="AA945" s="478">
        <f t="shared" si="589"/>
        <v>802600</v>
      </c>
      <c r="AB945" s="422">
        <f t="shared" si="564"/>
        <v>936</v>
      </c>
    </row>
    <row r="946" spans="1:52" s="1" customFormat="1" ht="15.6" thickBot="1">
      <c r="A946" s="12">
        <f t="shared" si="555"/>
        <v>937</v>
      </c>
      <c r="B946" s="22"/>
      <c r="C946" s="22"/>
      <c r="D946" s="23" t="s">
        <v>214</v>
      </c>
      <c r="E946" s="303"/>
      <c r="F946" s="476">
        <f>SUBTOTAL(9,F937:F945,$E938:$E938)</f>
        <v>4883183</v>
      </c>
      <c r="G946" s="577"/>
      <c r="H946" s="571"/>
      <c r="I946" s="315">
        <f>SUBTOTAL(9,I937:I945)</f>
        <v>4883183</v>
      </c>
      <c r="J946" s="315">
        <f>SUBTOTAL(9,J937:J945)</f>
        <v>4173741</v>
      </c>
      <c r="K946" s="315">
        <f>SUBTOTAL(9,K937:K945)</f>
        <v>0</v>
      </c>
      <c r="L946" s="561">
        <f>SUBTOTAL(9,L937:L945)</f>
        <v>9056924</v>
      </c>
      <c r="M946" s="476">
        <f>SUBTOTAL(9,M937:M945,$E938:$E938)</f>
        <v>5685783</v>
      </c>
      <c r="N946" s="577"/>
      <c r="O946" s="571"/>
      <c r="P946" s="315">
        <f>SUBTOTAL(9,P937:P945)</f>
        <v>5685783</v>
      </c>
      <c r="Q946" s="315">
        <f>SUBTOTAL(9,Q937:Q945)</f>
        <v>4173741</v>
      </c>
      <c r="R946" s="315">
        <f>SUBTOTAL(9,R937:R945)</f>
        <v>0</v>
      </c>
      <c r="S946" s="561">
        <f>SUBTOTAL(9,S937:S945)</f>
        <v>9859524</v>
      </c>
      <c r="T946" s="476">
        <f>SUBTOTAL(9,T937:T945,$E938:$E938)</f>
        <v>5685783</v>
      </c>
      <c r="U946" s="386"/>
      <c r="V946" s="477"/>
      <c r="W946" s="315">
        <f>SUBTOTAL(9,W937:W945)</f>
        <v>5685783</v>
      </c>
      <c r="X946" s="521">
        <f>SUBTOTAL(9,X937:X945)</f>
        <v>4173741</v>
      </c>
      <c r="Y946" s="522"/>
      <c r="Z946" s="534">
        <f>SUBTOTAL(9,Z937:Z945)</f>
        <v>0</v>
      </c>
      <c r="AA946" s="522">
        <f>SUBTOTAL(9,AA937:AA945)</f>
        <v>9859524</v>
      </c>
      <c r="AB946" s="422">
        <f t="shared" si="564"/>
        <v>937</v>
      </c>
    </row>
    <row r="947" spans="1:52" s="29" customFormat="1" ht="15.6" thickTop="1">
      <c r="A947" s="12">
        <f t="shared" si="555"/>
        <v>938</v>
      </c>
      <c r="B947" s="7"/>
      <c r="C947" s="7"/>
      <c r="D947" s="25"/>
      <c r="E947" s="304"/>
      <c r="F947" s="425"/>
      <c r="G947" s="26"/>
      <c r="H947" s="424"/>
      <c r="I947" s="117">
        <f>SUM($E947,F947:H947)</f>
        <v>0</v>
      </c>
      <c r="J947" s="304"/>
      <c r="K947" s="304"/>
      <c r="L947" s="27">
        <f t="shared" ref="L947:L970" si="590">SUM(I947:K947)</f>
        <v>0</v>
      </c>
      <c r="M947" s="425"/>
      <c r="N947" s="26"/>
      <c r="O947" s="424"/>
      <c r="P947" s="117">
        <f>SUM($E947,M947:O947)</f>
        <v>0</v>
      </c>
      <c r="Q947" s="304"/>
      <c r="R947" s="304"/>
      <c r="S947" s="27">
        <f t="shared" ref="S947:S970" si="591">SUM(P947:R947)</f>
        <v>0</v>
      </c>
      <c r="T947" s="425"/>
      <c r="U947" s="26"/>
      <c r="V947" s="424"/>
      <c r="W947" s="117">
        <f t="shared" ref="W947:W970" si="592">SUM($E947,T947:V947)</f>
        <v>0</v>
      </c>
      <c r="X947" s="426"/>
      <c r="Y947" s="424"/>
      <c r="Z947" s="304"/>
      <c r="AA947" s="424">
        <f t="shared" ref="AA947:AA970" si="593">SUM(W947:Z947)</f>
        <v>0</v>
      </c>
      <c r="AB947" s="422">
        <f t="shared" si="564"/>
        <v>938</v>
      </c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pans="1:52" customFormat="1">
      <c r="A948" s="12">
        <f t="shared" si="555"/>
        <v>939</v>
      </c>
      <c r="B948" s="7" t="s">
        <v>215</v>
      </c>
      <c r="C948" s="162">
        <v>47</v>
      </c>
      <c r="D948" s="146" t="s">
        <v>216</v>
      </c>
      <c r="E948" s="163">
        <v>36250466</v>
      </c>
      <c r="F948" s="133"/>
      <c r="G948" s="28"/>
      <c r="H948" s="153"/>
      <c r="I948" s="163">
        <f t="shared" ref="I948:I958" si="594">SUM($E948,F948:H948)</f>
        <v>36250466</v>
      </c>
      <c r="J948" s="163">
        <v>31248135</v>
      </c>
      <c r="K948" s="163">
        <v>47685205</v>
      </c>
      <c r="L948" s="187">
        <f t="shared" ref="L948:L958" si="595">SUM(I948:K948)</f>
        <v>115183806</v>
      </c>
      <c r="M948" s="133"/>
      <c r="N948" s="6"/>
      <c r="O948" s="184"/>
      <c r="P948" s="163">
        <f t="shared" ref="P948:P961" si="596">SUM($E948,M948:O948)</f>
        <v>36250466</v>
      </c>
      <c r="Q948" s="163">
        <v>31248135</v>
      </c>
      <c r="R948" s="163">
        <v>47685205</v>
      </c>
      <c r="S948" s="188">
        <f t="shared" ref="S948:S961" si="597">SUM(P948:R948)</f>
        <v>115183806</v>
      </c>
      <c r="T948" s="133"/>
      <c r="U948" s="6"/>
      <c r="V948" s="184"/>
      <c r="W948" s="163">
        <f t="shared" si="592"/>
        <v>36250466</v>
      </c>
      <c r="X948" s="149">
        <v>31248135</v>
      </c>
      <c r="Y948" s="153"/>
      <c r="Z948" s="163">
        <v>47685205</v>
      </c>
      <c r="AA948" s="184">
        <f t="shared" si="593"/>
        <v>115183806</v>
      </c>
      <c r="AB948" s="422">
        <f t="shared" si="564"/>
        <v>939</v>
      </c>
    </row>
    <row r="949" spans="1:52" customFormat="1">
      <c r="A949" s="12">
        <f t="shared" si="555"/>
        <v>940</v>
      </c>
      <c r="B949" s="7"/>
      <c r="C949" s="162"/>
      <c r="D949" s="191" t="s">
        <v>434</v>
      </c>
      <c r="E949" s="180"/>
      <c r="F949" s="133"/>
      <c r="G949" s="28"/>
      <c r="H949" s="153"/>
      <c r="I949" s="163">
        <f t="shared" si="594"/>
        <v>0</v>
      </c>
      <c r="J949" s="163"/>
      <c r="K949" s="163"/>
      <c r="L949" s="187">
        <f t="shared" si="595"/>
        <v>0</v>
      </c>
      <c r="M949" s="133"/>
      <c r="N949" s="6"/>
      <c r="O949" s="184"/>
      <c r="P949" s="163">
        <f t="shared" si="596"/>
        <v>0</v>
      </c>
      <c r="Q949" s="180"/>
      <c r="R949" s="180"/>
      <c r="S949" s="188">
        <f t="shared" si="597"/>
        <v>0</v>
      </c>
      <c r="T949" s="133"/>
      <c r="U949" s="6"/>
      <c r="V949" s="184"/>
      <c r="W949" s="163">
        <f t="shared" si="592"/>
        <v>0</v>
      </c>
      <c r="X949" s="321"/>
      <c r="Y949" s="184"/>
      <c r="Z949" s="180"/>
      <c r="AA949" s="184">
        <f t="shared" si="593"/>
        <v>0</v>
      </c>
      <c r="AB949" s="422">
        <f t="shared" si="564"/>
        <v>940</v>
      </c>
    </row>
    <row r="950" spans="1:52" customFormat="1">
      <c r="A950" s="12">
        <f t="shared" si="555"/>
        <v>941</v>
      </c>
      <c r="B950" s="7"/>
      <c r="C950" s="162"/>
      <c r="D950" s="158" t="s">
        <v>699</v>
      </c>
      <c r="E950" s="163"/>
      <c r="F950" s="132">
        <v>375137</v>
      </c>
      <c r="G950" s="129"/>
      <c r="H950" s="153"/>
      <c r="I950" s="163">
        <f t="shared" si="594"/>
        <v>375137</v>
      </c>
      <c r="J950" s="163"/>
      <c r="K950" s="163"/>
      <c r="L950" s="187">
        <f t="shared" si="595"/>
        <v>375137</v>
      </c>
      <c r="M950" s="133">
        <v>367631</v>
      </c>
      <c r="N950" s="6"/>
      <c r="O950" s="184"/>
      <c r="P950" s="163">
        <f t="shared" si="596"/>
        <v>367631</v>
      </c>
      <c r="Q950" s="180"/>
      <c r="R950" s="180"/>
      <c r="S950" s="188">
        <f t="shared" si="597"/>
        <v>367631</v>
      </c>
      <c r="T950" s="133">
        <v>367631</v>
      </c>
      <c r="U950" s="6"/>
      <c r="V950" s="184"/>
      <c r="W950" s="163">
        <f t="shared" si="592"/>
        <v>367631</v>
      </c>
      <c r="X950" s="321"/>
      <c r="Y950" s="184"/>
      <c r="Z950" s="180"/>
      <c r="AA950" s="184">
        <f t="shared" si="593"/>
        <v>367631</v>
      </c>
      <c r="AB950" s="422">
        <f t="shared" si="564"/>
        <v>941</v>
      </c>
    </row>
    <row r="951" spans="1:52" customFormat="1">
      <c r="A951" s="12">
        <f t="shared" si="555"/>
        <v>942</v>
      </c>
      <c r="B951" s="7"/>
      <c r="C951" s="162"/>
      <c r="D951" s="158" t="s">
        <v>700</v>
      </c>
      <c r="E951" s="163"/>
      <c r="F951" s="132">
        <v>1624863</v>
      </c>
      <c r="G951" s="129"/>
      <c r="H951" s="153"/>
      <c r="I951" s="163">
        <f t="shared" si="594"/>
        <v>1624863</v>
      </c>
      <c r="J951" s="163"/>
      <c r="K951" s="163"/>
      <c r="L951" s="187">
        <f t="shared" si="595"/>
        <v>1624863</v>
      </c>
      <c r="M951" s="133">
        <v>1364895</v>
      </c>
      <c r="N951" s="6"/>
      <c r="O951" s="184"/>
      <c r="P951" s="163">
        <f t="shared" si="596"/>
        <v>1364895</v>
      </c>
      <c r="Q951" s="180"/>
      <c r="R951" s="180"/>
      <c r="S951" s="188">
        <f t="shared" si="597"/>
        <v>1364895</v>
      </c>
      <c r="T951" s="133">
        <v>1364895</v>
      </c>
      <c r="U951" s="6"/>
      <c r="V951" s="184"/>
      <c r="W951" s="163">
        <f t="shared" si="592"/>
        <v>1364895</v>
      </c>
      <c r="X951" s="321"/>
      <c r="Y951" s="184"/>
      <c r="Z951" s="180"/>
      <c r="AA951" s="184">
        <f t="shared" si="593"/>
        <v>1364895</v>
      </c>
      <c r="AB951" s="422">
        <f t="shared" si="564"/>
        <v>942</v>
      </c>
    </row>
    <row r="952" spans="1:52" customFormat="1">
      <c r="A952" s="12">
        <f t="shared" si="555"/>
        <v>943</v>
      </c>
      <c r="B952" s="7"/>
      <c r="C952" s="162"/>
      <c r="D952" s="158" t="s">
        <v>701</v>
      </c>
      <c r="E952" s="163"/>
      <c r="F952" s="132">
        <v>54269</v>
      </c>
      <c r="G952" s="129"/>
      <c r="H952" s="153"/>
      <c r="I952" s="163">
        <f t="shared" si="594"/>
        <v>54269</v>
      </c>
      <c r="J952" s="163"/>
      <c r="K952" s="163"/>
      <c r="L952" s="187">
        <f t="shared" si="595"/>
        <v>54269</v>
      </c>
      <c r="M952" s="133">
        <v>54269</v>
      </c>
      <c r="N952" s="6"/>
      <c r="O952" s="184"/>
      <c r="P952" s="163">
        <f t="shared" si="596"/>
        <v>54269</v>
      </c>
      <c r="Q952" s="180"/>
      <c r="R952" s="180"/>
      <c r="S952" s="188">
        <f t="shared" si="597"/>
        <v>54269</v>
      </c>
      <c r="T952" s="133">
        <v>54269</v>
      </c>
      <c r="U952" s="6"/>
      <c r="V952" s="184"/>
      <c r="W952" s="163">
        <f t="shared" si="592"/>
        <v>54269</v>
      </c>
      <c r="X952" s="321"/>
      <c r="Y952" s="184"/>
      <c r="Z952" s="180"/>
      <c r="AA952" s="184">
        <f t="shared" si="593"/>
        <v>54269</v>
      </c>
      <c r="AB952" s="422">
        <f t="shared" si="564"/>
        <v>943</v>
      </c>
    </row>
    <row r="953" spans="1:52" customFormat="1">
      <c r="A953" s="12">
        <f t="shared" si="555"/>
        <v>944</v>
      </c>
      <c r="B953" s="7"/>
      <c r="C953" s="162"/>
      <c r="D953" s="158" t="s">
        <v>702</v>
      </c>
      <c r="E953" s="163"/>
      <c r="F953" s="132">
        <v>2598924</v>
      </c>
      <c r="G953" s="129"/>
      <c r="H953" s="153"/>
      <c r="I953" s="163">
        <f t="shared" si="594"/>
        <v>2598924</v>
      </c>
      <c r="J953" s="163"/>
      <c r="K953" s="163"/>
      <c r="L953" s="187">
        <f t="shared" si="595"/>
        <v>2598924</v>
      </c>
      <c r="M953" s="133">
        <v>2598924</v>
      </c>
      <c r="N953" s="6"/>
      <c r="O953" s="184"/>
      <c r="P953" s="163">
        <f t="shared" si="596"/>
        <v>2598924</v>
      </c>
      <c r="Q953" s="180"/>
      <c r="R953" s="180"/>
      <c r="S953" s="188">
        <f t="shared" si="597"/>
        <v>2598924</v>
      </c>
      <c r="T953" s="133">
        <v>2598924</v>
      </c>
      <c r="U953" s="6"/>
      <c r="V953" s="184"/>
      <c r="W953" s="163">
        <f t="shared" si="592"/>
        <v>2598924</v>
      </c>
      <c r="X953" s="321"/>
      <c r="Y953" s="184"/>
      <c r="Z953" s="180"/>
      <c r="AA953" s="184">
        <f t="shared" si="593"/>
        <v>2598924</v>
      </c>
      <c r="AB953" s="422">
        <f t="shared" si="564"/>
        <v>944</v>
      </c>
    </row>
    <row r="954" spans="1:52" customFormat="1">
      <c r="A954" s="12">
        <f t="shared" si="555"/>
        <v>945</v>
      </c>
      <c r="B954" s="7"/>
      <c r="C954" s="162"/>
      <c r="D954" s="158" t="s">
        <v>703</v>
      </c>
      <c r="E954" s="163"/>
      <c r="F954" s="132"/>
      <c r="G954" s="129">
        <v>1051860</v>
      </c>
      <c r="H954" s="153"/>
      <c r="I954" s="163">
        <f t="shared" si="594"/>
        <v>1051860</v>
      </c>
      <c r="J954" s="163"/>
      <c r="K954" s="163"/>
      <c r="L954" s="187">
        <f t="shared" si="595"/>
        <v>1051860</v>
      </c>
      <c r="M954" s="133"/>
      <c r="N954" s="28">
        <v>1051860</v>
      </c>
      <c r="O954" s="184"/>
      <c r="P954" s="163">
        <f t="shared" si="596"/>
        <v>1051860</v>
      </c>
      <c r="Q954" s="180"/>
      <c r="R954" s="180"/>
      <c r="S954" s="188">
        <f t="shared" si="597"/>
        <v>1051860</v>
      </c>
      <c r="T954" s="133"/>
      <c r="U954" s="28">
        <v>1051860</v>
      </c>
      <c r="V954" s="184"/>
      <c r="W954" s="163">
        <f t="shared" si="592"/>
        <v>1051860</v>
      </c>
      <c r="X954" s="321"/>
      <c r="Y954" s="184"/>
      <c r="Z954" s="180"/>
      <c r="AA954" s="184">
        <f t="shared" si="593"/>
        <v>1051860</v>
      </c>
      <c r="AB954" s="422">
        <f t="shared" si="564"/>
        <v>945</v>
      </c>
    </row>
    <row r="955" spans="1:52" customFormat="1">
      <c r="A955" s="12">
        <f t="shared" si="555"/>
        <v>946</v>
      </c>
      <c r="B955" s="7"/>
      <c r="C955" s="162"/>
      <c r="D955" s="158" t="s">
        <v>704</v>
      </c>
      <c r="E955" s="163"/>
      <c r="F955" s="132"/>
      <c r="G955" s="129">
        <v>585500</v>
      </c>
      <c r="H955" s="153"/>
      <c r="I955" s="163">
        <f t="shared" si="594"/>
        <v>585500</v>
      </c>
      <c r="J955" s="163"/>
      <c r="K955" s="163"/>
      <c r="L955" s="187">
        <f t="shared" si="595"/>
        <v>585500</v>
      </c>
      <c r="M955" s="133"/>
      <c r="N955" s="28">
        <v>585500</v>
      </c>
      <c r="O955" s="184"/>
      <c r="P955" s="163">
        <f t="shared" si="596"/>
        <v>585500</v>
      </c>
      <c r="Q955" s="180"/>
      <c r="R955" s="180"/>
      <c r="S955" s="188">
        <f t="shared" si="597"/>
        <v>585500</v>
      </c>
      <c r="T955" s="133"/>
      <c r="U955" s="28">
        <v>585500</v>
      </c>
      <c r="V955" s="184"/>
      <c r="W955" s="163">
        <f t="shared" si="592"/>
        <v>585500</v>
      </c>
      <c r="X955" s="321"/>
      <c r="Y955" s="184"/>
      <c r="Z955" s="180"/>
      <c r="AA955" s="184">
        <f t="shared" si="593"/>
        <v>585500</v>
      </c>
      <c r="AB955" s="422">
        <f t="shared" si="564"/>
        <v>946</v>
      </c>
    </row>
    <row r="956" spans="1:52" customFormat="1">
      <c r="A956" s="12">
        <f t="shared" si="555"/>
        <v>947</v>
      </c>
      <c r="B956" s="7"/>
      <c r="C956" s="162"/>
      <c r="D956" s="158" t="s">
        <v>705</v>
      </c>
      <c r="E956" s="163"/>
      <c r="F956" s="132"/>
      <c r="G956" s="129">
        <v>800000</v>
      </c>
      <c r="H956" s="153"/>
      <c r="I956" s="163">
        <f t="shared" si="594"/>
        <v>800000</v>
      </c>
      <c r="J956" s="163"/>
      <c r="K956" s="163"/>
      <c r="L956" s="187">
        <f t="shared" si="595"/>
        <v>800000</v>
      </c>
      <c r="M956" s="133"/>
      <c r="N956" s="6">
        <v>1500000</v>
      </c>
      <c r="O956" s="184"/>
      <c r="P956" s="163">
        <f t="shared" si="596"/>
        <v>1500000</v>
      </c>
      <c r="Q956" s="180"/>
      <c r="R956" s="180"/>
      <c r="S956" s="188">
        <f t="shared" si="597"/>
        <v>1500000</v>
      </c>
      <c r="T956" s="133"/>
      <c r="U956" s="6">
        <v>1500000</v>
      </c>
      <c r="V956" s="184"/>
      <c r="W956" s="163">
        <f t="shared" si="592"/>
        <v>1500000</v>
      </c>
      <c r="X956" s="321"/>
      <c r="Y956" s="184"/>
      <c r="Z956" s="180"/>
      <c r="AA956" s="184">
        <f t="shared" si="593"/>
        <v>1500000</v>
      </c>
      <c r="AB956" s="422">
        <f t="shared" si="564"/>
        <v>947</v>
      </c>
    </row>
    <row r="957" spans="1:52" customFormat="1">
      <c r="A957" s="12">
        <f t="shared" si="555"/>
        <v>948</v>
      </c>
      <c r="B957" s="7"/>
      <c r="C957" s="162"/>
      <c r="D957" s="158" t="s">
        <v>706</v>
      </c>
      <c r="E957" s="163"/>
      <c r="F957" s="132"/>
      <c r="G957" s="129">
        <v>1207000</v>
      </c>
      <c r="H957" s="153"/>
      <c r="I957" s="163">
        <f t="shared" si="594"/>
        <v>1207000</v>
      </c>
      <c r="J957" s="163"/>
      <c r="K957" s="163"/>
      <c r="L957" s="187">
        <f t="shared" si="595"/>
        <v>1207000</v>
      </c>
      <c r="M957" s="133"/>
      <c r="N957" s="28">
        <v>1207000</v>
      </c>
      <c r="O957" s="184"/>
      <c r="P957" s="163">
        <f t="shared" si="596"/>
        <v>1207000</v>
      </c>
      <c r="Q957" s="180"/>
      <c r="R957" s="180"/>
      <c r="S957" s="188">
        <f t="shared" si="597"/>
        <v>1207000</v>
      </c>
      <c r="T957" s="133"/>
      <c r="U957" s="28">
        <v>1207000</v>
      </c>
      <c r="V957" s="184"/>
      <c r="W957" s="163">
        <f t="shared" si="592"/>
        <v>1207000</v>
      </c>
      <c r="X957" s="321"/>
      <c r="Y957" s="184"/>
      <c r="Z957" s="180"/>
      <c r="AA957" s="184">
        <f t="shared" si="593"/>
        <v>1207000</v>
      </c>
      <c r="AB957" s="422">
        <f t="shared" si="564"/>
        <v>948</v>
      </c>
    </row>
    <row r="958" spans="1:52" customFormat="1">
      <c r="A958" s="12">
        <f t="shared" si="555"/>
        <v>949</v>
      </c>
      <c r="B958" s="7"/>
      <c r="C958" s="162"/>
      <c r="D958" s="158" t="s">
        <v>707</v>
      </c>
      <c r="E958" s="163"/>
      <c r="F958" s="132"/>
      <c r="G958" s="129">
        <v>1500000</v>
      </c>
      <c r="H958" s="153"/>
      <c r="I958" s="163">
        <f t="shared" si="594"/>
        <v>1500000</v>
      </c>
      <c r="J958" s="163"/>
      <c r="K958" s="163"/>
      <c r="L958" s="187">
        <f t="shared" si="595"/>
        <v>1500000</v>
      </c>
      <c r="M958" s="133"/>
      <c r="N958" s="28">
        <v>1500000</v>
      </c>
      <c r="O958" s="184"/>
      <c r="P958" s="163">
        <f t="shared" si="596"/>
        <v>1500000</v>
      </c>
      <c r="Q958" s="180"/>
      <c r="R958" s="180"/>
      <c r="S958" s="188">
        <f t="shared" si="597"/>
        <v>1500000</v>
      </c>
      <c r="T958" s="133"/>
      <c r="U958" s="28">
        <v>1500000</v>
      </c>
      <c r="V958" s="184"/>
      <c r="W958" s="163">
        <f t="shared" si="592"/>
        <v>1500000</v>
      </c>
      <c r="X958" s="321"/>
      <c r="Y958" s="184"/>
      <c r="Z958" s="180"/>
      <c r="AA958" s="184">
        <f t="shared" si="593"/>
        <v>1500000</v>
      </c>
      <c r="AB958" s="422">
        <f t="shared" si="564"/>
        <v>949</v>
      </c>
    </row>
    <row r="959" spans="1:52" customFormat="1">
      <c r="A959" s="12">
        <f t="shared" si="555"/>
        <v>950</v>
      </c>
      <c r="B959" s="7"/>
      <c r="C959" s="162"/>
      <c r="D959" s="158" t="s">
        <v>708</v>
      </c>
      <c r="E959" s="163"/>
      <c r="F959" s="132"/>
      <c r="G959" s="129"/>
      <c r="H959" s="153"/>
      <c r="I959" s="163"/>
      <c r="J959" s="163"/>
      <c r="K959" s="163"/>
      <c r="L959" s="187"/>
      <c r="M959" s="133">
        <v>250000</v>
      </c>
      <c r="N959" s="6"/>
      <c r="O959" s="184"/>
      <c r="P959" s="163">
        <f t="shared" si="596"/>
        <v>250000</v>
      </c>
      <c r="Q959" s="180"/>
      <c r="R959" s="180"/>
      <c r="S959" s="188">
        <f t="shared" si="597"/>
        <v>250000</v>
      </c>
      <c r="T959" s="133">
        <v>250000</v>
      </c>
      <c r="U959" s="6"/>
      <c r="V959" s="184"/>
      <c r="W959" s="163">
        <f t="shared" si="592"/>
        <v>250000</v>
      </c>
      <c r="X959" s="321"/>
      <c r="Y959" s="184"/>
      <c r="Z959" s="180"/>
      <c r="AA959" s="184">
        <f t="shared" si="593"/>
        <v>250000</v>
      </c>
      <c r="AB959" s="422">
        <f t="shared" si="564"/>
        <v>950</v>
      </c>
    </row>
    <row r="960" spans="1:52" customFormat="1">
      <c r="A960" s="12">
        <f t="shared" si="555"/>
        <v>951</v>
      </c>
      <c r="B960" s="7"/>
      <c r="C960" s="162"/>
      <c r="D960" s="158" t="s">
        <v>709</v>
      </c>
      <c r="E960" s="163"/>
      <c r="F960" s="132"/>
      <c r="G960" s="129"/>
      <c r="H960" s="153"/>
      <c r="I960" s="163"/>
      <c r="J960" s="163"/>
      <c r="K960" s="163"/>
      <c r="L960" s="187"/>
      <c r="M960" s="133">
        <v>114719</v>
      </c>
      <c r="N960" s="6"/>
      <c r="O960" s="184"/>
      <c r="P960" s="163">
        <f t="shared" si="596"/>
        <v>114719</v>
      </c>
      <c r="Q960" s="180"/>
      <c r="R960" s="180"/>
      <c r="S960" s="188">
        <f t="shared" si="597"/>
        <v>114719</v>
      </c>
      <c r="T960" s="133">
        <v>114719</v>
      </c>
      <c r="U960" s="6"/>
      <c r="V960" s="184"/>
      <c r="W960" s="163">
        <f t="shared" si="592"/>
        <v>114719</v>
      </c>
      <c r="X960" s="321"/>
      <c r="Y960" s="184"/>
      <c r="Z960" s="180"/>
      <c r="AA960" s="184">
        <f t="shared" si="593"/>
        <v>114719</v>
      </c>
      <c r="AB960" s="422">
        <f t="shared" si="564"/>
        <v>951</v>
      </c>
    </row>
    <row r="961" spans="1:54" customFormat="1">
      <c r="A961" s="12">
        <f t="shared" si="555"/>
        <v>952</v>
      </c>
      <c r="B961" s="7"/>
      <c r="C961" s="162"/>
      <c r="D961" s="158" t="s">
        <v>710</v>
      </c>
      <c r="E961" s="163"/>
      <c r="F961" s="132"/>
      <c r="G961" s="129"/>
      <c r="H961" s="153"/>
      <c r="I961" s="163"/>
      <c r="J961" s="163"/>
      <c r="K961" s="163"/>
      <c r="L961" s="187"/>
      <c r="M961" s="133"/>
      <c r="N961" s="6">
        <v>2800000</v>
      </c>
      <c r="O961" s="184"/>
      <c r="P961" s="163">
        <f t="shared" si="596"/>
        <v>2800000</v>
      </c>
      <c r="Q961" s="180"/>
      <c r="R961" s="180"/>
      <c r="S961" s="188">
        <f t="shared" si="597"/>
        <v>2800000</v>
      </c>
      <c r="T961" s="133"/>
      <c r="U961" s="6">
        <v>2800000</v>
      </c>
      <c r="V961" s="184"/>
      <c r="W961" s="163">
        <f t="shared" si="592"/>
        <v>2800000</v>
      </c>
      <c r="X961" s="321"/>
      <c r="Y961" s="184"/>
      <c r="Z961" s="180"/>
      <c r="AA961" s="184">
        <f t="shared" si="593"/>
        <v>2800000</v>
      </c>
      <c r="AB961" s="422">
        <f t="shared" si="564"/>
        <v>952</v>
      </c>
    </row>
    <row r="962" spans="1:54" s="1" customFormat="1">
      <c r="A962" s="12">
        <f t="shared" si="555"/>
        <v>953</v>
      </c>
      <c r="B962" s="7"/>
      <c r="C962" s="7"/>
      <c r="D962" s="21"/>
      <c r="E962" s="117"/>
      <c r="F962" s="406"/>
      <c r="G962" s="6"/>
      <c r="H962" s="363"/>
      <c r="I962" s="117">
        <f t="shared" ref="I962:I970" si="598">SUM($E962,F962:H962)</f>
        <v>0</v>
      </c>
      <c r="J962" s="117"/>
      <c r="K962" s="117"/>
      <c r="L962" s="15">
        <f t="shared" si="590"/>
        <v>0</v>
      </c>
      <c r="M962" s="406"/>
      <c r="N962" s="6"/>
      <c r="O962" s="363"/>
      <c r="P962" s="117">
        <f t="shared" ref="P962:P969" si="599">SUM($E962,M962:O962)</f>
        <v>0</v>
      </c>
      <c r="Q962" s="117"/>
      <c r="R962" s="117"/>
      <c r="S962" s="15">
        <f t="shared" si="591"/>
        <v>0</v>
      </c>
      <c r="T962" s="406"/>
      <c r="U962" s="6"/>
      <c r="V962" s="363"/>
      <c r="W962" s="117">
        <f t="shared" si="592"/>
        <v>0</v>
      </c>
      <c r="X962" s="111"/>
      <c r="Y962" s="363"/>
      <c r="Z962" s="117"/>
      <c r="AA962" s="363">
        <f t="shared" si="593"/>
        <v>0</v>
      </c>
      <c r="AB962" s="422">
        <f t="shared" si="564"/>
        <v>953</v>
      </c>
    </row>
    <row r="963" spans="1:54" s="1" customFormat="1">
      <c r="A963" s="12">
        <f t="shared" si="555"/>
        <v>954</v>
      </c>
      <c r="B963" s="7"/>
      <c r="C963" s="7"/>
      <c r="D963" s="53" t="s">
        <v>75</v>
      </c>
      <c r="E963" s="117"/>
      <c r="F963" s="112"/>
      <c r="G963" s="39"/>
      <c r="H963" s="363"/>
      <c r="I963" s="117">
        <f t="shared" si="598"/>
        <v>0</v>
      </c>
      <c r="J963" s="117"/>
      <c r="K963" s="117"/>
      <c r="L963" s="15">
        <f t="shared" si="590"/>
        <v>0</v>
      </c>
      <c r="M963" s="112"/>
      <c r="N963" s="39"/>
      <c r="O963" s="363"/>
      <c r="P963" s="117">
        <f t="shared" si="599"/>
        <v>0</v>
      </c>
      <c r="Q963" s="117"/>
      <c r="R963" s="117"/>
      <c r="S963" s="15">
        <f t="shared" si="591"/>
        <v>0</v>
      </c>
      <c r="T963" s="112"/>
      <c r="U963" s="39"/>
      <c r="V963" s="363"/>
      <c r="W963" s="117">
        <f t="shared" si="592"/>
        <v>0</v>
      </c>
      <c r="X963" s="111"/>
      <c r="Y963" s="363"/>
      <c r="Z963" s="117"/>
      <c r="AA963" s="363">
        <f t="shared" si="593"/>
        <v>0</v>
      </c>
      <c r="AB963" s="422">
        <f t="shared" si="564"/>
        <v>954</v>
      </c>
    </row>
    <row r="964" spans="1:54" customFormat="1">
      <c r="A964" s="12">
        <f t="shared" si="555"/>
        <v>955</v>
      </c>
      <c r="B964" s="7"/>
      <c r="C964" s="162"/>
      <c r="D964" s="158" t="s">
        <v>711</v>
      </c>
      <c r="E964" s="180"/>
      <c r="F964" s="133"/>
      <c r="G964" s="39"/>
      <c r="H964" s="153"/>
      <c r="I964" s="163">
        <f t="shared" si="598"/>
        <v>0</v>
      </c>
      <c r="J964" s="163">
        <v>500500</v>
      </c>
      <c r="K964" s="163"/>
      <c r="L964" s="187">
        <f t="shared" ref="L964" si="600">SUM(I964:K964)</f>
        <v>500500</v>
      </c>
      <c r="M964" s="133"/>
      <c r="N964" s="39"/>
      <c r="O964" s="184"/>
      <c r="P964" s="163">
        <f t="shared" si="599"/>
        <v>0</v>
      </c>
      <c r="Q964" s="180">
        <v>500500</v>
      </c>
      <c r="R964" s="180"/>
      <c r="S964" s="188">
        <f t="shared" ref="S964" si="601">SUM(P964:R964)</f>
        <v>500500</v>
      </c>
      <c r="T964" s="133"/>
      <c r="U964" s="39"/>
      <c r="V964" s="184"/>
      <c r="W964" s="163">
        <f t="shared" si="592"/>
        <v>0</v>
      </c>
      <c r="X964" s="321">
        <v>500500</v>
      </c>
      <c r="Y964" s="184"/>
      <c r="Z964" s="180"/>
      <c r="AA964" s="184">
        <f t="shared" si="593"/>
        <v>500500</v>
      </c>
      <c r="AB964" s="422">
        <f t="shared" si="564"/>
        <v>955</v>
      </c>
    </row>
    <row r="965" spans="1:54" s="1" customFormat="1">
      <c r="A965" s="12">
        <f t="shared" si="555"/>
        <v>956</v>
      </c>
      <c r="B965" s="7"/>
      <c r="C965" s="7"/>
      <c r="D965" s="42"/>
      <c r="E965" s="117"/>
      <c r="F965" s="112"/>
      <c r="G965" s="39"/>
      <c r="H965" s="363"/>
      <c r="I965" s="117">
        <f t="shared" si="598"/>
        <v>0</v>
      </c>
      <c r="J965" s="117"/>
      <c r="K965" s="117"/>
      <c r="L965" s="15">
        <f t="shared" si="590"/>
        <v>0</v>
      </c>
      <c r="M965" s="112"/>
      <c r="N965" s="39"/>
      <c r="O965" s="363"/>
      <c r="P965" s="117">
        <f t="shared" si="599"/>
        <v>0</v>
      </c>
      <c r="Q965" s="117"/>
      <c r="R965" s="117"/>
      <c r="S965" s="15">
        <f t="shared" si="591"/>
        <v>0</v>
      </c>
      <c r="T965" s="112"/>
      <c r="U965" s="39"/>
      <c r="V965" s="363"/>
      <c r="W965" s="117">
        <f t="shared" si="592"/>
        <v>0</v>
      </c>
      <c r="X965" s="111"/>
      <c r="Y965" s="363"/>
      <c r="Z965" s="117"/>
      <c r="AA965" s="363">
        <f t="shared" si="593"/>
        <v>0</v>
      </c>
      <c r="AB965" s="422">
        <f t="shared" si="564"/>
        <v>956</v>
      </c>
    </row>
    <row r="966" spans="1:54" s="1" customFormat="1">
      <c r="A966" s="12">
        <f t="shared" si="555"/>
        <v>957</v>
      </c>
      <c r="B966" s="7"/>
      <c r="C966" s="7"/>
      <c r="D966" s="53" t="s">
        <v>63</v>
      </c>
      <c r="E966" s="117"/>
      <c r="F966" s="112"/>
      <c r="G966" s="39"/>
      <c r="H966" s="363"/>
      <c r="I966" s="117">
        <f t="shared" si="598"/>
        <v>0</v>
      </c>
      <c r="J966" s="117"/>
      <c r="K966" s="117"/>
      <c r="L966" s="15">
        <f t="shared" si="590"/>
        <v>0</v>
      </c>
      <c r="M966" s="112"/>
      <c r="N966" s="39"/>
      <c r="O966" s="363"/>
      <c r="P966" s="117">
        <f t="shared" si="599"/>
        <v>0</v>
      </c>
      <c r="Q966" s="117"/>
      <c r="R966" s="117"/>
      <c r="S966" s="15">
        <f t="shared" si="591"/>
        <v>0</v>
      </c>
      <c r="T966" s="112"/>
      <c r="U966" s="39"/>
      <c r="V966" s="363"/>
      <c r="W966" s="117">
        <f t="shared" si="592"/>
        <v>0</v>
      </c>
      <c r="X966" s="111"/>
      <c r="Y966" s="363"/>
      <c r="Z966" s="117"/>
      <c r="AA966" s="363">
        <f t="shared" si="593"/>
        <v>0</v>
      </c>
      <c r="AB966" s="422">
        <f t="shared" si="564"/>
        <v>957</v>
      </c>
    </row>
    <row r="967" spans="1:54" customFormat="1">
      <c r="A967" s="12">
        <f t="shared" ref="A967:A1030" si="602">ROW()-9</f>
        <v>958</v>
      </c>
      <c r="B967" s="7"/>
      <c r="C967" s="162"/>
      <c r="D967" s="158" t="s">
        <v>712</v>
      </c>
      <c r="E967" s="180"/>
      <c r="F967" s="133"/>
      <c r="G967" s="39"/>
      <c r="H967" s="153"/>
      <c r="I967" s="163">
        <f t="shared" si="598"/>
        <v>0</v>
      </c>
      <c r="J967" s="163"/>
      <c r="K967" s="163">
        <v>278559</v>
      </c>
      <c r="L967" s="187">
        <f t="shared" ref="L967:L969" si="603">SUM(I967:K967)</f>
        <v>278559</v>
      </c>
      <c r="M967" s="133"/>
      <c r="N967" s="39"/>
      <c r="O967" s="184"/>
      <c r="P967" s="163">
        <f t="shared" si="599"/>
        <v>0</v>
      </c>
      <c r="Q967" s="180"/>
      <c r="R967" s="163">
        <v>278559</v>
      </c>
      <c r="S967" s="188">
        <f t="shared" ref="S967:S969" si="604">SUM(P967:R967)</f>
        <v>278559</v>
      </c>
      <c r="T967" s="133"/>
      <c r="U967" s="39"/>
      <c r="V967" s="184"/>
      <c r="W967" s="163">
        <f t="shared" si="592"/>
        <v>0</v>
      </c>
      <c r="X967" s="321"/>
      <c r="Y967" s="184"/>
      <c r="Z967" s="163">
        <v>278559</v>
      </c>
      <c r="AA967" s="184">
        <f t="shared" si="593"/>
        <v>278559</v>
      </c>
      <c r="AB967" s="422">
        <f t="shared" si="564"/>
        <v>958</v>
      </c>
    </row>
    <row r="968" spans="1:54" customFormat="1">
      <c r="A968" s="12">
        <f t="shared" si="602"/>
        <v>959</v>
      </c>
      <c r="B968" s="7"/>
      <c r="C968" s="162"/>
      <c r="D968" s="158" t="s">
        <v>713</v>
      </c>
      <c r="E968" s="180"/>
      <c r="F968" s="133"/>
      <c r="G968" s="39"/>
      <c r="H968" s="153"/>
      <c r="I968" s="163">
        <f t="shared" si="598"/>
        <v>0</v>
      </c>
      <c r="J968" s="163"/>
      <c r="K968" s="163">
        <v>475000</v>
      </c>
      <c r="L968" s="187">
        <f t="shared" si="603"/>
        <v>475000</v>
      </c>
      <c r="M968" s="133"/>
      <c r="N968" s="39"/>
      <c r="O968" s="184"/>
      <c r="P968" s="163">
        <f t="shared" si="599"/>
        <v>0</v>
      </c>
      <c r="Q968" s="180"/>
      <c r="R968" s="163">
        <v>475000</v>
      </c>
      <c r="S968" s="188">
        <f t="shared" si="604"/>
        <v>475000</v>
      </c>
      <c r="T968" s="133"/>
      <c r="U968" s="39"/>
      <c r="V968" s="184"/>
      <c r="W968" s="163">
        <f t="shared" si="592"/>
        <v>0</v>
      </c>
      <c r="X968" s="321"/>
      <c r="Y968" s="184"/>
      <c r="Z968" s="163">
        <v>475000</v>
      </c>
      <c r="AA968" s="184">
        <f t="shared" si="593"/>
        <v>475000</v>
      </c>
      <c r="AB968" s="422">
        <f t="shared" si="564"/>
        <v>959</v>
      </c>
    </row>
    <row r="969" spans="1:54" customFormat="1">
      <c r="A969" s="12">
        <f t="shared" si="602"/>
        <v>960</v>
      </c>
      <c r="B969" s="7"/>
      <c r="C969" s="162"/>
      <c r="D969" s="158" t="s">
        <v>714</v>
      </c>
      <c r="E969" s="180"/>
      <c r="F969" s="133"/>
      <c r="G969" s="39"/>
      <c r="H969" s="153"/>
      <c r="I969" s="163">
        <f t="shared" si="598"/>
        <v>0</v>
      </c>
      <c r="J969" s="163"/>
      <c r="K969" s="163">
        <v>321000</v>
      </c>
      <c r="L969" s="187">
        <f t="shared" si="603"/>
        <v>321000</v>
      </c>
      <c r="M969" s="133"/>
      <c r="N969" s="39"/>
      <c r="O969" s="184"/>
      <c r="P969" s="163">
        <f t="shared" si="599"/>
        <v>0</v>
      </c>
      <c r="Q969" s="180"/>
      <c r="R969" s="163">
        <v>321000</v>
      </c>
      <c r="S969" s="188">
        <f t="shared" si="604"/>
        <v>321000</v>
      </c>
      <c r="T969" s="133"/>
      <c r="U969" s="39"/>
      <c r="V969" s="184"/>
      <c r="W969" s="163">
        <f t="shared" si="592"/>
        <v>0</v>
      </c>
      <c r="X969" s="321"/>
      <c r="Y969" s="184"/>
      <c r="Z969" s="163">
        <v>321000</v>
      </c>
      <c r="AA969" s="184">
        <f t="shared" si="593"/>
        <v>321000</v>
      </c>
      <c r="AB969" s="422">
        <f t="shared" ref="AB969:AB1032" si="605">A969</f>
        <v>960</v>
      </c>
    </row>
    <row r="970" spans="1:54" s="1" customFormat="1">
      <c r="A970" s="12">
        <f t="shared" si="602"/>
        <v>961</v>
      </c>
      <c r="B970" s="7"/>
      <c r="C970" s="7"/>
      <c r="D970" s="42"/>
      <c r="E970" s="117"/>
      <c r="F970" s="112"/>
      <c r="G970" s="39"/>
      <c r="H970" s="363"/>
      <c r="I970" s="117">
        <f t="shared" si="598"/>
        <v>0</v>
      </c>
      <c r="J970" s="117"/>
      <c r="K970" s="301"/>
      <c r="L970" s="15">
        <f t="shared" si="590"/>
        <v>0</v>
      </c>
      <c r="M970" s="112"/>
      <c r="N970" s="39"/>
      <c r="O970" s="363"/>
      <c r="P970" s="117">
        <f>SUM($E970,M970:O970)</f>
        <v>0</v>
      </c>
      <c r="Q970" s="117"/>
      <c r="R970" s="301"/>
      <c r="S970" s="15">
        <f t="shared" si="591"/>
        <v>0</v>
      </c>
      <c r="T970" s="112"/>
      <c r="U970" s="39"/>
      <c r="V970" s="363"/>
      <c r="W970" s="117">
        <f t="shared" si="592"/>
        <v>0</v>
      </c>
      <c r="X970" s="111"/>
      <c r="Y970" s="363"/>
      <c r="Z970" s="301"/>
      <c r="AA970" s="363">
        <f t="shared" si="593"/>
        <v>0</v>
      </c>
      <c r="AB970" s="422">
        <f t="shared" si="605"/>
        <v>961</v>
      </c>
    </row>
    <row r="971" spans="1:54" s="1" customFormat="1">
      <c r="A971" s="12">
        <f t="shared" si="602"/>
        <v>962</v>
      </c>
      <c r="B971" s="7"/>
      <c r="C971" s="7"/>
      <c r="D971" s="54" t="s">
        <v>40</v>
      </c>
      <c r="E971" s="314"/>
      <c r="F971" s="488">
        <f t="shared" ref="F971:V971" si="606">SUBTOTAL(9,F949:F970)</f>
        <v>4653193</v>
      </c>
      <c r="G971" s="55">
        <f t="shared" si="606"/>
        <v>5144360</v>
      </c>
      <c r="H971" s="285">
        <f t="shared" si="606"/>
        <v>0</v>
      </c>
      <c r="I971" s="504">
        <f t="shared" si="606"/>
        <v>9797553</v>
      </c>
      <c r="J971" s="504">
        <f t="shared" si="606"/>
        <v>500500</v>
      </c>
      <c r="K971" s="504">
        <f t="shared" si="606"/>
        <v>1074559</v>
      </c>
      <c r="L971" s="56">
        <f t="shared" si="606"/>
        <v>11372612</v>
      </c>
      <c r="M971" s="488">
        <f t="shared" si="606"/>
        <v>4750438</v>
      </c>
      <c r="N971" s="55">
        <f t="shared" si="606"/>
        <v>8644360</v>
      </c>
      <c r="O971" s="285">
        <f t="shared" si="606"/>
        <v>0</v>
      </c>
      <c r="P971" s="504">
        <f t="shared" si="606"/>
        <v>13394798</v>
      </c>
      <c r="Q971" s="504">
        <f t="shared" si="606"/>
        <v>500500</v>
      </c>
      <c r="R971" s="504">
        <f t="shared" si="606"/>
        <v>1074559</v>
      </c>
      <c r="S971" s="56">
        <f t="shared" si="606"/>
        <v>14969857</v>
      </c>
      <c r="T971" s="488">
        <f t="shared" si="606"/>
        <v>4750438</v>
      </c>
      <c r="U971" s="55">
        <f t="shared" si="606"/>
        <v>8644360</v>
      </c>
      <c r="V971" s="285">
        <f t="shared" si="606"/>
        <v>0</v>
      </c>
      <c r="W971" s="504">
        <f>SUBTOTAL(9,W949:W970)</f>
        <v>13394798</v>
      </c>
      <c r="X971" s="492">
        <f>SUBTOTAL(9,X949:X970)</f>
        <v>500500</v>
      </c>
      <c r="Y971" s="478"/>
      <c r="Z971" s="504">
        <f>SUBTOTAL(9,Z949:Z970)</f>
        <v>1074559</v>
      </c>
      <c r="AA971" s="478">
        <f>SUBTOTAL(9,AA949:AA970)</f>
        <v>14969857</v>
      </c>
      <c r="AB971" s="422">
        <f t="shared" si="605"/>
        <v>962</v>
      </c>
    </row>
    <row r="972" spans="1:54" s="1" customFormat="1" ht="15.6" thickBot="1">
      <c r="A972" s="12">
        <f t="shared" si="602"/>
        <v>963</v>
      </c>
      <c r="B972" s="22"/>
      <c r="C972" s="22"/>
      <c r="D972" s="23" t="s">
        <v>217</v>
      </c>
      <c r="E972" s="303"/>
      <c r="F972" s="476">
        <f>SUBTOTAL(9,F947:F971,$E948:$E948)</f>
        <v>40903659</v>
      </c>
      <c r="G972" s="577"/>
      <c r="H972" s="571"/>
      <c r="I972" s="315">
        <f>SUBTOTAL(9,I947:I971)</f>
        <v>46048019</v>
      </c>
      <c r="J972" s="315">
        <f>SUBTOTAL(9,J947:J971)</f>
        <v>31748635</v>
      </c>
      <c r="K972" s="315">
        <f>SUBTOTAL(9,K947:K971)</f>
        <v>48759764</v>
      </c>
      <c r="L972" s="561">
        <f>SUBTOTAL(9,L947:L971)</f>
        <v>126556418</v>
      </c>
      <c r="M972" s="476">
        <f>SUBTOTAL(9,M947:M971,$E948:$E948)</f>
        <v>41000904</v>
      </c>
      <c r="N972" s="577"/>
      <c r="O972" s="571"/>
      <c r="P972" s="315">
        <f>SUBTOTAL(9,P947:P971)</f>
        <v>49645264</v>
      </c>
      <c r="Q972" s="315">
        <f>SUBTOTAL(9,Q947:Q971)</f>
        <v>31748635</v>
      </c>
      <c r="R972" s="315">
        <f>SUBTOTAL(9,R947:R971)</f>
        <v>48759764</v>
      </c>
      <c r="S972" s="561">
        <f>SUBTOTAL(9,S947:S971)</f>
        <v>130153663</v>
      </c>
      <c r="T972" s="495">
        <f>SUBTOTAL(9,T947:T971,$E948:$E948)</f>
        <v>41000904</v>
      </c>
      <c r="U972" s="386"/>
      <c r="V972" s="477"/>
      <c r="W972" s="315">
        <f>SUBTOTAL(9,W947:W971)</f>
        <v>49645264</v>
      </c>
      <c r="X972" s="521">
        <f>SUBTOTAL(9,X947:X971)</f>
        <v>31748635</v>
      </c>
      <c r="Y972" s="522"/>
      <c r="Z972" s="534">
        <f>SUBTOTAL(9,Z947:Z971)</f>
        <v>48759764</v>
      </c>
      <c r="AA972" s="522">
        <f>SUBTOTAL(9,AA947:AA971)</f>
        <v>130153663</v>
      </c>
      <c r="AB972" s="422">
        <f t="shared" si="605"/>
        <v>963</v>
      </c>
    </row>
    <row r="973" spans="1:54" s="1" customFormat="1" ht="15.6" thickTop="1">
      <c r="A973" s="12">
        <f t="shared" si="602"/>
        <v>964</v>
      </c>
      <c r="B973" s="7"/>
      <c r="C973" s="7"/>
      <c r="D973" s="25"/>
      <c r="E973" s="304"/>
      <c r="F973" s="425"/>
      <c r="G973" s="26"/>
      <c r="H973" s="424"/>
      <c r="I973" s="117">
        <f t="shared" ref="I973:I983" si="607">SUM($E973,F973:H973)</f>
        <v>0</v>
      </c>
      <c r="J973" s="304"/>
      <c r="K973" s="304"/>
      <c r="L973" s="27">
        <f t="shared" ref="L973:L983" si="608">SUM(I973:K973)</f>
        <v>0</v>
      </c>
      <c r="M973" s="425"/>
      <c r="N973" s="26"/>
      <c r="O973" s="424"/>
      <c r="P973" s="117">
        <f t="shared" ref="P973:P983" si="609">SUM($E973,M973:O973)</f>
        <v>0</v>
      </c>
      <c r="Q973" s="304"/>
      <c r="R973" s="304"/>
      <c r="S973" s="27">
        <f t="shared" ref="S973:S983" si="610">SUM(P973:R973)</f>
        <v>0</v>
      </c>
      <c r="T973" s="425"/>
      <c r="U973" s="26"/>
      <c r="V973" s="424"/>
      <c r="W973" s="117">
        <f t="shared" ref="W973:W983" si="611">SUM($E973,T973:V973)</f>
        <v>0</v>
      </c>
      <c r="X973" s="426"/>
      <c r="Y973" s="424"/>
      <c r="Z973" s="304"/>
      <c r="AA973" s="424">
        <f t="shared" ref="AA973:AA983" si="612">SUM(W973:Z973)</f>
        <v>0</v>
      </c>
      <c r="AB973" s="422">
        <f t="shared" si="605"/>
        <v>964</v>
      </c>
    </row>
    <row r="974" spans="1:54" customFormat="1">
      <c r="A974" s="12">
        <f t="shared" si="602"/>
        <v>965</v>
      </c>
      <c r="B974" s="7" t="s">
        <v>218</v>
      </c>
      <c r="C974" s="162">
        <v>48</v>
      </c>
      <c r="D974" s="146" t="s">
        <v>219</v>
      </c>
      <c r="E974" s="163">
        <v>755722</v>
      </c>
      <c r="F974" s="606"/>
      <c r="G974" s="292"/>
      <c r="H974" s="153"/>
      <c r="I974" s="163">
        <f t="shared" si="607"/>
        <v>755722</v>
      </c>
      <c r="J974" s="163">
        <v>4550000</v>
      </c>
      <c r="K974" s="163">
        <v>450000</v>
      </c>
      <c r="L974" s="187">
        <f t="shared" si="608"/>
        <v>5755722</v>
      </c>
      <c r="M974" s="149"/>
      <c r="N974" s="188"/>
      <c r="O974" s="184"/>
      <c r="P974" s="180">
        <f t="shared" si="609"/>
        <v>755722</v>
      </c>
      <c r="Q974" s="163">
        <v>4550000</v>
      </c>
      <c r="R974" s="163">
        <v>450000</v>
      </c>
      <c r="S974" s="188">
        <f t="shared" si="610"/>
        <v>5755722</v>
      </c>
      <c r="T974" s="149"/>
      <c r="U974" s="188"/>
      <c r="V974" s="184"/>
      <c r="W974" s="180">
        <f t="shared" si="611"/>
        <v>755722</v>
      </c>
      <c r="X974" s="149">
        <v>4550000</v>
      </c>
      <c r="Y974" s="153"/>
      <c r="Z974" s="163">
        <v>450000</v>
      </c>
      <c r="AA974" s="184">
        <f t="shared" si="612"/>
        <v>5755722</v>
      </c>
      <c r="AB974" s="422">
        <f t="shared" si="605"/>
        <v>965</v>
      </c>
    </row>
    <row r="975" spans="1:54" s="154" customFormat="1">
      <c r="A975" s="12">
        <f t="shared" si="602"/>
        <v>966</v>
      </c>
      <c r="B975" s="7"/>
      <c r="C975" s="162"/>
      <c r="D975" s="191" t="s">
        <v>434</v>
      </c>
      <c r="E975" s="163"/>
      <c r="F975" s="133"/>
      <c r="G975" s="28"/>
      <c r="H975" s="153"/>
      <c r="I975" s="163">
        <f t="shared" si="607"/>
        <v>0</v>
      </c>
      <c r="J975" s="163"/>
      <c r="K975" s="163"/>
      <c r="L975" s="187">
        <f t="shared" si="608"/>
        <v>0</v>
      </c>
      <c r="M975" s="133"/>
      <c r="N975" s="28"/>
      <c r="O975" s="153"/>
      <c r="P975" s="180">
        <f t="shared" si="609"/>
        <v>0</v>
      </c>
      <c r="Q975" s="163"/>
      <c r="R975" s="163"/>
      <c r="S975" s="188">
        <f t="shared" si="610"/>
        <v>0</v>
      </c>
      <c r="T975" s="133"/>
      <c r="U975" s="28"/>
      <c r="V975" s="153"/>
      <c r="W975" s="180">
        <f t="shared" si="611"/>
        <v>0</v>
      </c>
      <c r="X975" s="149"/>
      <c r="Y975" s="153"/>
      <c r="Z975" s="163"/>
      <c r="AA975" s="184">
        <f t="shared" si="612"/>
        <v>0</v>
      </c>
      <c r="AB975" s="422">
        <f t="shared" si="605"/>
        <v>966</v>
      </c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</row>
    <row r="976" spans="1:54" customFormat="1">
      <c r="A976" s="12">
        <f t="shared" si="602"/>
        <v>967</v>
      </c>
      <c r="B976" s="7"/>
      <c r="C976" s="162"/>
      <c r="D976" s="158" t="s">
        <v>715</v>
      </c>
      <c r="E976" s="163"/>
      <c r="F976" s="132">
        <v>30000</v>
      </c>
      <c r="G976" s="28"/>
      <c r="H976" s="153"/>
      <c r="I976" s="163">
        <f t="shared" si="607"/>
        <v>30000</v>
      </c>
      <c r="J976" s="163"/>
      <c r="K976" s="163"/>
      <c r="L976" s="187">
        <f t="shared" si="608"/>
        <v>30000</v>
      </c>
      <c r="M976" s="133">
        <v>30000</v>
      </c>
      <c r="N976" s="28"/>
      <c r="O976" s="153"/>
      <c r="P976" s="180">
        <f t="shared" si="609"/>
        <v>30000</v>
      </c>
      <c r="Q976" s="163"/>
      <c r="R976" s="163"/>
      <c r="S976" s="188">
        <f t="shared" si="610"/>
        <v>30000</v>
      </c>
      <c r="T976" s="133">
        <v>30000</v>
      </c>
      <c r="U976" s="28"/>
      <c r="V976" s="153"/>
      <c r="W976" s="180">
        <f t="shared" si="611"/>
        <v>30000</v>
      </c>
      <c r="X976" s="149"/>
      <c r="Y976" s="153"/>
      <c r="Z976" s="163"/>
      <c r="AA976" s="184">
        <f t="shared" si="612"/>
        <v>30000</v>
      </c>
      <c r="AB976" s="422">
        <f t="shared" si="605"/>
        <v>967</v>
      </c>
    </row>
    <row r="977" spans="1:28" customFormat="1">
      <c r="A977" s="12">
        <f t="shared" si="602"/>
        <v>968</v>
      </c>
      <c r="B977" s="7"/>
      <c r="C977" s="162"/>
      <c r="D977" s="152"/>
      <c r="E977" s="163"/>
      <c r="F977" s="133"/>
      <c r="G977" s="28"/>
      <c r="H977" s="153"/>
      <c r="I977" s="163">
        <f t="shared" si="607"/>
        <v>0</v>
      </c>
      <c r="J977" s="163"/>
      <c r="K977" s="163"/>
      <c r="L977" s="187">
        <f t="shared" si="608"/>
        <v>0</v>
      </c>
      <c r="M977" s="133"/>
      <c r="N977" s="28"/>
      <c r="O977" s="153"/>
      <c r="P977" s="180">
        <f t="shared" si="609"/>
        <v>0</v>
      </c>
      <c r="Q977" s="163"/>
      <c r="R977" s="163"/>
      <c r="S977" s="188">
        <f t="shared" si="610"/>
        <v>0</v>
      </c>
      <c r="T977" s="133"/>
      <c r="U977" s="28"/>
      <c r="V977" s="153"/>
      <c r="W977" s="180">
        <f t="shared" si="611"/>
        <v>0</v>
      </c>
      <c r="X977" s="149"/>
      <c r="Y977" s="153"/>
      <c r="Z977" s="163"/>
      <c r="AA977" s="184">
        <f t="shared" si="612"/>
        <v>0</v>
      </c>
      <c r="AB977" s="422">
        <f t="shared" si="605"/>
        <v>968</v>
      </c>
    </row>
    <row r="978" spans="1:28" customFormat="1">
      <c r="A978" s="12">
        <f t="shared" si="602"/>
        <v>969</v>
      </c>
      <c r="B978" s="7"/>
      <c r="C978" s="162"/>
      <c r="D978" s="190" t="s">
        <v>716</v>
      </c>
      <c r="E978" s="163"/>
      <c r="F978" s="112"/>
      <c r="G978" s="39"/>
      <c r="H978" s="153"/>
      <c r="I978" s="163">
        <f t="shared" si="607"/>
        <v>0</v>
      </c>
      <c r="J978" s="163"/>
      <c r="K978" s="163"/>
      <c r="L978" s="187">
        <f t="shared" si="608"/>
        <v>0</v>
      </c>
      <c r="M978" s="112"/>
      <c r="N978" s="39"/>
      <c r="O978" s="153"/>
      <c r="P978" s="180">
        <f t="shared" si="609"/>
        <v>0</v>
      </c>
      <c r="Q978" s="163"/>
      <c r="R978" s="163"/>
      <c r="S978" s="188">
        <f t="shared" si="610"/>
        <v>0</v>
      </c>
      <c r="T978" s="112"/>
      <c r="U978" s="39"/>
      <c r="V978" s="153"/>
      <c r="W978" s="180">
        <f t="shared" si="611"/>
        <v>0</v>
      </c>
      <c r="X978" s="149"/>
      <c r="Y978" s="153"/>
      <c r="Z978" s="163"/>
      <c r="AA978" s="184">
        <f t="shared" si="612"/>
        <v>0</v>
      </c>
      <c r="AB978" s="422">
        <f t="shared" si="605"/>
        <v>969</v>
      </c>
    </row>
    <row r="979" spans="1:28" customFormat="1">
      <c r="A979" s="12">
        <f t="shared" si="602"/>
        <v>970</v>
      </c>
      <c r="B979" s="7"/>
      <c r="C979" s="162"/>
      <c r="D979" s="158" t="s">
        <v>717</v>
      </c>
      <c r="E979" s="163"/>
      <c r="F979" s="132">
        <v>30000</v>
      </c>
      <c r="G979" s="28"/>
      <c r="H979" s="153"/>
      <c r="I979" s="163">
        <f>SUM($E979,F979:H979)</f>
        <v>30000</v>
      </c>
      <c r="J979" s="163"/>
      <c r="K979" s="163"/>
      <c r="L979" s="187">
        <f t="shared" ref="L979" si="613">SUM(I979:K979)</f>
        <v>30000</v>
      </c>
      <c r="M979" s="133"/>
      <c r="N979" s="28"/>
      <c r="O979" s="153"/>
      <c r="P979" s="180">
        <f>SUM($E979,M979:O979)</f>
        <v>0</v>
      </c>
      <c r="Q979" s="163"/>
      <c r="R979" s="163"/>
      <c r="S979" s="188">
        <f t="shared" ref="S979" si="614">SUM(P979:R979)</f>
        <v>0</v>
      </c>
      <c r="T979" s="133"/>
      <c r="U979" s="28"/>
      <c r="V979" s="153"/>
      <c r="W979" s="180">
        <f t="shared" si="611"/>
        <v>0</v>
      </c>
      <c r="X979" s="149"/>
      <c r="Y979" s="153"/>
      <c r="Z979" s="163"/>
      <c r="AA979" s="184">
        <f t="shared" si="612"/>
        <v>0</v>
      </c>
      <c r="AB979" s="422">
        <f t="shared" si="605"/>
        <v>970</v>
      </c>
    </row>
    <row r="980" spans="1:28" customFormat="1">
      <c r="A980" s="12">
        <f t="shared" si="602"/>
        <v>971</v>
      </c>
      <c r="B980" s="7"/>
      <c r="C980" s="162"/>
      <c r="D980" s="189"/>
      <c r="E980" s="163"/>
      <c r="F980" s="112"/>
      <c r="G980" s="39"/>
      <c r="H980" s="153"/>
      <c r="I980" s="163">
        <f t="shared" si="607"/>
        <v>0</v>
      </c>
      <c r="J980" s="163"/>
      <c r="K980" s="163"/>
      <c r="L980" s="187">
        <f t="shared" si="608"/>
        <v>0</v>
      </c>
      <c r="M980" s="112"/>
      <c r="N980" s="39"/>
      <c r="O980" s="153"/>
      <c r="P980" s="180">
        <f t="shared" si="609"/>
        <v>0</v>
      </c>
      <c r="Q980" s="163"/>
      <c r="R980" s="163"/>
      <c r="S980" s="188">
        <f t="shared" si="610"/>
        <v>0</v>
      </c>
      <c r="T980" s="112"/>
      <c r="U980" s="39"/>
      <c r="V980" s="153"/>
      <c r="W980" s="180">
        <f t="shared" si="611"/>
        <v>0</v>
      </c>
      <c r="X980" s="149"/>
      <c r="Y980" s="153"/>
      <c r="Z980" s="163"/>
      <c r="AA980" s="184">
        <f t="shared" si="612"/>
        <v>0</v>
      </c>
      <c r="AB980" s="422">
        <f t="shared" si="605"/>
        <v>971</v>
      </c>
    </row>
    <row r="981" spans="1:28" customFormat="1">
      <c r="A981" s="12">
        <f t="shared" si="602"/>
        <v>972</v>
      </c>
      <c r="B981" s="7"/>
      <c r="C981" s="162"/>
      <c r="D981" s="190" t="s">
        <v>575</v>
      </c>
      <c r="E981" s="163"/>
      <c r="F981" s="112"/>
      <c r="G981" s="39"/>
      <c r="H981" s="153"/>
      <c r="I981" s="163">
        <f t="shared" si="607"/>
        <v>0</v>
      </c>
      <c r="J981" s="163"/>
      <c r="K981" s="163"/>
      <c r="L981" s="187">
        <f t="shared" si="608"/>
        <v>0</v>
      </c>
      <c r="M981" s="112"/>
      <c r="N981" s="39"/>
      <c r="O981" s="153"/>
      <c r="P981" s="180">
        <f t="shared" si="609"/>
        <v>0</v>
      </c>
      <c r="Q981" s="163"/>
      <c r="R981" s="163"/>
      <c r="S981" s="188">
        <f t="shared" si="610"/>
        <v>0</v>
      </c>
      <c r="T981" s="112"/>
      <c r="U981" s="39"/>
      <c r="V981" s="153"/>
      <c r="W981" s="180">
        <f t="shared" si="611"/>
        <v>0</v>
      </c>
      <c r="X981" s="149"/>
      <c r="Y981" s="153"/>
      <c r="Z981" s="163"/>
      <c r="AA981" s="184">
        <f t="shared" si="612"/>
        <v>0</v>
      </c>
      <c r="AB981" s="422">
        <f t="shared" si="605"/>
        <v>972</v>
      </c>
    </row>
    <row r="982" spans="1:28" customFormat="1">
      <c r="A982" s="12">
        <f t="shared" si="602"/>
        <v>973</v>
      </c>
      <c r="B982" s="7"/>
      <c r="C982" s="162"/>
      <c r="D982" s="158"/>
      <c r="E982" s="163"/>
      <c r="F982" s="112"/>
      <c r="G982" s="39"/>
      <c r="H982" s="153"/>
      <c r="I982" s="163">
        <f t="shared" si="607"/>
        <v>0</v>
      </c>
      <c r="J982" s="163"/>
      <c r="K982" s="163"/>
      <c r="L982" s="187">
        <f t="shared" si="608"/>
        <v>0</v>
      </c>
      <c r="M982" s="112"/>
      <c r="N982" s="39"/>
      <c r="O982" s="153"/>
      <c r="P982" s="180">
        <f t="shared" si="609"/>
        <v>0</v>
      </c>
      <c r="Q982" s="163"/>
      <c r="R982" s="163"/>
      <c r="S982" s="188">
        <f t="shared" si="610"/>
        <v>0</v>
      </c>
      <c r="T982" s="112"/>
      <c r="U982" s="39"/>
      <c r="V982" s="153"/>
      <c r="W982" s="180">
        <f t="shared" si="611"/>
        <v>0</v>
      </c>
      <c r="X982" s="149"/>
      <c r="Y982" s="153"/>
      <c r="Z982" s="163"/>
      <c r="AA982" s="184">
        <f t="shared" si="612"/>
        <v>0</v>
      </c>
      <c r="AB982" s="422">
        <f t="shared" si="605"/>
        <v>973</v>
      </c>
    </row>
    <row r="983" spans="1:28" s="1" customFormat="1">
      <c r="A983" s="12">
        <f t="shared" si="602"/>
        <v>974</v>
      </c>
      <c r="B983" s="7"/>
      <c r="C983" s="7"/>
      <c r="D983" s="42"/>
      <c r="E983" s="115"/>
      <c r="F983" s="112"/>
      <c r="G983" s="39"/>
      <c r="H983" s="370"/>
      <c r="I983" s="115">
        <f t="shared" si="607"/>
        <v>0</v>
      </c>
      <c r="J983" s="115"/>
      <c r="K983" s="115"/>
      <c r="L983" s="14">
        <f t="shared" si="608"/>
        <v>0</v>
      </c>
      <c r="M983" s="112"/>
      <c r="N983" s="39"/>
      <c r="O983" s="370"/>
      <c r="P983" s="115">
        <f t="shared" si="609"/>
        <v>0</v>
      </c>
      <c r="Q983" s="115"/>
      <c r="R983" s="115"/>
      <c r="S983" s="14">
        <f t="shared" si="610"/>
        <v>0</v>
      </c>
      <c r="T983" s="112"/>
      <c r="U983" s="39"/>
      <c r="V983" s="370"/>
      <c r="W983" s="115">
        <f t="shared" si="611"/>
        <v>0</v>
      </c>
      <c r="X983" s="118"/>
      <c r="Y983" s="370"/>
      <c r="Z983" s="115"/>
      <c r="AA983" s="370">
        <f t="shared" si="612"/>
        <v>0</v>
      </c>
      <c r="AB983" s="422">
        <f t="shared" si="605"/>
        <v>974</v>
      </c>
    </row>
    <row r="984" spans="1:28" s="1" customFormat="1">
      <c r="A984" s="12">
        <f t="shared" si="602"/>
        <v>975</v>
      </c>
      <c r="B984" s="7"/>
      <c r="C984" s="7"/>
      <c r="D984" s="54" t="s">
        <v>40</v>
      </c>
      <c r="E984" s="314"/>
      <c r="F984" s="281">
        <f t="shared" ref="F984:L984" si="615">SUBTOTAL(9,F975:F983)</f>
        <v>60000</v>
      </c>
      <c r="G984" s="36">
        <f t="shared" si="615"/>
        <v>0</v>
      </c>
      <c r="H984" s="282">
        <f t="shared" si="615"/>
        <v>0</v>
      </c>
      <c r="I984" s="462">
        <f t="shared" si="615"/>
        <v>60000</v>
      </c>
      <c r="J984" s="462">
        <f t="shared" si="615"/>
        <v>0</v>
      </c>
      <c r="K984" s="462">
        <f t="shared" si="615"/>
        <v>0</v>
      </c>
      <c r="L984" s="37">
        <f t="shared" si="615"/>
        <v>60000</v>
      </c>
      <c r="M984" s="281">
        <f t="shared" ref="M984:S984" si="616">SUBTOTAL(9,M975:M983)</f>
        <v>30000</v>
      </c>
      <c r="N984" s="36">
        <f t="shared" si="616"/>
        <v>0</v>
      </c>
      <c r="O984" s="282">
        <f t="shared" si="616"/>
        <v>0</v>
      </c>
      <c r="P984" s="462">
        <f t="shared" si="616"/>
        <v>30000</v>
      </c>
      <c r="Q984" s="462">
        <f t="shared" si="616"/>
        <v>0</v>
      </c>
      <c r="R984" s="462">
        <f t="shared" si="616"/>
        <v>0</v>
      </c>
      <c r="S984" s="37">
        <f t="shared" si="616"/>
        <v>30000</v>
      </c>
      <c r="T984" s="281">
        <f t="shared" ref="T984:AA984" si="617">SUBTOTAL(9,T975:T983)</f>
        <v>30000</v>
      </c>
      <c r="U984" s="36">
        <f t="shared" si="617"/>
        <v>0</v>
      </c>
      <c r="V984" s="282">
        <f t="shared" si="617"/>
        <v>0</v>
      </c>
      <c r="W984" s="462">
        <f t="shared" si="617"/>
        <v>30000</v>
      </c>
      <c r="X984" s="466">
        <f t="shared" si="617"/>
        <v>0</v>
      </c>
      <c r="Y984" s="450"/>
      <c r="Z984" s="462">
        <f t="shared" si="617"/>
        <v>0</v>
      </c>
      <c r="AA984" s="450">
        <f t="shared" si="617"/>
        <v>30000</v>
      </c>
      <c r="AB984" s="422">
        <f t="shared" si="605"/>
        <v>975</v>
      </c>
    </row>
    <row r="985" spans="1:28" s="1" customFormat="1" ht="15.6" thickBot="1">
      <c r="A985" s="12">
        <f t="shared" si="602"/>
        <v>976</v>
      </c>
      <c r="B985" s="22"/>
      <c r="C985" s="22"/>
      <c r="D985" s="23" t="s">
        <v>220</v>
      </c>
      <c r="E985" s="308"/>
      <c r="F985" s="476">
        <f>SUBTOTAL(9,F973:F984,$E974:$E974)</f>
        <v>815722</v>
      </c>
      <c r="G985" s="578"/>
      <c r="H985" s="579"/>
      <c r="I985" s="506">
        <f>SUBTOTAL(9,I973:I984)</f>
        <v>815722</v>
      </c>
      <c r="J985" s="506">
        <f>SUBTOTAL(9,J973:J984)</f>
        <v>4550000</v>
      </c>
      <c r="K985" s="506">
        <f>SUBTOTAL(9,K973:K984)</f>
        <v>450000</v>
      </c>
      <c r="L985" s="585">
        <f>SUBTOTAL(9,L973:L984)</f>
        <v>5815722</v>
      </c>
      <c r="M985" s="476">
        <f>SUBTOTAL(9,M973:M984,$E974:$E974)</f>
        <v>785722</v>
      </c>
      <c r="N985" s="578"/>
      <c r="O985" s="579"/>
      <c r="P985" s="506">
        <f>SUBTOTAL(9,P973:P984)</f>
        <v>785722</v>
      </c>
      <c r="Q985" s="506">
        <f>SUBTOTAL(9,Q973:Q984)</f>
        <v>4550000</v>
      </c>
      <c r="R985" s="506">
        <f>SUBTOTAL(9,R973:R984)</f>
        <v>450000</v>
      </c>
      <c r="S985" s="585">
        <f>SUBTOTAL(9,S973:S984)</f>
        <v>5785722</v>
      </c>
      <c r="T985" s="476">
        <f>SUBTOTAL(9,T973:T984,$E974:$E974)</f>
        <v>785722</v>
      </c>
      <c r="U985" s="397"/>
      <c r="V985" s="491"/>
      <c r="W985" s="506">
        <f>SUBTOTAL(9,W973:W984)</f>
        <v>785722</v>
      </c>
      <c r="X985" s="524">
        <f>SUBTOTAL(9,X973:X984)</f>
        <v>4550000</v>
      </c>
      <c r="Y985" s="525"/>
      <c r="Z985" s="535">
        <f>SUBTOTAL(9,Z973:Z984)</f>
        <v>450000</v>
      </c>
      <c r="AA985" s="525">
        <f>SUBTOTAL(9,AA973:AA984)</f>
        <v>5785722</v>
      </c>
      <c r="AB985" s="422">
        <f t="shared" si="605"/>
        <v>976</v>
      </c>
    </row>
    <row r="986" spans="1:28" s="1" customFormat="1" ht="15.6" thickTop="1">
      <c r="A986" s="12">
        <f t="shared" si="602"/>
        <v>977</v>
      </c>
      <c r="B986" s="4"/>
      <c r="C986" s="4"/>
      <c r="D986" s="14"/>
      <c r="E986" s="117"/>
      <c r="F986" s="406"/>
      <c r="G986" s="6"/>
      <c r="H986" s="363"/>
      <c r="I986" s="117">
        <f>SUM($E986,F986:H986)</f>
        <v>0</v>
      </c>
      <c r="J986" s="117"/>
      <c r="K986" s="117"/>
      <c r="L986" s="15">
        <f t="shared" ref="L986:L1019" si="618">SUM(I986:K986)</f>
        <v>0</v>
      </c>
      <c r="M986" s="406"/>
      <c r="N986" s="6"/>
      <c r="O986" s="363"/>
      <c r="P986" s="117">
        <f>SUM($E986,M986:O986)</f>
        <v>0</v>
      </c>
      <c r="Q986" s="117"/>
      <c r="R986" s="117"/>
      <c r="S986" s="15">
        <f t="shared" ref="S986:S1019" si="619">SUM(P986:R986)</f>
        <v>0</v>
      </c>
      <c r="T986" s="406"/>
      <c r="U986" s="6"/>
      <c r="V986" s="363"/>
      <c r="W986" s="117">
        <f t="shared" ref="W986:W1019" si="620">SUM($E986,T986:V986)</f>
        <v>0</v>
      </c>
      <c r="X986" s="111"/>
      <c r="Y986" s="363"/>
      <c r="Z986" s="117"/>
      <c r="AA986" s="363">
        <f t="shared" ref="AA986:AA1019" si="621">SUM(W986:Z986)</f>
        <v>0</v>
      </c>
      <c r="AB986" s="422">
        <f t="shared" si="605"/>
        <v>977</v>
      </c>
    </row>
    <row r="987" spans="1:28" customFormat="1">
      <c r="A987" s="12">
        <f t="shared" si="602"/>
        <v>978</v>
      </c>
      <c r="B987" s="7" t="s">
        <v>221</v>
      </c>
      <c r="C987" s="162">
        <v>49</v>
      </c>
      <c r="D987" s="146" t="s">
        <v>222</v>
      </c>
      <c r="E987" s="163">
        <v>51006441</v>
      </c>
      <c r="F987" s="133"/>
      <c r="G987" s="28"/>
      <c r="H987" s="153"/>
      <c r="I987" s="163">
        <f t="shared" ref="I987:I992" si="622">SUM($E987,F987:H987)</f>
        <v>51006441</v>
      </c>
      <c r="J987" s="163">
        <v>2505110</v>
      </c>
      <c r="K987" s="163">
        <v>63418042</v>
      </c>
      <c r="L987" s="187">
        <f t="shared" ref="L987:L992" si="623">SUM(I987:K987)</f>
        <v>116929593</v>
      </c>
      <c r="M987" s="133"/>
      <c r="N987" s="6"/>
      <c r="O987" s="184"/>
      <c r="P987" s="180">
        <f t="shared" ref="P987:P1018" si="624">SUM($E987,M987:O987)</f>
        <v>51006441</v>
      </c>
      <c r="Q987" s="163">
        <v>2505110</v>
      </c>
      <c r="R987" s="163">
        <v>63418042</v>
      </c>
      <c r="S987" s="188">
        <f t="shared" ref="S987:S1018" si="625">SUM(P987:R987)</f>
        <v>116929593</v>
      </c>
      <c r="T987" s="133"/>
      <c r="U987" s="6"/>
      <c r="V987" s="184"/>
      <c r="W987" s="180">
        <f t="shared" si="620"/>
        <v>51006441</v>
      </c>
      <c r="X987" s="149">
        <v>2505110</v>
      </c>
      <c r="Y987" s="153"/>
      <c r="Z987" s="163">
        <v>63418042</v>
      </c>
      <c r="AA987" s="184">
        <f t="shared" si="621"/>
        <v>116929593</v>
      </c>
      <c r="AB987" s="422">
        <f t="shared" si="605"/>
        <v>978</v>
      </c>
    </row>
    <row r="988" spans="1:28" customFormat="1">
      <c r="A988" s="12">
        <f t="shared" si="602"/>
        <v>979</v>
      </c>
      <c r="B988" s="7"/>
      <c r="C988" s="162"/>
      <c r="D988" s="191" t="s">
        <v>434</v>
      </c>
      <c r="E988" s="180"/>
      <c r="F988" s="133"/>
      <c r="G988" s="28"/>
      <c r="H988" s="153"/>
      <c r="I988" s="163">
        <f t="shared" si="622"/>
        <v>0</v>
      </c>
      <c r="J988" s="163"/>
      <c r="K988" s="163"/>
      <c r="L988" s="187">
        <f t="shared" si="623"/>
        <v>0</v>
      </c>
      <c r="M988" s="133"/>
      <c r="N988" s="6"/>
      <c r="O988" s="184"/>
      <c r="P988" s="180">
        <f t="shared" si="624"/>
        <v>0</v>
      </c>
      <c r="Q988" s="180"/>
      <c r="R988" s="180"/>
      <c r="S988" s="188">
        <f t="shared" si="625"/>
        <v>0</v>
      </c>
      <c r="T988" s="133"/>
      <c r="U988" s="6"/>
      <c r="V988" s="184"/>
      <c r="W988" s="180">
        <f t="shared" si="620"/>
        <v>0</v>
      </c>
      <c r="X988" s="321"/>
      <c r="Y988" s="184"/>
      <c r="Z988" s="180"/>
      <c r="AA988" s="184">
        <f t="shared" si="621"/>
        <v>0</v>
      </c>
      <c r="AB988" s="422">
        <f t="shared" si="605"/>
        <v>979</v>
      </c>
    </row>
    <row r="989" spans="1:28" customFormat="1">
      <c r="A989" s="12">
        <f t="shared" si="602"/>
        <v>980</v>
      </c>
      <c r="B989" s="7"/>
      <c r="C989" s="162"/>
      <c r="D989" s="158" t="s">
        <v>718</v>
      </c>
      <c r="E989" s="163"/>
      <c r="F989" s="132">
        <v>1000000</v>
      </c>
      <c r="G989" s="129"/>
      <c r="H989" s="153"/>
      <c r="I989" s="163">
        <f t="shared" si="622"/>
        <v>1000000</v>
      </c>
      <c r="J989" s="163"/>
      <c r="K989" s="163"/>
      <c r="L989" s="187">
        <f t="shared" si="623"/>
        <v>1000000</v>
      </c>
      <c r="M989" s="133">
        <v>1000000</v>
      </c>
      <c r="N989" s="6"/>
      <c r="O989" s="184"/>
      <c r="P989" s="180">
        <f t="shared" si="624"/>
        <v>1000000</v>
      </c>
      <c r="Q989" s="180"/>
      <c r="R989" s="180"/>
      <c r="S989" s="188">
        <f t="shared" si="625"/>
        <v>1000000</v>
      </c>
      <c r="T989" s="133">
        <v>1000000</v>
      </c>
      <c r="U989" s="6"/>
      <c r="V989" s="184"/>
      <c r="W989" s="180">
        <f t="shared" si="620"/>
        <v>1000000</v>
      </c>
      <c r="X989" s="321"/>
      <c r="Y989" s="184"/>
      <c r="Z989" s="180"/>
      <c r="AA989" s="184">
        <f t="shared" si="621"/>
        <v>1000000</v>
      </c>
      <c r="AB989" s="422">
        <f t="shared" si="605"/>
        <v>980</v>
      </c>
    </row>
    <row r="990" spans="1:28" customFormat="1">
      <c r="A990" s="12">
        <f t="shared" si="602"/>
        <v>981</v>
      </c>
      <c r="B990" s="7"/>
      <c r="C990" s="162"/>
      <c r="D990" s="158" t="s">
        <v>719</v>
      </c>
      <c r="E990" s="163"/>
      <c r="F990" s="132">
        <v>2000000</v>
      </c>
      <c r="G990" s="129">
        <v>8350000</v>
      </c>
      <c r="H990" s="153"/>
      <c r="I990" s="163">
        <f t="shared" si="622"/>
        <v>10350000</v>
      </c>
      <c r="J990" s="163"/>
      <c r="K990" s="163"/>
      <c r="L990" s="187">
        <f t="shared" si="623"/>
        <v>10350000</v>
      </c>
      <c r="M990" s="133">
        <v>2000000</v>
      </c>
      <c r="N990" s="6">
        <v>1000000</v>
      </c>
      <c r="O990" s="184"/>
      <c r="P990" s="180">
        <f t="shared" si="624"/>
        <v>3000000</v>
      </c>
      <c r="Q990" s="180"/>
      <c r="R990" s="180"/>
      <c r="S990" s="188">
        <f t="shared" si="625"/>
        <v>3000000</v>
      </c>
      <c r="T990" s="133">
        <v>2000000</v>
      </c>
      <c r="U990" s="6">
        <v>1000000</v>
      </c>
      <c r="V990" s="184"/>
      <c r="W990" s="180">
        <f t="shared" si="620"/>
        <v>3000000</v>
      </c>
      <c r="X990" s="321"/>
      <c r="Y990" s="184"/>
      <c r="Z990" s="180"/>
      <c r="AA990" s="184">
        <f t="shared" si="621"/>
        <v>3000000</v>
      </c>
      <c r="AB990" s="422">
        <f t="shared" si="605"/>
        <v>981</v>
      </c>
    </row>
    <row r="991" spans="1:28" customFormat="1">
      <c r="A991" s="12">
        <f t="shared" si="602"/>
        <v>982</v>
      </c>
      <c r="B991" s="7"/>
      <c r="C991" s="162"/>
      <c r="D991" s="158" t="s">
        <v>720</v>
      </c>
      <c r="E991" s="163"/>
      <c r="F991" s="132">
        <v>200000</v>
      </c>
      <c r="G991" s="129"/>
      <c r="H991" s="153"/>
      <c r="I991" s="163">
        <f t="shared" si="622"/>
        <v>200000</v>
      </c>
      <c r="J991" s="163"/>
      <c r="K991" s="163"/>
      <c r="L991" s="187">
        <f t="shared" si="623"/>
        <v>200000</v>
      </c>
      <c r="M991" s="133">
        <v>200000</v>
      </c>
      <c r="N991" s="28">
        <v>8350000</v>
      </c>
      <c r="O991" s="184"/>
      <c r="P991" s="180">
        <f t="shared" si="624"/>
        <v>8550000</v>
      </c>
      <c r="Q991" s="180"/>
      <c r="R991" s="180"/>
      <c r="S991" s="188">
        <f t="shared" si="625"/>
        <v>8550000</v>
      </c>
      <c r="T991" s="133">
        <v>200000</v>
      </c>
      <c r="U991" s="28">
        <v>8350000</v>
      </c>
      <c r="V991" s="184"/>
      <c r="W991" s="180">
        <f t="shared" si="620"/>
        <v>8550000</v>
      </c>
      <c r="X991" s="321"/>
      <c r="Y991" s="184"/>
      <c r="Z991" s="180"/>
      <c r="AA991" s="184">
        <f t="shared" si="621"/>
        <v>8550000</v>
      </c>
      <c r="AB991" s="422">
        <f t="shared" si="605"/>
        <v>982</v>
      </c>
    </row>
    <row r="992" spans="1:28" customFormat="1">
      <c r="A992" s="12">
        <f t="shared" si="602"/>
        <v>983</v>
      </c>
      <c r="B992" s="7"/>
      <c r="C992" s="162"/>
      <c r="D992" s="158" t="s">
        <v>721</v>
      </c>
      <c r="E992" s="163"/>
      <c r="F992" s="132"/>
      <c r="G992" s="129">
        <v>360000</v>
      </c>
      <c r="H992" s="153"/>
      <c r="I992" s="163">
        <f t="shared" si="622"/>
        <v>360000</v>
      </c>
      <c r="J992" s="163"/>
      <c r="K992" s="163"/>
      <c r="L992" s="187">
        <f t="shared" si="623"/>
        <v>360000</v>
      </c>
      <c r="M992" s="133"/>
      <c r="N992" s="28">
        <v>360000</v>
      </c>
      <c r="O992" s="184"/>
      <c r="P992" s="180">
        <f t="shared" si="624"/>
        <v>360000</v>
      </c>
      <c r="Q992" s="180"/>
      <c r="R992" s="180"/>
      <c r="S992" s="188">
        <f t="shared" si="625"/>
        <v>360000</v>
      </c>
      <c r="T992" s="133"/>
      <c r="U992" s="28">
        <v>360000</v>
      </c>
      <c r="V992" s="184"/>
      <c r="W992" s="180">
        <f t="shared" si="620"/>
        <v>360000</v>
      </c>
      <c r="X992" s="321"/>
      <c r="Y992" s="184"/>
      <c r="Z992" s="180"/>
      <c r="AA992" s="184">
        <f t="shared" si="621"/>
        <v>360000</v>
      </c>
      <c r="AB992" s="422">
        <f t="shared" si="605"/>
        <v>983</v>
      </c>
    </row>
    <row r="993" spans="1:28" customFormat="1">
      <c r="A993" s="12">
        <f t="shared" si="602"/>
        <v>984</v>
      </c>
      <c r="B993" s="7"/>
      <c r="C993" s="162"/>
      <c r="D993" s="158" t="s">
        <v>722</v>
      </c>
      <c r="E993" s="163"/>
      <c r="F993" s="132"/>
      <c r="G993" s="129"/>
      <c r="H993" s="153"/>
      <c r="I993" s="163"/>
      <c r="J993" s="163"/>
      <c r="K993" s="163"/>
      <c r="L993" s="187"/>
      <c r="M993" s="133"/>
      <c r="N993" s="6">
        <v>500000</v>
      </c>
      <c r="O993" s="184"/>
      <c r="P993" s="180">
        <f t="shared" si="624"/>
        <v>500000</v>
      </c>
      <c r="Q993" s="180"/>
      <c r="R993" s="180"/>
      <c r="S993" s="188">
        <f t="shared" si="625"/>
        <v>500000</v>
      </c>
      <c r="T993" s="133"/>
      <c r="U993" s="6">
        <v>500000</v>
      </c>
      <c r="V993" s="184"/>
      <c r="W993" s="180">
        <f t="shared" si="620"/>
        <v>500000</v>
      </c>
      <c r="X993" s="321"/>
      <c r="Y993" s="184"/>
      <c r="Z993" s="180"/>
      <c r="AA993" s="184">
        <f t="shared" si="621"/>
        <v>500000</v>
      </c>
      <c r="AB993" s="422">
        <f t="shared" si="605"/>
        <v>984</v>
      </c>
    </row>
    <row r="994" spans="1:28" customFormat="1">
      <c r="A994" s="12">
        <f t="shared" si="602"/>
        <v>985</v>
      </c>
      <c r="B994" s="7"/>
      <c r="C994" s="162"/>
      <c r="D994" s="158" t="s">
        <v>723</v>
      </c>
      <c r="E994" s="163"/>
      <c r="F994" s="132"/>
      <c r="G994" s="129"/>
      <c r="H994" s="153"/>
      <c r="I994" s="163"/>
      <c r="J994" s="163"/>
      <c r="K994" s="163"/>
      <c r="L994" s="187"/>
      <c r="M994" s="133"/>
      <c r="N994" s="6">
        <v>500000</v>
      </c>
      <c r="O994" s="184"/>
      <c r="P994" s="180">
        <f t="shared" si="624"/>
        <v>500000</v>
      </c>
      <c r="Q994" s="180"/>
      <c r="R994" s="180"/>
      <c r="S994" s="188">
        <f t="shared" si="625"/>
        <v>500000</v>
      </c>
      <c r="T994" s="133"/>
      <c r="U994" s="6">
        <v>500000</v>
      </c>
      <c r="V994" s="184"/>
      <c r="W994" s="180">
        <f t="shared" si="620"/>
        <v>500000</v>
      </c>
      <c r="X994" s="321"/>
      <c r="Y994" s="184"/>
      <c r="Z994" s="180"/>
      <c r="AA994" s="184">
        <f t="shared" si="621"/>
        <v>500000</v>
      </c>
      <c r="AB994" s="422">
        <f t="shared" si="605"/>
        <v>985</v>
      </c>
    </row>
    <row r="995" spans="1:28" customFormat="1">
      <c r="A995" s="12">
        <f t="shared" si="602"/>
        <v>986</v>
      </c>
      <c r="B995" s="7"/>
      <c r="C995" s="162"/>
      <c r="D995" s="158" t="s">
        <v>724</v>
      </c>
      <c r="E995" s="163"/>
      <c r="F995" s="132"/>
      <c r="G995" s="129"/>
      <c r="H995" s="153"/>
      <c r="I995" s="163"/>
      <c r="J995" s="163"/>
      <c r="K995" s="163"/>
      <c r="L995" s="187"/>
      <c r="M995" s="133"/>
      <c r="N995" s="6">
        <v>3000000</v>
      </c>
      <c r="O995" s="184"/>
      <c r="P995" s="180">
        <f t="shared" si="624"/>
        <v>3000000</v>
      </c>
      <c r="Q995" s="180"/>
      <c r="R995" s="180"/>
      <c r="S995" s="188">
        <f t="shared" si="625"/>
        <v>3000000</v>
      </c>
      <c r="T995" s="133"/>
      <c r="U995" s="6">
        <v>3000000</v>
      </c>
      <c r="V995" s="184"/>
      <c r="W995" s="180">
        <f t="shared" si="620"/>
        <v>3000000</v>
      </c>
      <c r="X995" s="321"/>
      <c r="Y995" s="184"/>
      <c r="Z995" s="180"/>
      <c r="AA995" s="184">
        <f t="shared" si="621"/>
        <v>3000000</v>
      </c>
      <c r="AB995" s="422">
        <f t="shared" si="605"/>
        <v>986</v>
      </c>
    </row>
    <row r="996" spans="1:28" customFormat="1">
      <c r="A996" s="12">
        <f t="shared" si="602"/>
        <v>987</v>
      </c>
      <c r="B996" s="7"/>
      <c r="C996" s="162"/>
      <c r="D996" s="158" t="s">
        <v>725</v>
      </c>
      <c r="E996" s="163"/>
      <c r="F996" s="132"/>
      <c r="G996" s="129"/>
      <c r="H996" s="153"/>
      <c r="I996" s="163"/>
      <c r="J996" s="163"/>
      <c r="K996" s="163"/>
      <c r="L996" s="187"/>
      <c r="M996" s="133"/>
      <c r="N996" s="6">
        <v>500000</v>
      </c>
      <c r="O996" s="184"/>
      <c r="P996" s="180">
        <f t="shared" si="624"/>
        <v>500000</v>
      </c>
      <c r="Q996" s="180"/>
      <c r="R996" s="180"/>
      <c r="S996" s="188">
        <f t="shared" si="625"/>
        <v>500000</v>
      </c>
      <c r="T996" s="133"/>
      <c r="U996" s="6">
        <v>500000</v>
      </c>
      <c r="V996" s="184"/>
      <c r="W996" s="180">
        <f t="shared" si="620"/>
        <v>500000</v>
      </c>
      <c r="X996" s="321"/>
      <c r="Y996" s="184"/>
      <c r="Z996" s="180"/>
      <c r="AA996" s="184">
        <f t="shared" si="621"/>
        <v>500000</v>
      </c>
      <c r="AB996" s="422">
        <f t="shared" si="605"/>
        <v>987</v>
      </c>
    </row>
    <row r="997" spans="1:28" customFormat="1">
      <c r="A997" s="12">
        <f t="shared" si="602"/>
        <v>988</v>
      </c>
      <c r="B997" s="7"/>
      <c r="C997" s="162"/>
      <c r="D997" s="158" t="s">
        <v>726</v>
      </c>
      <c r="E997" s="163"/>
      <c r="F997" s="132"/>
      <c r="G997" s="129"/>
      <c r="H997" s="153"/>
      <c r="I997" s="163"/>
      <c r="J997" s="163"/>
      <c r="K997" s="163"/>
      <c r="L997" s="187"/>
      <c r="M997" s="133"/>
      <c r="N997" s="6">
        <v>1000000</v>
      </c>
      <c r="O997" s="184"/>
      <c r="P997" s="180">
        <f t="shared" si="624"/>
        <v>1000000</v>
      </c>
      <c r="Q997" s="180"/>
      <c r="R997" s="180"/>
      <c r="S997" s="188">
        <f t="shared" si="625"/>
        <v>1000000</v>
      </c>
      <c r="T997" s="133"/>
      <c r="U997" s="6">
        <v>1000000</v>
      </c>
      <c r="V997" s="184"/>
      <c r="W997" s="180">
        <f t="shared" si="620"/>
        <v>1000000</v>
      </c>
      <c r="X997" s="321"/>
      <c r="Y997" s="184"/>
      <c r="Z997" s="180"/>
      <c r="AA997" s="184">
        <f t="shared" si="621"/>
        <v>1000000</v>
      </c>
      <c r="AB997" s="422">
        <f t="shared" si="605"/>
        <v>988</v>
      </c>
    </row>
    <row r="998" spans="1:28" customFormat="1">
      <c r="A998" s="12">
        <f t="shared" si="602"/>
        <v>989</v>
      </c>
      <c r="B998" s="7"/>
      <c r="C998" s="162"/>
      <c r="D998" s="158" t="s">
        <v>727</v>
      </c>
      <c r="E998" s="163"/>
      <c r="F998" s="132"/>
      <c r="G998" s="129"/>
      <c r="H998" s="153"/>
      <c r="I998" s="163"/>
      <c r="J998" s="163"/>
      <c r="K998" s="163"/>
      <c r="L998" s="187"/>
      <c r="M998" s="133"/>
      <c r="N998" s="6">
        <v>500000</v>
      </c>
      <c r="O998" s="184"/>
      <c r="P998" s="180">
        <f t="shared" si="624"/>
        <v>500000</v>
      </c>
      <c r="Q998" s="180"/>
      <c r="R998" s="180"/>
      <c r="S998" s="188">
        <f t="shared" si="625"/>
        <v>500000</v>
      </c>
      <c r="T998" s="133"/>
      <c r="U998" s="6">
        <v>500000</v>
      </c>
      <c r="V998" s="184"/>
      <c r="W998" s="180">
        <f t="shared" si="620"/>
        <v>500000</v>
      </c>
      <c r="X998" s="321"/>
      <c r="Y998" s="184"/>
      <c r="Z998" s="180"/>
      <c r="AA998" s="184">
        <f t="shared" si="621"/>
        <v>500000</v>
      </c>
      <c r="AB998" s="422">
        <f t="shared" si="605"/>
        <v>989</v>
      </c>
    </row>
    <row r="999" spans="1:28" customFormat="1">
      <c r="A999" s="12">
        <f t="shared" si="602"/>
        <v>990</v>
      </c>
      <c r="B999" s="7"/>
      <c r="C999" s="162"/>
      <c r="D999" s="158" t="s">
        <v>728</v>
      </c>
      <c r="E999" s="163"/>
      <c r="F999" s="132"/>
      <c r="G999" s="129"/>
      <c r="H999" s="153"/>
      <c r="I999" s="163"/>
      <c r="J999" s="163"/>
      <c r="K999" s="163"/>
      <c r="L999" s="187"/>
      <c r="M999" s="133"/>
      <c r="N999" s="6">
        <v>10000000</v>
      </c>
      <c r="O999" s="184"/>
      <c r="P999" s="180">
        <f t="shared" si="624"/>
        <v>10000000</v>
      </c>
      <c r="Q999" s="180"/>
      <c r="R999" s="180"/>
      <c r="S999" s="188">
        <f t="shared" si="625"/>
        <v>10000000</v>
      </c>
      <c r="T999" s="133"/>
      <c r="U999" s="6">
        <v>10000000</v>
      </c>
      <c r="V999" s="184"/>
      <c r="W999" s="180">
        <f t="shared" si="620"/>
        <v>10000000</v>
      </c>
      <c r="X999" s="321"/>
      <c r="Y999" s="184"/>
      <c r="Z999" s="180"/>
      <c r="AA999" s="184">
        <f t="shared" si="621"/>
        <v>10000000</v>
      </c>
      <c r="AB999" s="422">
        <f t="shared" si="605"/>
        <v>990</v>
      </c>
    </row>
    <row r="1000" spans="1:28" customFormat="1">
      <c r="A1000" s="12">
        <f t="shared" si="602"/>
        <v>991</v>
      </c>
      <c r="B1000" s="7"/>
      <c r="C1000" s="162"/>
      <c r="D1000" s="158" t="s">
        <v>729</v>
      </c>
      <c r="E1000" s="163"/>
      <c r="F1000" s="132"/>
      <c r="G1000" s="129"/>
      <c r="H1000" s="153"/>
      <c r="I1000" s="163"/>
      <c r="J1000" s="163"/>
      <c r="K1000" s="163"/>
      <c r="L1000" s="187"/>
      <c r="M1000" s="133"/>
      <c r="N1000" s="6">
        <v>10000000</v>
      </c>
      <c r="O1000" s="184"/>
      <c r="P1000" s="180">
        <f t="shared" si="624"/>
        <v>10000000</v>
      </c>
      <c r="Q1000" s="180"/>
      <c r="R1000" s="180"/>
      <c r="S1000" s="188">
        <f t="shared" si="625"/>
        <v>10000000</v>
      </c>
      <c r="T1000" s="133"/>
      <c r="U1000" s="6">
        <v>10000000</v>
      </c>
      <c r="V1000" s="184"/>
      <c r="W1000" s="180">
        <f t="shared" si="620"/>
        <v>10000000</v>
      </c>
      <c r="X1000" s="321"/>
      <c r="Y1000" s="184"/>
      <c r="Z1000" s="180"/>
      <c r="AA1000" s="184">
        <f t="shared" si="621"/>
        <v>10000000</v>
      </c>
      <c r="AB1000" s="422">
        <f t="shared" si="605"/>
        <v>991</v>
      </c>
    </row>
    <row r="1001" spans="1:28" customFormat="1">
      <c r="A1001" s="12">
        <f t="shared" si="602"/>
        <v>992</v>
      </c>
      <c r="B1001" s="7"/>
      <c r="C1001" s="162"/>
      <c r="D1001" s="158" t="s">
        <v>730</v>
      </c>
      <c r="E1001" s="163"/>
      <c r="F1001" s="132"/>
      <c r="G1001" s="129"/>
      <c r="H1001" s="153"/>
      <c r="I1001" s="163"/>
      <c r="J1001" s="163"/>
      <c r="K1001" s="163"/>
      <c r="L1001" s="187"/>
      <c r="M1001" s="133"/>
      <c r="N1001" s="6">
        <v>6000000</v>
      </c>
      <c r="O1001" s="184"/>
      <c r="P1001" s="180">
        <f t="shared" si="624"/>
        <v>6000000</v>
      </c>
      <c r="Q1001" s="180"/>
      <c r="R1001" s="180"/>
      <c r="S1001" s="188">
        <f t="shared" si="625"/>
        <v>6000000</v>
      </c>
      <c r="T1001" s="133"/>
      <c r="U1001" s="6">
        <v>6000000</v>
      </c>
      <c r="V1001" s="184"/>
      <c r="W1001" s="180">
        <f t="shared" si="620"/>
        <v>6000000</v>
      </c>
      <c r="X1001" s="321"/>
      <c r="Y1001" s="184"/>
      <c r="Z1001" s="180"/>
      <c r="AA1001" s="184">
        <f t="shared" si="621"/>
        <v>6000000</v>
      </c>
      <c r="AB1001" s="422">
        <f t="shared" si="605"/>
        <v>992</v>
      </c>
    </row>
    <row r="1002" spans="1:28" customFormat="1">
      <c r="A1002" s="12">
        <f t="shared" si="602"/>
        <v>993</v>
      </c>
      <c r="B1002" s="7"/>
      <c r="C1002" s="162"/>
      <c r="D1002" s="158" t="s">
        <v>731</v>
      </c>
      <c r="E1002" s="163"/>
      <c r="F1002" s="132"/>
      <c r="G1002" s="129"/>
      <c r="H1002" s="153"/>
      <c r="I1002" s="163"/>
      <c r="J1002" s="163"/>
      <c r="K1002" s="163"/>
      <c r="L1002" s="187"/>
      <c r="M1002" s="133"/>
      <c r="N1002" s="6">
        <v>1000000</v>
      </c>
      <c r="O1002" s="184"/>
      <c r="P1002" s="180">
        <f t="shared" si="624"/>
        <v>1000000</v>
      </c>
      <c r="Q1002" s="180"/>
      <c r="R1002" s="180"/>
      <c r="S1002" s="188">
        <f t="shared" si="625"/>
        <v>1000000</v>
      </c>
      <c r="T1002" s="133"/>
      <c r="U1002" s="6">
        <v>1000000</v>
      </c>
      <c r="V1002" s="184"/>
      <c r="W1002" s="180">
        <f t="shared" si="620"/>
        <v>1000000</v>
      </c>
      <c r="X1002" s="321"/>
      <c r="Y1002" s="184"/>
      <c r="Z1002" s="180"/>
      <c r="AA1002" s="184">
        <f t="shared" si="621"/>
        <v>1000000</v>
      </c>
      <c r="AB1002" s="422">
        <f t="shared" si="605"/>
        <v>993</v>
      </c>
    </row>
    <row r="1003" spans="1:28" customFormat="1">
      <c r="A1003" s="12">
        <f t="shared" si="602"/>
        <v>994</v>
      </c>
      <c r="B1003" s="7"/>
      <c r="C1003" s="162"/>
      <c r="D1003" s="158" t="s">
        <v>732</v>
      </c>
      <c r="E1003" s="163"/>
      <c r="F1003" s="132"/>
      <c r="G1003" s="129"/>
      <c r="H1003" s="153"/>
      <c r="I1003" s="163">
        <f t="shared" ref="I1003:I1018" si="626">SUM($E1003,F1003:H1003)</f>
        <v>0</v>
      </c>
      <c r="J1003" s="163"/>
      <c r="K1003" s="163"/>
      <c r="L1003" s="187">
        <f t="shared" ref="L1003:L1018" si="627">SUM(I1003:K1003)</f>
        <v>0</v>
      </c>
      <c r="M1003" s="133"/>
      <c r="N1003" s="6">
        <v>2500000</v>
      </c>
      <c r="O1003" s="184"/>
      <c r="P1003" s="180">
        <f t="shared" si="624"/>
        <v>2500000</v>
      </c>
      <c r="Q1003" s="180"/>
      <c r="R1003" s="180"/>
      <c r="S1003" s="188">
        <f t="shared" si="625"/>
        <v>2500000</v>
      </c>
      <c r="T1003" s="133"/>
      <c r="U1003" s="6">
        <v>2500000</v>
      </c>
      <c r="V1003" s="184"/>
      <c r="W1003" s="180">
        <f t="shared" si="620"/>
        <v>2500000</v>
      </c>
      <c r="X1003" s="321"/>
      <c r="Y1003" s="184"/>
      <c r="Z1003" s="180"/>
      <c r="AA1003" s="184">
        <f t="shared" si="621"/>
        <v>2500000</v>
      </c>
      <c r="AB1003" s="422">
        <f t="shared" si="605"/>
        <v>994</v>
      </c>
    </row>
    <row r="1004" spans="1:28" customFormat="1">
      <c r="A1004" s="12">
        <f t="shared" si="602"/>
        <v>995</v>
      </c>
      <c r="B1004" s="7"/>
      <c r="C1004" s="162"/>
      <c r="D1004" s="158" t="s">
        <v>733</v>
      </c>
      <c r="E1004" s="163"/>
      <c r="F1004" s="132"/>
      <c r="G1004" s="129"/>
      <c r="H1004" s="153"/>
      <c r="I1004" s="163"/>
      <c r="J1004" s="163"/>
      <c r="K1004" s="163"/>
      <c r="L1004" s="187"/>
      <c r="M1004" s="133"/>
      <c r="N1004" s="6">
        <v>1700000</v>
      </c>
      <c r="O1004" s="184"/>
      <c r="P1004" s="180">
        <f t="shared" si="624"/>
        <v>1700000</v>
      </c>
      <c r="Q1004" s="180"/>
      <c r="R1004" s="180"/>
      <c r="S1004" s="188">
        <f t="shared" si="625"/>
        <v>1700000</v>
      </c>
      <c r="T1004" s="133"/>
      <c r="U1004" s="6">
        <v>1700000</v>
      </c>
      <c r="V1004" s="184"/>
      <c r="W1004" s="180">
        <f t="shared" si="620"/>
        <v>1700000</v>
      </c>
      <c r="X1004" s="321"/>
      <c r="Y1004" s="184"/>
      <c r="Z1004" s="180"/>
      <c r="AA1004" s="184">
        <f t="shared" si="621"/>
        <v>1700000</v>
      </c>
      <c r="AB1004" s="422">
        <f t="shared" si="605"/>
        <v>995</v>
      </c>
    </row>
    <row r="1005" spans="1:28" customFormat="1">
      <c r="A1005" s="12">
        <f t="shared" si="602"/>
        <v>996</v>
      </c>
      <c r="B1005" s="7"/>
      <c r="C1005" s="162"/>
      <c r="D1005" s="158" t="s">
        <v>734</v>
      </c>
      <c r="E1005" s="163"/>
      <c r="F1005" s="132"/>
      <c r="G1005" s="129"/>
      <c r="H1005" s="153"/>
      <c r="I1005" s="163"/>
      <c r="J1005" s="163"/>
      <c r="K1005" s="163"/>
      <c r="L1005" s="187"/>
      <c r="M1005" s="133"/>
      <c r="N1005" s="6">
        <v>1100000</v>
      </c>
      <c r="O1005" s="184"/>
      <c r="P1005" s="180">
        <f t="shared" si="624"/>
        <v>1100000</v>
      </c>
      <c r="Q1005" s="180"/>
      <c r="R1005" s="180"/>
      <c r="S1005" s="188">
        <f t="shared" si="625"/>
        <v>1100000</v>
      </c>
      <c r="T1005" s="133"/>
      <c r="U1005" s="6">
        <v>1100000</v>
      </c>
      <c r="V1005" s="184"/>
      <c r="W1005" s="180">
        <f t="shared" si="620"/>
        <v>1100000</v>
      </c>
      <c r="X1005" s="321"/>
      <c r="Y1005" s="184"/>
      <c r="Z1005" s="180"/>
      <c r="AA1005" s="184">
        <f t="shared" si="621"/>
        <v>1100000</v>
      </c>
      <c r="AB1005" s="422">
        <f t="shared" si="605"/>
        <v>996</v>
      </c>
    </row>
    <row r="1006" spans="1:28" customFormat="1">
      <c r="A1006" s="12">
        <f t="shared" si="602"/>
        <v>997</v>
      </c>
      <c r="B1006" s="7"/>
      <c r="C1006" s="162"/>
      <c r="D1006" s="158" t="s">
        <v>735</v>
      </c>
      <c r="E1006" s="163"/>
      <c r="F1006" s="132"/>
      <c r="G1006" s="129"/>
      <c r="H1006" s="153"/>
      <c r="I1006" s="163"/>
      <c r="J1006" s="163"/>
      <c r="K1006" s="163"/>
      <c r="L1006" s="187"/>
      <c r="M1006" s="133"/>
      <c r="N1006" s="6">
        <v>250000</v>
      </c>
      <c r="O1006" s="184"/>
      <c r="P1006" s="180">
        <f t="shared" si="624"/>
        <v>250000</v>
      </c>
      <c r="Q1006" s="180"/>
      <c r="R1006" s="180"/>
      <c r="S1006" s="188">
        <f t="shared" si="625"/>
        <v>250000</v>
      </c>
      <c r="T1006" s="133"/>
      <c r="U1006" s="6">
        <v>250000</v>
      </c>
      <c r="V1006" s="184"/>
      <c r="W1006" s="180">
        <f t="shared" si="620"/>
        <v>250000</v>
      </c>
      <c r="X1006" s="321"/>
      <c r="Y1006" s="184"/>
      <c r="Z1006" s="180"/>
      <c r="AA1006" s="184">
        <f t="shared" si="621"/>
        <v>250000</v>
      </c>
      <c r="AB1006" s="422">
        <f t="shared" si="605"/>
        <v>997</v>
      </c>
    </row>
    <row r="1007" spans="1:28" customFormat="1">
      <c r="A1007" s="12">
        <f t="shared" si="602"/>
        <v>998</v>
      </c>
      <c r="B1007" s="7"/>
      <c r="C1007" s="162"/>
      <c r="D1007" s="158" t="s">
        <v>736</v>
      </c>
      <c r="E1007" s="163"/>
      <c r="F1007" s="132"/>
      <c r="G1007" s="129"/>
      <c r="H1007" s="153"/>
      <c r="I1007" s="163"/>
      <c r="J1007" s="163"/>
      <c r="K1007" s="163"/>
      <c r="L1007" s="187"/>
      <c r="M1007" s="133"/>
      <c r="N1007" s="6">
        <v>3000000</v>
      </c>
      <c r="O1007" s="184"/>
      <c r="P1007" s="180">
        <f t="shared" si="624"/>
        <v>3000000</v>
      </c>
      <c r="Q1007" s="180"/>
      <c r="R1007" s="180"/>
      <c r="S1007" s="188">
        <f t="shared" si="625"/>
        <v>3000000</v>
      </c>
      <c r="T1007" s="133"/>
      <c r="U1007" s="6">
        <v>3000000</v>
      </c>
      <c r="V1007" s="184"/>
      <c r="W1007" s="180">
        <f t="shared" si="620"/>
        <v>3000000</v>
      </c>
      <c r="X1007" s="321"/>
      <c r="Y1007" s="184"/>
      <c r="Z1007" s="180"/>
      <c r="AA1007" s="184">
        <f t="shared" si="621"/>
        <v>3000000</v>
      </c>
      <c r="AB1007" s="422">
        <f t="shared" si="605"/>
        <v>998</v>
      </c>
    </row>
    <row r="1008" spans="1:28" customFormat="1">
      <c r="A1008" s="12">
        <f t="shared" si="602"/>
        <v>999</v>
      </c>
      <c r="B1008" s="7"/>
      <c r="C1008" s="162"/>
      <c r="D1008" s="158" t="s">
        <v>737</v>
      </c>
      <c r="E1008" s="163"/>
      <c r="F1008" s="132"/>
      <c r="G1008" s="129"/>
      <c r="H1008" s="153"/>
      <c r="I1008" s="163"/>
      <c r="J1008" s="163"/>
      <c r="K1008" s="163"/>
      <c r="L1008" s="187"/>
      <c r="M1008" s="133"/>
      <c r="N1008" s="6">
        <v>400000</v>
      </c>
      <c r="O1008" s="184"/>
      <c r="P1008" s="180">
        <f t="shared" si="624"/>
        <v>400000</v>
      </c>
      <c r="Q1008" s="180"/>
      <c r="R1008" s="180"/>
      <c r="S1008" s="188">
        <f t="shared" si="625"/>
        <v>400000</v>
      </c>
      <c r="T1008" s="133"/>
      <c r="U1008" s="6">
        <v>400000</v>
      </c>
      <c r="V1008" s="184"/>
      <c r="W1008" s="180">
        <f t="shared" si="620"/>
        <v>400000</v>
      </c>
      <c r="X1008" s="321"/>
      <c r="Y1008" s="184"/>
      <c r="Z1008" s="180"/>
      <c r="AA1008" s="184">
        <f t="shared" si="621"/>
        <v>400000</v>
      </c>
      <c r="AB1008" s="422">
        <f t="shared" si="605"/>
        <v>999</v>
      </c>
    </row>
    <row r="1009" spans="1:28" customFormat="1">
      <c r="A1009" s="12">
        <f t="shared" si="602"/>
        <v>1000</v>
      </c>
      <c r="B1009" s="7"/>
      <c r="C1009" s="162"/>
      <c r="D1009" s="158" t="s">
        <v>738</v>
      </c>
      <c r="E1009" s="163"/>
      <c r="F1009" s="132"/>
      <c r="G1009" s="129"/>
      <c r="H1009" s="153"/>
      <c r="I1009" s="163"/>
      <c r="J1009" s="163"/>
      <c r="K1009" s="163"/>
      <c r="L1009" s="187"/>
      <c r="M1009" s="133"/>
      <c r="N1009" s="6">
        <v>150000</v>
      </c>
      <c r="O1009" s="184"/>
      <c r="P1009" s="180">
        <f t="shared" si="624"/>
        <v>150000</v>
      </c>
      <c r="Q1009" s="180"/>
      <c r="R1009" s="180"/>
      <c r="S1009" s="188">
        <f t="shared" si="625"/>
        <v>150000</v>
      </c>
      <c r="T1009" s="133"/>
      <c r="U1009" s="6">
        <v>150000</v>
      </c>
      <c r="V1009" s="184"/>
      <c r="W1009" s="180">
        <f t="shared" si="620"/>
        <v>150000</v>
      </c>
      <c r="X1009" s="321"/>
      <c r="Y1009" s="184"/>
      <c r="Z1009" s="180"/>
      <c r="AA1009" s="184">
        <f t="shared" si="621"/>
        <v>150000</v>
      </c>
      <c r="AB1009" s="422">
        <f t="shared" si="605"/>
        <v>1000</v>
      </c>
    </row>
    <row r="1010" spans="1:28" customFormat="1">
      <c r="A1010" s="12">
        <f t="shared" si="602"/>
        <v>1001</v>
      </c>
      <c r="B1010" s="7"/>
      <c r="C1010" s="162"/>
      <c r="D1010" s="158" t="s">
        <v>739</v>
      </c>
      <c r="E1010" s="163"/>
      <c r="F1010" s="132"/>
      <c r="G1010" s="129"/>
      <c r="H1010" s="153"/>
      <c r="I1010" s="163"/>
      <c r="J1010" s="163"/>
      <c r="K1010" s="163"/>
      <c r="L1010" s="187"/>
      <c r="M1010" s="133"/>
      <c r="N1010" s="6">
        <v>1000000</v>
      </c>
      <c r="O1010" s="184"/>
      <c r="P1010" s="180">
        <f t="shared" si="624"/>
        <v>1000000</v>
      </c>
      <c r="Q1010" s="180"/>
      <c r="R1010" s="180"/>
      <c r="S1010" s="188">
        <f t="shared" si="625"/>
        <v>1000000</v>
      </c>
      <c r="T1010" s="133"/>
      <c r="U1010" s="6">
        <v>1000000</v>
      </c>
      <c r="V1010" s="184"/>
      <c r="W1010" s="180">
        <f t="shared" si="620"/>
        <v>1000000</v>
      </c>
      <c r="X1010" s="321"/>
      <c r="Y1010" s="184"/>
      <c r="Z1010" s="180"/>
      <c r="AA1010" s="184">
        <f t="shared" si="621"/>
        <v>1000000</v>
      </c>
      <c r="AB1010" s="422">
        <f t="shared" si="605"/>
        <v>1001</v>
      </c>
    </row>
    <row r="1011" spans="1:28" customFormat="1">
      <c r="A1011" s="12">
        <f t="shared" si="602"/>
        <v>1002</v>
      </c>
      <c r="B1011" s="7"/>
      <c r="C1011" s="162"/>
      <c r="D1011" s="158"/>
      <c r="E1011" s="163"/>
      <c r="F1011" s="132"/>
      <c r="G1011" s="129"/>
      <c r="H1011" s="153"/>
      <c r="I1011" s="163">
        <f t="shared" si="626"/>
        <v>0</v>
      </c>
      <c r="J1011" s="163"/>
      <c r="K1011" s="163"/>
      <c r="L1011" s="187">
        <f t="shared" si="627"/>
        <v>0</v>
      </c>
      <c r="M1011" s="133"/>
      <c r="N1011" s="6"/>
      <c r="O1011" s="184"/>
      <c r="P1011" s="180">
        <f t="shared" si="624"/>
        <v>0</v>
      </c>
      <c r="Q1011" s="180"/>
      <c r="R1011" s="180"/>
      <c r="S1011" s="188">
        <f t="shared" si="625"/>
        <v>0</v>
      </c>
      <c r="T1011" s="133"/>
      <c r="U1011" s="6"/>
      <c r="V1011" s="184"/>
      <c r="W1011" s="180">
        <f t="shared" si="620"/>
        <v>0</v>
      </c>
      <c r="X1011" s="321"/>
      <c r="Y1011" s="184"/>
      <c r="Z1011" s="180"/>
      <c r="AA1011" s="184">
        <f t="shared" si="621"/>
        <v>0</v>
      </c>
      <c r="AB1011" s="422">
        <f t="shared" si="605"/>
        <v>1002</v>
      </c>
    </row>
    <row r="1012" spans="1:28" customFormat="1">
      <c r="A1012" s="12">
        <f t="shared" si="602"/>
        <v>1003</v>
      </c>
      <c r="B1012" s="7"/>
      <c r="C1012" s="162"/>
      <c r="D1012" s="191" t="s">
        <v>716</v>
      </c>
      <c r="E1012" s="163"/>
      <c r="F1012" s="132"/>
      <c r="G1012" s="129"/>
      <c r="H1012" s="153"/>
      <c r="I1012" s="163">
        <f t="shared" si="626"/>
        <v>0</v>
      </c>
      <c r="J1012" s="163"/>
      <c r="K1012" s="163"/>
      <c r="L1012" s="187">
        <f t="shared" si="627"/>
        <v>0</v>
      </c>
      <c r="M1012" s="133"/>
      <c r="N1012" s="6"/>
      <c r="O1012" s="184"/>
      <c r="P1012" s="180">
        <f t="shared" si="624"/>
        <v>0</v>
      </c>
      <c r="Q1012" s="180"/>
      <c r="R1012" s="180"/>
      <c r="S1012" s="188">
        <f t="shared" si="625"/>
        <v>0</v>
      </c>
      <c r="T1012" s="133"/>
      <c r="U1012" s="6"/>
      <c r="V1012" s="184"/>
      <c r="W1012" s="180">
        <f t="shared" si="620"/>
        <v>0</v>
      </c>
      <c r="X1012" s="321"/>
      <c r="Y1012" s="184"/>
      <c r="Z1012" s="180"/>
      <c r="AA1012" s="184">
        <f t="shared" si="621"/>
        <v>0</v>
      </c>
      <c r="AB1012" s="422">
        <f t="shared" si="605"/>
        <v>1003</v>
      </c>
    </row>
    <row r="1013" spans="1:28" customFormat="1">
      <c r="A1013" s="12">
        <f t="shared" si="602"/>
        <v>1004</v>
      </c>
      <c r="B1013" s="7"/>
      <c r="C1013" s="162"/>
      <c r="D1013" s="212" t="s">
        <v>740</v>
      </c>
      <c r="E1013" s="163"/>
      <c r="F1013" s="132"/>
      <c r="G1013" s="129"/>
      <c r="H1013" s="153"/>
      <c r="I1013" s="163">
        <f t="shared" si="626"/>
        <v>0</v>
      </c>
      <c r="J1013" s="163"/>
      <c r="K1013" s="163"/>
      <c r="L1013" s="187">
        <f t="shared" si="627"/>
        <v>0</v>
      </c>
      <c r="M1013" s="133"/>
      <c r="N1013" s="6"/>
      <c r="O1013" s="184"/>
      <c r="P1013" s="180">
        <f t="shared" si="624"/>
        <v>0</v>
      </c>
      <c r="Q1013" s="180">
        <v>2000000</v>
      </c>
      <c r="R1013" s="180"/>
      <c r="S1013" s="188">
        <f t="shared" si="625"/>
        <v>2000000</v>
      </c>
      <c r="T1013" s="133"/>
      <c r="U1013" s="6"/>
      <c r="V1013" s="184"/>
      <c r="W1013" s="180">
        <f t="shared" si="620"/>
        <v>0</v>
      </c>
      <c r="X1013" s="321">
        <v>2000000</v>
      </c>
      <c r="Y1013" s="184"/>
      <c r="Z1013" s="180"/>
      <c r="AA1013" s="184">
        <f t="shared" si="621"/>
        <v>2000000</v>
      </c>
      <c r="AB1013" s="422">
        <f t="shared" si="605"/>
        <v>1004</v>
      </c>
    </row>
    <row r="1014" spans="1:28" customFormat="1">
      <c r="A1014" s="12">
        <f t="shared" si="602"/>
        <v>1005</v>
      </c>
      <c r="B1014" s="7"/>
      <c r="C1014" s="162"/>
      <c r="D1014" s="152"/>
      <c r="E1014" s="180"/>
      <c r="F1014" s="133"/>
      <c r="G1014" s="28"/>
      <c r="H1014" s="153"/>
      <c r="I1014" s="163">
        <f t="shared" si="626"/>
        <v>0</v>
      </c>
      <c r="J1014" s="163"/>
      <c r="K1014" s="163"/>
      <c r="L1014" s="187">
        <f t="shared" si="627"/>
        <v>0</v>
      </c>
      <c r="M1014" s="133"/>
      <c r="N1014" s="6"/>
      <c r="O1014" s="184"/>
      <c r="P1014" s="180">
        <f t="shared" si="624"/>
        <v>0</v>
      </c>
      <c r="Q1014" s="180"/>
      <c r="R1014" s="180"/>
      <c r="S1014" s="188">
        <f t="shared" si="625"/>
        <v>0</v>
      </c>
      <c r="T1014" s="133"/>
      <c r="U1014" s="6"/>
      <c r="V1014" s="184"/>
      <c r="W1014" s="180">
        <f t="shared" si="620"/>
        <v>0</v>
      </c>
      <c r="X1014" s="321"/>
      <c r="Y1014" s="184"/>
      <c r="Z1014" s="180"/>
      <c r="AA1014" s="184">
        <f t="shared" si="621"/>
        <v>0</v>
      </c>
      <c r="AB1014" s="422">
        <f t="shared" si="605"/>
        <v>1005</v>
      </c>
    </row>
    <row r="1015" spans="1:28" customFormat="1">
      <c r="A1015" s="12">
        <f t="shared" si="602"/>
        <v>1006</v>
      </c>
      <c r="B1015" s="7"/>
      <c r="C1015" s="162"/>
      <c r="D1015" s="190" t="s">
        <v>575</v>
      </c>
      <c r="E1015" s="180"/>
      <c r="F1015" s="112"/>
      <c r="G1015" s="39"/>
      <c r="H1015" s="153"/>
      <c r="I1015" s="163">
        <f t="shared" si="626"/>
        <v>0</v>
      </c>
      <c r="J1015" s="163"/>
      <c r="K1015" s="163"/>
      <c r="L1015" s="187">
        <f t="shared" si="627"/>
        <v>0</v>
      </c>
      <c r="M1015" s="112"/>
      <c r="N1015" s="39"/>
      <c r="O1015" s="184"/>
      <c r="P1015" s="180">
        <f t="shared" si="624"/>
        <v>0</v>
      </c>
      <c r="Q1015" s="180"/>
      <c r="R1015" s="180"/>
      <c r="S1015" s="188">
        <f t="shared" si="625"/>
        <v>0</v>
      </c>
      <c r="T1015" s="112"/>
      <c r="U1015" s="39"/>
      <c r="V1015" s="184"/>
      <c r="W1015" s="180">
        <f t="shared" si="620"/>
        <v>0</v>
      </c>
      <c r="X1015" s="321"/>
      <c r="Y1015" s="184"/>
      <c r="Z1015" s="180"/>
      <c r="AA1015" s="184">
        <f t="shared" si="621"/>
        <v>0</v>
      </c>
      <c r="AB1015" s="422">
        <f t="shared" si="605"/>
        <v>1006</v>
      </c>
    </row>
    <row r="1016" spans="1:28" customFormat="1">
      <c r="A1016" s="12">
        <f t="shared" si="602"/>
        <v>1007</v>
      </c>
      <c r="B1016" s="7"/>
      <c r="C1016" s="162"/>
      <c r="D1016" s="158" t="s">
        <v>720</v>
      </c>
      <c r="E1016" s="180"/>
      <c r="F1016" s="112"/>
      <c r="G1016" s="39"/>
      <c r="H1016" s="153"/>
      <c r="I1016" s="163">
        <f t="shared" si="626"/>
        <v>0</v>
      </c>
      <c r="J1016" s="163"/>
      <c r="K1016" s="163">
        <v>336000</v>
      </c>
      <c r="L1016" s="187">
        <f t="shared" si="627"/>
        <v>336000</v>
      </c>
      <c r="M1016" s="112"/>
      <c r="N1016" s="39"/>
      <c r="O1016" s="184"/>
      <c r="P1016" s="180">
        <f t="shared" si="624"/>
        <v>0</v>
      </c>
      <c r="Q1016" s="180"/>
      <c r="R1016" s="163">
        <v>336000</v>
      </c>
      <c r="S1016" s="188">
        <f t="shared" si="625"/>
        <v>336000</v>
      </c>
      <c r="T1016" s="112"/>
      <c r="U1016" s="39"/>
      <c r="V1016" s="184"/>
      <c r="W1016" s="180">
        <f t="shared" si="620"/>
        <v>0</v>
      </c>
      <c r="X1016" s="321"/>
      <c r="Y1016" s="184"/>
      <c r="Z1016" s="163">
        <v>336000</v>
      </c>
      <c r="AA1016" s="184">
        <f t="shared" si="621"/>
        <v>336000</v>
      </c>
      <c r="AB1016" s="422">
        <f t="shared" si="605"/>
        <v>1007</v>
      </c>
    </row>
    <row r="1017" spans="1:28" customFormat="1">
      <c r="A1017" s="12">
        <f t="shared" si="602"/>
        <v>1008</v>
      </c>
      <c r="B1017" s="7"/>
      <c r="C1017" s="162"/>
      <c r="D1017" s="158" t="s">
        <v>741</v>
      </c>
      <c r="E1017" s="180"/>
      <c r="F1017" s="112"/>
      <c r="G1017" s="39"/>
      <c r="H1017" s="153"/>
      <c r="I1017" s="163">
        <f t="shared" si="626"/>
        <v>0</v>
      </c>
      <c r="J1017" s="163"/>
      <c r="K1017" s="163">
        <v>4290000</v>
      </c>
      <c r="L1017" s="187">
        <f t="shared" si="627"/>
        <v>4290000</v>
      </c>
      <c r="M1017" s="112"/>
      <c r="N1017" s="39"/>
      <c r="O1017" s="184"/>
      <c r="P1017" s="180">
        <f t="shared" si="624"/>
        <v>0</v>
      </c>
      <c r="Q1017" s="180"/>
      <c r="R1017" s="163">
        <v>4290000</v>
      </c>
      <c r="S1017" s="188">
        <f t="shared" si="625"/>
        <v>4290000</v>
      </c>
      <c r="T1017" s="112"/>
      <c r="U1017" s="39"/>
      <c r="V1017" s="184"/>
      <c r="W1017" s="180">
        <f t="shared" si="620"/>
        <v>0</v>
      </c>
      <c r="X1017" s="321"/>
      <c r="Y1017" s="184"/>
      <c r="Z1017" s="163">
        <v>4290000</v>
      </c>
      <c r="AA1017" s="184">
        <f t="shared" si="621"/>
        <v>4290000</v>
      </c>
      <c r="AB1017" s="422">
        <f t="shared" si="605"/>
        <v>1008</v>
      </c>
    </row>
    <row r="1018" spans="1:28" customFormat="1">
      <c r="A1018" s="12">
        <f t="shared" si="602"/>
        <v>1009</v>
      </c>
      <c r="B1018" s="7"/>
      <c r="C1018" s="162"/>
      <c r="D1018" s="158" t="s">
        <v>742</v>
      </c>
      <c r="E1018" s="180"/>
      <c r="F1018" s="112"/>
      <c r="G1018" s="39"/>
      <c r="H1018" s="153"/>
      <c r="I1018" s="163">
        <f t="shared" si="626"/>
        <v>0</v>
      </c>
      <c r="J1018" s="163"/>
      <c r="K1018" s="163">
        <v>1500000</v>
      </c>
      <c r="L1018" s="187">
        <f t="shared" si="627"/>
        <v>1500000</v>
      </c>
      <c r="M1018" s="112"/>
      <c r="N1018" s="39"/>
      <c r="O1018" s="184"/>
      <c r="P1018" s="180">
        <f t="shared" si="624"/>
        <v>0</v>
      </c>
      <c r="Q1018" s="180"/>
      <c r="R1018" s="163">
        <v>1500000</v>
      </c>
      <c r="S1018" s="188">
        <f t="shared" si="625"/>
        <v>1500000</v>
      </c>
      <c r="T1018" s="112"/>
      <c r="U1018" s="39"/>
      <c r="V1018" s="184"/>
      <c r="W1018" s="180">
        <f t="shared" si="620"/>
        <v>0</v>
      </c>
      <c r="X1018" s="321"/>
      <c r="Y1018" s="184"/>
      <c r="Z1018" s="163">
        <v>1500000</v>
      </c>
      <c r="AA1018" s="184">
        <f t="shared" si="621"/>
        <v>1500000</v>
      </c>
      <c r="AB1018" s="422">
        <f t="shared" si="605"/>
        <v>1009</v>
      </c>
    </row>
    <row r="1019" spans="1:28" s="1" customFormat="1">
      <c r="A1019" s="12">
        <f t="shared" si="602"/>
        <v>1010</v>
      </c>
      <c r="B1019" s="7"/>
      <c r="C1019" s="7"/>
      <c r="D1019" s="42"/>
      <c r="E1019" s="117"/>
      <c r="F1019" s="112"/>
      <c r="G1019" s="39"/>
      <c r="H1019" s="363"/>
      <c r="I1019" s="117">
        <f>SUM($E1019,F1019:H1019)</f>
        <v>0</v>
      </c>
      <c r="J1019" s="117"/>
      <c r="K1019" s="117"/>
      <c r="L1019" s="15">
        <f t="shared" si="618"/>
        <v>0</v>
      </c>
      <c r="M1019" s="112"/>
      <c r="N1019" s="39"/>
      <c r="O1019" s="363"/>
      <c r="P1019" s="117">
        <f>SUM($E1019,M1019:O1019)</f>
        <v>0</v>
      </c>
      <c r="Q1019" s="117"/>
      <c r="R1019" s="117"/>
      <c r="S1019" s="15">
        <f t="shared" si="619"/>
        <v>0</v>
      </c>
      <c r="T1019" s="112"/>
      <c r="U1019" s="39"/>
      <c r="V1019" s="363"/>
      <c r="W1019" s="117">
        <f t="shared" si="620"/>
        <v>0</v>
      </c>
      <c r="X1019" s="111"/>
      <c r="Y1019" s="363"/>
      <c r="Z1019" s="117"/>
      <c r="AA1019" s="363">
        <f t="shared" si="621"/>
        <v>0</v>
      </c>
      <c r="AB1019" s="422">
        <f t="shared" si="605"/>
        <v>1010</v>
      </c>
    </row>
    <row r="1020" spans="1:28" s="1" customFormat="1">
      <c r="A1020" s="12">
        <f t="shared" si="602"/>
        <v>1011</v>
      </c>
      <c r="B1020" s="7"/>
      <c r="C1020" s="7"/>
      <c r="D1020" s="67" t="s">
        <v>40</v>
      </c>
      <c r="E1020" s="314"/>
      <c r="F1020" s="488">
        <f t="shared" ref="F1020:V1020" si="628">SUBTOTAL(9,F988:F1019)</f>
        <v>3200000</v>
      </c>
      <c r="G1020" s="55">
        <f t="shared" si="628"/>
        <v>8710000</v>
      </c>
      <c r="H1020" s="285">
        <f t="shared" si="628"/>
        <v>0</v>
      </c>
      <c r="I1020" s="504">
        <f t="shared" si="628"/>
        <v>11910000</v>
      </c>
      <c r="J1020" s="504">
        <f t="shared" si="628"/>
        <v>0</v>
      </c>
      <c r="K1020" s="504">
        <f t="shared" si="628"/>
        <v>6126000</v>
      </c>
      <c r="L1020" s="56">
        <f t="shared" si="628"/>
        <v>18036000</v>
      </c>
      <c r="M1020" s="488">
        <f t="shared" si="628"/>
        <v>3200000</v>
      </c>
      <c r="N1020" s="55">
        <f t="shared" si="628"/>
        <v>52810000</v>
      </c>
      <c r="O1020" s="285">
        <f t="shared" si="628"/>
        <v>0</v>
      </c>
      <c r="P1020" s="504">
        <f t="shared" si="628"/>
        <v>56010000</v>
      </c>
      <c r="Q1020" s="504">
        <f t="shared" si="628"/>
        <v>2000000</v>
      </c>
      <c r="R1020" s="504">
        <f t="shared" si="628"/>
        <v>6126000</v>
      </c>
      <c r="S1020" s="56">
        <f t="shared" si="628"/>
        <v>64136000</v>
      </c>
      <c r="T1020" s="488">
        <f t="shared" si="628"/>
        <v>3200000</v>
      </c>
      <c r="U1020" s="55">
        <f t="shared" si="628"/>
        <v>52810000</v>
      </c>
      <c r="V1020" s="285">
        <f t="shared" si="628"/>
        <v>0</v>
      </c>
      <c r="W1020" s="504">
        <f>SUBTOTAL(9,W988:W1019)</f>
        <v>56010000</v>
      </c>
      <c r="X1020" s="492">
        <f>SUBTOTAL(9,X988:X1019)</f>
        <v>2000000</v>
      </c>
      <c r="Y1020" s="478"/>
      <c r="Z1020" s="504">
        <f>SUBTOTAL(9,Z988:Z1019)</f>
        <v>6126000</v>
      </c>
      <c r="AA1020" s="478">
        <f>SUBTOTAL(9,AA988:AA1019)</f>
        <v>64136000</v>
      </c>
      <c r="AB1020" s="422">
        <f t="shared" si="605"/>
        <v>1011</v>
      </c>
    </row>
    <row r="1021" spans="1:28" s="1" customFormat="1" ht="15.6" thickBot="1">
      <c r="A1021" s="12">
        <f t="shared" si="602"/>
        <v>1012</v>
      </c>
      <c r="B1021" s="22"/>
      <c r="C1021" s="22"/>
      <c r="D1021" s="23" t="s">
        <v>223</v>
      </c>
      <c r="E1021" s="303"/>
      <c r="F1021" s="476">
        <f>SUBTOTAL(9,F986:F1020,$E987:$E987)</f>
        <v>54206441</v>
      </c>
      <c r="G1021" s="577"/>
      <c r="H1021" s="571"/>
      <c r="I1021" s="315">
        <f>SUBTOTAL(9,I986:I1020)</f>
        <v>62916441</v>
      </c>
      <c r="J1021" s="315">
        <f>SUBTOTAL(9,J986:J1020)</f>
        <v>2505110</v>
      </c>
      <c r="K1021" s="315">
        <f>SUBTOTAL(9,K986:K1020)</f>
        <v>69544042</v>
      </c>
      <c r="L1021" s="561">
        <f>SUBTOTAL(9,L986:L1020)</f>
        <v>134965593</v>
      </c>
      <c r="M1021" s="476">
        <f>SUBTOTAL(9,M986:M1020,$E987:$E987)</f>
        <v>54206441</v>
      </c>
      <c r="N1021" s="577"/>
      <c r="O1021" s="571"/>
      <c r="P1021" s="315">
        <f>SUBTOTAL(9,P986:P1020)</f>
        <v>107016441</v>
      </c>
      <c r="Q1021" s="315">
        <f>SUBTOTAL(9,Q986:Q1020)</f>
        <v>4505110</v>
      </c>
      <c r="R1021" s="315">
        <f>SUBTOTAL(9,R986:R1020)</f>
        <v>69544042</v>
      </c>
      <c r="S1021" s="561">
        <f>SUBTOTAL(9,S986:S1020)</f>
        <v>181065593</v>
      </c>
      <c r="T1021" s="476">
        <f>SUBTOTAL(9,T986:T1020,$E987:$E987)</f>
        <v>54206441</v>
      </c>
      <c r="U1021" s="386"/>
      <c r="V1021" s="477"/>
      <c r="W1021" s="315">
        <f>SUBTOTAL(9,W986:W1020)</f>
        <v>107016441</v>
      </c>
      <c r="X1021" s="521">
        <f>SUBTOTAL(9,X986:X1020)</f>
        <v>4505110</v>
      </c>
      <c r="Y1021" s="522"/>
      <c r="Z1021" s="534">
        <f>SUBTOTAL(9,Z986:Z1020)</f>
        <v>69544042</v>
      </c>
      <c r="AA1021" s="522">
        <f>SUBTOTAL(9,AA986:AA1020)</f>
        <v>181065593</v>
      </c>
      <c r="AB1021" s="422">
        <f t="shared" si="605"/>
        <v>1012</v>
      </c>
    </row>
    <row r="1022" spans="1:28" s="1" customFormat="1" ht="15.6" thickTop="1">
      <c r="A1022" s="12">
        <f t="shared" si="602"/>
        <v>1013</v>
      </c>
      <c r="B1022" s="7"/>
      <c r="C1022" s="7"/>
      <c r="D1022" s="25"/>
      <c r="E1022" s="304"/>
      <c r="F1022" s="425"/>
      <c r="G1022" s="26"/>
      <c r="H1022" s="424"/>
      <c r="I1022" s="117">
        <f t="shared" ref="I1022:I1029" si="629">SUM($E1022,F1022:H1022)</f>
        <v>0</v>
      </c>
      <c r="J1022" s="304"/>
      <c r="K1022" s="304"/>
      <c r="L1022" s="27">
        <f t="shared" ref="L1022:L1041" si="630">SUM(I1022:K1022)</f>
        <v>0</v>
      </c>
      <c r="M1022" s="425"/>
      <c r="N1022" s="26"/>
      <c r="O1022" s="424"/>
      <c r="P1022" s="117">
        <f>SUM($E1022,M1022:O1022)</f>
        <v>0</v>
      </c>
      <c r="Q1022" s="304"/>
      <c r="R1022" s="304"/>
      <c r="S1022" s="27">
        <f t="shared" ref="S1022:S1041" si="631">SUM(P1022:R1022)</f>
        <v>0</v>
      </c>
      <c r="T1022" s="425"/>
      <c r="U1022" s="26"/>
      <c r="V1022" s="424"/>
      <c r="W1022" s="117">
        <f t="shared" ref="W1022:W1041" si="632">SUM($E1022,T1022:V1022)</f>
        <v>0</v>
      </c>
      <c r="X1022" s="426"/>
      <c r="Y1022" s="424"/>
      <c r="Z1022" s="304"/>
      <c r="AA1022" s="424">
        <f t="shared" ref="AA1022:AA1041" si="633">SUM(W1022:Z1022)</f>
        <v>0</v>
      </c>
      <c r="AB1022" s="422">
        <f t="shared" si="605"/>
        <v>1013</v>
      </c>
    </row>
    <row r="1023" spans="1:28" customFormat="1">
      <c r="A1023" s="12">
        <f t="shared" si="602"/>
        <v>1014</v>
      </c>
      <c r="B1023" s="7" t="s">
        <v>224</v>
      </c>
      <c r="C1023" s="162">
        <v>50</v>
      </c>
      <c r="D1023" s="146" t="s">
        <v>225</v>
      </c>
      <c r="E1023" s="163">
        <f>52672576-48000</f>
        <v>52624576</v>
      </c>
      <c r="F1023" s="606"/>
      <c r="G1023" s="292"/>
      <c r="H1023" s="153"/>
      <c r="I1023" s="163">
        <f t="shared" si="629"/>
        <v>52624576</v>
      </c>
      <c r="J1023" s="163">
        <v>19465015</v>
      </c>
      <c r="K1023" s="163">
        <v>54611500</v>
      </c>
      <c r="L1023" s="187">
        <f t="shared" si="630"/>
        <v>126701091</v>
      </c>
      <c r="M1023" s="149"/>
      <c r="N1023" s="188"/>
      <c r="O1023" s="184"/>
      <c r="P1023" s="180">
        <f t="shared" ref="P1023:P1037" si="634">SUM($E1023,M1023:O1023)</f>
        <v>52624576</v>
      </c>
      <c r="Q1023" s="163">
        <v>19465015</v>
      </c>
      <c r="R1023" s="163">
        <v>54611500</v>
      </c>
      <c r="S1023" s="188">
        <f t="shared" ref="S1023:S1037" si="635">SUM(P1023:R1023)</f>
        <v>126701091</v>
      </c>
      <c r="T1023" s="149"/>
      <c r="U1023" s="188"/>
      <c r="V1023" s="184"/>
      <c r="W1023" s="180">
        <f t="shared" si="632"/>
        <v>52624576</v>
      </c>
      <c r="X1023" s="149">
        <v>19465015</v>
      </c>
      <c r="Y1023" s="153"/>
      <c r="Z1023" s="163">
        <v>54611500</v>
      </c>
      <c r="AA1023" s="184">
        <f t="shared" si="633"/>
        <v>126701091</v>
      </c>
      <c r="AB1023" s="422">
        <f t="shared" si="605"/>
        <v>1014</v>
      </c>
    </row>
    <row r="1024" spans="1:28" customFormat="1">
      <c r="A1024" s="12">
        <f t="shared" si="602"/>
        <v>1015</v>
      </c>
      <c r="B1024" s="7"/>
      <c r="C1024" s="162"/>
      <c r="D1024" s="191" t="s">
        <v>434</v>
      </c>
      <c r="E1024" s="180"/>
      <c r="F1024" s="133"/>
      <c r="G1024" s="28"/>
      <c r="H1024" s="153"/>
      <c r="I1024" s="163">
        <f t="shared" si="629"/>
        <v>0</v>
      </c>
      <c r="J1024" s="163"/>
      <c r="K1024" s="163"/>
      <c r="L1024" s="187">
        <f t="shared" si="630"/>
        <v>0</v>
      </c>
      <c r="M1024" s="133"/>
      <c r="N1024" s="6"/>
      <c r="O1024" s="184"/>
      <c r="P1024" s="180">
        <f t="shared" si="634"/>
        <v>0</v>
      </c>
      <c r="Q1024" s="180"/>
      <c r="R1024" s="180"/>
      <c r="S1024" s="188">
        <f t="shared" si="635"/>
        <v>0</v>
      </c>
      <c r="T1024" s="133"/>
      <c r="U1024" s="6"/>
      <c r="V1024" s="184"/>
      <c r="W1024" s="180">
        <f t="shared" si="632"/>
        <v>0</v>
      </c>
      <c r="X1024" s="321"/>
      <c r="Y1024" s="184"/>
      <c r="Z1024" s="180"/>
      <c r="AA1024" s="184">
        <f t="shared" si="633"/>
        <v>0</v>
      </c>
      <c r="AB1024" s="422">
        <f t="shared" si="605"/>
        <v>1015</v>
      </c>
    </row>
    <row r="1025" spans="1:28" customFormat="1">
      <c r="A1025" s="12">
        <f t="shared" si="602"/>
        <v>1016</v>
      </c>
      <c r="B1025" s="7"/>
      <c r="C1025" s="162"/>
      <c r="D1025" s="158" t="s">
        <v>422</v>
      </c>
      <c r="E1025" s="163"/>
      <c r="F1025" s="132">
        <v>3700000</v>
      </c>
      <c r="G1025" s="129"/>
      <c r="H1025" s="153"/>
      <c r="I1025" s="163">
        <f t="shared" si="629"/>
        <v>3700000</v>
      </c>
      <c r="J1025" s="163"/>
      <c r="K1025" s="163"/>
      <c r="L1025" s="187">
        <f t="shared" si="630"/>
        <v>3700000</v>
      </c>
      <c r="M1025" s="133"/>
      <c r="N1025" s="28">
        <v>3700000</v>
      </c>
      <c r="O1025" s="184"/>
      <c r="P1025" s="180">
        <f t="shared" si="634"/>
        <v>3700000</v>
      </c>
      <c r="Q1025" s="180"/>
      <c r="R1025" s="180"/>
      <c r="S1025" s="188">
        <f t="shared" si="635"/>
        <v>3700000</v>
      </c>
      <c r="T1025" s="133"/>
      <c r="U1025" s="28">
        <v>3700000</v>
      </c>
      <c r="V1025" s="184"/>
      <c r="W1025" s="180">
        <f t="shared" si="632"/>
        <v>3700000</v>
      </c>
      <c r="X1025" s="321"/>
      <c r="Y1025" s="184"/>
      <c r="Z1025" s="180"/>
      <c r="AA1025" s="184">
        <f t="shared" si="633"/>
        <v>3700000</v>
      </c>
      <c r="AB1025" s="422">
        <f t="shared" si="605"/>
        <v>1016</v>
      </c>
    </row>
    <row r="1026" spans="1:28" customFormat="1">
      <c r="A1026" s="12">
        <f t="shared" si="602"/>
        <v>1017</v>
      </c>
      <c r="B1026" s="7"/>
      <c r="C1026" s="162"/>
      <c r="D1026" s="158" t="s">
        <v>743</v>
      </c>
      <c r="E1026" s="163"/>
      <c r="F1026" s="132">
        <v>250000</v>
      </c>
      <c r="G1026" s="129"/>
      <c r="H1026" s="153"/>
      <c r="I1026" s="163">
        <f t="shared" si="629"/>
        <v>250000</v>
      </c>
      <c r="J1026" s="163"/>
      <c r="K1026" s="163"/>
      <c r="L1026" s="187">
        <f t="shared" si="630"/>
        <v>250000</v>
      </c>
      <c r="M1026" s="133">
        <v>250000</v>
      </c>
      <c r="N1026" s="28"/>
      <c r="O1026" s="184"/>
      <c r="P1026" s="180">
        <f t="shared" si="634"/>
        <v>250000</v>
      </c>
      <c r="Q1026" s="180"/>
      <c r="R1026" s="180"/>
      <c r="S1026" s="188">
        <f t="shared" si="635"/>
        <v>250000</v>
      </c>
      <c r="T1026" s="133">
        <v>250000</v>
      </c>
      <c r="U1026" s="28"/>
      <c r="V1026" s="184"/>
      <c r="W1026" s="180">
        <f t="shared" si="632"/>
        <v>250000</v>
      </c>
      <c r="X1026" s="321"/>
      <c r="Y1026" s="184"/>
      <c r="Z1026" s="180"/>
      <c r="AA1026" s="184">
        <f t="shared" si="633"/>
        <v>250000</v>
      </c>
      <c r="AB1026" s="422">
        <f t="shared" si="605"/>
        <v>1017</v>
      </c>
    </row>
    <row r="1027" spans="1:28" customFormat="1">
      <c r="A1027" s="12">
        <f t="shared" si="602"/>
        <v>1018</v>
      </c>
      <c r="B1027" s="7"/>
      <c r="C1027" s="162"/>
      <c r="D1027" s="158" t="s">
        <v>744</v>
      </c>
      <c r="E1027" s="163"/>
      <c r="F1027" s="132">
        <v>170000</v>
      </c>
      <c r="G1027" s="129"/>
      <c r="H1027" s="153"/>
      <c r="I1027" s="163">
        <f t="shared" si="629"/>
        <v>170000</v>
      </c>
      <c r="J1027" s="163"/>
      <c r="K1027" s="163"/>
      <c r="L1027" s="187">
        <f t="shared" si="630"/>
        <v>170000</v>
      </c>
      <c r="M1027" s="133">
        <v>170000</v>
      </c>
      <c r="N1027" s="28"/>
      <c r="O1027" s="184"/>
      <c r="P1027" s="180">
        <f t="shared" si="634"/>
        <v>170000</v>
      </c>
      <c r="Q1027" s="180"/>
      <c r="R1027" s="180"/>
      <c r="S1027" s="188">
        <f t="shared" si="635"/>
        <v>170000</v>
      </c>
      <c r="T1027" s="133">
        <v>170000</v>
      </c>
      <c r="U1027" s="28"/>
      <c r="V1027" s="184"/>
      <c r="W1027" s="180">
        <f t="shared" si="632"/>
        <v>170000</v>
      </c>
      <c r="X1027" s="321"/>
      <c r="Y1027" s="184"/>
      <c r="Z1027" s="180"/>
      <c r="AA1027" s="184">
        <f t="shared" si="633"/>
        <v>170000</v>
      </c>
      <c r="AB1027" s="422">
        <f t="shared" si="605"/>
        <v>1018</v>
      </c>
    </row>
    <row r="1028" spans="1:28" customFormat="1">
      <c r="A1028" s="12">
        <f t="shared" si="602"/>
        <v>1019</v>
      </c>
      <c r="B1028" s="7"/>
      <c r="C1028" s="162"/>
      <c r="D1028" s="158" t="s">
        <v>423</v>
      </c>
      <c r="E1028" s="163"/>
      <c r="F1028" s="132"/>
      <c r="G1028" s="129">
        <v>4000000</v>
      </c>
      <c r="H1028" s="153"/>
      <c r="I1028" s="163">
        <f t="shared" si="629"/>
        <v>4000000</v>
      </c>
      <c r="J1028" s="163"/>
      <c r="K1028" s="163"/>
      <c r="L1028" s="187">
        <f t="shared" si="630"/>
        <v>4000000</v>
      </c>
      <c r="M1028" s="133"/>
      <c r="N1028" s="28">
        <v>4000000</v>
      </c>
      <c r="O1028" s="184"/>
      <c r="P1028" s="180">
        <f t="shared" si="634"/>
        <v>4000000</v>
      </c>
      <c r="Q1028" s="180"/>
      <c r="R1028" s="180"/>
      <c r="S1028" s="188">
        <f t="shared" si="635"/>
        <v>4000000</v>
      </c>
      <c r="T1028" s="133"/>
      <c r="U1028" s="28">
        <v>4000000</v>
      </c>
      <c r="V1028" s="184"/>
      <c r="W1028" s="180">
        <f t="shared" si="632"/>
        <v>4000000</v>
      </c>
      <c r="X1028" s="321"/>
      <c r="Y1028" s="184"/>
      <c r="Z1028" s="180"/>
      <c r="AA1028" s="184">
        <f t="shared" si="633"/>
        <v>4000000</v>
      </c>
      <c r="AB1028" s="422">
        <f t="shared" si="605"/>
        <v>1019</v>
      </c>
    </row>
    <row r="1029" spans="1:28" customFormat="1">
      <c r="A1029" s="12">
        <f t="shared" si="602"/>
        <v>1020</v>
      </c>
      <c r="B1029" s="7"/>
      <c r="C1029" s="162"/>
      <c r="D1029" s="158" t="s">
        <v>745</v>
      </c>
      <c r="E1029" s="163"/>
      <c r="F1029" s="132"/>
      <c r="G1029" s="129">
        <v>360000</v>
      </c>
      <c r="H1029" s="153"/>
      <c r="I1029" s="163">
        <f t="shared" si="629"/>
        <v>360000</v>
      </c>
      <c r="J1029" s="163"/>
      <c r="K1029" s="163"/>
      <c r="L1029" s="187">
        <f t="shared" si="630"/>
        <v>360000</v>
      </c>
      <c r="M1029" s="133"/>
      <c r="N1029" s="28">
        <v>360000</v>
      </c>
      <c r="O1029" s="184"/>
      <c r="P1029" s="180">
        <f t="shared" si="634"/>
        <v>360000</v>
      </c>
      <c r="Q1029" s="180"/>
      <c r="R1029" s="180"/>
      <c r="S1029" s="188">
        <f t="shared" si="635"/>
        <v>360000</v>
      </c>
      <c r="T1029" s="133"/>
      <c r="U1029" s="28">
        <v>360000</v>
      </c>
      <c r="V1029" s="184"/>
      <c r="W1029" s="180">
        <f t="shared" si="632"/>
        <v>360000</v>
      </c>
      <c r="X1029" s="321"/>
      <c r="Y1029" s="184"/>
      <c r="Z1029" s="180"/>
      <c r="AA1029" s="184">
        <f t="shared" si="633"/>
        <v>360000</v>
      </c>
      <c r="AB1029" s="422">
        <f t="shared" si="605"/>
        <v>1020</v>
      </c>
    </row>
    <row r="1030" spans="1:28" customFormat="1">
      <c r="A1030" s="12">
        <f t="shared" si="602"/>
        <v>1021</v>
      </c>
      <c r="B1030" s="7"/>
      <c r="C1030" s="162"/>
      <c r="D1030" s="158" t="s">
        <v>746</v>
      </c>
      <c r="E1030" s="163"/>
      <c r="F1030" s="132"/>
      <c r="G1030" s="129"/>
      <c r="H1030" s="153"/>
      <c r="I1030" s="163"/>
      <c r="J1030" s="163"/>
      <c r="K1030" s="163"/>
      <c r="L1030" s="187"/>
      <c r="M1030" s="133"/>
      <c r="N1030" s="28">
        <v>1000000</v>
      </c>
      <c r="O1030" s="184"/>
      <c r="P1030" s="180">
        <f t="shared" si="634"/>
        <v>1000000</v>
      </c>
      <c r="Q1030" s="180"/>
      <c r="R1030" s="180"/>
      <c r="S1030" s="188">
        <f t="shared" si="635"/>
        <v>1000000</v>
      </c>
      <c r="T1030" s="133"/>
      <c r="U1030" s="28">
        <v>1000000</v>
      </c>
      <c r="V1030" s="184"/>
      <c r="W1030" s="180">
        <f t="shared" si="632"/>
        <v>1000000</v>
      </c>
      <c r="X1030" s="321"/>
      <c r="Y1030" s="184"/>
      <c r="Z1030" s="180"/>
      <c r="AA1030" s="184">
        <f t="shared" si="633"/>
        <v>1000000</v>
      </c>
      <c r="AB1030" s="422">
        <f t="shared" si="605"/>
        <v>1021</v>
      </c>
    </row>
    <row r="1031" spans="1:28" customFormat="1">
      <c r="A1031" s="12">
        <f t="shared" ref="A1031:A1094" si="636">ROW()-9</f>
        <v>1022</v>
      </c>
      <c r="B1031" s="7"/>
      <c r="C1031" s="162"/>
      <c r="D1031" s="158" t="s">
        <v>747</v>
      </c>
      <c r="E1031" s="163"/>
      <c r="F1031" s="132"/>
      <c r="G1031" s="129"/>
      <c r="H1031" s="153"/>
      <c r="I1031" s="163"/>
      <c r="J1031" s="163"/>
      <c r="K1031" s="163"/>
      <c r="L1031" s="187"/>
      <c r="M1031" s="133"/>
      <c r="N1031" s="28">
        <v>1000000</v>
      </c>
      <c r="O1031" s="184"/>
      <c r="P1031" s="180">
        <f t="shared" si="634"/>
        <v>1000000</v>
      </c>
      <c r="Q1031" s="180"/>
      <c r="R1031" s="180"/>
      <c r="S1031" s="188">
        <f t="shared" si="635"/>
        <v>1000000</v>
      </c>
      <c r="T1031" s="133"/>
      <c r="U1031" s="28">
        <v>1000000</v>
      </c>
      <c r="V1031" s="184"/>
      <c r="W1031" s="180">
        <f t="shared" si="632"/>
        <v>1000000</v>
      </c>
      <c r="X1031" s="321"/>
      <c r="Y1031" s="184"/>
      <c r="Z1031" s="180"/>
      <c r="AA1031" s="184">
        <f t="shared" si="633"/>
        <v>1000000</v>
      </c>
      <c r="AB1031" s="422">
        <f t="shared" si="605"/>
        <v>1022</v>
      </c>
    </row>
    <row r="1032" spans="1:28" customFormat="1">
      <c r="A1032" s="12">
        <f t="shared" si="636"/>
        <v>1023</v>
      </c>
      <c r="B1032" s="7"/>
      <c r="C1032" s="162"/>
      <c r="D1032" s="158" t="s">
        <v>748</v>
      </c>
      <c r="E1032" s="163"/>
      <c r="F1032" s="132"/>
      <c r="G1032" s="129"/>
      <c r="H1032" s="153"/>
      <c r="I1032" s="163"/>
      <c r="J1032" s="163"/>
      <c r="K1032" s="163"/>
      <c r="L1032" s="187"/>
      <c r="M1032" s="133"/>
      <c r="N1032" s="28">
        <v>1500000</v>
      </c>
      <c r="O1032" s="184"/>
      <c r="P1032" s="180">
        <f t="shared" si="634"/>
        <v>1500000</v>
      </c>
      <c r="Q1032" s="180"/>
      <c r="R1032" s="180"/>
      <c r="S1032" s="188">
        <f t="shared" si="635"/>
        <v>1500000</v>
      </c>
      <c r="T1032" s="133"/>
      <c r="U1032" s="28">
        <v>1500000</v>
      </c>
      <c r="V1032" s="184"/>
      <c r="W1032" s="180">
        <f t="shared" si="632"/>
        <v>1500000</v>
      </c>
      <c r="X1032" s="321"/>
      <c r="Y1032" s="184"/>
      <c r="Z1032" s="180"/>
      <c r="AA1032" s="184">
        <f t="shared" si="633"/>
        <v>1500000</v>
      </c>
      <c r="AB1032" s="422">
        <f t="shared" si="605"/>
        <v>1023</v>
      </c>
    </row>
    <row r="1033" spans="1:28" customFormat="1">
      <c r="A1033" s="12">
        <f t="shared" si="636"/>
        <v>1024</v>
      </c>
      <c r="B1033" s="277"/>
      <c r="C1033" s="213"/>
      <c r="D1033" s="158" t="s">
        <v>749</v>
      </c>
      <c r="E1033" s="214"/>
      <c r="F1033" s="132"/>
      <c r="G1033" s="129"/>
      <c r="H1033" s="185"/>
      <c r="I1033" s="163"/>
      <c r="J1033" s="214"/>
      <c r="K1033" s="214"/>
      <c r="L1033" s="497"/>
      <c r="M1033" s="133"/>
      <c r="N1033" s="28">
        <v>9000000</v>
      </c>
      <c r="O1033" s="192"/>
      <c r="P1033" s="180">
        <f>SUM($E1033,M1033:O1033)</f>
        <v>9000000</v>
      </c>
      <c r="Q1033" s="214"/>
      <c r="R1033" s="214"/>
      <c r="S1033" s="497">
        <f>SUM(P1033:R1033)</f>
        <v>9000000</v>
      </c>
      <c r="T1033" s="133"/>
      <c r="U1033" s="28">
        <v>9000000</v>
      </c>
      <c r="V1033" s="192"/>
      <c r="W1033" s="180">
        <f t="shared" si="632"/>
        <v>9000000</v>
      </c>
      <c r="X1033" s="215"/>
      <c r="Y1033" s="232"/>
      <c r="Z1033" s="214"/>
      <c r="AA1033" s="221">
        <f t="shared" si="633"/>
        <v>9000000</v>
      </c>
      <c r="AB1033" s="422">
        <f t="shared" ref="AB1033:AB1096" si="637">A1033</f>
        <v>1024</v>
      </c>
    </row>
    <row r="1034" spans="1:28" customFormat="1">
      <c r="A1034" s="12">
        <f t="shared" si="636"/>
        <v>1025</v>
      </c>
      <c r="B1034" s="7"/>
      <c r="C1034" s="162"/>
      <c r="D1034" s="158"/>
      <c r="E1034" s="180"/>
      <c r="F1034" s="133"/>
      <c r="G1034" s="28"/>
      <c r="H1034" s="153"/>
      <c r="I1034" s="163">
        <f t="shared" ref="I1034:I1039" si="638">SUM($E1034,F1034:H1034)</f>
        <v>0</v>
      </c>
      <c r="J1034" s="163"/>
      <c r="K1034" s="163"/>
      <c r="L1034" s="187">
        <f t="shared" ref="L1034:L1040" si="639">SUM(I1034:K1034)</f>
        <v>0</v>
      </c>
      <c r="M1034" s="133"/>
      <c r="N1034" s="6"/>
      <c r="O1034" s="184"/>
      <c r="P1034" s="180">
        <f t="shared" si="634"/>
        <v>0</v>
      </c>
      <c r="Q1034" s="180"/>
      <c r="R1034" s="180"/>
      <c r="S1034" s="188">
        <f t="shared" si="635"/>
        <v>0</v>
      </c>
      <c r="T1034" s="133"/>
      <c r="U1034" s="6"/>
      <c r="V1034" s="184"/>
      <c r="W1034" s="180">
        <f t="shared" si="632"/>
        <v>0</v>
      </c>
      <c r="X1034" s="321"/>
      <c r="Y1034" s="184"/>
      <c r="Z1034" s="180"/>
      <c r="AA1034" s="184">
        <f t="shared" si="633"/>
        <v>0</v>
      </c>
      <c r="AB1034" s="422">
        <f t="shared" si="637"/>
        <v>1025</v>
      </c>
    </row>
    <row r="1035" spans="1:28" customFormat="1">
      <c r="A1035" s="12">
        <f t="shared" si="636"/>
        <v>1026</v>
      </c>
      <c r="B1035" s="7"/>
      <c r="C1035" s="162"/>
      <c r="D1035" s="191" t="s">
        <v>716</v>
      </c>
      <c r="E1035" s="180"/>
      <c r="F1035" s="133"/>
      <c r="G1035" s="28"/>
      <c r="H1035" s="153"/>
      <c r="I1035" s="163">
        <f t="shared" si="638"/>
        <v>0</v>
      </c>
      <c r="J1035" s="163"/>
      <c r="K1035" s="163"/>
      <c r="L1035" s="187">
        <f t="shared" si="639"/>
        <v>0</v>
      </c>
      <c r="M1035" s="133"/>
      <c r="N1035" s="6"/>
      <c r="O1035" s="184"/>
      <c r="P1035" s="180">
        <f t="shared" si="634"/>
        <v>0</v>
      </c>
      <c r="Q1035" s="180"/>
      <c r="R1035" s="180"/>
      <c r="S1035" s="188">
        <f t="shared" si="635"/>
        <v>0</v>
      </c>
      <c r="T1035" s="133"/>
      <c r="U1035" s="6"/>
      <c r="V1035" s="184"/>
      <c r="W1035" s="180">
        <f t="shared" si="632"/>
        <v>0</v>
      </c>
      <c r="X1035" s="321"/>
      <c r="Y1035" s="184"/>
      <c r="Z1035" s="180"/>
      <c r="AA1035" s="184">
        <f t="shared" si="633"/>
        <v>0</v>
      </c>
      <c r="AB1035" s="422">
        <f t="shared" si="637"/>
        <v>1026</v>
      </c>
    </row>
    <row r="1036" spans="1:28" customFormat="1">
      <c r="A1036" s="12">
        <f t="shared" si="636"/>
        <v>1027</v>
      </c>
      <c r="B1036" s="7"/>
      <c r="C1036" s="162"/>
      <c r="D1036" s="158" t="s">
        <v>750</v>
      </c>
      <c r="E1036" s="180"/>
      <c r="F1036" s="133"/>
      <c r="G1036" s="28"/>
      <c r="H1036" s="153"/>
      <c r="I1036" s="163">
        <f t="shared" si="638"/>
        <v>0</v>
      </c>
      <c r="J1036" s="163">
        <v>40000</v>
      </c>
      <c r="K1036" s="163"/>
      <c r="L1036" s="187">
        <f t="shared" si="639"/>
        <v>40000</v>
      </c>
      <c r="M1036" s="133"/>
      <c r="N1036" s="6"/>
      <c r="O1036" s="184"/>
      <c r="P1036" s="180">
        <f t="shared" si="634"/>
        <v>0</v>
      </c>
      <c r="Q1036" s="163">
        <v>40000</v>
      </c>
      <c r="R1036" s="163"/>
      <c r="S1036" s="188">
        <f t="shared" si="635"/>
        <v>40000</v>
      </c>
      <c r="T1036" s="133"/>
      <c r="U1036" s="6"/>
      <c r="V1036" s="184"/>
      <c r="W1036" s="180">
        <f t="shared" si="632"/>
        <v>0</v>
      </c>
      <c r="X1036" s="149">
        <v>40000</v>
      </c>
      <c r="Y1036" s="153"/>
      <c r="Z1036" s="163"/>
      <c r="AA1036" s="184">
        <f t="shared" si="633"/>
        <v>40000</v>
      </c>
      <c r="AB1036" s="422">
        <f t="shared" si="637"/>
        <v>1027</v>
      </c>
    </row>
    <row r="1037" spans="1:28" customFormat="1">
      <c r="A1037" s="12">
        <f t="shared" si="636"/>
        <v>1028</v>
      </c>
      <c r="B1037" s="7"/>
      <c r="C1037" s="162"/>
      <c r="D1037" s="158" t="s">
        <v>751</v>
      </c>
      <c r="E1037" s="180"/>
      <c r="F1037" s="133"/>
      <c r="G1037" s="28"/>
      <c r="H1037" s="153"/>
      <c r="I1037" s="163">
        <f t="shared" si="638"/>
        <v>0</v>
      </c>
      <c r="J1037" s="163">
        <v>255000</v>
      </c>
      <c r="K1037" s="163"/>
      <c r="L1037" s="187">
        <f t="shared" si="639"/>
        <v>255000</v>
      </c>
      <c r="M1037" s="133"/>
      <c r="N1037" s="6"/>
      <c r="O1037" s="184"/>
      <c r="P1037" s="180">
        <f t="shared" si="634"/>
        <v>0</v>
      </c>
      <c r="Q1037" s="163">
        <v>255000</v>
      </c>
      <c r="R1037" s="163"/>
      <c r="S1037" s="188">
        <f t="shared" si="635"/>
        <v>255000</v>
      </c>
      <c r="T1037" s="133"/>
      <c r="U1037" s="6"/>
      <c r="V1037" s="184"/>
      <c r="W1037" s="180">
        <f t="shared" si="632"/>
        <v>0</v>
      </c>
      <c r="X1037" s="149">
        <v>255000</v>
      </c>
      <c r="Y1037" s="153"/>
      <c r="Z1037" s="163"/>
      <c r="AA1037" s="184">
        <f t="shared" si="633"/>
        <v>255000</v>
      </c>
      <c r="AB1037" s="422">
        <f t="shared" si="637"/>
        <v>1028</v>
      </c>
    </row>
    <row r="1038" spans="1:28" customFormat="1">
      <c r="A1038" s="12">
        <f t="shared" si="636"/>
        <v>1029</v>
      </c>
      <c r="B1038" s="7"/>
      <c r="C1038" s="162"/>
      <c r="D1038" s="189"/>
      <c r="E1038" s="180"/>
      <c r="F1038" s="112"/>
      <c r="G1038" s="39"/>
      <c r="H1038" s="153"/>
      <c r="I1038" s="163">
        <f t="shared" si="638"/>
        <v>0</v>
      </c>
      <c r="J1038" s="163"/>
      <c r="K1038" s="163"/>
      <c r="L1038" s="187">
        <f t="shared" si="639"/>
        <v>0</v>
      </c>
      <c r="M1038" s="112"/>
      <c r="N1038" s="39"/>
      <c r="O1038" s="184"/>
      <c r="P1038" s="180">
        <f>SUM($E1038,M1038:O1038)</f>
        <v>0</v>
      </c>
      <c r="Q1038" s="163"/>
      <c r="R1038" s="163"/>
      <c r="S1038" s="188">
        <f>SUM(P1038:R1038)</f>
        <v>0</v>
      </c>
      <c r="T1038" s="112"/>
      <c r="U1038" s="39"/>
      <c r="V1038" s="184"/>
      <c r="W1038" s="180">
        <f t="shared" si="632"/>
        <v>0</v>
      </c>
      <c r="X1038" s="149"/>
      <c r="Y1038" s="153"/>
      <c r="Z1038" s="163"/>
      <c r="AA1038" s="184">
        <f t="shared" si="633"/>
        <v>0</v>
      </c>
      <c r="AB1038" s="422">
        <f t="shared" si="637"/>
        <v>1029</v>
      </c>
    </row>
    <row r="1039" spans="1:28" customFormat="1">
      <c r="A1039" s="12">
        <f t="shared" si="636"/>
        <v>1030</v>
      </c>
      <c r="B1039" s="7"/>
      <c r="C1039" s="162"/>
      <c r="D1039" s="190" t="s">
        <v>752</v>
      </c>
      <c r="E1039" s="180"/>
      <c r="F1039" s="112"/>
      <c r="G1039" s="39"/>
      <c r="H1039" s="153"/>
      <c r="I1039" s="163">
        <f t="shared" si="638"/>
        <v>0</v>
      </c>
      <c r="J1039" s="163"/>
      <c r="K1039" s="163"/>
      <c r="L1039" s="187">
        <f t="shared" si="639"/>
        <v>0</v>
      </c>
      <c r="M1039" s="112"/>
      <c r="N1039" s="39"/>
      <c r="O1039" s="184"/>
      <c r="P1039" s="180">
        <f>SUM($E1039,M1039:O1039)</f>
        <v>0</v>
      </c>
      <c r="Q1039" s="163"/>
      <c r="R1039" s="163"/>
      <c r="S1039" s="188">
        <f>SUM(P1039:R1039)</f>
        <v>0</v>
      </c>
      <c r="T1039" s="112"/>
      <c r="U1039" s="39"/>
      <c r="V1039" s="184"/>
      <c r="W1039" s="180">
        <f t="shared" si="632"/>
        <v>0</v>
      </c>
      <c r="X1039" s="149"/>
      <c r="Y1039" s="153"/>
      <c r="Z1039" s="163"/>
      <c r="AA1039" s="184">
        <f t="shared" si="633"/>
        <v>0</v>
      </c>
      <c r="AB1039" s="422">
        <f t="shared" si="637"/>
        <v>1030</v>
      </c>
    </row>
    <row r="1040" spans="1:28" customFormat="1">
      <c r="A1040" s="12">
        <f t="shared" si="636"/>
        <v>1031</v>
      </c>
      <c r="B1040" s="7"/>
      <c r="C1040" s="162"/>
      <c r="D1040" s="158" t="s">
        <v>750</v>
      </c>
      <c r="E1040" s="180"/>
      <c r="F1040" s="112"/>
      <c r="G1040" s="39"/>
      <c r="H1040" s="153"/>
      <c r="I1040" s="163">
        <f>SUM($E1040,F1040:H1040)</f>
        <v>0</v>
      </c>
      <c r="J1040" s="163"/>
      <c r="K1040" s="163">
        <v>50000</v>
      </c>
      <c r="L1040" s="187">
        <f t="shared" si="639"/>
        <v>50000</v>
      </c>
      <c r="M1040" s="112"/>
      <c r="N1040" s="39"/>
      <c r="O1040" s="184"/>
      <c r="P1040" s="180">
        <f>SUM($E1040,M1040:O1040)</f>
        <v>0</v>
      </c>
      <c r="Q1040" s="163"/>
      <c r="R1040" s="163">
        <v>50000</v>
      </c>
      <c r="S1040" s="188">
        <f>SUM(P1040:R1040)</f>
        <v>50000</v>
      </c>
      <c r="T1040" s="112"/>
      <c r="U1040" s="39"/>
      <c r="V1040" s="184"/>
      <c r="W1040" s="180">
        <f t="shared" si="632"/>
        <v>0</v>
      </c>
      <c r="X1040" s="149"/>
      <c r="Y1040" s="153"/>
      <c r="Z1040" s="163">
        <v>50000</v>
      </c>
      <c r="AA1040" s="184">
        <f t="shared" si="633"/>
        <v>50000</v>
      </c>
      <c r="AB1040" s="422">
        <f t="shared" si="637"/>
        <v>1031</v>
      </c>
    </row>
    <row r="1041" spans="1:28" s="1" customFormat="1">
      <c r="A1041" s="12">
        <f t="shared" si="636"/>
        <v>1032</v>
      </c>
      <c r="B1041" s="7"/>
      <c r="C1041" s="7"/>
      <c r="D1041" s="42"/>
      <c r="E1041" s="117"/>
      <c r="F1041" s="112"/>
      <c r="G1041" s="39"/>
      <c r="H1041" s="363"/>
      <c r="I1041" s="117">
        <f t="shared" ref="I1041" si="640">SUM($E1041,F1041:H1041)</f>
        <v>0</v>
      </c>
      <c r="J1041" s="117"/>
      <c r="K1041" s="117"/>
      <c r="L1041" s="15">
        <f t="shared" si="630"/>
        <v>0</v>
      </c>
      <c r="M1041" s="112"/>
      <c r="N1041" s="39"/>
      <c r="O1041" s="363"/>
      <c r="P1041" s="117">
        <f t="shared" ref="P1041" si="641">SUM($E1041,M1041:O1041)</f>
        <v>0</v>
      </c>
      <c r="Q1041" s="117"/>
      <c r="R1041" s="117"/>
      <c r="S1041" s="15">
        <f t="shared" si="631"/>
        <v>0</v>
      </c>
      <c r="T1041" s="112"/>
      <c r="U1041" s="39"/>
      <c r="V1041" s="363"/>
      <c r="W1041" s="117">
        <f t="shared" si="632"/>
        <v>0</v>
      </c>
      <c r="X1041" s="111"/>
      <c r="Y1041" s="363"/>
      <c r="Z1041" s="117"/>
      <c r="AA1041" s="363">
        <f t="shared" si="633"/>
        <v>0</v>
      </c>
      <c r="AB1041" s="422">
        <f t="shared" si="637"/>
        <v>1032</v>
      </c>
    </row>
    <row r="1042" spans="1:28" s="1" customFormat="1">
      <c r="A1042" s="12">
        <f t="shared" si="636"/>
        <v>1033</v>
      </c>
      <c r="B1042" s="7"/>
      <c r="C1042" s="7"/>
      <c r="D1042" s="54" t="s">
        <v>40</v>
      </c>
      <c r="E1042" s="314"/>
      <c r="F1042" s="488">
        <f t="shared" ref="F1042:AA1042" si="642">SUBTOTAL(9,F1024:F1041)</f>
        <v>4120000</v>
      </c>
      <c r="G1042" s="55">
        <f t="shared" si="642"/>
        <v>4360000</v>
      </c>
      <c r="H1042" s="285">
        <f t="shared" si="642"/>
        <v>0</v>
      </c>
      <c r="I1042" s="504">
        <f t="shared" si="642"/>
        <v>8480000</v>
      </c>
      <c r="J1042" s="504">
        <f t="shared" si="642"/>
        <v>295000</v>
      </c>
      <c r="K1042" s="504">
        <f t="shared" si="642"/>
        <v>50000</v>
      </c>
      <c r="L1042" s="56">
        <f t="shared" si="642"/>
        <v>8825000</v>
      </c>
      <c r="M1042" s="488">
        <f t="shared" si="642"/>
        <v>420000</v>
      </c>
      <c r="N1042" s="55">
        <f t="shared" si="642"/>
        <v>20560000</v>
      </c>
      <c r="O1042" s="285">
        <f t="shared" si="642"/>
        <v>0</v>
      </c>
      <c r="P1042" s="504">
        <f t="shared" si="642"/>
        <v>20980000</v>
      </c>
      <c r="Q1042" s="504">
        <f t="shared" si="642"/>
        <v>295000</v>
      </c>
      <c r="R1042" s="504">
        <f t="shared" si="642"/>
        <v>50000</v>
      </c>
      <c r="S1042" s="56">
        <f t="shared" si="642"/>
        <v>21325000</v>
      </c>
      <c r="T1042" s="488">
        <f t="shared" si="642"/>
        <v>420000</v>
      </c>
      <c r="U1042" s="55">
        <f t="shared" si="642"/>
        <v>20560000</v>
      </c>
      <c r="V1042" s="285">
        <f t="shared" si="642"/>
        <v>0</v>
      </c>
      <c r="W1042" s="504">
        <f t="shared" si="642"/>
        <v>20980000</v>
      </c>
      <c r="X1042" s="492">
        <f t="shared" si="642"/>
        <v>295000</v>
      </c>
      <c r="Y1042" s="478"/>
      <c r="Z1042" s="504">
        <f t="shared" si="642"/>
        <v>50000</v>
      </c>
      <c r="AA1042" s="478">
        <f t="shared" si="642"/>
        <v>21325000</v>
      </c>
      <c r="AB1042" s="422">
        <f t="shared" si="637"/>
        <v>1033</v>
      </c>
    </row>
    <row r="1043" spans="1:28" s="1" customFormat="1" ht="15.6" thickBot="1">
      <c r="A1043" s="12">
        <f t="shared" si="636"/>
        <v>1034</v>
      </c>
      <c r="B1043" s="22"/>
      <c r="C1043" s="22"/>
      <c r="D1043" s="23" t="s">
        <v>226</v>
      </c>
      <c r="E1043" s="303"/>
      <c r="F1043" s="476">
        <f>SUBTOTAL(9,F1022:F1042,$E1023:$E1023)</f>
        <v>56744576</v>
      </c>
      <c r="G1043" s="577"/>
      <c r="H1043" s="571"/>
      <c r="I1043" s="315">
        <f>SUBTOTAL(9,I1022:I1042)</f>
        <v>61104576</v>
      </c>
      <c r="J1043" s="315">
        <f>SUBTOTAL(9,J1022:J1042)</f>
        <v>19760015</v>
      </c>
      <c r="K1043" s="315">
        <f>SUBTOTAL(9,K1022:K1042)</f>
        <v>54661500</v>
      </c>
      <c r="L1043" s="561">
        <f>SUBTOTAL(9,L1022:L1042)</f>
        <v>135526091</v>
      </c>
      <c r="M1043" s="476">
        <f>SUBTOTAL(9,M1022:M1042,$E1023:$E1023)</f>
        <v>53044576</v>
      </c>
      <c r="N1043" s="577"/>
      <c r="O1043" s="571"/>
      <c r="P1043" s="315">
        <f>SUBTOTAL(9,P1022:P1042)</f>
        <v>73604576</v>
      </c>
      <c r="Q1043" s="315">
        <f>SUBTOTAL(9,Q1022:Q1042)</f>
        <v>19760015</v>
      </c>
      <c r="R1043" s="315">
        <f>SUBTOTAL(9,R1022:R1042)</f>
        <v>54661500</v>
      </c>
      <c r="S1043" s="561">
        <f>SUBTOTAL(9,S1022:S1042)</f>
        <v>148026091</v>
      </c>
      <c r="T1043" s="476">
        <f>SUBTOTAL(9,T1022:T1042,$E1023:$E1023)</f>
        <v>53044576</v>
      </c>
      <c r="U1043" s="386"/>
      <c r="V1043" s="477"/>
      <c r="W1043" s="315">
        <f>SUBTOTAL(9,W1022:W1042)</f>
        <v>73604576</v>
      </c>
      <c r="X1043" s="521">
        <f>SUBTOTAL(9,X1022:X1042)</f>
        <v>19760015</v>
      </c>
      <c r="Y1043" s="522"/>
      <c r="Z1043" s="534">
        <f>SUBTOTAL(9,Z1022:Z1042)</f>
        <v>54661500</v>
      </c>
      <c r="AA1043" s="522">
        <f>SUBTOTAL(9,AA1022:AA1042)</f>
        <v>148026091</v>
      </c>
      <c r="AB1043" s="422">
        <f t="shared" si="637"/>
        <v>1034</v>
      </c>
    </row>
    <row r="1044" spans="1:28" s="1" customFormat="1" ht="15.6" thickTop="1">
      <c r="A1044" s="12">
        <f t="shared" si="636"/>
        <v>1035</v>
      </c>
      <c r="B1044" s="7"/>
      <c r="C1044" s="7"/>
      <c r="D1044" s="25"/>
      <c r="E1044" s="304"/>
      <c r="F1044" s="425"/>
      <c r="G1044" s="26"/>
      <c r="H1044" s="424"/>
      <c r="I1044" s="117">
        <f t="shared" ref="I1044:I1054" si="643">SUM($E1044,F1044:H1044)</f>
        <v>0</v>
      </c>
      <c r="J1044" s="304"/>
      <c r="K1044" s="304"/>
      <c r="L1044" s="27">
        <f t="shared" ref="L1044:L1054" si="644">SUM(I1044:K1044)</f>
        <v>0</v>
      </c>
      <c r="M1044" s="425"/>
      <c r="N1044" s="26"/>
      <c r="O1044" s="424"/>
      <c r="P1044" s="117">
        <f t="shared" ref="P1044:P1054" si="645">SUM($E1044,M1044:O1044)</f>
        <v>0</v>
      </c>
      <c r="Q1044" s="304"/>
      <c r="R1044" s="304"/>
      <c r="S1044" s="27">
        <f t="shared" ref="S1044:S1054" si="646">SUM(P1044:R1044)</f>
        <v>0</v>
      </c>
      <c r="T1044" s="425"/>
      <c r="U1044" s="26"/>
      <c r="V1044" s="424"/>
      <c r="W1044" s="117">
        <f t="shared" ref="W1044:W1054" si="647">SUM($E1044,T1044:V1044)</f>
        <v>0</v>
      </c>
      <c r="X1044" s="426"/>
      <c r="Y1044" s="424"/>
      <c r="Z1044" s="304"/>
      <c r="AA1044" s="424">
        <f t="shared" ref="AA1044:AA1054" si="648">SUM(W1044:Z1044)</f>
        <v>0</v>
      </c>
      <c r="AB1044" s="422">
        <f t="shared" si="637"/>
        <v>1035</v>
      </c>
    </row>
    <row r="1045" spans="1:28" customFormat="1">
      <c r="A1045" s="12">
        <f t="shared" si="636"/>
        <v>1036</v>
      </c>
      <c r="B1045" s="7" t="s">
        <v>227</v>
      </c>
      <c r="C1045" s="162">
        <v>51</v>
      </c>
      <c r="D1045" s="146" t="s">
        <v>228</v>
      </c>
      <c r="E1045" s="180"/>
      <c r="F1045" s="132"/>
      <c r="G1045" s="129"/>
      <c r="H1045" s="153"/>
      <c r="I1045" s="163">
        <f t="shared" si="643"/>
        <v>0</v>
      </c>
      <c r="J1045" s="163">
        <v>18000</v>
      </c>
      <c r="K1045" s="163">
        <v>405150</v>
      </c>
      <c r="L1045" s="187">
        <f t="shared" si="644"/>
        <v>423150</v>
      </c>
      <c r="M1045" s="133"/>
      <c r="N1045" s="6"/>
      <c r="O1045" s="184"/>
      <c r="P1045" s="180">
        <f t="shared" si="645"/>
        <v>0</v>
      </c>
      <c r="Q1045" s="163">
        <v>18000</v>
      </c>
      <c r="R1045" s="163">
        <v>405150</v>
      </c>
      <c r="S1045" s="188">
        <f t="shared" si="646"/>
        <v>423150</v>
      </c>
      <c r="T1045" s="133"/>
      <c r="U1045" s="6"/>
      <c r="V1045" s="184"/>
      <c r="W1045" s="180">
        <f t="shared" si="647"/>
        <v>0</v>
      </c>
      <c r="X1045" s="149">
        <v>18000</v>
      </c>
      <c r="Y1045" s="153"/>
      <c r="Z1045" s="163">
        <v>405150</v>
      </c>
      <c r="AA1045" s="184">
        <f t="shared" si="648"/>
        <v>423150</v>
      </c>
      <c r="AB1045" s="422">
        <f t="shared" si="637"/>
        <v>1036</v>
      </c>
    </row>
    <row r="1046" spans="1:28" s="1" customFormat="1">
      <c r="A1046" s="12">
        <f t="shared" si="636"/>
        <v>1037</v>
      </c>
      <c r="B1046" s="7"/>
      <c r="C1046" s="7"/>
      <c r="D1046" s="32" t="s">
        <v>61</v>
      </c>
      <c r="E1046" s="117"/>
      <c r="F1046" s="406"/>
      <c r="G1046" s="6"/>
      <c r="H1046" s="363"/>
      <c r="I1046" s="117">
        <f t="shared" si="643"/>
        <v>0</v>
      </c>
      <c r="J1046" s="117"/>
      <c r="K1046" s="117"/>
      <c r="L1046" s="15">
        <f t="shared" si="644"/>
        <v>0</v>
      </c>
      <c r="M1046" s="406"/>
      <c r="N1046" s="6"/>
      <c r="O1046" s="363"/>
      <c r="P1046" s="117">
        <f t="shared" si="645"/>
        <v>0</v>
      </c>
      <c r="Q1046" s="117"/>
      <c r="R1046" s="117"/>
      <c r="S1046" s="15">
        <f t="shared" si="646"/>
        <v>0</v>
      </c>
      <c r="T1046" s="406"/>
      <c r="U1046" s="6"/>
      <c r="V1046" s="363"/>
      <c r="W1046" s="117">
        <f t="shared" si="647"/>
        <v>0</v>
      </c>
      <c r="X1046" s="111"/>
      <c r="Y1046" s="363"/>
      <c r="Z1046" s="117"/>
      <c r="AA1046" s="363">
        <f t="shared" si="648"/>
        <v>0</v>
      </c>
      <c r="AB1046" s="422">
        <f t="shared" si="637"/>
        <v>1037</v>
      </c>
    </row>
    <row r="1047" spans="1:28" s="1" customFormat="1">
      <c r="A1047" s="12">
        <f t="shared" si="636"/>
        <v>1038</v>
      </c>
      <c r="B1047" s="7"/>
      <c r="C1047" s="7"/>
      <c r="D1047" s="21"/>
      <c r="E1047" s="117"/>
      <c r="F1047" s="406"/>
      <c r="G1047" s="6"/>
      <c r="H1047" s="363"/>
      <c r="I1047" s="117">
        <f t="shared" si="643"/>
        <v>0</v>
      </c>
      <c r="J1047" s="117"/>
      <c r="K1047" s="117"/>
      <c r="L1047" s="15">
        <f t="shared" si="644"/>
        <v>0</v>
      </c>
      <c r="M1047" s="406"/>
      <c r="N1047" s="6"/>
      <c r="O1047" s="363"/>
      <c r="P1047" s="117">
        <f t="shared" si="645"/>
        <v>0</v>
      </c>
      <c r="Q1047" s="117"/>
      <c r="R1047" s="117"/>
      <c r="S1047" s="15">
        <f t="shared" si="646"/>
        <v>0</v>
      </c>
      <c r="T1047" s="406"/>
      <c r="U1047" s="6"/>
      <c r="V1047" s="363"/>
      <c r="W1047" s="117">
        <f t="shared" si="647"/>
        <v>0</v>
      </c>
      <c r="X1047" s="111"/>
      <c r="Y1047" s="363"/>
      <c r="Z1047" s="117"/>
      <c r="AA1047" s="363">
        <f t="shared" si="648"/>
        <v>0</v>
      </c>
      <c r="AB1047" s="422">
        <f t="shared" si="637"/>
        <v>1038</v>
      </c>
    </row>
    <row r="1048" spans="1:28" s="1" customFormat="1">
      <c r="A1048" s="12">
        <f t="shared" si="636"/>
        <v>1039</v>
      </c>
      <c r="B1048" s="7"/>
      <c r="C1048" s="7"/>
      <c r="D1048" s="42"/>
      <c r="E1048" s="117"/>
      <c r="F1048" s="112"/>
      <c r="G1048" s="39"/>
      <c r="H1048" s="363"/>
      <c r="I1048" s="117">
        <f t="shared" si="643"/>
        <v>0</v>
      </c>
      <c r="J1048" s="117"/>
      <c r="K1048" s="117"/>
      <c r="L1048" s="15">
        <f t="shared" si="644"/>
        <v>0</v>
      </c>
      <c r="M1048" s="112"/>
      <c r="N1048" s="39"/>
      <c r="O1048" s="363"/>
      <c r="P1048" s="117">
        <f t="shared" si="645"/>
        <v>0</v>
      </c>
      <c r="Q1048" s="117"/>
      <c r="R1048" s="117"/>
      <c r="S1048" s="15">
        <f t="shared" si="646"/>
        <v>0</v>
      </c>
      <c r="T1048" s="112"/>
      <c r="U1048" s="39"/>
      <c r="V1048" s="363"/>
      <c r="W1048" s="117">
        <f t="shared" si="647"/>
        <v>0</v>
      </c>
      <c r="X1048" s="111"/>
      <c r="Y1048" s="363"/>
      <c r="Z1048" s="117"/>
      <c r="AA1048" s="363">
        <f t="shared" si="648"/>
        <v>0</v>
      </c>
      <c r="AB1048" s="422">
        <f t="shared" si="637"/>
        <v>1039</v>
      </c>
    </row>
    <row r="1049" spans="1:28" s="1" customFormat="1">
      <c r="A1049" s="12">
        <f t="shared" si="636"/>
        <v>1040</v>
      </c>
      <c r="B1049" s="7"/>
      <c r="C1049" s="7"/>
      <c r="D1049" s="32" t="s">
        <v>62</v>
      </c>
      <c r="E1049" s="117"/>
      <c r="F1049" s="133"/>
      <c r="G1049" s="28"/>
      <c r="H1049" s="363"/>
      <c r="I1049" s="117">
        <f t="shared" si="643"/>
        <v>0</v>
      </c>
      <c r="J1049" s="117"/>
      <c r="K1049" s="117"/>
      <c r="L1049" s="15">
        <f t="shared" si="644"/>
        <v>0</v>
      </c>
      <c r="M1049" s="133"/>
      <c r="N1049" s="28"/>
      <c r="O1049" s="363"/>
      <c r="P1049" s="117">
        <f t="shared" si="645"/>
        <v>0</v>
      </c>
      <c r="Q1049" s="117"/>
      <c r="R1049" s="117"/>
      <c r="S1049" s="15">
        <f t="shared" si="646"/>
        <v>0</v>
      </c>
      <c r="T1049" s="133"/>
      <c r="U1049" s="28"/>
      <c r="V1049" s="363"/>
      <c r="W1049" s="117">
        <f t="shared" si="647"/>
        <v>0</v>
      </c>
      <c r="X1049" s="111"/>
      <c r="Y1049" s="363"/>
      <c r="Z1049" s="117"/>
      <c r="AA1049" s="363">
        <f t="shared" si="648"/>
        <v>0</v>
      </c>
      <c r="AB1049" s="422">
        <f t="shared" si="637"/>
        <v>1040</v>
      </c>
    </row>
    <row r="1050" spans="1:28" s="1" customFormat="1">
      <c r="A1050" s="12">
        <f t="shared" si="636"/>
        <v>1041</v>
      </c>
      <c r="B1050" s="7"/>
      <c r="C1050" s="7"/>
      <c r="D1050" s="42"/>
      <c r="E1050" s="117"/>
      <c r="F1050" s="406"/>
      <c r="G1050" s="6"/>
      <c r="H1050" s="363"/>
      <c r="I1050" s="117">
        <f t="shared" si="643"/>
        <v>0</v>
      </c>
      <c r="J1050" s="117"/>
      <c r="K1050" s="117"/>
      <c r="L1050" s="15">
        <f t="shared" si="644"/>
        <v>0</v>
      </c>
      <c r="M1050" s="406"/>
      <c r="N1050" s="6"/>
      <c r="O1050" s="363"/>
      <c r="P1050" s="117">
        <f t="shared" si="645"/>
        <v>0</v>
      </c>
      <c r="Q1050" s="117"/>
      <c r="R1050" s="117"/>
      <c r="S1050" s="15">
        <f t="shared" si="646"/>
        <v>0</v>
      </c>
      <c r="T1050" s="406"/>
      <c r="U1050" s="6"/>
      <c r="V1050" s="363"/>
      <c r="W1050" s="117">
        <f t="shared" si="647"/>
        <v>0</v>
      </c>
      <c r="X1050" s="111"/>
      <c r="Y1050" s="363"/>
      <c r="Z1050" s="117"/>
      <c r="AA1050" s="363">
        <f t="shared" si="648"/>
        <v>0</v>
      </c>
      <c r="AB1050" s="422">
        <f t="shared" si="637"/>
        <v>1041</v>
      </c>
    </row>
    <row r="1051" spans="1:28" s="1" customFormat="1">
      <c r="A1051" s="12">
        <f t="shared" si="636"/>
        <v>1042</v>
      </c>
      <c r="B1051" s="7"/>
      <c r="C1051" s="7"/>
      <c r="D1051" s="42"/>
      <c r="E1051" s="117"/>
      <c r="F1051" s="112"/>
      <c r="G1051" s="39"/>
      <c r="H1051" s="363"/>
      <c r="I1051" s="117">
        <f t="shared" si="643"/>
        <v>0</v>
      </c>
      <c r="J1051" s="117"/>
      <c r="K1051" s="117"/>
      <c r="L1051" s="15">
        <f t="shared" si="644"/>
        <v>0</v>
      </c>
      <c r="M1051" s="112"/>
      <c r="N1051" s="39"/>
      <c r="O1051" s="363"/>
      <c r="P1051" s="117">
        <f t="shared" si="645"/>
        <v>0</v>
      </c>
      <c r="Q1051" s="117"/>
      <c r="R1051" s="117"/>
      <c r="S1051" s="15">
        <f t="shared" si="646"/>
        <v>0</v>
      </c>
      <c r="T1051" s="112"/>
      <c r="U1051" s="39"/>
      <c r="V1051" s="363"/>
      <c r="W1051" s="117">
        <f t="shared" si="647"/>
        <v>0</v>
      </c>
      <c r="X1051" s="111"/>
      <c r="Y1051" s="363"/>
      <c r="Z1051" s="117"/>
      <c r="AA1051" s="363">
        <f t="shared" si="648"/>
        <v>0</v>
      </c>
      <c r="AB1051" s="422">
        <f t="shared" si="637"/>
        <v>1042</v>
      </c>
    </row>
    <row r="1052" spans="1:28" s="1" customFormat="1">
      <c r="A1052" s="12">
        <f t="shared" si="636"/>
        <v>1043</v>
      </c>
      <c r="B1052" s="7"/>
      <c r="C1052" s="7"/>
      <c r="D1052" s="53" t="s">
        <v>63</v>
      </c>
      <c r="E1052" s="117"/>
      <c r="F1052" s="112"/>
      <c r="G1052" s="39"/>
      <c r="H1052" s="363"/>
      <c r="I1052" s="117">
        <f t="shared" si="643"/>
        <v>0</v>
      </c>
      <c r="J1052" s="117"/>
      <c r="K1052" s="117"/>
      <c r="L1052" s="15">
        <f t="shared" si="644"/>
        <v>0</v>
      </c>
      <c r="M1052" s="112"/>
      <c r="N1052" s="39"/>
      <c r="O1052" s="363"/>
      <c r="P1052" s="117">
        <f t="shared" si="645"/>
        <v>0</v>
      </c>
      <c r="Q1052" s="117"/>
      <c r="R1052" s="117"/>
      <c r="S1052" s="15">
        <f t="shared" si="646"/>
        <v>0</v>
      </c>
      <c r="T1052" s="112"/>
      <c r="U1052" s="39"/>
      <c r="V1052" s="363"/>
      <c r="W1052" s="117">
        <f t="shared" si="647"/>
        <v>0</v>
      </c>
      <c r="X1052" s="111"/>
      <c r="Y1052" s="363"/>
      <c r="Z1052" s="117"/>
      <c r="AA1052" s="363">
        <f t="shared" si="648"/>
        <v>0</v>
      </c>
      <c r="AB1052" s="422">
        <f t="shared" si="637"/>
        <v>1043</v>
      </c>
    </row>
    <row r="1053" spans="1:28" s="1" customFormat="1">
      <c r="A1053" s="12">
        <f t="shared" si="636"/>
        <v>1044</v>
      </c>
      <c r="B1053" s="7"/>
      <c r="C1053" s="7"/>
      <c r="D1053" s="42"/>
      <c r="E1053" s="117"/>
      <c r="F1053" s="112"/>
      <c r="G1053" s="39"/>
      <c r="H1053" s="363"/>
      <c r="I1053" s="117">
        <f t="shared" si="643"/>
        <v>0</v>
      </c>
      <c r="J1053" s="117"/>
      <c r="K1053" s="117"/>
      <c r="L1053" s="15">
        <f t="shared" si="644"/>
        <v>0</v>
      </c>
      <c r="M1053" s="112"/>
      <c r="N1053" s="39"/>
      <c r="O1053" s="363"/>
      <c r="P1053" s="117">
        <f t="shared" si="645"/>
        <v>0</v>
      </c>
      <c r="Q1053" s="117"/>
      <c r="R1053" s="117"/>
      <c r="S1053" s="15">
        <f t="shared" si="646"/>
        <v>0</v>
      </c>
      <c r="T1053" s="112"/>
      <c r="U1053" s="39"/>
      <c r="V1053" s="363"/>
      <c r="W1053" s="117">
        <f t="shared" si="647"/>
        <v>0</v>
      </c>
      <c r="X1053" s="111"/>
      <c r="Y1053" s="363"/>
      <c r="Z1053" s="117"/>
      <c r="AA1053" s="363">
        <f t="shared" si="648"/>
        <v>0</v>
      </c>
      <c r="AB1053" s="422">
        <f t="shared" si="637"/>
        <v>1044</v>
      </c>
    </row>
    <row r="1054" spans="1:28" s="1" customFormat="1">
      <c r="A1054" s="12">
        <f t="shared" si="636"/>
        <v>1045</v>
      </c>
      <c r="B1054" s="7"/>
      <c r="C1054" s="7"/>
      <c r="D1054" s="54" t="s">
        <v>229</v>
      </c>
      <c r="E1054" s="314"/>
      <c r="F1054" s="110"/>
      <c r="G1054" s="57"/>
      <c r="H1054" s="489"/>
      <c r="I1054" s="117">
        <f t="shared" si="643"/>
        <v>0</v>
      </c>
      <c r="J1054" s="314"/>
      <c r="K1054" s="314"/>
      <c r="L1054" s="15">
        <f t="shared" si="644"/>
        <v>0</v>
      </c>
      <c r="M1054" s="110"/>
      <c r="N1054" s="57"/>
      <c r="O1054" s="489"/>
      <c r="P1054" s="117">
        <f t="shared" si="645"/>
        <v>0</v>
      </c>
      <c r="Q1054" s="314"/>
      <c r="R1054" s="314"/>
      <c r="S1054" s="15">
        <f t="shared" si="646"/>
        <v>0</v>
      </c>
      <c r="T1054" s="110"/>
      <c r="U1054" s="57"/>
      <c r="V1054" s="489"/>
      <c r="W1054" s="117">
        <f t="shared" si="647"/>
        <v>0</v>
      </c>
      <c r="X1054" s="520"/>
      <c r="Y1054" s="489"/>
      <c r="Z1054" s="314"/>
      <c r="AA1054" s="363">
        <f t="shared" si="648"/>
        <v>0</v>
      </c>
      <c r="AB1054" s="422">
        <f t="shared" si="637"/>
        <v>1045</v>
      </c>
    </row>
    <row r="1055" spans="1:28" s="1" customFormat="1">
      <c r="A1055" s="12">
        <f t="shared" si="636"/>
        <v>1046</v>
      </c>
      <c r="B1055" s="7"/>
      <c r="C1055" s="7"/>
      <c r="D1055" s="54" t="s">
        <v>40</v>
      </c>
      <c r="E1055" s="314"/>
      <c r="F1055" s="488">
        <f>SUBTOTAL(9,F1046:F1054)</f>
        <v>0</v>
      </c>
      <c r="G1055" s="55">
        <f t="shared" ref="G1055:L1055" si="649">SUBTOTAL(9,G1046:G1054)</f>
        <v>0</v>
      </c>
      <c r="H1055" s="285">
        <f t="shared" si="649"/>
        <v>0</v>
      </c>
      <c r="I1055" s="504">
        <f t="shared" si="649"/>
        <v>0</v>
      </c>
      <c r="J1055" s="504">
        <f t="shared" si="649"/>
        <v>0</v>
      </c>
      <c r="K1055" s="504">
        <f t="shared" si="649"/>
        <v>0</v>
      </c>
      <c r="L1055" s="56">
        <f t="shared" si="649"/>
        <v>0</v>
      </c>
      <c r="M1055" s="488">
        <f>SUBTOTAL(9,M1046:M1054)</f>
        <v>0</v>
      </c>
      <c r="N1055" s="55">
        <f t="shared" ref="N1055:S1055" si="650">SUBTOTAL(9,N1046:N1054)</f>
        <v>0</v>
      </c>
      <c r="O1055" s="285">
        <f t="shared" si="650"/>
        <v>0</v>
      </c>
      <c r="P1055" s="504">
        <f t="shared" si="650"/>
        <v>0</v>
      </c>
      <c r="Q1055" s="504">
        <f t="shared" si="650"/>
        <v>0</v>
      </c>
      <c r="R1055" s="504">
        <f t="shared" si="650"/>
        <v>0</v>
      </c>
      <c r="S1055" s="56">
        <f t="shared" si="650"/>
        <v>0</v>
      </c>
      <c r="T1055" s="488">
        <f>SUBTOTAL(9,T1046:T1054)</f>
        <v>0</v>
      </c>
      <c r="U1055" s="55">
        <f t="shared" ref="U1055:AA1055" si="651">SUBTOTAL(9,U1046:U1054)</f>
        <v>0</v>
      </c>
      <c r="V1055" s="285">
        <f t="shared" si="651"/>
        <v>0</v>
      </c>
      <c r="W1055" s="504">
        <f t="shared" si="651"/>
        <v>0</v>
      </c>
      <c r="X1055" s="492">
        <f t="shared" si="651"/>
        <v>0</v>
      </c>
      <c r="Y1055" s="478"/>
      <c r="Z1055" s="504">
        <f t="shared" si="651"/>
        <v>0</v>
      </c>
      <c r="AA1055" s="478">
        <f t="shared" si="651"/>
        <v>0</v>
      </c>
      <c r="AB1055" s="422">
        <f t="shared" si="637"/>
        <v>1046</v>
      </c>
    </row>
    <row r="1056" spans="1:28" s="1" customFormat="1" ht="15.6" thickBot="1">
      <c r="A1056" s="12">
        <f t="shared" si="636"/>
        <v>1047</v>
      </c>
      <c r="B1056" s="22"/>
      <c r="C1056" s="22"/>
      <c r="D1056" s="23" t="s">
        <v>230</v>
      </c>
      <c r="E1056" s="303"/>
      <c r="F1056" s="476">
        <f>SUBTOTAL(9,F1044:F1055,$E1045)</f>
        <v>0</v>
      </c>
      <c r="G1056" s="561"/>
      <c r="H1056" s="571"/>
      <c r="I1056" s="315">
        <f>SUBTOTAL(9,I1044:I1055)</f>
        <v>0</v>
      </c>
      <c r="J1056" s="315">
        <f>SUBTOTAL(9,J1044:J1055)</f>
        <v>18000</v>
      </c>
      <c r="K1056" s="315">
        <f>SUBTOTAL(9,K1044:K1055)</f>
        <v>405150</v>
      </c>
      <c r="L1056" s="561">
        <f>SUBTOTAL(9,L1044:L1055)</f>
        <v>423150</v>
      </c>
      <c r="M1056" s="476">
        <f>SUBTOTAL(9,M1044:M1055,$E1045)</f>
        <v>0</v>
      </c>
      <c r="N1056" s="561"/>
      <c r="O1056" s="571"/>
      <c r="P1056" s="315">
        <f>SUBTOTAL(9,P1044:P1055)</f>
        <v>0</v>
      </c>
      <c r="Q1056" s="315">
        <f>SUBTOTAL(9,Q1044:Q1055)</f>
        <v>18000</v>
      </c>
      <c r="R1056" s="315">
        <f>SUBTOTAL(9,R1044:R1055)</f>
        <v>405150</v>
      </c>
      <c r="S1056" s="561">
        <f>SUBTOTAL(9,S1044:S1055)</f>
        <v>423150</v>
      </c>
      <c r="T1056" s="476">
        <f>SUBTOTAL(9,T1044:T1055,$E1045)</f>
        <v>0</v>
      </c>
      <c r="U1056" s="387"/>
      <c r="V1056" s="477"/>
      <c r="W1056" s="315">
        <f>SUBTOTAL(9,W1044:W1055)</f>
        <v>0</v>
      </c>
      <c r="X1056" s="521">
        <f>SUBTOTAL(9,X1044:X1055)</f>
        <v>18000</v>
      </c>
      <c r="Y1056" s="522"/>
      <c r="Z1056" s="534">
        <f>SUBTOTAL(9,Z1044:Z1055)</f>
        <v>405150</v>
      </c>
      <c r="AA1056" s="522">
        <f>SUBTOTAL(9,AA1044:AA1055)</f>
        <v>423150</v>
      </c>
      <c r="AB1056" s="422">
        <f t="shared" si="637"/>
        <v>1047</v>
      </c>
    </row>
    <row r="1057" spans="1:28" s="1" customFormat="1" ht="15.6" thickTop="1">
      <c r="A1057" s="12">
        <f t="shared" si="636"/>
        <v>1048</v>
      </c>
      <c r="B1057" s="7"/>
      <c r="C1057" s="7"/>
      <c r="D1057" s="25"/>
      <c r="E1057" s="304"/>
      <c r="F1057" s="425"/>
      <c r="G1057" s="26"/>
      <c r="H1057" s="424"/>
      <c r="I1057" s="117">
        <f t="shared" ref="I1057:I1064" si="652">SUM($E1057,F1057:H1057)</f>
        <v>0</v>
      </c>
      <c r="J1057" s="304"/>
      <c r="K1057" s="304"/>
      <c r="L1057" s="27">
        <f t="shared" ref="L1057:L1064" si="653">SUM(I1057:K1057)</f>
        <v>0</v>
      </c>
      <c r="M1057" s="425"/>
      <c r="N1057" s="26"/>
      <c r="O1057" s="424"/>
      <c r="P1057" s="117">
        <f t="shared" ref="P1057:P1064" si="654">SUM($E1057,M1057:O1057)</f>
        <v>0</v>
      </c>
      <c r="Q1057" s="304"/>
      <c r="R1057" s="304"/>
      <c r="S1057" s="27">
        <f t="shared" ref="S1057:S1064" si="655">SUM(P1057:R1057)</f>
        <v>0</v>
      </c>
      <c r="T1057" s="425"/>
      <c r="U1057" s="26"/>
      <c r="V1057" s="424"/>
      <c r="W1057" s="117">
        <f>SUM($E1057,T1057:V1057)</f>
        <v>0</v>
      </c>
      <c r="X1057" s="426"/>
      <c r="Y1057" s="424"/>
      <c r="Z1057" s="304"/>
      <c r="AA1057" s="424">
        <f t="shared" ref="AA1057:AA1064" si="656">SUM(W1057:Z1057)</f>
        <v>0</v>
      </c>
      <c r="AB1057" s="422">
        <f t="shared" si="637"/>
        <v>1048</v>
      </c>
    </row>
    <row r="1058" spans="1:28" customFormat="1">
      <c r="A1058" s="12">
        <f t="shared" si="636"/>
        <v>1049</v>
      </c>
      <c r="B1058" s="7" t="s">
        <v>231</v>
      </c>
      <c r="C1058" s="162">
        <v>52</v>
      </c>
      <c r="D1058" s="146" t="s">
        <v>753</v>
      </c>
      <c r="E1058" s="180"/>
      <c r="F1058" s="133"/>
      <c r="G1058" s="28"/>
      <c r="H1058" s="153"/>
      <c r="I1058" s="163">
        <f t="shared" ref="I1058:I1060" si="657">SUM($E1058, F1058:H1058)</f>
        <v>0</v>
      </c>
      <c r="J1058" s="163"/>
      <c r="K1058" s="163">
        <v>13836012</v>
      </c>
      <c r="L1058" s="187">
        <f t="shared" ref="L1058:L1060" si="658">SUM(I1058:K1058)</f>
        <v>13836012</v>
      </c>
      <c r="M1058" s="133"/>
      <c r="N1058" s="6"/>
      <c r="O1058" s="184"/>
      <c r="P1058" s="180">
        <f t="shared" ref="P1058:P1060" si="659">SUM($E1058, M1058:O1058)</f>
        <v>0</v>
      </c>
      <c r="Q1058" s="180"/>
      <c r="R1058" s="163">
        <v>13836012</v>
      </c>
      <c r="S1058" s="188">
        <f t="shared" ref="S1058:S1060" si="660">SUM(P1058:R1058)</f>
        <v>13836012</v>
      </c>
      <c r="T1058" s="133"/>
      <c r="U1058" s="6"/>
      <c r="V1058" s="184"/>
      <c r="W1058" s="180">
        <f>SUM($E1058, T1058:V1058)</f>
        <v>0</v>
      </c>
      <c r="X1058" s="321"/>
      <c r="Y1058" s="184"/>
      <c r="Z1058" s="163">
        <v>13836012</v>
      </c>
      <c r="AA1058" s="184">
        <f t="shared" si="656"/>
        <v>13836012</v>
      </c>
      <c r="AB1058" s="422">
        <f t="shared" si="637"/>
        <v>1049</v>
      </c>
    </row>
    <row r="1059" spans="1:28" customFormat="1">
      <c r="A1059" s="12">
        <f t="shared" si="636"/>
        <v>1050</v>
      </c>
      <c r="B1059" s="7"/>
      <c r="C1059" s="162"/>
      <c r="D1059" s="191" t="s">
        <v>434</v>
      </c>
      <c r="E1059" s="180"/>
      <c r="F1059" s="133"/>
      <c r="G1059" s="28"/>
      <c r="H1059" s="153"/>
      <c r="I1059" s="163">
        <f t="shared" si="657"/>
        <v>0</v>
      </c>
      <c r="J1059" s="163"/>
      <c r="K1059" s="163"/>
      <c r="L1059" s="187">
        <f t="shared" si="658"/>
        <v>0</v>
      </c>
      <c r="M1059" s="133"/>
      <c r="N1059" s="6"/>
      <c r="O1059" s="184"/>
      <c r="P1059" s="180">
        <f t="shared" si="659"/>
        <v>0</v>
      </c>
      <c r="Q1059" s="180"/>
      <c r="R1059" s="180"/>
      <c r="S1059" s="188">
        <f t="shared" si="660"/>
        <v>0</v>
      </c>
      <c r="T1059" s="133"/>
      <c r="U1059" s="6"/>
      <c r="V1059" s="184"/>
      <c r="W1059" s="180">
        <f>SUM($E1059, T1059:V1059)</f>
        <v>0</v>
      </c>
      <c r="X1059" s="321"/>
      <c r="Y1059" s="184"/>
      <c r="Z1059" s="180"/>
      <c r="AA1059" s="184">
        <f t="shared" si="656"/>
        <v>0</v>
      </c>
      <c r="AB1059" s="422">
        <f t="shared" si="637"/>
        <v>1050</v>
      </c>
    </row>
    <row r="1060" spans="1:28" customFormat="1">
      <c r="A1060" s="12">
        <f t="shared" si="636"/>
        <v>1051</v>
      </c>
      <c r="B1060" s="7"/>
      <c r="C1060" s="162"/>
      <c r="D1060" s="158" t="s">
        <v>754</v>
      </c>
      <c r="E1060" s="180"/>
      <c r="F1060" s="133"/>
      <c r="G1060" s="28"/>
      <c r="H1060" s="153"/>
      <c r="I1060" s="163">
        <f t="shared" si="657"/>
        <v>0</v>
      </c>
      <c r="J1060" s="163"/>
      <c r="K1060" s="163"/>
      <c r="L1060" s="187">
        <f t="shared" si="658"/>
        <v>0</v>
      </c>
      <c r="M1060" s="133"/>
      <c r="N1060" s="6">
        <v>750000</v>
      </c>
      <c r="O1060" s="184"/>
      <c r="P1060" s="180">
        <f t="shared" si="659"/>
        <v>750000</v>
      </c>
      <c r="Q1060" s="180"/>
      <c r="R1060" s="180"/>
      <c r="S1060" s="188">
        <f t="shared" si="660"/>
        <v>750000</v>
      </c>
      <c r="T1060" s="133"/>
      <c r="U1060" s="6">
        <v>750000</v>
      </c>
      <c r="V1060" s="184"/>
      <c r="W1060" s="180">
        <f>SUM($E1060, T1060:V1060)</f>
        <v>750000</v>
      </c>
      <c r="X1060" s="321"/>
      <c r="Y1060" s="184"/>
      <c r="Z1060" s="180"/>
      <c r="AA1060" s="184">
        <f t="shared" si="656"/>
        <v>750000</v>
      </c>
      <c r="AB1060" s="422">
        <f t="shared" si="637"/>
        <v>1051</v>
      </c>
    </row>
    <row r="1061" spans="1:28" s="1" customFormat="1">
      <c r="A1061" s="12">
        <f t="shared" si="636"/>
        <v>1052</v>
      </c>
      <c r="B1061" s="7"/>
      <c r="C1061" s="7"/>
      <c r="D1061" s="42"/>
      <c r="E1061" s="314"/>
      <c r="F1061" s="110"/>
      <c r="G1061" s="57"/>
      <c r="H1061" s="489"/>
      <c r="I1061" s="117">
        <f t="shared" si="652"/>
        <v>0</v>
      </c>
      <c r="J1061" s="314"/>
      <c r="K1061" s="314"/>
      <c r="L1061" s="15">
        <f t="shared" si="653"/>
        <v>0</v>
      </c>
      <c r="M1061" s="110"/>
      <c r="N1061" s="57"/>
      <c r="O1061" s="489"/>
      <c r="P1061" s="117">
        <f t="shared" si="654"/>
        <v>0</v>
      </c>
      <c r="Q1061" s="314"/>
      <c r="R1061" s="314"/>
      <c r="S1061" s="15">
        <f t="shared" si="655"/>
        <v>0</v>
      </c>
      <c r="T1061" s="110"/>
      <c r="U1061" s="57"/>
      <c r="V1061" s="489"/>
      <c r="W1061" s="117">
        <f>SUM($E1061,T1061:V1061)</f>
        <v>0</v>
      </c>
      <c r="X1061" s="520"/>
      <c r="Y1061" s="489"/>
      <c r="Z1061" s="314"/>
      <c r="AA1061" s="363">
        <f t="shared" si="656"/>
        <v>0</v>
      </c>
      <c r="AB1061" s="422">
        <f t="shared" si="637"/>
        <v>1052</v>
      </c>
    </row>
    <row r="1062" spans="1:28" s="1" customFormat="1">
      <c r="A1062" s="12">
        <f t="shared" si="636"/>
        <v>1053</v>
      </c>
      <c r="B1062" s="7"/>
      <c r="C1062" s="7"/>
      <c r="D1062" s="53" t="s">
        <v>63</v>
      </c>
      <c r="E1062" s="314"/>
      <c r="F1062" s="110"/>
      <c r="G1062" s="57"/>
      <c r="H1062" s="489"/>
      <c r="I1062" s="117">
        <f t="shared" si="652"/>
        <v>0</v>
      </c>
      <c r="J1062" s="314"/>
      <c r="K1062" s="314"/>
      <c r="L1062" s="15">
        <f t="shared" si="653"/>
        <v>0</v>
      </c>
      <c r="M1062" s="110"/>
      <c r="N1062" s="57"/>
      <c r="O1062" s="489"/>
      <c r="P1062" s="117">
        <f t="shared" si="654"/>
        <v>0</v>
      </c>
      <c r="Q1062" s="314"/>
      <c r="R1062" s="314"/>
      <c r="S1062" s="15">
        <f t="shared" si="655"/>
        <v>0</v>
      </c>
      <c r="T1062" s="110"/>
      <c r="U1062" s="57"/>
      <c r="V1062" s="489"/>
      <c r="W1062" s="117">
        <f>SUM($E1062,T1062:V1062)</f>
        <v>0</v>
      </c>
      <c r="X1062" s="520"/>
      <c r="Y1062" s="489"/>
      <c r="Z1062" s="314"/>
      <c r="AA1062" s="363">
        <f t="shared" si="656"/>
        <v>0</v>
      </c>
      <c r="AB1062" s="422">
        <f t="shared" si="637"/>
        <v>1053</v>
      </c>
    </row>
    <row r="1063" spans="1:28" s="1" customFormat="1">
      <c r="A1063" s="12">
        <f t="shared" si="636"/>
        <v>1054</v>
      </c>
      <c r="B1063" s="7"/>
      <c r="C1063" s="7"/>
      <c r="D1063" s="53"/>
      <c r="E1063" s="314"/>
      <c r="F1063" s="110"/>
      <c r="G1063" s="57"/>
      <c r="H1063" s="489"/>
      <c r="I1063" s="117"/>
      <c r="J1063" s="314"/>
      <c r="K1063" s="314"/>
      <c r="L1063" s="15"/>
      <c r="M1063" s="110"/>
      <c r="N1063" s="57"/>
      <c r="O1063" s="489"/>
      <c r="P1063" s="117"/>
      <c r="Q1063" s="314"/>
      <c r="R1063" s="314"/>
      <c r="S1063" s="15"/>
      <c r="T1063" s="110"/>
      <c r="U1063" s="57"/>
      <c r="V1063" s="489"/>
      <c r="W1063" s="117">
        <f>SUM($E1063,T1063:V1063)</f>
        <v>0</v>
      </c>
      <c r="X1063" s="520"/>
      <c r="Y1063" s="489"/>
      <c r="Z1063" s="314"/>
      <c r="AA1063" s="363">
        <f t="shared" si="656"/>
        <v>0</v>
      </c>
      <c r="AB1063" s="422">
        <f t="shared" si="637"/>
        <v>1054</v>
      </c>
    </row>
    <row r="1064" spans="1:28" s="1" customFormat="1">
      <c r="A1064" s="12">
        <f t="shared" si="636"/>
        <v>1055</v>
      </c>
      <c r="B1064" s="7"/>
      <c r="C1064" s="7"/>
      <c r="D1064" s="61"/>
      <c r="E1064" s="314"/>
      <c r="F1064" s="110"/>
      <c r="G1064" s="57"/>
      <c r="H1064" s="489"/>
      <c r="I1064" s="117">
        <f t="shared" si="652"/>
        <v>0</v>
      </c>
      <c r="J1064" s="314"/>
      <c r="K1064" s="314"/>
      <c r="L1064" s="15">
        <f t="shared" si="653"/>
        <v>0</v>
      </c>
      <c r="M1064" s="110"/>
      <c r="N1064" s="57"/>
      <c r="O1064" s="489"/>
      <c r="P1064" s="117">
        <f t="shared" si="654"/>
        <v>0</v>
      </c>
      <c r="Q1064" s="314"/>
      <c r="R1064" s="314"/>
      <c r="S1064" s="15">
        <f t="shared" si="655"/>
        <v>0</v>
      </c>
      <c r="T1064" s="110"/>
      <c r="U1064" s="57"/>
      <c r="V1064" s="489"/>
      <c r="W1064" s="117">
        <f>SUM($E1064,T1064:V1064)</f>
        <v>0</v>
      </c>
      <c r="X1064" s="520"/>
      <c r="Y1064" s="489"/>
      <c r="Z1064" s="314"/>
      <c r="AA1064" s="363">
        <f t="shared" si="656"/>
        <v>0</v>
      </c>
      <c r="AB1064" s="422">
        <f t="shared" si="637"/>
        <v>1055</v>
      </c>
    </row>
    <row r="1065" spans="1:28" s="1" customFormat="1">
      <c r="A1065" s="12">
        <f t="shared" si="636"/>
        <v>1056</v>
      </c>
      <c r="B1065" s="7"/>
      <c r="C1065" s="7"/>
      <c r="D1065" s="54" t="s">
        <v>40</v>
      </c>
      <c r="E1065" s="314"/>
      <c r="F1065" s="488">
        <f t="shared" ref="F1065:L1065" si="661">SUBTOTAL(9,F1059:F1064)</f>
        <v>0</v>
      </c>
      <c r="G1065" s="55">
        <f t="shared" si="661"/>
        <v>0</v>
      </c>
      <c r="H1065" s="285">
        <f t="shared" si="661"/>
        <v>0</v>
      </c>
      <c r="I1065" s="504">
        <f t="shared" si="661"/>
        <v>0</v>
      </c>
      <c r="J1065" s="504">
        <f t="shared" si="661"/>
        <v>0</v>
      </c>
      <c r="K1065" s="504">
        <f t="shared" si="661"/>
        <v>0</v>
      </c>
      <c r="L1065" s="56">
        <f t="shared" si="661"/>
        <v>0</v>
      </c>
      <c r="M1065" s="488">
        <f t="shared" ref="M1065:S1065" si="662">SUBTOTAL(9,M1059:M1064)</f>
        <v>0</v>
      </c>
      <c r="N1065" s="55">
        <f t="shared" si="662"/>
        <v>750000</v>
      </c>
      <c r="O1065" s="285">
        <f t="shared" si="662"/>
        <v>0</v>
      </c>
      <c r="P1065" s="504">
        <f t="shared" si="662"/>
        <v>750000</v>
      </c>
      <c r="Q1065" s="504">
        <f t="shared" si="662"/>
        <v>0</v>
      </c>
      <c r="R1065" s="504">
        <f t="shared" si="662"/>
        <v>0</v>
      </c>
      <c r="S1065" s="56">
        <f t="shared" si="662"/>
        <v>750000</v>
      </c>
      <c r="T1065" s="488">
        <f t="shared" ref="T1065:AA1065" si="663">SUBTOTAL(9,T1059:T1064)</f>
        <v>0</v>
      </c>
      <c r="U1065" s="55">
        <f t="shared" si="663"/>
        <v>750000</v>
      </c>
      <c r="V1065" s="285">
        <f t="shared" si="663"/>
        <v>0</v>
      </c>
      <c r="W1065" s="504">
        <f t="shared" si="663"/>
        <v>750000</v>
      </c>
      <c r="X1065" s="492">
        <f t="shared" si="663"/>
        <v>0</v>
      </c>
      <c r="Y1065" s="478"/>
      <c r="Z1065" s="504">
        <f t="shared" si="663"/>
        <v>0</v>
      </c>
      <c r="AA1065" s="478">
        <f t="shared" si="663"/>
        <v>750000</v>
      </c>
      <c r="AB1065" s="422">
        <f t="shared" si="637"/>
        <v>1056</v>
      </c>
    </row>
    <row r="1066" spans="1:28" s="1" customFormat="1" ht="15.6" thickBot="1">
      <c r="A1066" s="12">
        <f t="shared" si="636"/>
        <v>1057</v>
      </c>
      <c r="B1066" s="22"/>
      <c r="C1066" s="22"/>
      <c r="D1066" s="23" t="s">
        <v>232</v>
      </c>
      <c r="E1066" s="303"/>
      <c r="F1066" s="476">
        <f>SUBTOTAL(9,F1057:F1065,$E1058)</f>
        <v>0</v>
      </c>
      <c r="G1066" s="577"/>
      <c r="H1066" s="571"/>
      <c r="I1066" s="315">
        <f>SUBTOTAL(9,I1057:I1065)</f>
        <v>0</v>
      </c>
      <c r="J1066" s="315">
        <f>SUBTOTAL(9,J1057:J1065)</f>
        <v>0</v>
      </c>
      <c r="K1066" s="315">
        <f>SUBTOTAL(9,K1057:K1065)</f>
        <v>13836012</v>
      </c>
      <c r="L1066" s="561">
        <f>SUBTOTAL(9,L1057:L1065)</f>
        <v>13836012</v>
      </c>
      <c r="M1066" s="476">
        <f>SUBTOTAL(9,M1057:M1065,$E1058)</f>
        <v>0</v>
      </c>
      <c r="N1066" s="577"/>
      <c r="O1066" s="571"/>
      <c r="P1066" s="315">
        <f>SUBTOTAL(9,P1057:P1065)</f>
        <v>750000</v>
      </c>
      <c r="Q1066" s="315">
        <f>SUBTOTAL(9,Q1057:Q1065)</f>
        <v>0</v>
      </c>
      <c r="R1066" s="315">
        <f>SUBTOTAL(9,R1057:R1065)</f>
        <v>13836012</v>
      </c>
      <c r="S1066" s="561">
        <f>SUBTOTAL(9,S1057:S1065)</f>
        <v>14586012</v>
      </c>
      <c r="T1066" s="476">
        <f>SUBTOTAL(9,T1057:T1065,$E1058)</f>
        <v>0</v>
      </c>
      <c r="U1066" s="386"/>
      <c r="V1066" s="477"/>
      <c r="W1066" s="315">
        <f>SUBTOTAL(9,W1057:W1065)</f>
        <v>750000</v>
      </c>
      <c r="X1066" s="521">
        <f>SUBTOTAL(9,X1057:X1065)</f>
        <v>0</v>
      </c>
      <c r="Y1066" s="522"/>
      <c r="Z1066" s="534">
        <f>SUBTOTAL(9,Z1057:Z1065)</f>
        <v>13836012</v>
      </c>
      <c r="AA1066" s="522">
        <f>SUBTOTAL(9,AA1057:AA1065)</f>
        <v>14586012</v>
      </c>
      <c r="AB1066" s="422">
        <f t="shared" si="637"/>
        <v>1057</v>
      </c>
    </row>
    <row r="1067" spans="1:28" s="1" customFormat="1" ht="15.6" thickTop="1">
      <c r="A1067" s="12">
        <f t="shared" si="636"/>
        <v>1058</v>
      </c>
      <c r="B1067" s="7"/>
      <c r="C1067" s="7"/>
      <c r="D1067" s="25"/>
      <c r="E1067" s="304"/>
      <c r="F1067" s="425"/>
      <c r="G1067" s="26"/>
      <c r="H1067" s="424"/>
      <c r="I1067" s="117">
        <f>SUM($E1067,F1067:H1067)</f>
        <v>0</v>
      </c>
      <c r="J1067" s="304"/>
      <c r="K1067" s="304"/>
      <c r="L1067" s="27">
        <f>SUM(I1067:K1067)</f>
        <v>0</v>
      </c>
      <c r="M1067" s="425"/>
      <c r="N1067" s="26"/>
      <c r="O1067" s="424"/>
      <c r="P1067" s="117">
        <f>SUM($E1067,M1067:O1067)</f>
        <v>0</v>
      </c>
      <c r="Q1067" s="304"/>
      <c r="R1067" s="304"/>
      <c r="S1067" s="27">
        <f>SUM(P1067:R1067)</f>
        <v>0</v>
      </c>
      <c r="T1067" s="425"/>
      <c r="U1067" s="26"/>
      <c r="V1067" s="424"/>
      <c r="W1067" s="117">
        <f t="shared" ref="W1067:W1074" si="664">SUM($E1067,T1067:V1067)</f>
        <v>0</v>
      </c>
      <c r="X1067" s="426"/>
      <c r="Y1067" s="424"/>
      <c r="Z1067" s="304"/>
      <c r="AA1067" s="424">
        <f t="shared" ref="AA1067:AA1074" si="665">SUM(W1067:Z1067)</f>
        <v>0</v>
      </c>
      <c r="AB1067" s="422">
        <f t="shared" si="637"/>
        <v>1058</v>
      </c>
    </row>
    <row r="1068" spans="1:28" customFormat="1">
      <c r="A1068" s="12">
        <f t="shared" si="636"/>
        <v>1059</v>
      </c>
      <c r="B1068" s="7" t="s">
        <v>233</v>
      </c>
      <c r="C1068" s="162">
        <v>53</v>
      </c>
      <c r="D1068" s="146" t="s">
        <v>234</v>
      </c>
      <c r="E1068" s="163">
        <v>9070134</v>
      </c>
      <c r="F1068" s="606"/>
      <c r="G1068" s="292"/>
      <c r="H1068" s="153"/>
      <c r="I1068" s="163">
        <f t="shared" ref="I1068:I1073" si="666">SUM($E1068,F1068:H1068)</f>
        <v>9070134</v>
      </c>
      <c r="J1068" s="163"/>
      <c r="K1068" s="163">
        <v>2564400</v>
      </c>
      <c r="L1068" s="187">
        <f t="shared" ref="L1068:L1073" si="667">SUM(I1068:K1068)</f>
        <v>11634534</v>
      </c>
      <c r="M1068" s="149"/>
      <c r="N1068" s="188"/>
      <c r="O1068" s="184"/>
      <c r="P1068" s="180">
        <f t="shared" ref="P1068:P1073" si="668">SUM($E1068,M1068:O1068)</f>
        <v>9070134</v>
      </c>
      <c r="Q1068" s="180"/>
      <c r="R1068" s="163">
        <v>2564400</v>
      </c>
      <c r="S1068" s="188">
        <f t="shared" ref="S1068:S1073" si="669">SUM(P1068:R1068)</f>
        <v>11634534</v>
      </c>
      <c r="T1068" s="149"/>
      <c r="U1068" s="188"/>
      <c r="V1068" s="184"/>
      <c r="W1068" s="180">
        <f t="shared" si="664"/>
        <v>9070134</v>
      </c>
      <c r="X1068" s="321"/>
      <c r="Y1068" s="184"/>
      <c r="Z1068" s="163">
        <v>2564400</v>
      </c>
      <c r="AA1068" s="184">
        <f t="shared" si="665"/>
        <v>11634534</v>
      </c>
      <c r="AB1068" s="422">
        <f t="shared" si="637"/>
        <v>1059</v>
      </c>
    </row>
    <row r="1069" spans="1:28" customFormat="1">
      <c r="A1069" s="12">
        <f t="shared" si="636"/>
        <v>1060</v>
      </c>
      <c r="B1069" s="7"/>
      <c r="C1069" s="162"/>
      <c r="D1069" s="191" t="s">
        <v>434</v>
      </c>
      <c r="E1069" s="180"/>
      <c r="F1069" s="606"/>
      <c r="G1069" s="292"/>
      <c r="H1069" s="153"/>
      <c r="I1069" s="163">
        <f t="shared" si="666"/>
        <v>0</v>
      </c>
      <c r="J1069" s="163"/>
      <c r="K1069" s="163"/>
      <c r="L1069" s="187">
        <f t="shared" si="667"/>
        <v>0</v>
      </c>
      <c r="M1069" s="149"/>
      <c r="N1069" s="188"/>
      <c r="O1069" s="184"/>
      <c r="P1069" s="180">
        <f t="shared" si="668"/>
        <v>0</v>
      </c>
      <c r="Q1069" s="180"/>
      <c r="R1069" s="180"/>
      <c r="S1069" s="188">
        <f t="shared" si="669"/>
        <v>0</v>
      </c>
      <c r="T1069" s="149"/>
      <c r="U1069" s="188"/>
      <c r="V1069" s="184"/>
      <c r="W1069" s="180">
        <f t="shared" si="664"/>
        <v>0</v>
      </c>
      <c r="X1069" s="321"/>
      <c r="Y1069" s="184"/>
      <c r="Z1069" s="180"/>
      <c r="AA1069" s="184">
        <f t="shared" si="665"/>
        <v>0</v>
      </c>
      <c r="AB1069" s="422">
        <f t="shared" si="637"/>
        <v>1060</v>
      </c>
    </row>
    <row r="1070" spans="1:28" customFormat="1">
      <c r="A1070" s="12">
        <f t="shared" si="636"/>
        <v>1061</v>
      </c>
      <c r="B1070" s="7"/>
      <c r="C1070" s="162"/>
      <c r="D1070" s="158" t="s">
        <v>755</v>
      </c>
      <c r="E1070" s="163"/>
      <c r="F1070" s="132">
        <v>2000000</v>
      </c>
      <c r="G1070" s="129">
        <v>3000000</v>
      </c>
      <c r="H1070" s="153"/>
      <c r="I1070" s="163">
        <f t="shared" si="666"/>
        <v>5000000</v>
      </c>
      <c r="J1070" s="163"/>
      <c r="K1070" s="163"/>
      <c r="L1070" s="187">
        <f t="shared" si="667"/>
        <v>5000000</v>
      </c>
      <c r="M1070" s="133">
        <v>2000000</v>
      </c>
      <c r="N1070" s="6">
        <v>5000000</v>
      </c>
      <c r="O1070" s="184"/>
      <c r="P1070" s="180">
        <f t="shared" si="668"/>
        <v>7000000</v>
      </c>
      <c r="Q1070" s="180"/>
      <c r="R1070" s="180"/>
      <c r="S1070" s="188">
        <f t="shared" si="669"/>
        <v>7000000</v>
      </c>
      <c r="T1070" s="133">
        <v>2000000</v>
      </c>
      <c r="U1070" s="6">
        <v>5000000</v>
      </c>
      <c r="V1070" s="184"/>
      <c r="W1070" s="180">
        <f t="shared" si="664"/>
        <v>7000000</v>
      </c>
      <c r="X1070" s="321"/>
      <c r="Y1070" s="184"/>
      <c r="Z1070" s="180"/>
      <c r="AA1070" s="184">
        <f t="shared" si="665"/>
        <v>7000000</v>
      </c>
      <c r="AB1070" s="422">
        <f t="shared" si="637"/>
        <v>1061</v>
      </c>
    </row>
    <row r="1071" spans="1:28" customFormat="1">
      <c r="A1071" s="12">
        <f t="shared" si="636"/>
        <v>1062</v>
      </c>
      <c r="B1071" s="7"/>
      <c r="C1071" s="162"/>
      <c r="D1071" s="152"/>
      <c r="E1071" s="180"/>
      <c r="F1071" s="606"/>
      <c r="G1071" s="292"/>
      <c r="H1071" s="153"/>
      <c r="I1071" s="163">
        <f t="shared" si="666"/>
        <v>0</v>
      </c>
      <c r="J1071" s="163"/>
      <c r="K1071" s="163"/>
      <c r="L1071" s="187">
        <f t="shared" si="667"/>
        <v>0</v>
      </c>
      <c r="M1071" s="149"/>
      <c r="N1071" s="188"/>
      <c r="O1071" s="184"/>
      <c r="P1071" s="180">
        <f t="shared" si="668"/>
        <v>0</v>
      </c>
      <c r="Q1071" s="180"/>
      <c r="R1071" s="180"/>
      <c r="S1071" s="188">
        <f t="shared" si="669"/>
        <v>0</v>
      </c>
      <c r="T1071" s="149"/>
      <c r="U1071" s="188"/>
      <c r="V1071" s="184"/>
      <c r="W1071" s="180">
        <f t="shared" si="664"/>
        <v>0</v>
      </c>
      <c r="X1071" s="321"/>
      <c r="Y1071" s="184"/>
      <c r="Z1071" s="180"/>
      <c r="AA1071" s="184">
        <f t="shared" si="665"/>
        <v>0</v>
      </c>
      <c r="AB1071" s="422">
        <f t="shared" si="637"/>
        <v>1062</v>
      </c>
    </row>
    <row r="1072" spans="1:28" customFormat="1">
      <c r="A1072" s="12">
        <f t="shared" si="636"/>
        <v>1063</v>
      </c>
      <c r="B1072" s="7"/>
      <c r="C1072" s="162"/>
      <c r="D1072" s="217" t="s">
        <v>575</v>
      </c>
      <c r="E1072" s="180"/>
      <c r="F1072" s="606"/>
      <c r="G1072" s="292"/>
      <c r="H1072" s="153"/>
      <c r="I1072" s="163">
        <f t="shared" si="666"/>
        <v>0</v>
      </c>
      <c r="J1072" s="163"/>
      <c r="K1072" s="163"/>
      <c r="L1072" s="187">
        <f t="shared" si="667"/>
        <v>0</v>
      </c>
      <c r="M1072" s="149"/>
      <c r="N1072" s="188"/>
      <c r="O1072" s="184"/>
      <c r="P1072" s="180">
        <f t="shared" si="668"/>
        <v>0</v>
      </c>
      <c r="Q1072" s="180"/>
      <c r="R1072" s="180"/>
      <c r="S1072" s="188">
        <f t="shared" si="669"/>
        <v>0</v>
      </c>
      <c r="T1072" s="149"/>
      <c r="U1072" s="188"/>
      <c r="V1072" s="184"/>
      <c r="W1072" s="180">
        <f t="shared" si="664"/>
        <v>0</v>
      </c>
      <c r="X1072" s="321"/>
      <c r="Y1072" s="184"/>
      <c r="Z1072" s="180"/>
      <c r="AA1072" s="184">
        <f t="shared" si="665"/>
        <v>0</v>
      </c>
      <c r="AB1072" s="422">
        <f t="shared" si="637"/>
        <v>1063</v>
      </c>
    </row>
    <row r="1073" spans="1:28" customFormat="1">
      <c r="A1073" s="12">
        <f t="shared" si="636"/>
        <v>1064</v>
      </c>
      <c r="B1073" s="7"/>
      <c r="C1073" s="162"/>
      <c r="D1073" s="158"/>
      <c r="E1073" s="180"/>
      <c r="F1073" s="606"/>
      <c r="G1073" s="292"/>
      <c r="H1073" s="153"/>
      <c r="I1073" s="163">
        <f t="shared" si="666"/>
        <v>0</v>
      </c>
      <c r="J1073" s="163"/>
      <c r="K1073" s="163"/>
      <c r="L1073" s="187">
        <f t="shared" si="667"/>
        <v>0</v>
      </c>
      <c r="M1073" s="149"/>
      <c r="N1073" s="188"/>
      <c r="O1073" s="184"/>
      <c r="P1073" s="180">
        <f t="shared" si="668"/>
        <v>0</v>
      </c>
      <c r="Q1073" s="180"/>
      <c r="R1073" s="180"/>
      <c r="S1073" s="188">
        <f t="shared" si="669"/>
        <v>0</v>
      </c>
      <c r="T1073" s="149"/>
      <c r="U1073" s="188"/>
      <c r="V1073" s="184"/>
      <c r="W1073" s="180">
        <f t="shared" si="664"/>
        <v>0</v>
      </c>
      <c r="X1073" s="321"/>
      <c r="Y1073" s="184"/>
      <c r="Z1073" s="180"/>
      <c r="AA1073" s="184">
        <f t="shared" si="665"/>
        <v>0</v>
      </c>
      <c r="AB1073" s="422">
        <f t="shared" si="637"/>
        <v>1064</v>
      </c>
    </row>
    <row r="1074" spans="1:28" s="1" customFormat="1" ht="15.6">
      <c r="A1074" s="12">
        <f t="shared" si="636"/>
        <v>1065</v>
      </c>
      <c r="B1074" s="7"/>
      <c r="C1074" s="7"/>
      <c r="D1074" s="21"/>
      <c r="E1074" s="117"/>
      <c r="F1074" s="496"/>
      <c r="G1074" s="28"/>
      <c r="H1074" s="363"/>
      <c r="I1074" s="117">
        <f>SUM($E1074,F1074:H1074)</f>
        <v>0</v>
      </c>
      <c r="J1074" s="117"/>
      <c r="K1074" s="301"/>
      <c r="L1074" s="15">
        <f t="shared" ref="L1074" si="670">SUM(I1074:K1074)</f>
        <v>0</v>
      </c>
      <c r="M1074" s="496"/>
      <c r="N1074" s="28"/>
      <c r="O1074" s="363"/>
      <c r="P1074" s="117">
        <f>SUM($E1074,M1074:O1074)</f>
        <v>0</v>
      </c>
      <c r="Q1074" s="117"/>
      <c r="R1074" s="301"/>
      <c r="S1074" s="15">
        <f>SUM(P1074:R1074)</f>
        <v>0</v>
      </c>
      <c r="T1074" s="496"/>
      <c r="U1074" s="28"/>
      <c r="V1074" s="363"/>
      <c r="W1074" s="117">
        <f t="shared" si="664"/>
        <v>0</v>
      </c>
      <c r="X1074" s="111"/>
      <c r="Y1074" s="363"/>
      <c r="Z1074" s="301"/>
      <c r="AA1074" s="363">
        <f t="shared" si="665"/>
        <v>0</v>
      </c>
      <c r="AB1074" s="422">
        <f t="shared" si="637"/>
        <v>1065</v>
      </c>
    </row>
    <row r="1075" spans="1:28" s="1" customFormat="1">
      <c r="A1075" s="12">
        <f t="shared" si="636"/>
        <v>1066</v>
      </c>
      <c r="B1075" s="7"/>
      <c r="C1075" s="7"/>
      <c r="D1075" s="75" t="s">
        <v>40</v>
      </c>
      <c r="E1075" s="117"/>
      <c r="F1075" s="488">
        <f t="shared" ref="F1075:L1075" si="671">SUBTOTAL(9,F1072:F1074)</f>
        <v>0</v>
      </c>
      <c r="G1075" s="55">
        <f t="shared" si="671"/>
        <v>0</v>
      </c>
      <c r="H1075" s="285">
        <f t="shared" si="671"/>
        <v>0</v>
      </c>
      <c r="I1075" s="504">
        <f t="shared" si="671"/>
        <v>0</v>
      </c>
      <c r="J1075" s="504">
        <f t="shared" si="671"/>
        <v>0</v>
      </c>
      <c r="K1075" s="504">
        <f t="shared" si="671"/>
        <v>0</v>
      </c>
      <c r="L1075" s="56">
        <f t="shared" si="671"/>
        <v>0</v>
      </c>
      <c r="M1075" s="488">
        <f>SUBTOTAL(9,M1070:M1074)</f>
        <v>2000000</v>
      </c>
      <c r="N1075" s="55">
        <f>SUBTOTAL(9,N1070:N1074)</f>
        <v>5000000</v>
      </c>
      <c r="O1075" s="285">
        <f>SUBTOTAL(9,O1072:O1074)</f>
        <v>0</v>
      </c>
      <c r="P1075" s="504">
        <f>SUBTOTAL(9,P1070:P1074)</f>
        <v>7000000</v>
      </c>
      <c r="Q1075" s="504">
        <f>SUBTOTAL(9,Q1072:Q1074)</f>
        <v>0</v>
      </c>
      <c r="R1075" s="504">
        <f>SUBTOTAL(9,R1072:R1074)</f>
        <v>0</v>
      </c>
      <c r="S1075" s="56">
        <f>SUBTOTAL(9,S1070:S1074)</f>
        <v>7000000</v>
      </c>
      <c r="T1075" s="488">
        <f>SUBTOTAL(9,T1070:T1074)</f>
        <v>2000000</v>
      </c>
      <c r="U1075" s="55">
        <f>SUBTOTAL(9,U1070:U1074)</f>
        <v>5000000</v>
      </c>
      <c r="V1075" s="285">
        <f>SUBTOTAL(9,V1072:V1074)</f>
        <v>0</v>
      </c>
      <c r="W1075" s="504">
        <f>SUBTOTAL(9,W1069:W1074)</f>
        <v>7000000</v>
      </c>
      <c r="X1075" s="492">
        <f>SUBTOTAL(9,X1069:X1074)</f>
        <v>0</v>
      </c>
      <c r="Y1075" s="478"/>
      <c r="Z1075" s="504">
        <f>SUBTOTAL(9,Z1072:Z1074)</f>
        <v>0</v>
      </c>
      <c r="AA1075" s="478">
        <f>SUBTOTAL(9,AA1069:AA1074)</f>
        <v>7000000</v>
      </c>
      <c r="AB1075" s="422">
        <f t="shared" si="637"/>
        <v>1066</v>
      </c>
    </row>
    <row r="1076" spans="1:28" s="1" customFormat="1" ht="15.6" thickBot="1">
      <c r="A1076" s="12">
        <f t="shared" si="636"/>
        <v>1067</v>
      </c>
      <c r="B1076" s="22"/>
      <c r="C1076" s="22"/>
      <c r="D1076" s="23" t="s">
        <v>235</v>
      </c>
      <c r="E1076" s="303"/>
      <c r="F1076" s="476">
        <f>SUBTOTAL(9,F1067:F1075,$E1068)</f>
        <v>11070134</v>
      </c>
      <c r="G1076" s="561"/>
      <c r="H1076" s="571"/>
      <c r="I1076" s="315">
        <f>SUBTOTAL(9,I1067:I1075)</f>
        <v>14070134</v>
      </c>
      <c r="J1076" s="315">
        <f>SUBTOTAL(9,J1067:J1075)</f>
        <v>0</v>
      </c>
      <c r="K1076" s="315">
        <f>SUBTOTAL(9,K1067:K1075)</f>
        <v>2564400</v>
      </c>
      <c r="L1076" s="561">
        <f>SUBTOTAL(9,L1067:L1075)</f>
        <v>16634534</v>
      </c>
      <c r="M1076" s="476">
        <f>SUBTOTAL(9,M1067:M1075,$E1068)</f>
        <v>11070134</v>
      </c>
      <c r="N1076" s="561"/>
      <c r="O1076" s="571"/>
      <c r="P1076" s="315">
        <f>SUBTOTAL(9,P1067:P1075)</f>
        <v>16070134</v>
      </c>
      <c r="Q1076" s="315">
        <f>SUBTOTAL(9,Q1067:Q1075)</f>
        <v>0</v>
      </c>
      <c r="R1076" s="315">
        <f>SUBTOTAL(9,R1067:R1075)</f>
        <v>2564400</v>
      </c>
      <c r="S1076" s="561">
        <f>SUBTOTAL(9,S1067:S1075)</f>
        <v>18634534</v>
      </c>
      <c r="T1076" s="476">
        <f>SUBTOTAL(9,T1067:T1075,$E1068)</f>
        <v>11070134</v>
      </c>
      <c r="U1076" s="387"/>
      <c r="V1076" s="477"/>
      <c r="W1076" s="315">
        <f>SUBTOTAL(9,W1067:W1075)</f>
        <v>16070134</v>
      </c>
      <c r="X1076" s="521">
        <f>SUBTOTAL(9,X1067:X1075)</f>
        <v>0</v>
      </c>
      <c r="Y1076" s="522"/>
      <c r="Z1076" s="534">
        <f>SUBTOTAL(9,Z1067:Z1075)</f>
        <v>2564400</v>
      </c>
      <c r="AA1076" s="522">
        <f>SUBTOTAL(9,AA1067:AA1075)</f>
        <v>18634534</v>
      </c>
      <c r="AB1076" s="422">
        <f t="shared" si="637"/>
        <v>1067</v>
      </c>
    </row>
    <row r="1077" spans="1:28" s="1" customFormat="1" ht="15.6" thickTop="1">
      <c r="A1077" s="12">
        <f t="shared" si="636"/>
        <v>1068</v>
      </c>
      <c r="B1077" s="7"/>
      <c r="C1077" s="7"/>
      <c r="D1077" s="25"/>
      <c r="E1077" s="304"/>
      <c r="F1077" s="425"/>
      <c r="G1077" s="26"/>
      <c r="H1077" s="424"/>
      <c r="I1077" s="117">
        <f t="shared" ref="I1077:I1085" si="672">SUM($E1077,F1077:H1077)</f>
        <v>0</v>
      </c>
      <c r="J1077" s="304"/>
      <c r="K1077" s="304"/>
      <c r="L1077" s="27">
        <f t="shared" ref="L1077:L1085" si="673">SUM(I1077:K1077)</f>
        <v>0</v>
      </c>
      <c r="M1077" s="425"/>
      <c r="N1077" s="26"/>
      <c r="O1077" s="424"/>
      <c r="P1077" s="117">
        <f t="shared" ref="P1077:P1085" si="674">SUM($E1077,M1077:O1077)</f>
        <v>0</v>
      </c>
      <c r="Q1077" s="304"/>
      <c r="R1077" s="304"/>
      <c r="S1077" s="27">
        <f t="shared" ref="S1077:S1085" si="675">SUM(P1077:R1077)</f>
        <v>0</v>
      </c>
      <c r="T1077" s="425"/>
      <c r="U1077" s="26"/>
      <c r="V1077" s="424"/>
      <c r="W1077" s="117">
        <f t="shared" ref="W1077:W1085" si="676">SUM($E1077,T1077:V1077)</f>
        <v>0</v>
      </c>
      <c r="X1077" s="426"/>
      <c r="Y1077" s="424"/>
      <c r="Z1077" s="304"/>
      <c r="AA1077" s="424">
        <f t="shared" ref="AA1077:AA1085" si="677">SUM(W1077:Z1077)</f>
        <v>0</v>
      </c>
      <c r="AB1077" s="422">
        <f t="shared" si="637"/>
        <v>1068</v>
      </c>
    </row>
    <row r="1078" spans="1:28" customFormat="1">
      <c r="A1078" s="12">
        <f t="shared" si="636"/>
        <v>1069</v>
      </c>
      <c r="B1078" s="7" t="s">
        <v>236</v>
      </c>
      <c r="C1078" s="162">
        <v>54</v>
      </c>
      <c r="D1078" s="146" t="s">
        <v>237</v>
      </c>
      <c r="E1078" s="163">
        <v>22035656</v>
      </c>
      <c r="F1078" s="132"/>
      <c r="G1078" s="129"/>
      <c r="H1078" s="153"/>
      <c r="I1078" s="163">
        <f>SUM($E1078,F1078:H1078)</f>
        <v>22035656</v>
      </c>
      <c r="J1078" s="163">
        <v>700000</v>
      </c>
      <c r="K1078" s="163">
        <v>21394000</v>
      </c>
      <c r="L1078" s="187">
        <f>SUM(I1078:K1078)</f>
        <v>44129656</v>
      </c>
      <c r="M1078" s="133"/>
      <c r="N1078" s="6"/>
      <c r="O1078" s="184"/>
      <c r="P1078" s="180">
        <f t="shared" si="674"/>
        <v>22035656</v>
      </c>
      <c r="Q1078" s="163">
        <v>700000</v>
      </c>
      <c r="R1078" s="163">
        <v>21394000</v>
      </c>
      <c r="S1078" s="188">
        <f t="shared" si="675"/>
        <v>44129656</v>
      </c>
      <c r="T1078" s="133"/>
      <c r="U1078" s="6"/>
      <c r="V1078" s="184"/>
      <c r="W1078" s="180">
        <f t="shared" si="676"/>
        <v>22035656</v>
      </c>
      <c r="X1078" s="149">
        <v>700000</v>
      </c>
      <c r="Y1078" s="153"/>
      <c r="Z1078" s="163">
        <v>21394000</v>
      </c>
      <c r="AA1078" s="184">
        <f t="shared" si="677"/>
        <v>44129656</v>
      </c>
      <c r="AB1078" s="422">
        <f t="shared" si="637"/>
        <v>1069</v>
      </c>
    </row>
    <row r="1079" spans="1:28" customFormat="1">
      <c r="A1079" s="12">
        <f t="shared" si="636"/>
        <v>1070</v>
      </c>
      <c r="B1079" s="7"/>
      <c r="C1079" s="162"/>
      <c r="D1079" s="191" t="s">
        <v>434</v>
      </c>
      <c r="E1079" s="180"/>
      <c r="F1079" s="133"/>
      <c r="G1079" s="28"/>
      <c r="H1079" s="153"/>
      <c r="I1079" s="163">
        <f>SUM($E1079,F1079:H1079)</f>
        <v>0</v>
      </c>
      <c r="J1079" s="163"/>
      <c r="K1079" s="163"/>
      <c r="L1079" s="187">
        <f>SUM(I1079:K1079)</f>
        <v>0</v>
      </c>
      <c r="M1079" s="133"/>
      <c r="N1079" s="6"/>
      <c r="O1079" s="184"/>
      <c r="P1079" s="180">
        <f t="shared" si="674"/>
        <v>0</v>
      </c>
      <c r="Q1079" s="180"/>
      <c r="R1079" s="180"/>
      <c r="S1079" s="188">
        <f t="shared" si="675"/>
        <v>0</v>
      </c>
      <c r="T1079" s="133"/>
      <c r="U1079" s="6"/>
      <c r="V1079" s="184"/>
      <c r="W1079" s="180">
        <f t="shared" si="676"/>
        <v>0</v>
      </c>
      <c r="X1079" s="321"/>
      <c r="Y1079" s="184"/>
      <c r="Z1079" s="180"/>
      <c r="AA1079" s="184">
        <f t="shared" si="677"/>
        <v>0</v>
      </c>
      <c r="AB1079" s="422">
        <f t="shared" si="637"/>
        <v>1070</v>
      </c>
    </row>
    <row r="1080" spans="1:28" customFormat="1">
      <c r="A1080" s="12">
        <f t="shared" si="636"/>
        <v>1071</v>
      </c>
      <c r="B1080" s="7"/>
      <c r="C1080" s="162"/>
      <c r="D1080" s="158" t="s">
        <v>756</v>
      </c>
      <c r="E1080" s="163"/>
      <c r="F1080" s="132">
        <v>2000000</v>
      </c>
      <c r="G1080" s="129"/>
      <c r="H1080" s="153"/>
      <c r="I1080" s="163">
        <f>SUM($E1080,F1080:H1080)</f>
        <v>2000000</v>
      </c>
      <c r="J1080" s="163"/>
      <c r="K1080" s="163"/>
      <c r="L1080" s="187">
        <f>SUM(I1080:K1080)</f>
        <v>2000000</v>
      </c>
      <c r="M1080" s="133">
        <v>2000000</v>
      </c>
      <c r="N1080" s="6"/>
      <c r="O1080" s="184"/>
      <c r="P1080" s="180">
        <f t="shared" si="674"/>
        <v>2000000</v>
      </c>
      <c r="Q1080" s="180"/>
      <c r="R1080" s="180"/>
      <c r="S1080" s="188">
        <f t="shared" si="675"/>
        <v>2000000</v>
      </c>
      <c r="T1080" s="133">
        <v>2000000</v>
      </c>
      <c r="U1080" s="6"/>
      <c r="V1080" s="184"/>
      <c r="W1080" s="180">
        <f t="shared" si="676"/>
        <v>2000000</v>
      </c>
      <c r="X1080" s="321"/>
      <c r="Y1080" s="184"/>
      <c r="Z1080" s="180"/>
      <c r="AA1080" s="184">
        <f t="shared" si="677"/>
        <v>2000000</v>
      </c>
      <c r="AB1080" s="422">
        <f t="shared" si="637"/>
        <v>1071</v>
      </c>
    </row>
    <row r="1081" spans="1:28" customFormat="1">
      <c r="A1081" s="12">
        <f t="shared" si="636"/>
        <v>1072</v>
      </c>
      <c r="B1081" s="7"/>
      <c r="C1081" s="162"/>
      <c r="D1081" s="158" t="s">
        <v>757</v>
      </c>
      <c r="E1081" s="163"/>
      <c r="F1081" s="132"/>
      <c r="G1081" s="129">
        <v>4300000</v>
      </c>
      <c r="H1081" s="153"/>
      <c r="I1081" s="163">
        <f t="shared" ref="I1081:I1083" si="678">SUM($E1081,F1081:H1081)</f>
        <v>4300000</v>
      </c>
      <c r="J1081" s="163"/>
      <c r="K1081" s="163"/>
      <c r="L1081" s="187">
        <f t="shared" ref="L1081:L1083" si="679">SUM(I1081:K1081)</f>
        <v>4300000</v>
      </c>
      <c r="M1081" s="133"/>
      <c r="N1081" s="28">
        <v>4300000</v>
      </c>
      <c r="O1081" s="184"/>
      <c r="P1081" s="180">
        <f t="shared" si="674"/>
        <v>4300000</v>
      </c>
      <c r="Q1081" s="180"/>
      <c r="R1081" s="180"/>
      <c r="S1081" s="188">
        <f t="shared" si="675"/>
        <v>4300000</v>
      </c>
      <c r="T1081" s="133"/>
      <c r="U1081" s="28">
        <v>4300000</v>
      </c>
      <c r="V1081" s="184"/>
      <c r="W1081" s="180">
        <f t="shared" si="676"/>
        <v>4300000</v>
      </c>
      <c r="X1081" s="321"/>
      <c r="Y1081" s="184"/>
      <c r="Z1081" s="180"/>
      <c r="AA1081" s="184">
        <f t="shared" si="677"/>
        <v>4300000</v>
      </c>
      <c r="AB1081" s="422">
        <f t="shared" si="637"/>
        <v>1072</v>
      </c>
    </row>
    <row r="1082" spans="1:28" customFormat="1">
      <c r="A1082" s="12">
        <f t="shared" si="636"/>
        <v>1073</v>
      </c>
      <c r="B1082" s="7"/>
      <c r="C1082" s="162"/>
      <c r="D1082" s="146"/>
      <c r="E1082" s="180"/>
      <c r="F1082" s="133"/>
      <c r="G1082" s="28"/>
      <c r="H1082" s="153"/>
      <c r="I1082" s="163">
        <f t="shared" si="678"/>
        <v>0</v>
      </c>
      <c r="J1082" s="163"/>
      <c r="K1082" s="163"/>
      <c r="L1082" s="187">
        <f t="shared" si="679"/>
        <v>0</v>
      </c>
      <c r="M1082" s="133"/>
      <c r="N1082" s="6"/>
      <c r="O1082" s="184"/>
      <c r="P1082" s="180">
        <f t="shared" si="674"/>
        <v>0</v>
      </c>
      <c r="Q1082" s="180"/>
      <c r="R1082" s="180"/>
      <c r="S1082" s="188">
        <f t="shared" si="675"/>
        <v>0</v>
      </c>
      <c r="T1082" s="133"/>
      <c r="U1082" s="6"/>
      <c r="V1082" s="184"/>
      <c r="W1082" s="180">
        <f t="shared" si="676"/>
        <v>0</v>
      </c>
      <c r="X1082" s="321"/>
      <c r="Y1082" s="184"/>
      <c r="Z1082" s="180"/>
      <c r="AA1082" s="184">
        <f t="shared" si="677"/>
        <v>0</v>
      </c>
      <c r="AB1082" s="422">
        <f t="shared" si="637"/>
        <v>1073</v>
      </c>
    </row>
    <row r="1083" spans="1:28" customFormat="1">
      <c r="A1083" s="12">
        <f t="shared" si="636"/>
        <v>1074</v>
      </c>
      <c r="B1083" s="7"/>
      <c r="C1083" s="162"/>
      <c r="D1083" s="190" t="s">
        <v>575</v>
      </c>
      <c r="E1083" s="219"/>
      <c r="F1083" s="110"/>
      <c r="G1083" s="57"/>
      <c r="H1083" s="218"/>
      <c r="I1083" s="163">
        <f t="shared" si="678"/>
        <v>0</v>
      </c>
      <c r="J1083" s="219"/>
      <c r="K1083" s="219"/>
      <c r="L1083" s="187">
        <f t="shared" si="679"/>
        <v>0</v>
      </c>
      <c r="M1083" s="110"/>
      <c r="N1083" s="57"/>
      <c r="O1083" s="218"/>
      <c r="P1083" s="180">
        <f t="shared" si="674"/>
        <v>0</v>
      </c>
      <c r="Q1083" s="219"/>
      <c r="R1083" s="219"/>
      <c r="S1083" s="188">
        <f t="shared" si="675"/>
        <v>0</v>
      </c>
      <c r="T1083" s="110"/>
      <c r="U1083" s="57"/>
      <c r="V1083" s="218"/>
      <c r="W1083" s="180">
        <f t="shared" si="676"/>
        <v>0</v>
      </c>
      <c r="X1083" s="220"/>
      <c r="Y1083" s="218"/>
      <c r="Z1083" s="219"/>
      <c r="AA1083" s="184">
        <f t="shared" si="677"/>
        <v>0</v>
      </c>
      <c r="AB1083" s="422">
        <f t="shared" si="637"/>
        <v>1074</v>
      </c>
    </row>
    <row r="1084" spans="1:28" s="1" customFormat="1">
      <c r="A1084" s="12">
        <f t="shared" si="636"/>
        <v>1075</v>
      </c>
      <c r="B1084" s="7"/>
      <c r="C1084" s="7"/>
      <c r="D1084" s="53"/>
      <c r="E1084" s="314"/>
      <c r="F1084" s="110"/>
      <c r="G1084" s="57"/>
      <c r="H1084" s="489"/>
      <c r="I1084" s="117"/>
      <c r="J1084" s="314"/>
      <c r="K1084" s="314"/>
      <c r="L1084" s="15"/>
      <c r="M1084" s="110"/>
      <c r="N1084" s="57"/>
      <c r="O1084" s="489"/>
      <c r="P1084" s="117"/>
      <c r="Q1084" s="314"/>
      <c r="R1084" s="314"/>
      <c r="S1084" s="15"/>
      <c r="T1084" s="110"/>
      <c r="U1084" s="57"/>
      <c r="V1084" s="489"/>
      <c r="W1084" s="180">
        <f t="shared" si="676"/>
        <v>0</v>
      </c>
      <c r="X1084" s="520"/>
      <c r="Y1084" s="489"/>
      <c r="Z1084" s="314"/>
      <c r="AA1084" s="184">
        <f t="shared" si="677"/>
        <v>0</v>
      </c>
      <c r="AB1084" s="422">
        <f t="shared" si="637"/>
        <v>1075</v>
      </c>
    </row>
    <row r="1085" spans="1:28" s="1" customFormat="1">
      <c r="A1085" s="12">
        <f t="shared" si="636"/>
        <v>1076</v>
      </c>
      <c r="B1085" s="7"/>
      <c r="C1085" s="7"/>
      <c r="D1085" s="61"/>
      <c r="E1085" s="314"/>
      <c r="F1085" s="110"/>
      <c r="G1085" s="57"/>
      <c r="H1085" s="489"/>
      <c r="I1085" s="117">
        <f t="shared" si="672"/>
        <v>0</v>
      </c>
      <c r="J1085" s="314"/>
      <c r="K1085" s="314"/>
      <c r="L1085" s="15">
        <f t="shared" si="673"/>
        <v>0</v>
      </c>
      <c r="M1085" s="110"/>
      <c r="N1085" s="57"/>
      <c r="O1085" s="489"/>
      <c r="P1085" s="117">
        <f t="shared" si="674"/>
        <v>0</v>
      </c>
      <c r="Q1085" s="314"/>
      <c r="R1085" s="314"/>
      <c r="S1085" s="15">
        <f t="shared" si="675"/>
        <v>0</v>
      </c>
      <c r="T1085" s="110"/>
      <c r="U1085" s="57"/>
      <c r="V1085" s="489"/>
      <c r="W1085" s="117">
        <f t="shared" si="676"/>
        <v>0</v>
      </c>
      <c r="X1085" s="520"/>
      <c r="Y1085" s="489"/>
      <c r="Z1085" s="314"/>
      <c r="AA1085" s="363">
        <f t="shared" si="677"/>
        <v>0</v>
      </c>
      <c r="AB1085" s="422">
        <f t="shared" si="637"/>
        <v>1076</v>
      </c>
    </row>
    <row r="1086" spans="1:28" s="1" customFormat="1">
      <c r="A1086" s="12">
        <f t="shared" si="636"/>
        <v>1077</v>
      </c>
      <c r="B1086" s="7"/>
      <c r="C1086" s="7"/>
      <c r="D1086" s="54" t="s">
        <v>40</v>
      </c>
      <c r="E1086" s="314"/>
      <c r="F1086" s="488">
        <f t="shared" ref="F1086:L1086" si="680">SUBTOTAL(9,F1079:F1085)</f>
        <v>2000000</v>
      </c>
      <c r="G1086" s="55">
        <f t="shared" si="680"/>
        <v>4300000</v>
      </c>
      <c r="H1086" s="285">
        <f t="shared" si="680"/>
        <v>0</v>
      </c>
      <c r="I1086" s="504">
        <f t="shared" si="680"/>
        <v>6300000</v>
      </c>
      <c r="J1086" s="504">
        <f t="shared" si="680"/>
        <v>0</v>
      </c>
      <c r="K1086" s="504">
        <f t="shared" si="680"/>
        <v>0</v>
      </c>
      <c r="L1086" s="56">
        <f t="shared" si="680"/>
        <v>6300000</v>
      </c>
      <c r="M1086" s="488">
        <f t="shared" ref="M1086:S1086" si="681">SUBTOTAL(9,M1079:M1085)</f>
        <v>2000000</v>
      </c>
      <c r="N1086" s="55">
        <f t="shared" si="681"/>
        <v>4300000</v>
      </c>
      <c r="O1086" s="285">
        <f t="shared" si="681"/>
        <v>0</v>
      </c>
      <c r="P1086" s="504">
        <f t="shared" si="681"/>
        <v>6300000</v>
      </c>
      <c r="Q1086" s="504">
        <f t="shared" si="681"/>
        <v>0</v>
      </c>
      <c r="R1086" s="504">
        <f t="shared" si="681"/>
        <v>0</v>
      </c>
      <c r="S1086" s="56">
        <f t="shared" si="681"/>
        <v>6300000</v>
      </c>
      <c r="T1086" s="488">
        <f>SUBTOTAL(9,T1079:T1085)</f>
        <v>2000000</v>
      </c>
      <c r="U1086" s="55">
        <f>SUBTOTAL(9,U1079:U1085)</f>
        <v>4300000</v>
      </c>
      <c r="V1086" s="285">
        <f>SUBTOTAL(9,V1079:V1085)</f>
        <v>0</v>
      </c>
      <c r="W1086" s="504">
        <f>SUBTOTAL(9,W1079:W1085)</f>
        <v>6300000</v>
      </c>
      <c r="X1086" s="492">
        <f>SUBTOTAL(9,X1079:X1085)</f>
        <v>0</v>
      </c>
      <c r="Y1086" s="478"/>
      <c r="Z1086" s="504">
        <f>SUBTOTAL(9,Z1079:Z1085)</f>
        <v>0</v>
      </c>
      <c r="AA1086" s="478">
        <f>SUBTOTAL(9,AA1079:AA1085)</f>
        <v>6300000</v>
      </c>
      <c r="AB1086" s="422">
        <f t="shared" si="637"/>
        <v>1077</v>
      </c>
    </row>
    <row r="1087" spans="1:28" s="1" customFormat="1" ht="15.6" thickBot="1">
      <c r="A1087" s="12">
        <f t="shared" si="636"/>
        <v>1078</v>
      </c>
      <c r="B1087" s="22"/>
      <c r="C1087" s="22"/>
      <c r="D1087" s="23" t="s">
        <v>238</v>
      </c>
      <c r="E1087" s="303"/>
      <c r="F1087" s="476">
        <f>SUBTOTAL(9,F1077:F1086,$E1078)</f>
        <v>24035656</v>
      </c>
      <c r="G1087" s="577"/>
      <c r="H1087" s="571"/>
      <c r="I1087" s="315">
        <f>SUBTOTAL(9,I1077:I1086)</f>
        <v>28335656</v>
      </c>
      <c r="J1087" s="315">
        <f>SUBTOTAL(9,J1077:J1086)</f>
        <v>700000</v>
      </c>
      <c r="K1087" s="315">
        <f>SUBTOTAL(9,K1077:K1086)</f>
        <v>21394000</v>
      </c>
      <c r="L1087" s="561">
        <f>SUBTOTAL(9,L1077:L1086)</f>
        <v>50429656</v>
      </c>
      <c r="M1087" s="476">
        <f>SUBTOTAL(9,M1077:M1086,$E1078)</f>
        <v>24035656</v>
      </c>
      <c r="N1087" s="577"/>
      <c r="O1087" s="571"/>
      <c r="P1087" s="315">
        <f>SUBTOTAL(9,P1077:P1086)</f>
        <v>28335656</v>
      </c>
      <c r="Q1087" s="315">
        <f>SUBTOTAL(9,Q1077:Q1086)</f>
        <v>700000</v>
      </c>
      <c r="R1087" s="315">
        <f>SUBTOTAL(9,R1077:R1086)</f>
        <v>21394000</v>
      </c>
      <c r="S1087" s="561">
        <f>SUBTOTAL(9,S1077:S1086)</f>
        <v>50429656</v>
      </c>
      <c r="T1087" s="476">
        <f>SUBTOTAL(9,T1077:T1086,$E1078)</f>
        <v>24035656</v>
      </c>
      <c r="U1087" s="386"/>
      <c r="V1087" s="477"/>
      <c r="W1087" s="315">
        <f>SUBTOTAL(9,W1077:W1086)</f>
        <v>28335656</v>
      </c>
      <c r="X1087" s="521">
        <f>SUBTOTAL(9,X1077:X1086)</f>
        <v>700000</v>
      </c>
      <c r="Y1087" s="522"/>
      <c r="Z1087" s="534">
        <f>SUBTOTAL(9,Z1077:Z1086)</f>
        <v>21394000</v>
      </c>
      <c r="AA1087" s="522">
        <f>SUBTOTAL(9,AA1077:AA1086)</f>
        <v>50429656</v>
      </c>
      <c r="AB1087" s="422">
        <f t="shared" si="637"/>
        <v>1078</v>
      </c>
    </row>
    <row r="1088" spans="1:28" s="1" customFormat="1" ht="15.6" thickTop="1">
      <c r="A1088" s="12">
        <f t="shared" si="636"/>
        <v>1079</v>
      </c>
      <c r="B1088" s="7"/>
      <c r="C1088" s="7"/>
      <c r="D1088" s="25"/>
      <c r="E1088" s="304"/>
      <c r="F1088" s="425"/>
      <c r="G1088" s="26"/>
      <c r="H1088" s="424"/>
      <c r="I1088" s="117">
        <f t="shared" ref="I1088:I1102" si="682">SUM($E1088,F1088:H1088)</f>
        <v>0</v>
      </c>
      <c r="J1088" s="304"/>
      <c r="K1088" s="304"/>
      <c r="L1088" s="27">
        <f t="shared" ref="L1088:L1102" si="683">SUM(I1088:K1088)</f>
        <v>0</v>
      </c>
      <c r="M1088" s="425"/>
      <c r="N1088" s="26"/>
      <c r="O1088" s="424"/>
      <c r="P1088" s="117">
        <f t="shared" ref="P1088:P1102" si="684">SUM($E1088,M1088:O1088)</f>
        <v>0</v>
      </c>
      <c r="Q1088" s="304"/>
      <c r="R1088" s="304"/>
      <c r="S1088" s="27">
        <f t="shared" ref="S1088:S1102" si="685">SUM(P1088:R1088)</f>
        <v>0</v>
      </c>
      <c r="T1088" s="425"/>
      <c r="U1088" s="26"/>
      <c r="V1088" s="424"/>
      <c r="W1088" s="117">
        <f t="shared" ref="W1088:W1102" si="686">SUM($E1088,T1088:V1088)</f>
        <v>0</v>
      </c>
      <c r="X1088" s="426"/>
      <c r="Y1088" s="424"/>
      <c r="Z1088" s="304"/>
      <c r="AA1088" s="424">
        <f t="shared" ref="AA1088:AA1102" si="687">SUM(W1088:Z1088)</f>
        <v>0</v>
      </c>
      <c r="AB1088" s="422">
        <f t="shared" si="637"/>
        <v>1079</v>
      </c>
    </row>
    <row r="1089" spans="1:28" customFormat="1">
      <c r="A1089" s="12">
        <f t="shared" si="636"/>
        <v>1080</v>
      </c>
      <c r="B1089" s="277" t="s">
        <v>239</v>
      </c>
      <c r="C1089" s="213">
        <v>57</v>
      </c>
      <c r="D1089" s="148" t="s">
        <v>240</v>
      </c>
      <c r="E1089" s="163">
        <v>70008010</v>
      </c>
      <c r="F1089" s="132"/>
      <c r="G1089" s="129"/>
      <c r="H1089" s="221"/>
      <c r="I1089" s="216">
        <f t="shared" si="682"/>
        <v>70008010</v>
      </c>
      <c r="J1089" s="163">
        <v>835393</v>
      </c>
      <c r="K1089" s="163">
        <v>22123000</v>
      </c>
      <c r="L1089" s="497">
        <f t="shared" si="683"/>
        <v>92966403</v>
      </c>
      <c r="M1089" s="133"/>
      <c r="N1089" s="28"/>
      <c r="O1089" s="221"/>
      <c r="P1089" s="216">
        <f t="shared" si="684"/>
        <v>70008010</v>
      </c>
      <c r="Q1089" s="163">
        <v>835393</v>
      </c>
      <c r="R1089" s="163">
        <v>22123000</v>
      </c>
      <c r="S1089" s="497">
        <f t="shared" si="685"/>
        <v>92966403</v>
      </c>
      <c r="T1089" s="133"/>
      <c r="U1089" s="28"/>
      <c r="V1089" s="221"/>
      <c r="W1089" s="216">
        <f t="shared" si="686"/>
        <v>70008010</v>
      </c>
      <c r="X1089" s="149">
        <v>835393</v>
      </c>
      <c r="Y1089" s="153"/>
      <c r="Z1089" s="163">
        <v>22123000</v>
      </c>
      <c r="AA1089" s="221">
        <f t="shared" si="687"/>
        <v>92966403</v>
      </c>
      <c r="AB1089" s="422">
        <f t="shared" si="637"/>
        <v>1080</v>
      </c>
    </row>
    <row r="1090" spans="1:28" customFormat="1">
      <c r="A1090" s="12">
        <f t="shared" si="636"/>
        <v>1081</v>
      </c>
      <c r="B1090" s="7"/>
      <c r="C1090" s="162"/>
      <c r="D1090" s="191" t="s">
        <v>434</v>
      </c>
      <c r="E1090" s="180"/>
      <c r="F1090" s="133"/>
      <c r="G1090" s="28"/>
      <c r="H1090" s="153"/>
      <c r="I1090" s="216">
        <f t="shared" si="682"/>
        <v>0</v>
      </c>
      <c r="J1090" s="163"/>
      <c r="K1090" s="163"/>
      <c r="L1090" s="497">
        <f t="shared" si="683"/>
        <v>0</v>
      </c>
      <c r="M1090" s="133"/>
      <c r="N1090" s="6"/>
      <c r="O1090" s="184"/>
      <c r="P1090" s="216">
        <f t="shared" si="684"/>
        <v>0</v>
      </c>
      <c r="Q1090" s="180"/>
      <c r="R1090" s="180"/>
      <c r="S1090" s="497">
        <f t="shared" si="685"/>
        <v>0</v>
      </c>
      <c r="T1090" s="133"/>
      <c r="U1090" s="6"/>
      <c r="V1090" s="184"/>
      <c r="W1090" s="216">
        <f t="shared" si="686"/>
        <v>0</v>
      </c>
      <c r="X1090" s="321"/>
      <c r="Y1090" s="184"/>
      <c r="Z1090" s="180"/>
      <c r="AA1090" s="221">
        <f t="shared" si="687"/>
        <v>0</v>
      </c>
      <c r="AB1090" s="422">
        <f t="shared" si="637"/>
        <v>1081</v>
      </c>
    </row>
    <row r="1091" spans="1:28" customFormat="1">
      <c r="A1091" s="12">
        <f t="shared" si="636"/>
        <v>1082</v>
      </c>
      <c r="B1091" s="7"/>
      <c r="C1091" s="162"/>
      <c r="D1091" s="158" t="s">
        <v>758</v>
      </c>
      <c r="E1091" s="180"/>
      <c r="F1091" s="133"/>
      <c r="G1091" s="28"/>
      <c r="H1091" s="153"/>
      <c r="I1091" s="216">
        <f t="shared" si="682"/>
        <v>0</v>
      </c>
      <c r="J1091" s="163"/>
      <c r="K1091" s="163"/>
      <c r="L1091" s="497">
        <f t="shared" si="683"/>
        <v>0</v>
      </c>
      <c r="M1091" s="133">
        <v>10000000</v>
      </c>
      <c r="N1091" s="6"/>
      <c r="O1091" s="184"/>
      <c r="P1091" s="216">
        <f t="shared" si="684"/>
        <v>10000000</v>
      </c>
      <c r="Q1091" s="180"/>
      <c r="R1091" s="180"/>
      <c r="S1091" s="497">
        <f t="shared" si="685"/>
        <v>10000000</v>
      </c>
      <c r="T1091" s="133">
        <v>10000000</v>
      </c>
      <c r="U1091" s="6"/>
      <c r="V1091" s="184"/>
      <c r="W1091" s="216">
        <f t="shared" si="686"/>
        <v>10000000</v>
      </c>
      <c r="X1091" s="321"/>
      <c r="Y1091" s="184"/>
      <c r="Z1091" s="180"/>
      <c r="AA1091" s="221">
        <f t="shared" si="687"/>
        <v>10000000</v>
      </c>
      <c r="AB1091" s="422">
        <f t="shared" si="637"/>
        <v>1082</v>
      </c>
    </row>
    <row r="1092" spans="1:28" customFormat="1">
      <c r="A1092" s="12">
        <f t="shared" si="636"/>
        <v>1083</v>
      </c>
      <c r="B1092" s="7"/>
      <c r="C1092" s="162"/>
      <c r="D1092" s="158" t="s">
        <v>759</v>
      </c>
      <c r="E1092" s="180"/>
      <c r="F1092" s="133"/>
      <c r="G1092" s="28"/>
      <c r="H1092" s="153"/>
      <c r="I1092" s="216">
        <f t="shared" si="682"/>
        <v>0</v>
      </c>
      <c r="J1092" s="163"/>
      <c r="K1092" s="163"/>
      <c r="L1092" s="497">
        <f t="shared" si="683"/>
        <v>0</v>
      </c>
      <c r="M1092" s="133">
        <v>2050624</v>
      </c>
      <c r="N1092" s="6"/>
      <c r="O1092" s="184"/>
      <c r="P1092" s="216">
        <f t="shared" si="684"/>
        <v>2050624</v>
      </c>
      <c r="Q1092" s="180"/>
      <c r="R1092" s="180"/>
      <c r="S1092" s="497">
        <f t="shared" si="685"/>
        <v>2050624</v>
      </c>
      <c r="T1092" s="133">
        <v>2050624</v>
      </c>
      <c r="U1092" s="6"/>
      <c r="V1092" s="184"/>
      <c r="W1092" s="216">
        <f t="shared" si="686"/>
        <v>2050624</v>
      </c>
      <c r="X1092" s="321"/>
      <c r="Y1092" s="184"/>
      <c r="Z1092" s="180"/>
      <c r="AA1092" s="221">
        <f t="shared" si="687"/>
        <v>2050624</v>
      </c>
      <c r="AB1092" s="422">
        <f t="shared" si="637"/>
        <v>1083</v>
      </c>
    </row>
    <row r="1093" spans="1:28" customFormat="1">
      <c r="A1093" s="12">
        <f t="shared" si="636"/>
        <v>1084</v>
      </c>
      <c r="B1093" s="7"/>
      <c r="C1093" s="162"/>
      <c r="D1093" s="158" t="s">
        <v>760</v>
      </c>
      <c r="E1093" s="180"/>
      <c r="F1093" s="133"/>
      <c r="G1093" s="28"/>
      <c r="H1093" s="153"/>
      <c r="I1093" s="216"/>
      <c r="J1093" s="163"/>
      <c r="K1093" s="163"/>
      <c r="L1093" s="497"/>
      <c r="M1093" s="133"/>
      <c r="N1093" s="6">
        <v>79000</v>
      </c>
      <c r="O1093" s="184"/>
      <c r="P1093" s="216">
        <f t="shared" si="684"/>
        <v>79000</v>
      </c>
      <c r="Q1093" s="180"/>
      <c r="R1093" s="180"/>
      <c r="S1093" s="497">
        <f t="shared" si="685"/>
        <v>79000</v>
      </c>
      <c r="T1093" s="133"/>
      <c r="U1093" s="6">
        <v>79000</v>
      </c>
      <c r="V1093" s="184"/>
      <c r="W1093" s="216">
        <f t="shared" si="686"/>
        <v>79000</v>
      </c>
      <c r="X1093" s="321"/>
      <c r="Y1093" s="184"/>
      <c r="Z1093" s="180"/>
      <c r="AA1093" s="221">
        <f t="shared" si="687"/>
        <v>79000</v>
      </c>
      <c r="AB1093" s="422">
        <f t="shared" si="637"/>
        <v>1084</v>
      </c>
    </row>
    <row r="1094" spans="1:28" customFormat="1">
      <c r="A1094" s="12">
        <f t="shared" si="636"/>
        <v>1085</v>
      </c>
      <c r="B1094" s="7"/>
      <c r="C1094" s="162"/>
      <c r="D1094" s="158" t="s">
        <v>761</v>
      </c>
      <c r="E1094" s="180"/>
      <c r="F1094" s="133"/>
      <c r="G1094" s="28"/>
      <c r="H1094" s="153"/>
      <c r="I1094" s="216"/>
      <c r="J1094" s="163"/>
      <c r="K1094" s="163"/>
      <c r="L1094" s="497"/>
      <c r="M1094" s="133"/>
      <c r="N1094" s="6">
        <v>1425000</v>
      </c>
      <c r="O1094" s="184"/>
      <c r="P1094" s="216">
        <f t="shared" si="684"/>
        <v>1425000</v>
      </c>
      <c r="Q1094" s="180"/>
      <c r="R1094" s="180"/>
      <c r="S1094" s="497">
        <f t="shared" si="685"/>
        <v>1425000</v>
      </c>
      <c r="T1094" s="133"/>
      <c r="U1094" s="6">
        <v>1425000</v>
      </c>
      <c r="V1094" s="184"/>
      <c r="W1094" s="216">
        <f t="shared" si="686"/>
        <v>1425000</v>
      </c>
      <c r="X1094" s="321"/>
      <c r="Y1094" s="184"/>
      <c r="Z1094" s="180"/>
      <c r="AA1094" s="221">
        <f t="shared" si="687"/>
        <v>1425000</v>
      </c>
      <c r="AB1094" s="422">
        <f t="shared" si="637"/>
        <v>1085</v>
      </c>
    </row>
    <row r="1095" spans="1:28" customFormat="1">
      <c r="A1095" s="12">
        <f t="shared" ref="A1095:A1158" si="688">ROW()-9</f>
        <v>1086</v>
      </c>
      <c r="B1095" s="7"/>
      <c r="C1095" s="162"/>
      <c r="D1095" s="158" t="s">
        <v>762</v>
      </c>
      <c r="E1095" s="180"/>
      <c r="F1095" s="133"/>
      <c r="G1095" s="28"/>
      <c r="H1095" s="153"/>
      <c r="I1095" s="216"/>
      <c r="J1095" s="163"/>
      <c r="K1095" s="163"/>
      <c r="L1095" s="497"/>
      <c r="M1095" s="133"/>
      <c r="N1095" s="6">
        <v>5000000</v>
      </c>
      <c r="O1095" s="184"/>
      <c r="P1095" s="216">
        <f t="shared" si="684"/>
        <v>5000000</v>
      </c>
      <c r="Q1095" s="180"/>
      <c r="R1095" s="180"/>
      <c r="S1095" s="497">
        <f t="shared" si="685"/>
        <v>5000000</v>
      </c>
      <c r="T1095" s="133"/>
      <c r="U1095" s="6">
        <v>5000000</v>
      </c>
      <c r="V1095" s="184"/>
      <c r="W1095" s="216">
        <f t="shared" si="686"/>
        <v>5000000</v>
      </c>
      <c r="X1095" s="321"/>
      <c r="Y1095" s="184"/>
      <c r="Z1095" s="180"/>
      <c r="AA1095" s="221">
        <f t="shared" si="687"/>
        <v>5000000</v>
      </c>
      <c r="AB1095" s="422">
        <f t="shared" si="637"/>
        <v>1086</v>
      </c>
    </row>
    <row r="1096" spans="1:28" customFormat="1">
      <c r="A1096" s="12">
        <f t="shared" si="688"/>
        <v>1087</v>
      </c>
      <c r="B1096" s="7"/>
      <c r="C1096" s="162"/>
      <c r="D1096" s="152"/>
      <c r="E1096" s="180"/>
      <c r="F1096" s="133"/>
      <c r="G1096" s="28"/>
      <c r="H1096" s="153"/>
      <c r="I1096" s="216">
        <f t="shared" si="682"/>
        <v>0</v>
      </c>
      <c r="J1096" s="163"/>
      <c r="K1096" s="163"/>
      <c r="L1096" s="497">
        <f t="shared" si="683"/>
        <v>0</v>
      </c>
      <c r="M1096" s="133"/>
      <c r="N1096" s="6"/>
      <c r="O1096" s="184"/>
      <c r="P1096" s="216">
        <f t="shared" si="684"/>
        <v>0</v>
      </c>
      <c r="Q1096" s="180"/>
      <c r="R1096" s="180"/>
      <c r="S1096" s="497">
        <f t="shared" si="685"/>
        <v>0</v>
      </c>
      <c r="T1096" s="133"/>
      <c r="U1096" s="6"/>
      <c r="V1096" s="184"/>
      <c r="W1096" s="216">
        <f t="shared" si="686"/>
        <v>0</v>
      </c>
      <c r="X1096" s="321"/>
      <c r="Y1096" s="184"/>
      <c r="Z1096" s="180"/>
      <c r="AA1096" s="221">
        <f t="shared" si="687"/>
        <v>0</v>
      </c>
      <c r="AB1096" s="422">
        <f t="shared" si="637"/>
        <v>1087</v>
      </c>
    </row>
    <row r="1097" spans="1:28" customFormat="1">
      <c r="A1097" s="12">
        <f t="shared" si="688"/>
        <v>1088</v>
      </c>
      <c r="B1097" s="7"/>
      <c r="C1097" s="162"/>
      <c r="D1097" s="191" t="s">
        <v>716</v>
      </c>
      <c r="E1097" s="180"/>
      <c r="F1097" s="133"/>
      <c r="G1097" s="28"/>
      <c r="H1097" s="153"/>
      <c r="I1097" s="216">
        <f t="shared" si="682"/>
        <v>0</v>
      </c>
      <c r="J1097" s="163"/>
      <c r="K1097" s="163"/>
      <c r="L1097" s="497">
        <f t="shared" si="683"/>
        <v>0</v>
      </c>
      <c r="M1097" s="133"/>
      <c r="N1097" s="6"/>
      <c r="O1097" s="184"/>
      <c r="P1097" s="216">
        <f t="shared" si="684"/>
        <v>0</v>
      </c>
      <c r="Q1097" s="180"/>
      <c r="R1097" s="180"/>
      <c r="S1097" s="497">
        <f t="shared" si="685"/>
        <v>0</v>
      </c>
      <c r="T1097" s="133"/>
      <c r="U1097" s="6"/>
      <c r="V1097" s="184"/>
      <c r="W1097" s="216">
        <f t="shared" si="686"/>
        <v>0</v>
      </c>
      <c r="X1097" s="321"/>
      <c r="Y1097" s="184"/>
      <c r="Z1097" s="180"/>
      <c r="AA1097" s="221">
        <f t="shared" si="687"/>
        <v>0</v>
      </c>
      <c r="AB1097" s="422">
        <f t="shared" ref="AB1097:AB1160" si="689">A1097</f>
        <v>1088</v>
      </c>
    </row>
    <row r="1098" spans="1:28" customFormat="1">
      <c r="A1098" s="12">
        <f t="shared" si="688"/>
        <v>1089</v>
      </c>
      <c r="B1098" s="7"/>
      <c r="C1098" s="162"/>
      <c r="D1098" s="191"/>
      <c r="E1098" s="180"/>
      <c r="F1098" s="133"/>
      <c r="G1098" s="28"/>
      <c r="H1098" s="153"/>
      <c r="I1098" s="216">
        <f t="shared" si="682"/>
        <v>0</v>
      </c>
      <c r="J1098" s="163"/>
      <c r="K1098" s="163"/>
      <c r="L1098" s="497">
        <f t="shared" si="683"/>
        <v>0</v>
      </c>
      <c r="M1098" s="133"/>
      <c r="N1098" s="6"/>
      <c r="O1098" s="184"/>
      <c r="P1098" s="216">
        <f t="shared" si="684"/>
        <v>0</v>
      </c>
      <c r="Q1098" s="180"/>
      <c r="R1098" s="180"/>
      <c r="S1098" s="497">
        <f t="shared" si="685"/>
        <v>0</v>
      </c>
      <c r="T1098" s="133"/>
      <c r="U1098" s="6"/>
      <c r="V1098" s="184"/>
      <c r="W1098" s="216">
        <f t="shared" si="686"/>
        <v>0</v>
      </c>
      <c r="X1098" s="321"/>
      <c r="Y1098" s="184"/>
      <c r="Z1098" s="180"/>
      <c r="AA1098" s="221">
        <f t="shared" si="687"/>
        <v>0</v>
      </c>
      <c r="AB1098" s="422">
        <f t="shared" si="689"/>
        <v>1089</v>
      </c>
    </row>
    <row r="1099" spans="1:28" customFormat="1">
      <c r="A1099" s="12">
        <f t="shared" si="688"/>
        <v>1090</v>
      </c>
      <c r="B1099" s="7"/>
      <c r="C1099" s="162"/>
      <c r="D1099" s="152"/>
      <c r="E1099" s="180"/>
      <c r="F1099" s="133"/>
      <c r="G1099" s="28"/>
      <c r="H1099" s="153"/>
      <c r="I1099" s="216">
        <f t="shared" si="682"/>
        <v>0</v>
      </c>
      <c r="J1099" s="163"/>
      <c r="K1099" s="163"/>
      <c r="L1099" s="497">
        <f t="shared" si="683"/>
        <v>0</v>
      </c>
      <c r="M1099" s="133"/>
      <c r="N1099" s="28"/>
      <c r="O1099" s="184"/>
      <c r="P1099" s="216">
        <f t="shared" si="684"/>
        <v>0</v>
      </c>
      <c r="Q1099" s="180"/>
      <c r="R1099" s="180"/>
      <c r="S1099" s="497">
        <f t="shared" si="685"/>
        <v>0</v>
      </c>
      <c r="T1099" s="133"/>
      <c r="U1099" s="28"/>
      <c r="V1099" s="184"/>
      <c r="W1099" s="216">
        <f t="shared" si="686"/>
        <v>0</v>
      </c>
      <c r="X1099" s="321"/>
      <c r="Y1099" s="184"/>
      <c r="Z1099" s="180"/>
      <c r="AA1099" s="221">
        <f t="shared" si="687"/>
        <v>0</v>
      </c>
      <c r="AB1099" s="422">
        <f t="shared" si="689"/>
        <v>1090</v>
      </c>
    </row>
    <row r="1100" spans="1:28" customFormat="1">
      <c r="A1100" s="12">
        <f t="shared" si="688"/>
        <v>1091</v>
      </c>
      <c r="B1100" s="7"/>
      <c r="C1100" s="162"/>
      <c r="D1100" s="190" t="s">
        <v>575</v>
      </c>
      <c r="E1100" s="180"/>
      <c r="F1100" s="112"/>
      <c r="G1100" s="39"/>
      <c r="H1100" s="153"/>
      <c r="I1100" s="216">
        <f t="shared" si="682"/>
        <v>0</v>
      </c>
      <c r="J1100" s="163"/>
      <c r="K1100" s="163"/>
      <c r="L1100" s="497">
        <f t="shared" si="683"/>
        <v>0</v>
      </c>
      <c r="M1100" s="112"/>
      <c r="N1100" s="39"/>
      <c r="O1100" s="184"/>
      <c r="P1100" s="216">
        <f t="shared" si="684"/>
        <v>0</v>
      </c>
      <c r="Q1100" s="180"/>
      <c r="R1100" s="180"/>
      <c r="S1100" s="497">
        <f t="shared" si="685"/>
        <v>0</v>
      </c>
      <c r="T1100" s="112"/>
      <c r="U1100" s="39"/>
      <c r="V1100" s="184"/>
      <c r="W1100" s="216">
        <f t="shared" si="686"/>
        <v>0</v>
      </c>
      <c r="X1100" s="321"/>
      <c r="Y1100" s="184"/>
      <c r="Z1100" s="180"/>
      <c r="AA1100" s="221">
        <f t="shared" si="687"/>
        <v>0</v>
      </c>
      <c r="AB1100" s="422">
        <f t="shared" si="689"/>
        <v>1091</v>
      </c>
    </row>
    <row r="1101" spans="1:28" customFormat="1">
      <c r="A1101" s="12">
        <f t="shared" si="688"/>
        <v>1092</v>
      </c>
      <c r="B1101" s="7"/>
      <c r="C1101" s="162"/>
      <c r="D1101" s="158" t="s">
        <v>763</v>
      </c>
      <c r="E1101" s="180"/>
      <c r="F1101" s="112"/>
      <c r="G1101" s="39"/>
      <c r="H1101" s="153"/>
      <c r="I1101" s="216">
        <f t="shared" si="682"/>
        <v>0</v>
      </c>
      <c r="J1101" s="163"/>
      <c r="K1101" s="163"/>
      <c r="L1101" s="497">
        <f t="shared" si="683"/>
        <v>0</v>
      </c>
      <c r="M1101" s="112"/>
      <c r="N1101" s="39"/>
      <c r="O1101" s="184"/>
      <c r="P1101" s="216">
        <f t="shared" si="684"/>
        <v>0</v>
      </c>
      <c r="Q1101" s="180"/>
      <c r="R1101" s="180"/>
      <c r="S1101" s="497">
        <f t="shared" si="685"/>
        <v>0</v>
      </c>
      <c r="T1101" s="112"/>
      <c r="U1101" s="39"/>
      <c r="V1101" s="184"/>
      <c r="W1101" s="216">
        <f t="shared" si="686"/>
        <v>0</v>
      </c>
      <c r="X1101" s="321"/>
      <c r="Y1101" s="184"/>
      <c r="Z1101" s="180"/>
      <c r="AA1101" s="221">
        <f t="shared" si="687"/>
        <v>0</v>
      </c>
      <c r="AB1101" s="422">
        <f t="shared" si="689"/>
        <v>1092</v>
      </c>
    </row>
    <row r="1102" spans="1:28" s="1" customFormat="1">
      <c r="A1102" s="12">
        <f t="shared" si="688"/>
        <v>1093</v>
      </c>
      <c r="B1102" s="7"/>
      <c r="C1102" s="7"/>
      <c r="D1102" s="42"/>
      <c r="E1102" s="117"/>
      <c r="F1102" s="112"/>
      <c r="G1102" s="39"/>
      <c r="H1102" s="363"/>
      <c r="I1102" s="117">
        <f t="shared" si="682"/>
        <v>0</v>
      </c>
      <c r="J1102" s="117"/>
      <c r="K1102" s="117"/>
      <c r="L1102" s="15">
        <f t="shared" si="683"/>
        <v>0</v>
      </c>
      <c r="M1102" s="112"/>
      <c r="N1102" s="39"/>
      <c r="O1102" s="363"/>
      <c r="P1102" s="117">
        <f t="shared" si="684"/>
        <v>0</v>
      </c>
      <c r="Q1102" s="117"/>
      <c r="R1102" s="117"/>
      <c r="S1102" s="15">
        <f t="shared" si="685"/>
        <v>0</v>
      </c>
      <c r="T1102" s="112"/>
      <c r="U1102" s="39"/>
      <c r="V1102" s="363"/>
      <c r="W1102" s="117">
        <f t="shared" si="686"/>
        <v>0</v>
      </c>
      <c r="X1102" s="111"/>
      <c r="Y1102" s="363"/>
      <c r="Z1102" s="117"/>
      <c r="AA1102" s="363">
        <f t="shared" si="687"/>
        <v>0</v>
      </c>
      <c r="AB1102" s="422">
        <f t="shared" si="689"/>
        <v>1093</v>
      </c>
    </row>
    <row r="1103" spans="1:28" s="1" customFormat="1">
      <c r="A1103" s="12">
        <f t="shared" si="688"/>
        <v>1094</v>
      </c>
      <c r="B1103" s="7"/>
      <c r="C1103" s="7"/>
      <c r="D1103" s="54" t="s">
        <v>40</v>
      </c>
      <c r="E1103" s="314"/>
      <c r="F1103" s="488">
        <f t="shared" ref="F1103:L1103" si="690">SUBTOTAL(9,F1090:F1102)</f>
        <v>0</v>
      </c>
      <c r="G1103" s="55">
        <f t="shared" si="690"/>
        <v>0</v>
      </c>
      <c r="H1103" s="285">
        <f t="shared" si="690"/>
        <v>0</v>
      </c>
      <c r="I1103" s="504">
        <f t="shared" si="690"/>
        <v>0</v>
      </c>
      <c r="J1103" s="504">
        <f t="shared" si="690"/>
        <v>0</v>
      </c>
      <c r="K1103" s="504">
        <f t="shared" si="690"/>
        <v>0</v>
      </c>
      <c r="L1103" s="56">
        <f t="shared" si="690"/>
        <v>0</v>
      </c>
      <c r="M1103" s="488">
        <f t="shared" ref="M1103:S1103" si="691">SUBTOTAL(9,M1090:M1102)</f>
        <v>12050624</v>
      </c>
      <c r="N1103" s="55">
        <f t="shared" si="691"/>
        <v>6504000</v>
      </c>
      <c r="O1103" s="285">
        <f t="shared" si="691"/>
        <v>0</v>
      </c>
      <c r="P1103" s="504">
        <f t="shared" si="691"/>
        <v>18554624</v>
      </c>
      <c r="Q1103" s="504">
        <f t="shared" si="691"/>
        <v>0</v>
      </c>
      <c r="R1103" s="504">
        <f t="shared" si="691"/>
        <v>0</v>
      </c>
      <c r="S1103" s="56">
        <f t="shared" si="691"/>
        <v>18554624</v>
      </c>
      <c r="T1103" s="488">
        <f t="shared" ref="T1103:AA1103" si="692">SUBTOTAL(9,T1090:T1102)</f>
        <v>12050624</v>
      </c>
      <c r="U1103" s="55">
        <f t="shared" si="692"/>
        <v>6504000</v>
      </c>
      <c r="V1103" s="285">
        <f t="shared" si="692"/>
        <v>0</v>
      </c>
      <c r="W1103" s="504">
        <f t="shared" si="692"/>
        <v>18554624</v>
      </c>
      <c r="X1103" s="492">
        <f t="shared" si="692"/>
        <v>0</v>
      </c>
      <c r="Y1103" s="478"/>
      <c r="Z1103" s="504">
        <f t="shared" si="692"/>
        <v>0</v>
      </c>
      <c r="AA1103" s="478">
        <f t="shared" si="692"/>
        <v>18554624</v>
      </c>
      <c r="AB1103" s="422">
        <f t="shared" si="689"/>
        <v>1094</v>
      </c>
    </row>
    <row r="1104" spans="1:28" s="1" customFormat="1" ht="15.6" thickBot="1">
      <c r="A1104" s="12">
        <f t="shared" si="688"/>
        <v>1095</v>
      </c>
      <c r="B1104" s="22"/>
      <c r="C1104" s="22"/>
      <c r="D1104" s="23" t="s">
        <v>241</v>
      </c>
      <c r="E1104" s="303"/>
      <c r="F1104" s="476">
        <f>SUBTOTAL(9,F1088:F1103,$E1089:$E1089)</f>
        <v>70008010</v>
      </c>
      <c r="G1104" s="577"/>
      <c r="H1104" s="571"/>
      <c r="I1104" s="315">
        <f>SUBTOTAL(9,I1088:I1103)</f>
        <v>70008010</v>
      </c>
      <c r="J1104" s="315">
        <f>SUBTOTAL(9,J1088:J1103)</f>
        <v>835393</v>
      </c>
      <c r="K1104" s="315">
        <f>SUBTOTAL(9,K1088:K1103)</f>
        <v>22123000</v>
      </c>
      <c r="L1104" s="561">
        <f>SUBTOTAL(9,L1088:L1103)</f>
        <v>92966403</v>
      </c>
      <c r="M1104" s="476">
        <f>SUBTOTAL(9,M1088:M1103,$E1089:$E1089)</f>
        <v>82058634</v>
      </c>
      <c r="N1104" s="577"/>
      <c r="O1104" s="571"/>
      <c r="P1104" s="315">
        <f>SUBTOTAL(9,P1088:P1103)</f>
        <v>88562634</v>
      </c>
      <c r="Q1104" s="315">
        <f>SUBTOTAL(9,Q1088:Q1103)</f>
        <v>835393</v>
      </c>
      <c r="R1104" s="315">
        <f>SUBTOTAL(9,R1088:R1103)</f>
        <v>22123000</v>
      </c>
      <c r="S1104" s="561">
        <f>SUBTOTAL(9,S1088:S1103)</f>
        <v>111521027</v>
      </c>
      <c r="T1104" s="476">
        <f>SUBTOTAL(9,T1088:T1103,$E1089:$E1089)</f>
        <v>82058634</v>
      </c>
      <c r="U1104" s="386"/>
      <c r="V1104" s="477"/>
      <c r="W1104" s="315">
        <f>SUBTOTAL(9,W1088:W1103)</f>
        <v>88562634</v>
      </c>
      <c r="X1104" s="521">
        <f>SUBTOTAL(9,X1088:X1103)</f>
        <v>835393</v>
      </c>
      <c r="Y1104" s="522"/>
      <c r="Z1104" s="534">
        <f>SUBTOTAL(9,Z1088:Z1103)</f>
        <v>22123000</v>
      </c>
      <c r="AA1104" s="522">
        <f>SUBTOTAL(9,AA1088:AA1103)</f>
        <v>111521027</v>
      </c>
      <c r="AB1104" s="422">
        <f t="shared" si="689"/>
        <v>1095</v>
      </c>
    </row>
    <row r="1105" spans="1:28" s="1" customFormat="1" ht="15.6" thickTop="1">
      <c r="A1105" s="12">
        <f t="shared" si="688"/>
        <v>1096</v>
      </c>
      <c r="B1105" s="4"/>
      <c r="C1105" s="4"/>
      <c r="D1105" s="14"/>
      <c r="E1105" s="117"/>
      <c r="F1105" s="406"/>
      <c r="G1105" s="6"/>
      <c r="H1105" s="119"/>
      <c r="I1105" s="117">
        <f t="shared" ref="I1105:I1113" si="693">SUM($E1105,F1105:H1105)</f>
        <v>0</v>
      </c>
      <c r="J1105" s="117"/>
      <c r="K1105" s="117"/>
      <c r="L1105" s="15">
        <f t="shared" ref="L1105:L1113" si="694">SUM(I1105:K1105)</f>
        <v>0</v>
      </c>
      <c r="M1105" s="406"/>
      <c r="N1105" s="6"/>
      <c r="O1105" s="119"/>
      <c r="P1105" s="117">
        <f t="shared" ref="P1105:P1113" si="695">SUM($E1105,M1105:O1105)</f>
        <v>0</v>
      </c>
      <c r="Q1105" s="117"/>
      <c r="R1105" s="117"/>
      <c r="S1105" s="15">
        <f t="shared" ref="S1105:S1113" si="696">SUM(P1105:R1105)</f>
        <v>0</v>
      </c>
      <c r="T1105" s="406"/>
      <c r="U1105" s="6"/>
      <c r="V1105" s="119"/>
      <c r="W1105" s="117">
        <f t="shared" ref="W1105:W1113" si="697">SUM($E1105,T1105:V1105)</f>
        <v>0</v>
      </c>
      <c r="X1105" s="111"/>
      <c r="Y1105" s="363"/>
      <c r="Z1105" s="117"/>
      <c r="AA1105" s="363">
        <f t="shared" ref="AA1105:AA1113" si="698">SUM(W1105:Z1105)</f>
        <v>0</v>
      </c>
      <c r="AB1105" s="422">
        <f t="shared" si="689"/>
        <v>1096</v>
      </c>
    </row>
    <row r="1106" spans="1:28" customFormat="1">
      <c r="A1106" s="12">
        <f t="shared" si="688"/>
        <v>1097</v>
      </c>
      <c r="B1106" s="277" t="s">
        <v>242</v>
      </c>
      <c r="C1106" s="213">
        <v>58</v>
      </c>
      <c r="D1106" s="148" t="s">
        <v>243</v>
      </c>
      <c r="E1106" s="163">
        <v>3157701</v>
      </c>
      <c r="F1106" s="607"/>
      <c r="G1106" s="294"/>
      <c r="H1106" s="221"/>
      <c r="I1106" s="163">
        <f t="shared" si="693"/>
        <v>3157701</v>
      </c>
      <c r="J1106" s="216"/>
      <c r="K1106" s="163">
        <v>1555986</v>
      </c>
      <c r="L1106" s="497">
        <f t="shared" si="694"/>
        <v>4713687</v>
      </c>
      <c r="M1106" s="222"/>
      <c r="N1106" s="497"/>
      <c r="O1106" s="221"/>
      <c r="P1106" s="180">
        <f t="shared" si="695"/>
        <v>3157701</v>
      </c>
      <c r="Q1106" s="216"/>
      <c r="R1106" s="163">
        <v>1555986</v>
      </c>
      <c r="S1106" s="497">
        <f t="shared" si="696"/>
        <v>4713687</v>
      </c>
      <c r="T1106" s="222"/>
      <c r="U1106" s="497"/>
      <c r="V1106" s="221"/>
      <c r="W1106" s="180">
        <f t="shared" si="697"/>
        <v>3157701</v>
      </c>
      <c r="X1106" s="222"/>
      <c r="Y1106" s="221"/>
      <c r="Z1106" s="163">
        <v>1555986</v>
      </c>
      <c r="AA1106" s="221">
        <f t="shared" si="698"/>
        <v>4713687</v>
      </c>
      <c r="AB1106" s="422">
        <f t="shared" si="689"/>
        <v>1097</v>
      </c>
    </row>
    <row r="1107" spans="1:28" customFormat="1">
      <c r="A1107" s="12">
        <f t="shared" si="688"/>
        <v>1098</v>
      </c>
      <c r="B1107" s="7"/>
      <c r="C1107" s="162"/>
      <c r="D1107" s="191" t="s">
        <v>434</v>
      </c>
      <c r="E1107" s="180"/>
      <c r="F1107" s="133"/>
      <c r="G1107" s="28"/>
      <c r="H1107" s="153"/>
      <c r="I1107" s="163">
        <f t="shared" si="693"/>
        <v>0</v>
      </c>
      <c r="J1107" s="163"/>
      <c r="K1107" s="163"/>
      <c r="L1107" s="497">
        <f t="shared" si="694"/>
        <v>0</v>
      </c>
      <c r="M1107" s="133"/>
      <c r="N1107" s="6"/>
      <c r="O1107" s="184"/>
      <c r="P1107" s="180">
        <f t="shared" si="695"/>
        <v>0</v>
      </c>
      <c r="Q1107" s="180"/>
      <c r="R1107" s="180"/>
      <c r="S1107" s="497">
        <f t="shared" si="696"/>
        <v>0</v>
      </c>
      <c r="T1107" s="133"/>
      <c r="U1107" s="6"/>
      <c r="V1107" s="184"/>
      <c r="W1107" s="180">
        <f t="shared" si="697"/>
        <v>0</v>
      </c>
      <c r="X1107" s="321"/>
      <c r="Y1107" s="184"/>
      <c r="Z1107" s="180"/>
      <c r="AA1107" s="221">
        <f t="shared" si="698"/>
        <v>0</v>
      </c>
      <c r="AB1107" s="422">
        <f t="shared" si="689"/>
        <v>1098</v>
      </c>
    </row>
    <row r="1108" spans="1:28" customFormat="1">
      <c r="A1108" s="12">
        <f t="shared" si="688"/>
        <v>1099</v>
      </c>
      <c r="B1108" s="7"/>
      <c r="C1108" s="162"/>
      <c r="D1108" s="158" t="s">
        <v>764</v>
      </c>
      <c r="E1108" s="163"/>
      <c r="F1108" s="132">
        <v>267150</v>
      </c>
      <c r="G1108" s="28"/>
      <c r="H1108" s="153"/>
      <c r="I1108" s="163">
        <f t="shared" si="693"/>
        <v>267150</v>
      </c>
      <c r="J1108" s="163"/>
      <c r="K1108" s="163"/>
      <c r="L1108" s="497">
        <f t="shared" si="694"/>
        <v>267150</v>
      </c>
      <c r="M1108" s="133">
        <v>267150</v>
      </c>
      <c r="N1108" s="28"/>
      <c r="O1108" s="184"/>
      <c r="P1108" s="180">
        <f t="shared" si="695"/>
        <v>267150</v>
      </c>
      <c r="Q1108" s="180"/>
      <c r="R1108" s="180"/>
      <c r="S1108" s="497">
        <f t="shared" si="696"/>
        <v>267150</v>
      </c>
      <c r="T1108" s="133">
        <v>267150</v>
      </c>
      <c r="U1108" s="28"/>
      <c r="V1108" s="184"/>
      <c r="W1108" s="180">
        <f t="shared" si="697"/>
        <v>267150</v>
      </c>
      <c r="X1108" s="321"/>
      <c r="Y1108" s="184"/>
      <c r="Z1108" s="180"/>
      <c r="AA1108" s="221">
        <f t="shared" si="698"/>
        <v>267150</v>
      </c>
      <c r="AB1108" s="422">
        <f t="shared" si="689"/>
        <v>1099</v>
      </c>
    </row>
    <row r="1109" spans="1:28" customFormat="1">
      <c r="A1109" s="12">
        <f t="shared" si="688"/>
        <v>1100</v>
      </c>
      <c r="B1109" s="7"/>
      <c r="C1109" s="162"/>
      <c r="D1109" s="158" t="s">
        <v>765</v>
      </c>
      <c r="E1109" s="180"/>
      <c r="F1109" s="133"/>
      <c r="G1109" s="28"/>
      <c r="H1109" s="153"/>
      <c r="I1109" s="163">
        <f t="shared" si="693"/>
        <v>0</v>
      </c>
      <c r="J1109" s="163"/>
      <c r="K1109" s="163"/>
      <c r="L1109" s="497">
        <f t="shared" si="694"/>
        <v>0</v>
      </c>
      <c r="M1109" s="133"/>
      <c r="N1109" s="28">
        <v>40040</v>
      </c>
      <c r="O1109" s="184"/>
      <c r="P1109" s="180">
        <f t="shared" si="695"/>
        <v>40040</v>
      </c>
      <c r="Q1109" s="180"/>
      <c r="R1109" s="180"/>
      <c r="S1109" s="497">
        <f t="shared" si="696"/>
        <v>40040</v>
      </c>
      <c r="T1109" s="133"/>
      <c r="U1109" s="28">
        <v>40040</v>
      </c>
      <c r="V1109" s="184"/>
      <c r="W1109" s="180">
        <f t="shared" si="697"/>
        <v>40040</v>
      </c>
      <c r="X1109" s="321"/>
      <c r="Y1109" s="184"/>
      <c r="Z1109" s="180"/>
      <c r="AA1109" s="221">
        <f t="shared" si="698"/>
        <v>40040</v>
      </c>
      <c r="AB1109" s="422">
        <f t="shared" si="689"/>
        <v>1100</v>
      </c>
    </row>
    <row r="1110" spans="1:28" customFormat="1">
      <c r="A1110" s="12">
        <f t="shared" si="688"/>
        <v>1101</v>
      </c>
      <c r="B1110" s="7"/>
      <c r="C1110" s="162"/>
      <c r="D1110" s="152"/>
      <c r="E1110" s="180"/>
      <c r="F1110" s="133"/>
      <c r="G1110" s="28"/>
      <c r="H1110" s="153"/>
      <c r="I1110" s="163">
        <f t="shared" si="693"/>
        <v>0</v>
      </c>
      <c r="J1110" s="163"/>
      <c r="K1110" s="163"/>
      <c r="L1110" s="497">
        <f t="shared" si="694"/>
        <v>0</v>
      </c>
      <c r="M1110" s="133"/>
      <c r="N1110" s="28"/>
      <c r="O1110" s="184"/>
      <c r="P1110" s="180">
        <f t="shared" si="695"/>
        <v>0</v>
      </c>
      <c r="Q1110" s="180"/>
      <c r="R1110" s="180"/>
      <c r="S1110" s="497">
        <f t="shared" si="696"/>
        <v>0</v>
      </c>
      <c r="T1110" s="133"/>
      <c r="U1110" s="28"/>
      <c r="V1110" s="184"/>
      <c r="W1110" s="180">
        <f t="shared" si="697"/>
        <v>0</v>
      </c>
      <c r="X1110" s="321"/>
      <c r="Y1110" s="184"/>
      <c r="Z1110" s="180"/>
      <c r="AA1110" s="221">
        <f t="shared" si="698"/>
        <v>0</v>
      </c>
      <c r="AB1110" s="422">
        <f t="shared" si="689"/>
        <v>1101</v>
      </c>
    </row>
    <row r="1111" spans="1:28" customFormat="1">
      <c r="A1111" s="12">
        <f t="shared" si="688"/>
        <v>1102</v>
      </c>
      <c r="B1111" s="7"/>
      <c r="C1111" s="162"/>
      <c r="D1111" s="191" t="s">
        <v>575</v>
      </c>
      <c r="E1111" s="180"/>
      <c r="F1111" s="133"/>
      <c r="G1111" s="28"/>
      <c r="H1111" s="153"/>
      <c r="I1111" s="163">
        <f t="shared" si="693"/>
        <v>0</v>
      </c>
      <c r="J1111" s="163"/>
      <c r="K1111" s="163"/>
      <c r="L1111" s="497">
        <f t="shared" si="694"/>
        <v>0</v>
      </c>
      <c r="M1111" s="133"/>
      <c r="N1111" s="6"/>
      <c r="O1111" s="184"/>
      <c r="P1111" s="180">
        <f t="shared" si="695"/>
        <v>0</v>
      </c>
      <c r="Q1111" s="180"/>
      <c r="R1111" s="180"/>
      <c r="S1111" s="497">
        <f t="shared" si="696"/>
        <v>0</v>
      </c>
      <c r="T1111" s="133"/>
      <c r="U1111" s="6"/>
      <c r="V1111" s="184"/>
      <c r="W1111" s="180">
        <f t="shared" si="697"/>
        <v>0</v>
      </c>
      <c r="X1111" s="321"/>
      <c r="Y1111" s="184"/>
      <c r="Z1111" s="180"/>
      <c r="AA1111" s="221">
        <f t="shared" si="698"/>
        <v>0</v>
      </c>
      <c r="AB1111" s="422">
        <f t="shared" si="689"/>
        <v>1102</v>
      </c>
    </row>
    <row r="1112" spans="1:28" customFormat="1">
      <c r="A1112" s="12">
        <f t="shared" si="688"/>
        <v>1103</v>
      </c>
      <c r="B1112" s="7"/>
      <c r="C1112" s="162"/>
      <c r="D1112" s="158" t="s">
        <v>766</v>
      </c>
      <c r="E1112" s="180"/>
      <c r="F1112" s="112"/>
      <c r="G1112" s="39"/>
      <c r="H1112" s="153"/>
      <c r="I1112" s="163">
        <f t="shared" si="693"/>
        <v>0</v>
      </c>
      <c r="J1112" s="163"/>
      <c r="K1112" s="163">
        <v>100000</v>
      </c>
      <c r="L1112" s="497">
        <f t="shared" si="694"/>
        <v>100000</v>
      </c>
      <c r="M1112" s="112"/>
      <c r="N1112" s="39"/>
      <c r="O1112" s="184"/>
      <c r="P1112" s="180">
        <f t="shared" si="695"/>
        <v>0</v>
      </c>
      <c r="Q1112" s="180"/>
      <c r="R1112" s="163">
        <v>100000</v>
      </c>
      <c r="S1112" s="497">
        <f t="shared" si="696"/>
        <v>100000</v>
      </c>
      <c r="T1112" s="112"/>
      <c r="U1112" s="39"/>
      <c r="V1112" s="184"/>
      <c r="W1112" s="180">
        <f t="shared" si="697"/>
        <v>0</v>
      </c>
      <c r="X1112" s="321"/>
      <c r="Y1112" s="184"/>
      <c r="Z1112" s="163">
        <v>100000</v>
      </c>
      <c r="AA1112" s="221">
        <f t="shared" si="698"/>
        <v>100000</v>
      </c>
      <c r="AB1112" s="422">
        <f t="shared" si="689"/>
        <v>1103</v>
      </c>
    </row>
    <row r="1113" spans="1:28" s="1" customFormat="1">
      <c r="A1113" s="12">
        <f t="shared" si="688"/>
        <v>1104</v>
      </c>
      <c r="B1113" s="7"/>
      <c r="C1113" s="7"/>
      <c r="D1113" s="61"/>
      <c r="E1113" s="117"/>
      <c r="F1113" s="110"/>
      <c r="G1113" s="57"/>
      <c r="H1113" s="489"/>
      <c r="I1113" s="117">
        <f t="shared" si="693"/>
        <v>0</v>
      </c>
      <c r="J1113" s="314"/>
      <c r="K1113" s="314"/>
      <c r="L1113" s="15">
        <f t="shared" si="694"/>
        <v>0</v>
      </c>
      <c r="M1113" s="110"/>
      <c r="N1113" s="57"/>
      <c r="O1113" s="489"/>
      <c r="P1113" s="117">
        <f t="shared" si="695"/>
        <v>0</v>
      </c>
      <c r="Q1113" s="314"/>
      <c r="R1113" s="314"/>
      <c r="S1113" s="15">
        <f t="shared" si="696"/>
        <v>0</v>
      </c>
      <c r="T1113" s="110"/>
      <c r="U1113" s="57"/>
      <c r="V1113" s="489"/>
      <c r="W1113" s="117">
        <f t="shared" si="697"/>
        <v>0</v>
      </c>
      <c r="X1113" s="520"/>
      <c r="Y1113" s="489"/>
      <c r="Z1113" s="314"/>
      <c r="AA1113" s="363">
        <f t="shared" si="698"/>
        <v>0</v>
      </c>
      <c r="AB1113" s="422">
        <f t="shared" si="689"/>
        <v>1104</v>
      </c>
    </row>
    <row r="1114" spans="1:28" s="1" customFormat="1">
      <c r="A1114" s="12">
        <f t="shared" si="688"/>
        <v>1105</v>
      </c>
      <c r="B1114" s="7"/>
      <c r="C1114" s="7"/>
      <c r="D1114" s="54" t="s">
        <v>40</v>
      </c>
      <c r="E1114" s="117"/>
      <c r="F1114" s="488">
        <f t="shared" ref="F1114:V1114" si="699">SUBTOTAL(9,F1107:F1113)</f>
        <v>267150</v>
      </c>
      <c r="G1114" s="55">
        <f t="shared" si="699"/>
        <v>0</v>
      </c>
      <c r="H1114" s="285">
        <f t="shared" si="699"/>
        <v>0</v>
      </c>
      <c r="I1114" s="504">
        <f t="shared" si="699"/>
        <v>267150</v>
      </c>
      <c r="J1114" s="504">
        <f t="shared" si="699"/>
        <v>0</v>
      </c>
      <c r="K1114" s="504">
        <f t="shared" si="699"/>
        <v>100000</v>
      </c>
      <c r="L1114" s="56">
        <f t="shared" si="699"/>
        <v>367150</v>
      </c>
      <c r="M1114" s="488">
        <f t="shared" si="699"/>
        <v>267150</v>
      </c>
      <c r="N1114" s="55">
        <f t="shared" si="699"/>
        <v>40040</v>
      </c>
      <c r="O1114" s="285">
        <f t="shared" si="699"/>
        <v>0</v>
      </c>
      <c r="P1114" s="504">
        <f t="shared" si="699"/>
        <v>307190</v>
      </c>
      <c r="Q1114" s="504">
        <f t="shared" si="699"/>
        <v>0</v>
      </c>
      <c r="R1114" s="504">
        <f t="shared" si="699"/>
        <v>100000</v>
      </c>
      <c r="S1114" s="56">
        <f t="shared" si="699"/>
        <v>407190</v>
      </c>
      <c r="T1114" s="488">
        <f t="shared" si="699"/>
        <v>267150</v>
      </c>
      <c r="U1114" s="55">
        <f t="shared" si="699"/>
        <v>40040</v>
      </c>
      <c r="V1114" s="285">
        <f t="shared" si="699"/>
        <v>0</v>
      </c>
      <c r="W1114" s="504">
        <f>SUBTOTAL(9,W1107:W1113)</f>
        <v>307190</v>
      </c>
      <c r="X1114" s="492">
        <f>SUBTOTAL(9,X1107:X1113)</f>
        <v>0</v>
      </c>
      <c r="Y1114" s="478"/>
      <c r="Z1114" s="504">
        <f>SUBTOTAL(9,Z1107:Z1113)</f>
        <v>100000</v>
      </c>
      <c r="AA1114" s="478">
        <f>SUBTOTAL(9,AA1107:AA1113)</f>
        <v>407190</v>
      </c>
      <c r="AB1114" s="422">
        <f t="shared" si="689"/>
        <v>1105</v>
      </c>
    </row>
    <row r="1115" spans="1:28" s="1" customFormat="1" ht="15.6" thickBot="1">
      <c r="A1115" s="12">
        <f t="shared" si="688"/>
        <v>1106</v>
      </c>
      <c r="B1115" s="22"/>
      <c r="C1115" s="22"/>
      <c r="D1115" s="23" t="s">
        <v>960</v>
      </c>
      <c r="E1115" s="303"/>
      <c r="F1115" s="476">
        <f>SUBTOTAL(9,F1105:F1114,$E1106:$E1106)</f>
        <v>3424851</v>
      </c>
      <c r="G1115" s="577"/>
      <c r="H1115" s="571"/>
      <c r="I1115" s="315">
        <f>SUBTOTAL(9,I1105:I1114)</f>
        <v>3424851</v>
      </c>
      <c r="J1115" s="315">
        <f>SUBTOTAL(9,J1105:J1114)</f>
        <v>0</v>
      </c>
      <c r="K1115" s="315">
        <f>SUBTOTAL(9,K1105:K1114)</f>
        <v>1655986</v>
      </c>
      <c r="L1115" s="561">
        <f>SUBTOTAL(9,L1105:L1114)</f>
        <v>5080837</v>
      </c>
      <c r="M1115" s="476">
        <f>SUBTOTAL(9,M1105:M1114,$E1106:$E1106)</f>
        <v>3424851</v>
      </c>
      <c r="N1115" s="577"/>
      <c r="O1115" s="571"/>
      <c r="P1115" s="315">
        <f>SUBTOTAL(9,P1105:P1114)</f>
        <v>3464891</v>
      </c>
      <c r="Q1115" s="315">
        <f>SUBTOTAL(9,Q1105:Q1114)</f>
        <v>0</v>
      </c>
      <c r="R1115" s="315">
        <f>SUBTOTAL(9,R1105:R1114)</f>
        <v>1655986</v>
      </c>
      <c r="S1115" s="561">
        <f>SUBTOTAL(9,S1105:S1114)</f>
        <v>5120877</v>
      </c>
      <c r="T1115" s="476">
        <f>SUBTOTAL(9,T1105:T1114,$E1106:$E1106)</f>
        <v>3424851</v>
      </c>
      <c r="U1115" s="386"/>
      <c r="V1115" s="477"/>
      <c r="W1115" s="315">
        <f>SUBTOTAL(9,W1105:W1114)</f>
        <v>3464891</v>
      </c>
      <c r="X1115" s="521">
        <f>SUBTOTAL(9,X1105:X1114)</f>
        <v>0</v>
      </c>
      <c r="Y1115" s="522"/>
      <c r="Z1115" s="534">
        <f>SUBTOTAL(9,Z1105:Z1114)</f>
        <v>1655986</v>
      </c>
      <c r="AA1115" s="522">
        <f>SUBTOTAL(9,AA1105:AA1114)</f>
        <v>5120877</v>
      </c>
      <c r="AB1115" s="422">
        <f t="shared" si="689"/>
        <v>1106</v>
      </c>
    </row>
    <row r="1116" spans="1:28" s="1" customFormat="1" ht="15.6" thickTop="1">
      <c r="A1116" s="12">
        <f t="shared" si="688"/>
        <v>1107</v>
      </c>
      <c r="B1116" s="7"/>
      <c r="C1116" s="7"/>
      <c r="D1116" s="25"/>
      <c r="E1116" s="304"/>
      <c r="F1116" s="425"/>
      <c r="G1116" s="26"/>
      <c r="H1116" s="424"/>
      <c r="I1116" s="117">
        <f>SUM($E1116,F1116:H1116)</f>
        <v>0</v>
      </c>
      <c r="J1116" s="304"/>
      <c r="K1116" s="388"/>
      <c r="L1116" s="27">
        <f>SUM(I1116:K1116)</f>
        <v>0</v>
      </c>
      <c r="M1116" s="425"/>
      <c r="N1116" s="26"/>
      <c r="O1116" s="424"/>
      <c r="P1116" s="117">
        <f>SUM($E1116,M1116:O1116)</f>
        <v>0</v>
      </c>
      <c r="Q1116" s="304"/>
      <c r="R1116" s="388"/>
      <c r="S1116" s="27">
        <f>SUM(P1116:R1116)</f>
        <v>0</v>
      </c>
      <c r="T1116" s="425"/>
      <c r="U1116" s="26"/>
      <c r="V1116" s="424"/>
      <c r="W1116" s="117">
        <f t="shared" ref="W1116:W1131" si="700">SUM($E1116,T1116:V1116)</f>
        <v>0</v>
      </c>
      <c r="X1116" s="426"/>
      <c r="Y1116" s="424"/>
      <c r="Z1116" s="388"/>
      <c r="AA1116" s="424">
        <f t="shared" ref="AA1116:AA1131" si="701">SUM(W1116:Z1116)</f>
        <v>0</v>
      </c>
      <c r="AB1116" s="422">
        <f t="shared" si="689"/>
        <v>1107</v>
      </c>
    </row>
    <row r="1117" spans="1:28" customFormat="1">
      <c r="A1117" s="12">
        <f t="shared" si="688"/>
        <v>1108</v>
      </c>
      <c r="B1117" s="277" t="s">
        <v>244</v>
      </c>
      <c r="C1117" s="213">
        <v>59</v>
      </c>
      <c r="D1117" s="148" t="s">
        <v>245</v>
      </c>
      <c r="E1117" s="163">
        <v>14633341</v>
      </c>
      <c r="F1117" s="607"/>
      <c r="G1117" s="294"/>
      <c r="H1117" s="221"/>
      <c r="I1117" s="163">
        <f>SUM($E1117,F1117:H1117)</f>
        <v>14633341</v>
      </c>
      <c r="J1117" s="163">
        <v>60003654</v>
      </c>
      <c r="K1117" s="163">
        <v>26764911</v>
      </c>
      <c r="L1117" s="497">
        <f>SUM(I1117:K1117)</f>
        <v>101401906</v>
      </c>
      <c r="M1117" s="222"/>
      <c r="N1117" s="497"/>
      <c r="O1117" s="221"/>
      <c r="P1117" s="180">
        <f>SUM($E1117,M1117:O1117)</f>
        <v>14633341</v>
      </c>
      <c r="Q1117" s="163">
        <v>60003654</v>
      </c>
      <c r="R1117" s="163">
        <v>26764911</v>
      </c>
      <c r="S1117" s="497">
        <f>SUM(P1117:R1117)</f>
        <v>101401906</v>
      </c>
      <c r="T1117" s="222"/>
      <c r="U1117" s="497"/>
      <c r="V1117" s="221"/>
      <c r="W1117" s="180">
        <f t="shared" si="700"/>
        <v>14633341</v>
      </c>
      <c r="X1117" s="149">
        <v>60003654</v>
      </c>
      <c r="Y1117" s="153"/>
      <c r="Z1117" s="163">
        <v>26764911</v>
      </c>
      <c r="AA1117" s="221">
        <f t="shared" si="701"/>
        <v>101401906</v>
      </c>
      <c r="AB1117" s="422">
        <f t="shared" si="689"/>
        <v>1108</v>
      </c>
    </row>
    <row r="1118" spans="1:28" customFormat="1">
      <c r="A1118" s="12">
        <f t="shared" si="688"/>
        <v>1109</v>
      </c>
      <c r="B1118" s="7"/>
      <c r="C1118" s="162"/>
      <c r="D1118" s="191" t="s">
        <v>434</v>
      </c>
      <c r="E1118" s="180"/>
      <c r="F1118" s="133"/>
      <c r="G1118" s="28"/>
      <c r="H1118" s="153"/>
      <c r="I1118" s="163">
        <f>SUM($E1118,F1118:H1118)</f>
        <v>0</v>
      </c>
      <c r="J1118" s="163"/>
      <c r="K1118" s="163"/>
      <c r="L1118" s="497">
        <f>SUM(I1118:K1118)</f>
        <v>0</v>
      </c>
      <c r="M1118" s="133"/>
      <c r="N1118" s="6"/>
      <c r="O1118" s="184"/>
      <c r="P1118" s="180">
        <f>SUM($E1118,M1118:O1118)</f>
        <v>0</v>
      </c>
      <c r="Q1118" s="180"/>
      <c r="R1118" s="180"/>
      <c r="S1118" s="497">
        <f>SUM(P1118:R1118)</f>
        <v>0</v>
      </c>
      <c r="T1118" s="133"/>
      <c r="U1118" s="6"/>
      <c r="V1118" s="184"/>
      <c r="W1118" s="180">
        <f t="shared" si="700"/>
        <v>0</v>
      </c>
      <c r="X1118" s="321"/>
      <c r="Y1118" s="184"/>
      <c r="Z1118" s="180"/>
      <c r="AA1118" s="221">
        <f t="shared" si="701"/>
        <v>0</v>
      </c>
      <c r="AB1118" s="422">
        <f t="shared" si="689"/>
        <v>1109</v>
      </c>
    </row>
    <row r="1119" spans="1:28" customFormat="1">
      <c r="A1119" s="12">
        <f t="shared" si="688"/>
        <v>1110</v>
      </c>
      <c r="B1119" s="7"/>
      <c r="C1119" s="162"/>
      <c r="D1119" s="158" t="s">
        <v>767</v>
      </c>
      <c r="E1119" s="163"/>
      <c r="F1119" s="132">
        <v>1600000</v>
      </c>
      <c r="G1119" s="28"/>
      <c r="H1119" s="153"/>
      <c r="I1119" s="163">
        <f>SUM($E1119,F1119:H1119)</f>
        <v>1600000</v>
      </c>
      <c r="J1119" s="163"/>
      <c r="K1119" s="163"/>
      <c r="L1119" s="497">
        <f>SUM(I1119:K1119)</f>
        <v>1600000</v>
      </c>
      <c r="M1119" s="133">
        <v>1600000</v>
      </c>
      <c r="N1119" s="6"/>
      <c r="O1119" s="184"/>
      <c r="P1119" s="180">
        <f>SUM($E1119,M1119:O1119)</f>
        <v>1600000</v>
      </c>
      <c r="Q1119" s="180"/>
      <c r="R1119" s="180"/>
      <c r="S1119" s="497">
        <f>SUM(P1119:R1119)</f>
        <v>1600000</v>
      </c>
      <c r="T1119" s="133">
        <v>1600000</v>
      </c>
      <c r="U1119" s="6"/>
      <c r="V1119" s="184"/>
      <c r="W1119" s="180">
        <f t="shared" si="700"/>
        <v>1600000</v>
      </c>
      <c r="X1119" s="321"/>
      <c r="Y1119" s="184"/>
      <c r="Z1119" s="180"/>
      <c r="AA1119" s="221">
        <f t="shared" si="701"/>
        <v>1600000</v>
      </c>
      <c r="AB1119" s="422">
        <f t="shared" si="689"/>
        <v>1110</v>
      </c>
    </row>
    <row r="1120" spans="1:28" customFormat="1">
      <c r="A1120" s="12">
        <f t="shared" si="688"/>
        <v>1111</v>
      </c>
      <c r="B1120" s="7"/>
      <c r="C1120" s="162"/>
      <c r="D1120" s="158" t="s">
        <v>768</v>
      </c>
      <c r="E1120" s="163"/>
      <c r="F1120" s="132">
        <v>1283975</v>
      </c>
      <c r="G1120" s="28"/>
      <c r="H1120" s="153"/>
      <c r="I1120" s="163">
        <f t="shared" ref="I1120:I1127" si="702">SUM($E1120,F1120:H1120)</f>
        <v>1283975</v>
      </c>
      <c r="J1120" s="163"/>
      <c r="K1120" s="163"/>
      <c r="L1120" s="497">
        <f t="shared" ref="L1120:L1127" si="703">SUM(I1120:K1120)</f>
        <v>1283975</v>
      </c>
      <c r="M1120" s="133">
        <v>1500000</v>
      </c>
      <c r="N1120" s="6"/>
      <c r="O1120" s="184"/>
      <c r="P1120" s="180">
        <f t="shared" ref="P1120:P1130" si="704">SUM($E1120,M1120:O1120)</f>
        <v>1500000</v>
      </c>
      <c r="Q1120" s="180"/>
      <c r="R1120" s="180"/>
      <c r="S1120" s="497">
        <f t="shared" ref="S1120:S1124" si="705">SUM(P1120:R1120)</f>
        <v>1500000</v>
      </c>
      <c r="T1120" s="133">
        <v>1500000</v>
      </c>
      <c r="U1120" s="6"/>
      <c r="V1120" s="184"/>
      <c r="W1120" s="180">
        <f t="shared" si="700"/>
        <v>1500000</v>
      </c>
      <c r="X1120" s="321"/>
      <c r="Y1120" s="184"/>
      <c r="Z1120" s="180"/>
      <c r="AA1120" s="221">
        <f t="shared" si="701"/>
        <v>1500000</v>
      </c>
      <c r="AB1120" s="422">
        <f t="shared" si="689"/>
        <v>1111</v>
      </c>
    </row>
    <row r="1121" spans="1:28" customFormat="1">
      <c r="A1121" s="12">
        <f t="shared" si="688"/>
        <v>1112</v>
      </c>
      <c r="B1121" s="7"/>
      <c r="C1121" s="162"/>
      <c r="D1121" s="158" t="s">
        <v>769</v>
      </c>
      <c r="E1121" s="163"/>
      <c r="F1121" s="132">
        <v>497550</v>
      </c>
      <c r="G1121" s="28"/>
      <c r="H1121" s="153"/>
      <c r="I1121" s="163">
        <f t="shared" si="702"/>
        <v>497550</v>
      </c>
      <c r="J1121" s="163"/>
      <c r="K1121" s="163"/>
      <c r="L1121" s="497">
        <f t="shared" si="703"/>
        <v>497550</v>
      </c>
      <c r="M1121" s="133">
        <v>497550</v>
      </c>
      <c r="N1121" s="6"/>
      <c r="O1121" s="184"/>
      <c r="P1121" s="180">
        <f t="shared" si="704"/>
        <v>497550</v>
      </c>
      <c r="Q1121" s="180"/>
      <c r="R1121" s="180"/>
      <c r="S1121" s="497">
        <f t="shared" si="705"/>
        <v>497550</v>
      </c>
      <c r="T1121" s="133">
        <v>497550</v>
      </c>
      <c r="U1121" s="6"/>
      <c r="V1121" s="184"/>
      <c r="W1121" s="180">
        <f t="shared" si="700"/>
        <v>497550</v>
      </c>
      <c r="X1121" s="321"/>
      <c r="Y1121" s="184"/>
      <c r="Z1121" s="180"/>
      <c r="AA1121" s="221">
        <f t="shared" si="701"/>
        <v>497550</v>
      </c>
      <c r="AB1121" s="422">
        <f t="shared" si="689"/>
        <v>1112</v>
      </c>
    </row>
    <row r="1122" spans="1:28" customFormat="1">
      <c r="A1122" s="12">
        <f t="shared" si="688"/>
        <v>1113</v>
      </c>
      <c r="B1122" s="7"/>
      <c r="C1122" s="162"/>
      <c r="D1122" s="158" t="s">
        <v>770</v>
      </c>
      <c r="E1122" s="163"/>
      <c r="F1122" s="132">
        <v>85875</v>
      </c>
      <c r="G1122" s="28"/>
      <c r="H1122" s="153"/>
      <c r="I1122" s="163">
        <f t="shared" si="702"/>
        <v>85875</v>
      </c>
      <c r="J1122" s="163"/>
      <c r="K1122" s="163"/>
      <c r="L1122" s="497">
        <f t="shared" si="703"/>
        <v>85875</v>
      </c>
      <c r="M1122" s="133">
        <v>85875</v>
      </c>
      <c r="N1122" s="6"/>
      <c r="O1122" s="184"/>
      <c r="P1122" s="180">
        <f t="shared" si="704"/>
        <v>85875</v>
      </c>
      <c r="Q1122" s="180"/>
      <c r="R1122" s="180"/>
      <c r="S1122" s="497">
        <f t="shared" si="705"/>
        <v>85875</v>
      </c>
      <c r="T1122" s="133">
        <v>85875</v>
      </c>
      <c r="U1122" s="6"/>
      <c r="V1122" s="184"/>
      <c r="W1122" s="180">
        <f t="shared" si="700"/>
        <v>85875</v>
      </c>
      <c r="X1122" s="321"/>
      <c r="Y1122" s="184"/>
      <c r="Z1122" s="180"/>
      <c r="AA1122" s="221">
        <f t="shared" si="701"/>
        <v>85875</v>
      </c>
      <c r="AB1122" s="422">
        <f t="shared" si="689"/>
        <v>1113</v>
      </c>
    </row>
    <row r="1123" spans="1:28" customFormat="1">
      <c r="A1123" s="12">
        <f t="shared" si="688"/>
        <v>1114</v>
      </c>
      <c r="B1123" s="7"/>
      <c r="C1123" s="162"/>
      <c r="D1123" s="158" t="s">
        <v>771</v>
      </c>
      <c r="E1123" s="163"/>
      <c r="F1123" s="132">
        <v>71700</v>
      </c>
      <c r="G1123" s="28"/>
      <c r="H1123" s="153"/>
      <c r="I1123" s="163">
        <f t="shared" si="702"/>
        <v>71700</v>
      </c>
      <c r="J1123" s="163"/>
      <c r="K1123" s="163"/>
      <c r="L1123" s="497">
        <f t="shared" si="703"/>
        <v>71700</v>
      </c>
      <c r="M1123" s="133">
        <v>71700</v>
      </c>
      <c r="N1123" s="6"/>
      <c r="O1123" s="184"/>
      <c r="P1123" s="180">
        <f t="shared" si="704"/>
        <v>71700</v>
      </c>
      <c r="Q1123" s="180"/>
      <c r="R1123" s="180"/>
      <c r="S1123" s="497">
        <f t="shared" si="705"/>
        <v>71700</v>
      </c>
      <c r="T1123" s="133">
        <v>71700</v>
      </c>
      <c r="U1123" s="6"/>
      <c r="V1123" s="184"/>
      <c r="W1123" s="180">
        <f t="shared" si="700"/>
        <v>71700</v>
      </c>
      <c r="X1123" s="321"/>
      <c r="Y1123" s="184"/>
      <c r="Z1123" s="180"/>
      <c r="AA1123" s="221">
        <f t="shared" si="701"/>
        <v>71700</v>
      </c>
      <c r="AB1123" s="422">
        <f t="shared" si="689"/>
        <v>1114</v>
      </c>
    </row>
    <row r="1124" spans="1:28" customFormat="1">
      <c r="A1124" s="12">
        <f t="shared" si="688"/>
        <v>1115</v>
      </c>
      <c r="B1124" s="7"/>
      <c r="C1124" s="162"/>
      <c r="D1124" s="158" t="s">
        <v>772</v>
      </c>
      <c r="E1124" s="180"/>
      <c r="F1124" s="133"/>
      <c r="G1124" s="28"/>
      <c r="H1124" s="153"/>
      <c r="I1124" s="163">
        <f t="shared" si="702"/>
        <v>0</v>
      </c>
      <c r="J1124" s="163"/>
      <c r="K1124" s="163"/>
      <c r="L1124" s="497">
        <f t="shared" si="703"/>
        <v>0</v>
      </c>
      <c r="M1124" s="133"/>
      <c r="N1124" s="6"/>
      <c r="O1124" s="184"/>
      <c r="P1124" s="180">
        <f t="shared" si="704"/>
        <v>0</v>
      </c>
      <c r="Q1124" s="180"/>
      <c r="R1124" s="180"/>
      <c r="S1124" s="497">
        <f t="shared" si="705"/>
        <v>0</v>
      </c>
      <c r="T1124" s="133"/>
      <c r="U1124" s="6"/>
      <c r="V1124" s="184"/>
      <c r="W1124" s="180">
        <f t="shared" si="700"/>
        <v>0</v>
      </c>
      <c r="X1124" s="321"/>
      <c r="Y1124" s="184"/>
      <c r="Z1124" s="180"/>
      <c r="AA1124" s="221">
        <f t="shared" si="701"/>
        <v>0</v>
      </c>
      <c r="AB1124" s="422">
        <f t="shared" si="689"/>
        <v>1115</v>
      </c>
    </row>
    <row r="1125" spans="1:28" customFormat="1">
      <c r="A1125" s="12">
        <f t="shared" si="688"/>
        <v>1116</v>
      </c>
      <c r="B1125" s="7"/>
      <c r="C1125" s="162"/>
      <c r="D1125" s="152"/>
      <c r="E1125" s="180"/>
      <c r="F1125" s="133"/>
      <c r="G1125" s="28"/>
      <c r="H1125" s="153"/>
      <c r="I1125" s="163">
        <f t="shared" si="702"/>
        <v>0</v>
      </c>
      <c r="J1125" s="163"/>
      <c r="K1125" s="163"/>
      <c r="L1125" s="497">
        <f t="shared" si="703"/>
        <v>0</v>
      </c>
      <c r="M1125" s="133"/>
      <c r="N1125" s="6"/>
      <c r="O1125" s="184"/>
      <c r="P1125" s="180">
        <f t="shared" si="704"/>
        <v>0</v>
      </c>
      <c r="Q1125" s="180"/>
      <c r="R1125" s="180"/>
      <c r="S1125" s="497">
        <f t="shared" ref="S1125:S1130" si="706">SUM(P1125:R1125)</f>
        <v>0</v>
      </c>
      <c r="T1125" s="133"/>
      <c r="U1125" s="6"/>
      <c r="V1125" s="184"/>
      <c r="W1125" s="180">
        <f t="shared" si="700"/>
        <v>0</v>
      </c>
      <c r="X1125" s="321"/>
      <c r="Y1125" s="184"/>
      <c r="Z1125" s="180"/>
      <c r="AA1125" s="221">
        <f t="shared" si="701"/>
        <v>0</v>
      </c>
      <c r="AB1125" s="422">
        <f t="shared" si="689"/>
        <v>1116</v>
      </c>
    </row>
    <row r="1126" spans="1:28" customFormat="1">
      <c r="A1126" s="12">
        <f t="shared" si="688"/>
        <v>1117</v>
      </c>
      <c r="B1126" s="7"/>
      <c r="C1126" s="162"/>
      <c r="D1126" s="191" t="s">
        <v>716</v>
      </c>
      <c r="E1126" s="180"/>
      <c r="F1126" s="133"/>
      <c r="G1126" s="28"/>
      <c r="H1126" s="153"/>
      <c r="I1126" s="163">
        <f t="shared" si="702"/>
        <v>0</v>
      </c>
      <c r="J1126" s="163"/>
      <c r="K1126" s="163"/>
      <c r="L1126" s="497">
        <f t="shared" si="703"/>
        <v>0</v>
      </c>
      <c r="M1126" s="133"/>
      <c r="N1126" s="6"/>
      <c r="O1126" s="184"/>
      <c r="P1126" s="180">
        <f t="shared" si="704"/>
        <v>0</v>
      </c>
      <c r="Q1126" s="180"/>
      <c r="R1126" s="180"/>
      <c r="S1126" s="497">
        <f t="shared" si="706"/>
        <v>0</v>
      </c>
      <c r="T1126" s="133"/>
      <c r="U1126" s="6"/>
      <c r="V1126" s="184"/>
      <c r="W1126" s="180">
        <f t="shared" si="700"/>
        <v>0</v>
      </c>
      <c r="X1126" s="321"/>
      <c r="Y1126" s="184"/>
      <c r="Z1126" s="180"/>
      <c r="AA1126" s="221">
        <f t="shared" si="701"/>
        <v>0</v>
      </c>
      <c r="AB1126" s="422">
        <f t="shared" si="689"/>
        <v>1117</v>
      </c>
    </row>
    <row r="1127" spans="1:28" customFormat="1">
      <c r="A1127" s="12">
        <f t="shared" si="688"/>
        <v>1118</v>
      </c>
      <c r="B1127" s="7"/>
      <c r="C1127" s="162"/>
      <c r="D1127" s="152"/>
      <c r="E1127" s="180"/>
      <c r="F1127" s="133"/>
      <c r="G1127" s="28"/>
      <c r="H1127" s="153"/>
      <c r="I1127" s="163">
        <f t="shared" si="702"/>
        <v>0</v>
      </c>
      <c r="J1127" s="163"/>
      <c r="K1127" s="163"/>
      <c r="L1127" s="497">
        <f t="shared" si="703"/>
        <v>0</v>
      </c>
      <c r="M1127" s="133"/>
      <c r="N1127" s="6"/>
      <c r="O1127" s="184"/>
      <c r="P1127" s="180">
        <f t="shared" si="704"/>
        <v>0</v>
      </c>
      <c r="Q1127" s="180"/>
      <c r="R1127" s="180"/>
      <c r="S1127" s="497">
        <f t="shared" si="706"/>
        <v>0</v>
      </c>
      <c r="T1127" s="133"/>
      <c r="U1127" s="6"/>
      <c r="V1127" s="184"/>
      <c r="W1127" s="180">
        <f t="shared" si="700"/>
        <v>0</v>
      </c>
      <c r="X1127" s="321"/>
      <c r="Y1127" s="184"/>
      <c r="Z1127" s="180"/>
      <c r="AA1127" s="221">
        <f t="shared" si="701"/>
        <v>0</v>
      </c>
      <c r="AB1127" s="422">
        <f t="shared" si="689"/>
        <v>1118</v>
      </c>
    </row>
    <row r="1128" spans="1:28" customFormat="1">
      <c r="A1128" s="12">
        <f t="shared" si="688"/>
        <v>1119</v>
      </c>
      <c r="B1128" s="7"/>
      <c r="C1128" s="162"/>
      <c r="D1128" s="152"/>
      <c r="E1128" s="180"/>
      <c r="F1128" s="133"/>
      <c r="G1128" s="28"/>
      <c r="H1128" s="153"/>
      <c r="I1128" s="163">
        <f>SUM($E1128,F1128:H1128)</f>
        <v>0</v>
      </c>
      <c r="J1128" s="163"/>
      <c r="K1128" s="163"/>
      <c r="L1128" s="497">
        <f>SUM(I1128:K1128)</f>
        <v>0</v>
      </c>
      <c r="M1128" s="133"/>
      <c r="N1128" s="6"/>
      <c r="O1128" s="184"/>
      <c r="P1128" s="180">
        <f t="shared" si="704"/>
        <v>0</v>
      </c>
      <c r="Q1128" s="180"/>
      <c r="R1128" s="180"/>
      <c r="S1128" s="497">
        <f t="shared" si="706"/>
        <v>0</v>
      </c>
      <c r="T1128" s="133"/>
      <c r="U1128" s="6"/>
      <c r="V1128" s="184"/>
      <c r="W1128" s="180">
        <f t="shared" si="700"/>
        <v>0</v>
      </c>
      <c r="X1128" s="321"/>
      <c r="Y1128" s="184"/>
      <c r="Z1128" s="180"/>
      <c r="AA1128" s="221">
        <f t="shared" si="701"/>
        <v>0</v>
      </c>
      <c r="AB1128" s="422">
        <f t="shared" si="689"/>
        <v>1119</v>
      </c>
    </row>
    <row r="1129" spans="1:28" customFormat="1">
      <c r="A1129" s="12">
        <f t="shared" si="688"/>
        <v>1120</v>
      </c>
      <c r="B1129" s="7"/>
      <c r="C1129" s="162"/>
      <c r="D1129" s="191" t="s">
        <v>575</v>
      </c>
      <c r="E1129" s="180"/>
      <c r="F1129" s="133"/>
      <c r="G1129" s="28"/>
      <c r="H1129" s="153"/>
      <c r="I1129" s="163">
        <f>SUM($E1129,F1129:H1129)</f>
        <v>0</v>
      </c>
      <c r="J1129" s="163"/>
      <c r="K1129" s="163"/>
      <c r="L1129" s="497">
        <f>SUM(I1129:K1129)</f>
        <v>0</v>
      </c>
      <c r="M1129" s="133"/>
      <c r="N1129" s="6"/>
      <c r="O1129" s="184"/>
      <c r="P1129" s="180">
        <f t="shared" si="704"/>
        <v>0</v>
      </c>
      <c r="Q1129" s="180"/>
      <c r="R1129" s="180"/>
      <c r="S1129" s="497">
        <f t="shared" si="706"/>
        <v>0</v>
      </c>
      <c r="T1129" s="133"/>
      <c r="U1129" s="6"/>
      <c r="V1129" s="184"/>
      <c r="W1129" s="180">
        <f t="shared" si="700"/>
        <v>0</v>
      </c>
      <c r="X1129" s="321"/>
      <c r="Y1129" s="184"/>
      <c r="Z1129" s="180"/>
      <c r="AA1129" s="221">
        <f t="shared" si="701"/>
        <v>0</v>
      </c>
      <c r="AB1129" s="422">
        <f t="shared" si="689"/>
        <v>1120</v>
      </c>
    </row>
    <row r="1130" spans="1:28" customFormat="1">
      <c r="A1130" s="12">
        <f t="shared" si="688"/>
        <v>1121</v>
      </c>
      <c r="B1130" s="7"/>
      <c r="C1130" s="162"/>
      <c r="D1130" s="158"/>
      <c r="E1130" s="180"/>
      <c r="F1130" s="133"/>
      <c r="G1130" s="28"/>
      <c r="H1130" s="153"/>
      <c r="I1130" s="163">
        <f>SUM($E1130,F1130:H1130)</f>
        <v>0</v>
      </c>
      <c r="J1130" s="163"/>
      <c r="K1130" s="163"/>
      <c r="L1130" s="497">
        <f>SUM(I1130:K1130)</f>
        <v>0</v>
      </c>
      <c r="M1130" s="133"/>
      <c r="N1130" s="6"/>
      <c r="O1130" s="184"/>
      <c r="P1130" s="180">
        <f t="shared" si="704"/>
        <v>0</v>
      </c>
      <c r="Q1130" s="180"/>
      <c r="R1130" s="180"/>
      <c r="S1130" s="497">
        <f t="shared" si="706"/>
        <v>0</v>
      </c>
      <c r="T1130" s="133"/>
      <c r="U1130" s="6"/>
      <c r="V1130" s="184"/>
      <c r="W1130" s="180">
        <f t="shared" si="700"/>
        <v>0</v>
      </c>
      <c r="X1130" s="321"/>
      <c r="Y1130" s="184"/>
      <c r="Z1130" s="180"/>
      <c r="AA1130" s="221">
        <f t="shared" si="701"/>
        <v>0</v>
      </c>
      <c r="AB1130" s="422">
        <f t="shared" si="689"/>
        <v>1121</v>
      </c>
    </row>
    <row r="1131" spans="1:28" s="1" customFormat="1">
      <c r="A1131" s="12">
        <f t="shared" si="688"/>
        <v>1122</v>
      </c>
      <c r="B1131" s="7"/>
      <c r="C1131" s="7"/>
      <c r="D1131" s="21"/>
      <c r="E1131" s="314"/>
      <c r="F1131" s="110"/>
      <c r="G1131" s="57"/>
      <c r="H1131" s="489"/>
      <c r="I1131" s="117">
        <f>SUM($E1131,F1131:H1131)</f>
        <v>0</v>
      </c>
      <c r="J1131" s="314"/>
      <c r="K1131" s="314"/>
      <c r="L1131" s="15">
        <f>SUM(I1131:K1131)</f>
        <v>0</v>
      </c>
      <c r="M1131" s="110"/>
      <c r="N1131" s="57"/>
      <c r="O1131" s="489"/>
      <c r="P1131" s="117">
        <f>SUM($E1131,M1131:O1131)</f>
        <v>0</v>
      </c>
      <c r="Q1131" s="314"/>
      <c r="R1131" s="314"/>
      <c r="S1131" s="15">
        <f>SUM(P1131:R1131)</f>
        <v>0</v>
      </c>
      <c r="T1131" s="110"/>
      <c r="U1131" s="57"/>
      <c r="V1131" s="489"/>
      <c r="W1131" s="117">
        <f t="shared" si="700"/>
        <v>0</v>
      </c>
      <c r="X1131" s="520"/>
      <c r="Y1131" s="489"/>
      <c r="Z1131" s="314"/>
      <c r="AA1131" s="363">
        <f t="shared" si="701"/>
        <v>0</v>
      </c>
      <c r="AB1131" s="422">
        <f t="shared" si="689"/>
        <v>1122</v>
      </c>
    </row>
    <row r="1132" spans="1:28" s="1" customFormat="1">
      <c r="A1132" s="12">
        <f t="shared" si="688"/>
        <v>1123</v>
      </c>
      <c r="B1132" s="7"/>
      <c r="C1132" s="7"/>
      <c r="D1132" s="14" t="s">
        <v>40</v>
      </c>
      <c r="E1132" s="314"/>
      <c r="F1132" s="488">
        <f t="shared" ref="F1132:V1132" si="707">SUBTOTAL(9,F1118:F1131)</f>
        <v>3539100</v>
      </c>
      <c r="G1132" s="55">
        <f t="shared" si="707"/>
        <v>0</v>
      </c>
      <c r="H1132" s="285">
        <f t="shared" si="707"/>
        <v>0</v>
      </c>
      <c r="I1132" s="504">
        <f t="shared" si="707"/>
        <v>3539100</v>
      </c>
      <c r="J1132" s="504">
        <f t="shared" si="707"/>
        <v>0</v>
      </c>
      <c r="K1132" s="504">
        <f t="shared" si="707"/>
        <v>0</v>
      </c>
      <c r="L1132" s="56">
        <f t="shared" si="707"/>
        <v>3539100</v>
      </c>
      <c r="M1132" s="488">
        <f t="shared" si="707"/>
        <v>3755125</v>
      </c>
      <c r="N1132" s="55">
        <f t="shared" si="707"/>
        <v>0</v>
      </c>
      <c r="O1132" s="285">
        <f t="shared" si="707"/>
        <v>0</v>
      </c>
      <c r="P1132" s="504">
        <f t="shared" si="707"/>
        <v>3755125</v>
      </c>
      <c r="Q1132" s="504">
        <f t="shared" si="707"/>
        <v>0</v>
      </c>
      <c r="R1132" s="504">
        <f t="shared" si="707"/>
        <v>0</v>
      </c>
      <c r="S1132" s="56">
        <f t="shared" si="707"/>
        <v>3755125</v>
      </c>
      <c r="T1132" s="488">
        <f t="shared" si="707"/>
        <v>3755125</v>
      </c>
      <c r="U1132" s="55">
        <f t="shared" si="707"/>
        <v>0</v>
      </c>
      <c r="V1132" s="285">
        <f t="shared" si="707"/>
        <v>0</v>
      </c>
      <c r="W1132" s="504">
        <f>SUBTOTAL(9,W1118:W1131)</f>
        <v>3755125</v>
      </c>
      <c r="X1132" s="492">
        <f>SUBTOTAL(9,X1118:X1131)</f>
        <v>0</v>
      </c>
      <c r="Y1132" s="478"/>
      <c r="Z1132" s="504">
        <f>SUBTOTAL(9,Z1118:Z1131)</f>
        <v>0</v>
      </c>
      <c r="AA1132" s="478">
        <f>SUBTOTAL(9,AA1118:AA1131)</f>
        <v>3755125</v>
      </c>
      <c r="AB1132" s="422">
        <f t="shared" si="689"/>
        <v>1123</v>
      </c>
    </row>
    <row r="1133" spans="1:28" s="1" customFormat="1" ht="15.6" thickBot="1">
      <c r="A1133" s="12">
        <f t="shared" si="688"/>
        <v>1124</v>
      </c>
      <c r="B1133" s="22"/>
      <c r="C1133" s="22"/>
      <c r="D1133" s="23" t="s">
        <v>246</v>
      </c>
      <c r="E1133" s="303"/>
      <c r="F1133" s="476">
        <f>SUBTOTAL(9,F1116:F1132,$E1117:$E1117)</f>
        <v>18172441</v>
      </c>
      <c r="G1133" s="577"/>
      <c r="H1133" s="571"/>
      <c r="I1133" s="315">
        <f>SUBTOTAL(9,I1116:I1132)</f>
        <v>18172441</v>
      </c>
      <c r="J1133" s="315">
        <f>SUBTOTAL(9,J1116:J1132)</f>
        <v>60003654</v>
      </c>
      <c r="K1133" s="315">
        <f>SUBTOTAL(9,K1116:K1132)</f>
        <v>26764911</v>
      </c>
      <c r="L1133" s="561">
        <f>SUBTOTAL(9,L1116:L1132)</f>
        <v>104941006</v>
      </c>
      <c r="M1133" s="476">
        <f>SUBTOTAL(9,M1116:M1132,$E1117:$E1117)</f>
        <v>18388466</v>
      </c>
      <c r="N1133" s="577"/>
      <c r="O1133" s="571"/>
      <c r="P1133" s="315">
        <f>SUBTOTAL(9,P1116:P1132)</f>
        <v>18388466</v>
      </c>
      <c r="Q1133" s="315">
        <f>SUBTOTAL(9,Q1116:Q1132)</f>
        <v>60003654</v>
      </c>
      <c r="R1133" s="315">
        <f>SUBTOTAL(9,R1116:R1132)</f>
        <v>26764911</v>
      </c>
      <c r="S1133" s="561">
        <f>SUBTOTAL(9,S1116:S1132)</f>
        <v>105157031</v>
      </c>
      <c r="T1133" s="476">
        <f>SUBTOTAL(9,T1116:T1132,$E1117:$E1117)</f>
        <v>18388466</v>
      </c>
      <c r="U1133" s="386"/>
      <c r="V1133" s="477"/>
      <c r="W1133" s="315">
        <f>SUBTOTAL(9,W1116:W1132)</f>
        <v>18388466</v>
      </c>
      <c r="X1133" s="521">
        <f>SUBTOTAL(9,X1116:X1132)</f>
        <v>60003654</v>
      </c>
      <c r="Y1133" s="522"/>
      <c r="Z1133" s="534">
        <f>SUBTOTAL(9,Z1116:Z1132)</f>
        <v>26764911</v>
      </c>
      <c r="AA1133" s="522">
        <f>SUBTOTAL(9,AA1116:AA1132)</f>
        <v>105157031</v>
      </c>
      <c r="AB1133" s="422">
        <f t="shared" si="689"/>
        <v>1124</v>
      </c>
    </row>
    <row r="1134" spans="1:28" s="1" customFormat="1" ht="15.6" thickTop="1">
      <c r="A1134" s="12">
        <f t="shared" si="688"/>
        <v>1125</v>
      </c>
      <c r="B1134" s="7"/>
      <c r="C1134" s="7"/>
      <c r="D1134" s="25"/>
      <c r="E1134" s="304"/>
      <c r="F1134" s="425"/>
      <c r="G1134" s="26"/>
      <c r="H1134" s="424"/>
      <c r="I1134" s="117">
        <f t="shared" ref="I1134" si="708">SUM($E1134,F1134:H1134)</f>
        <v>0</v>
      </c>
      <c r="J1134" s="304"/>
      <c r="K1134" s="304"/>
      <c r="L1134" s="27">
        <f t="shared" ref="L1134:L1148" si="709">SUM(I1134:K1134)</f>
        <v>0</v>
      </c>
      <c r="M1134" s="425"/>
      <c r="N1134" s="26"/>
      <c r="O1134" s="424"/>
      <c r="P1134" s="117">
        <f t="shared" ref="P1134" si="710">SUM($E1134,M1134:O1134)</f>
        <v>0</v>
      </c>
      <c r="Q1134" s="304"/>
      <c r="R1134" s="304"/>
      <c r="S1134" s="27">
        <f>SUM(P1134:R1134)</f>
        <v>0</v>
      </c>
      <c r="T1134" s="425"/>
      <c r="U1134" s="26"/>
      <c r="V1134" s="424"/>
      <c r="W1134" s="117">
        <f t="shared" ref="W1134:W1148" si="711">SUM($E1134,T1134:V1134)</f>
        <v>0</v>
      </c>
      <c r="X1134" s="426"/>
      <c r="Y1134" s="424"/>
      <c r="Z1134" s="304"/>
      <c r="AA1134" s="424">
        <f t="shared" ref="AA1134:AA1148" si="712">SUM(W1134:Z1134)</f>
        <v>0</v>
      </c>
      <c r="AB1134" s="422">
        <f t="shared" si="689"/>
        <v>1125</v>
      </c>
    </row>
    <row r="1135" spans="1:28" customFormat="1">
      <c r="A1135" s="12">
        <f t="shared" si="688"/>
        <v>1126</v>
      </c>
      <c r="B1135" s="7" t="s">
        <v>247</v>
      </c>
      <c r="C1135" s="162">
        <v>60</v>
      </c>
      <c r="D1135" s="146" t="s">
        <v>248</v>
      </c>
      <c r="E1135" s="163">
        <v>29075368</v>
      </c>
      <c r="F1135" s="133"/>
      <c r="G1135" s="28"/>
      <c r="H1135" s="153"/>
      <c r="I1135" s="163">
        <f>SUM($E1135,F1135:H1135)</f>
        <v>29075368</v>
      </c>
      <c r="J1135" s="163">
        <v>355583</v>
      </c>
      <c r="K1135" s="163">
        <v>8325000</v>
      </c>
      <c r="L1135" s="187">
        <f>SUM(I1135:K1135)</f>
        <v>37755951</v>
      </c>
      <c r="M1135" s="133"/>
      <c r="N1135" s="6"/>
      <c r="O1135" s="184"/>
      <c r="P1135" s="180">
        <f>SUM($E1135,M1135:O1135)</f>
        <v>29075368</v>
      </c>
      <c r="Q1135" s="163">
        <v>355583</v>
      </c>
      <c r="R1135" s="163">
        <v>8325000</v>
      </c>
      <c r="S1135" s="188">
        <f>SUM(P1135:R1135)</f>
        <v>37755951</v>
      </c>
      <c r="T1135" s="133"/>
      <c r="U1135" s="6"/>
      <c r="V1135" s="184"/>
      <c r="W1135" s="180">
        <f t="shared" si="711"/>
        <v>29075368</v>
      </c>
      <c r="X1135" s="149">
        <v>355583</v>
      </c>
      <c r="Y1135" s="153"/>
      <c r="Z1135" s="163">
        <v>8325000</v>
      </c>
      <c r="AA1135" s="184">
        <f t="shared" si="712"/>
        <v>37755951</v>
      </c>
      <c r="AB1135" s="422">
        <f t="shared" si="689"/>
        <v>1126</v>
      </c>
    </row>
    <row r="1136" spans="1:28" customFormat="1">
      <c r="A1136" s="12">
        <f t="shared" si="688"/>
        <v>1127</v>
      </c>
      <c r="B1136" s="7"/>
      <c r="C1136" s="162"/>
      <c r="D1136" s="191" t="s">
        <v>434</v>
      </c>
      <c r="E1136" s="180"/>
      <c r="F1136" s="133"/>
      <c r="G1136" s="28"/>
      <c r="H1136" s="153"/>
      <c r="I1136" s="163">
        <f>SUM($E1136,F1136:H1136)</f>
        <v>0</v>
      </c>
      <c r="J1136" s="163"/>
      <c r="K1136" s="163"/>
      <c r="L1136" s="187">
        <f>SUM(I1136:K1136)</f>
        <v>0</v>
      </c>
      <c r="M1136" s="133"/>
      <c r="N1136" s="6"/>
      <c r="O1136" s="184"/>
      <c r="P1136" s="180">
        <f>SUM($E1136,M1136:O1136)</f>
        <v>0</v>
      </c>
      <c r="Q1136" s="180"/>
      <c r="R1136" s="180"/>
      <c r="S1136" s="188">
        <f>SUM(P1136:R1136)</f>
        <v>0</v>
      </c>
      <c r="T1136" s="133"/>
      <c r="U1136" s="6"/>
      <c r="V1136" s="184"/>
      <c r="W1136" s="180">
        <f t="shared" si="711"/>
        <v>0</v>
      </c>
      <c r="X1136" s="321"/>
      <c r="Y1136" s="184"/>
      <c r="Z1136" s="180"/>
      <c r="AA1136" s="184">
        <f t="shared" si="712"/>
        <v>0</v>
      </c>
      <c r="AB1136" s="422">
        <f t="shared" si="689"/>
        <v>1127</v>
      </c>
    </row>
    <row r="1137" spans="1:52" customFormat="1">
      <c r="A1137" s="12">
        <f t="shared" si="688"/>
        <v>1128</v>
      </c>
      <c r="B1137" s="7"/>
      <c r="C1137" s="162"/>
      <c r="D1137" s="158" t="s">
        <v>773</v>
      </c>
      <c r="E1137" s="163"/>
      <c r="F1137" s="132">
        <v>370000</v>
      </c>
      <c r="G1137" s="129">
        <v>6000</v>
      </c>
      <c r="H1137" s="153"/>
      <c r="I1137" s="163">
        <f>SUM($E1137,F1137:H1137)</f>
        <v>376000</v>
      </c>
      <c r="J1137" s="163"/>
      <c r="K1137" s="163"/>
      <c r="L1137" s="187">
        <f>SUM(I1137:K1137)</f>
        <v>376000</v>
      </c>
      <c r="M1137" s="133">
        <v>185000</v>
      </c>
      <c r="N1137" s="28"/>
      <c r="O1137" s="184"/>
      <c r="P1137" s="180">
        <f>SUM($E1137,M1137:O1137)</f>
        <v>185000</v>
      </c>
      <c r="Q1137" s="180"/>
      <c r="R1137" s="180"/>
      <c r="S1137" s="188">
        <f>SUM(P1137:R1137)</f>
        <v>185000</v>
      </c>
      <c r="T1137" s="133">
        <v>185000</v>
      </c>
      <c r="U1137" s="28"/>
      <c r="V1137" s="184"/>
      <c r="W1137" s="180">
        <f t="shared" si="711"/>
        <v>185000</v>
      </c>
      <c r="X1137" s="321"/>
      <c r="Y1137" s="184"/>
      <c r="Z1137" s="180"/>
      <c r="AA1137" s="184">
        <f t="shared" si="712"/>
        <v>185000</v>
      </c>
      <c r="AB1137" s="422">
        <f t="shared" si="689"/>
        <v>1128</v>
      </c>
    </row>
    <row r="1138" spans="1:52" customFormat="1">
      <c r="A1138" s="12">
        <f t="shared" si="688"/>
        <v>1129</v>
      </c>
      <c r="B1138" s="7"/>
      <c r="C1138" s="162"/>
      <c r="D1138" s="158" t="s">
        <v>774</v>
      </c>
      <c r="E1138" s="163"/>
      <c r="F1138" s="132">
        <v>417940</v>
      </c>
      <c r="G1138" s="129">
        <v>589300</v>
      </c>
      <c r="H1138" s="153"/>
      <c r="I1138" s="163">
        <f t="shared" ref="I1138:I1144" si="713">SUM($E1138,F1138:H1138)</f>
        <v>1007240</v>
      </c>
      <c r="J1138" s="163"/>
      <c r="K1138" s="163"/>
      <c r="L1138" s="187">
        <f t="shared" ref="L1138:L1144" si="714">SUM(I1138:K1138)</f>
        <v>1007240</v>
      </c>
      <c r="M1138" s="133">
        <v>417940</v>
      </c>
      <c r="N1138" s="28">
        <v>589300</v>
      </c>
      <c r="O1138" s="184"/>
      <c r="P1138" s="180">
        <f t="shared" ref="P1138:P1147" si="715">SUM($E1138,M1138:O1138)</f>
        <v>1007240</v>
      </c>
      <c r="Q1138" s="180"/>
      <c r="R1138" s="180"/>
      <c r="S1138" s="188">
        <f t="shared" ref="S1138:S1147" si="716">SUM(P1138:R1138)</f>
        <v>1007240</v>
      </c>
      <c r="T1138" s="133">
        <v>417940</v>
      </c>
      <c r="U1138" s="28">
        <v>589300</v>
      </c>
      <c r="V1138" s="184"/>
      <c r="W1138" s="180">
        <f t="shared" si="711"/>
        <v>1007240</v>
      </c>
      <c r="X1138" s="321"/>
      <c r="Y1138" s="184"/>
      <c r="Z1138" s="180"/>
      <c r="AA1138" s="184">
        <f t="shared" si="712"/>
        <v>1007240</v>
      </c>
      <c r="AB1138" s="422">
        <f t="shared" si="689"/>
        <v>1129</v>
      </c>
    </row>
    <row r="1139" spans="1:52" customFormat="1">
      <c r="A1139" s="12">
        <f t="shared" si="688"/>
        <v>1130</v>
      </c>
      <c r="B1139" s="7"/>
      <c r="C1139" s="162"/>
      <c r="D1139" s="158" t="s">
        <v>775</v>
      </c>
      <c r="E1139" s="163"/>
      <c r="F1139" s="132"/>
      <c r="G1139" s="129">
        <f>194000+29000</f>
        <v>223000</v>
      </c>
      <c r="H1139" s="153"/>
      <c r="I1139" s="163">
        <f t="shared" si="713"/>
        <v>223000</v>
      </c>
      <c r="J1139" s="163"/>
      <c r="K1139" s="163"/>
      <c r="L1139" s="187">
        <f t="shared" si="714"/>
        <v>223000</v>
      </c>
      <c r="M1139" s="133"/>
      <c r="N1139" s="28">
        <f>194000+29000</f>
        <v>223000</v>
      </c>
      <c r="O1139" s="184"/>
      <c r="P1139" s="180">
        <f t="shared" si="715"/>
        <v>223000</v>
      </c>
      <c r="Q1139" s="180"/>
      <c r="R1139" s="180"/>
      <c r="S1139" s="188">
        <f t="shared" si="716"/>
        <v>223000</v>
      </c>
      <c r="T1139" s="133"/>
      <c r="U1139" s="28">
        <f>194000+29000</f>
        <v>223000</v>
      </c>
      <c r="V1139" s="184"/>
      <c r="W1139" s="180">
        <f t="shared" si="711"/>
        <v>223000</v>
      </c>
      <c r="X1139" s="321"/>
      <c r="Y1139" s="184"/>
      <c r="Z1139" s="180"/>
      <c r="AA1139" s="184">
        <f t="shared" si="712"/>
        <v>223000</v>
      </c>
      <c r="AB1139" s="422">
        <f t="shared" si="689"/>
        <v>1130</v>
      </c>
    </row>
    <row r="1140" spans="1:52" customFormat="1">
      <c r="A1140" s="12">
        <f t="shared" si="688"/>
        <v>1131</v>
      </c>
      <c r="B1140" s="7"/>
      <c r="C1140" s="162"/>
      <c r="D1140" s="158" t="s">
        <v>776</v>
      </c>
      <c r="E1140" s="180"/>
      <c r="F1140" s="133"/>
      <c r="G1140" s="28"/>
      <c r="H1140" s="153"/>
      <c r="I1140" s="163"/>
      <c r="J1140" s="163"/>
      <c r="K1140" s="163"/>
      <c r="L1140" s="187"/>
      <c r="M1140" s="133">
        <v>1000000</v>
      </c>
      <c r="N1140" s="6">
        <v>2500000</v>
      </c>
      <c r="O1140" s="184"/>
      <c r="P1140" s="180">
        <f t="shared" si="715"/>
        <v>3500000</v>
      </c>
      <c r="Q1140" s="180"/>
      <c r="R1140" s="180"/>
      <c r="S1140" s="188">
        <f t="shared" si="716"/>
        <v>3500000</v>
      </c>
      <c r="T1140" s="133">
        <v>1000000</v>
      </c>
      <c r="U1140" s="6">
        <v>2500000</v>
      </c>
      <c r="V1140" s="184"/>
      <c r="W1140" s="180">
        <f t="shared" si="711"/>
        <v>3500000</v>
      </c>
      <c r="X1140" s="321"/>
      <c r="Y1140" s="184"/>
      <c r="Z1140" s="180"/>
      <c r="AA1140" s="184">
        <f t="shared" si="712"/>
        <v>3500000</v>
      </c>
      <c r="AB1140" s="422">
        <f t="shared" si="689"/>
        <v>1131</v>
      </c>
    </row>
    <row r="1141" spans="1:52" customFormat="1">
      <c r="A1141" s="12">
        <f t="shared" si="688"/>
        <v>1132</v>
      </c>
      <c r="B1141" s="7"/>
      <c r="C1141" s="162"/>
      <c r="D1141" s="158" t="s">
        <v>777</v>
      </c>
      <c r="E1141" s="180"/>
      <c r="F1141" s="133"/>
      <c r="G1141" s="28"/>
      <c r="H1141" s="153"/>
      <c r="I1141" s="163"/>
      <c r="J1141" s="163"/>
      <c r="K1141" s="163"/>
      <c r="L1141" s="187"/>
      <c r="M1141" s="133">
        <v>74642</v>
      </c>
      <c r="N1141" s="6"/>
      <c r="O1141" s="184"/>
      <c r="P1141" s="180">
        <f t="shared" si="715"/>
        <v>74642</v>
      </c>
      <c r="Q1141" s="180"/>
      <c r="R1141" s="180"/>
      <c r="S1141" s="188">
        <f t="shared" si="716"/>
        <v>74642</v>
      </c>
      <c r="T1141" s="133">
        <v>74642</v>
      </c>
      <c r="U1141" s="6"/>
      <c r="V1141" s="184"/>
      <c r="W1141" s="180">
        <f t="shared" si="711"/>
        <v>74642</v>
      </c>
      <c r="X1141" s="321"/>
      <c r="Y1141" s="184"/>
      <c r="Z1141" s="180"/>
      <c r="AA1141" s="184">
        <f t="shared" si="712"/>
        <v>74642</v>
      </c>
      <c r="AB1141" s="422">
        <f t="shared" si="689"/>
        <v>1132</v>
      </c>
    </row>
    <row r="1142" spans="1:52" customFormat="1">
      <c r="A1142" s="12">
        <f t="shared" si="688"/>
        <v>1133</v>
      </c>
      <c r="B1142" s="7"/>
      <c r="C1142" s="162"/>
      <c r="D1142" s="152"/>
      <c r="E1142" s="180"/>
      <c r="F1142" s="133"/>
      <c r="G1142" s="28"/>
      <c r="H1142" s="153"/>
      <c r="I1142" s="163">
        <f t="shared" si="713"/>
        <v>0</v>
      </c>
      <c r="J1142" s="163"/>
      <c r="K1142" s="163"/>
      <c r="L1142" s="187">
        <f t="shared" si="714"/>
        <v>0</v>
      </c>
      <c r="M1142" s="133"/>
      <c r="N1142" s="6"/>
      <c r="O1142" s="184"/>
      <c r="P1142" s="180">
        <f t="shared" si="715"/>
        <v>0</v>
      </c>
      <c r="Q1142" s="180"/>
      <c r="R1142" s="180"/>
      <c r="S1142" s="188">
        <f t="shared" si="716"/>
        <v>0</v>
      </c>
      <c r="T1142" s="133"/>
      <c r="U1142" s="6"/>
      <c r="V1142" s="184"/>
      <c r="W1142" s="180">
        <f t="shared" si="711"/>
        <v>0</v>
      </c>
      <c r="X1142" s="321"/>
      <c r="Y1142" s="184"/>
      <c r="Z1142" s="180"/>
      <c r="AA1142" s="184">
        <f t="shared" si="712"/>
        <v>0</v>
      </c>
      <c r="AB1142" s="422">
        <f t="shared" si="689"/>
        <v>1133</v>
      </c>
    </row>
    <row r="1143" spans="1:52" customFormat="1">
      <c r="A1143" s="12">
        <f t="shared" si="688"/>
        <v>1134</v>
      </c>
      <c r="B1143" s="7"/>
      <c r="C1143" s="162"/>
      <c r="D1143" s="191" t="s">
        <v>716</v>
      </c>
      <c r="E1143" s="180"/>
      <c r="F1143" s="133"/>
      <c r="G1143" s="28"/>
      <c r="H1143" s="153"/>
      <c r="I1143" s="163">
        <f t="shared" si="713"/>
        <v>0</v>
      </c>
      <c r="J1143" s="163"/>
      <c r="K1143" s="163"/>
      <c r="L1143" s="187">
        <f t="shared" si="714"/>
        <v>0</v>
      </c>
      <c r="M1143" s="133"/>
      <c r="N1143" s="6"/>
      <c r="O1143" s="184"/>
      <c r="P1143" s="180">
        <f t="shared" si="715"/>
        <v>0</v>
      </c>
      <c r="Q1143" s="180"/>
      <c r="R1143" s="180"/>
      <c r="S1143" s="188">
        <f t="shared" si="716"/>
        <v>0</v>
      </c>
      <c r="T1143" s="133"/>
      <c r="U1143" s="6"/>
      <c r="V1143" s="184"/>
      <c r="W1143" s="180">
        <f t="shared" si="711"/>
        <v>0</v>
      </c>
      <c r="X1143" s="321"/>
      <c r="Y1143" s="184"/>
      <c r="Z1143" s="180"/>
      <c r="AA1143" s="184">
        <f t="shared" si="712"/>
        <v>0</v>
      </c>
      <c r="AB1143" s="422">
        <f t="shared" si="689"/>
        <v>1134</v>
      </c>
    </row>
    <row r="1144" spans="1:52" customFormat="1">
      <c r="A1144" s="12">
        <f t="shared" si="688"/>
        <v>1135</v>
      </c>
      <c r="B1144" s="7"/>
      <c r="C1144" s="162"/>
      <c r="D1144" s="191"/>
      <c r="E1144" s="180"/>
      <c r="F1144" s="133"/>
      <c r="G1144" s="28"/>
      <c r="H1144" s="153"/>
      <c r="I1144" s="163">
        <f t="shared" si="713"/>
        <v>0</v>
      </c>
      <c r="J1144" s="163"/>
      <c r="K1144" s="163"/>
      <c r="L1144" s="187">
        <f t="shared" si="714"/>
        <v>0</v>
      </c>
      <c r="M1144" s="133"/>
      <c r="N1144" s="6"/>
      <c r="O1144" s="184"/>
      <c r="P1144" s="180">
        <f t="shared" si="715"/>
        <v>0</v>
      </c>
      <c r="Q1144" s="180"/>
      <c r="R1144" s="180"/>
      <c r="S1144" s="188">
        <f t="shared" si="716"/>
        <v>0</v>
      </c>
      <c r="T1144" s="133"/>
      <c r="U1144" s="6"/>
      <c r="V1144" s="184"/>
      <c r="W1144" s="180">
        <f t="shared" si="711"/>
        <v>0</v>
      </c>
      <c r="X1144" s="321"/>
      <c r="Y1144" s="184"/>
      <c r="Z1144" s="180"/>
      <c r="AA1144" s="184">
        <f t="shared" si="712"/>
        <v>0</v>
      </c>
      <c r="AB1144" s="422">
        <f t="shared" si="689"/>
        <v>1135</v>
      </c>
    </row>
    <row r="1145" spans="1:52" customFormat="1">
      <c r="A1145" s="12">
        <f t="shared" si="688"/>
        <v>1136</v>
      </c>
      <c r="B1145" s="7"/>
      <c r="C1145" s="162"/>
      <c r="D1145" s="189"/>
      <c r="E1145" s="180"/>
      <c r="F1145" s="112"/>
      <c r="G1145" s="39"/>
      <c r="H1145" s="153"/>
      <c r="I1145" s="163">
        <f>SUM($E1145,F1145:H1145)</f>
        <v>0</v>
      </c>
      <c r="J1145" s="163"/>
      <c r="K1145" s="163"/>
      <c r="L1145" s="187">
        <f>SUM(I1145:K1145)</f>
        <v>0</v>
      </c>
      <c r="M1145" s="112"/>
      <c r="N1145" s="39"/>
      <c r="O1145" s="184"/>
      <c r="P1145" s="180">
        <f t="shared" si="715"/>
        <v>0</v>
      </c>
      <c r="Q1145" s="180"/>
      <c r="R1145" s="180"/>
      <c r="S1145" s="188">
        <f t="shared" si="716"/>
        <v>0</v>
      </c>
      <c r="T1145" s="112"/>
      <c r="U1145" s="39"/>
      <c r="V1145" s="184"/>
      <c r="W1145" s="180">
        <f t="shared" si="711"/>
        <v>0</v>
      </c>
      <c r="X1145" s="321"/>
      <c r="Y1145" s="184"/>
      <c r="Z1145" s="180"/>
      <c r="AA1145" s="184">
        <f t="shared" si="712"/>
        <v>0</v>
      </c>
      <c r="AB1145" s="422">
        <f t="shared" si="689"/>
        <v>1136</v>
      </c>
    </row>
    <row r="1146" spans="1:52" customFormat="1">
      <c r="A1146" s="12">
        <f t="shared" si="688"/>
        <v>1137</v>
      </c>
      <c r="B1146" s="7"/>
      <c r="C1146" s="162"/>
      <c r="D1146" s="191" t="s">
        <v>575</v>
      </c>
      <c r="E1146" s="180"/>
      <c r="F1146" s="112"/>
      <c r="G1146" s="39"/>
      <c r="H1146" s="153"/>
      <c r="I1146" s="163">
        <f>SUM($E1146,F1146:H1146)</f>
        <v>0</v>
      </c>
      <c r="J1146" s="163"/>
      <c r="K1146" s="163"/>
      <c r="L1146" s="187">
        <f>SUM(I1146:K1146)</f>
        <v>0</v>
      </c>
      <c r="M1146" s="112"/>
      <c r="N1146" s="39"/>
      <c r="O1146" s="184"/>
      <c r="P1146" s="180">
        <f t="shared" si="715"/>
        <v>0</v>
      </c>
      <c r="Q1146" s="180"/>
      <c r="R1146" s="180"/>
      <c r="S1146" s="188">
        <f t="shared" si="716"/>
        <v>0</v>
      </c>
      <c r="T1146" s="112"/>
      <c r="U1146" s="39"/>
      <c r="V1146" s="184"/>
      <c r="W1146" s="180">
        <f t="shared" si="711"/>
        <v>0</v>
      </c>
      <c r="X1146" s="321"/>
      <c r="Y1146" s="184"/>
      <c r="Z1146" s="180"/>
      <c r="AA1146" s="184">
        <f t="shared" si="712"/>
        <v>0</v>
      </c>
      <c r="AB1146" s="422">
        <f t="shared" si="689"/>
        <v>1137</v>
      </c>
    </row>
    <row r="1147" spans="1:52" customFormat="1">
      <c r="A1147" s="12">
        <f t="shared" si="688"/>
        <v>1138</v>
      </c>
      <c r="B1147" s="7"/>
      <c r="C1147" s="162"/>
      <c r="D1147" s="152"/>
      <c r="E1147" s="180"/>
      <c r="F1147" s="112"/>
      <c r="G1147" s="39"/>
      <c r="H1147" s="153"/>
      <c r="I1147" s="163">
        <f>SUM($E1147,F1147:H1147)</f>
        <v>0</v>
      </c>
      <c r="J1147" s="163"/>
      <c r="K1147" s="163"/>
      <c r="L1147" s="187">
        <f>SUM(I1147:K1147)</f>
        <v>0</v>
      </c>
      <c r="M1147" s="112"/>
      <c r="N1147" s="39"/>
      <c r="O1147" s="184"/>
      <c r="P1147" s="180">
        <f t="shared" si="715"/>
        <v>0</v>
      </c>
      <c r="Q1147" s="180"/>
      <c r="R1147" s="180"/>
      <c r="S1147" s="188">
        <f t="shared" si="716"/>
        <v>0</v>
      </c>
      <c r="T1147" s="112"/>
      <c r="U1147" s="39"/>
      <c r="V1147" s="184"/>
      <c r="W1147" s="180">
        <f t="shared" si="711"/>
        <v>0</v>
      </c>
      <c r="X1147" s="321"/>
      <c r="Y1147" s="184"/>
      <c r="Z1147" s="180"/>
      <c r="AA1147" s="184">
        <f t="shared" si="712"/>
        <v>0</v>
      </c>
      <c r="AB1147" s="422">
        <f t="shared" si="689"/>
        <v>1138</v>
      </c>
    </row>
    <row r="1148" spans="1:52" s="1" customFormat="1">
      <c r="A1148" s="12">
        <f t="shared" si="688"/>
        <v>1139</v>
      </c>
      <c r="B1148" s="7"/>
      <c r="C1148" s="7"/>
      <c r="D1148" s="42"/>
      <c r="E1148" s="117"/>
      <c r="F1148" s="112"/>
      <c r="G1148" s="39"/>
      <c r="H1148" s="363"/>
      <c r="I1148" s="117">
        <f>SUM($E1148,F1148:H1148)</f>
        <v>0</v>
      </c>
      <c r="J1148" s="117"/>
      <c r="K1148" s="301"/>
      <c r="L1148" s="15">
        <f t="shared" si="709"/>
        <v>0</v>
      </c>
      <c r="M1148" s="112"/>
      <c r="N1148" s="39"/>
      <c r="O1148" s="363"/>
      <c r="P1148" s="117">
        <f>SUM($E1148,M1148:O1148)</f>
        <v>0</v>
      </c>
      <c r="Q1148" s="117"/>
      <c r="R1148" s="301"/>
      <c r="S1148" s="15">
        <f t="shared" ref="S1148" si="717">SUM(P1148:R1148)</f>
        <v>0</v>
      </c>
      <c r="T1148" s="112"/>
      <c r="U1148" s="39"/>
      <c r="V1148" s="363"/>
      <c r="W1148" s="117">
        <f t="shared" si="711"/>
        <v>0</v>
      </c>
      <c r="X1148" s="111"/>
      <c r="Y1148" s="363"/>
      <c r="Z1148" s="301"/>
      <c r="AA1148" s="363">
        <f t="shared" si="712"/>
        <v>0</v>
      </c>
      <c r="AB1148" s="422">
        <f t="shared" si="689"/>
        <v>1139</v>
      </c>
    </row>
    <row r="1149" spans="1:52" s="76" customFormat="1">
      <c r="A1149" s="12">
        <f t="shared" si="688"/>
        <v>1140</v>
      </c>
      <c r="B1149" s="7"/>
      <c r="C1149" s="7"/>
      <c r="D1149" s="54" t="s">
        <v>40</v>
      </c>
      <c r="E1149" s="314"/>
      <c r="F1149" s="488">
        <f t="shared" ref="F1149:V1149" si="718">SUBTOTAL(9,F1136:F1148)</f>
        <v>787940</v>
      </c>
      <c r="G1149" s="55">
        <f t="shared" si="718"/>
        <v>818300</v>
      </c>
      <c r="H1149" s="285">
        <f t="shared" si="718"/>
        <v>0</v>
      </c>
      <c r="I1149" s="504">
        <f t="shared" si="718"/>
        <v>1606240</v>
      </c>
      <c r="J1149" s="504">
        <f t="shared" si="718"/>
        <v>0</v>
      </c>
      <c r="K1149" s="504">
        <f t="shared" si="718"/>
        <v>0</v>
      </c>
      <c r="L1149" s="56">
        <f t="shared" si="718"/>
        <v>1606240</v>
      </c>
      <c r="M1149" s="488">
        <f t="shared" si="718"/>
        <v>1677582</v>
      </c>
      <c r="N1149" s="55">
        <f t="shared" si="718"/>
        <v>3312300</v>
      </c>
      <c r="O1149" s="285">
        <f t="shared" si="718"/>
        <v>0</v>
      </c>
      <c r="P1149" s="504">
        <f t="shared" si="718"/>
        <v>4989882</v>
      </c>
      <c r="Q1149" s="504">
        <f t="shared" si="718"/>
        <v>0</v>
      </c>
      <c r="R1149" s="504">
        <f t="shared" si="718"/>
        <v>0</v>
      </c>
      <c r="S1149" s="56">
        <f t="shared" si="718"/>
        <v>4989882</v>
      </c>
      <c r="T1149" s="488">
        <f t="shared" si="718"/>
        <v>1677582</v>
      </c>
      <c r="U1149" s="55">
        <f t="shared" si="718"/>
        <v>3312300</v>
      </c>
      <c r="V1149" s="285">
        <f t="shared" si="718"/>
        <v>0</v>
      </c>
      <c r="W1149" s="504">
        <f>SUBTOTAL(9,W1136:W1148)</f>
        <v>4989882</v>
      </c>
      <c r="X1149" s="492">
        <f>SUBTOTAL(9,X1136:X1148)</f>
        <v>0</v>
      </c>
      <c r="Y1149" s="478"/>
      <c r="Z1149" s="504">
        <f>SUBTOTAL(9,Z1136:Z1148)</f>
        <v>0</v>
      </c>
      <c r="AA1149" s="478">
        <f>SUBTOTAL(9,AA1136:AA1148)</f>
        <v>4989882</v>
      </c>
      <c r="AB1149" s="422">
        <f t="shared" si="689"/>
        <v>1140</v>
      </c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pans="1:52" s="76" customFormat="1" ht="15.6" thickBot="1">
      <c r="A1150" s="12">
        <f t="shared" si="688"/>
        <v>1141</v>
      </c>
      <c r="B1150" s="22"/>
      <c r="C1150" s="22"/>
      <c r="D1150" s="23" t="s">
        <v>249</v>
      </c>
      <c r="E1150" s="303"/>
      <c r="F1150" s="476">
        <f>SUBTOTAL(9,F1134:F1149,$E1135:$E1135)</f>
        <v>29863308</v>
      </c>
      <c r="G1150" s="577"/>
      <c r="H1150" s="571"/>
      <c r="I1150" s="315">
        <f>SUBTOTAL(9,I1134:I1149)</f>
        <v>30681608</v>
      </c>
      <c r="J1150" s="315">
        <f>SUBTOTAL(9,J1134:J1149)</f>
        <v>355583</v>
      </c>
      <c r="K1150" s="315">
        <f>SUBTOTAL(9,K1134:K1149)</f>
        <v>8325000</v>
      </c>
      <c r="L1150" s="561">
        <f>SUBTOTAL(9,L1134:L1149)</f>
        <v>39362191</v>
      </c>
      <c r="M1150" s="476">
        <f>SUBTOTAL(9,M1134:M1149,$E1135:$E1135)</f>
        <v>30752950</v>
      </c>
      <c r="N1150" s="577"/>
      <c r="O1150" s="571"/>
      <c r="P1150" s="315">
        <f>SUBTOTAL(9,P1134:P1149)</f>
        <v>34065250</v>
      </c>
      <c r="Q1150" s="315">
        <f>SUBTOTAL(9,Q1134:Q1149)</f>
        <v>355583</v>
      </c>
      <c r="R1150" s="315">
        <f>SUBTOTAL(9,R1134:R1149)</f>
        <v>8325000</v>
      </c>
      <c r="S1150" s="561">
        <f>SUBTOTAL(9,S1134:S1149)</f>
        <v>42745833</v>
      </c>
      <c r="T1150" s="476">
        <f>SUBTOTAL(9,T1134:T1149,$E1135:$E1135)</f>
        <v>30752950</v>
      </c>
      <c r="U1150" s="386"/>
      <c r="V1150" s="477"/>
      <c r="W1150" s="315">
        <f>SUBTOTAL(9,W1134:W1149)</f>
        <v>34065250</v>
      </c>
      <c r="X1150" s="521">
        <f>SUBTOTAL(9,X1134:X1149)</f>
        <v>355583</v>
      </c>
      <c r="Y1150" s="522"/>
      <c r="Z1150" s="534">
        <f>SUBTOTAL(9,Z1134:Z1149)</f>
        <v>8325000</v>
      </c>
      <c r="AA1150" s="522">
        <f>SUBTOTAL(9,AA1134:AA1149)</f>
        <v>42745833</v>
      </c>
      <c r="AB1150" s="422">
        <f t="shared" si="689"/>
        <v>1141</v>
      </c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pans="1:52" s="1" customFormat="1" ht="15.6" thickTop="1">
      <c r="A1151" s="12">
        <f t="shared" si="688"/>
        <v>1142</v>
      </c>
      <c r="B1151" s="7"/>
      <c r="C1151" s="7"/>
      <c r="D1151" s="25"/>
      <c r="E1151" s="304"/>
      <c r="F1151" s="425"/>
      <c r="G1151" s="26"/>
      <c r="H1151" s="424"/>
      <c r="I1151" s="117">
        <f t="shared" ref="I1151" si="719">SUM($E1151,F1151:H1151)</f>
        <v>0</v>
      </c>
      <c r="J1151" s="304"/>
      <c r="K1151" s="304"/>
      <c r="L1151" s="27">
        <f t="shared" ref="L1151:L1161" si="720">SUM(I1151:K1151)</f>
        <v>0</v>
      </c>
      <c r="M1151" s="425"/>
      <c r="N1151" s="26"/>
      <c r="O1151" s="424"/>
      <c r="P1151" s="117">
        <f t="shared" ref="P1151" si="721">SUM($E1151,M1151:O1151)</f>
        <v>0</v>
      </c>
      <c r="Q1151" s="304"/>
      <c r="R1151" s="304"/>
      <c r="S1151" s="27">
        <f t="shared" ref="S1151" si="722">SUM(P1151:R1151)</f>
        <v>0</v>
      </c>
      <c r="T1151" s="425"/>
      <c r="U1151" s="26"/>
      <c r="V1151" s="424"/>
      <c r="W1151" s="117">
        <f t="shared" ref="W1151:W1161" si="723">SUM($E1151,T1151:V1151)</f>
        <v>0</v>
      </c>
      <c r="X1151" s="426"/>
      <c r="Y1151" s="424"/>
      <c r="Z1151" s="304"/>
      <c r="AA1151" s="424">
        <f t="shared" ref="AA1151:AA1161" si="724">SUM(W1151:Z1151)</f>
        <v>0</v>
      </c>
      <c r="AB1151" s="422">
        <f t="shared" si="689"/>
        <v>1142</v>
      </c>
    </row>
    <row r="1152" spans="1:52" customFormat="1">
      <c r="A1152" s="12">
        <f t="shared" si="688"/>
        <v>1143</v>
      </c>
      <c r="B1152" s="7" t="s">
        <v>250</v>
      </c>
      <c r="C1152" s="162">
        <v>61</v>
      </c>
      <c r="D1152" s="146" t="s">
        <v>251</v>
      </c>
      <c r="E1152" s="163">
        <v>31900161</v>
      </c>
      <c r="F1152" s="133"/>
      <c r="G1152" s="28"/>
      <c r="H1152" s="153"/>
      <c r="I1152" s="163">
        <f>SUM($E1152,F1152:H1152)</f>
        <v>31900161</v>
      </c>
      <c r="J1152" s="163"/>
      <c r="K1152" s="163">
        <v>14296872</v>
      </c>
      <c r="L1152" s="187">
        <f>SUM(I1152:K1152)</f>
        <v>46197033</v>
      </c>
      <c r="M1152" s="133"/>
      <c r="N1152" s="6"/>
      <c r="O1152" s="184"/>
      <c r="P1152" s="180">
        <f>SUM($E1152,M1152:O1152)</f>
        <v>31900161</v>
      </c>
      <c r="Q1152" s="180"/>
      <c r="R1152" s="163">
        <v>14296872</v>
      </c>
      <c r="S1152" s="188">
        <f>SUM(P1152:R1152)</f>
        <v>46197033</v>
      </c>
      <c r="T1152" s="133"/>
      <c r="U1152" s="6"/>
      <c r="V1152" s="184"/>
      <c r="W1152" s="180">
        <f t="shared" si="723"/>
        <v>31900161</v>
      </c>
      <c r="X1152" s="321"/>
      <c r="Y1152" s="184"/>
      <c r="Z1152" s="163">
        <v>14296872</v>
      </c>
      <c r="AA1152" s="184">
        <f t="shared" si="724"/>
        <v>46197033</v>
      </c>
      <c r="AB1152" s="422">
        <f t="shared" si="689"/>
        <v>1143</v>
      </c>
    </row>
    <row r="1153" spans="1:28" customFormat="1">
      <c r="A1153" s="12">
        <f t="shared" si="688"/>
        <v>1144</v>
      </c>
      <c r="B1153" s="7"/>
      <c r="C1153" s="162"/>
      <c r="D1153" s="191" t="s">
        <v>434</v>
      </c>
      <c r="E1153" s="180"/>
      <c r="F1153" s="133"/>
      <c r="G1153" s="28"/>
      <c r="H1153" s="153"/>
      <c r="I1153" s="163">
        <f>SUM($E1153,F1153:H1153)</f>
        <v>0</v>
      </c>
      <c r="J1153" s="163"/>
      <c r="K1153" s="163"/>
      <c r="L1153" s="187">
        <f>SUM(I1153:K1153)</f>
        <v>0</v>
      </c>
      <c r="M1153" s="133"/>
      <c r="N1153" s="6"/>
      <c r="O1153" s="184"/>
      <c r="P1153" s="180">
        <f>SUM($E1153,M1153:O1153)</f>
        <v>0</v>
      </c>
      <c r="Q1153" s="180"/>
      <c r="R1153" s="180"/>
      <c r="S1153" s="188">
        <f>SUM(P1153:R1153)</f>
        <v>0</v>
      </c>
      <c r="T1153" s="133"/>
      <c r="U1153" s="6"/>
      <c r="V1153" s="184"/>
      <c r="W1153" s="180">
        <f t="shared" si="723"/>
        <v>0</v>
      </c>
      <c r="X1153" s="321"/>
      <c r="Y1153" s="184"/>
      <c r="Z1153" s="180"/>
      <c r="AA1153" s="184">
        <f t="shared" si="724"/>
        <v>0</v>
      </c>
      <c r="AB1153" s="422">
        <f t="shared" si="689"/>
        <v>1144</v>
      </c>
    </row>
    <row r="1154" spans="1:28" customFormat="1">
      <c r="A1154" s="12">
        <f t="shared" si="688"/>
        <v>1145</v>
      </c>
      <c r="B1154" s="7"/>
      <c r="C1154" s="162"/>
      <c r="D1154" s="158" t="s">
        <v>778</v>
      </c>
      <c r="E1154" s="163"/>
      <c r="F1154" s="132">
        <v>216701</v>
      </c>
      <c r="G1154" s="28"/>
      <c r="H1154" s="153"/>
      <c r="I1154" s="163">
        <f>SUM($E1154,F1154:H1154)</f>
        <v>216701</v>
      </c>
      <c r="J1154" s="163"/>
      <c r="K1154" s="163"/>
      <c r="L1154" s="187">
        <f>SUM(I1154:K1154)</f>
        <v>216701</v>
      </c>
      <c r="M1154" s="133">
        <v>253728</v>
      </c>
      <c r="N1154" s="6"/>
      <c r="O1154" s="184"/>
      <c r="P1154" s="180">
        <f>SUM($E1154,M1154:O1154)</f>
        <v>253728</v>
      </c>
      <c r="Q1154" s="180"/>
      <c r="R1154" s="180"/>
      <c r="S1154" s="188">
        <f>SUM(P1154:R1154)</f>
        <v>253728</v>
      </c>
      <c r="T1154" s="133">
        <v>253728</v>
      </c>
      <c r="U1154" s="6"/>
      <c r="V1154" s="184"/>
      <c r="W1154" s="180">
        <f t="shared" si="723"/>
        <v>253728</v>
      </c>
      <c r="X1154" s="321"/>
      <c r="Y1154" s="184"/>
      <c r="Z1154" s="180"/>
      <c r="AA1154" s="184">
        <f t="shared" si="724"/>
        <v>253728</v>
      </c>
      <c r="AB1154" s="422">
        <f t="shared" si="689"/>
        <v>1145</v>
      </c>
    </row>
    <row r="1155" spans="1:28" customFormat="1">
      <c r="A1155" s="12">
        <f t="shared" si="688"/>
        <v>1146</v>
      </c>
      <c r="B1155" s="7"/>
      <c r="C1155" s="162"/>
      <c r="D1155" s="158" t="s">
        <v>779</v>
      </c>
      <c r="E1155" s="163"/>
      <c r="F1155" s="132">
        <v>500000</v>
      </c>
      <c r="G1155" s="28"/>
      <c r="H1155" s="153"/>
      <c r="I1155" s="163">
        <f t="shared" ref="I1155:I1160" si="725">SUM($E1155,F1155:H1155)</f>
        <v>500000</v>
      </c>
      <c r="J1155" s="163"/>
      <c r="K1155" s="163"/>
      <c r="L1155" s="187">
        <f t="shared" ref="L1155:L1160" si="726">SUM(I1155:K1155)</f>
        <v>500000</v>
      </c>
      <c r="M1155" s="133">
        <v>2800000</v>
      </c>
      <c r="N1155" s="6"/>
      <c r="O1155" s="184"/>
      <c r="P1155" s="180">
        <f t="shared" ref="P1155:P1158" si="727">SUM($E1155,M1155:O1155)</f>
        <v>2800000</v>
      </c>
      <c r="Q1155" s="180"/>
      <c r="R1155" s="180"/>
      <c r="S1155" s="188">
        <f t="shared" ref="S1155:S1159" si="728">SUM(P1155:R1155)</f>
        <v>2800000</v>
      </c>
      <c r="T1155" s="133">
        <v>2800000</v>
      </c>
      <c r="U1155" s="6"/>
      <c r="V1155" s="184"/>
      <c r="W1155" s="180">
        <f t="shared" si="723"/>
        <v>2800000</v>
      </c>
      <c r="X1155" s="321"/>
      <c r="Y1155" s="184"/>
      <c r="Z1155" s="180"/>
      <c r="AA1155" s="184">
        <f t="shared" si="724"/>
        <v>2800000</v>
      </c>
      <c r="AB1155" s="422">
        <f t="shared" si="689"/>
        <v>1146</v>
      </c>
    </row>
    <row r="1156" spans="1:28" customFormat="1">
      <c r="A1156" s="12">
        <f t="shared" si="688"/>
        <v>1147</v>
      </c>
      <c r="B1156" s="7"/>
      <c r="C1156" s="162"/>
      <c r="D1156" s="158" t="s">
        <v>780</v>
      </c>
      <c r="E1156" s="180"/>
      <c r="F1156" s="133"/>
      <c r="G1156" s="28"/>
      <c r="H1156" s="153"/>
      <c r="I1156" s="163">
        <f t="shared" si="725"/>
        <v>0</v>
      </c>
      <c r="J1156" s="163"/>
      <c r="K1156" s="163"/>
      <c r="L1156" s="187">
        <f t="shared" si="726"/>
        <v>0</v>
      </c>
      <c r="M1156" s="133">
        <v>500000</v>
      </c>
      <c r="N1156" s="6"/>
      <c r="O1156" s="184"/>
      <c r="P1156" s="180">
        <f t="shared" si="727"/>
        <v>500000</v>
      </c>
      <c r="Q1156" s="180"/>
      <c r="R1156" s="180"/>
      <c r="S1156" s="188">
        <f t="shared" si="728"/>
        <v>500000</v>
      </c>
      <c r="T1156" s="133">
        <v>500000</v>
      </c>
      <c r="U1156" s="6"/>
      <c r="V1156" s="184"/>
      <c r="W1156" s="180">
        <f t="shared" si="723"/>
        <v>500000</v>
      </c>
      <c r="X1156" s="321"/>
      <c r="Y1156" s="184"/>
      <c r="Z1156" s="180"/>
      <c r="AA1156" s="184">
        <f t="shared" si="724"/>
        <v>500000</v>
      </c>
      <c r="AB1156" s="422">
        <f t="shared" si="689"/>
        <v>1147</v>
      </c>
    </row>
    <row r="1157" spans="1:28" customFormat="1">
      <c r="A1157" s="12">
        <f t="shared" si="688"/>
        <v>1148</v>
      </c>
      <c r="B1157" s="7"/>
      <c r="C1157" s="162"/>
      <c r="D1157" s="158" t="s">
        <v>781</v>
      </c>
      <c r="E1157" s="180"/>
      <c r="F1157" s="133"/>
      <c r="G1157" s="28"/>
      <c r="H1157" s="153"/>
      <c r="I1157" s="163"/>
      <c r="J1157" s="163"/>
      <c r="K1157" s="163"/>
      <c r="L1157" s="187"/>
      <c r="M1157" s="133"/>
      <c r="N1157" s="6"/>
      <c r="O1157" s="184"/>
      <c r="P1157" s="180">
        <f t="shared" si="727"/>
        <v>0</v>
      </c>
      <c r="Q1157" s="180"/>
      <c r="R1157" s="180"/>
      <c r="S1157" s="188">
        <f t="shared" si="728"/>
        <v>0</v>
      </c>
      <c r="T1157" s="133"/>
      <c r="U1157" s="6"/>
      <c r="V1157" s="184"/>
      <c r="W1157" s="180">
        <f t="shared" si="723"/>
        <v>0</v>
      </c>
      <c r="X1157" s="321"/>
      <c r="Y1157" s="184"/>
      <c r="Z1157" s="180"/>
      <c r="AA1157" s="184">
        <f t="shared" si="724"/>
        <v>0</v>
      </c>
      <c r="AB1157" s="422">
        <f t="shared" si="689"/>
        <v>1148</v>
      </c>
    </row>
    <row r="1158" spans="1:28" customFormat="1">
      <c r="A1158" s="12">
        <f t="shared" si="688"/>
        <v>1149</v>
      </c>
      <c r="B1158" s="77"/>
      <c r="C1158" s="223"/>
      <c r="D1158" s="152"/>
      <c r="E1158" s="224"/>
      <c r="F1158" s="133"/>
      <c r="G1158" s="28"/>
      <c r="H1158" s="153"/>
      <c r="I1158" s="163">
        <f t="shared" si="725"/>
        <v>0</v>
      </c>
      <c r="J1158" s="163"/>
      <c r="K1158" s="163"/>
      <c r="L1158" s="187">
        <f t="shared" si="726"/>
        <v>0</v>
      </c>
      <c r="M1158" s="133"/>
      <c r="N1158" s="28"/>
      <c r="O1158" s="153"/>
      <c r="P1158" s="180">
        <f t="shared" si="727"/>
        <v>0</v>
      </c>
      <c r="Q1158" s="224"/>
      <c r="R1158" s="224"/>
      <c r="S1158" s="188">
        <f t="shared" si="728"/>
        <v>0</v>
      </c>
      <c r="T1158" s="133"/>
      <c r="U1158" s="28"/>
      <c r="V1158" s="153"/>
      <c r="W1158" s="180">
        <f t="shared" si="723"/>
        <v>0</v>
      </c>
      <c r="X1158" s="527"/>
      <c r="Y1158" s="261"/>
      <c r="Z1158" s="224"/>
      <c r="AA1158" s="184">
        <f t="shared" si="724"/>
        <v>0</v>
      </c>
      <c r="AB1158" s="422">
        <f t="shared" si="689"/>
        <v>1149</v>
      </c>
    </row>
    <row r="1159" spans="1:28" customFormat="1">
      <c r="A1159" s="12">
        <f t="shared" ref="A1159:A1222" si="729">ROW()-9</f>
        <v>1150</v>
      </c>
      <c r="B1159" s="7"/>
      <c r="C1159" s="162"/>
      <c r="D1159" s="190" t="s">
        <v>575</v>
      </c>
      <c r="E1159" s="180"/>
      <c r="F1159" s="112"/>
      <c r="G1159" s="39"/>
      <c r="H1159" s="153"/>
      <c r="I1159" s="163">
        <f t="shared" si="725"/>
        <v>0</v>
      </c>
      <c r="J1159" s="163"/>
      <c r="K1159" s="163"/>
      <c r="L1159" s="187">
        <f t="shared" si="726"/>
        <v>0</v>
      </c>
      <c r="M1159" s="112"/>
      <c r="N1159" s="39"/>
      <c r="O1159" s="153"/>
      <c r="P1159" s="180">
        <f>SUM($E1159,M1159:O1159)</f>
        <v>0</v>
      </c>
      <c r="Q1159" s="180"/>
      <c r="R1159" s="180"/>
      <c r="S1159" s="188">
        <f t="shared" si="728"/>
        <v>0</v>
      </c>
      <c r="T1159" s="112"/>
      <c r="U1159" s="39"/>
      <c r="V1159" s="153"/>
      <c r="W1159" s="180">
        <f t="shared" si="723"/>
        <v>0</v>
      </c>
      <c r="X1159" s="321"/>
      <c r="Y1159" s="184"/>
      <c r="Z1159" s="180"/>
      <c r="AA1159" s="184">
        <f t="shared" si="724"/>
        <v>0</v>
      </c>
      <c r="AB1159" s="422">
        <f t="shared" si="689"/>
        <v>1150</v>
      </c>
    </row>
    <row r="1160" spans="1:28" customFormat="1">
      <c r="A1160" s="12">
        <f t="shared" si="729"/>
        <v>1151</v>
      </c>
      <c r="B1160" s="7"/>
      <c r="C1160" s="162"/>
      <c r="D1160" s="189"/>
      <c r="E1160" s="180"/>
      <c r="F1160" s="112"/>
      <c r="G1160" s="39"/>
      <c r="H1160" s="153"/>
      <c r="I1160" s="163">
        <f t="shared" si="725"/>
        <v>0</v>
      </c>
      <c r="J1160" s="163"/>
      <c r="K1160" s="163"/>
      <c r="L1160" s="187">
        <f t="shared" si="726"/>
        <v>0</v>
      </c>
      <c r="M1160" s="112"/>
      <c r="N1160" s="39"/>
      <c r="O1160" s="153"/>
      <c r="P1160" s="180">
        <f>SUM($E1160,M1160:O1160)</f>
        <v>0</v>
      </c>
      <c r="Q1160" s="180"/>
      <c r="R1160" s="180"/>
      <c r="S1160" s="188">
        <f>SUM(P1160:R1160)</f>
        <v>0</v>
      </c>
      <c r="T1160" s="112"/>
      <c r="U1160" s="39"/>
      <c r="V1160" s="153"/>
      <c r="W1160" s="180">
        <f t="shared" si="723"/>
        <v>0</v>
      </c>
      <c r="X1160" s="321"/>
      <c r="Y1160" s="184"/>
      <c r="Z1160" s="180"/>
      <c r="AA1160" s="184">
        <f t="shared" si="724"/>
        <v>0</v>
      </c>
      <c r="AB1160" s="422">
        <f t="shared" si="689"/>
        <v>1151</v>
      </c>
    </row>
    <row r="1161" spans="1:28" s="1" customFormat="1">
      <c r="A1161" s="12">
        <f t="shared" si="729"/>
        <v>1152</v>
      </c>
      <c r="B1161" s="7"/>
      <c r="C1161" s="7"/>
      <c r="D1161" s="42"/>
      <c r="E1161" s="117"/>
      <c r="F1161" s="112"/>
      <c r="G1161" s="39"/>
      <c r="H1161" s="370"/>
      <c r="I1161" s="117">
        <f>SUM($E1161,F1161:H1161)</f>
        <v>0</v>
      </c>
      <c r="J1161" s="117"/>
      <c r="K1161" s="117"/>
      <c r="L1161" s="15">
        <f t="shared" si="720"/>
        <v>0</v>
      </c>
      <c r="M1161" s="112"/>
      <c r="N1161" s="39"/>
      <c r="O1161" s="370"/>
      <c r="P1161" s="117">
        <f>SUM($E1161,M1161:O1161)</f>
        <v>0</v>
      </c>
      <c r="Q1161" s="117"/>
      <c r="R1161" s="117"/>
      <c r="S1161" s="15">
        <f>SUM(P1161:R1161)</f>
        <v>0</v>
      </c>
      <c r="T1161" s="112"/>
      <c r="U1161" s="39"/>
      <c r="V1161" s="370"/>
      <c r="W1161" s="117">
        <f t="shared" si="723"/>
        <v>0</v>
      </c>
      <c r="X1161" s="111"/>
      <c r="Y1161" s="363"/>
      <c r="Z1161" s="117"/>
      <c r="AA1161" s="363">
        <f t="shared" si="724"/>
        <v>0</v>
      </c>
      <c r="AB1161" s="422">
        <f t="shared" ref="AB1161:AB1224" si="730">A1161</f>
        <v>1152</v>
      </c>
    </row>
    <row r="1162" spans="1:28" s="1" customFormat="1">
      <c r="A1162" s="12">
        <f t="shared" si="729"/>
        <v>1153</v>
      </c>
      <c r="B1162" s="7"/>
      <c r="C1162" s="7"/>
      <c r="D1162" s="54" t="s">
        <v>40</v>
      </c>
      <c r="E1162" s="314"/>
      <c r="F1162" s="488">
        <f t="shared" ref="F1162:V1162" si="731">SUBTOTAL(9,F1153:F1161)</f>
        <v>716701</v>
      </c>
      <c r="G1162" s="55">
        <f t="shared" si="731"/>
        <v>0</v>
      </c>
      <c r="H1162" s="285">
        <f t="shared" si="731"/>
        <v>0</v>
      </c>
      <c r="I1162" s="504">
        <f t="shared" si="731"/>
        <v>716701</v>
      </c>
      <c r="J1162" s="504">
        <f t="shared" si="731"/>
        <v>0</v>
      </c>
      <c r="K1162" s="504">
        <f t="shared" si="731"/>
        <v>0</v>
      </c>
      <c r="L1162" s="56">
        <f t="shared" si="731"/>
        <v>716701</v>
      </c>
      <c r="M1162" s="488">
        <f t="shared" si="731"/>
        <v>3553728</v>
      </c>
      <c r="N1162" s="55">
        <f t="shared" si="731"/>
        <v>0</v>
      </c>
      <c r="O1162" s="285">
        <f t="shared" si="731"/>
        <v>0</v>
      </c>
      <c r="P1162" s="504">
        <f t="shared" si="731"/>
        <v>3553728</v>
      </c>
      <c r="Q1162" s="504">
        <f t="shared" si="731"/>
        <v>0</v>
      </c>
      <c r="R1162" s="504">
        <f t="shared" si="731"/>
        <v>0</v>
      </c>
      <c r="S1162" s="56">
        <f t="shared" si="731"/>
        <v>3553728</v>
      </c>
      <c r="T1162" s="488">
        <f t="shared" si="731"/>
        <v>3553728</v>
      </c>
      <c r="U1162" s="55">
        <f t="shared" si="731"/>
        <v>0</v>
      </c>
      <c r="V1162" s="285">
        <f t="shared" si="731"/>
        <v>0</v>
      </c>
      <c r="W1162" s="504">
        <f>SUBTOTAL(9,W1153:W1161)</f>
        <v>3553728</v>
      </c>
      <c r="X1162" s="492">
        <f>SUBTOTAL(9,X1153:X1161)</f>
        <v>0</v>
      </c>
      <c r="Y1162" s="478"/>
      <c r="Z1162" s="504">
        <f>SUBTOTAL(9,Z1153:Z1161)</f>
        <v>0</v>
      </c>
      <c r="AA1162" s="478">
        <f>SUBTOTAL(9,AA1153:AA1161)</f>
        <v>3553728</v>
      </c>
      <c r="AB1162" s="422">
        <f t="shared" si="730"/>
        <v>1153</v>
      </c>
    </row>
    <row r="1163" spans="1:28" s="1" customFormat="1" ht="15.6" thickBot="1">
      <c r="A1163" s="12">
        <f t="shared" si="729"/>
        <v>1154</v>
      </c>
      <c r="B1163" s="22"/>
      <c r="C1163" s="22"/>
      <c r="D1163" s="23" t="s">
        <v>252</v>
      </c>
      <c r="E1163" s="303"/>
      <c r="F1163" s="476">
        <f>SUBTOTAL(9,F1151:F1162,$E1152:$E1152)</f>
        <v>32616862</v>
      </c>
      <c r="G1163" s="577"/>
      <c r="H1163" s="571"/>
      <c r="I1163" s="315">
        <f>SUBTOTAL(9,I1151:I1162)</f>
        <v>32616862</v>
      </c>
      <c r="J1163" s="315">
        <f>SUBTOTAL(9,J1151:J1162)</f>
        <v>0</v>
      </c>
      <c r="K1163" s="315">
        <f>SUBTOTAL(9,K1151:K1162)</f>
        <v>14296872</v>
      </c>
      <c r="L1163" s="561">
        <f>SUBTOTAL(9,L1151:L1162)</f>
        <v>46913734</v>
      </c>
      <c r="M1163" s="476">
        <f>SUBTOTAL(9,M1151:M1162,$E1152:$E1152)</f>
        <v>35453889</v>
      </c>
      <c r="N1163" s="577"/>
      <c r="O1163" s="571"/>
      <c r="P1163" s="315">
        <f>SUBTOTAL(9,P1151:P1162)</f>
        <v>35453889</v>
      </c>
      <c r="Q1163" s="315">
        <f>SUBTOTAL(9,Q1151:Q1162)</f>
        <v>0</v>
      </c>
      <c r="R1163" s="315">
        <f>SUBTOTAL(9,R1151:R1162)</f>
        <v>14296872</v>
      </c>
      <c r="S1163" s="561">
        <f>SUBTOTAL(9,S1151:S1162)</f>
        <v>49750761</v>
      </c>
      <c r="T1163" s="476">
        <f>SUBTOTAL(9,T1151:T1162,$E1152:$E1152)</f>
        <v>35453889</v>
      </c>
      <c r="U1163" s="386"/>
      <c r="V1163" s="477"/>
      <c r="W1163" s="315">
        <f>SUBTOTAL(9,W1151:W1162)</f>
        <v>35453889</v>
      </c>
      <c r="X1163" s="521">
        <f>SUBTOTAL(9,X1151:X1162)</f>
        <v>0</v>
      </c>
      <c r="Y1163" s="522"/>
      <c r="Z1163" s="534">
        <f>SUBTOTAL(9,Z1151:Z1162)</f>
        <v>14296872</v>
      </c>
      <c r="AA1163" s="522">
        <f>SUBTOTAL(9,AA1151:AA1162)</f>
        <v>49750761</v>
      </c>
      <c r="AB1163" s="422">
        <f t="shared" si="730"/>
        <v>1154</v>
      </c>
    </row>
    <row r="1164" spans="1:28" s="1" customFormat="1" ht="15.6" thickTop="1">
      <c r="A1164" s="12">
        <f t="shared" si="729"/>
        <v>1155</v>
      </c>
      <c r="B1164" s="4"/>
      <c r="C1164" s="4"/>
      <c r="D1164" s="14"/>
      <c r="E1164" s="117"/>
      <c r="F1164" s="406"/>
      <c r="G1164" s="6"/>
      <c r="H1164" s="363"/>
      <c r="I1164" s="117">
        <f>SUM($E1164,F1164:H1164)</f>
        <v>0</v>
      </c>
      <c r="J1164" s="117"/>
      <c r="K1164" s="117"/>
      <c r="L1164" s="15">
        <f>SUM(I1164:K1164)</f>
        <v>0</v>
      </c>
      <c r="M1164" s="406"/>
      <c r="N1164" s="6"/>
      <c r="O1164" s="363"/>
      <c r="P1164" s="117">
        <f>SUM($E1164,M1164:O1164)</f>
        <v>0</v>
      </c>
      <c r="Q1164" s="117"/>
      <c r="R1164" s="117"/>
      <c r="S1164" s="15">
        <f>SUM(P1164:R1164)</f>
        <v>0</v>
      </c>
      <c r="T1164" s="406"/>
      <c r="U1164" s="6"/>
      <c r="V1164" s="363"/>
      <c r="W1164" s="117">
        <f t="shared" ref="W1164:W1180" si="732">SUM($E1164,T1164:V1164)</f>
        <v>0</v>
      </c>
      <c r="X1164" s="111"/>
      <c r="Y1164" s="363"/>
      <c r="Z1164" s="117"/>
      <c r="AA1164" s="363">
        <f t="shared" ref="AA1164:AA1180" si="733">SUM(W1164:Z1164)</f>
        <v>0</v>
      </c>
      <c r="AB1164" s="422">
        <f t="shared" si="730"/>
        <v>1155</v>
      </c>
    </row>
    <row r="1165" spans="1:28" customFormat="1">
      <c r="A1165" s="12">
        <f t="shared" si="729"/>
        <v>1156</v>
      </c>
      <c r="B1165" s="277" t="s">
        <v>253</v>
      </c>
      <c r="C1165" s="213">
        <v>62</v>
      </c>
      <c r="D1165" s="148" t="s">
        <v>782</v>
      </c>
      <c r="E1165" s="163">
        <v>54760881</v>
      </c>
      <c r="F1165" s="607"/>
      <c r="G1165" s="294"/>
      <c r="H1165" s="221"/>
      <c r="I1165" s="163">
        <f>SUM($E1165,F1165:H1165)</f>
        <v>54760881</v>
      </c>
      <c r="J1165" s="163">
        <v>25000000</v>
      </c>
      <c r="K1165" s="163">
        <v>23548045</v>
      </c>
      <c r="L1165" s="497">
        <f>SUM(I1165:K1165)</f>
        <v>103308926</v>
      </c>
      <c r="M1165" s="222"/>
      <c r="N1165" s="497"/>
      <c r="O1165" s="221"/>
      <c r="P1165" s="180">
        <f>SUM($E1165,M1165:O1165)</f>
        <v>54760881</v>
      </c>
      <c r="Q1165" s="163">
        <v>25000000</v>
      </c>
      <c r="R1165" s="163">
        <v>23548045</v>
      </c>
      <c r="S1165" s="497">
        <f>SUM(P1165:R1165)</f>
        <v>103308926</v>
      </c>
      <c r="T1165" s="222"/>
      <c r="U1165" s="497"/>
      <c r="V1165" s="221"/>
      <c r="W1165" s="180">
        <f t="shared" si="732"/>
        <v>54760881</v>
      </c>
      <c r="X1165" s="149">
        <v>25000000</v>
      </c>
      <c r="Y1165" s="153"/>
      <c r="Z1165" s="163">
        <v>23548045</v>
      </c>
      <c r="AA1165" s="221">
        <f t="shared" si="733"/>
        <v>103308926</v>
      </c>
      <c r="AB1165" s="422">
        <f t="shared" si="730"/>
        <v>1156</v>
      </c>
    </row>
    <row r="1166" spans="1:28" customFormat="1">
      <c r="A1166" s="12">
        <f t="shared" si="729"/>
        <v>1157</v>
      </c>
      <c r="B1166" s="7"/>
      <c r="C1166" s="162"/>
      <c r="D1166" s="191" t="s">
        <v>434</v>
      </c>
      <c r="E1166" s="180"/>
      <c r="F1166" s="133"/>
      <c r="G1166" s="28"/>
      <c r="H1166" s="153"/>
      <c r="I1166" s="163">
        <f>SUM($E1166,F1166:H1166)</f>
        <v>0</v>
      </c>
      <c r="J1166" s="163"/>
      <c r="K1166" s="163"/>
      <c r="L1166" s="497">
        <f>SUM(I1166:K1166)</f>
        <v>0</v>
      </c>
      <c r="M1166" s="133"/>
      <c r="N1166" s="6"/>
      <c r="O1166" s="184"/>
      <c r="P1166" s="180">
        <f>SUM($E1166,M1166:O1166)</f>
        <v>0</v>
      </c>
      <c r="Q1166" s="180"/>
      <c r="R1166" s="180"/>
      <c r="S1166" s="497">
        <f>SUM(P1166:R1166)</f>
        <v>0</v>
      </c>
      <c r="T1166" s="133"/>
      <c r="U1166" s="6"/>
      <c r="V1166" s="184"/>
      <c r="W1166" s="180">
        <f t="shared" si="732"/>
        <v>0</v>
      </c>
      <c r="X1166" s="321"/>
      <c r="Y1166" s="184"/>
      <c r="Z1166" s="180"/>
      <c r="AA1166" s="221">
        <f t="shared" si="733"/>
        <v>0</v>
      </c>
      <c r="AB1166" s="422">
        <f t="shared" si="730"/>
        <v>1157</v>
      </c>
    </row>
    <row r="1167" spans="1:28" customFormat="1">
      <c r="A1167" s="12">
        <f t="shared" si="729"/>
        <v>1158</v>
      </c>
      <c r="B1167" s="7"/>
      <c r="C1167" s="162"/>
      <c r="D1167" s="158" t="s">
        <v>783</v>
      </c>
      <c r="E1167" s="163"/>
      <c r="F1167" s="132">
        <v>4609233</v>
      </c>
      <c r="G1167" s="129"/>
      <c r="H1167" s="153"/>
      <c r="I1167" s="163">
        <f t="shared" ref="I1167:I1177" si="734">SUM($E1167,F1167:H1167)</f>
        <v>4609233</v>
      </c>
      <c r="J1167" s="163"/>
      <c r="K1167" s="163"/>
      <c r="L1167" s="497">
        <f t="shared" ref="L1167:L1177" si="735">SUM(I1167:K1167)</f>
        <v>4609233</v>
      </c>
      <c r="M1167" s="133">
        <v>3500000</v>
      </c>
      <c r="N1167" s="28">
        <v>2000000</v>
      </c>
      <c r="O1167" s="184"/>
      <c r="P1167" s="180">
        <f t="shared" ref="P1167:P1179" si="736">SUM($E1167,M1167:O1167)</f>
        <v>5500000</v>
      </c>
      <c r="Q1167" s="180"/>
      <c r="R1167" s="180"/>
      <c r="S1167" s="497">
        <f t="shared" ref="S1167:S1179" si="737">SUM(P1167:R1167)</f>
        <v>5500000</v>
      </c>
      <c r="T1167" s="133">
        <v>3500000</v>
      </c>
      <c r="U1167" s="28">
        <v>2000000</v>
      </c>
      <c r="V1167" s="184"/>
      <c r="W1167" s="180">
        <f t="shared" si="732"/>
        <v>5500000</v>
      </c>
      <c r="X1167" s="321"/>
      <c r="Y1167" s="184"/>
      <c r="Z1167" s="180"/>
      <c r="AA1167" s="221">
        <f t="shared" si="733"/>
        <v>5500000</v>
      </c>
      <c r="AB1167" s="422">
        <f t="shared" si="730"/>
        <v>1158</v>
      </c>
    </row>
    <row r="1168" spans="1:28" customFormat="1">
      <c r="A1168" s="12">
        <f t="shared" si="729"/>
        <v>1159</v>
      </c>
      <c r="B1168" s="7"/>
      <c r="C1168" s="162"/>
      <c r="D1168" s="158" t="s">
        <v>424</v>
      </c>
      <c r="E1168" s="163"/>
      <c r="F1168" s="132">
        <v>936528</v>
      </c>
      <c r="G1168" s="129"/>
      <c r="H1168" s="153"/>
      <c r="I1168" s="163">
        <f t="shared" si="734"/>
        <v>936528</v>
      </c>
      <c r="J1168" s="163"/>
      <c r="K1168" s="163"/>
      <c r="L1168" s="497">
        <f t="shared" si="735"/>
        <v>936528</v>
      </c>
      <c r="M1168" s="133">
        <v>936528</v>
      </c>
      <c r="N1168" s="6"/>
      <c r="O1168" s="184"/>
      <c r="P1168" s="180">
        <f t="shared" si="736"/>
        <v>936528</v>
      </c>
      <c r="Q1168" s="180"/>
      <c r="R1168" s="180"/>
      <c r="S1168" s="497">
        <f t="shared" si="737"/>
        <v>936528</v>
      </c>
      <c r="T1168" s="133">
        <v>936528</v>
      </c>
      <c r="U1168" s="6"/>
      <c r="V1168" s="184"/>
      <c r="W1168" s="180">
        <f t="shared" si="732"/>
        <v>936528</v>
      </c>
      <c r="X1168" s="321"/>
      <c r="Y1168" s="184"/>
      <c r="Z1168" s="180"/>
      <c r="AA1168" s="221">
        <f t="shared" si="733"/>
        <v>936528</v>
      </c>
      <c r="AB1168" s="422">
        <f t="shared" si="730"/>
        <v>1159</v>
      </c>
    </row>
    <row r="1169" spans="1:54" customFormat="1">
      <c r="A1169" s="12">
        <f t="shared" si="729"/>
        <v>1160</v>
      </c>
      <c r="B1169" s="7"/>
      <c r="C1169" s="162"/>
      <c r="D1169" s="158" t="s">
        <v>784</v>
      </c>
      <c r="E1169" s="163"/>
      <c r="F1169" s="132">
        <v>2000000</v>
      </c>
      <c r="G1169" s="129"/>
      <c r="H1169" s="153"/>
      <c r="I1169" s="163">
        <f t="shared" si="734"/>
        <v>2000000</v>
      </c>
      <c r="J1169" s="163"/>
      <c r="K1169" s="163"/>
      <c r="L1169" s="497">
        <f t="shared" si="735"/>
        <v>2000000</v>
      </c>
      <c r="M1169" s="133">
        <v>1800000</v>
      </c>
      <c r="N1169" s="6">
        <v>1500000</v>
      </c>
      <c r="O1169" s="184"/>
      <c r="P1169" s="180">
        <f t="shared" si="736"/>
        <v>3300000</v>
      </c>
      <c r="Q1169" s="180"/>
      <c r="R1169" s="180"/>
      <c r="S1169" s="497">
        <f t="shared" si="737"/>
        <v>3300000</v>
      </c>
      <c r="T1169" s="133">
        <v>1800000</v>
      </c>
      <c r="U1169" s="6">
        <v>1500000</v>
      </c>
      <c r="V1169" s="184"/>
      <c r="W1169" s="180">
        <f t="shared" si="732"/>
        <v>3300000</v>
      </c>
      <c r="X1169" s="321"/>
      <c r="Y1169" s="184"/>
      <c r="Z1169" s="180"/>
      <c r="AA1169" s="221">
        <f t="shared" si="733"/>
        <v>3300000</v>
      </c>
      <c r="AB1169" s="422">
        <f t="shared" si="730"/>
        <v>1160</v>
      </c>
    </row>
    <row r="1170" spans="1:54" customFormat="1">
      <c r="A1170" s="12">
        <f t="shared" si="729"/>
        <v>1161</v>
      </c>
      <c r="B1170" s="7"/>
      <c r="C1170" s="162"/>
      <c r="D1170" s="158" t="s">
        <v>785</v>
      </c>
      <c r="E1170" s="163"/>
      <c r="F1170" s="132">
        <v>500000</v>
      </c>
      <c r="G1170" s="129"/>
      <c r="H1170" s="153"/>
      <c r="I1170" s="163">
        <f t="shared" si="734"/>
        <v>500000</v>
      </c>
      <c r="J1170" s="163"/>
      <c r="K1170" s="163"/>
      <c r="L1170" s="497">
        <f t="shared" si="735"/>
        <v>500000</v>
      </c>
      <c r="M1170" s="133"/>
      <c r="N1170" s="6">
        <v>500000</v>
      </c>
      <c r="O1170" s="184"/>
      <c r="P1170" s="180">
        <f t="shared" si="736"/>
        <v>500000</v>
      </c>
      <c r="Q1170" s="180"/>
      <c r="R1170" s="180"/>
      <c r="S1170" s="497">
        <f t="shared" si="737"/>
        <v>500000</v>
      </c>
      <c r="T1170" s="133"/>
      <c r="U1170" s="6">
        <v>500000</v>
      </c>
      <c r="V1170" s="184"/>
      <c r="W1170" s="180">
        <f t="shared" si="732"/>
        <v>500000</v>
      </c>
      <c r="X1170" s="321"/>
      <c r="Y1170" s="184"/>
      <c r="Z1170" s="180"/>
      <c r="AA1170" s="221">
        <f t="shared" si="733"/>
        <v>500000</v>
      </c>
      <c r="AB1170" s="422">
        <f t="shared" si="730"/>
        <v>1161</v>
      </c>
    </row>
    <row r="1171" spans="1:54" customFormat="1">
      <c r="A1171" s="12">
        <f t="shared" si="729"/>
        <v>1162</v>
      </c>
      <c r="B1171" s="7"/>
      <c r="C1171" s="162"/>
      <c r="D1171" s="158" t="s">
        <v>786</v>
      </c>
      <c r="E1171" s="163"/>
      <c r="F1171" s="132">
        <v>763222</v>
      </c>
      <c r="G1171" s="129"/>
      <c r="H1171" s="153"/>
      <c r="I1171" s="163">
        <f t="shared" si="734"/>
        <v>763222</v>
      </c>
      <c r="J1171" s="163"/>
      <c r="K1171" s="163"/>
      <c r="L1171" s="497">
        <f t="shared" si="735"/>
        <v>763222</v>
      </c>
      <c r="M1171" s="133">
        <v>763222</v>
      </c>
      <c r="N1171" s="6"/>
      <c r="O1171" s="184"/>
      <c r="P1171" s="180">
        <f t="shared" si="736"/>
        <v>763222</v>
      </c>
      <c r="Q1171" s="180"/>
      <c r="R1171" s="180"/>
      <c r="S1171" s="497">
        <f t="shared" si="737"/>
        <v>763222</v>
      </c>
      <c r="T1171" s="133">
        <v>763222</v>
      </c>
      <c r="U1171" s="6"/>
      <c r="V1171" s="184"/>
      <c r="W1171" s="180">
        <f t="shared" si="732"/>
        <v>763222</v>
      </c>
      <c r="X1171" s="321"/>
      <c r="Y1171" s="184"/>
      <c r="Z1171" s="180"/>
      <c r="AA1171" s="221">
        <f t="shared" si="733"/>
        <v>763222</v>
      </c>
      <c r="AB1171" s="422">
        <f t="shared" si="730"/>
        <v>1162</v>
      </c>
    </row>
    <row r="1172" spans="1:54" customFormat="1">
      <c r="A1172" s="12">
        <f t="shared" si="729"/>
        <v>1163</v>
      </c>
      <c r="B1172" s="7"/>
      <c r="C1172" s="162"/>
      <c r="D1172" s="158" t="s">
        <v>787</v>
      </c>
      <c r="E1172" s="163"/>
      <c r="F1172" s="132">
        <v>177756</v>
      </c>
      <c r="G1172" s="129"/>
      <c r="H1172" s="153"/>
      <c r="I1172" s="163">
        <f t="shared" si="734"/>
        <v>177756</v>
      </c>
      <c r="J1172" s="163"/>
      <c r="K1172" s="163"/>
      <c r="L1172" s="497">
        <f t="shared" si="735"/>
        <v>177756</v>
      </c>
      <c r="M1172" s="133">
        <v>177756</v>
      </c>
      <c r="N1172" s="6"/>
      <c r="O1172" s="184"/>
      <c r="P1172" s="180">
        <f t="shared" si="736"/>
        <v>177756</v>
      </c>
      <c r="Q1172" s="180"/>
      <c r="R1172" s="180"/>
      <c r="S1172" s="497">
        <f t="shared" si="737"/>
        <v>177756</v>
      </c>
      <c r="T1172" s="133">
        <v>177756</v>
      </c>
      <c r="U1172" s="6"/>
      <c r="V1172" s="184"/>
      <c r="W1172" s="180">
        <f t="shared" si="732"/>
        <v>177756</v>
      </c>
      <c r="X1172" s="321"/>
      <c r="Y1172" s="184"/>
      <c r="Z1172" s="180"/>
      <c r="AA1172" s="221">
        <f t="shared" si="733"/>
        <v>177756</v>
      </c>
      <c r="AB1172" s="422">
        <f t="shared" si="730"/>
        <v>1163</v>
      </c>
    </row>
    <row r="1173" spans="1:54" customFormat="1">
      <c r="A1173" s="12">
        <f t="shared" si="729"/>
        <v>1164</v>
      </c>
      <c r="B1173" s="7"/>
      <c r="C1173" s="162"/>
      <c r="D1173" s="158" t="s">
        <v>788</v>
      </c>
      <c r="E1173" s="163"/>
      <c r="F1173" s="132"/>
      <c r="G1173" s="129">
        <v>713917</v>
      </c>
      <c r="H1173" s="153"/>
      <c r="I1173" s="163">
        <f t="shared" si="734"/>
        <v>713917</v>
      </c>
      <c r="J1173" s="163"/>
      <c r="K1173" s="163"/>
      <c r="L1173" s="497">
        <f t="shared" si="735"/>
        <v>713917</v>
      </c>
      <c r="M1173" s="133"/>
      <c r="N1173" s="28">
        <v>713917</v>
      </c>
      <c r="O1173" s="184"/>
      <c r="P1173" s="180">
        <f t="shared" si="736"/>
        <v>713917</v>
      </c>
      <c r="Q1173" s="180"/>
      <c r="R1173" s="180"/>
      <c r="S1173" s="497">
        <f t="shared" si="737"/>
        <v>713917</v>
      </c>
      <c r="T1173" s="133"/>
      <c r="U1173" s="28">
        <v>713917</v>
      </c>
      <c r="V1173" s="184"/>
      <c r="W1173" s="180">
        <f t="shared" si="732"/>
        <v>713917</v>
      </c>
      <c r="X1173" s="321"/>
      <c r="Y1173" s="184"/>
      <c r="Z1173" s="180"/>
      <c r="AA1173" s="221">
        <f t="shared" si="733"/>
        <v>713917</v>
      </c>
      <c r="AB1173" s="422">
        <f t="shared" si="730"/>
        <v>1164</v>
      </c>
    </row>
    <row r="1174" spans="1:54" customFormat="1">
      <c r="A1174" s="12">
        <f t="shared" si="729"/>
        <v>1165</v>
      </c>
      <c r="B1174" s="7"/>
      <c r="C1174" s="162"/>
      <c r="D1174" s="158" t="s">
        <v>789</v>
      </c>
      <c r="E1174" s="163"/>
      <c r="F1174" s="132"/>
      <c r="G1174" s="129">
        <v>952000</v>
      </c>
      <c r="H1174" s="153"/>
      <c r="I1174" s="163">
        <f t="shared" si="734"/>
        <v>952000</v>
      </c>
      <c r="J1174" s="163"/>
      <c r="K1174" s="163"/>
      <c r="L1174" s="497">
        <f t="shared" si="735"/>
        <v>952000</v>
      </c>
      <c r="M1174" s="133"/>
      <c r="N1174" s="28">
        <v>952000</v>
      </c>
      <c r="O1174" s="184"/>
      <c r="P1174" s="180">
        <f t="shared" si="736"/>
        <v>952000</v>
      </c>
      <c r="Q1174" s="180"/>
      <c r="R1174" s="180"/>
      <c r="S1174" s="497">
        <f t="shared" si="737"/>
        <v>952000</v>
      </c>
      <c r="T1174" s="133"/>
      <c r="U1174" s="28">
        <v>952000</v>
      </c>
      <c r="V1174" s="184"/>
      <c r="W1174" s="180">
        <f t="shared" si="732"/>
        <v>952000</v>
      </c>
      <c r="X1174" s="321"/>
      <c r="Y1174" s="184"/>
      <c r="Z1174" s="180"/>
      <c r="AA1174" s="221">
        <f t="shared" si="733"/>
        <v>952000</v>
      </c>
      <c r="AB1174" s="422">
        <f t="shared" si="730"/>
        <v>1165</v>
      </c>
    </row>
    <row r="1175" spans="1:54" customFormat="1">
      <c r="A1175" s="12">
        <f t="shared" si="729"/>
        <v>1166</v>
      </c>
      <c r="B1175" s="7"/>
      <c r="C1175" s="162"/>
      <c r="D1175" s="158"/>
      <c r="E1175" s="180"/>
      <c r="F1175" s="133"/>
      <c r="G1175" s="28"/>
      <c r="H1175" s="153"/>
      <c r="I1175" s="163">
        <f t="shared" si="734"/>
        <v>0</v>
      </c>
      <c r="J1175" s="163"/>
      <c r="K1175" s="163"/>
      <c r="L1175" s="497">
        <f t="shared" si="735"/>
        <v>0</v>
      </c>
      <c r="M1175" s="133"/>
      <c r="N1175" s="6"/>
      <c r="O1175" s="184"/>
      <c r="P1175" s="180">
        <f t="shared" si="736"/>
        <v>0</v>
      </c>
      <c r="Q1175" s="180"/>
      <c r="R1175" s="180"/>
      <c r="S1175" s="497">
        <f t="shared" si="737"/>
        <v>0</v>
      </c>
      <c r="T1175" s="133"/>
      <c r="U1175" s="6"/>
      <c r="V1175" s="184"/>
      <c r="W1175" s="180">
        <f t="shared" si="732"/>
        <v>0</v>
      </c>
      <c r="X1175" s="321"/>
      <c r="Y1175" s="184"/>
      <c r="Z1175" s="180"/>
      <c r="AA1175" s="221">
        <f t="shared" si="733"/>
        <v>0</v>
      </c>
      <c r="AB1175" s="422">
        <f t="shared" si="730"/>
        <v>1166</v>
      </c>
    </row>
    <row r="1176" spans="1:54" customFormat="1">
      <c r="A1176" s="12">
        <f t="shared" si="729"/>
        <v>1167</v>
      </c>
      <c r="B1176" s="7"/>
      <c r="C1176" s="162"/>
      <c r="D1176" s="191" t="s">
        <v>716</v>
      </c>
      <c r="E1176" s="180"/>
      <c r="F1176" s="133"/>
      <c r="G1176" s="28"/>
      <c r="H1176" s="153"/>
      <c r="I1176" s="163">
        <f t="shared" si="734"/>
        <v>0</v>
      </c>
      <c r="J1176" s="163"/>
      <c r="K1176" s="163"/>
      <c r="L1176" s="497">
        <f t="shared" si="735"/>
        <v>0</v>
      </c>
      <c r="M1176" s="133"/>
      <c r="N1176" s="6"/>
      <c r="O1176" s="184"/>
      <c r="P1176" s="180">
        <f t="shared" si="736"/>
        <v>0</v>
      </c>
      <c r="Q1176" s="180"/>
      <c r="R1176" s="180"/>
      <c r="S1176" s="497">
        <f t="shared" si="737"/>
        <v>0</v>
      </c>
      <c r="T1176" s="133"/>
      <c r="U1176" s="6"/>
      <c r="V1176" s="184"/>
      <c r="W1176" s="180">
        <f t="shared" si="732"/>
        <v>0</v>
      </c>
      <c r="X1176" s="321"/>
      <c r="Y1176" s="184"/>
      <c r="Z1176" s="180"/>
      <c r="AA1176" s="221">
        <f t="shared" si="733"/>
        <v>0</v>
      </c>
      <c r="AB1176" s="422">
        <f t="shared" si="730"/>
        <v>1167</v>
      </c>
    </row>
    <row r="1177" spans="1:54" customFormat="1">
      <c r="A1177" s="12">
        <f t="shared" si="729"/>
        <v>1168</v>
      </c>
      <c r="B1177" s="7"/>
      <c r="C1177" s="162"/>
      <c r="D1177" s="191"/>
      <c r="E1177" s="180"/>
      <c r="F1177" s="133"/>
      <c r="G1177" s="28"/>
      <c r="H1177" s="153"/>
      <c r="I1177" s="163">
        <f t="shared" si="734"/>
        <v>0</v>
      </c>
      <c r="J1177" s="163"/>
      <c r="K1177" s="163"/>
      <c r="L1177" s="497">
        <f t="shared" si="735"/>
        <v>0</v>
      </c>
      <c r="M1177" s="133"/>
      <c r="N1177" s="6"/>
      <c r="O1177" s="184"/>
      <c r="P1177" s="180">
        <f t="shared" si="736"/>
        <v>0</v>
      </c>
      <c r="Q1177" s="180"/>
      <c r="R1177" s="180"/>
      <c r="S1177" s="497">
        <f t="shared" si="737"/>
        <v>0</v>
      </c>
      <c r="T1177" s="133"/>
      <c r="U1177" s="6"/>
      <c r="V1177" s="184"/>
      <c r="W1177" s="180">
        <f t="shared" si="732"/>
        <v>0</v>
      </c>
      <c r="X1177" s="321"/>
      <c r="Y1177" s="184"/>
      <c r="Z1177" s="180"/>
      <c r="AA1177" s="221">
        <f t="shared" si="733"/>
        <v>0</v>
      </c>
      <c r="AB1177" s="422">
        <f t="shared" si="730"/>
        <v>1168</v>
      </c>
    </row>
    <row r="1178" spans="1:54" customFormat="1">
      <c r="A1178" s="12">
        <f t="shared" si="729"/>
        <v>1169</v>
      </c>
      <c r="B1178" s="7"/>
      <c r="C1178" s="162"/>
      <c r="D1178" s="190" t="s">
        <v>575</v>
      </c>
      <c r="E1178" s="180"/>
      <c r="F1178" s="112"/>
      <c r="G1178" s="39"/>
      <c r="H1178" s="153"/>
      <c r="I1178" s="163">
        <f>SUM($E1178,F1178:H1178)</f>
        <v>0</v>
      </c>
      <c r="J1178" s="163"/>
      <c r="K1178" s="163"/>
      <c r="L1178" s="497">
        <f>SUM(I1178:K1178)</f>
        <v>0</v>
      </c>
      <c r="M1178" s="112"/>
      <c r="N1178" s="39"/>
      <c r="O1178" s="184"/>
      <c r="P1178" s="180">
        <f t="shared" si="736"/>
        <v>0</v>
      </c>
      <c r="Q1178" s="180"/>
      <c r="R1178" s="180"/>
      <c r="S1178" s="497">
        <f t="shared" si="737"/>
        <v>0</v>
      </c>
      <c r="T1178" s="112"/>
      <c r="U1178" s="39"/>
      <c r="V1178" s="184"/>
      <c r="W1178" s="180">
        <f t="shared" si="732"/>
        <v>0</v>
      </c>
      <c r="X1178" s="321"/>
      <c r="Y1178" s="184"/>
      <c r="Z1178" s="180"/>
      <c r="AA1178" s="221">
        <f t="shared" si="733"/>
        <v>0</v>
      </c>
      <c r="AB1178" s="422">
        <f t="shared" si="730"/>
        <v>1169</v>
      </c>
    </row>
    <row r="1179" spans="1:54" customFormat="1">
      <c r="A1179" s="12">
        <f t="shared" si="729"/>
        <v>1170</v>
      </c>
      <c r="B1179" s="7"/>
      <c r="C1179" s="162"/>
      <c r="D1179" s="158"/>
      <c r="E1179" s="180"/>
      <c r="F1179" s="112"/>
      <c r="G1179" s="39"/>
      <c r="H1179" s="153"/>
      <c r="I1179" s="163">
        <f>SUM($E1179,F1179:H1179)</f>
        <v>0</v>
      </c>
      <c r="J1179" s="163"/>
      <c r="K1179" s="163"/>
      <c r="L1179" s="497">
        <f>SUM(I1179:K1179)</f>
        <v>0</v>
      </c>
      <c r="M1179" s="112"/>
      <c r="N1179" s="39"/>
      <c r="O1179" s="184"/>
      <c r="P1179" s="180">
        <f t="shared" si="736"/>
        <v>0</v>
      </c>
      <c r="Q1179" s="180"/>
      <c r="R1179" s="180"/>
      <c r="S1179" s="497">
        <f t="shared" si="737"/>
        <v>0</v>
      </c>
      <c r="T1179" s="112"/>
      <c r="U1179" s="39"/>
      <c r="V1179" s="184"/>
      <c r="W1179" s="180">
        <f t="shared" si="732"/>
        <v>0</v>
      </c>
      <c r="X1179" s="321"/>
      <c r="Y1179" s="184"/>
      <c r="Z1179" s="180"/>
      <c r="AA1179" s="221">
        <f t="shared" si="733"/>
        <v>0</v>
      </c>
      <c r="AB1179" s="422">
        <f t="shared" si="730"/>
        <v>1170</v>
      </c>
    </row>
    <row r="1180" spans="1:54" s="1" customFormat="1">
      <c r="A1180" s="12">
        <f t="shared" si="729"/>
        <v>1171</v>
      </c>
      <c r="B1180" s="7"/>
      <c r="C1180" s="7"/>
      <c r="D1180" s="54"/>
      <c r="E1180" s="117"/>
      <c r="F1180" s="110"/>
      <c r="G1180" s="57"/>
      <c r="H1180" s="489"/>
      <c r="I1180" s="117">
        <f>SUM($E1180,F1180:H1180)</f>
        <v>0</v>
      </c>
      <c r="J1180" s="314"/>
      <c r="K1180" s="314"/>
      <c r="L1180" s="15">
        <f t="shared" ref="L1180" si="738">SUM(I1180:K1180)</f>
        <v>0</v>
      </c>
      <c r="M1180" s="110"/>
      <c r="N1180" s="57"/>
      <c r="O1180" s="489"/>
      <c r="P1180" s="117">
        <f>SUM($E1180,M1180:O1180)</f>
        <v>0</v>
      </c>
      <c r="Q1180" s="314"/>
      <c r="R1180" s="314"/>
      <c r="S1180" s="15">
        <f>SUM(P1180:R1180)</f>
        <v>0</v>
      </c>
      <c r="T1180" s="110"/>
      <c r="U1180" s="57"/>
      <c r="V1180" s="489"/>
      <c r="W1180" s="117">
        <f t="shared" si="732"/>
        <v>0</v>
      </c>
      <c r="X1180" s="520"/>
      <c r="Y1180" s="489"/>
      <c r="Z1180" s="314"/>
      <c r="AA1180" s="363">
        <f t="shared" si="733"/>
        <v>0</v>
      </c>
      <c r="AB1180" s="422">
        <f t="shared" si="730"/>
        <v>1171</v>
      </c>
    </row>
    <row r="1181" spans="1:54" s="1" customFormat="1">
      <c r="A1181" s="12">
        <f t="shared" si="729"/>
        <v>1172</v>
      </c>
      <c r="B1181" s="7"/>
      <c r="C1181" s="7"/>
      <c r="D1181" s="54" t="s">
        <v>40</v>
      </c>
      <c r="E1181" s="117"/>
      <c r="F1181" s="488">
        <f t="shared" ref="F1181:AA1181" si="739">SUBTOTAL(9,F1166:F1180)</f>
        <v>8986739</v>
      </c>
      <c r="G1181" s="55">
        <f t="shared" si="739"/>
        <v>1665917</v>
      </c>
      <c r="H1181" s="285">
        <f t="shared" si="739"/>
        <v>0</v>
      </c>
      <c r="I1181" s="504">
        <f t="shared" si="739"/>
        <v>10652656</v>
      </c>
      <c r="J1181" s="504">
        <f t="shared" si="739"/>
        <v>0</v>
      </c>
      <c r="K1181" s="504">
        <f t="shared" si="739"/>
        <v>0</v>
      </c>
      <c r="L1181" s="56">
        <f t="shared" si="739"/>
        <v>10652656</v>
      </c>
      <c r="M1181" s="488">
        <f t="shared" si="739"/>
        <v>7177506</v>
      </c>
      <c r="N1181" s="55">
        <f t="shared" si="739"/>
        <v>5665917</v>
      </c>
      <c r="O1181" s="285">
        <f t="shared" si="739"/>
        <v>0</v>
      </c>
      <c r="P1181" s="504">
        <f t="shared" si="739"/>
        <v>12843423</v>
      </c>
      <c r="Q1181" s="504">
        <f t="shared" si="739"/>
        <v>0</v>
      </c>
      <c r="R1181" s="504">
        <f t="shared" si="739"/>
        <v>0</v>
      </c>
      <c r="S1181" s="56">
        <f t="shared" si="739"/>
        <v>12843423</v>
      </c>
      <c r="T1181" s="488">
        <f t="shared" si="739"/>
        <v>7177506</v>
      </c>
      <c r="U1181" s="55">
        <f t="shared" si="739"/>
        <v>5665917</v>
      </c>
      <c r="V1181" s="285">
        <f t="shared" si="739"/>
        <v>0</v>
      </c>
      <c r="W1181" s="504">
        <f t="shared" si="739"/>
        <v>12843423</v>
      </c>
      <c r="X1181" s="492">
        <f t="shared" si="739"/>
        <v>0</v>
      </c>
      <c r="Y1181" s="478"/>
      <c r="Z1181" s="504">
        <f t="shared" si="739"/>
        <v>0</v>
      </c>
      <c r="AA1181" s="478">
        <f t="shared" si="739"/>
        <v>12843423</v>
      </c>
      <c r="AB1181" s="422">
        <f t="shared" si="730"/>
        <v>1172</v>
      </c>
    </row>
    <row r="1182" spans="1:54" s="1" customFormat="1" ht="15.6" thickBot="1">
      <c r="A1182" s="12">
        <f t="shared" si="729"/>
        <v>1173</v>
      </c>
      <c r="B1182" s="22"/>
      <c r="C1182" s="22"/>
      <c r="D1182" s="23" t="s">
        <v>254</v>
      </c>
      <c r="E1182" s="303"/>
      <c r="F1182" s="476">
        <f>SUBTOTAL(9,F1164:F1181,$E1165:$E1165)</f>
        <v>63747620</v>
      </c>
      <c r="G1182" s="577"/>
      <c r="H1182" s="571"/>
      <c r="I1182" s="315">
        <f>SUBTOTAL(9,I1164:I1181)</f>
        <v>65413537</v>
      </c>
      <c r="J1182" s="315">
        <f>SUBTOTAL(9,J1164:J1181)</f>
        <v>25000000</v>
      </c>
      <c r="K1182" s="315">
        <f>SUBTOTAL(9,K1164:K1181)</f>
        <v>23548045</v>
      </c>
      <c r="L1182" s="561">
        <f>SUBTOTAL(9,L1164:L1181)</f>
        <v>113961582</v>
      </c>
      <c r="M1182" s="476">
        <f>SUBTOTAL(9,M1164:M1181,$E1165:$E1165)</f>
        <v>61938387</v>
      </c>
      <c r="N1182" s="577"/>
      <c r="O1182" s="571"/>
      <c r="P1182" s="315">
        <f>SUBTOTAL(9,P1164:P1181)</f>
        <v>67604304</v>
      </c>
      <c r="Q1182" s="315">
        <f>SUBTOTAL(9,Q1164:Q1181)</f>
        <v>25000000</v>
      </c>
      <c r="R1182" s="315">
        <f>SUBTOTAL(9,R1164:R1181)</f>
        <v>23548045</v>
      </c>
      <c r="S1182" s="561">
        <f>SUBTOTAL(9,S1164:S1181)</f>
        <v>116152349</v>
      </c>
      <c r="T1182" s="476">
        <f>SUBTOTAL(9,T1164:T1181,$E1165:$E1165)</f>
        <v>61938387</v>
      </c>
      <c r="U1182" s="386"/>
      <c r="V1182" s="477"/>
      <c r="W1182" s="315">
        <f>SUBTOTAL(9,W1164:W1181)</f>
        <v>67604304</v>
      </c>
      <c r="X1182" s="521">
        <f>SUBTOTAL(9,X1164:X1181)</f>
        <v>25000000</v>
      </c>
      <c r="Y1182" s="522"/>
      <c r="Z1182" s="534">
        <f>SUBTOTAL(9,Z1164:Z1181)</f>
        <v>23548045</v>
      </c>
      <c r="AA1182" s="522">
        <f>SUBTOTAL(9,AA1164:AA1181)</f>
        <v>116152349</v>
      </c>
      <c r="AB1182" s="422">
        <f t="shared" si="730"/>
        <v>1173</v>
      </c>
    </row>
    <row r="1183" spans="1:54" s="1" customFormat="1" ht="15.6" thickTop="1">
      <c r="A1183" s="12">
        <f t="shared" si="729"/>
        <v>1174</v>
      </c>
      <c r="B1183" s="4"/>
      <c r="C1183" s="4"/>
      <c r="D1183" s="14"/>
      <c r="E1183" s="117"/>
      <c r="F1183" s="406"/>
      <c r="G1183" s="6"/>
      <c r="H1183" s="363"/>
      <c r="I1183" s="117">
        <f>SUM($E1183,F1183:H1183)</f>
        <v>0</v>
      </c>
      <c r="J1183" s="117"/>
      <c r="K1183" s="117"/>
      <c r="L1183" s="15">
        <f>SUM(I1183:K1183)</f>
        <v>0</v>
      </c>
      <c r="M1183" s="406"/>
      <c r="N1183" s="6"/>
      <c r="O1183" s="363"/>
      <c r="P1183" s="117">
        <f>SUM($E1183,M1183:O1183)</f>
        <v>0</v>
      </c>
      <c r="Q1183" s="117"/>
      <c r="R1183" s="117"/>
      <c r="S1183" s="15">
        <f t="shared" ref="S1183:S1199" si="740">SUM(P1183:R1183)</f>
        <v>0</v>
      </c>
      <c r="T1183" s="406"/>
      <c r="U1183" s="6"/>
      <c r="V1183" s="363"/>
      <c r="W1183" s="117">
        <f t="shared" ref="W1183:W1199" si="741">SUM($E1183,T1183:V1183)</f>
        <v>0</v>
      </c>
      <c r="X1183" s="111"/>
      <c r="Y1183" s="363"/>
      <c r="Z1183" s="117"/>
      <c r="AA1183" s="363">
        <f t="shared" ref="AA1183:AA1199" si="742">SUM(W1183:Z1183)</f>
        <v>0</v>
      </c>
      <c r="AB1183" s="422">
        <f t="shared" si="730"/>
        <v>1174</v>
      </c>
    </row>
    <row r="1184" spans="1:54" s="154" customFormat="1">
      <c r="A1184" s="12">
        <f t="shared" si="729"/>
        <v>1175</v>
      </c>
      <c r="B1184" s="7" t="s">
        <v>255</v>
      </c>
      <c r="C1184" s="162">
        <v>63</v>
      </c>
      <c r="D1184" s="146" t="s">
        <v>256</v>
      </c>
      <c r="E1184" s="163">
        <v>98705783</v>
      </c>
      <c r="F1184" s="133"/>
      <c r="G1184" s="28"/>
      <c r="H1184" s="153"/>
      <c r="I1184" s="163">
        <f>SUM($E1184,F1184:H1184)</f>
        <v>98705783</v>
      </c>
      <c r="J1184" s="163">
        <v>24611366</v>
      </c>
      <c r="K1184" s="163">
        <v>45957430</v>
      </c>
      <c r="L1184" s="187">
        <f>SUM(I1184:K1184)</f>
        <v>169274579</v>
      </c>
      <c r="M1184" s="133"/>
      <c r="N1184" s="6"/>
      <c r="O1184" s="184"/>
      <c r="P1184" s="163">
        <f t="shared" ref="P1184:P1195" si="743">SUM($E1184,M1184:O1184)</f>
        <v>98705783</v>
      </c>
      <c r="Q1184" s="163">
        <v>24611366</v>
      </c>
      <c r="R1184" s="163">
        <v>45957430</v>
      </c>
      <c r="S1184" s="188">
        <f t="shared" ref="S1184:S1197" si="744">SUM(P1184:R1184)</f>
        <v>169274579</v>
      </c>
      <c r="T1184" s="133"/>
      <c r="U1184" s="6"/>
      <c r="V1184" s="184"/>
      <c r="W1184" s="163">
        <f t="shared" si="741"/>
        <v>98705783</v>
      </c>
      <c r="X1184" s="149">
        <v>24611366</v>
      </c>
      <c r="Y1184" s="153"/>
      <c r="Z1184" s="163">
        <v>45957430</v>
      </c>
      <c r="AA1184" s="184">
        <f t="shared" si="742"/>
        <v>169274579</v>
      </c>
      <c r="AB1184" s="422">
        <f t="shared" si="730"/>
        <v>1175</v>
      </c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</row>
    <row r="1185" spans="1:28" customFormat="1">
      <c r="A1185" s="12">
        <f t="shared" si="729"/>
        <v>1176</v>
      </c>
      <c r="B1185" s="7"/>
      <c r="C1185" s="162"/>
      <c r="D1185" s="191" t="s">
        <v>434</v>
      </c>
      <c r="E1185" s="180"/>
      <c r="F1185" s="133"/>
      <c r="G1185" s="28"/>
      <c r="H1185" s="153"/>
      <c r="I1185" s="163">
        <f>SUM($E1185,F1185:H1185)</f>
        <v>0</v>
      </c>
      <c r="J1185" s="163"/>
      <c r="K1185" s="163"/>
      <c r="L1185" s="187">
        <f>SUM(I1185:K1185)</f>
        <v>0</v>
      </c>
      <c r="M1185" s="133"/>
      <c r="N1185" s="6"/>
      <c r="O1185" s="184"/>
      <c r="P1185" s="163">
        <f t="shared" si="743"/>
        <v>0</v>
      </c>
      <c r="Q1185" s="180"/>
      <c r="R1185" s="180"/>
      <c r="S1185" s="188">
        <f t="shared" si="744"/>
        <v>0</v>
      </c>
      <c r="T1185" s="133"/>
      <c r="U1185" s="6"/>
      <c r="V1185" s="184"/>
      <c r="W1185" s="163">
        <f t="shared" si="741"/>
        <v>0</v>
      </c>
      <c r="X1185" s="321"/>
      <c r="Y1185" s="184"/>
      <c r="Z1185" s="180"/>
      <c r="AA1185" s="184">
        <f t="shared" si="742"/>
        <v>0</v>
      </c>
      <c r="AB1185" s="422">
        <f t="shared" si="730"/>
        <v>1176</v>
      </c>
    </row>
    <row r="1186" spans="1:28" customFormat="1">
      <c r="A1186" s="12">
        <f t="shared" si="729"/>
        <v>1177</v>
      </c>
      <c r="B1186" s="7"/>
      <c r="C1186" s="162"/>
      <c r="D1186" s="158" t="s">
        <v>790</v>
      </c>
      <c r="E1186" s="163"/>
      <c r="F1186" s="132">
        <v>-763222</v>
      </c>
      <c r="G1186" s="129"/>
      <c r="H1186" s="153"/>
      <c r="I1186" s="163">
        <f>SUM($E1186,F1186:H1186)</f>
        <v>-763222</v>
      </c>
      <c r="J1186" s="163"/>
      <c r="K1186" s="163"/>
      <c r="L1186" s="187">
        <f>SUM(I1186:K1186)</f>
        <v>-763222</v>
      </c>
      <c r="M1186" s="133">
        <v>-763222</v>
      </c>
      <c r="N1186" s="6"/>
      <c r="O1186" s="184"/>
      <c r="P1186" s="163">
        <f t="shared" si="743"/>
        <v>-763222</v>
      </c>
      <c r="Q1186" s="180"/>
      <c r="R1186" s="180"/>
      <c r="S1186" s="188">
        <f t="shared" si="744"/>
        <v>-763222</v>
      </c>
      <c r="T1186" s="133">
        <v>-763222</v>
      </c>
      <c r="U1186" s="6"/>
      <c r="V1186" s="184"/>
      <c r="W1186" s="163">
        <f t="shared" si="741"/>
        <v>-763222</v>
      </c>
      <c r="X1186" s="321"/>
      <c r="Y1186" s="184"/>
      <c r="Z1186" s="180"/>
      <c r="AA1186" s="184">
        <f t="shared" si="742"/>
        <v>-763222</v>
      </c>
      <c r="AB1186" s="422">
        <f t="shared" si="730"/>
        <v>1177</v>
      </c>
    </row>
    <row r="1187" spans="1:28" customFormat="1">
      <c r="A1187" s="12">
        <f t="shared" si="729"/>
        <v>1178</v>
      </c>
      <c r="B1187" s="7"/>
      <c r="C1187" s="162"/>
      <c r="D1187" s="158" t="s">
        <v>674</v>
      </c>
      <c r="E1187" s="163"/>
      <c r="F1187" s="132">
        <v>5000000</v>
      </c>
      <c r="G1187" s="129"/>
      <c r="H1187" s="153"/>
      <c r="I1187" s="163">
        <f t="shared" ref="I1187:I1197" si="745">SUM($E1187,F1187:H1187)</f>
        <v>5000000</v>
      </c>
      <c r="J1187" s="163"/>
      <c r="K1187" s="163"/>
      <c r="L1187" s="187">
        <f t="shared" ref="L1187:L1197" si="746">SUM(I1187:K1187)</f>
        <v>5000000</v>
      </c>
      <c r="M1187" s="133">
        <v>3000000</v>
      </c>
      <c r="N1187" s="6"/>
      <c r="O1187" s="184"/>
      <c r="P1187" s="163">
        <f t="shared" si="743"/>
        <v>3000000</v>
      </c>
      <c r="Q1187" s="180"/>
      <c r="R1187" s="180"/>
      <c r="S1187" s="188">
        <f t="shared" si="744"/>
        <v>3000000</v>
      </c>
      <c r="T1187" s="133">
        <v>3000000</v>
      </c>
      <c r="U1187" s="6"/>
      <c r="V1187" s="184"/>
      <c r="W1187" s="163">
        <f t="shared" si="741"/>
        <v>3000000</v>
      </c>
      <c r="X1187" s="321"/>
      <c r="Y1187" s="184"/>
      <c r="Z1187" s="180"/>
      <c r="AA1187" s="184">
        <f t="shared" si="742"/>
        <v>3000000</v>
      </c>
      <c r="AB1187" s="422">
        <f t="shared" si="730"/>
        <v>1178</v>
      </c>
    </row>
    <row r="1188" spans="1:28" customFormat="1">
      <c r="A1188" s="12">
        <f t="shared" si="729"/>
        <v>1179</v>
      </c>
      <c r="B1188" s="7"/>
      <c r="C1188" s="162"/>
      <c r="D1188" s="158" t="s">
        <v>785</v>
      </c>
      <c r="E1188" s="163"/>
      <c r="F1188" s="132">
        <v>1493168</v>
      </c>
      <c r="G1188" s="129"/>
      <c r="H1188" s="153"/>
      <c r="I1188" s="163">
        <f t="shared" si="745"/>
        <v>1493168</v>
      </c>
      <c r="J1188" s="163"/>
      <c r="K1188" s="163"/>
      <c r="L1188" s="187">
        <f t="shared" si="746"/>
        <v>1493168</v>
      </c>
      <c r="M1188" s="133">
        <v>1000000</v>
      </c>
      <c r="N1188" s="6"/>
      <c r="O1188" s="184"/>
      <c r="P1188" s="163">
        <f t="shared" si="743"/>
        <v>1000000</v>
      </c>
      <c r="Q1188" s="180"/>
      <c r="R1188" s="180"/>
      <c r="S1188" s="188">
        <f t="shared" si="744"/>
        <v>1000000</v>
      </c>
      <c r="T1188" s="133">
        <v>1000000</v>
      </c>
      <c r="U1188" s="6"/>
      <c r="V1188" s="184"/>
      <c r="W1188" s="163">
        <f t="shared" si="741"/>
        <v>1000000</v>
      </c>
      <c r="X1188" s="321"/>
      <c r="Y1188" s="184"/>
      <c r="Z1188" s="180"/>
      <c r="AA1188" s="184">
        <f t="shared" si="742"/>
        <v>1000000</v>
      </c>
      <c r="AB1188" s="422">
        <f t="shared" si="730"/>
        <v>1179</v>
      </c>
    </row>
    <row r="1189" spans="1:28" customFormat="1">
      <c r="A1189" s="12">
        <f t="shared" si="729"/>
        <v>1180</v>
      </c>
      <c r="B1189" s="7"/>
      <c r="C1189" s="162"/>
      <c r="D1189" s="158" t="s">
        <v>791</v>
      </c>
      <c r="E1189" s="180"/>
      <c r="F1189" s="133"/>
      <c r="G1189" s="28"/>
      <c r="H1189" s="153"/>
      <c r="I1189" s="163">
        <f t="shared" si="745"/>
        <v>0</v>
      </c>
      <c r="J1189" s="163"/>
      <c r="K1189" s="163"/>
      <c r="L1189" s="187">
        <f t="shared" si="746"/>
        <v>0</v>
      </c>
      <c r="M1189" s="133"/>
      <c r="N1189" s="6">
        <v>761000</v>
      </c>
      <c r="O1189" s="184"/>
      <c r="P1189" s="163">
        <f t="shared" si="743"/>
        <v>761000</v>
      </c>
      <c r="Q1189" s="180"/>
      <c r="R1189" s="180"/>
      <c r="S1189" s="188">
        <f t="shared" si="744"/>
        <v>761000</v>
      </c>
      <c r="T1189" s="133"/>
      <c r="U1189" s="6">
        <v>761000</v>
      </c>
      <c r="V1189" s="184"/>
      <c r="W1189" s="163">
        <f t="shared" si="741"/>
        <v>761000</v>
      </c>
      <c r="X1189" s="321"/>
      <c r="Y1189" s="184"/>
      <c r="Z1189" s="180"/>
      <c r="AA1189" s="184">
        <f t="shared" si="742"/>
        <v>761000</v>
      </c>
      <c r="AB1189" s="422">
        <f t="shared" si="730"/>
        <v>1180</v>
      </c>
    </row>
    <row r="1190" spans="1:28" customFormat="1">
      <c r="A1190" s="12">
        <f t="shared" si="729"/>
        <v>1181</v>
      </c>
      <c r="B1190" s="7"/>
      <c r="C1190" s="162"/>
      <c r="D1190" s="158" t="s">
        <v>792</v>
      </c>
      <c r="E1190" s="180"/>
      <c r="F1190" s="133"/>
      <c r="G1190" s="28"/>
      <c r="H1190" s="153"/>
      <c r="I1190" s="163">
        <f t="shared" si="745"/>
        <v>0</v>
      </c>
      <c r="J1190" s="163"/>
      <c r="K1190" s="163"/>
      <c r="L1190" s="187">
        <f t="shared" si="746"/>
        <v>0</v>
      </c>
      <c r="M1190" s="133"/>
      <c r="N1190" s="6"/>
      <c r="O1190" s="184"/>
      <c r="P1190" s="163">
        <f t="shared" si="743"/>
        <v>0</v>
      </c>
      <c r="Q1190" s="180"/>
      <c r="R1190" s="180"/>
      <c r="S1190" s="188">
        <f t="shared" si="744"/>
        <v>0</v>
      </c>
      <c r="T1190" s="133"/>
      <c r="U1190" s="6"/>
      <c r="V1190" s="184"/>
      <c r="W1190" s="163">
        <f t="shared" si="741"/>
        <v>0</v>
      </c>
      <c r="X1190" s="321"/>
      <c r="Y1190" s="184"/>
      <c r="Z1190" s="180"/>
      <c r="AA1190" s="184">
        <f t="shared" si="742"/>
        <v>0</v>
      </c>
      <c r="AB1190" s="422">
        <f t="shared" si="730"/>
        <v>1181</v>
      </c>
    </row>
    <row r="1191" spans="1:28" customFormat="1">
      <c r="A1191" s="12">
        <f t="shared" si="729"/>
        <v>1182</v>
      </c>
      <c r="B1191" s="7"/>
      <c r="C1191" s="162"/>
      <c r="D1191" s="158" t="s">
        <v>433</v>
      </c>
      <c r="E1191" s="180"/>
      <c r="F1191" s="133"/>
      <c r="G1191" s="28"/>
      <c r="H1191" s="153"/>
      <c r="I1191" s="163">
        <f t="shared" si="745"/>
        <v>0</v>
      </c>
      <c r="J1191" s="163"/>
      <c r="K1191" s="163"/>
      <c r="L1191" s="187">
        <f t="shared" si="746"/>
        <v>0</v>
      </c>
      <c r="M1191" s="133"/>
      <c r="N1191" s="6">
        <v>2300000</v>
      </c>
      <c r="O1191" s="184"/>
      <c r="P1191" s="163">
        <f t="shared" si="743"/>
        <v>2300000</v>
      </c>
      <c r="Q1191" s="180"/>
      <c r="R1191" s="180"/>
      <c r="S1191" s="188">
        <f t="shared" si="744"/>
        <v>2300000</v>
      </c>
      <c r="T1191" s="133"/>
      <c r="U1191" s="6">
        <v>2300000</v>
      </c>
      <c r="V1191" s="184"/>
      <c r="W1191" s="163">
        <f t="shared" si="741"/>
        <v>2300000</v>
      </c>
      <c r="X1191" s="321"/>
      <c r="Y1191" s="184"/>
      <c r="Z1191" s="180"/>
      <c r="AA1191" s="184">
        <f t="shared" si="742"/>
        <v>2300000</v>
      </c>
      <c r="AB1191" s="422">
        <f t="shared" si="730"/>
        <v>1182</v>
      </c>
    </row>
    <row r="1192" spans="1:28" customFormat="1">
      <c r="A1192" s="12">
        <f t="shared" si="729"/>
        <v>1183</v>
      </c>
      <c r="B1192" s="7"/>
      <c r="C1192" s="162"/>
      <c r="D1192" s="152"/>
      <c r="E1192" s="180"/>
      <c r="F1192" s="133"/>
      <c r="G1192" s="28"/>
      <c r="H1192" s="153"/>
      <c r="I1192" s="163">
        <f t="shared" si="745"/>
        <v>0</v>
      </c>
      <c r="J1192" s="163"/>
      <c r="K1192" s="163"/>
      <c r="L1192" s="187">
        <f t="shared" si="746"/>
        <v>0</v>
      </c>
      <c r="M1192" s="133"/>
      <c r="N1192" s="6"/>
      <c r="O1192" s="184"/>
      <c r="P1192" s="163">
        <f t="shared" si="743"/>
        <v>0</v>
      </c>
      <c r="Q1192" s="180"/>
      <c r="R1192" s="180"/>
      <c r="S1192" s="188">
        <f t="shared" si="744"/>
        <v>0</v>
      </c>
      <c r="T1192" s="133"/>
      <c r="U1192" s="6"/>
      <c r="V1192" s="184"/>
      <c r="W1192" s="163">
        <f t="shared" si="741"/>
        <v>0</v>
      </c>
      <c r="X1192" s="321"/>
      <c r="Y1192" s="184"/>
      <c r="Z1192" s="180"/>
      <c r="AA1192" s="184">
        <f t="shared" si="742"/>
        <v>0</v>
      </c>
      <c r="AB1192" s="422">
        <f t="shared" si="730"/>
        <v>1183</v>
      </c>
    </row>
    <row r="1193" spans="1:28" customFormat="1">
      <c r="A1193" s="12">
        <f t="shared" si="729"/>
        <v>1184</v>
      </c>
      <c r="B1193" s="7"/>
      <c r="C1193" s="162"/>
      <c r="D1193" s="191" t="s">
        <v>716</v>
      </c>
      <c r="E1193" s="180"/>
      <c r="F1193" s="133"/>
      <c r="G1193" s="28"/>
      <c r="H1193" s="153"/>
      <c r="I1193" s="163">
        <f t="shared" si="745"/>
        <v>0</v>
      </c>
      <c r="J1193" s="163"/>
      <c r="K1193" s="163"/>
      <c r="L1193" s="187">
        <f t="shared" si="746"/>
        <v>0</v>
      </c>
      <c r="M1193" s="133"/>
      <c r="N1193" s="6"/>
      <c r="O1193" s="184"/>
      <c r="P1193" s="163">
        <f t="shared" si="743"/>
        <v>0</v>
      </c>
      <c r="Q1193" s="180"/>
      <c r="R1193" s="180"/>
      <c r="S1193" s="188">
        <f t="shared" si="744"/>
        <v>0</v>
      </c>
      <c r="T1193" s="133"/>
      <c r="U1193" s="6"/>
      <c r="V1193" s="184"/>
      <c r="W1193" s="163">
        <f t="shared" si="741"/>
        <v>0</v>
      </c>
      <c r="X1193" s="321"/>
      <c r="Y1193" s="184"/>
      <c r="Z1193" s="180"/>
      <c r="AA1193" s="184">
        <f t="shared" si="742"/>
        <v>0</v>
      </c>
      <c r="AB1193" s="422">
        <f t="shared" si="730"/>
        <v>1184</v>
      </c>
    </row>
    <row r="1194" spans="1:28" customFormat="1">
      <c r="A1194" s="12">
        <f t="shared" si="729"/>
        <v>1185</v>
      </c>
      <c r="B1194" s="7"/>
      <c r="C1194" s="162"/>
      <c r="D1194" s="158" t="s">
        <v>793</v>
      </c>
      <c r="E1194" s="180"/>
      <c r="F1194" s="133"/>
      <c r="G1194" s="28"/>
      <c r="H1194" s="153"/>
      <c r="I1194" s="163">
        <f t="shared" si="745"/>
        <v>0</v>
      </c>
      <c r="J1194" s="163">
        <v>317294</v>
      </c>
      <c r="K1194" s="163"/>
      <c r="L1194" s="187">
        <f t="shared" si="746"/>
        <v>317294</v>
      </c>
      <c r="M1194" s="133"/>
      <c r="N1194" s="6"/>
      <c r="O1194" s="184"/>
      <c r="P1194" s="163">
        <f t="shared" si="743"/>
        <v>0</v>
      </c>
      <c r="Q1194" s="163">
        <v>317294</v>
      </c>
      <c r="R1194" s="180"/>
      <c r="S1194" s="188">
        <f t="shared" si="744"/>
        <v>317294</v>
      </c>
      <c r="T1194" s="133"/>
      <c r="U1194" s="6"/>
      <c r="V1194" s="184"/>
      <c r="W1194" s="163">
        <f t="shared" si="741"/>
        <v>0</v>
      </c>
      <c r="X1194" s="149">
        <v>317294</v>
      </c>
      <c r="Y1194" s="153"/>
      <c r="Z1194" s="180"/>
      <c r="AA1194" s="184">
        <f t="shared" si="742"/>
        <v>317294</v>
      </c>
      <c r="AB1194" s="422">
        <f t="shared" si="730"/>
        <v>1185</v>
      </c>
    </row>
    <row r="1195" spans="1:28" customFormat="1">
      <c r="A1195" s="12">
        <f t="shared" si="729"/>
        <v>1186</v>
      </c>
      <c r="B1195" s="7"/>
      <c r="C1195" s="162"/>
      <c r="D1195" s="158" t="s">
        <v>794</v>
      </c>
      <c r="E1195" s="180"/>
      <c r="F1195" s="133"/>
      <c r="G1195" s="28"/>
      <c r="H1195" s="153"/>
      <c r="I1195" s="163">
        <f t="shared" si="745"/>
        <v>0</v>
      </c>
      <c r="J1195" s="163">
        <v>1434582</v>
      </c>
      <c r="K1195" s="163"/>
      <c r="L1195" s="187">
        <f t="shared" si="746"/>
        <v>1434582</v>
      </c>
      <c r="M1195" s="133"/>
      <c r="N1195" s="6"/>
      <c r="O1195" s="184"/>
      <c r="P1195" s="163">
        <f t="shared" si="743"/>
        <v>0</v>
      </c>
      <c r="Q1195" s="163">
        <v>1434582</v>
      </c>
      <c r="R1195" s="180"/>
      <c r="S1195" s="188">
        <f t="shared" si="744"/>
        <v>1434582</v>
      </c>
      <c r="T1195" s="133"/>
      <c r="U1195" s="6"/>
      <c r="V1195" s="184"/>
      <c r="W1195" s="163">
        <f t="shared" si="741"/>
        <v>0</v>
      </c>
      <c r="X1195" s="149">
        <v>1434582</v>
      </c>
      <c r="Y1195" s="153"/>
      <c r="Z1195" s="180"/>
      <c r="AA1195" s="184">
        <f t="shared" si="742"/>
        <v>1434582</v>
      </c>
      <c r="AB1195" s="422">
        <f t="shared" si="730"/>
        <v>1186</v>
      </c>
    </row>
    <row r="1196" spans="1:28" customFormat="1">
      <c r="A1196" s="12">
        <f t="shared" si="729"/>
        <v>1187</v>
      </c>
      <c r="B1196" s="7"/>
      <c r="C1196" s="162"/>
      <c r="D1196" s="189"/>
      <c r="E1196" s="180"/>
      <c r="F1196" s="112"/>
      <c r="G1196" s="39"/>
      <c r="H1196" s="153"/>
      <c r="I1196" s="163">
        <f t="shared" si="745"/>
        <v>0</v>
      </c>
      <c r="J1196" s="163"/>
      <c r="K1196" s="163"/>
      <c r="L1196" s="187">
        <f t="shared" si="746"/>
        <v>0</v>
      </c>
      <c r="M1196" s="112"/>
      <c r="N1196" s="39"/>
      <c r="O1196" s="184"/>
      <c r="P1196" s="163">
        <f>SUM($E1196,M1196:O1196)</f>
        <v>0</v>
      </c>
      <c r="Q1196" s="180"/>
      <c r="R1196" s="180"/>
      <c r="S1196" s="188">
        <f t="shared" si="744"/>
        <v>0</v>
      </c>
      <c r="T1196" s="112"/>
      <c r="U1196" s="39"/>
      <c r="V1196" s="184"/>
      <c r="W1196" s="163">
        <f t="shared" si="741"/>
        <v>0</v>
      </c>
      <c r="X1196" s="321"/>
      <c r="Y1196" s="184"/>
      <c r="Z1196" s="180"/>
      <c r="AA1196" s="184">
        <f t="shared" si="742"/>
        <v>0</v>
      </c>
      <c r="AB1196" s="422">
        <f t="shared" si="730"/>
        <v>1187</v>
      </c>
    </row>
    <row r="1197" spans="1:28" customFormat="1">
      <c r="A1197" s="12">
        <f t="shared" si="729"/>
        <v>1188</v>
      </c>
      <c r="B1197" s="7"/>
      <c r="C1197" s="162"/>
      <c r="D1197" s="190" t="s">
        <v>575</v>
      </c>
      <c r="E1197" s="180"/>
      <c r="F1197" s="112"/>
      <c r="G1197" s="39"/>
      <c r="H1197" s="153"/>
      <c r="I1197" s="163">
        <f t="shared" si="745"/>
        <v>0</v>
      </c>
      <c r="J1197" s="163"/>
      <c r="K1197" s="163"/>
      <c r="L1197" s="187">
        <f t="shared" si="746"/>
        <v>0</v>
      </c>
      <c r="M1197" s="112"/>
      <c r="N1197" s="39"/>
      <c r="O1197" s="184"/>
      <c r="P1197" s="163">
        <f>SUM($E1197,M1197:O1197)</f>
        <v>0</v>
      </c>
      <c r="Q1197" s="180"/>
      <c r="R1197" s="180"/>
      <c r="S1197" s="188">
        <f t="shared" si="744"/>
        <v>0</v>
      </c>
      <c r="T1197" s="112"/>
      <c r="U1197" s="39"/>
      <c r="V1197" s="184"/>
      <c r="W1197" s="163">
        <f t="shared" si="741"/>
        <v>0</v>
      </c>
      <c r="X1197" s="321"/>
      <c r="Y1197" s="184"/>
      <c r="Z1197" s="180"/>
      <c r="AA1197" s="184">
        <f t="shared" si="742"/>
        <v>0</v>
      </c>
      <c r="AB1197" s="422">
        <f t="shared" si="730"/>
        <v>1188</v>
      </c>
    </row>
    <row r="1198" spans="1:28" customFormat="1">
      <c r="A1198" s="12">
        <f t="shared" si="729"/>
        <v>1189</v>
      </c>
      <c r="B1198" s="7"/>
      <c r="C1198" s="162"/>
      <c r="D1198" s="158"/>
      <c r="E1198" s="180"/>
      <c r="F1198" s="112"/>
      <c r="G1198" s="39"/>
      <c r="H1198" s="153"/>
      <c r="I1198" s="163">
        <f>SUM($E1198,F1198:H1198)</f>
        <v>0</v>
      </c>
      <c r="J1198" s="163"/>
      <c r="K1198" s="163"/>
      <c r="L1198" s="187">
        <f>SUM(I1198:K1198)</f>
        <v>0</v>
      </c>
      <c r="M1198" s="112"/>
      <c r="N1198" s="39"/>
      <c r="O1198" s="184"/>
      <c r="P1198" s="163">
        <f>SUM($E1198,M1198:O1198)</f>
        <v>0</v>
      </c>
      <c r="Q1198" s="180"/>
      <c r="R1198" s="180"/>
      <c r="S1198" s="188">
        <f>SUM(P1198:R1198)</f>
        <v>0</v>
      </c>
      <c r="T1198" s="112"/>
      <c r="U1198" s="39"/>
      <c r="V1198" s="184"/>
      <c r="W1198" s="163">
        <f t="shared" si="741"/>
        <v>0</v>
      </c>
      <c r="X1198" s="321"/>
      <c r="Y1198" s="184"/>
      <c r="Z1198" s="180"/>
      <c r="AA1198" s="184">
        <f t="shared" si="742"/>
        <v>0</v>
      </c>
      <c r="AB1198" s="422">
        <f t="shared" si="730"/>
        <v>1189</v>
      </c>
    </row>
    <row r="1199" spans="1:28" s="1" customFormat="1">
      <c r="A1199" s="12">
        <f t="shared" si="729"/>
        <v>1190</v>
      </c>
      <c r="B1199" s="7"/>
      <c r="C1199" s="7"/>
      <c r="D1199" s="42"/>
      <c r="E1199" s="117"/>
      <c r="F1199" s="112"/>
      <c r="G1199" s="39"/>
      <c r="H1199" s="363"/>
      <c r="I1199" s="117">
        <f>SUM($E1199,F1199:H1199)</f>
        <v>0</v>
      </c>
      <c r="J1199" s="117"/>
      <c r="K1199" s="117"/>
      <c r="L1199" s="15">
        <f>SUM(I1199:K1199)</f>
        <v>0</v>
      </c>
      <c r="M1199" s="112"/>
      <c r="N1199" s="39"/>
      <c r="O1199" s="363"/>
      <c r="P1199" s="117">
        <f>SUM($E1199,M1199:O1199)</f>
        <v>0</v>
      </c>
      <c r="Q1199" s="117"/>
      <c r="R1199" s="117"/>
      <c r="S1199" s="15">
        <f t="shared" si="740"/>
        <v>0</v>
      </c>
      <c r="T1199" s="112"/>
      <c r="U1199" s="39"/>
      <c r="V1199" s="363"/>
      <c r="W1199" s="117">
        <f t="shared" si="741"/>
        <v>0</v>
      </c>
      <c r="X1199" s="111"/>
      <c r="Y1199" s="363"/>
      <c r="Z1199" s="117"/>
      <c r="AA1199" s="363">
        <f t="shared" si="742"/>
        <v>0</v>
      </c>
      <c r="AB1199" s="422">
        <f t="shared" si="730"/>
        <v>1190</v>
      </c>
    </row>
    <row r="1200" spans="1:28" s="1" customFormat="1">
      <c r="A1200" s="12">
        <f t="shared" si="729"/>
        <v>1191</v>
      </c>
      <c r="B1200" s="7"/>
      <c r="C1200" s="7"/>
      <c r="D1200" s="54" t="s">
        <v>40</v>
      </c>
      <c r="E1200" s="117"/>
      <c r="F1200" s="488">
        <f t="shared" ref="F1200:K1200" si="747">SUBTOTAL(9,F1192:F1199)</f>
        <v>0</v>
      </c>
      <c r="G1200" s="55">
        <f t="shared" si="747"/>
        <v>0</v>
      </c>
      <c r="H1200" s="285">
        <f t="shared" si="747"/>
        <v>0</v>
      </c>
      <c r="I1200" s="504">
        <f t="shared" si="747"/>
        <v>0</v>
      </c>
      <c r="J1200" s="504">
        <f t="shared" si="747"/>
        <v>1751876</v>
      </c>
      <c r="K1200" s="504">
        <f t="shared" si="747"/>
        <v>0</v>
      </c>
      <c r="L1200" s="56">
        <f>SUBTOTAL(9,L1186:L1199)</f>
        <v>7481822</v>
      </c>
      <c r="M1200" s="488">
        <f t="shared" ref="M1200:R1200" si="748">SUBTOTAL(9,M1192:M1199)</f>
        <v>0</v>
      </c>
      <c r="N1200" s="55">
        <f t="shared" si="748"/>
        <v>0</v>
      </c>
      <c r="O1200" s="285">
        <f t="shared" si="748"/>
        <v>0</v>
      </c>
      <c r="P1200" s="504">
        <f t="shared" si="748"/>
        <v>0</v>
      </c>
      <c r="Q1200" s="504">
        <f t="shared" si="748"/>
        <v>1751876</v>
      </c>
      <c r="R1200" s="504">
        <f t="shared" si="748"/>
        <v>0</v>
      </c>
      <c r="S1200" s="56">
        <f>SUBTOTAL(9,S1186:S1199)</f>
        <v>8049654</v>
      </c>
      <c r="T1200" s="488">
        <f t="shared" ref="T1200:V1200" si="749">SUBTOTAL(9,T1192:T1199)</f>
        <v>0</v>
      </c>
      <c r="U1200" s="55">
        <f t="shared" si="749"/>
        <v>0</v>
      </c>
      <c r="V1200" s="285">
        <f t="shared" si="749"/>
        <v>0</v>
      </c>
      <c r="W1200" s="504">
        <f>SUBTOTAL(9,W1185:W1199)</f>
        <v>6297778</v>
      </c>
      <c r="X1200" s="492">
        <f>SUBTOTAL(9,X1185:X1199)</f>
        <v>1751876</v>
      </c>
      <c r="Y1200" s="478"/>
      <c r="Z1200" s="504">
        <f>SUBTOTAL(9,Z1185:Z1199)</f>
        <v>0</v>
      </c>
      <c r="AA1200" s="478">
        <f>SUBTOTAL(9,AA1185:AA1199)</f>
        <v>8049654</v>
      </c>
      <c r="AB1200" s="422">
        <f t="shared" si="730"/>
        <v>1191</v>
      </c>
    </row>
    <row r="1201" spans="1:28" s="1" customFormat="1" ht="15.6" thickBot="1">
      <c r="A1201" s="12">
        <f t="shared" si="729"/>
        <v>1192</v>
      </c>
      <c r="B1201" s="22"/>
      <c r="C1201" s="22"/>
      <c r="D1201" s="23" t="s">
        <v>257</v>
      </c>
      <c r="E1201" s="303"/>
      <c r="F1201" s="476">
        <f>SUBTOTAL(9,F1183:F1200,$E1184:$E1184)</f>
        <v>104435729</v>
      </c>
      <c r="G1201" s="577"/>
      <c r="H1201" s="571"/>
      <c r="I1201" s="315">
        <f>SUBTOTAL(9,I1183:I1200)</f>
        <v>104435729</v>
      </c>
      <c r="J1201" s="315">
        <f>SUBTOTAL(9,J1183:J1200)</f>
        <v>26363242</v>
      </c>
      <c r="K1201" s="315">
        <f>SUBTOTAL(9,K1183:K1200)</f>
        <v>45957430</v>
      </c>
      <c r="L1201" s="561">
        <f>SUBTOTAL(9,L1183:L1200)</f>
        <v>176756401</v>
      </c>
      <c r="M1201" s="476">
        <f>SUBTOTAL(9,M1183:M1200,$E1184:$E1184)</f>
        <v>101942561</v>
      </c>
      <c r="N1201" s="577"/>
      <c r="O1201" s="571"/>
      <c r="P1201" s="315">
        <f>SUBTOTAL(9,P1183:P1200)</f>
        <v>105003561</v>
      </c>
      <c r="Q1201" s="315">
        <f>SUBTOTAL(9,Q1183:Q1200)</f>
        <v>26363242</v>
      </c>
      <c r="R1201" s="315">
        <f>SUBTOTAL(9,R1183:R1200)</f>
        <v>45957430</v>
      </c>
      <c r="S1201" s="561">
        <f>SUBTOTAL(9,S1183:S1200)</f>
        <v>177324233</v>
      </c>
      <c r="T1201" s="476">
        <f>SUBTOTAL(9,T1183:T1200,$E1184:$E1184)</f>
        <v>101942561</v>
      </c>
      <c r="U1201" s="386"/>
      <c r="V1201" s="477"/>
      <c r="W1201" s="315">
        <f>SUBTOTAL(9,W1183:W1200)</f>
        <v>105003561</v>
      </c>
      <c r="X1201" s="521">
        <f>SUBTOTAL(9,X1183:X1200)</f>
        <v>26363242</v>
      </c>
      <c r="Y1201" s="522"/>
      <c r="Z1201" s="534">
        <f>SUBTOTAL(9,Z1183:Z1200)</f>
        <v>45957430</v>
      </c>
      <c r="AA1201" s="522">
        <f>SUBTOTAL(9,AA1183:AA1200)</f>
        <v>177324233</v>
      </c>
      <c r="AB1201" s="422">
        <f t="shared" si="730"/>
        <v>1192</v>
      </c>
    </row>
    <row r="1202" spans="1:28" s="1" customFormat="1" ht="15.6" thickTop="1">
      <c r="A1202" s="12">
        <f t="shared" si="729"/>
        <v>1193</v>
      </c>
      <c r="B1202" s="4"/>
      <c r="C1202" s="4"/>
      <c r="D1202" s="14"/>
      <c r="E1202" s="117"/>
      <c r="F1202" s="406"/>
      <c r="G1202" s="6"/>
      <c r="H1202" s="363"/>
      <c r="I1202" s="117">
        <f t="shared" ref="I1202:I1211" si="750">SUM($E1202,F1202:H1202)</f>
        <v>0</v>
      </c>
      <c r="J1202" s="117"/>
      <c r="K1202" s="117"/>
      <c r="L1202" s="15">
        <f>SUM(I1202:K1202)</f>
        <v>0</v>
      </c>
      <c r="M1202" s="406"/>
      <c r="N1202" s="6"/>
      <c r="O1202" s="363"/>
      <c r="P1202" s="117">
        <f>SUM($E1202,M1202:O1202)</f>
        <v>0</v>
      </c>
      <c r="Q1202" s="117"/>
      <c r="R1202" s="117"/>
      <c r="S1202" s="15">
        <f>SUM(P1202:R1202)</f>
        <v>0</v>
      </c>
      <c r="T1202" s="406"/>
      <c r="U1202" s="6"/>
      <c r="V1202" s="363"/>
      <c r="W1202" s="117">
        <f t="shared" ref="W1202:W1212" si="751">SUM($E1202,T1202:V1202)</f>
        <v>0</v>
      </c>
      <c r="X1202" s="111"/>
      <c r="Y1202" s="363"/>
      <c r="Z1202" s="117"/>
      <c r="AA1202" s="363">
        <f t="shared" ref="AA1202:AA1212" si="752">SUM(W1202:Z1202)</f>
        <v>0</v>
      </c>
      <c r="AB1202" s="422">
        <f t="shared" si="730"/>
        <v>1193</v>
      </c>
    </row>
    <row r="1203" spans="1:28" customFormat="1">
      <c r="A1203" s="12">
        <f t="shared" si="729"/>
        <v>1194</v>
      </c>
      <c r="B1203" s="7" t="s">
        <v>258</v>
      </c>
      <c r="C1203" s="162">
        <v>64</v>
      </c>
      <c r="D1203" s="146" t="s">
        <v>259</v>
      </c>
      <c r="E1203" s="163">
        <v>8708307</v>
      </c>
      <c r="F1203" s="133"/>
      <c r="G1203" s="28"/>
      <c r="H1203" s="153"/>
      <c r="I1203" s="163">
        <f t="shared" si="750"/>
        <v>8708307</v>
      </c>
      <c r="J1203" s="163">
        <v>601000</v>
      </c>
      <c r="K1203" s="163">
        <v>6805025</v>
      </c>
      <c r="L1203" s="187">
        <f t="shared" ref="L1203:L1211" si="753">SUM(I1203:K1203)</f>
        <v>16114332</v>
      </c>
      <c r="M1203" s="133"/>
      <c r="N1203" s="6"/>
      <c r="O1203" s="184"/>
      <c r="P1203" s="163">
        <f t="shared" ref="P1203:P1211" si="754">SUM($E1203,M1203:O1203)</f>
        <v>8708307</v>
      </c>
      <c r="Q1203" s="163">
        <v>601000</v>
      </c>
      <c r="R1203" s="163">
        <v>6805025</v>
      </c>
      <c r="S1203" s="188">
        <f t="shared" ref="S1203:S1211" si="755">SUM(P1203:R1203)</f>
        <v>16114332</v>
      </c>
      <c r="T1203" s="133"/>
      <c r="U1203" s="6"/>
      <c r="V1203" s="184"/>
      <c r="W1203" s="163">
        <f t="shared" si="751"/>
        <v>8708307</v>
      </c>
      <c r="X1203" s="149">
        <v>601000</v>
      </c>
      <c r="Y1203" s="153"/>
      <c r="Z1203" s="163">
        <v>6805025</v>
      </c>
      <c r="AA1203" s="184">
        <f t="shared" si="752"/>
        <v>16114332</v>
      </c>
      <c r="AB1203" s="422">
        <f t="shared" si="730"/>
        <v>1194</v>
      </c>
    </row>
    <row r="1204" spans="1:28" customFormat="1">
      <c r="A1204" s="12">
        <f t="shared" si="729"/>
        <v>1195</v>
      </c>
      <c r="B1204" s="7"/>
      <c r="C1204" s="162"/>
      <c r="D1204" s="191" t="s">
        <v>434</v>
      </c>
      <c r="E1204" s="180"/>
      <c r="F1204" s="133"/>
      <c r="G1204" s="28"/>
      <c r="H1204" s="153"/>
      <c r="I1204" s="163">
        <f t="shared" si="750"/>
        <v>0</v>
      </c>
      <c r="J1204" s="163"/>
      <c r="K1204" s="163"/>
      <c r="L1204" s="187">
        <f t="shared" si="753"/>
        <v>0</v>
      </c>
      <c r="M1204" s="133"/>
      <c r="N1204" s="6"/>
      <c r="O1204" s="184"/>
      <c r="P1204" s="163">
        <f t="shared" si="754"/>
        <v>0</v>
      </c>
      <c r="Q1204" s="180"/>
      <c r="R1204" s="180"/>
      <c r="S1204" s="188">
        <f t="shared" si="755"/>
        <v>0</v>
      </c>
      <c r="T1204" s="133"/>
      <c r="U1204" s="6"/>
      <c r="V1204" s="184"/>
      <c r="W1204" s="163">
        <f t="shared" si="751"/>
        <v>0</v>
      </c>
      <c r="X1204" s="321"/>
      <c r="Y1204" s="184"/>
      <c r="Z1204" s="180"/>
      <c r="AA1204" s="184">
        <f t="shared" si="752"/>
        <v>0</v>
      </c>
      <c r="AB1204" s="422">
        <f t="shared" si="730"/>
        <v>1195</v>
      </c>
    </row>
    <row r="1205" spans="1:28" customFormat="1">
      <c r="A1205" s="12">
        <f t="shared" si="729"/>
        <v>1196</v>
      </c>
      <c r="B1205" s="7"/>
      <c r="C1205" s="162"/>
      <c r="D1205" s="158" t="s">
        <v>795</v>
      </c>
      <c r="E1205" s="163"/>
      <c r="F1205" s="132"/>
      <c r="G1205" s="129">
        <v>2750000</v>
      </c>
      <c r="H1205" s="153"/>
      <c r="I1205" s="163">
        <f t="shared" si="750"/>
        <v>2750000</v>
      </c>
      <c r="J1205" s="163"/>
      <c r="K1205" s="163"/>
      <c r="L1205" s="187">
        <f t="shared" si="753"/>
        <v>2750000</v>
      </c>
      <c r="M1205" s="133"/>
      <c r="N1205" s="28">
        <v>2750000</v>
      </c>
      <c r="O1205" s="184"/>
      <c r="P1205" s="163">
        <f t="shared" si="754"/>
        <v>2750000</v>
      </c>
      <c r="Q1205" s="180"/>
      <c r="R1205" s="180"/>
      <c r="S1205" s="188">
        <f t="shared" si="755"/>
        <v>2750000</v>
      </c>
      <c r="T1205" s="133"/>
      <c r="U1205" s="28">
        <v>2750000</v>
      </c>
      <c r="V1205" s="184"/>
      <c r="W1205" s="163">
        <f t="shared" si="751"/>
        <v>2750000</v>
      </c>
      <c r="X1205" s="321"/>
      <c r="Y1205" s="184"/>
      <c r="Z1205" s="180"/>
      <c r="AA1205" s="184">
        <f t="shared" si="752"/>
        <v>2750000</v>
      </c>
      <c r="AB1205" s="422">
        <f t="shared" si="730"/>
        <v>1196</v>
      </c>
    </row>
    <row r="1206" spans="1:28" customFormat="1">
      <c r="A1206" s="12">
        <f t="shared" si="729"/>
        <v>1197</v>
      </c>
      <c r="B1206" s="7"/>
      <c r="C1206" s="162"/>
      <c r="D1206" s="152"/>
      <c r="E1206" s="180"/>
      <c r="F1206" s="133"/>
      <c r="G1206" s="28"/>
      <c r="H1206" s="153"/>
      <c r="I1206" s="163">
        <f t="shared" si="750"/>
        <v>0</v>
      </c>
      <c r="J1206" s="163"/>
      <c r="K1206" s="163"/>
      <c r="L1206" s="187">
        <f t="shared" si="753"/>
        <v>0</v>
      </c>
      <c r="M1206" s="133"/>
      <c r="N1206" s="6"/>
      <c r="O1206" s="184"/>
      <c r="P1206" s="163">
        <f t="shared" si="754"/>
        <v>0</v>
      </c>
      <c r="Q1206" s="180"/>
      <c r="R1206" s="180"/>
      <c r="S1206" s="188">
        <f t="shared" si="755"/>
        <v>0</v>
      </c>
      <c r="T1206" s="133"/>
      <c r="U1206" s="6"/>
      <c r="V1206" s="184"/>
      <c r="W1206" s="163">
        <f t="shared" si="751"/>
        <v>0</v>
      </c>
      <c r="X1206" s="321"/>
      <c r="Y1206" s="184"/>
      <c r="Z1206" s="180"/>
      <c r="AA1206" s="184">
        <f t="shared" si="752"/>
        <v>0</v>
      </c>
      <c r="AB1206" s="422">
        <f t="shared" si="730"/>
        <v>1197</v>
      </c>
    </row>
    <row r="1207" spans="1:28" customFormat="1">
      <c r="A1207" s="12">
        <f t="shared" si="729"/>
        <v>1198</v>
      </c>
      <c r="B1207" s="7"/>
      <c r="C1207" s="162"/>
      <c r="D1207" s="191" t="s">
        <v>716</v>
      </c>
      <c r="E1207" s="180"/>
      <c r="F1207" s="133"/>
      <c r="G1207" s="28"/>
      <c r="H1207" s="153"/>
      <c r="I1207" s="163">
        <f t="shared" si="750"/>
        <v>0</v>
      </c>
      <c r="J1207" s="163"/>
      <c r="K1207" s="163"/>
      <c r="L1207" s="187">
        <f t="shared" si="753"/>
        <v>0</v>
      </c>
      <c r="M1207" s="133"/>
      <c r="N1207" s="6"/>
      <c r="O1207" s="184"/>
      <c r="P1207" s="163">
        <f t="shared" si="754"/>
        <v>0</v>
      </c>
      <c r="Q1207" s="180"/>
      <c r="R1207" s="180"/>
      <c r="S1207" s="188">
        <f t="shared" si="755"/>
        <v>0</v>
      </c>
      <c r="T1207" s="133"/>
      <c r="U1207" s="6"/>
      <c r="V1207" s="184"/>
      <c r="W1207" s="163">
        <f t="shared" si="751"/>
        <v>0</v>
      </c>
      <c r="X1207" s="321"/>
      <c r="Y1207" s="184"/>
      <c r="Z1207" s="180"/>
      <c r="AA1207" s="184">
        <f t="shared" si="752"/>
        <v>0</v>
      </c>
      <c r="AB1207" s="422">
        <f t="shared" si="730"/>
        <v>1198</v>
      </c>
    </row>
    <row r="1208" spans="1:28" customFormat="1">
      <c r="A1208" s="12">
        <f t="shared" si="729"/>
        <v>1199</v>
      </c>
      <c r="B1208" s="7"/>
      <c r="C1208" s="162"/>
      <c r="D1208" s="152"/>
      <c r="E1208" s="180"/>
      <c r="F1208" s="133"/>
      <c r="G1208" s="28"/>
      <c r="H1208" s="153"/>
      <c r="I1208" s="163">
        <f t="shared" si="750"/>
        <v>0</v>
      </c>
      <c r="J1208" s="163"/>
      <c r="K1208" s="163"/>
      <c r="L1208" s="187">
        <f t="shared" si="753"/>
        <v>0</v>
      </c>
      <c r="M1208" s="133"/>
      <c r="N1208" s="6"/>
      <c r="O1208" s="184"/>
      <c r="P1208" s="163">
        <f t="shared" si="754"/>
        <v>0</v>
      </c>
      <c r="Q1208" s="180"/>
      <c r="R1208" s="180"/>
      <c r="S1208" s="188">
        <f t="shared" si="755"/>
        <v>0</v>
      </c>
      <c r="T1208" s="133"/>
      <c r="U1208" s="6"/>
      <c r="V1208" s="184"/>
      <c r="W1208" s="163">
        <f t="shared" si="751"/>
        <v>0</v>
      </c>
      <c r="X1208" s="321"/>
      <c r="Y1208" s="184"/>
      <c r="Z1208" s="180"/>
      <c r="AA1208" s="184">
        <f t="shared" si="752"/>
        <v>0</v>
      </c>
      <c r="AB1208" s="422">
        <f t="shared" si="730"/>
        <v>1199</v>
      </c>
    </row>
    <row r="1209" spans="1:28" customFormat="1">
      <c r="A1209" s="12">
        <f t="shared" si="729"/>
        <v>1200</v>
      </c>
      <c r="B1209" s="7"/>
      <c r="C1209" s="162"/>
      <c r="D1209" s="152"/>
      <c r="E1209" s="180"/>
      <c r="F1209" s="112"/>
      <c r="G1209" s="39"/>
      <c r="H1209" s="153"/>
      <c r="I1209" s="163">
        <f t="shared" si="750"/>
        <v>0</v>
      </c>
      <c r="J1209" s="163"/>
      <c r="K1209" s="163"/>
      <c r="L1209" s="187">
        <f t="shared" si="753"/>
        <v>0</v>
      </c>
      <c r="M1209" s="112"/>
      <c r="N1209" s="39"/>
      <c r="O1209" s="184"/>
      <c r="P1209" s="163">
        <f t="shared" si="754"/>
        <v>0</v>
      </c>
      <c r="Q1209" s="180"/>
      <c r="R1209" s="180"/>
      <c r="S1209" s="188">
        <f t="shared" si="755"/>
        <v>0</v>
      </c>
      <c r="T1209" s="112"/>
      <c r="U1209" s="39"/>
      <c r="V1209" s="184"/>
      <c r="W1209" s="163">
        <f t="shared" si="751"/>
        <v>0</v>
      </c>
      <c r="X1209" s="321"/>
      <c r="Y1209" s="184"/>
      <c r="Z1209" s="180"/>
      <c r="AA1209" s="184">
        <f t="shared" si="752"/>
        <v>0</v>
      </c>
      <c r="AB1209" s="422">
        <f t="shared" si="730"/>
        <v>1200</v>
      </c>
    </row>
    <row r="1210" spans="1:28" customFormat="1">
      <c r="A1210" s="12">
        <f t="shared" si="729"/>
        <v>1201</v>
      </c>
      <c r="B1210" s="7"/>
      <c r="C1210" s="162"/>
      <c r="D1210" s="190" t="s">
        <v>575</v>
      </c>
      <c r="E1210" s="180"/>
      <c r="F1210" s="112"/>
      <c r="G1210" s="39"/>
      <c r="H1210" s="153"/>
      <c r="I1210" s="163">
        <f t="shared" si="750"/>
        <v>0</v>
      </c>
      <c r="J1210" s="163"/>
      <c r="K1210" s="163"/>
      <c r="L1210" s="187">
        <f t="shared" si="753"/>
        <v>0</v>
      </c>
      <c r="M1210" s="112"/>
      <c r="N1210" s="39"/>
      <c r="O1210" s="184"/>
      <c r="P1210" s="163">
        <f t="shared" si="754"/>
        <v>0</v>
      </c>
      <c r="Q1210" s="180"/>
      <c r="R1210" s="180"/>
      <c r="S1210" s="188">
        <f t="shared" si="755"/>
        <v>0</v>
      </c>
      <c r="T1210" s="112"/>
      <c r="U1210" s="39"/>
      <c r="V1210" s="184"/>
      <c r="W1210" s="163">
        <f t="shared" si="751"/>
        <v>0</v>
      </c>
      <c r="X1210" s="321"/>
      <c r="Y1210" s="184"/>
      <c r="Z1210" s="180"/>
      <c r="AA1210" s="184">
        <f t="shared" si="752"/>
        <v>0</v>
      </c>
      <c r="AB1210" s="422">
        <f t="shared" si="730"/>
        <v>1201</v>
      </c>
    </row>
    <row r="1211" spans="1:28" customFormat="1">
      <c r="A1211" s="12">
        <f t="shared" si="729"/>
        <v>1202</v>
      </c>
      <c r="B1211" s="7"/>
      <c r="C1211" s="162"/>
      <c r="D1211" s="189"/>
      <c r="E1211" s="180"/>
      <c r="F1211" s="112"/>
      <c r="G1211" s="39"/>
      <c r="H1211" s="153"/>
      <c r="I1211" s="163">
        <f t="shared" si="750"/>
        <v>0</v>
      </c>
      <c r="J1211" s="163"/>
      <c r="K1211" s="163"/>
      <c r="L1211" s="187">
        <f t="shared" si="753"/>
        <v>0</v>
      </c>
      <c r="M1211" s="112"/>
      <c r="N1211" s="39"/>
      <c r="O1211" s="184"/>
      <c r="P1211" s="163">
        <f t="shared" si="754"/>
        <v>0</v>
      </c>
      <c r="Q1211" s="180"/>
      <c r="R1211" s="180"/>
      <c r="S1211" s="188">
        <f t="shared" si="755"/>
        <v>0</v>
      </c>
      <c r="T1211" s="112"/>
      <c r="U1211" s="39"/>
      <c r="V1211" s="184"/>
      <c r="W1211" s="163">
        <f t="shared" si="751"/>
        <v>0</v>
      </c>
      <c r="X1211" s="321"/>
      <c r="Y1211" s="184"/>
      <c r="Z1211" s="180"/>
      <c r="AA1211" s="184">
        <f t="shared" si="752"/>
        <v>0</v>
      </c>
      <c r="AB1211" s="422">
        <f t="shared" si="730"/>
        <v>1202</v>
      </c>
    </row>
    <row r="1212" spans="1:28" s="1" customFormat="1">
      <c r="A1212" s="12">
        <f t="shared" si="729"/>
        <v>1203</v>
      </c>
      <c r="B1212" s="7"/>
      <c r="C1212" s="7"/>
      <c r="D1212" s="42"/>
      <c r="E1212" s="117"/>
      <c r="F1212" s="112"/>
      <c r="G1212" s="39"/>
      <c r="H1212" s="363"/>
      <c r="I1212" s="117">
        <f t="shared" ref="I1212" si="756">SUM($E1212,F1212:H1212)</f>
        <v>0</v>
      </c>
      <c r="J1212" s="117"/>
      <c r="K1212" s="117"/>
      <c r="L1212" s="15">
        <f>SUM(I1212:K1212)</f>
        <v>0</v>
      </c>
      <c r="M1212" s="112"/>
      <c r="N1212" s="39"/>
      <c r="O1212" s="363"/>
      <c r="P1212" s="117">
        <f t="shared" ref="P1212" si="757">SUM($E1212,M1212:O1212)</f>
        <v>0</v>
      </c>
      <c r="Q1212" s="117"/>
      <c r="R1212" s="117"/>
      <c r="S1212" s="15">
        <f t="shared" ref="S1212" si="758">SUM(P1212:R1212)</f>
        <v>0</v>
      </c>
      <c r="T1212" s="112"/>
      <c r="U1212" s="39"/>
      <c r="V1212" s="363"/>
      <c r="W1212" s="117">
        <f t="shared" si="751"/>
        <v>0</v>
      </c>
      <c r="X1212" s="111"/>
      <c r="Y1212" s="363"/>
      <c r="Z1212" s="117"/>
      <c r="AA1212" s="363">
        <f t="shared" si="752"/>
        <v>0</v>
      </c>
      <c r="AB1212" s="422">
        <f t="shared" si="730"/>
        <v>1203</v>
      </c>
    </row>
    <row r="1213" spans="1:28" s="1" customFormat="1">
      <c r="A1213" s="12">
        <f t="shared" si="729"/>
        <v>1204</v>
      </c>
      <c r="B1213" s="7"/>
      <c r="C1213" s="7"/>
      <c r="D1213" s="54" t="s">
        <v>40</v>
      </c>
      <c r="E1213" s="117"/>
      <c r="F1213" s="488">
        <f t="shared" ref="F1213:V1213" si="759">SUBTOTAL(9,F1204:F1212)</f>
        <v>0</v>
      </c>
      <c r="G1213" s="55">
        <f t="shared" si="759"/>
        <v>2750000</v>
      </c>
      <c r="H1213" s="285">
        <f t="shared" si="759"/>
        <v>0</v>
      </c>
      <c r="I1213" s="504">
        <f t="shared" si="759"/>
        <v>2750000</v>
      </c>
      <c r="J1213" s="504">
        <f t="shared" si="759"/>
        <v>0</v>
      </c>
      <c r="K1213" s="504">
        <f t="shared" si="759"/>
        <v>0</v>
      </c>
      <c r="L1213" s="56">
        <f t="shared" si="759"/>
        <v>2750000</v>
      </c>
      <c r="M1213" s="488">
        <f t="shared" si="759"/>
        <v>0</v>
      </c>
      <c r="N1213" s="55">
        <f t="shared" si="759"/>
        <v>2750000</v>
      </c>
      <c r="O1213" s="285">
        <f t="shared" si="759"/>
        <v>0</v>
      </c>
      <c r="P1213" s="504">
        <f t="shared" si="759"/>
        <v>2750000</v>
      </c>
      <c r="Q1213" s="504">
        <f t="shared" si="759"/>
        <v>0</v>
      </c>
      <c r="R1213" s="504">
        <f t="shared" si="759"/>
        <v>0</v>
      </c>
      <c r="S1213" s="56">
        <f t="shared" si="759"/>
        <v>2750000</v>
      </c>
      <c r="T1213" s="488">
        <f t="shared" si="759"/>
        <v>0</v>
      </c>
      <c r="U1213" s="55">
        <f t="shared" si="759"/>
        <v>2750000</v>
      </c>
      <c r="V1213" s="285">
        <f t="shared" si="759"/>
        <v>0</v>
      </c>
      <c r="W1213" s="504">
        <f>SUBTOTAL(9,W1204:W1212)</f>
        <v>2750000</v>
      </c>
      <c r="X1213" s="492">
        <f>SUBTOTAL(9,X1204:X1212)</f>
        <v>0</v>
      </c>
      <c r="Y1213" s="478"/>
      <c r="Z1213" s="504">
        <f>SUBTOTAL(9,Z1204:Z1212)</f>
        <v>0</v>
      </c>
      <c r="AA1213" s="478">
        <f>SUBTOTAL(9,AA1204:AA1212)</f>
        <v>2750000</v>
      </c>
      <c r="AB1213" s="422">
        <f t="shared" si="730"/>
        <v>1204</v>
      </c>
    </row>
    <row r="1214" spans="1:28" s="1" customFormat="1" ht="15.6" thickBot="1">
      <c r="A1214" s="12">
        <f t="shared" si="729"/>
        <v>1205</v>
      </c>
      <c r="B1214" s="22"/>
      <c r="C1214" s="22"/>
      <c r="D1214" s="23" t="s">
        <v>260</v>
      </c>
      <c r="E1214" s="303"/>
      <c r="F1214" s="476">
        <f>SUBTOTAL(9,F1202:F1213,$E1203:$E1203)</f>
        <v>8708307</v>
      </c>
      <c r="G1214" s="577"/>
      <c r="H1214" s="571"/>
      <c r="I1214" s="315">
        <f>SUBTOTAL(9,I1202:I1213)</f>
        <v>11458307</v>
      </c>
      <c r="J1214" s="315">
        <f>SUBTOTAL(9,J1202:J1213)</f>
        <v>601000</v>
      </c>
      <c r="K1214" s="315">
        <f>SUBTOTAL(9,K1202:K1213)</f>
        <v>6805025</v>
      </c>
      <c r="L1214" s="561">
        <f>SUBTOTAL(9,L1202:L1213)</f>
        <v>18864332</v>
      </c>
      <c r="M1214" s="476">
        <f>SUBTOTAL(9,M1202:M1213,$E1203:$E1203)</f>
        <v>8708307</v>
      </c>
      <c r="N1214" s="577"/>
      <c r="O1214" s="571"/>
      <c r="P1214" s="315">
        <f>SUBTOTAL(9,P1202:P1213)</f>
        <v>11458307</v>
      </c>
      <c r="Q1214" s="315">
        <f>SUBTOTAL(9,Q1202:Q1213)</f>
        <v>601000</v>
      </c>
      <c r="R1214" s="315">
        <f>SUBTOTAL(9,R1202:R1213)</f>
        <v>6805025</v>
      </c>
      <c r="S1214" s="561">
        <f>SUBTOTAL(9,S1202:S1213)</f>
        <v>18864332</v>
      </c>
      <c r="T1214" s="476">
        <f>SUBTOTAL(9,T1202:T1213,$E1203:$E1203)</f>
        <v>8708307</v>
      </c>
      <c r="U1214" s="386"/>
      <c r="V1214" s="477"/>
      <c r="W1214" s="315">
        <f>SUBTOTAL(9,W1202:W1213)</f>
        <v>11458307</v>
      </c>
      <c r="X1214" s="521">
        <f>SUBTOTAL(9,X1202:X1213)</f>
        <v>601000</v>
      </c>
      <c r="Y1214" s="522"/>
      <c r="Z1214" s="534">
        <f>SUBTOTAL(9,Z1202:Z1213)</f>
        <v>6805025</v>
      </c>
      <c r="AA1214" s="522">
        <f>SUBTOTAL(9,AA1202:AA1213)</f>
        <v>18864332</v>
      </c>
      <c r="AB1214" s="422">
        <f t="shared" si="730"/>
        <v>1205</v>
      </c>
    </row>
    <row r="1215" spans="1:28" s="1" customFormat="1" ht="15.6" thickTop="1">
      <c r="A1215" s="12">
        <f t="shared" si="729"/>
        <v>1206</v>
      </c>
      <c r="B1215" s="7"/>
      <c r="C1215" s="7"/>
      <c r="D1215" s="25"/>
      <c r="E1215" s="304"/>
      <c r="F1215" s="425"/>
      <c r="G1215" s="26"/>
      <c r="H1215" s="424"/>
      <c r="I1215" s="117">
        <f t="shared" ref="I1215:I1230" si="760">SUM($E1215,F1215:H1215)</f>
        <v>0</v>
      </c>
      <c r="J1215" s="304"/>
      <c r="K1215" s="304"/>
      <c r="L1215" s="27">
        <f t="shared" ref="L1215:L1230" si="761">SUM(I1215:K1215)</f>
        <v>0</v>
      </c>
      <c r="M1215" s="425"/>
      <c r="N1215" s="26"/>
      <c r="O1215" s="424"/>
      <c r="P1215" s="117">
        <f>SUM($E1215,M1215:O1215)</f>
        <v>0</v>
      </c>
      <c r="Q1215" s="304"/>
      <c r="R1215" s="304"/>
      <c r="S1215" s="27">
        <f>SUM(P1215:R1215)</f>
        <v>0</v>
      </c>
      <c r="T1215" s="425"/>
      <c r="U1215" s="26"/>
      <c r="V1215" s="424"/>
      <c r="W1215" s="117">
        <f t="shared" ref="W1215:W1231" si="762">SUM($E1215,T1215:V1215)</f>
        <v>0</v>
      </c>
      <c r="X1215" s="426"/>
      <c r="Y1215" s="424"/>
      <c r="Z1215" s="304"/>
      <c r="AA1215" s="424">
        <f t="shared" ref="AA1215:AA1231" si="763">SUM(W1215:Z1215)</f>
        <v>0</v>
      </c>
      <c r="AB1215" s="422">
        <f t="shared" si="730"/>
        <v>1206</v>
      </c>
    </row>
    <row r="1216" spans="1:28" customFormat="1">
      <c r="A1216" s="12">
        <f t="shared" si="729"/>
        <v>1207</v>
      </c>
      <c r="B1216" s="7" t="s">
        <v>261</v>
      </c>
      <c r="C1216" s="162">
        <v>65</v>
      </c>
      <c r="D1216" s="146" t="s">
        <v>796</v>
      </c>
      <c r="E1216" s="163">
        <v>455647384</v>
      </c>
      <c r="F1216" s="133"/>
      <c r="G1216" s="28"/>
      <c r="H1216" s="153"/>
      <c r="I1216" s="163">
        <f t="shared" si="760"/>
        <v>455647384</v>
      </c>
      <c r="J1216" s="163">
        <v>3773785</v>
      </c>
      <c r="K1216" s="163">
        <v>66209210</v>
      </c>
      <c r="L1216" s="187">
        <f t="shared" si="761"/>
        <v>525630379</v>
      </c>
      <c r="M1216" s="133"/>
      <c r="N1216" s="6"/>
      <c r="O1216" s="184"/>
      <c r="P1216" s="163">
        <f t="shared" ref="P1216:P1230" si="764">SUM($E1216,M1216:O1216)</f>
        <v>455647384</v>
      </c>
      <c r="Q1216" s="163">
        <v>3773785</v>
      </c>
      <c r="R1216" s="163">
        <v>66209210</v>
      </c>
      <c r="S1216" s="188">
        <f t="shared" ref="S1216:S1230" si="765">SUM(P1216:R1216)</f>
        <v>525630379</v>
      </c>
      <c r="T1216" s="133"/>
      <c r="U1216" s="6"/>
      <c r="V1216" s="184"/>
      <c r="W1216" s="163">
        <f t="shared" si="762"/>
        <v>455647384</v>
      </c>
      <c r="X1216" s="149">
        <v>3773785</v>
      </c>
      <c r="Y1216" s="153"/>
      <c r="Z1216" s="163">
        <v>66209210</v>
      </c>
      <c r="AA1216" s="184">
        <f t="shared" si="763"/>
        <v>525630379</v>
      </c>
      <c r="AB1216" s="422">
        <f t="shared" si="730"/>
        <v>1207</v>
      </c>
    </row>
    <row r="1217" spans="1:28" customFormat="1">
      <c r="A1217" s="12">
        <f t="shared" si="729"/>
        <v>1208</v>
      </c>
      <c r="B1217" s="7"/>
      <c r="C1217" s="162"/>
      <c r="D1217" s="191" t="s">
        <v>434</v>
      </c>
      <c r="E1217" s="180"/>
      <c r="F1217" s="133"/>
      <c r="G1217" s="28"/>
      <c r="H1217" s="153"/>
      <c r="I1217" s="163">
        <f t="shared" si="760"/>
        <v>0</v>
      </c>
      <c r="J1217" s="163"/>
      <c r="K1217" s="163"/>
      <c r="L1217" s="187">
        <f t="shared" si="761"/>
        <v>0</v>
      </c>
      <c r="M1217" s="133"/>
      <c r="N1217" s="6"/>
      <c r="O1217" s="184"/>
      <c r="P1217" s="163">
        <f t="shared" si="764"/>
        <v>0</v>
      </c>
      <c r="Q1217" s="180"/>
      <c r="R1217" s="180"/>
      <c r="S1217" s="188">
        <f t="shared" si="765"/>
        <v>0</v>
      </c>
      <c r="T1217" s="133"/>
      <c r="U1217" s="6"/>
      <c r="V1217" s="184"/>
      <c r="W1217" s="163">
        <f t="shared" si="762"/>
        <v>0</v>
      </c>
      <c r="X1217" s="321"/>
      <c r="Y1217" s="184"/>
      <c r="Z1217" s="180"/>
      <c r="AA1217" s="184">
        <f t="shared" si="763"/>
        <v>0</v>
      </c>
      <c r="AB1217" s="422">
        <f t="shared" si="730"/>
        <v>1208</v>
      </c>
    </row>
    <row r="1218" spans="1:28" customFormat="1">
      <c r="A1218" s="12">
        <f t="shared" si="729"/>
        <v>1209</v>
      </c>
      <c r="B1218" s="7"/>
      <c r="C1218" s="162"/>
      <c r="D1218" s="158" t="s">
        <v>674</v>
      </c>
      <c r="E1218" s="163"/>
      <c r="F1218" s="132">
        <v>10000000</v>
      </c>
      <c r="G1218" s="129"/>
      <c r="H1218" s="153"/>
      <c r="I1218" s="163">
        <f t="shared" si="760"/>
        <v>10000000</v>
      </c>
      <c r="J1218" s="163"/>
      <c r="K1218" s="163"/>
      <c r="L1218" s="187">
        <f t="shared" si="761"/>
        <v>10000000</v>
      </c>
      <c r="M1218" s="133">
        <v>9000000</v>
      </c>
      <c r="N1218" s="6"/>
      <c r="O1218" s="184"/>
      <c r="P1218" s="163">
        <f t="shared" si="764"/>
        <v>9000000</v>
      </c>
      <c r="Q1218" s="180"/>
      <c r="R1218" s="180"/>
      <c r="S1218" s="188">
        <f t="shared" si="765"/>
        <v>9000000</v>
      </c>
      <c r="T1218" s="133">
        <v>9000000</v>
      </c>
      <c r="U1218" s="6"/>
      <c r="V1218" s="184"/>
      <c r="W1218" s="163">
        <f t="shared" si="762"/>
        <v>9000000</v>
      </c>
      <c r="X1218" s="321"/>
      <c r="Y1218" s="184"/>
      <c r="Z1218" s="180"/>
      <c r="AA1218" s="184">
        <f t="shared" si="763"/>
        <v>9000000</v>
      </c>
      <c r="AB1218" s="422">
        <f t="shared" si="730"/>
        <v>1209</v>
      </c>
    </row>
    <row r="1219" spans="1:28" customFormat="1">
      <c r="A1219" s="12">
        <f t="shared" si="729"/>
        <v>1210</v>
      </c>
      <c r="B1219" s="7"/>
      <c r="C1219" s="162"/>
      <c r="D1219" s="158" t="s">
        <v>797</v>
      </c>
      <c r="E1219" s="163"/>
      <c r="F1219" s="132">
        <v>10000000</v>
      </c>
      <c r="G1219" s="129"/>
      <c r="H1219" s="153"/>
      <c r="I1219" s="163">
        <f t="shared" si="760"/>
        <v>10000000</v>
      </c>
      <c r="J1219" s="163"/>
      <c r="K1219" s="163"/>
      <c r="L1219" s="187">
        <f t="shared" si="761"/>
        <v>10000000</v>
      </c>
      <c r="M1219" s="133">
        <v>9000000</v>
      </c>
      <c r="N1219" s="6"/>
      <c r="O1219" s="184"/>
      <c r="P1219" s="163">
        <f t="shared" si="764"/>
        <v>9000000</v>
      </c>
      <c r="Q1219" s="180"/>
      <c r="R1219" s="180"/>
      <c r="S1219" s="188">
        <f t="shared" si="765"/>
        <v>9000000</v>
      </c>
      <c r="T1219" s="133">
        <v>9000000</v>
      </c>
      <c r="U1219" s="6"/>
      <c r="V1219" s="184"/>
      <c r="W1219" s="163">
        <f t="shared" si="762"/>
        <v>9000000</v>
      </c>
      <c r="X1219" s="321"/>
      <c r="Y1219" s="184"/>
      <c r="Z1219" s="180"/>
      <c r="AA1219" s="184">
        <f t="shared" si="763"/>
        <v>9000000</v>
      </c>
      <c r="AB1219" s="422">
        <f t="shared" si="730"/>
        <v>1210</v>
      </c>
    </row>
    <row r="1220" spans="1:28" customFormat="1">
      <c r="A1220" s="12">
        <f t="shared" si="729"/>
        <v>1211</v>
      </c>
      <c r="B1220" s="7"/>
      <c r="C1220" s="162"/>
      <c r="D1220" s="158" t="s">
        <v>798</v>
      </c>
      <c r="E1220" s="163"/>
      <c r="F1220" s="132">
        <v>5000000</v>
      </c>
      <c r="G1220" s="129"/>
      <c r="H1220" s="153"/>
      <c r="I1220" s="163">
        <f t="shared" si="760"/>
        <v>5000000</v>
      </c>
      <c r="J1220" s="163"/>
      <c r="K1220" s="163"/>
      <c r="L1220" s="187">
        <f t="shared" si="761"/>
        <v>5000000</v>
      </c>
      <c r="M1220" s="133">
        <v>5000000</v>
      </c>
      <c r="N1220" s="6"/>
      <c r="O1220" s="184"/>
      <c r="P1220" s="163">
        <f t="shared" si="764"/>
        <v>5000000</v>
      </c>
      <c r="Q1220" s="180"/>
      <c r="R1220" s="180"/>
      <c r="S1220" s="188">
        <f t="shared" si="765"/>
        <v>5000000</v>
      </c>
      <c r="T1220" s="133">
        <v>5000000</v>
      </c>
      <c r="U1220" s="6"/>
      <c r="V1220" s="184"/>
      <c r="W1220" s="163">
        <f t="shared" si="762"/>
        <v>5000000</v>
      </c>
      <c r="X1220" s="321"/>
      <c r="Y1220" s="184"/>
      <c r="Z1220" s="180"/>
      <c r="AA1220" s="184">
        <f t="shared" si="763"/>
        <v>5000000</v>
      </c>
      <c r="AB1220" s="422">
        <f t="shared" si="730"/>
        <v>1211</v>
      </c>
    </row>
    <row r="1221" spans="1:28" customFormat="1">
      <c r="A1221" s="12">
        <f t="shared" si="729"/>
        <v>1212</v>
      </c>
      <c r="B1221" s="7"/>
      <c r="C1221" s="162"/>
      <c r="D1221" s="158" t="s">
        <v>799</v>
      </c>
      <c r="E1221" s="163"/>
      <c r="F1221" s="132">
        <v>4587019</v>
      </c>
      <c r="G1221" s="129"/>
      <c r="H1221" s="153"/>
      <c r="I1221" s="163">
        <f t="shared" si="760"/>
        <v>4587019</v>
      </c>
      <c r="J1221" s="163"/>
      <c r="K1221" s="163"/>
      <c r="L1221" s="187">
        <f t="shared" si="761"/>
        <v>4587019</v>
      </c>
      <c r="M1221" s="133">
        <v>3000000</v>
      </c>
      <c r="N1221" s="6"/>
      <c r="O1221" s="184"/>
      <c r="P1221" s="163">
        <f t="shared" si="764"/>
        <v>3000000</v>
      </c>
      <c r="Q1221" s="180"/>
      <c r="R1221" s="180"/>
      <c r="S1221" s="188">
        <f t="shared" si="765"/>
        <v>3000000</v>
      </c>
      <c r="T1221" s="133">
        <v>3000000</v>
      </c>
      <c r="U1221" s="6"/>
      <c r="V1221" s="184"/>
      <c r="W1221" s="163">
        <f t="shared" si="762"/>
        <v>3000000</v>
      </c>
      <c r="X1221" s="321"/>
      <c r="Y1221" s="184"/>
      <c r="Z1221" s="180"/>
      <c r="AA1221" s="184">
        <f t="shared" si="763"/>
        <v>3000000</v>
      </c>
      <c r="AB1221" s="422">
        <f t="shared" si="730"/>
        <v>1212</v>
      </c>
    </row>
    <row r="1222" spans="1:28" customFormat="1">
      <c r="A1222" s="12">
        <f t="shared" si="729"/>
        <v>1213</v>
      </c>
      <c r="B1222" s="7"/>
      <c r="C1222" s="162"/>
      <c r="D1222" s="158" t="s">
        <v>800</v>
      </c>
      <c r="E1222" s="163"/>
      <c r="F1222" s="132"/>
      <c r="G1222" s="129">
        <v>100000000</v>
      </c>
      <c r="H1222" s="153"/>
      <c r="I1222" s="163">
        <f t="shared" si="760"/>
        <v>100000000</v>
      </c>
      <c r="J1222" s="163"/>
      <c r="K1222" s="163"/>
      <c r="L1222" s="187">
        <f t="shared" si="761"/>
        <v>100000000</v>
      </c>
      <c r="M1222" s="133"/>
      <c r="N1222" s="28">
        <v>100000000</v>
      </c>
      <c r="O1222" s="184"/>
      <c r="P1222" s="163">
        <f t="shared" si="764"/>
        <v>100000000</v>
      </c>
      <c r="Q1222" s="180"/>
      <c r="R1222" s="180"/>
      <c r="S1222" s="188">
        <f t="shared" si="765"/>
        <v>100000000</v>
      </c>
      <c r="T1222" s="133"/>
      <c r="U1222" s="28">
        <v>100000000</v>
      </c>
      <c r="V1222" s="184"/>
      <c r="W1222" s="163">
        <f t="shared" si="762"/>
        <v>100000000</v>
      </c>
      <c r="X1222" s="321"/>
      <c r="Y1222" s="184"/>
      <c r="Z1222" s="180"/>
      <c r="AA1222" s="184">
        <f t="shared" si="763"/>
        <v>100000000</v>
      </c>
      <c r="AB1222" s="422">
        <f t="shared" si="730"/>
        <v>1213</v>
      </c>
    </row>
    <row r="1223" spans="1:28" customFormat="1">
      <c r="A1223" s="12">
        <f t="shared" ref="A1223:A1286" si="766">ROW()-9</f>
        <v>1214</v>
      </c>
      <c r="B1223" s="7"/>
      <c r="C1223" s="162"/>
      <c r="D1223" s="158" t="s">
        <v>801</v>
      </c>
      <c r="E1223" s="163"/>
      <c r="F1223" s="132"/>
      <c r="G1223" s="129"/>
      <c r="H1223" s="153"/>
      <c r="I1223" s="163"/>
      <c r="J1223" s="163"/>
      <c r="K1223" s="163"/>
      <c r="L1223" s="187"/>
      <c r="M1223" s="133">
        <v>3000000</v>
      </c>
      <c r="N1223" s="6">
        <v>1030000</v>
      </c>
      <c r="O1223" s="184"/>
      <c r="P1223" s="163">
        <f t="shared" si="764"/>
        <v>4030000</v>
      </c>
      <c r="Q1223" s="180"/>
      <c r="R1223" s="180"/>
      <c r="S1223" s="188">
        <f t="shared" si="765"/>
        <v>4030000</v>
      </c>
      <c r="T1223" s="133">
        <v>3000000</v>
      </c>
      <c r="U1223" s="6">
        <v>1030000</v>
      </c>
      <c r="V1223" s="184"/>
      <c r="W1223" s="163">
        <f t="shared" si="762"/>
        <v>4030000</v>
      </c>
      <c r="X1223" s="321"/>
      <c r="Y1223" s="184"/>
      <c r="Z1223" s="180"/>
      <c r="AA1223" s="184">
        <f t="shared" si="763"/>
        <v>4030000</v>
      </c>
      <c r="AB1223" s="422">
        <f t="shared" si="730"/>
        <v>1214</v>
      </c>
    </row>
    <row r="1224" spans="1:28" customFormat="1">
      <c r="A1224" s="12">
        <f t="shared" si="766"/>
        <v>1215</v>
      </c>
      <c r="B1224" s="7"/>
      <c r="C1224" s="162"/>
      <c r="D1224" s="158" t="s">
        <v>802</v>
      </c>
      <c r="E1224" s="163"/>
      <c r="F1224" s="132"/>
      <c r="G1224" s="129"/>
      <c r="H1224" s="153"/>
      <c r="I1224" s="163"/>
      <c r="J1224" s="163"/>
      <c r="K1224" s="163"/>
      <c r="L1224" s="187"/>
      <c r="M1224" s="133"/>
      <c r="N1224" s="6">
        <v>7500000</v>
      </c>
      <c r="O1224" s="184"/>
      <c r="P1224" s="163">
        <f t="shared" si="764"/>
        <v>7500000</v>
      </c>
      <c r="Q1224" s="180"/>
      <c r="R1224" s="180"/>
      <c r="S1224" s="188">
        <f t="shared" si="765"/>
        <v>7500000</v>
      </c>
      <c r="T1224" s="133"/>
      <c r="U1224" s="6">
        <v>7500000</v>
      </c>
      <c r="V1224" s="184"/>
      <c r="W1224" s="163">
        <f t="shared" si="762"/>
        <v>7500000</v>
      </c>
      <c r="X1224" s="321"/>
      <c r="Y1224" s="184"/>
      <c r="Z1224" s="180"/>
      <c r="AA1224" s="184">
        <f t="shared" si="763"/>
        <v>7500000</v>
      </c>
      <c r="AB1224" s="422">
        <f t="shared" si="730"/>
        <v>1215</v>
      </c>
    </row>
    <row r="1225" spans="1:28" customFormat="1">
      <c r="A1225" s="12">
        <f t="shared" si="766"/>
        <v>1216</v>
      </c>
      <c r="B1225" s="7"/>
      <c r="C1225" s="162"/>
      <c r="D1225" s="158"/>
      <c r="E1225" s="180"/>
      <c r="F1225" s="133"/>
      <c r="G1225" s="28"/>
      <c r="H1225" s="153"/>
      <c r="I1225" s="163">
        <f t="shared" si="760"/>
        <v>0</v>
      </c>
      <c r="J1225" s="163"/>
      <c r="K1225" s="163"/>
      <c r="L1225" s="187">
        <f t="shared" si="761"/>
        <v>0</v>
      </c>
      <c r="M1225" s="133"/>
      <c r="N1225" s="6"/>
      <c r="O1225" s="184"/>
      <c r="P1225" s="163">
        <f t="shared" si="764"/>
        <v>0</v>
      </c>
      <c r="Q1225" s="180"/>
      <c r="R1225" s="180"/>
      <c r="S1225" s="188">
        <f t="shared" si="765"/>
        <v>0</v>
      </c>
      <c r="T1225" s="133"/>
      <c r="U1225" s="6"/>
      <c r="V1225" s="184"/>
      <c r="W1225" s="163">
        <f t="shared" si="762"/>
        <v>0</v>
      </c>
      <c r="X1225" s="321"/>
      <c r="Y1225" s="184"/>
      <c r="Z1225" s="180"/>
      <c r="AA1225" s="184">
        <f t="shared" si="763"/>
        <v>0</v>
      </c>
      <c r="AB1225" s="422">
        <f t="shared" ref="AB1225:AB1288" si="767">A1225</f>
        <v>1216</v>
      </c>
    </row>
    <row r="1226" spans="1:28" customFormat="1">
      <c r="A1226" s="12">
        <f t="shared" si="766"/>
        <v>1217</v>
      </c>
      <c r="B1226" s="7"/>
      <c r="C1226" s="162"/>
      <c r="D1226" s="191" t="s">
        <v>716</v>
      </c>
      <c r="E1226" s="180"/>
      <c r="F1226" s="133"/>
      <c r="G1226" s="28"/>
      <c r="H1226" s="153"/>
      <c r="I1226" s="163">
        <f t="shared" si="760"/>
        <v>0</v>
      </c>
      <c r="J1226" s="163"/>
      <c r="K1226" s="163"/>
      <c r="L1226" s="187">
        <f t="shared" si="761"/>
        <v>0</v>
      </c>
      <c r="M1226" s="133"/>
      <c r="N1226" s="6"/>
      <c r="O1226" s="184"/>
      <c r="P1226" s="163">
        <f t="shared" si="764"/>
        <v>0</v>
      </c>
      <c r="Q1226" s="180"/>
      <c r="R1226" s="180"/>
      <c r="S1226" s="188">
        <f t="shared" si="765"/>
        <v>0</v>
      </c>
      <c r="T1226" s="133"/>
      <c r="U1226" s="6"/>
      <c r="V1226" s="184"/>
      <c r="W1226" s="163">
        <f t="shared" si="762"/>
        <v>0</v>
      </c>
      <c r="X1226" s="321"/>
      <c r="Y1226" s="184"/>
      <c r="Z1226" s="180"/>
      <c r="AA1226" s="184">
        <f t="shared" si="763"/>
        <v>0</v>
      </c>
      <c r="AB1226" s="422">
        <f t="shared" si="767"/>
        <v>1217</v>
      </c>
    </row>
    <row r="1227" spans="1:28" customFormat="1">
      <c r="A1227" s="12">
        <f t="shared" si="766"/>
        <v>1218</v>
      </c>
      <c r="B1227" s="7"/>
      <c r="C1227" s="162"/>
      <c r="D1227" s="152"/>
      <c r="E1227" s="180"/>
      <c r="F1227" s="133"/>
      <c r="G1227" s="28"/>
      <c r="H1227" s="153"/>
      <c r="I1227" s="163">
        <f t="shared" si="760"/>
        <v>0</v>
      </c>
      <c r="J1227" s="163"/>
      <c r="K1227" s="163"/>
      <c r="L1227" s="187">
        <f t="shared" si="761"/>
        <v>0</v>
      </c>
      <c r="M1227" s="133"/>
      <c r="N1227" s="6"/>
      <c r="O1227" s="184"/>
      <c r="P1227" s="163">
        <f t="shared" si="764"/>
        <v>0</v>
      </c>
      <c r="Q1227" s="180"/>
      <c r="R1227" s="180"/>
      <c r="S1227" s="188">
        <f t="shared" si="765"/>
        <v>0</v>
      </c>
      <c r="T1227" s="133"/>
      <c r="U1227" s="6"/>
      <c r="V1227" s="184"/>
      <c r="W1227" s="163">
        <f t="shared" si="762"/>
        <v>0</v>
      </c>
      <c r="X1227" s="321"/>
      <c r="Y1227" s="184"/>
      <c r="Z1227" s="180"/>
      <c r="AA1227" s="184">
        <f t="shared" si="763"/>
        <v>0</v>
      </c>
      <c r="AB1227" s="422">
        <f t="shared" si="767"/>
        <v>1218</v>
      </c>
    </row>
    <row r="1228" spans="1:28" customFormat="1">
      <c r="A1228" s="12">
        <f t="shared" si="766"/>
        <v>1219</v>
      </c>
      <c r="B1228" s="7"/>
      <c r="C1228" s="162"/>
      <c r="D1228" s="189"/>
      <c r="E1228" s="180"/>
      <c r="F1228" s="112"/>
      <c r="G1228" s="39"/>
      <c r="H1228" s="153"/>
      <c r="I1228" s="163">
        <f t="shared" si="760"/>
        <v>0</v>
      </c>
      <c r="J1228" s="163"/>
      <c r="K1228" s="163"/>
      <c r="L1228" s="187">
        <f t="shared" si="761"/>
        <v>0</v>
      </c>
      <c r="M1228" s="112"/>
      <c r="N1228" s="39"/>
      <c r="O1228" s="184"/>
      <c r="P1228" s="163">
        <f t="shared" si="764"/>
        <v>0</v>
      </c>
      <c r="Q1228" s="180"/>
      <c r="R1228" s="180"/>
      <c r="S1228" s="188">
        <f t="shared" si="765"/>
        <v>0</v>
      </c>
      <c r="T1228" s="112"/>
      <c r="U1228" s="39"/>
      <c r="V1228" s="184"/>
      <c r="W1228" s="163">
        <f t="shared" si="762"/>
        <v>0</v>
      </c>
      <c r="X1228" s="321"/>
      <c r="Y1228" s="184"/>
      <c r="Z1228" s="180"/>
      <c r="AA1228" s="184">
        <f t="shared" si="763"/>
        <v>0</v>
      </c>
      <c r="AB1228" s="422">
        <f t="shared" si="767"/>
        <v>1219</v>
      </c>
    </row>
    <row r="1229" spans="1:28" customFormat="1">
      <c r="A1229" s="12">
        <f t="shared" si="766"/>
        <v>1220</v>
      </c>
      <c r="B1229" s="7"/>
      <c r="C1229" s="162"/>
      <c r="D1229" s="190" t="s">
        <v>575</v>
      </c>
      <c r="E1229" s="180"/>
      <c r="F1229" s="112"/>
      <c r="G1229" s="39"/>
      <c r="H1229" s="153"/>
      <c r="I1229" s="163">
        <f t="shared" si="760"/>
        <v>0</v>
      </c>
      <c r="J1229" s="163"/>
      <c r="K1229" s="163"/>
      <c r="L1229" s="187">
        <f t="shared" si="761"/>
        <v>0</v>
      </c>
      <c r="M1229" s="112"/>
      <c r="N1229" s="39"/>
      <c r="O1229" s="184"/>
      <c r="P1229" s="163">
        <f t="shared" si="764"/>
        <v>0</v>
      </c>
      <c r="Q1229" s="180"/>
      <c r="R1229" s="180"/>
      <c r="S1229" s="188">
        <f t="shared" si="765"/>
        <v>0</v>
      </c>
      <c r="T1229" s="112"/>
      <c r="U1229" s="39"/>
      <c r="V1229" s="184"/>
      <c r="W1229" s="163">
        <f t="shared" si="762"/>
        <v>0</v>
      </c>
      <c r="X1229" s="321"/>
      <c r="Y1229" s="184"/>
      <c r="Z1229" s="180"/>
      <c r="AA1229" s="184">
        <f t="shared" si="763"/>
        <v>0</v>
      </c>
      <c r="AB1229" s="422">
        <f t="shared" si="767"/>
        <v>1220</v>
      </c>
    </row>
    <row r="1230" spans="1:28" customFormat="1">
      <c r="A1230" s="12">
        <f t="shared" si="766"/>
        <v>1221</v>
      </c>
      <c r="B1230" s="7"/>
      <c r="C1230" s="162"/>
      <c r="D1230" s="152"/>
      <c r="E1230" s="180"/>
      <c r="F1230" s="112"/>
      <c r="G1230" s="39"/>
      <c r="H1230" s="153"/>
      <c r="I1230" s="163">
        <f t="shared" si="760"/>
        <v>0</v>
      </c>
      <c r="J1230" s="163"/>
      <c r="K1230" s="163"/>
      <c r="L1230" s="187">
        <f t="shared" si="761"/>
        <v>0</v>
      </c>
      <c r="M1230" s="112"/>
      <c r="N1230" s="39"/>
      <c r="O1230" s="184"/>
      <c r="P1230" s="163">
        <f t="shared" si="764"/>
        <v>0</v>
      </c>
      <c r="Q1230" s="180"/>
      <c r="R1230" s="180"/>
      <c r="S1230" s="188">
        <f t="shared" si="765"/>
        <v>0</v>
      </c>
      <c r="T1230" s="112"/>
      <c r="U1230" s="39"/>
      <c r="V1230" s="184"/>
      <c r="W1230" s="163">
        <f t="shared" si="762"/>
        <v>0</v>
      </c>
      <c r="X1230" s="321"/>
      <c r="Y1230" s="184"/>
      <c r="Z1230" s="180"/>
      <c r="AA1230" s="184">
        <f t="shared" si="763"/>
        <v>0</v>
      </c>
      <c r="AB1230" s="422">
        <f t="shared" si="767"/>
        <v>1221</v>
      </c>
    </row>
    <row r="1231" spans="1:28" s="1" customFormat="1">
      <c r="A1231" s="12">
        <f t="shared" si="766"/>
        <v>1222</v>
      </c>
      <c r="B1231" s="7"/>
      <c r="C1231" s="7"/>
      <c r="D1231" s="21"/>
      <c r="E1231" s="117"/>
      <c r="F1231" s="112"/>
      <c r="G1231" s="39"/>
      <c r="H1231" s="363"/>
      <c r="I1231" s="117"/>
      <c r="J1231" s="117"/>
      <c r="K1231" s="117"/>
      <c r="L1231" s="15"/>
      <c r="M1231" s="112"/>
      <c r="N1231" s="39"/>
      <c r="O1231" s="363"/>
      <c r="P1231" s="117"/>
      <c r="Q1231" s="117"/>
      <c r="R1231" s="117"/>
      <c r="S1231" s="15"/>
      <c r="T1231" s="112"/>
      <c r="U1231" s="39"/>
      <c r="V1231" s="363"/>
      <c r="W1231" s="163">
        <f t="shared" si="762"/>
        <v>0</v>
      </c>
      <c r="X1231" s="111"/>
      <c r="Y1231" s="363"/>
      <c r="Z1231" s="117"/>
      <c r="AA1231" s="184">
        <f t="shared" si="763"/>
        <v>0</v>
      </c>
      <c r="AB1231" s="422">
        <f t="shared" si="767"/>
        <v>1222</v>
      </c>
    </row>
    <row r="1232" spans="1:28" s="1" customFormat="1">
      <c r="A1232" s="12">
        <f t="shared" si="766"/>
        <v>1223</v>
      </c>
      <c r="B1232" s="7"/>
      <c r="C1232" s="7"/>
      <c r="D1232" s="54" t="s">
        <v>40</v>
      </c>
      <c r="E1232" s="314"/>
      <c r="F1232" s="488">
        <f t="shared" ref="F1232:V1232" si="768">SUBTOTAL(9,F1217:F1230)</f>
        <v>29587019</v>
      </c>
      <c r="G1232" s="55">
        <f t="shared" si="768"/>
        <v>100000000</v>
      </c>
      <c r="H1232" s="285">
        <f t="shared" si="768"/>
        <v>0</v>
      </c>
      <c r="I1232" s="504">
        <f t="shared" si="768"/>
        <v>129587019</v>
      </c>
      <c r="J1232" s="504">
        <f t="shared" si="768"/>
        <v>0</v>
      </c>
      <c r="K1232" s="504">
        <f t="shared" si="768"/>
        <v>0</v>
      </c>
      <c r="L1232" s="56">
        <f t="shared" si="768"/>
        <v>129587019</v>
      </c>
      <c r="M1232" s="488">
        <f t="shared" si="768"/>
        <v>29000000</v>
      </c>
      <c r="N1232" s="55">
        <f t="shared" si="768"/>
        <v>108530000</v>
      </c>
      <c r="O1232" s="285">
        <f t="shared" si="768"/>
        <v>0</v>
      </c>
      <c r="P1232" s="504">
        <f t="shared" si="768"/>
        <v>137530000</v>
      </c>
      <c r="Q1232" s="504">
        <f t="shared" si="768"/>
        <v>0</v>
      </c>
      <c r="R1232" s="504">
        <f t="shared" si="768"/>
        <v>0</v>
      </c>
      <c r="S1232" s="56">
        <f t="shared" si="768"/>
        <v>137530000</v>
      </c>
      <c r="T1232" s="488">
        <f t="shared" si="768"/>
        <v>29000000</v>
      </c>
      <c r="U1232" s="55">
        <f t="shared" si="768"/>
        <v>108530000</v>
      </c>
      <c r="V1232" s="285">
        <f t="shared" si="768"/>
        <v>0</v>
      </c>
      <c r="W1232" s="504">
        <f>SUBTOTAL(9,W1217:W1230)</f>
        <v>137530000</v>
      </c>
      <c r="X1232" s="492">
        <f>SUBTOTAL(9,X1217:X1230)</f>
        <v>0</v>
      </c>
      <c r="Y1232" s="478"/>
      <c r="Z1232" s="504">
        <f>SUBTOTAL(9,Z1217:Z1230)</f>
        <v>0</v>
      </c>
      <c r="AA1232" s="478">
        <f>SUBTOTAL(9,AA1217:AA1231)</f>
        <v>137530000</v>
      </c>
      <c r="AB1232" s="422">
        <f t="shared" si="767"/>
        <v>1223</v>
      </c>
    </row>
    <row r="1233" spans="1:28" s="1" customFormat="1" ht="15.6" thickBot="1">
      <c r="A1233" s="12">
        <f t="shared" si="766"/>
        <v>1224</v>
      </c>
      <c r="B1233" s="22"/>
      <c r="C1233" s="22"/>
      <c r="D1233" s="23" t="s">
        <v>262</v>
      </c>
      <c r="E1233" s="303"/>
      <c r="F1233" s="476">
        <f>SUBTOTAL(9,F1215:F1232,$E1216:$E1216)</f>
        <v>485234403</v>
      </c>
      <c r="G1233" s="577"/>
      <c r="H1233" s="571"/>
      <c r="I1233" s="315">
        <f>SUBTOTAL(9,I1215:I1232)</f>
        <v>585234403</v>
      </c>
      <c r="J1233" s="315">
        <f>SUBTOTAL(9,J1215:J1232)</f>
        <v>3773785</v>
      </c>
      <c r="K1233" s="315">
        <f>SUBTOTAL(9,K1215:K1232)</f>
        <v>66209210</v>
      </c>
      <c r="L1233" s="561">
        <f>SUBTOTAL(9,L1215:L1232)</f>
        <v>655217398</v>
      </c>
      <c r="M1233" s="476">
        <f>SUBTOTAL(9,M1215:M1232,$E1216:$E1216)</f>
        <v>484647384</v>
      </c>
      <c r="N1233" s="577"/>
      <c r="O1233" s="571"/>
      <c r="P1233" s="315">
        <f>SUBTOTAL(9,P1215:P1232)</f>
        <v>593177384</v>
      </c>
      <c r="Q1233" s="315">
        <f>SUBTOTAL(9,Q1215:Q1232)</f>
        <v>3773785</v>
      </c>
      <c r="R1233" s="315">
        <f>SUBTOTAL(9,R1215:R1232)</f>
        <v>66209210</v>
      </c>
      <c r="S1233" s="561">
        <f>SUBTOTAL(9,S1215:S1232)</f>
        <v>663160379</v>
      </c>
      <c r="T1233" s="476">
        <f>SUBTOTAL(9,T1215:T1232,$E1216:$E1216)</f>
        <v>484647384</v>
      </c>
      <c r="U1233" s="386"/>
      <c r="V1233" s="477"/>
      <c r="W1233" s="315">
        <f>SUBTOTAL(9,W1215:W1232)</f>
        <v>593177384</v>
      </c>
      <c r="X1233" s="521">
        <f>SUBTOTAL(9,X1215:X1232)</f>
        <v>3773785</v>
      </c>
      <c r="Y1233" s="522"/>
      <c r="Z1233" s="534">
        <f>SUBTOTAL(9,Z1215:Z1232)</f>
        <v>66209210</v>
      </c>
      <c r="AA1233" s="522">
        <f>SUBTOTAL(9,AA1215:AA1232)</f>
        <v>663160379</v>
      </c>
      <c r="AB1233" s="422">
        <f t="shared" si="767"/>
        <v>1224</v>
      </c>
    </row>
    <row r="1234" spans="1:28" s="1" customFormat="1" ht="15.6" thickTop="1">
      <c r="A1234" s="12">
        <f t="shared" si="766"/>
        <v>1225</v>
      </c>
      <c r="B1234" s="7"/>
      <c r="C1234" s="7"/>
      <c r="D1234" s="25"/>
      <c r="E1234" s="304"/>
      <c r="F1234" s="425"/>
      <c r="G1234" s="26"/>
      <c r="H1234" s="424"/>
      <c r="I1234" s="117">
        <f t="shared" ref="I1234:I1248" si="769">SUM($E1234,F1234:H1234)</f>
        <v>0</v>
      </c>
      <c r="J1234" s="304"/>
      <c r="K1234" s="304"/>
      <c r="L1234" s="27">
        <f>SUM(I1234:K1234)</f>
        <v>0</v>
      </c>
      <c r="M1234" s="425"/>
      <c r="N1234" s="26"/>
      <c r="O1234" s="424"/>
      <c r="P1234" s="117">
        <f t="shared" ref="P1234:P1251" si="770">SUM($E1234,M1234:O1234)</f>
        <v>0</v>
      </c>
      <c r="Q1234" s="304"/>
      <c r="R1234" s="304"/>
      <c r="S1234" s="27">
        <f>SUM(P1234:R1234)</f>
        <v>0</v>
      </c>
      <c r="T1234" s="425"/>
      <c r="U1234" s="26"/>
      <c r="V1234" s="424"/>
      <c r="W1234" s="117">
        <f t="shared" ref="W1234:W1252" si="771">SUM($E1234,T1234:V1234)</f>
        <v>0</v>
      </c>
      <c r="X1234" s="426"/>
      <c r="Y1234" s="424"/>
      <c r="Z1234" s="304"/>
      <c r="AA1234" s="424">
        <f t="shared" ref="AA1234:AA1252" si="772">SUM(W1234:Z1234)</f>
        <v>0</v>
      </c>
      <c r="AB1234" s="422">
        <f t="shared" si="767"/>
        <v>1225</v>
      </c>
    </row>
    <row r="1235" spans="1:28" customFormat="1">
      <c r="A1235" s="12">
        <f t="shared" si="766"/>
        <v>1226</v>
      </c>
      <c r="B1235" s="7" t="s">
        <v>263</v>
      </c>
      <c r="C1235" s="162">
        <v>66</v>
      </c>
      <c r="D1235" s="146" t="s">
        <v>264</v>
      </c>
      <c r="E1235" s="163">
        <v>45917062</v>
      </c>
      <c r="F1235" s="133"/>
      <c r="G1235" s="28"/>
      <c r="H1235" s="153"/>
      <c r="I1235" s="163">
        <f t="shared" si="769"/>
        <v>45917062</v>
      </c>
      <c r="J1235" s="163">
        <v>206000</v>
      </c>
      <c r="K1235" s="163">
        <v>21044391</v>
      </c>
      <c r="L1235" s="187">
        <f t="shared" ref="L1235:L1248" si="773">SUM(I1235:K1235)</f>
        <v>67167453</v>
      </c>
      <c r="M1235" s="133"/>
      <c r="N1235" s="6"/>
      <c r="O1235" s="184"/>
      <c r="P1235" s="180">
        <f t="shared" si="770"/>
        <v>45917062</v>
      </c>
      <c r="Q1235" s="163">
        <v>206000</v>
      </c>
      <c r="R1235" s="163">
        <v>21044391</v>
      </c>
      <c r="S1235" s="188">
        <f t="shared" ref="S1235:S1251" si="774">SUM(P1235:R1235)</f>
        <v>67167453</v>
      </c>
      <c r="T1235" s="133"/>
      <c r="U1235" s="6"/>
      <c r="V1235" s="184"/>
      <c r="W1235" s="180">
        <f t="shared" si="771"/>
        <v>45917062</v>
      </c>
      <c r="X1235" s="149">
        <v>206000</v>
      </c>
      <c r="Y1235" s="153"/>
      <c r="Z1235" s="163">
        <v>21044391</v>
      </c>
      <c r="AA1235" s="184">
        <f t="shared" si="772"/>
        <v>67167453</v>
      </c>
      <c r="AB1235" s="422">
        <f t="shared" si="767"/>
        <v>1226</v>
      </c>
    </row>
    <row r="1236" spans="1:28" customFormat="1">
      <c r="A1236" s="12">
        <f t="shared" si="766"/>
        <v>1227</v>
      </c>
      <c r="B1236" s="7"/>
      <c r="C1236" s="162"/>
      <c r="D1236" s="191" t="s">
        <v>434</v>
      </c>
      <c r="E1236" s="180"/>
      <c r="F1236" s="133"/>
      <c r="G1236" s="28"/>
      <c r="H1236" s="153"/>
      <c r="I1236" s="163">
        <f t="shared" si="769"/>
        <v>0</v>
      </c>
      <c r="J1236" s="163"/>
      <c r="K1236" s="163"/>
      <c r="L1236" s="187">
        <f t="shared" si="773"/>
        <v>0</v>
      </c>
      <c r="M1236" s="133"/>
      <c r="N1236" s="6"/>
      <c r="O1236" s="184"/>
      <c r="P1236" s="180">
        <f t="shared" si="770"/>
        <v>0</v>
      </c>
      <c r="Q1236" s="180"/>
      <c r="R1236" s="180"/>
      <c r="S1236" s="188">
        <f t="shared" si="774"/>
        <v>0</v>
      </c>
      <c r="T1236" s="133"/>
      <c r="U1236" s="6"/>
      <c r="V1236" s="184"/>
      <c r="W1236" s="180">
        <f t="shared" si="771"/>
        <v>0</v>
      </c>
      <c r="X1236" s="321"/>
      <c r="Y1236" s="184"/>
      <c r="Z1236" s="180"/>
      <c r="AA1236" s="184">
        <f t="shared" si="772"/>
        <v>0</v>
      </c>
      <c r="AB1236" s="422">
        <f t="shared" si="767"/>
        <v>1227</v>
      </c>
    </row>
    <row r="1237" spans="1:28" customFormat="1">
      <c r="A1237" s="12">
        <f t="shared" si="766"/>
        <v>1228</v>
      </c>
      <c r="B1237" s="7"/>
      <c r="C1237" s="162"/>
      <c r="D1237" s="158" t="s">
        <v>803</v>
      </c>
      <c r="E1237" s="163"/>
      <c r="F1237" s="132">
        <v>804575</v>
      </c>
      <c r="G1237" s="28"/>
      <c r="H1237" s="153"/>
      <c r="I1237" s="163">
        <f t="shared" si="769"/>
        <v>804575</v>
      </c>
      <c r="J1237" s="163"/>
      <c r="K1237" s="163"/>
      <c r="L1237" s="187">
        <f t="shared" si="773"/>
        <v>804575</v>
      </c>
      <c r="M1237" s="133">
        <v>804575</v>
      </c>
      <c r="N1237" s="6"/>
      <c r="O1237" s="184"/>
      <c r="P1237" s="180">
        <f t="shared" si="770"/>
        <v>804575</v>
      </c>
      <c r="Q1237" s="180"/>
      <c r="R1237" s="180"/>
      <c r="S1237" s="188">
        <f t="shared" si="774"/>
        <v>804575</v>
      </c>
      <c r="T1237" s="133">
        <v>804575</v>
      </c>
      <c r="U1237" s="6"/>
      <c r="V1237" s="184"/>
      <c r="W1237" s="180">
        <f t="shared" si="771"/>
        <v>804575</v>
      </c>
      <c r="X1237" s="321"/>
      <c r="Y1237" s="184"/>
      <c r="Z1237" s="180"/>
      <c r="AA1237" s="184">
        <f t="shared" si="772"/>
        <v>804575</v>
      </c>
      <c r="AB1237" s="422">
        <f t="shared" si="767"/>
        <v>1228</v>
      </c>
    </row>
    <row r="1238" spans="1:28" customFormat="1">
      <c r="A1238" s="12">
        <f t="shared" si="766"/>
        <v>1229</v>
      </c>
      <c r="B1238" s="7"/>
      <c r="C1238" s="162"/>
      <c r="D1238" s="158" t="s">
        <v>804</v>
      </c>
      <c r="E1238" s="163"/>
      <c r="F1238" s="132">
        <v>1036269</v>
      </c>
      <c r="G1238" s="28"/>
      <c r="H1238" s="153"/>
      <c r="I1238" s="163">
        <f t="shared" si="769"/>
        <v>1036269</v>
      </c>
      <c r="J1238" s="163"/>
      <c r="K1238" s="163"/>
      <c r="L1238" s="187">
        <f t="shared" si="773"/>
        <v>1036269</v>
      </c>
      <c r="M1238" s="133">
        <v>900000</v>
      </c>
      <c r="N1238" s="6"/>
      <c r="O1238" s="184"/>
      <c r="P1238" s="180">
        <f t="shared" si="770"/>
        <v>900000</v>
      </c>
      <c r="Q1238" s="180"/>
      <c r="R1238" s="180"/>
      <c r="S1238" s="188">
        <f t="shared" si="774"/>
        <v>900000</v>
      </c>
      <c r="T1238" s="133">
        <v>900000</v>
      </c>
      <c r="U1238" s="6"/>
      <c r="V1238" s="184"/>
      <c r="W1238" s="180">
        <f t="shared" si="771"/>
        <v>900000</v>
      </c>
      <c r="X1238" s="321"/>
      <c r="Y1238" s="184"/>
      <c r="Z1238" s="180"/>
      <c r="AA1238" s="184">
        <f t="shared" si="772"/>
        <v>900000</v>
      </c>
      <c r="AB1238" s="422">
        <f t="shared" si="767"/>
        <v>1229</v>
      </c>
    </row>
    <row r="1239" spans="1:28" customFormat="1">
      <c r="A1239" s="12">
        <f t="shared" si="766"/>
        <v>1230</v>
      </c>
      <c r="B1239" s="7"/>
      <c r="C1239" s="162"/>
      <c r="D1239" s="158" t="s">
        <v>785</v>
      </c>
      <c r="E1239" s="163"/>
      <c r="F1239" s="132">
        <v>625672</v>
      </c>
      <c r="G1239" s="28"/>
      <c r="H1239" s="153"/>
      <c r="I1239" s="163">
        <f t="shared" si="769"/>
        <v>625672</v>
      </c>
      <c r="J1239" s="163"/>
      <c r="K1239" s="163"/>
      <c r="L1239" s="187">
        <f t="shared" si="773"/>
        <v>625672</v>
      </c>
      <c r="M1239" s="133">
        <v>625672</v>
      </c>
      <c r="N1239" s="6"/>
      <c r="O1239" s="184"/>
      <c r="P1239" s="180">
        <f t="shared" si="770"/>
        <v>625672</v>
      </c>
      <c r="Q1239" s="180"/>
      <c r="R1239" s="180"/>
      <c r="S1239" s="188">
        <f t="shared" si="774"/>
        <v>625672</v>
      </c>
      <c r="T1239" s="133">
        <v>625672</v>
      </c>
      <c r="U1239" s="6"/>
      <c r="V1239" s="184"/>
      <c r="W1239" s="180">
        <f t="shared" si="771"/>
        <v>625672</v>
      </c>
      <c r="X1239" s="321"/>
      <c r="Y1239" s="184"/>
      <c r="Z1239" s="180"/>
      <c r="AA1239" s="184">
        <f t="shared" si="772"/>
        <v>625672</v>
      </c>
      <c r="AB1239" s="422">
        <f t="shared" si="767"/>
        <v>1230</v>
      </c>
    </row>
    <row r="1240" spans="1:28" customFormat="1">
      <c r="A1240" s="12">
        <f t="shared" si="766"/>
        <v>1231</v>
      </c>
      <c r="B1240" s="7"/>
      <c r="C1240" s="162"/>
      <c r="D1240" s="158" t="s">
        <v>674</v>
      </c>
      <c r="E1240" s="163"/>
      <c r="F1240" s="132">
        <v>2085300</v>
      </c>
      <c r="G1240" s="28"/>
      <c r="H1240" s="153"/>
      <c r="I1240" s="163">
        <f t="shared" si="769"/>
        <v>2085300</v>
      </c>
      <c r="J1240" s="163"/>
      <c r="K1240" s="163"/>
      <c r="L1240" s="187">
        <f t="shared" si="773"/>
        <v>2085300</v>
      </c>
      <c r="M1240" s="133">
        <v>2085300</v>
      </c>
      <c r="N1240" s="6"/>
      <c r="O1240" s="184"/>
      <c r="P1240" s="180">
        <f t="shared" si="770"/>
        <v>2085300</v>
      </c>
      <c r="Q1240" s="180"/>
      <c r="R1240" s="180"/>
      <c r="S1240" s="188">
        <f t="shared" si="774"/>
        <v>2085300</v>
      </c>
      <c r="T1240" s="133">
        <v>2085300</v>
      </c>
      <c r="U1240" s="6"/>
      <c r="V1240" s="184"/>
      <c r="W1240" s="180">
        <f t="shared" si="771"/>
        <v>2085300</v>
      </c>
      <c r="X1240" s="321"/>
      <c r="Y1240" s="184"/>
      <c r="Z1240" s="180"/>
      <c r="AA1240" s="184">
        <f t="shared" si="772"/>
        <v>2085300</v>
      </c>
      <c r="AB1240" s="422">
        <f t="shared" si="767"/>
        <v>1231</v>
      </c>
    </row>
    <row r="1241" spans="1:28" customFormat="1">
      <c r="A1241" s="12">
        <f t="shared" si="766"/>
        <v>1232</v>
      </c>
      <c r="B1241" s="7"/>
      <c r="C1241" s="162"/>
      <c r="D1241" s="158" t="s">
        <v>805</v>
      </c>
      <c r="E1241" s="163"/>
      <c r="F1241" s="132">
        <v>750000</v>
      </c>
      <c r="G1241" s="28"/>
      <c r="H1241" s="153"/>
      <c r="I1241" s="163">
        <f t="shared" si="769"/>
        <v>750000</v>
      </c>
      <c r="J1241" s="163"/>
      <c r="K1241" s="163"/>
      <c r="L1241" s="187">
        <f t="shared" si="773"/>
        <v>750000</v>
      </c>
      <c r="M1241" s="133">
        <v>750000</v>
      </c>
      <c r="N1241" s="6"/>
      <c r="O1241" s="184"/>
      <c r="P1241" s="180">
        <f t="shared" si="770"/>
        <v>750000</v>
      </c>
      <c r="Q1241" s="180"/>
      <c r="R1241" s="180"/>
      <c r="S1241" s="188">
        <f t="shared" si="774"/>
        <v>750000</v>
      </c>
      <c r="T1241" s="133">
        <v>750000</v>
      </c>
      <c r="U1241" s="6"/>
      <c r="V1241" s="184"/>
      <c r="W1241" s="180">
        <f t="shared" si="771"/>
        <v>750000</v>
      </c>
      <c r="X1241" s="321"/>
      <c r="Y1241" s="184"/>
      <c r="Z1241" s="180"/>
      <c r="AA1241" s="184">
        <f t="shared" si="772"/>
        <v>750000</v>
      </c>
      <c r="AB1241" s="422">
        <f t="shared" si="767"/>
        <v>1232</v>
      </c>
    </row>
    <row r="1242" spans="1:28" customFormat="1">
      <c r="A1242" s="12">
        <f t="shared" si="766"/>
        <v>1233</v>
      </c>
      <c r="B1242" s="7"/>
      <c r="C1242" s="162"/>
      <c r="D1242" s="158" t="s">
        <v>806</v>
      </c>
      <c r="E1242" s="180"/>
      <c r="F1242" s="133"/>
      <c r="G1242" s="28"/>
      <c r="H1242" s="153"/>
      <c r="I1242" s="163">
        <f t="shared" si="769"/>
        <v>0</v>
      </c>
      <c r="J1242" s="163"/>
      <c r="K1242" s="163"/>
      <c r="L1242" s="187">
        <f t="shared" si="773"/>
        <v>0</v>
      </c>
      <c r="M1242" s="133">
        <v>400000</v>
      </c>
      <c r="N1242" s="6"/>
      <c r="O1242" s="184"/>
      <c r="P1242" s="180">
        <f t="shared" si="770"/>
        <v>400000</v>
      </c>
      <c r="Q1242" s="180"/>
      <c r="R1242" s="180"/>
      <c r="S1242" s="188">
        <f t="shared" si="774"/>
        <v>400000</v>
      </c>
      <c r="T1242" s="133">
        <v>400000</v>
      </c>
      <c r="U1242" s="6"/>
      <c r="V1242" s="184"/>
      <c r="W1242" s="180">
        <f t="shared" si="771"/>
        <v>400000</v>
      </c>
      <c r="X1242" s="321"/>
      <c r="Y1242" s="184"/>
      <c r="Z1242" s="180"/>
      <c r="AA1242" s="184">
        <f t="shared" si="772"/>
        <v>400000</v>
      </c>
      <c r="AB1242" s="422">
        <f t="shared" si="767"/>
        <v>1233</v>
      </c>
    </row>
    <row r="1243" spans="1:28" customFormat="1">
      <c r="A1243" s="12">
        <f t="shared" si="766"/>
        <v>1234</v>
      </c>
      <c r="B1243" s="7"/>
      <c r="C1243" s="162"/>
      <c r="D1243" s="158" t="s">
        <v>807</v>
      </c>
      <c r="E1243" s="180"/>
      <c r="F1243" s="133"/>
      <c r="G1243" s="28"/>
      <c r="H1243" s="153"/>
      <c r="I1243" s="163"/>
      <c r="J1243" s="163"/>
      <c r="K1243" s="163"/>
      <c r="L1243" s="187"/>
      <c r="M1243" s="133"/>
      <c r="N1243" s="6"/>
      <c r="O1243" s="184"/>
      <c r="P1243" s="180">
        <f t="shared" si="770"/>
        <v>0</v>
      </c>
      <c r="Q1243" s="180"/>
      <c r="R1243" s="180"/>
      <c r="S1243" s="188">
        <f t="shared" si="774"/>
        <v>0</v>
      </c>
      <c r="T1243" s="133"/>
      <c r="U1243" s="6"/>
      <c r="V1243" s="184"/>
      <c r="W1243" s="180">
        <f t="shared" si="771"/>
        <v>0</v>
      </c>
      <c r="X1243" s="321"/>
      <c r="Y1243" s="184"/>
      <c r="Z1243" s="180"/>
      <c r="AA1243" s="184">
        <f t="shared" si="772"/>
        <v>0</v>
      </c>
      <c r="AB1243" s="422">
        <f t="shared" si="767"/>
        <v>1234</v>
      </c>
    </row>
    <row r="1244" spans="1:28" customFormat="1">
      <c r="A1244" s="12">
        <f t="shared" si="766"/>
        <v>1235</v>
      </c>
      <c r="B1244" s="7"/>
      <c r="C1244" s="162"/>
      <c r="D1244" s="158" t="s">
        <v>808</v>
      </c>
      <c r="E1244" s="180"/>
      <c r="F1244" s="133"/>
      <c r="G1244" s="28"/>
      <c r="H1244" s="153"/>
      <c r="I1244" s="163"/>
      <c r="J1244" s="163"/>
      <c r="K1244" s="163"/>
      <c r="L1244" s="187"/>
      <c r="M1244" s="133">
        <v>562592</v>
      </c>
      <c r="N1244" s="6"/>
      <c r="O1244" s="184"/>
      <c r="P1244" s="180">
        <f t="shared" si="770"/>
        <v>562592</v>
      </c>
      <c r="Q1244" s="180"/>
      <c r="R1244" s="180"/>
      <c r="S1244" s="188">
        <f t="shared" si="774"/>
        <v>562592</v>
      </c>
      <c r="T1244" s="133">
        <v>562592</v>
      </c>
      <c r="U1244" s="6"/>
      <c r="V1244" s="184"/>
      <c r="W1244" s="180">
        <f t="shared" si="771"/>
        <v>562592</v>
      </c>
      <c r="X1244" s="321"/>
      <c r="Y1244" s="184"/>
      <c r="Z1244" s="180"/>
      <c r="AA1244" s="184">
        <f t="shared" si="772"/>
        <v>562592</v>
      </c>
      <c r="AB1244" s="422">
        <f t="shared" si="767"/>
        <v>1235</v>
      </c>
    </row>
    <row r="1245" spans="1:28" customFormat="1">
      <c r="A1245" s="12">
        <f t="shared" si="766"/>
        <v>1236</v>
      </c>
      <c r="B1245" s="7"/>
      <c r="C1245" s="162"/>
      <c r="D1245" s="158" t="s">
        <v>809</v>
      </c>
      <c r="E1245" s="180"/>
      <c r="F1245" s="133"/>
      <c r="G1245" s="28"/>
      <c r="H1245" s="153"/>
      <c r="I1245" s="163"/>
      <c r="J1245" s="163"/>
      <c r="K1245" s="163"/>
      <c r="L1245" s="187"/>
      <c r="M1245" s="133"/>
      <c r="N1245" s="6">
        <v>238000</v>
      </c>
      <c r="O1245" s="184"/>
      <c r="P1245" s="180">
        <f t="shared" si="770"/>
        <v>238000</v>
      </c>
      <c r="Q1245" s="180"/>
      <c r="R1245" s="180"/>
      <c r="S1245" s="188">
        <f t="shared" si="774"/>
        <v>238000</v>
      </c>
      <c r="T1245" s="133"/>
      <c r="U1245" s="6">
        <v>238000</v>
      </c>
      <c r="V1245" s="184"/>
      <c r="W1245" s="180">
        <f t="shared" si="771"/>
        <v>238000</v>
      </c>
      <c r="X1245" s="321"/>
      <c r="Y1245" s="184"/>
      <c r="Z1245" s="180"/>
      <c r="AA1245" s="184">
        <f t="shared" si="772"/>
        <v>238000</v>
      </c>
      <c r="AB1245" s="422">
        <f t="shared" si="767"/>
        <v>1236</v>
      </c>
    </row>
    <row r="1246" spans="1:28" customFormat="1">
      <c r="A1246" s="12">
        <f t="shared" si="766"/>
        <v>1237</v>
      </c>
      <c r="B1246" s="7"/>
      <c r="C1246" s="162"/>
      <c r="D1246" s="158"/>
      <c r="E1246" s="180"/>
      <c r="F1246" s="133"/>
      <c r="G1246" s="28"/>
      <c r="H1246" s="153"/>
      <c r="I1246" s="163">
        <f t="shared" si="769"/>
        <v>0</v>
      </c>
      <c r="J1246" s="163"/>
      <c r="K1246" s="163"/>
      <c r="L1246" s="187">
        <f t="shared" si="773"/>
        <v>0</v>
      </c>
      <c r="M1246" s="133"/>
      <c r="N1246" s="6"/>
      <c r="O1246" s="184"/>
      <c r="P1246" s="180">
        <f t="shared" si="770"/>
        <v>0</v>
      </c>
      <c r="Q1246" s="180"/>
      <c r="R1246" s="180"/>
      <c r="S1246" s="188">
        <f t="shared" si="774"/>
        <v>0</v>
      </c>
      <c r="T1246" s="133"/>
      <c r="U1246" s="6"/>
      <c r="V1246" s="184"/>
      <c r="W1246" s="180">
        <f t="shared" si="771"/>
        <v>0</v>
      </c>
      <c r="X1246" s="321"/>
      <c r="Y1246" s="184"/>
      <c r="Z1246" s="180"/>
      <c r="AA1246" s="184">
        <f t="shared" si="772"/>
        <v>0</v>
      </c>
      <c r="AB1246" s="422">
        <f t="shared" si="767"/>
        <v>1237</v>
      </c>
    </row>
    <row r="1247" spans="1:28" customFormat="1">
      <c r="A1247" s="12">
        <f t="shared" si="766"/>
        <v>1238</v>
      </c>
      <c r="B1247" s="7"/>
      <c r="C1247" s="162"/>
      <c r="D1247" s="191" t="s">
        <v>716</v>
      </c>
      <c r="E1247" s="180"/>
      <c r="F1247" s="133"/>
      <c r="G1247" s="28"/>
      <c r="H1247" s="153"/>
      <c r="I1247" s="163">
        <f t="shared" si="769"/>
        <v>0</v>
      </c>
      <c r="J1247" s="163"/>
      <c r="K1247" s="163"/>
      <c r="L1247" s="187">
        <f t="shared" si="773"/>
        <v>0</v>
      </c>
      <c r="M1247" s="133"/>
      <c r="N1247" s="6"/>
      <c r="O1247" s="184"/>
      <c r="P1247" s="180">
        <f t="shared" si="770"/>
        <v>0</v>
      </c>
      <c r="Q1247" s="180"/>
      <c r="R1247" s="180"/>
      <c r="S1247" s="188">
        <f t="shared" si="774"/>
        <v>0</v>
      </c>
      <c r="T1247" s="133"/>
      <c r="U1247" s="6"/>
      <c r="V1247" s="184"/>
      <c r="W1247" s="180">
        <f t="shared" si="771"/>
        <v>0</v>
      </c>
      <c r="X1247" s="321"/>
      <c r="Y1247" s="184"/>
      <c r="Z1247" s="180"/>
      <c r="AA1247" s="184">
        <f t="shared" si="772"/>
        <v>0</v>
      </c>
      <c r="AB1247" s="422">
        <f t="shared" si="767"/>
        <v>1238</v>
      </c>
    </row>
    <row r="1248" spans="1:28" customFormat="1">
      <c r="A1248" s="12">
        <f t="shared" si="766"/>
        <v>1239</v>
      </c>
      <c r="B1248" s="7"/>
      <c r="C1248" s="162"/>
      <c r="D1248" s="158"/>
      <c r="E1248" s="180"/>
      <c r="F1248" s="133"/>
      <c r="G1248" s="28"/>
      <c r="H1248" s="153"/>
      <c r="I1248" s="163">
        <f t="shared" si="769"/>
        <v>0</v>
      </c>
      <c r="J1248" s="163"/>
      <c r="K1248" s="163"/>
      <c r="L1248" s="187">
        <f t="shared" si="773"/>
        <v>0</v>
      </c>
      <c r="M1248" s="133"/>
      <c r="N1248" s="6"/>
      <c r="O1248" s="184"/>
      <c r="P1248" s="180">
        <f t="shared" si="770"/>
        <v>0</v>
      </c>
      <c r="Q1248" s="180"/>
      <c r="R1248" s="180"/>
      <c r="S1248" s="188">
        <f t="shared" si="774"/>
        <v>0</v>
      </c>
      <c r="T1248" s="133"/>
      <c r="U1248" s="6"/>
      <c r="V1248" s="184"/>
      <c r="W1248" s="180">
        <f t="shared" si="771"/>
        <v>0</v>
      </c>
      <c r="X1248" s="321"/>
      <c r="Y1248" s="184"/>
      <c r="Z1248" s="180"/>
      <c r="AA1248" s="184">
        <f t="shared" si="772"/>
        <v>0</v>
      </c>
      <c r="AB1248" s="422">
        <f t="shared" si="767"/>
        <v>1239</v>
      </c>
    </row>
    <row r="1249" spans="1:28" customFormat="1">
      <c r="A1249" s="12">
        <f t="shared" si="766"/>
        <v>1240</v>
      </c>
      <c r="B1249" s="7"/>
      <c r="C1249" s="162"/>
      <c r="D1249" s="152"/>
      <c r="E1249" s="180"/>
      <c r="F1249" s="133"/>
      <c r="G1249" s="28"/>
      <c r="H1249" s="153"/>
      <c r="I1249" s="163">
        <f>SUM($E1249,F1249:H1249)</f>
        <v>0</v>
      </c>
      <c r="J1249" s="163"/>
      <c r="K1249" s="163"/>
      <c r="L1249" s="187">
        <f>SUM(I1249:K1249)</f>
        <v>0</v>
      </c>
      <c r="M1249" s="133"/>
      <c r="N1249" s="6"/>
      <c r="O1249" s="184"/>
      <c r="P1249" s="180">
        <f t="shared" si="770"/>
        <v>0</v>
      </c>
      <c r="Q1249" s="180"/>
      <c r="R1249" s="180"/>
      <c r="S1249" s="188">
        <f t="shared" si="774"/>
        <v>0</v>
      </c>
      <c r="T1249" s="133"/>
      <c r="U1249" s="6"/>
      <c r="V1249" s="184"/>
      <c r="W1249" s="180">
        <f t="shared" si="771"/>
        <v>0</v>
      </c>
      <c r="X1249" s="321"/>
      <c r="Y1249" s="184"/>
      <c r="Z1249" s="180"/>
      <c r="AA1249" s="184">
        <f t="shared" si="772"/>
        <v>0</v>
      </c>
      <c r="AB1249" s="422">
        <f t="shared" si="767"/>
        <v>1240</v>
      </c>
    </row>
    <row r="1250" spans="1:28" customFormat="1">
      <c r="A1250" s="12">
        <f t="shared" si="766"/>
        <v>1241</v>
      </c>
      <c r="B1250" s="7"/>
      <c r="C1250" s="162"/>
      <c r="D1250" s="191" t="s">
        <v>575</v>
      </c>
      <c r="E1250" s="180"/>
      <c r="F1250" s="133"/>
      <c r="G1250" s="28"/>
      <c r="H1250" s="153"/>
      <c r="I1250" s="163">
        <f>SUM($E1250,F1250:H1250)</f>
        <v>0</v>
      </c>
      <c r="J1250" s="163"/>
      <c r="K1250" s="163"/>
      <c r="L1250" s="187">
        <f>SUM(I1250:K1250)</f>
        <v>0</v>
      </c>
      <c r="M1250" s="133"/>
      <c r="N1250" s="6"/>
      <c r="O1250" s="184"/>
      <c r="P1250" s="180">
        <f t="shared" si="770"/>
        <v>0</v>
      </c>
      <c r="Q1250" s="180"/>
      <c r="R1250" s="180"/>
      <c r="S1250" s="188">
        <f t="shared" si="774"/>
        <v>0</v>
      </c>
      <c r="T1250" s="133"/>
      <c r="U1250" s="6"/>
      <c r="V1250" s="184"/>
      <c r="W1250" s="180">
        <f t="shared" si="771"/>
        <v>0</v>
      </c>
      <c r="X1250" s="321"/>
      <c r="Y1250" s="184"/>
      <c r="Z1250" s="180"/>
      <c r="AA1250" s="184">
        <f t="shared" si="772"/>
        <v>0</v>
      </c>
      <c r="AB1250" s="422">
        <f t="shared" si="767"/>
        <v>1241</v>
      </c>
    </row>
    <row r="1251" spans="1:28" customFormat="1">
      <c r="A1251" s="12">
        <f t="shared" si="766"/>
        <v>1242</v>
      </c>
      <c r="B1251" s="7"/>
      <c r="C1251" s="162"/>
      <c r="D1251" s="189"/>
      <c r="E1251" s="180"/>
      <c r="F1251" s="112"/>
      <c r="G1251" s="39"/>
      <c r="H1251" s="153"/>
      <c r="I1251" s="163">
        <f>SUM($E1251,F1251:H1251)</f>
        <v>0</v>
      </c>
      <c r="J1251" s="163"/>
      <c r="K1251" s="163"/>
      <c r="L1251" s="187">
        <f>SUM(I1251:K1251)</f>
        <v>0</v>
      </c>
      <c r="M1251" s="112"/>
      <c r="N1251" s="39"/>
      <c r="O1251" s="184"/>
      <c r="P1251" s="180">
        <f t="shared" si="770"/>
        <v>0</v>
      </c>
      <c r="Q1251" s="180"/>
      <c r="R1251" s="180"/>
      <c r="S1251" s="188">
        <f t="shared" si="774"/>
        <v>0</v>
      </c>
      <c r="T1251" s="112"/>
      <c r="U1251" s="39"/>
      <c r="V1251" s="184"/>
      <c r="W1251" s="180">
        <f t="shared" si="771"/>
        <v>0</v>
      </c>
      <c r="X1251" s="321"/>
      <c r="Y1251" s="184"/>
      <c r="Z1251" s="180"/>
      <c r="AA1251" s="184">
        <f t="shared" si="772"/>
        <v>0</v>
      </c>
      <c r="AB1251" s="422">
        <f t="shared" si="767"/>
        <v>1242</v>
      </c>
    </row>
    <row r="1252" spans="1:28" s="1" customFormat="1">
      <c r="A1252" s="12">
        <f t="shared" si="766"/>
        <v>1243</v>
      </c>
      <c r="B1252" s="7"/>
      <c r="C1252" s="7"/>
      <c r="D1252" s="54"/>
      <c r="E1252" s="314"/>
      <c r="F1252" s="110"/>
      <c r="G1252" s="57"/>
      <c r="H1252" s="489"/>
      <c r="I1252" s="117">
        <f>SUM($E1252,F1252:H1252)</f>
        <v>0</v>
      </c>
      <c r="J1252" s="314"/>
      <c r="K1252" s="314"/>
      <c r="L1252" s="15">
        <f>SUM(I1252:K1252)</f>
        <v>0</v>
      </c>
      <c r="M1252" s="110"/>
      <c r="N1252" s="57"/>
      <c r="O1252" s="489"/>
      <c r="P1252" s="117">
        <f>SUM($E1252,M1252:O1252)</f>
        <v>0</v>
      </c>
      <c r="Q1252" s="314"/>
      <c r="R1252" s="314"/>
      <c r="S1252" s="15">
        <f>SUM(P1252:R1252)</f>
        <v>0</v>
      </c>
      <c r="T1252" s="110"/>
      <c r="U1252" s="57"/>
      <c r="V1252" s="489"/>
      <c r="W1252" s="117">
        <f t="shared" si="771"/>
        <v>0</v>
      </c>
      <c r="X1252" s="520"/>
      <c r="Y1252" s="489"/>
      <c r="Z1252" s="314"/>
      <c r="AA1252" s="363">
        <f t="shared" si="772"/>
        <v>0</v>
      </c>
      <c r="AB1252" s="422">
        <f t="shared" si="767"/>
        <v>1243</v>
      </c>
    </row>
    <row r="1253" spans="1:28" s="1" customFormat="1">
      <c r="A1253" s="12">
        <f t="shared" si="766"/>
        <v>1244</v>
      </c>
      <c r="B1253" s="7"/>
      <c r="C1253" s="7"/>
      <c r="D1253" s="54" t="s">
        <v>40</v>
      </c>
      <c r="E1253" s="314"/>
      <c r="F1253" s="488">
        <f t="shared" ref="F1253:L1253" si="775">SUBTOTAL(9,F1236:F1252)</f>
        <v>5301816</v>
      </c>
      <c r="G1253" s="55">
        <f t="shared" si="775"/>
        <v>0</v>
      </c>
      <c r="H1253" s="285">
        <f t="shared" si="775"/>
        <v>0</v>
      </c>
      <c r="I1253" s="504">
        <f t="shared" si="775"/>
        <v>5301816</v>
      </c>
      <c r="J1253" s="504">
        <f t="shared" si="775"/>
        <v>0</v>
      </c>
      <c r="K1253" s="504">
        <f t="shared" si="775"/>
        <v>0</v>
      </c>
      <c r="L1253" s="56">
        <f t="shared" si="775"/>
        <v>5301816</v>
      </c>
      <c r="M1253" s="488">
        <f t="shared" ref="M1253:S1253" si="776">SUBTOTAL(9,M1236:M1252)</f>
        <v>6128139</v>
      </c>
      <c r="N1253" s="55">
        <f t="shared" si="776"/>
        <v>238000</v>
      </c>
      <c r="O1253" s="285">
        <f t="shared" si="776"/>
        <v>0</v>
      </c>
      <c r="P1253" s="504">
        <f t="shared" si="776"/>
        <v>6366139</v>
      </c>
      <c r="Q1253" s="504">
        <f t="shared" si="776"/>
        <v>0</v>
      </c>
      <c r="R1253" s="504">
        <f t="shared" si="776"/>
        <v>0</v>
      </c>
      <c r="S1253" s="56">
        <f t="shared" si="776"/>
        <v>6366139</v>
      </c>
      <c r="T1253" s="488">
        <f>SUBTOTAL(9,T1236:T1252)</f>
        <v>6128139</v>
      </c>
      <c r="U1253" s="55">
        <f>SUBTOTAL(9,U1236:U1252)</f>
        <v>238000</v>
      </c>
      <c r="V1253" s="285">
        <f>SUBTOTAL(9,V1236:V1252)</f>
        <v>0</v>
      </c>
      <c r="W1253" s="504">
        <f>SUBTOTAL(9,W1236:W1252)</f>
        <v>6366139</v>
      </c>
      <c r="X1253" s="492">
        <f>SUBTOTAL(9,X1236:X1252)</f>
        <v>0</v>
      </c>
      <c r="Y1253" s="478"/>
      <c r="Z1253" s="504">
        <f>SUBTOTAL(9,Z1236:Z1252)</f>
        <v>0</v>
      </c>
      <c r="AA1253" s="478">
        <f>SUBTOTAL(9,AA1236:AA1252)</f>
        <v>6366139</v>
      </c>
      <c r="AB1253" s="422">
        <f t="shared" si="767"/>
        <v>1244</v>
      </c>
    </row>
    <row r="1254" spans="1:28" s="1" customFormat="1" ht="15.6" thickBot="1">
      <c r="A1254" s="12">
        <f t="shared" si="766"/>
        <v>1245</v>
      </c>
      <c r="B1254" s="22"/>
      <c r="C1254" s="22"/>
      <c r="D1254" s="23" t="s">
        <v>265</v>
      </c>
      <c r="E1254" s="303"/>
      <c r="F1254" s="476">
        <f>SUBTOTAL(9,F1234:F1253,$E1235:$E1235)</f>
        <v>51218878</v>
      </c>
      <c r="G1254" s="577"/>
      <c r="H1254" s="571"/>
      <c r="I1254" s="315">
        <f>SUBTOTAL(9,I1234:I1253)</f>
        <v>51218878</v>
      </c>
      <c r="J1254" s="315">
        <f>SUBTOTAL(9,J1234:J1253)</f>
        <v>206000</v>
      </c>
      <c r="K1254" s="315">
        <f>SUBTOTAL(9,K1234:K1253)</f>
        <v>21044391</v>
      </c>
      <c r="L1254" s="561">
        <f>SUBTOTAL(9,L1234:L1253)</f>
        <v>72469269</v>
      </c>
      <c r="M1254" s="476">
        <f>SUBTOTAL(9,M1234:M1253,$E1235:$E1235)</f>
        <v>52045201</v>
      </c>
      <c r="N1254" s="577"/>
      <c r="O1254" s="571"/>
      <c r="P1254" s="315">
        <f>SUBTOTAL(9,P1234:P1253)</f>
        <v>52283201</v>
      </c>
      <c r="Q1254" s="315">
        <f>SUBTOTAL(9,Q1234:Q1253)</f>
        <v>206000</v>
      </c>
      <c r="R1254" s="315">
        <f>SUBTOTAL(9,R1234:R1253)</f>
        <v>21044391</v>
      </c>
      <c r="S1254" s="561">
        <f>SUBTOTAL(9,S1234:S1253)</f>
        <v>73533592</v>
      </c>
      <c r="T1254" s="476">
        <f>SUBTOTAL(9,T1234:T1253,$E1235:$E1235)</f>
        <v>52045201</v>
      </c>
      <c r="U1254" s="386"/>
      <c r="V1254" s="477"/>
      <c r="W1254" s="315">
        <f>SUBTOTAL(9,W1234:W1253)</f>
        <v>52283201</v>
      </c>
      <c r="X1254" s="521">
        <f>SUBTOTAL(9,X1234:X1253)</f>
        <v>206000</v>
      </c>
      <c r="Y1254" s="522"/>
      <c r="Z1254" s="534">
        <f>SUBTOTAL(9,Z1234:Z1253)</f>
        <v>21044391</v>
      </c>
      <c r="AA1254" s="522">
        <f>SUBTOTAL(9,AA1234:AA1253)</f>
        <v>73533592</v>
      </c>
      <c r="AB1254" s="422">
        <f t="shared" si="767"/>
        <v>1245</v>
      </c>
    </row>
    <row r="1255" spans="1:28" s="1" customFormat="1" ht="15.6" thickTop="1">
      <c r="A1255" s="12">
        <f t="shared" si="766"/>
        <v>1246</v>
      </c>
      <c r="B1255" s="7"/>
      <c r="C1255" s="7"/>
      <c r="D1255" s="25"/>
      <c r="E1255" s="304"/>
      <c r="F1255" s="425"/>
      <c r="G1255" s="26"/>
      <c r="H1255" s="424"/>
      <c r="I1255" s="117">
        <f t="shared" ref="I1255:I1268" si="777">SUM($E1255,F1255:H1255)</f>
        <v>0</v>
      </c>
      <c r="J1255" s="304"/>
      <c r="K1255" s="304"/>
      <c r="L1255" s="27">
        <f t="shared" ref="L1255:L1268" si="778">SUM(I1255:K1255)</f>
        <v>0</v>
      </c>
      <c r="M1255" s="425"/>
      <c r="N1255" s="26"/>
      <c r="O1255" s="424"/>
      <c r="P1255" s="117">
        <f t="shared" ref="P1255:P1267" si="779">SUM($E1255,M1255:O1255)</f>
        <v>0</v>
      </c>
      <c r="Q1255" s="304"/>
      <c r="R1255" s="304"/>
      <c r="S1255" s="27">
        <f t="shared" ref="S1255:S1268" si="780">SUM(P1255:R1255)</f>
        <v>0</v>
      </c>
      <c r="T1255" s="425"/>
      <c r="U1255" s="26"/>
      <c r="V1255" s="424"/>
      <c r="W1255" s="117">
        <f t="shared" ref="W1255:W1268" si="781">SUM($E1255,T1255:V1255)</f>
        <v>0</v>
      </c>
      <c r="X1255" s="426"/>
      <c r="Y1255" s="424"/>
      <c r="Z1255" s="304"/>
      <c r="AA1255" s="424">
        <f t="shared" ref="AA1255:AA1268" si="782">SUM(W1255:Z1255)</f>
        <v>0</v>
      </c>
      <c r="AB1255" s="422">
        <f t="shared" si="767"/>
        <v>1246</v>
      </c>
    </row>
    <row r="1256" spans="1:28" customFormat="1">
      <c r="A1256" s="12">
        <f t="shared" si="766"/>
        <v>1247</v>
      </c>
      <c r="B1256" s="7" t="s">
        <v>266</v>
      </c>
      <c r="C1256" s="162">
        <v>67</v>
      </c>
      <c r="D1256" s="146" t="s">
        <v>267</v>
      </c>
      <c r="E1256" s="163">
        <v>116686011</v>
      </c>
      <c r="F1256" s="133"/>
      <c r="G1256" s="28"/>
      <c r="H1256" s="153"/>
      <c r="I1256" s="163">
        <f t="shared" si="777"/>
        <v>116686011</v>
      </c>
      <c r="J1256" s="163">
        <v>3000000</v>
      </c>
      <c r="K1256" s="163">
        <v>18992699</v>
      </c>
      <c r="L1256" s="187">
        <f t="shared" si="778"/>
        <v>138678710</v>
      </c>
      <c r="M1256" s="133"/>
      <c r="N1256" s="6"/>
      <c r="O1256" s="184"/>
      <c r="P1256" s="180">
        <f t="shared" si="779"/>
        <v>116686011</v>
      </c>
      <c r="Q1256" s="163">
        <v>3000000</v>
      </c>
      <c r="R1256" s="163">
        <v>18992699</v>
      </c>
      <c r="S1256" s="188">
        <f t="shared" si="780"/>
        <v>138678710</v>
      </c>
      <c r="T1256" s="133"/>
      <c r="U1256" s="6"/>
      <c r="V1256" s="184"/>
      <c r="W1256" s="180">
        <f t="shared" si="781"/>
        <v>116686011</v>
      </c>
      <c r="X1256" s="149">
        <v>3000000</v>
      </c>
      <c r="Y1256" s="153"/>
      <c r="Z1256" s="163">
        <v>18992699</v>
      </c>
      <c r="AA1256" s="184">
        <f t="shared" si="782"/>
        <v>138678710</v>
      </c>
      <c r="AB1256" s="422">
        <f t="shared" si="767"/>
        <v>1247</v>
      </c>
    </row>
    <row r="1257" spans="1:28" customFormat="1">
      <c r="A1257" s="12">
        <f t="shared" si="766"/>
        <v>1248</v>
      </c>
      <c r="B1257" s="7"/>
      <c r="C1257" s="162"/>
      <c r="D1257" s="191" t="s">
        <v>434</v>
      </c>
      <c r="E1257" s="180"/>
      <c r="F1257" s="133"/>
      <c r="G1257" s="28"/>
      <c r="H1257" s="153"/>
      <c r="I1257" s="163">
        <f t="shared" si="777"/>
        <v>0</v>
      </c>
      <c r="J1257" s="163"/>
      <c r="K1257" s="163"/>
      <c r="L1257" s="187">
        <f t="shared" si="778"/>
        <v>0</v>
      </c>
      <c r="M1257" s="133"/>
      <c r="N1257" s="6"/>
      <c r="O1257" s="184"/>
      <c r="P1257" s="180">
        <f t="shared" si="779"/>
        <v>0</v>
      </c>
      <c r="Q1257" s="180"/>
      <c r="R1257" s="180"/>
      <c r="S1257" s="188">
        <f t="shared" si="780"/>
        <v>0</v>
      </c>
      <c r="T1257" s="133"/>
      <c r="U1257" s="6"/>
      <c r="V1257" s="184"/>
      <c r="W1257" s="180">
        <f t="shared" si="781"/>
        <v>0</v>
      </c>
      <c r="X1257" s="321"/>
      <c r="Y1257" s="184"/>
      <c r="Z1257" s="180"/>
      <c r="AA1257" s="184">
        <f t="shared" si="782"/>
        <v>0</v>
      </c>
      <c r="AB1257" s="422">
        <f t="shared" si="767"/>
        <v>1248</v>
      </c>
    </row>
    <row r="1258" spans="1:28" customFormat="1">
      <c r="A1258" s="12">
        <f t="shared" si="766"/>
        <v>1249</v>
      </c>
      <c r="B1258" s="7"/>
      <c r="C1258" s="162"/>
      <c r="D1258" s="158" t="s">
        <v>810</v>
      </c>
      <c r="E1258" s="163"/>
      <c r="F1258" s="132">
        <v>4119810</v>
      </c>
      <c r="G1258" s="129"/>
      <c r="H1258" s="153"/>
      <c r="I1258" s="163">
        <f t="shared" si="777"/>
        <v>4119810</v>
      </c>
      <c r="J1258" s="163"/>
      <c r="K1258" s="163"/>
      <c r="L1258" s="187">
        <f t="shared" si="778"/>
        <v>4119810</v>
      </c>
      <c r="M1258" s="133">
        <v>3800000</v>
      </c>
      <c r="N1258" s="6"/>
      <c r="O1258" s="184"/>
      <c r="P1258" s="180">
        <f t="shared" si="779"/>
        <v>3800000</v>
      </c>
      <c r="Q1258" s="180"/>
      <c r="R1258" s="180"/>
      <c r="S1258" s="188">
        <f t="shared" si="780"/>
        <v>3800000</v>
      </c>
      <c r="T1258" s="133">
        <v>3800000</v>
      </c>
      <c r="U1258" s="6"/>
      <c r="V1258" s="184"/>
      <c r="W1258" s="180">
        <f t="shared" si="781"/>
        <v>3800000</v>
      </c>
      <c r="X1258" s="321"/>
      <c r="Y1258" s="184"/>
      <c r="Z1258" s="180"/>
      <c r="AA1258" s="184">
        <f t="shared" si="782"/>
        <v>3800000</v>
      </c>
      <c r="AB1258" s="422">
        <f t="shared" si="767"/>
        <v>1249</v>
      </c>
    </row>
    <row r="1259" spans="1:28" customFormat="1">
      <c r="A1259" s="12">
        <f t="shared" si="766"/>
        <v>1250</v>
      </c>
      <c r="B1259" s="7"/>
      <c r="C1259" s="162"/>
      <c r="D1259" s="158" t="s">
        <v>811</v>
      </c>
      <c r="E1259" s="163"/>
      <c r="F1259" s="132"/>
      <c r="G1259" s="129">
        <v>5000000</v>
      </c>
      <c r="H1259" s="153"/>
      <c r="I1259" s="163">
        <f t="shared" si="777"/>
        <v>5000000</v>
      </c>
      <c r="J1259" s="163"/>
      <c r="K1259" s="163"/>
      <c r="L1259" s="187">
        <f t="shared" si="778"/>
        <v>5000000</v>
      </c>
      <c r="M1259" s="133"/>
      <c r="N1259" s="28">
        <v>5000000</v>
      </c>
      <c r="O1259" s="184"/>
      <c r="P1259" s="180">
        <f t="shared" si="779"/>
        <v>5000000</v>
      </c>
      <c r="Q1259" s="180"/>
      <c r="R1259" s="180"/>
      <c r="S1259" s="188">
        <f t="shared" si="780"/>
        <v>5000000</v>
      </c>
      <c r="T1259" s="133"/>
      <c r="U1259" s="28">
        <v>5000000</v>
      </c>
      <c r="V1259" s="184"/>
      <c r="W1259" s="180">
        <f t="shared" si="781"/>
        <v>5000000</v>
      </c>
      <c r="X1259" s="321"/>
      <c r="Y1259" s="184"/>
      <c r="Z1259" s="180"/>
      <c r="AA1259" s="184">
        <f t="shared" si="782"/>
        <v>5000000</v>
      </c>
      <c r="AB1259" s="422">
        <f t="shared" si="767"/>
        <v>1250</v>
      </c>
    </row>
    <row r="1260" spans="1:28" customFormat="1">
      <c r="A1260" s="12">
        <f t="shared" si="766"/>
        <v>1251</v>
      </c>
      <c r="B1260" s="7"/>
      <c r="C1260" s="162"/>
      <c r="D1260" s="158" t="s">
        <v>812</v>
      </c>
      <c r="E1260" s="180"/>
      <c r="F1260" s="133"/>
      <c r="G1260" s="28"/>
      <c r="H1260" s="153"/>
      <c r="I1260" s="163">
        <f t="shared" si="777"/>
        <v>0</v>
      </c>
      <c r="J1260" s="163"/>
      <c r="K1260" s="163"/>
      <c r="L1260" s="187">
        <f t="shared" si="778"/>
        <v>0</v>
      </c>
      <c r="M1260" s="133">
        <v>500000</v>
      </c>
      <c r="N1260" s="6"/>
      <c r="O1260" s="184"/>
      <c r="P1260" s="180">
        <f t="shared" si="779"/>
        <v>500000</v>
      </c>
      <c r="Q1260" s="180"/>
      <c r="R1260" s="180"/>
      <c r="S1260" s="188">
        <f t="shared" si="780"/>
        <v>500000</v>
      </c>
      <c r="T1260" s="133">
        <v>500000</v>
      </c>
      <c r="U1260" s="6"/>
      <c r="V1260" s="184"/>
      <c r="W1260" s="180">
        <f t="shared" si="781"/>
        <v>500000</v>
      </c>
      <c r="X1260" s="321"/>
      <c r="Y1260" s="184"/>
      <c r="Z1260" s="180"/>
      <c r="AA1260" s="184">
        <f t="shared" si="782"/>
        <v>500000</v>
      </c>
      <c r="AB1260" s="422">
        <f t="shared" si="767"/>
        <v>1251</v>
      </c>
    </row>
    <row r="1261" spans="1:28" customFormat="1">
      <c r="A1261" s="12">
        <f t="shared" si="766"/>
        <v>1252</v>
      </c>
      <c r="B1261" s="7"/>
      <c r="C1261" s="162"/>
      <c r="D1261" s="158" t="s">
        <v>813</v>
      </c>
      <c r="E1261" s="180"/>
      <c r="F1261" s="133"/>
      <c r="G1261" s="28"/>
      <c r="H1261" s="153"/>
      <c r="I1261" s="163">
        <f t="shared" si="777"/>
        <v>0</v>
      </c>
      <c r="J1261" s="163"/>
      <c r="K1261" s="163"/>
      <c r="L1261" s="187">
        <f t="shared" si="778"/>
        <v>0</v>
      </c>
      <c r="M1261" s="133"/>
      <c r="N1261" s="6">
        <v>9758785</v>
      </c>
      <c r="O1261" s="184"/>
      <c r="P1261" s="180">
        <f t="shared" si="779"/>
        <v>9758785</v>
      </c>
      <c r="Q1261" s="180"/>
      <c r="R1261" s="180"/>
      <c r="S1261" s="188">
        <f t="shared" si="780"/>
        <v>9758785</v>
      </c>
      <c r="T1261" s="133"/>
      <c r="U1261" s="6">
        <v>9758785</v>
      </c>
      <c r="V1261" s="184"/>
      <c r="W1261" s="180">
        <f t="shared" si="781"/>
        <v>9758785</v>
      </c>
      <c r="X1261" s="321"/>
      <c r="Y1261" s="184"/>
      <c r="Z1261" s="180"/>
      <c r="AA1261" s="184">
        <f t="shared" si="782"/>
        <v>9758785</v>
      </c>
      <c r="AB1261" s="422">
        <f t="shared" si="767"/>
        <v>1252</v>
      </c>
    </row>
    <row r="1262" spans="1:28" customFormat="1">
      <c r="A1262" s="12">
        <f t="shared" si="766"/>
        <v>1253</v>
      </c>
      <c r="B1262" s="7"/>
      <c r="C1262" s="162"/>
      <c r="D1262" s="152"/>
      <c r="E1262" s="180"/>
      <c r="F1262" s="133"/>
      <c r="G1262" s="28"/>
      <c r="H1262" s="153"/>
      <c r="I1262" s="163"/>
      <c r="J1262" s="163"/>
      <c r="K1262" s="163"/>
      <c r="L1262" s="187"/>
      <c r="M1262" s="133"/>
      <c r="N1262" s="6"/>
      <c r="O1262" s="184"/>
      <c r="P1262" s="180">
        <f t="shared" si="779"/>
        <v>0</v>
      </c>
      <c r="Q1262" s="180"/>
      <c r="R1262" s="180"/>
      <c r="S1262" s="188">
        <f t="shared" si="780"/>
        <v>0</v>
      </c>
      <c r="T1262" s="133"/>
      <c r="U1262" s="6"/>
      <c r="V1262" s="184"/>
      <c r="W1262" s="180">
        <f t="shared" si="781"/>
        <v>0</v>
      </c>
      <c r="X1262" s="321"/>
      <c r="Y1262" s="184"/>
      <c r="Z1262" s="180"/>
      <c r="AA1262" s="184">
        <f t="shared" si="782"/>
        <v>0</v>
      </c>
      <c r="AB1262" s="422">
        <f t="shared" si="767"/>
        <v>1253</v>
      </c>
    </row>
    <row r="1263" spans="1:28" customFormat="1">
      <c r="A1263" s="12">
        <f t="shared" si="766"/>
        <v>1254</v>
      </c>
      <c r="B1263" s="7"/>
      <c r="C1263" s="162"/>
      <c r="D1263" s="191" t="s">
        <v>716</v>
      </c>
      <c r="E1263" s="180"/>
      <c r="F1263" s="133"/>
      <c r="G1263" s="28"/>
      <c r="H1263" s="153"/>
      <c r="I1263" s="163">
        <f t="shared" si="777"/>
        <v>0</v>
      </c>
      <c r="J1263" s="163"/>
      <c r="K1263" s="163"/>
      <c r="L1263" s="187">
        <f t="shared" si="778"/>
        <v>0</v>
      </c>
      <c r="M1263" s="133"/>
      <c r="N1263" s="6"/>
      <c r="O1263" s="184"/>
      <c r="P1263" s="180">
        <f t="shared" si="779"/>
        <v>0</v>
      </c>
      <c r="Q1263" s="180"/>
      <c r="R1263" s="180"/>
      <c r="S1263" s="188">
        <f t="shared" si="780"/>
        <v>0</v>
      </c>
      <c r="T1263" s="133"/>
      <c r="U1263" s="6"/>
      <c r="V1263" s="184"/>
      <c r="W1263" s="180">
        <f t="shared" si="781"/>
        <v>0</v>
      </c>
      <c r="X1263" s="321"/>
      <c r="Y1263" s="184"/>
      <c r="Z1263" s="180"/>
      <c r="AA1263" s="184">
        <f t="shared" si="782"/>
        <v>0</v>
      </c>
      <c r="AB1263" s="422">
        <f t="shared" si="767"/>
        <v>1254</v>
      </c>
    </row>
    <row r="1264" spans="1:28" customFormat="1">
      <c r="A1264" s="12">
        <f t="shared" si="766"/>
        <v>1255</v>
      </c>
      <c r="B1264" s="7"/>
      <c r="C1264" s="162"/>
      <c r="D1264" s="152"/>
      <c r="E1264" s="180"/>
      <c r="F1264" s="133"/>
      <c r="G1264" s="28"/>
      <c r="H1264" s="153"/>
      <c r="I1264" s="163">
        <f t="shared" si="777"/>
        <v>0</v>
      </c>
      <c r="J1264" s="163"/>
      <c r="K1264" s="163"/>
      <c r="L1264" s="187">
        <f t="shared" si="778"/>
        <v>0</v>
      </c>
      <c r="M1264" s="133"/>
      <c r="N1264" s="6"/>
      <c r="O1264" s="184"/>
      <c r="P1264" s="180">
        <f t="shared" si="779"/>
        <v>0</v>
      </c>
      <c r="Q1264" s="180"/>
      <c r="R1264" s="180"/>
      <c r="S1264" s="188">
        <f t="shared" si="780"/>
        <v>0</v>
      </c>
      <c r="T1264" s="133"/>
      <c r="U1264" s="6"/>
      <c r="V1264" s="184"/>
      <c r="W1264" s="180">
        <f t="shared" si="781"/>
        <v>0</v>
      </c>
      <c r="X1264" s="321"/>
      <c r="Y1264" s="184"/>
      <c r="Z1264" s="180"/>
      <c r="AA1264" s="184">
        <f t="shared" si="782"/>
        <v>0</v>
      </c>
      <c r="AB1264" s="422">
        <f t="shared" si="767"/>
        <v>1255</v>
      </c>
    </row>
    <row r="1265" spans="1:54" customFormat="1">
      <c r="A1265" s="12">
        <f t="shared" si="766"/>
        <v>1256</v>
      </c>
      <c r="B1265" s="7"/>
      <c r="C1265" s="162"/>
      <c r="D1265" s="225"/>
      <c r="E1265" s="227"/>
      <c r="F1265" s="133"/>
      <c r="G1265" s="28"/>
      <c r="H1265" s="153"/>
      <c r="I1265" s="163">
        <f t="shared" si="777"/>
        <v>0</v>
      </c>
      <c r="J1265" s="226"/>
      <c r="K1265" s="226"/>
      <c r="L1265" s="187">
        <f t="shared" si="778"/>
        <v>0</v>
      </c>
      <c r="M1265" s="133"/>
      <c r="N1265" s="6"/>
      <c r="O1265" s="184"/>
      <c r="P1265" s="180">
        <f t="shared" si="779"/>
        <v>0</v>
      </c>
      <c r="Q1265" s="227"/>
      <c r="R1265" s="227"/>
      <c r="S1265" s="188">
        <f t="shared" si="780"/>
        <v>0</v>
      </c>
      <c r="T1265" s="133"/>
      <c r="U1265" s="6"/>
      <c r="V1265" s="184"/>
      <c r="W1265" s="180">
        <f t="shared" si="781"/>
        <v>0</v>
      </c>
      <c r="X1265" s="528"/>
      <c r="Y1265" s="253"/>
      <c r="Z1265" s="227"/>
      <c r="AA1265" s="184">
        <f t="shared" si="782"/>
        <v>0</v>
      </c>
      <c r="AB1265" s="422">
        <f t="shared" si="767"/>
        <v>1256</v>
      </c>
    </row>
    <row r="1266" spans="1:54" customFormat="1">
      <c r="A1266" s="12">
        <f t="shared" si="766"/>
        <v>1257</v>
      </c>
      <c r="B1266" s="7"/>
      <c r="C1266" s="162"/>
      <c r="D1266" s="190" t="s">
        <v>575</v>
      </c>
      <c r="E1266" s="227"/>
      <c r="F1266" s="112"/>
      <c r="G1266" s="39"/>
      <c r="H1266" s="153"/>
      <c r="I1266" s="163">
        <f t="shared" si="777"/>
        <v>0</v>
      </c>
      <c r="J1266" s="226"/>
      <c r="K1266" s="226"/>
      <c r="L1266" s="187">
        <f t="shared" si="778"/>
        <v>0</v>
      </c>
      <c r="M1266" s="112"/>
      <c r="N1266" s="39"/>
      <c r="O1266" s="184"/>
      <c r="P1266" s="180">
        <f t="shared" si="779"/>
        <v>0</v>
      </c>
      <c r="Q1266" s="227"/>
      <c r="R1266" s="227"/>
      <c r="S1266" s="188">
        <f t="shared" si="780"/>
        <v>0</v>
      </c>
      <c r="T1266" s="112"/>
      <c r="U1266" s="39"/>
      <c r="V1266" s="184"/>
      <c r="W1266" s="180">
        <f t="shared" si="781"/>
        <v>0</v>
      </c>
      <c r="X1266" s="528"/>
      <c r="Y1266" s="253"/>
      <c r="Z1266" s="227"/>
      <c r="AA1266" s="184">
        <f t="shared" si="782"/>
        <v>0</v>
      </c>
      <c r="AB1266" s="422">
        <f t="shared" si="767"/>
        <v>1257</v>
      </c>
    </row>
    <row r="1267" spans="1:54" customFormat="1">
      <c r="A1267" s="12">
        <f t="shared" si="766"/>
        <v>1258</v>
      </c>
      <c r="B1267" s="7"/>
      <c r="C1267" s="162"/>
      <c r="D1267" s="158"/>
      <c r="E1267" s="227"/>
      <c r="F1267" s="112"/>
      <c r="G1267" s="39"/>
      <c r="H1267" s="153"/>
      <c r="I1267" s="163">
        <f t="shared" si="777"/>
        <v>0</v>
      </c>
      <c r="J1267" s="226"/>
      <c r="K1267" s="226"/>
      <c r="L1267" s="187">
        <f t="shared" si="778"/>
        <v>0</v>
      </c>
      <c r="M1267" s="112"/>
      <c r="N1267" s="39"/>
      <c r="O1267" s="184"/>
      <c r="P1267" s="180">
        <f t="shared" si="779"/>
        <v>0</v>
      </c>
      <c r="Q1267" s="227"/>
      <c r="R1267" s="227"/>
      <c r="S1267" s="188">
        <f t="shared" si="780"/>
        <v>0</v>
      </c>
      <c r="T1267" s="112"/>
      <c r="U1267" s="39"/>
      <c r="V1267" s="184"/>
      <c r="W1267" s="180">
        <f t="shared" si="781"/>
        <v>0</v>
      </c>
      <c r="X1267" s="528"/>
      <c r="Y1267" s="253"/>
      <c r="Z1267" s="227"/>
      <c r="AA1267" s="184">
        <f t="shared" si="782"/>
        <v>0</v>
      </c>
      <c r="AB1267" s="422">
        <f t="shared" si="767"/>
        <v>1258</v>
      </c>
    </row>
    <row r="1268" spans="1:54" s="1" customFormat="1">
      <c r="A1268" s="12">
        <f t="shared" si="766"/>
        <v>1259</v>
      </c>
      <c r="B1268" s="7"/>
      <c r="C1268" s="7"/>
      <c r="D1268" s="42"/>
      <c r="E1268" s="317"/>
      <c r="F1268" s="112"/>
      <c r="G1268" s="39"/>
      <c r="H1268" s="363"/>
      <c r="I1268" s="117">
        <f t="shared" si="777"/>
        <v>0</v>
      </c>
      <c r="J1268" s="317"/>
      <c r="K1268" s="317"/>
      <c r="L1268" s="15">
        <f t="shared" si="778"/>
        <v>0</v>
      </c>
      <c r="M1268" s="112"/>
      <c r="N1268" s="39"/>
      <c r="O1268" s="363"/>
      <c r="P1268" s="117">
        <f>SUM($E1268,M1268:O1268)</f>
        <v>0</v>
      </c>
      <c r="Q1268" s="317"/>
      <c r="R1268" s="317"/>
      <c r="S1268" s="15">
        <f t="shared" si="780"/>
        <v>0</v>
      </c>
      <c r="T1268" s="112"/>
      <c r="U1268" s="39"/>
      <c r="V1268" s="363"/>
      <c r="W1268" s="117">
        <f t="shared" si="781"/>
        <v>0</v>
      </c>
      <c r="X1268" s="529"/>
      <c r="Y1268" s="530"/>
      <c r="Z1268" s="317"/>
      <c r="AA1268" s="363">
        <f t="shared" si="782"/>
        <v>0</v>
      </c>
      <c r="AB1268" s="422">
        <f t="shared" si="767"/>
        <v>1259</v>
      </c>
    </row>
    <row r="1269" spans="1:54" s="29" customFormat="1">
      <c r="A1269" s="12">
        <f t="shared" si="766"/>
        <v>1260</v>
      </c>
      <c r="B1269" s="7"/>
      <c r="C1269" s="7"/>
      <c r="D1269" s="54" t="s">
        <v>40</v>
      </c>
      <c r="E1269" s="314"/>
      <c r="F1269" s="488">
        <f t="shared" ref="F1269:V1269" si="783">SUBTOTAL(9,F1257:F1268)</f>
        <v>4119810</v>
      </c>
      <c r="G1269" s="55">
        <f t="shared" si="783"/>
        <v>5000000</v>
      </c>
      <c r="H1269" s="285">
        <f t="shared" si="783"/>
        <v>0</v>
      </c>
      <c r="I1269" s="504">
        <f t="shared" si="783"/>
        <v>9119810</v>
      </c>
      <c r="J1269" s="504">
        <f t="shared" si="783"/>
        <v>0</v>
      </c>
      <c r="K1269" s="504">
        <f t="shared" si="783"/>
        <v>0</v>
      </c>
      <c r="L1269" s="56">
        <f t="shared" si="783"/>
        <v>9119810</v>
      </c>
      <c r="M1269" s="488">
        <f t="shared" si="783"/>
        <v>4300000</v>
      </c>
      <c r="N1269" s="55">
        <f t="shared" si="783"/>
        <v>14758785</v>
      </c>
      <c r="O1269" s="285">
        <f t="shared" si="783"/>
        <v>0</v>
      </c>
      <c r="P1269" s="504">
        <f t="shared" si="783"/>
        <v>19058785</v>
      </c>
      <c r="Q1269" s="504">
        <f t="shared" si="783"/>
        <v>0</v>
      </c>
      <c r="R1269" s="504">
        <f t="shared" si="783"/>
        <v>0</v>
      </c>
      <c r="S1269" s="56">
        <f t="shared" si="783"/>
        <v>19058785</v>
      </c>
      <c r="T1269" s="488">
        <f t="shared" si="783"/>
        <v>4300000</v>
      </c>
      <c r="U1269" s="55">
        <f t="shared" si="783"/>
        <v>14758785</v>
      </c>
      <c r="V1269" s="285">
        <f t="shared" si="783"/>
        <v>0</v>
      </c>
      <c r="W1269" s="504">
        <f>SUBTOTAL(9,W1257:W1268)</f>
        <v>19058785</v>
      </c>
      <c r="X1269" s="492">
        <f>SUBTOTAL(9,X1257:X1268)</f>
        <v>0</v>
      </c>
      <c r="Y1269" s="478"/>
      <c r="Z1269" s="504">
        <f>SUBTOTAL(9,Z1257:Z1268)</f>
        <v>0</v>
      </c>
      <c r="AA1269" s="478">
        <f>SUBTOTAL(9,AA1257:AA1268)</f>
        <v>19058785</v>
      </c>
      <c r="AB1269" s="422">
        <f t="shared" si="767"/>
        <v>1260</v>
      </c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pans="1:54" s="29" customFormat="1" ht="15.6" thickBot="1">
      <c r="A1270" s="12">
        <f t="shared" si="766"/>
        <v>1261</v>
      </c>
      <c r="B1270" s="22"/>
      <c r="C1270" s="22"/>
      <c r="D1270" s="23" t="s">
        <v>268</v>
      </c>
      <c r="E1270" s="303"/>
      <c r="F1270" s="476">
        <f>SUBTOTAL(9,F1255:F1269,$E1256:$E1256)</f>
        <v>120805821</v>
      </c>
      <c r="G1270" s="577"/>
      <c r="H1270" s="571"/>
      <c r="I1270" s="315">
        <f>SUBTOTAL(9,I1255:I1269)</f>
        <v>125805821</v>
      </c>
      <c r="J1270" s="315">
        <f>SUBTOTAL(9,J1255:J1269)</f>
        <v>3000000</v>
      </c>
      <c r="K1270" s="315">
        <f>SUBTOTAL(9,K1255:K1269)</f>
        <v>18992699</v>
      </c>
      <c r="L1270" s="561">
        <f>SUBTOTAL(9,L1255:L1269)</f>
        <v>147798520</v>
      </c>
      <c r="M1270" s="476">
        <f>SUBTOTAL(9,M1255:M1269,$E1256:$E1256)</f>
        <v>120986011</v>
      </c>
      <c r="N1270" s="577"/>
      <c r="O1270" s="571"/>
      <c r="P1270" s="315">
        <f>SUBTOTAL(9,P1255:P1269)</f>
        <v>135744796</v>
      </c>
      <c r="Q1270" s="315">
        <f>SUBTOTAL(9,Q1255:Q1269)</f>
        <v>3000000</v>
      </c>
      <c r="R1270" s="315">
        <f>SUBTOTAL(9,R1255:R1269)</f>
        <v>18992699</v>
      </c>
      <c r="S1270" s="561">
        <f>SUBTOTAL(9,S1255:S1269)</f>
        <v>157737495</v>
      </c>
      <c r="T1270" s="476">
        <f>SUBTOTAL(9,T1255:T1269,$E1256:$E1256)</f>
        <v>120986011</v>
      </c>
      <c r="U1270" s="386"/>
      <c r="V1270" s="477"/>
      <c r="W1270" s="315">
        <f>SUBTOTAL(9,W1255:W1269)</f>
        <v>135744796</v>
      </c>
      <c r="X1270" s="521">
        <f>SUBTOTAL(9,X1255:X1269)</f>
        <v>3000000</v>
      </c>
      <c r="Y1270" s="522"/>
      <c r="Z1270" s="534">
        <f>SUBTOTAL(9,Z1255:Z1269)</f>
        <v>18992699</v>
      </c>
      <c r="AA1270" s="522">
        <f>SUBTOTAL(9,AA1255:AA1269)</f>
        <v>157737495</v>
      </c>
      <c r="AB1270" s="422">
        <f t="shared" si="767"/>
        <v>1261</v>
      </c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pans="1:54" s="1" customFormat="1" ht="15.6" thickTop="1">
      <c r="A1271" s="12">
        <f t="shared" si="766"/>
        <v>1262</v>
      </c>
      <c r="B1271" s="4"/>
      <c r="C1271" s="4"/>
      <c r="D1271" s="14"/>
      <c r="E1271" s="117"/>
      <c r="F1271" s="406"/>
      <c r="G1271" s="6"/>
      <c r="H1271" s="363"/>
      <c r="I1271" s="117">
        <f t="shared" ref="I1271:I1281" si="784">SUM($E1271,F1271:H1271)</f>
        <v>0</v>
      </c>
      <c r="J1271" s="117"/>
      <c r="K1271" s="117"/>
      <c r="L1271" s="15">
        <f t="shared" ref="L1271:L1281" si="785">SUM(I1271:K1271)</f>
        <v>0</v>
      </c>
      <c r="M1271" s="406"/>
      <c r="N1271" s="6"/>
      <c r="O1271" s="363"/>
      <c r="P1271" s="117">
        <f t="shared" ref="P1271:P1281" si="786">SUM($E1271,M1271:O1271)</f>
        <v>0</v>
      </c>
      <c r="Q1271" s="117"/>
      <c r="R1271" s="117"/>
      <c r="S1271" s="15">
        <f t="shared" ref="S1271:S1281" si="787">SUM(P1271:R1271)</f>
        <v>0</v>
      </c>
      <c r="T1271" s="406"/>
      <c r="U1271" s="6"/>
      <c r="V1271" s="363"/>
      <c r="W1271" s="117">
        <f t="shared" ref="W1271:W1281" si="788">SUM($E1271,T1271:V1271)</f>
        <v>0</v>
      </c>
      <c r="X1271" s="111"/>
      <c r="Y1271" s="363"/>
      <c r="Z1271" s="117"/>
      <c r="AA1271" s="363">
        <f t="shared" ref="AA1271:AA1281" si="789">SUM(W1271:Z1271)</f>
        <v>0</v>
      </c>
      <c r="AB1271" s="422">
        <f t="shared" si="767"/>
        <v>1262</v>
      </c>
    </row>
    <row r="1272" spans="1:54" customFormat="1">
      <c r="A1272" s="12">
        <f t="shared" si="766"/>
        <v>1263</v>
      </c>
      <c r="B1272" s="7" t="s">
        <v>269</v>
      </c>
      <c r="C1272" s="162">
        <v>70</v>
      </c>
      <c r="D1272" s="146" t="s">
        <v>270</v>
      </c>
      <c r="E1272" s="163">
        <v>2606319</v>
      </c>
      <c r="F1272" s="133"/>
      <c r="G1272" s="28"/>
      <c r="H1272" s="153"/>
      <c r="I1272" s="163">
        <f t="shared" si="784"/>
        <v>2606319</v>
      </c>
      <c r="J1272" s="163">
        <v>336225</v>
      </c>
      <c r="K1272" s="163">
        <v>750000</v>
      </c>
      <c r="L1272" s="187">
        <f t="shared" si="785"/>
        <v>3692544</v>
      </c>
      <c r="M1272" s="133"/>
      <c r="N1272" s="6"/>
      <c r="O1272" s="184"/>
      <c r="P1272" s="180">
        <f t="shared" si="786"/>
        <v>2606319</v>
      </c>
      <c r="Q1272" s="163">
        <v>336225</v>
      </c>
      <c r="R1272" s="163">
        <v>750000</v>
      </c>
      <c r="S1272" s="188">
        <f t="shared" si="787"/>
        <v>3692544</v>
      </c>
      <c r="T1272" s="133"/>
      <c r="U1272" s="6"/>
      <c r="V1272" s="184"/>
      <c r="W1272" s="180">
        <f t="shared" si="788"/>
        <v>2606319</v>
      </c>
      <c r="X1272" s="149">
        <v>336225</v>
      </c>
      <c r="Y1272" s="153"/>
      <c r="Z1272" s="163">
        <v>750000</v>
      </c>
      <c r="AA1272" s="184">
        <f t="shared" si="789"/>
        <v>3692544</v>
      </c>
      <c r="AB1272" s="422">
        <f t="shared" si="767"/>
        <v>1263</v>
      </c>
    </row>
    <row r="1273" spans="1:54" customFormat="1">
      <c r="A1273" s="12">
        <f t="shared" si="766"/>
        <v>1264</v>
      </c>
      <c r="B1273" s="7"/>
      <c r="C1273" s="162"/>
      <c r="D1273" s="191" t="s">
        <v>434</v>
      </c>
      <c r="E1273" s="180"/>
      <c r="F1273" s="133"/>
      <c r="G1273" s="28"/>
      <c r="H1273" s="153"/>
      <c r="I1273" s="163">
        <f t="shared" si="784"/>
        <v>0</v>
      </c>
      <c r="J1273" s="163"/>
      <c r="K1273" s="163"/>
      <c r="L1273" s="187">
        <f t="shared" si="785"/>
        <v>0</v>
      </c>
      <c r="M1273" s="133"/>
      <c r="N1273" s="6"/>
      <c r="O1273" s="184"/>
      <c r="P1273" s="180">
        <f t="shared" si="786"/>
        <v>0</v>
      </c>
      <c r="Q1273" s="180"/>
      <c r="R1273" s="180"/>
      <c r="S1273" s="188">
        <f t="shared" si="787"/>
        <v>0</v>
      </c>
      <c r="T1273" s="133"/>
      <c r="U1273" s="6"/>
      <c r="V1273" s="184"/>
      <c r="W1273" s="180">
        <f t="shared" si="788"/>
        <v>0</v>
      </c>
      <c r="X1273" s="321"/>
      <c r="Y1273" s="184"/>
      <c r="Z1273" s="180"/>
      <c r="AA1273" s="184">
        <f t="shared" si="789"/>
        <v>0</v>
      </c>
      <c r="AB1273" s="422">
        <f t="shared" si="767"/>
        <v>1264</v>
      </c>
    </row>
    <row r="1274" spans="1:54" s="154" customFormat="1">
      <c r="A1274" s="12">
        <f t="shared" si="766"/>
        <v>1265</v>
      </c>
      <c r="B1274" s="7"/>
      <c r="C1274" s="162"/>
      <c r="D1274" s="158" t="s">
        <v>674</v>
      </c>
      <c r="E1274" s="163"/>
      <c r="F1274" s="132">
        <v>200000</v>
      </c>
      <c r="G1274" s="28"/>
      <c r="H1274" s="153"/>
      <c r="I1274" s="163">
        <f t="shared" si="784"/>
        <v>200000</v>
      </c>
      <c r="J1274" s="163"/>
      <c r="K1274" s="163"/>
      <c r="L1274" s="187">
        <f t="shared" si="785"/>
        <v>200000</v>
      </c>
      <c r="M1274" s="133">
        <v>109358</v>
      </c>
      <c r="N1274" s="6"/>
      <c r="O1274" s="184"/>
      <c r="P1274" s="180">
        <f t="shared" si="786"/>
        <v>109358</v>
      </c>
      <c r="Q1274" s="180"/>
      <c r="R1274" s="180"/>
      <c r="S1274" s="188">
        <f t="shared" si="787"/>
        <v>109358</v>
      </c>
      <c r="T1274" s="133">
        <v>109358</v>
      </c>
      <c r="U1274" s="6"/>
      <c r="V1274" s="184"/>
      <c r="W1274" s="180">
        <f t="shared" si="788"/>
        <v>109358</v>
      </c>
      <c r="X1274" s="321"/>
      <c r="Y1274" s="184"/>
      <c r="Z1274" s="180"/>
      <c r="AA1274" s="184">
        <f t="shared" si="789"/>
        <v>109358</v>
      </c>
      <c r="AB1274" s="422">
        <f t="shared" si="767"/>
        <v>1265</v>
      </c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</row>
    <row r="1275" spans="1:54" s="154" customFormat="1">
      <c r="A1275" s="12">
        <f t="shared" si="766"/>
        <v>1266</v>
      </c>
      <c r="B1275" s="7"/>
      <c r="C1275" s="162"/>
      <c r="D1275" s="152"/>
      <c r="E1275" s="163"/>
      <c r="F1275" s="133"/>
      <c r="G1275" s="28"/>
      <c r="H1275" s="153"/>
      <c r="I1275" s="163">
        <f t="shared" si="784"/>
        <v>0</v>
      </c>
      <c r="J1275" s="163"/>
      <c r="K1275" s="163"/>
      <c r="L1275" s="187">
        <f t="shared" si="785"/>
        <v>0</v>
      </c>
      <c r="M1275" s="133"/>
      <c r="N1275" s="28"/>
      <c r="O1275" s="153"/>
      <c r="P1275" s="180">
        <f t="shared" si="786"/>
        <v>0</v>
      </c>
      <c r="Q1275" s="163"/>
      <c r="R1275" s="163"/>
      <c r="S1275" s="188">
        <f t="shared" si="787"/>
        <v>0</v>
      </c>
      <c r="T1275" s="133"/>
      <c r="U1275" s="28"/>
      <c r="V1275" s="153"/>
      <c r="W1275" s="180">
        <f t="shared" si="788"/>
        <v>0</v>
      </c>
      <c r="X1275" s="149"/>
      <c r="Y1275" s="153"/>
      <c r="Z1275" s="163"/>
      <c r="AA1275" s="184">
        <f t="shared" si="789"/>
        <v>0</v>
      </c>
      <c r="AB1275" s="422">
        <f t="shared" si="767"/>
        <v>1266</v>
      </c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</row>
    <row r="1276" spans="1:54" customFormat="1">
      <c r="A1276" s="12">
        <f t="shared" si="766"/>
        <v>1267</v>
      </c>
      <c r="B1276" s="7"/>
      <c r="C1276" s="162"/>
      <c r="D1276" s="191" t="s">
        <v>716</v>
      </c>
      <c r="E1276" s="163"/>
      <c r="F1276" s="133"/>
      <c r="G1276" s="28"/>
      <c r="H1276" s="153"/>
      <c r="I1276" s="163">
        <f t="shared" si="784"/>
        <v>0</v>
      </c>
      <c r="J1276" s="163"/>
      <c r="K1276" s="163"/>
      <c r="L1276" s="187">
        <f t="shared" si="785"/>
        <v>0</v>
      </c>
      <c r="M1276" s="133"/>
      <c r="N1276" s="28"/>
      <c r="O1276" s="153"/>
      <c r="P1276" s="180">
        <f t="shared" si="786"/>
        <v>0</v>
      </c>
      <c r="Q1276" s="163"/>
      <c r="R1276" s="163"/>
      <c r="S1276" s="188">
        <f t="shared" si="787"/>
        <v>0</v>
      </c>
      <c r="T1276" s="133"/>
      <c r="U1276" s="28"/>
      <c r="V1276" s="153"/>
      <c r="W1276" s="180">
        <f t="shared" si="788"/>
        <v>0</v>
      </c>
      <c r="X1276" s="149"/>
      <c r="Y1276" s="153"/>
      <c r="Z1276" s="163"/>
      <c r="AA1276" s="184">
        <f t="shared" si="789"/>
        <v>0</v>
      </c>
      <c r="AB1276" s="422">
        <f t="shared" si="767"/>
        <v>1267</v>
      </c>
    </row>
    <row r="1277" spans="1:54" customFormat="1">
      <c r="A1277" s="12">
        <f t="shared" si="766"/>
        <v>1268</v>
      </c>
      <c r="B1277" s="7"/>
      <c r="C1277" s="162"/>
      <c r="D1277" s="158" t="s">
        <v>674</v>
      </c>
      <c r="E1277" s="163"/>
      <c r="F1277" s="133"/>
      <c r="G1277" s="28"/>
      <c r="H1277" s="153"/>
      <c r="I1277" s="163">
        <f t="shared" si="784"/>
        <v>0</v>
      </c>
      <c r="J1277" s="163">
        <v>14217</v>
      </c>
      <c r="K1277" s="163"/>
      <c r="L1277" s="187">
        <f t="shared" si="785"/>
        <v>14217</v>
      </c>
      <c r="M1277" s="133"/>
      <c r="N1277" s="28"/>
      <c r="O1277" s="153"/>
      <c r="P1277" s="180">
        <f t="shared" si="786"/>
        <v>0</v>
      </c>
      <c r="Q1277" s="163">
        <v>14217</v>
      </c>
      <c r="R1277" s="163"/>
      <c r="S1277" s="188">
        <f t="shared" si="787"/>
        <v>14217</v>
      </c>
      <c r="T1277" s="133"/>
      <c r="U1277" s="28"/>
      <c r="V1277" s="153"/>
      <c r="W1277" s="180">
        <f t="shared" si="788"/>
        <v>0</v>
      </c>
      <c r="X1277" s="149">
        <v>14217</v>
      </c>
      <c r="Y1277" s="153"/>
      <c r="Z1277" s="163"/>
      <c r="AA1277" s="184">
        <f t="shared" si="789"/>
        <v>14217</v>
      </c>
      <c r="AB1277" s="422">
        <f t="shared" si="767"/>
        <v>1268</v>
      </c>
    </row>
    <row r="1278" spans="1:54" customFormat="1">
      <c r="A1278" s="12">
        <f t="shared" si="766"/>
        <v>1269</v>
      </c>
      <c r="B1278" s="7"/>
      <c r="C1278" s="162"/>
      <c r="D1278" s="152"/>
      <c r="E1278" s="180"/>
      <c r="F1278" s="112"/>
      <c r="G1278" s="39"/>
      <c r="H1278" s="153"/>
      <c r="I1278" s="163">
        <f t="shared" si="784"/>
        <v>0</v>
      </c>
      <c r="J1278" s="163"/>
      <c r="K1278" s="163"/>
      <c r="L1278" s="187">
        <f t="shared" si="785"/>
        <v>0</v>
      </c>
      <c r="M1278" s="112"/>
      <c r="N1278" s="39"/>
      <c r="O1278" s="184"/>
      <c r="P1278" s="180">
        <f t="shared" si="786"/>
        <v>0</v>
      </c>
      <c r="Q1278" s="180"/>
      <c r="R1278" s="180"/>
      <c r="S1278" s="188">
        <f t="shared" si="787"/>
        <v>0</v>
      </c>
      <c r="T1278" s="112"/>
      <c r="U1278" s="39"/>
      <c r="V1278" s="184"/>
      <c r="W1278" s="180">
        <f t="shared" si="788"/>
        <v>0</v>
      </c>
      <c r="X1278" s="321"/>
      <c r="Y1278" s="184"/>
      <c r="Z1278" s="180"/>
      <c r="AA1278" s="184">
        <f t="shared" si="789"/>
        <v>0</v>
      </c>
      <c r="AB1278" s="422">
        <f t="shared" si="767"/>
        <v>1269</v>
      </c>
    </row>
    <row r="1279" spans="1:54" customFormat="1">
      <c r="A1279" s="12">
        <f t="shared" si="766"/>
        <v>1270</v>
      </c>
      <c r="B1279" s="7"/>
      <c r="C1279" s="162"/>
      <c r="D1279" s="190" t="s">
        <v>575</v>
      </c>
      <c r="E1279" s="180"/>
      <c r="F1279" s="112"/>
      <c r="G1279" s="39"/>
      <c r="H1279" s="153"/>
      <c r="I1279" s="163">
        <f t="shared" si="784"/>
        <v>0</v>
      </c>
      <c r="J1279" s="163"/>
      <c r="K1279" s="163"/>
      <c r="L1279" s="187">
        <f t="shared" si="785"/>
        <v>0</v>
      </c>
      <c r="M1279" s="112"/>
      <c r="N1279" s="39"/>
      <c r="O1279" s="184"/>
      <c r="P1279" s="180">
        <f t="shared" si="786"/>
        <v>0</v>
      </c>
      <c r="Q1279" s="180"/>
      <c r="R1279" s="180"/>
      <c r="S1279" s="188">
        <f t="shared" si="787"/>
        <v>0</v>
      </c>
      <c r="T1279" s="112"/>
      <c r="U1279" s="39"/>
      <c r="V1279" s="184"/>
      <c r="W1279" s="180">
        <f t="shared" si="788"/>
        <v>0</v>
      </c>
      <c r="X1279" s="321"/>
      <c r="Y1279" s="184"/>
      <c r="Z1279" s="180"/>
      <c r="AA1279" s="184">
        <f t="shared" si="789"/>
        <v>0</v>
      </c>
      <c r="AB1279" s="422">
        <f t="shared" si="767"/>
        <v>1270</v>
      </c>
    </row>
    <row r="1280" spans="1:54" customFormat="1">
      <c r="A1280" s="12">
        <f t="shared" si="766"/>
        <v>1271</v>
      </c>
      <c r="B1280" s="7"/>
      <c r="C1280" s="162"/>
      <c r="D1280" s="158" t="s">
        <v>674</v>
      </c>
      <c r="E1280" s="180"/>
      <c r="F1280" s="112"/>
      <c r="G1280" s="39"/>
      <c r="H1280" s="153"/>
      <c r="I1280" s="163">
        <f t="shared" si="784"/>
        <v>0</v>
      </c>
      <c r="J1280" s="163"/>
      <c r="K1280" s="163">
        <v>26156</v>
      </c>
      <c r="L1280" s="187">
        <f t="shared" si="785"/>
        <v>26156</v>
      </c>
      <c r="M1280" s="112"/>
      <c r="N1280" s="39"/>
      <c r="O1280" s="184"/>
      <c r="P1280" s="180">
        <f t="shared" si="786"/>
        <v>0</v>
      </c>
      <c r="Q1280" s="163"/>
      <c r="R1280" s="163">
        <v>26156</v>
      </c>
      <c r="S1280" s="188">
        <f t="shared" si="787"/>
        <v>26156</v>
      </c>
      <c r="T1280" s="112"/>
      <c r="U1280" s="39"/>
      <c r="V1280" s="184"/>
      <c r="W1280" s="180">
        <f t="shared" si="788"/>
        <v>0</v>
      </c>
      <c r="X1280" s="149"/>
      <c r="Y1280" s="153"/>
      <c r="Z1280" s="163">
        <v>26156</v>
      </c>
      <c r="AA1280" s="184">
        <f t="shared" si="789"/>
        <v>26156</v>
      </c>
      <c r="AB1280" s="422">
        <f t="shared" si="767"/>
        <v>1271</v>
      </c>
    </row>
    <row r="1281" spans="1:28" s="1" customFormat="1">
      <c r="A1281" s="12">
        <f t="shared" si="766"/>
        <v>1272</v>
      </c>
      <c r="B1281" s="7"/>
      <c r="C1281" s="7"/>
      <c r="D1281" s="42"/>
      <c r="E1281" s="117"/>
      <c r="F1281" s="112"/>
      <c r="G1281" s="39"/>
      <c r="H1281" s="363"/>
      <c r="I1281" s="117">
        <f t="shared" si="784"/>
        <v>0</v>
      </c>
      <c r="J1281" s="117"/>
      <c r="K1281" s="117"/>
      <c r="L1281" s="15">
        <f t="shared" si="785"/>
        <v>0</v>
      </c>
      <c r="M1281" s="112"/>
      <c r="N1281" s="39"/>
      <c r="O1281" s="363"/>
      <c r="P1281" s="117">
        <f t="shared" si="786"/>
        <v>0</v>
      </c>
      <c r="Q1281" s="117"/>
      <c r="R1281" s="117"/>
      <c r="S1281" s="15">
        <f t="shared" si="787"/>
        <v>0</v>
      </c>
      <c r="T1281" s="112"/>
      <c r="U1281" s="39"/>
      <c r="V1281" s="363"/>
      <c r="W1281" s="117">
        <f t="shared" si="788"/>
        <v>0</v>
      </c>
      <c r="X1281" s="111"/>
      <c r="Y1281" s="363"/>
      <c r="Z1281" s="117"/>
      <c r="AA1281" s="363">
        <f t="shared" si="789"/>
        <v>0</v>
      </c>
      <c r="AB1281" s="422">
        <f t="shared" si="767"/>
        <v>1272</v>
      </c>
    </row>
    <row r="1282" spans="1:28" s="1" customFormat="1">
      <c r="A1282" s="12">
        <f t="shared" si="766"/>
        <v>1273</v>
      </c>
      <c r="B1282" s="7"/>
      <c r="C1282" s="7"/>
      <c r="D1282" s="54" t="s">
        <v>40</v>
      </c>
      <c r="E1282" s="314"/>
      <c r="F1282" s="488">
        <f t="shared" ref="F1282:L1282" si="790">SUBTOTAL(9,F1273:F1281)</f>
        <v>200000</v>
      </c>
      <c r="G1282" s="55">
        <f t="shared" si="790"/>
        <v>0</v>
      </c>
      <c r="H1282" s="285">
        <f t="shared" si="790"/>
        <v>0</v>
      </c>
      <c r="I1282" s="504">
        <f t="shared" si="790"/>
        <v>200000</v>
      </c>
      <c r="J1282" s="504">
        <f t="shared" si="790"/>
        <v>14217</v>
      </c>
      <c r="K1282" s="504">
        <f t="shared" si="790"/>
        <v>26156</v>
      </c>
      <c r="L1282" s="56">
        <f t="shared" si="790"/>
        <v>240373</v>
      </c>
      <c r="M1282" s="488">
        <f t="shared" ref="M1282:S1282" si="791">SUBTOTAL(9,M1273:M1281)</f>
        <v>109358</v>
      </c>
      <c r="N1282" s="55">
        <f t="shared" si="791"/>
        <v>0</v>
      </c>
      <c r="O1282" s="285">
        <f t="shared" si="791"/>
        <v>0</v>
      </c>
      <c r="P1282" s="504">
        <f t="shared" si="791"/>
        <v>109358</v>
      </c>
      <c r="Q1282" s="504">
        <f t="shared" si="791"/>
        <v>14217</v>
      </c>
      <c r="R1282" s="504">
        <f t="shared" si="791"/>
        <v>26156</v>
      </c>
      <c r="S1282" s="56">
        <f t="shared" si="791"/>
        <v>149731</v>
      </c>
      <c r="T1282" s="488">
        <f t="shared" ref="T1282:AA1282" si="792">SUBTOTAL(9,T1273:T1281)</f>
        <v>109358</v>
      </c>
      <c r="U1282" s="55">
        <f t="shared" si="792"/>
        <v>0</v>
      </c>
      <c r="V1282" s="285">
        <f t="shared" si="792"/>
        <v>0</v>
      </c>
      <c r="W1282" s="504">
        <f t="shared" si="792"/>
        <v>109358</v>
      </c>
      <c r="X1282" s="492">
        <f t="shared" si="792"/>
        <v>14217</v>
      </c>
      <c r="Y1282" s="478"/>
      <c r="Z1282" s="504">
        <f t="shared" si="792"/>
        <v>26156</v>
      </c>
      <c r="AA1282" s="478">
        <f t="shared" si="792"/>
        <v>149731</v>
      </c>
      <c r="AB1282" s="422">
        <f t="shared" si="767"/>
        <v>1273</v>
      </c>
    </row>
    <row r="1283" spans="1:28" s="1" customFormat="1" ht="15.6" thickBot="1">
      <c r="A1283" s="12">
        <f t="shared" si="766"/>
        <v>1274</v>
      </c>
      <c r="B1283" s="22"/>
      <c r="C1283" s="22"/>
      <c r="D1283" s="23" t="s">
        <v>271</v>
      </c>
      <c r="E1283" s="303"/>
      <c r="F1283" s="476">
        <f>SUBTOTAL(9,F1271:F1282,$E1272:$E1272)</f>
        <v>2806319</v>
      </c>
      <c r="G1283" s="577"/>
      <c r="H1283" s="571"/>
      <c r="I1283" s="315">
        <f>SUBTOTAL(9,I1271:I1282)</f>
        <v>2806319</v>
      </c>
      <c r="J1283" s="315">
        <f>SUBTOTAL(9,J1271:J1282)</f>
        <v>350442</v>
      </c>
      <c r="K1283" s="315">
        <f>SUBTOTAL(9,K1271:K1282)</f>
        <v>776156</v>
      </c>
      <c r="L1283" s="561">
        <f>SUBTOTAL(9,L1271:L1282)</f>
        <v>3932917</v>
      </c>
      <c r="M1283" s="476">
        <f>SUBTOTAL(9,M1271:M1282,$E1272:$E1272)</f>
        <v>2715677</v>
      </c>
      <c r="N1283" s="577"/>
      <c r="O1283" s="571"/>
      <c r="P1283" s="315">
        <f>SUBTOTAL(9,P1271:P1282)</f>
        <v>2715677</v>
      </c>
      <c r="Q1283" s="315">
        <f>SUBTOTAL(9,Q1271:Q1282)</f>
        <v>350442</v>
      </c>
      <c r="R1283" s="315">
        <f>SUBTOTAL(9,R1271:R1282)</f>
        <v>776156</v>
      </c>
      <c r="S1283" s="561">
        <f>SUBTOTAL(9,S1271:S1282)</f>
        <v>3842275</v>
      </c>
      <c r="T1283" s="476">
        <f>SUBTOTAL(9,T1271:T1282,$E1272:$E1272)</f>
        <v>2715677</v>
      </c>
      <c r="U1283" s="386"/>
      <c r="V1283" s="477"/>
      <c r="W1283" s="315">
        <f>SUBTOTAL(9,W1271:W1282)</f>
        <v>2715677</v>
      </c>
      <c r="X1283" s="521">
        <f>SUBTOTAL(9,X1271:X1282)</f>
        <v>350442</v>
      </c>
      <c r="Y1283" s="522"/>
      <c r="Z1283" s="534">
        <f>SUBTOTAL(9,Z1271:Z1282)</f>
        <v>776156</v>
      </c>
      <c r="AA1283" s="522">
        <f>SUBTOTAL(9,AA1271:AA1282)</f>
        <v>3842275</v>
      </c>
      <c r="AB1283" s="422">
        <f t="shared" si="767"/>
        <v>1274</v>
      </c>
    </row>
    <row r="1284" spans="1:28" s="1" customFormat="1" ht="15.6" thickTop="1">
      <c r="A1284" s="12">
        <f t="shared" si="766"/>
        <v>1275</v>
      </c>
      <c r="B1284" s="7"/>
      <c r="C1284" s="7"/>
      <c r="D1284" s="25"/>
      <c r="E1284" s="304"/>
      <c r="F1284" s="425"/>
      <c r="G1284" s="26"/>
      <c r="H1284" s="424"/>
      <c r="I1284" s="117">
        <f t="shared" ref="I1284:I1292" si="793">SUM($E1284,F1284:H1284)</f>
        <v>0</v>
      </c>
      <c r="J1284" s="304"/>
      <c r="K1284" s="304"/>
      <c r="L1284" s="27">
        <f t="shared" ref="L1284:L1292" si="794">SUM(I1284:K1284)</f>
        <v>0</v>
      </c>
      <c r="M1284" s="425"/>
      <c r="N1284" s="26"/>
      <c r="O1284" s="424"/>
      <c r="P1284" s="117">
        <f t="shared" ref="P1284:P1292" si="795">SUM($E1284,M1284:O1284)</f>
        <v>0</v>
      </c>
      <c r="Q1284" s="304"/>
      <c r="R1284" s="304"/>
      <c r="S1284" s="27">
        <f t="shared" ref="S1284:S1292" si="796">SUM(P1284:R1284)</f>
        <v>0</v>
      </c>
      <c r="T1284" s="425"/>
      <c r="U1284" s="26"/>
      <c r="V1284" s="424"/>
      <c r="W1284" s="117">
        <f t="shared" ref="W1284:W1292" si="797">SUM($E1284,T1284:V1284)</f>
        <v>0</v>
      </c>
      <c r="X1284" s="426"/>
      <c r="Y1284" s="424"/>
      <c r="Z1284" s="304"/>
      <c r="AA1284" s="424">
        <f t="shared" ref="AA1284:AA1292" si="798">SUM(W1284:Z1284)</f>
        <v>0</v>
      </c>
      <c r="AB1284" s="422">
        <f t="shared" si="767"/>
        <v>1275</v>
      </c>
    </row>
    <row r="1285" spans="1:28" customFormat="1">
      <c r="A1285" s="12">
        <f t="shared" si="766"/>
        <v>1276</v>
      </c>
      <c r="B1285" s="7" t="s">
        <v>272</v>
      </c>
      <c r="C1285" s="162">
        <v>71</v>
      </c>
      <c r="D1285" s="146" t="s">
        <v>814</v>
      </c>
      <c r="E1285" s="163">
        <v>1517245</v>
      </c>
      <c r="F1285" s="133"/>
      <c r="G1285" s="28"/>
      <c r="H1285" s="153"/>
      <c r="I1285" s="163">
        <f t="shared" si="793"/>
        <v>1517245</v>
      </c>
      <c r="J1285" s="163"/>
      <c r="K1285" s="163">
        <v>261814</v>
      </c>
      <c r="L1285" s="187">
        <f t="shared" si="794"/>
        <v>1779059</v>
      </c>
      <c r="M1285" s="133"/>
      <c r="N1285" s="6"/>
      <c r="O1285" s="184"/>
      <c r="P1285" s="180">
        <f t="shared" si="795"/>
        <v>1517245</v>
      </c>
      <c r="Q1285" s="180"/>
      <c r="R1285" s="163">
        <v>261814</v>
      </c>
      <c r="S1285" s="188">
        <f t="shared" si="796"/>
        <v>1779059</v>
      </c>
      <c r="T1285" s="133"/>
      <c r="U1285" s="6"/>
      <c r="V1285" s="184"/>
      <c r="W1285" s="180">
        <f t="shared" si="797"/>
        <v>1517245</v>
      </c>
      <c r="X1285" s="321"/>
      <c r="Y1285" s="184"/>
      <c r="Z1285" s="163">
        <v>261814</v>
      </c>
      <c r="AA1285" s="184">
        <f t="shared" si="798"/>
        <v>1779059</v>
      </c>
      <c r="AB1285" s="422">
        <f t="shared" si="767"/>
        <v>1276</v>
      </c>
    </row>
    <row r="1286" spans="1:28" customFormat="1">
      <c r="A1286" s="12">
        <f t="shared" si="766"/>
        <v>1277</v>
      </c>
      <c r="B1286" s="7"/>
      <c r="C1286" s="162"/>
      <c r="D1286" s="191" t="s">
        <v>434</v>
      </c>
      <c r="E1286" s="180"/>
      <c r="F1286" s="133"/>
      <c r="G1286" s="28"/>
      <c r="H1286" s="153"/>
      <c r="I1286" s="163">
        <f t="shared" si="793"/>
        <v>0</v>
      </c>
      <c r="J1286" s="163"/>
      <c r="K1286" s="163"/>
      <c r="L1286" s="187">
        <f t="shared" si="794"/>
        <v>0</v>
      </c>
      <c r="M1286" s="133"/>
      <c r="N1286" s="6"/>
      <c r="O1286" s="184"/>
      <c r="P1286" s="180">
        <f t="shared" si="795"/>
        <v>0</v>
      </c>
      <c r="Q1286" s="180"/>
      <c r="R1286" s="180"/>
      <c r="S1286" s="188">
        <f t="shared" si="796"/>
        <v>0</v>
      </c>
      <c r="T1286" s="133"/>
      <c r="U1286" s="6"/>
      <c r="V1286" s="184"/>
      <c r="W1286" s="180">
        <f t="shared" si="797"/>
        <v>0</v>
      </c>
      <c r="X1286" s="321"/>
      <c r="Y1286" s="184"/>
      <c r="Z1286" s="180"/>
      <c r="AA1286" s="184">
        <f t="shared" si="798"/>
        <v>0</v>
      </c>
      <c r="AB1286" s="422">
        <f t="shared" si="767"/>
        <v>1277</v>
      </c>
    </row>
    <row r="1287" spans="1:28" customFormat="1">
      <c r="A1287" s="12">
        <f t="shared" ref="A1287:A1350" si="799">ROW()-9</f>
        <v>1278</v>
      </c>
      <c r="B1287" s="7"/>
      <c r="C1287" s="162"/>
      <c r="D1287" s="186" t="s">
        <v>815</v>
      </c>
      <c r="E1287" s="180"/>
      <c r="F1287" s="112"/>
      <c r="G1287" s="39"/>
      <c r="H1287" s="153"/>
      <c r="I1287" s="163">
        <f t="shared" si="793"/>
        <v>0</v>
      </c>
      <c r="J1287" s="163"/>
      <c r="K1287" s="163"/>
      <c r="L1287" s="187">
        <f t="shared" si="794"/>
        <v>0</v>
      </c>
      <c r="M1287" s="112">
        <v>102000</v>
      </c>
      <c r="N1287" s="39"/>
      <c r="O1287" s="184"/>
      <c r="P1287" s="180">
        <f t="shared" si="795"/>
        <v>102000</v>
      </c>
      <c r="Q1287" s="180"/>
      <c r="R1287" s="180"/>
      <c r="S1287" s="188">
        <f t="shared" si="796"/>
        <v>102000</v>
      </c>
      <c r="T1287" s="112">
        <v>102000</v>
      </c>
      <c r="U1287" s="39"/>
      <c r="V1287" s="184"/>
      <c r="W1287" s="180">
        <f t="shared" si="797"/>
        <v>102000</v>
      </c>
      <c r="X1287" s="321"/>
      <c r="Y1287" s="184"/>
      <c r="Z1287" s="180"/>
      <c r="AA1287" s="184">
        <f t="shared" si="798"/>
        <v>102000</v>
      </c>
      <c r="AB1287" s="422">
        <f t="shared" si="767"/>
        <v>1278</v>
      </c>
    </row>
    <row r="1288" spans="1:28" customFormat="1">
      <c r="A1288" s="12">
        <f t="shared" si="799"/>
        <v>1279</v>
      </c>
      <c r="B1288" s="7"/>
      <c r="C1288" s="162"/>
      <c r="D1288" s="186" t="s">
        <v>816</v>
      </c>
      <c r="E1288" s="180"/>
      <c r="F1288" s="112"/>
      <c r="G1288" s="39"/>
      <c r="H1288" s="153"/>
      <c r="I1288" s="163">
        <f t="shared" si="793"/>
        <v>0</v>
      </c>
      <c r="J1288" s="163"/>
      <c r="K1288" s="163"/>
      <c r="L1288" s="187">
        <f t="shared" si="794"/>
        <v>0</v>
      </c>
      <c r="M1288" s="112">
        <v>50000</v>
      </c>
      <c r="N1288" s="39"/>
      <c r="O1288" s="184"/>
      <c r="P1288" s="180">
        <f t="shared" si="795"/>
        <v>50000</v>
      </c>
      <c r="Q1288" s="180"/>
      <c r="R1288" s="180"/>
      <c r="S1288" s="188">
        <f t="shared" si="796"/>
        <v>50000</v>
      </c>
      <c r="T1288" s="112">
        <v>50000</v>
      </c>
      <c r="U1288" s="39"/>
      <c r="V1288" s="184"/>
      <c r="W1288" s="180">
        <f t="shared" si="797"/>
        <v>50000</v>
      </c>
      <c r="X1288" s="321"/>
      <c r="Y1288" s="184"/>
      <c r="Z1288" s="180"/>
      <c r="AA1288" s="184">
        <f t="shared" si="798"/>
        <v>50000</v>
      </c>
      <c r="AB1288" s="422">
        <f t="shared" si="767"/>
        <v>1279</v>
      </c>
    </row>
    <row r="1289" spans="1:28" customFormat="1">
      <c r="A1289" s="12">
        <f t="shared" si="799"/>
        <v>1280</v>
      </c>
      <c r="B1289" s="7"/>
      <c r="C1289" s="162"/>
      <c r="D1289" s="186" t="s">
        <v>817</v>
      </c>
      <c r="E1289" s="180"/>
      <c r="F1289" s="112"/>
      <c r="G1289" s="39"/>
      <c r="H1289" s="153"/>
      <c r="I1289" s="163"/>
      <c r="J1289" s="163"/>
      <c r="K1289" s="163"/>
      <c r="L1289" s="187"/>
      <c r="M1289" s="112"/>
      <c r="N1289" s="39">
        <v>400000</v>
      </c>
      <c r="O1289" s="184"/>
      <c r="P1289" s="180">
        <f t="shared" si="795"/>
        <v>400000</v>
      </c>
      <c r="Q1289" s="180"/>
      <c r="R1289" s="180"/>
      <c r="S1289" s="188">
        <f t="shared" si="796"/>
        <v>400000</v>
      </c>
      <c r="T1289" s="112"/>
      <c r="U1289" s="39">
        <v>400000</v>
      </c>
      <c r="V1289" s="184"/>
      <c r="W1289" s="180">
        <f t="shared" si="797"/>
        <v>400000</v>
      </c>
      <c r="X1289" s="321"/>
      <c r="Y1289" s="184"/>
      <c r="Z1289" s="180"/>
      <c r="AA1289" s="184">
        <f t="shared" si="798"/>
        <v>400000</v>
      </c>
      <c r="AB1289" s="422">
        <f t="shared" ref="AB1289:AB1352" si="800">A1289</f>
        <v>1280</v>
      </c>
    </row>
    <row r="1290" spans="1:28" customFormat="1">
      <c r="A1290" s="12">
        <f t="shared" si="799"/>
        <v>1281</v>
      </c>
      <c r="B1290" s="7"/>
      <c r="C1290" s="162"/>
      <c r="D1290" s="186"/>
      <c r="E1290" s="180"/>
      <c r="F1290" s="112"/>
      <c r="G1290" s="39"/>
      <c r="H1290" s="153"/>
      <c r="I1290" s="163">
        <f t="shared" si="793"/>
        <v>0</v>
      </c>
      <c r="J1290" s="163"/>
      <c r="K1290" s="163"/>
      <c r="L1290" s="187">
        <f t="shared" si="794"/>
        <v>0</v>
      </c>
      <c r="M1290" s="112"/>
      <c r="N1290" s="39"/>
      <c r="O1290" s="184"/>
      <c r="P1290" s="180">
        <f t="shared" si="795"/>
        <v>0</v>
      </c>
      <c r="Q1290" s="180"/>
      <c r="R1290" s="180"/>
      <c r="S1290" s="188">
        <f t="shared" si="796"/>
        <v>0</v>
      </c>
      <c r="T1290" s="112"/>
      <c r="U1290" s="39"/>
      <c r="V1290" s="184"/>
      <c r="W1290" s="180">
        <f t="shared" si="797"/>
        <v>0</v>
      </c>
      <c r="X1290" s="321"/>
      <c r="Y1290" s="184"/>
      <c r="Z1290" s="180"/>
      <c r="AA1290" s="184">
        <f t="shared" si="798"/>
        <v>0</v>
      </c>
      <c r="AB1290" s="422">
        <f t="shared" si="800"/>
        <v>1281</v>
      </c>
    </row>
    <row r="1291" spans="1:28" customFormat="1">
      <c r="A1291" s="12">
        <f t="shared" si="799"/>
        <v>1282</v>
      </c>
      <c r="B1291" s="7"/>
      <c r="C1291" s="162"/>
      <c r="D1291" s="190" t="s">
        <v>575</v>
      </c>
      <c r="E1291" s="180"/>
      <c r="F1291" s="112"/>
      <c r="G1291" s="39"/>
      <c r="H1291" s="153"/>
      <c r="I1291" s="163">
        <f t="shared" si="793"/>
        <v>0</v>
      </c>
      <c r="J1291" s="163"/>
      <c r="K1291" s="163"/>
      <c r="L1291" s="187">
        <f t="shared" si="794"/>
        <v>0</v>
      </c>
      <c r="M1291" s="112"/>
      <c r="N1291" s="39"/>
      <c r="O1291" s="184"/>
      <c r="P1291" s="180">
        <f t="shared" si="795"/>
        <v>0</v>
      </c>
      <c r="Q1291" s="180"/>
      <c r="R1291" s="180"/>
      <c r="S1291" s="188">
        <f t="shared" si="796"/>
        <v>0</v>
      </c>
      <c r="T1291" s="112"/>
      <c r="U1291" s="39"/>
      <c r="V1291" s="184"/>
      <c r="W1291" s="180">
        <f t="shared" si="797"/>
        <v>0</v>
      </c>
      <c r="X1291" s="321"/>
      <c r="Y1291" s="184"/>
      <c r="Z1291" s="180"/>
      <c r="AA1291" s="184">
        <f t="shared" si="798"/>
        <v>0</v>
      </c>
      <c r="AB1291" s="422">
        <f t="shared" si="800"/>
        <v>1282</v>
      </c>
    </row>
    <row r="1292" spans="1:28" customFormat="1">
      <c r="A1292" s="12">
        <f t="shared" si="799"/>
        <v>1283</v>
      </c>
      <c r="B1292" s="7"/>
      <c r="C1292" s="162"/>
      <c r="D1292" s="228"/>
      <c r="E1292" s="180"/>
      <c r="F1292" s="112"/>
      <c r="G1292" s="39"/>
      <c r="H1292" s="153"/>
      <c r="I1292" s="163">
        <f t="shared" si="793"/>
        <v>0</v>
      </c>
      <c r="J1292" s="163"/>
      <c r="K1292" s="163"/>
      <c r="L1292" s="187">
        <f t="shared" si="794"/>
        <v>0</v>
      </c>
      <c r="M1292" s="112"/>
      <c r="N1292" s="39"/>
      <c r="O1292" s="184"/>
      <c r="P1292" s="180">
        <f t="shared" si="795"/>
        <v>0</v>
      </c>
      <c r="Q1292" s="180"/>
      <c r="R1292" s="180"/>
      <c r="S1292" s="188">
        <f t="shared" si="796"/>
        <v>0</v>
      </c>
      <c r="T1292" s="112"/>
      <c r="U1292" s="39"/>
      <c r="V1292" s="184"/>
      <c r="W1292" s="180">
        <f t="shared" si="797"/>
        <v>0</v>
      </c>
      <c r="X1292" s="321"/>
      <c r="Y1292" s="184"/>
      <c r="Z1292" s="180"/>
      <c r="AA1292" s="184">
        <f t="shared" si="798"/>
        <v>0</v>
      </c>
      <c r="AB1292" s="422">
        <f t="shared" si="800"/>
        <v>1283</v>
      </c>
    </row>
    <row r="1293" spans="1:28" s="1" customFormat="1">
      <c r="A1293" s="12">
        <f t="shared" si="799"/>
        <v>1284</v>
      </c>
      <c r="B1293" s="7"/>
      <c r="C1293" s="7"/>
      <c r="D1293" s="54" t="s">
        <v>40</v>
      </c>
      <c r="E1293" s="314"/>
      <c r="F1293" s="488">
        <f t="shared" ref="F1293:L1293" si="801">SUBTOTAL(9,F1286:F1292)</f>
        <v>0</v>
      </c>
      <c r="G1293" s="55">
        <f t="shared" si="801"/>
        <v>0</v>
      </c>
      <c r="H1293" s="285">
        <f t="shared" si="801"/>
        <v>0</v>
      </c>
      <c r="I1293" s="504">
        <f t="shared" si="801"/>
        <v>0</v>
      </c>
      <c r="J1293" s="504">
        <f t="shared" si="801"/>
        <v>0</v>
      </c>
      <c r="K1293" s="504">
        <f t="shared" si="801"/>
        <v>0</v>
      </c>
      <c r="L1293" s="56">
        <f t="shared" si="801"/>
        <v>0</v>
      </c>
      <c r="M1293" s="488">
        <f t="shared" ref="M1293:S1293" si="802">SUBTOTAL(9,M1286:M1292)</f>
        <v>152000</v>
      </c>
      <c r="N1293" s="55">
        <f t="shared" si="802"/>
        <v>400000</v>
      </c>
      <c r="O1293" s="285">
        <f t="shared" si="802"/>
        <v>0</v>
      </c>
      <c r="P1293" s="504">
        <f t="shared" si="802"/>
        <v>552000</v>
      </c>
      <c r="Q1293" s="504">
        <f t="shared" si="802"/>
        <v>0</v>
      </c>
      <c r="R1293" s="504">
        <f t="shared" si="802"/>
        <v>0</v>
      </c>
      <c r="S1293" s="56">
        <f t="shared" si="802"/>
        <v>552000</v>
      </c>
      <c r="T1293" s="488">
        <f>SUBTOTAL(9,T1286:T1292)</f>
        <v>152000</v>
      </c>
      <c r="U1293" s="55">
        <f>SUBTOTAL(9,U1286:U1292)</f>
        <v>400000</v>
      </c>
      <c r="V1293" s="285">
        <f>SUBTOTAL(9,V1286:V1292)</f>
        <v>0</v>
      </c>
      <c r="W1293" s="504">
        <f>SUBTOTAL(9,W1286:W1292)</f>
        <v>552000</v>
      </c>
      <c r="X1293" s="492">
        <f>SUBTOTAL(9,X1286:X1292)</f>
        <v>0</v>
      </c>
      <c r="Y1293" s="478"/>
      <c r="Z1293" s="504">
        <f>SUBTOTAL(9,Z1286:Z1292)</f>
        <v>0</v>
      </c>
      <c r="AA1293" s="478">
        <f>SUBTOTAL(9,AA1286:AA1292)</f>
        <v>552000</v>
      </c>
      <c r="AB1293" s="422">
        <f t="shared" si="800"/>
        <v>1284</v>
      </c>
    </row>
    <row r="1294" spans="1:28" s="1" customFormat="1" ht="15.6" thickBot="1">
      <c r="A1294" s="12">
        <f t="shared" si="799"/>
        <v>1285</v>
      </c>
      <c r="B1294" s="22"/>
      <c r="C1294" s="22"/>
      <c r="D1294" s="23" t="s">
        <v>273</v>
      </c>
      <c r="E1294" s="303"/>
      <c r="F1294" s="476">
        <f>SUBTOTAL(9,F1284:F1293,$E1285:$E1285)</f>
        <v>1517245</v>
      </c>
      <c r="G1294" s="577"/>
      <c r="H1294" s="571"/>
      <c r="I1294" s="315">
        <f>SUBTOTAL(9,I1284:I1293)</f>
        <v>1517245</v>
      </c>
      <c r="J1294" s="315">
        <f>SUBTOTAL(9,J1284:J1293)</f>
        <v>0</v>
      </c>
      <c r="K1294" s="315">
        <f>SUBTOTAL(9,K1284:K1293)</f>
        <v>261814</v>
      </c>
      <c r="L1294" s="561">
        <f>SUBTOTAL(9,L1284:L1293)</f>
        <v>1779059</v>
      </c>
      <c r="M1294" s="476">
        <f>SUBTOTAL(9,M1284:M1293,$E1285:$E1285)</f>
        <v>1669245</v>
      </c>
      <c r="N1294" s="577"/>
      <c r="O1294" s="571"/>
      <c r="P1294" s="315">
        <f>SUBTOTAL(9,P1284:P1293)</f>
        <v>2069245</v>
      </c>
      <c r="Q1294" s="315">
        <f>SUBTOTAL(9,Q1284:Q1293)</f>
        <v>0</v>
      </c>
      <c r="R1294" s="315">
        <f>SUBTOTAL(9,R1284:R1293)</f>
        <v>261814</v>
      </c>
      <c r="S1294" s="561">
        <f>SUBTOTAL(9,S1284:S1293)</f>
        <v>2331059</v>
      </c>
      <c r="T1294" s="476">
        <f>SUBTOTAL(9,T1284:T1293,$E1285:$E1285)</f>
        <v>1669245</v>
      </c>
      <c r="U1294" s="386"/>
      <c r="V1294" s="477"/>
      <c r="W1294" s="315">
        <f>SUBTOTAL(9,W1284:W1293)</f>
        <v>2069245</v>
      </c>
      <c r="X1294" s="521">
        <f>SUBTOTAL(9,X1284:X1293)</f>
        <v>0</v>
      </c>
      <c r="Y1294" s="522"/>
      <c r="Z1294" s="534">
        <f>SUBTOTAL(9,Z1284:Z1293)</f>
        <v>261814</v>
      </c>
      <c r="AA1294" s="522">
        <f>SUBTOTAL(9,AA1284:AA1293)</f>
        <v>2331059</v>
      </c>
      <c r="AB1294" s="422">
        <f t="shared" si="800"/>
        <v>1285</v>
      </c>
    </row>
    <row r="1295" spans="1:28" s="1" customFormat="1" ht="15.6" thickTop="1">
      <c r="A1295" s="12">
        <f t="shared" si="799"/>
        <v>1286</v>
      </c>
      <c r="B1295" s="7"/>
      <c r="C1295" s="7"/>
      <c r="D1295" s="25"/>
      <c r="E1295" s="304"/>
      <c r="F1295" s="425"/>
      <c r="G1295" s="26"/>
      <c r="H1295" s="424"/>
      <c r="I1295" s="117">
        <f>SUM($E1295,F1295:H1295)</f>
        <v>0</v>
      </c>
      <c r="J1295" s="304"/>
      <c r="K1295" s="304"/>
      <c r="L1295" s="27">
        <f t="shared" ref="L1295:L1303" si="803">SUM(I1295:K1295)</f>
        <v>0</v>
      </c>
      <c r="M1295" s="425"/>
      <c r="N1295" s="26"/>
      <c r="O1295" s="424"/>
      <c r="P1295" s="117">
        <f>SUM($E1295,M1295:O1295)</f>
        <v>0</v>
      </c>
      <c r="Q1295" s="304"/>
      <c r="R1295" s="304"/>
      <c r="S1295" s="27">
        <f t="shared" ref="S1295:S1303" si="804">SUM(P1295:R1295)</f>
        <v>0</v>
      </c>
      <c r="T1295" s="425"/>
      <c r="U1295" s="26"/>
      <c r="V1295" s="424"/>
      <c r="W1295" s="117">
        <f t="shared" ref="W1295:W1303" si="805">SUM($E1295,T1295:V1295)</f>
        <v>0</v>
      </c>
      <c r="X1295" s="426"/>
      <c r="Y1295" s="424"/>
      <c r="Z1295" s="304"/>
      <c r="AA1295" s="424">
        <f t="shared" ref="AA1295:AA1303" si="806">SUM(W1295:Z1295)</f>
        <v>0</v>
      </c>
      <c r="AB1295" s="422">
        <f t="shared" si="800"/>
        <v>1286</v>
      </c>
    </row>
    <row r="1296" spans="1:28" customFormat="1">
      <c r="A1296" s="12">
        <f t="shared" si="799"/>
        <v>1287</v>
      </c>
      <c r="B1296" s="7" t="s">
        <v>274</v>
      </c>
      <c r="C1296" s="162">
        <v>72</v>
      </c>
      <c r="D1296" s="146" t="s">
        <v>275</v>
      </c>
      <c r="E1296" s="180"/>
      <c r="F1296" s="133"/>
      <c r="G1296" s="28"/>
      <c r="H1296" s="153"/>
      <c r="I1296" s="163">
        <f t="shared" ref="I1296" si="807">SUM($E1296,F1296:H1296)</f>
        <v>0</v>
      </c>
      <c r="J1296" s="163"/>
      <c r="K1296" s="163">
        <v>5688938</v>
      </c>
      <c r="L1296" s="187">
        <f t="shared" ref="L1296" si="808">SUM(I1296:K1296)</f>
        <v>5688938</v>
      </c>
      <c r="M1296" s="133"/>
      <c r="N1296" s="6"/>
      <c r="O1296" s="184"/>
      <c r="P1296" s="180">
        <f t="shared" ref="P1296" si="809">SUM($E1296,M1296:O1296)</f>
        <v>0</v>
      </c>
      <c r="Q1296" s="180"/>
      <c r="R1296" s="163">
        <v>5688938</v>
      </c>
      <c r="S1296" s="188">
        <f t="shared" ref="S1296" si="810">SUM(P1296:R1296)</f>
        <v>5688938</v>
      </c>
      <c r="T1296" s="133"/>
      <c r="U1296" s="6"/>
      <c r="V1296" s="184"/>
      <c r="W1296" s="180">
        <f t="shared" si="805"/>
        <v>0</v>
      </c>
      <c r="X1296" s="321"/>
      <c r="Y1296" s="184"/>
      <c r="Z1296" s="163">
        <v>5688938</v>
      </c>
      <c r="AA1296" s="184">
        <f t="shared" si="806"/>
        <v>5688938</v>
      </c>
      <c r="AB1296" s="422">
        <f t="shared" si="800"/>
        <v>1287</v>
      </c>
    </row>
    <row r="1297" spans="1:28" s="1" customFormat="1">
      <c r="A1297" s="12">
        <f t="shared" si="799"/>
        <v>1288</v>
      </c>
      <c r="B1297" s="7"/>
      <c r="C1297" s="7"/>
      <c r="D1297" s="53" t="s">
        <v>75</v>
      </c>
      <c r="E1297" s="117"/>
      <c r="F1297" s="112"/>
      <c r="G1297" s="39"/>
      <c r="H1297" s="363"/>
      <c r="I1297" s="117">
        <f>SUM($E1297,F1297:H1297)</f>
        <v>0</v>
      </c>
      <c r="J1297" s="117"/>
      <c r="K1297" s="117"/>
      <c r="L1297" s="15">
        <f t="shared" si="803"/>
        <v>0</v>
      </c>
      <c r="M1297" s="112"/>
      <c r="N1297" s="39"/>
      <c r="O1297" s="363"/>
      <c r="P1297" s="117">
        <f>SUM($E1297,M1297:O1297)</f>
        <v>0</v>
      </c>
      <c r="Q1297" s="117"/>
      <c r="R1297" s="117"/>
      <c r="S1297" s="15">
        <f t="shared" si="804"/>
        <v>0</v>
      </c>
      <c r="T1297" s="112"/>
      <c r="U1297" s="39"/>
      <c r="V1297" s="363"/>
      <c r="W1297" s="117">
        <f t="shared" si="805"/>
        <v>0</v>
      </c>
      <c r="X1297" s="111"/>
      <c r="Y1297" s="363"/>
      <c r="Z1297" s="117"/>
      <c r="AA1297" s="363">
        <f t="shared" si="806"/>
        <v>0</v>
      </c>
      <c r="AB1297" s="422">
        <f t="shared" si="800"/>
        <v>1288</v>
      </c>
    </row>
    <row r="1298" spans="1:28" s="1" customFormat="1">
      <c r="A1298" s="12">
        <f t="shared" si="799"/>
        <v>1289</v>
      </c>
      <c r="B1298" s="7"/>
      <c r="C1298" s="7"/>
      <c r="D1298" s="53"/>
      <c r="E1298" s="117"/>
      <c r="F1298" s="112"/>
      <c r="G1298" s="39"/>
      <c r="H1298" s="363"/>
      <c r="I1298" s="117"/>
      <c r="J1298" s="117"/>
      <c r="K1298" s="117"/>
      <c r="L1298" s="15"/>
      <c r="M1298" s="112"/>
      <c r="N1298" s="39"/>
      <c r="O1298" s="363"/>
      <c r="P1298" s="117"/>
      <c r="Q1298" s="117"/>
      <c r="R1298" s="117"/>
      <c r="S1298" s="15"/>
      <c r="T1298" s="112"/>
      <c r="U1298" s="39"/>
      <c r="V1298" s="363"/>
      <c r="W1298" s="117">
        <f t="shared" si="805"/>
        <v>0</v>
      </c>
      <c r="X1298" s="111"/>
      <c r="Y1298" s="363"/>
      <c r="Z1298" s="117"/>
      <c r="AA1298" s="363">
        <f t="shared" si="806"/>
        <v>0</v>
      </c>
      <c r="AB1298" s="422">
        <f t="shared" si="800"/>
        <v>1289</v>
      </c>
    </row>
    <row r="1299" spans="1:28" s="1" customFormat="1">
      <c r="A1299" s="12">
        <f t="shared" si="799"/>
        <v>1290</v>
      </c>
      <c r="B1299" s="7"/>
      <c r="C1299" s="7"/>
      <c r="D1299" s="42"/>
      <c r="E1299" s="117"/>
      <c r="F1299" s="112"/>
      <c r="G1299" s="39"/>
      <c r="H1299" s="363"/>
      <c r="I1299" s="117">
        <f>SUM($E1299,F1299:H1299)</f>
        <v>0</v>
      </c>
      <c r="J1299" s="117"/>
      <c r="K1299" s="117"/>
      <c r="L1299" s="15">
        <f t="shared" si="803"/>
        <v>0</v>
      </c>
      <c r="M1299" s="112"/>
      <c r="N1299" s="39"/>
      <c r="O1299" s="363"/>
      <c r="P1299" s="117">
        <f>SUM($E1299,M1299:O1299)</f>
        <v>0</v>
      </c>
      <c r="Q1299" s="117"/>
      <c r="R1299" s="117"/>
      <c r="S1299" s="15">
        <f t="shared" si="804"/>
        <v>0</v>
      </c>
      <c r="T1299" s="112"/>
      <c r="U1299" s="39"/>
      <c r="V1299" s="363"/>
      <c r="W1299" s="117">
        <f t="shared" si="805"/>
        <v>0</v>
      </c>
      <c r="X1299" s="111"/>
      <c r="Y1299" s="363"/>
      <c r="Z1299" s="117"/>
      <c r="AA1299" s="363">
        <f t="shared" si="806"/>
        <v>0</v>
      </c>
      <c r="AB1299" s="422">
        <f t="shared" si="800"/>
        <v>1290</v>
      </c>
    </row>
    <row r="1300" spans="1:28" s="1" customFormat="1">
      <c r="A1300" s="12">
        <f t="shared" si="799"/>
        <v>1291</v>
      </c>
      <c r="B1300" s="7"/>
      <c r="C1300" s="7"/>
      <c r="D1300" s="53" t="s">
        <v>63</v>
      </c>
      <c r="E1300" s="117"/>
      <c r="F1300" s="112"/>
      <c r="G1300" s="39"/>
      <c r="H1300" s="363"/>
      <c r="I1300" s="117">
        <f>SUM($E1300,F1300:H1300)</f>
        <v>0</v>
      </c>
      <c r="J1300" s="117"/>
      <c r="K1300" s="117"/>
      <c r="L1300" s="15">
        <f t="shared" si="803"/>
        <v>0</v>
      </c>
      <c r="M1300" s="112"/>
      <c r="N1300" s="39"/>
      <c r="O1300" s="363"/>
      <c r="P1300" s="117">
        <f>SUM($E1300,M1300:O1300)</f>
        <v>0</v>
      </c>
      <c r="Q1300" s="117"/>
      <c r="R1300" s="117"/>
      <c r="S1300" s="15">
        <f t="shared" si="804"/>
        <v>0</v>
      </c>
      <c r="T1300" s="112"/>
      <c r="U1300" s="39"/>
      <c r="V1300" s="363"/>
      <c r="W1300" s="117">
        <f t="shared" si="805"/>
        <v>0</v>
      </c>
      <c r="X1300" s="111"/>
      <c r="Y1300" s="363"/>
      <c r="Z1300" s="117"/>
      <c r="AA1300" s="363">
        <f t="shared" si="806"/>
        <v>0</v>
      </c>
      <c r="AB1300" s="422">
        <f t="shared" si="800"/>
        <v>1291</v>
      </c>
    </row>
    <row r="1301" spans="1:28" customFormat="1">
      <c r="A1301" s="12">
        <f t="shared" si="799"/>
        <v>1292</v>
      </c>
      <c r="B1301" s="7"/>
      <c r="C1301" s="162"/>
      <c r="D1301" s="158" t="s">
        <v>818</v>
      </c>
      <c r="E1301" s="180"/>
      <c r="F1301" s="112"/>
      <c r="G1301" s="39"/>
      <c r="H1301" s="153"/>
      <c r="I1301" s="163">
        <f t="shared" ref="I1301:I1302" si="811">SUM($E1301,F1301:H1301)</f>
        <v>0</v>
      </c>
      <c r="J1301" s="163"/>
      <c r="K1301" s="163">
        <v>132914</v>
      </c>
      <c r="L1301" s="187">
        <f t="shared" ref="L1301:L1302" si="812">SUM(I1301:K1301)</f>
        <v>132914</v>
      </c>
      <c r="M1301" s="112"/>
      <c r="N1301" s="39"/>
      <c r="O1301" s="184"/>
      <c r="P1301" s="180">
        <f t="shared" ref="P1301:P1302" si="813">SUM($E1301,M1301:O1301)</f>
        <v>0</v>
      </c>
      <c r="Q1301" s="180"/>
      <c r="R1301" s="163">
        <v>132914</v>
      </c>
      <c r="S1301" s="188">
        <f t="shared" ref="S1301:S1302" si="814">SUM(P1301:R1301)</f>
        <v>132914</v>
      </c>
      <c r="T1301" s="112"/>
      <c r="U1301" s="39"/>
      <c r="V1301" s="184"/>
      <c r="W1301" s="180">
        <f t="shared" si="805"/>
        <v>0</v>
      </c>
      <c r="X1301" s="321"/>
      <c r="Y1301" s="184"/>
      <c r="Z1301" s="163">
        <v>132914</v>
      </c>
      <c r="AA1301" s="184">
        <f t="shared" si="806"/>
        <v>132914</v>
      </c>
      <c r="AB1301" s="422">
        <f t="shared" si="800"/>
        <v>1292</v>
      </c>
    </row>
    <row r="1302" spans="1:28" customFormat="1">
      <c r="A1302" s="12">
        <f t="shared" si="799"/>
        <v>1293</v>
      </c>
      <c r="B1302" s="7"/>
      <c r="C1302" s="162"/>
      <c r="D1302" s="158" t="s">
        <v>425</v>
      </c>
      <c r="E1302" s="180"/>
      <c r="F1302" s="112"/>
      <c r="G1302" s="39"/>
      <c r="H1302" s="153"/>
      <c r="I1302" s="163">
        <f t="shared" si="811"/>
        <v>0</v>
      </c>
      <c r="J1302" s="163"/>
      <c r="K1302" s="163">
        <v>529834</v>
      </c>
      <c r="L1302" s="187">
        <f t="shared" si="812"/>
        <v>529834</v>
      </c>
      <c r="M1302" s="112"/>
      <c r="N1302" s="39"/>
      <c r="O1302" s="184"/>
      <c r="P1302" s="180">
        <f t="shared" si="813"/>
        <v>0</v>
      </c>
      <c r="Q1302" s="180"/>
      <c r="R1302" s="163">
        <v>529834</v>
      </c>
      <c r="S1302" s="188">
        <f t="shared" si="814"/>
        <v>529834</v>
      </c>
      <c r="T1302" s="112"/>
      <c r="U1302" s="39"/>
      <c r="V1302" s="184"/>
      <c r="W1302" s="180">
        <f t="shared" si="805"/>
        <v>0</v>
      </c>
      <c r="X1302" s="321"/>
      <c r="Y1302" s="184"/>
      <c r="Z1302" s="163">
        <v>529834</v>
      </c>
      <c r="AA1302" s="184">
        <f t="shared" si="806"/>
        <v>529834</v>
      </c>
      <c r="AB1302" s="422">
        <f t="shared" si="800"/>
        <v>1293</v>
      </c>
    </row>
    <row r="1303" spans="1:28" s="1" customFormat="1">
      <c r="A1303" s="12">
        <f t="shared" si="799"/>
        <v>1294</v>
      </c>
      <c r="B1303" s="7"/>
      <c r="C1303" s="7"/>
      <c r="D1303" s="54"/>
      <c r="E1303" s="314"/>
      <c r="F1303" s="110"/>
      <c r="G1303" s="57"/>
      <c r="H1303" s="489"/>
      <c r="I1303" s="117">
        <f>SUM($E1303,F1303:H1303)</f>
        <v>0</v>
      </c>
      <c r="J1303" s="314"/>
      <c r="K1303" s="314"/>
      <c r="L1303" s="15">
        <f t="shared" si="803"/>
        <v>0</v>
      </c>
      <c r="M1303" s="110"/>
      <c r="N1303" s="57"/>
      <c r="O1303" s="489"/>
      <c r="P1303" s="117">
        <f>SUM($E1303,M1303:O1303)</f>
        <v>0</v>
      </c>
      <c r="Q1303" s="314"/>
      <c r="R1303" s="314"/>
      <c r="S1303" s="15">
        <f t="shared" si="804"/>
        <v>0</v>
      </c>
      <c r="T1303" s="110"/>
      <c r="U1303" s="57"/>
      <c r="V1303" s="489"/>
      <c r="W1303" s="117">
        <f t="shared" si="805"/>
        <v>0</v>
      </c>
      <c r="X1303" s="520"/>
      <c r="Y1303" s="489"/>
      <c r="Z1303" s="314"/>
      <c r="AA1303" s="363">
        <f t="shared" si="806"/>
        <v>0</v>
      </c>
      <c r="AB1303" s="422">
        <f t="shared" si="800"/>
        <v>1294</v>
      </c>
    </row>
    <row r="1304" spans="1:28" s="1" customFormat="1">
      <c r="A1304" s="12">
        <f t="shared" si="799"/>
        <v>1295</v>
      </c>
      <c r="B1304" s="7"/>
      <c r="C1304" s="7"/>
      <c r="D1304" s="54" t="s">
        <v>40</v>
      </c>
      <c r="E1304" s="314"/>
      <c r="F1304" s="488">
        <f t="shared" ref="F1304:V1304" si="815">SUBTOTAL(9,F1297:F1303)</f>
        <v>0</v>
      </c>
      <c r="G1304" s="55">
        <f t="shared" si="815"/>
        <v>0</v>
      </c>
      <c r="H1304" s="285">
        <f t="shared" si="815"/>
        <v>0</v>
      </c>
      <c r="I1304" s="504">
        <f t="shared" si="815"/>
        <v>0</v>
      </c>
      <c r="J1304" s="504">
        <f t="shared" si="815"/>
        <v>0</v>
      </c>
      <c r="K1304" s="504">
        <f t="shared" si="815"/>
        <v>662748</v>
      </c>
      <c r="L1304" s="56">
        <f t="shared" si="815"/>
        <v>662748</v>
      </c>
      <c r="M1304" s="488">
        <f t="shared" si="815"/>
        <v>0</v>
      </c>
      <c r="N1304" s="55">
        <f t="shared" si="815"/>
        <v>0</v>
      </c>
      <c r="O1304" s="285">
        <f t="shared" si="815"/>
        <v>0</v>
      </c>
      <c r="P1304" s="504">
        <f t="shared" si="815"/>
        <v>0</v>
      </c>
      <c r="Q1304" s="504">
        <f t="shared" si="815"/>
        <v>0</v>
      </c>
      <c r="R1304" s="504">
        <f t="shared" si="815"/>
        <v>662748</v>
      </c>
      <c r="S1304" s="56">
        <f t="shared" si="815"/>
        <v>662748</v>
      </c>
      <c r="T1304" s="488">
        <f t="shared" si="815"/>
        <v>0</v>
      </c>
      <c r="U1304" s="55">
        <f t="shared" si="815"/>
        <v>0</v>
      </c>
      <c r="V1304" s="285">
        <f t="shared" si="815"/>
        <v>0</v>
      </c>
      <c r="W1304" s="504">
        <f>SUBTOTAL(9,W1297:W1303)</f>
        <v>0</v>
      </c>
      <c r="X1304" s="492">
        <f>SUBTOTAL(9,X1297:X1303)</f>
        <v>0</v>
      </c>
      <c r="Y1304" s="478"/>
      <c r="Z1304" s="504">
        <f>SUBTOTAL(9,Z1297:Z1303)</f>
        <v>662748</v>
      </c>
      <c r="AA1304" s="478">
        <f>SUBTOTAL(9,AA1297:AA1303)</f>
        <v>662748</v>
      </c>
      <c r="AB1304" s="422">
        <f t="shared" si="800"/>
        <v>1295</v>
      </c>
    </row>
    <row r="1305" spans="1:28" s="1" customFormat="1" ht="15.6" thickBot="1">
      <c r="A1305" s="12">
        <f t="shared" si="799"/>
        <v>1296</v>
      </c>
      <c r="B1305" s="22"/>
      <c r="C1305" s="22"/>
      <c r="D1305" s="23" t="s">
        <v>276</v>
      </c>
      <c r="E1305" s="303"/>
      <c r="F1305" s="476">
        <f>SUBTOTAL(9,F1295:F1304,$E1296)</f>
        <v>0</v>
      </c>
      <c r="G1305" s="561"/>
      <c r="H1305" s="571"/>
      <c r="I1305" s="315">
        <f>SUBTOTAL(9,I1295:I1304)</f>
        <v>0</v>
      </c>
      <c r="J1305" s="315">
        <f>SUBTOTAL(9,J1295:J1304)</f>
        <v>0</v>
      </c>
      <c r="K1305" s="315">
        <f>SUBTOTAL(9,K1295:K1304)</f>
        <v>6351686</v>
      </c>
      <c r="L1305" s="561">
        <f>SUBTOTAL(9,L1295:L1304)</f>
        <v>6351686</v>
      </c>
      <c r="M1305" s="476">
        <f>SUBTOTAL(9,M1295:M1304,$E1296)</f>
        <v>0</v>
      </c>
      <c r="N1305" s="561"/>
      <c r="O1305" s="571"/>
      <c r="P1305" s="315">
        <f>SUBTOTAL(9,P1295:P1304)</f>
        <v>0</v>
      </c>
      <c r="Q1305" s="315">
        <f>SUBTOTAL(9,Q1295:Q1304)</f>
        <v>0</v>
      </c>
      <c r="R1305" s="315">
        <f>SUBTOTAL(9,R1295:R1304)</f>
        <v>6351686</v>
      </c>
      <c r="S1305" s="561">
        <f>SUBTOTAL(9,S1295:S1304)</f>
        <v>6351686</v>
      </c>
      <c r="T1305" s="476">
        <f>SUBTOTAL(9,T1295:T1304,$E1296)</f>
        <v>0</v>
      </c>
      <c r="U1305" s="387"/>
      <c r="V1305" s="477"/>
      <c r="W1305" s="315">
        <f>SUBTOTAL(9,W1295:W1304)</f>
        <v>0</v>
      </c>
      <c r="X1305" s="521">
        <f>SUBTOTAL(9,X1295:X1304)</f>
        <v>0</v>
      </c>
      <c r="Y1305" s="522"/>
      <c r="Z1305" s="534">
        <f>SUBTOTAL(9,Z1295:Z1304)</f>
        <v>6351686</v>
      </c>
      <c r="AA1305" s="522">
        <f>SUBTOTAL(9,AA1295:AA1304)</f>
        <v>6351686</v>
      </c>
      <c r="AB1305" s="422">
        <f t="shared" si="800"/>
        <v>1296</v>
      </c>
    </row>
    <row r="1306" spans="1:28" s="1" customFormat="1" ht="15.6" thickTop="1">
      <c r="A1306" s="12">
        <f t="shared" si="799"/>
        <v>1297</v>
      </c>
      <c r="B1306" s="7"/>
      <c r="C1306" s="7"/>
      <c r="D1306" s="25"/>
      <c r="E1306" s="304"/>
      <c r="F1306" s="425"/>
      <c r="G1306" s="26"/>
      <c r="H1306" s="424"/>
      <c r="I1306" s="117">
        <f>SUM($E1306,F1306:H1306)</f>
        <v>0</v>
      </c>
      <c r="J1306" s="304"/>
      <c r="K1306" s="304"/>
      <c r="L1306" s="27">
        <f>SUM(I1306:K1306)</f>
        <v>0</v>
      </c>
      <c r="M1306" s="425"/>
      <c r="N1306" s="26"/>
      <c r="O1306" s="424"/>
      <c r="P1306" s="117">
        <f>SUM($E1306,M1306:O1306)</f>
        <v>0</v>
      </c>
      <c r="Q1306" s="304"/>
      <c r="R1306" s="304"/>
      <c r="S1306" s="27">
        <f>SUM(P1306:R1306)</f>
        <v>0</v>
      </c>
      <c r="T1306" s="425"/>
      <c r="U1306" s="26"/>
      <c r="V1306" s="424"/>
      <c r="W1306" s="117">
        <f t="shared" ref="W1306:W1313" si="816">SUM($E1306,T1306:V1306)</f>
        <v>0</v>
      </c>
      <c r="X1306" s="426"/>
      <c r="Y1306" s="424"/>
      <c r="Z1306" s="304"/>
      <c r="AA1306" s="424">
        <f t="shared" ref="AA1306:AA1313" si="817">SUM(W1306:Z1306)</f>
        <v>0</v>
      </c>
      <c r="AB1306" s="422">
        <f t="shared" si="800"/>
        <v>1297</v>
      </c>
    </row>
    <row r="1307" spans="1:28" customFormat="1">
      <c r="A1307" s="12">
        <f t="shared" si="799"/>
        <v>1298</v>
      </c>
      <c r="B1307" s="7" t="s">
        <v>277</v>
      </c>
      <c r="C1307" s="162">
        <v>73</v>
      </c>
      <c r="D1307" s="146" t="s">
        <v>278</v>
      </c>
      <c r="E1307" s="180"/>
      <c r="F1307" s="133"/>
      <c r="G1307" s="28"/>
      <c r="H1307" s="153"/>
      <c r="I1307" s="163">
        <f t="shared" ref="I1307:I1308" si="818">SUM($E1307,F1307:H1307)</f>
        <v>0</v>
      </c>
      <c r="J1307" s="163">
        <v>886960</v>
      </c>
      <c r="K1307" s="163">
        <v>14579879</v>
      </c>
      <c r="L1307" s="187">
        <f t="shared" ref="L1307:L1308" si="819">SUM(I1307:K1307)</f>
        <v>15466839</v>
      </c>
      <c r="M1307" s="133"/>
      <c r="N1307" s="6"/>
      <c r="O1307" s="184"/>
      <c r="P1307" s="180">
        <f t="shared" ref="P1307:P1308" si="820">SUM($E1307,M1307:O1307)</f>
        <v>0</v>
      </c>
      <c r="Q1307" s="163">
        <v>886960</v>
      </c>
      <c r="R1307" s="163">
        <v>14579879</v>
      </c>
      <c r="S1307" s="188">
        <f t="shared" ref="S1307:S1308" si="821">SUM(P1307:R1307)</f>
        <v>15466839</v>
      </c>
      <c r="T1307" s="133"/>
      <c r="U1307" s="6"/>
      <c r="V1307" s="184"/>
      <c r="W1307" s="180">
        <f t="shared" si="816"/>
        <v>0</v>
      </c>
      <c r="X1307" s="149">
        <v>886960</v>
      </c>
      <c r="Y1307" s="153"/>
      <c r="Z1307" s="163">
        <v>14579879</v>
      </c>
      <c r="AA1307" s="184">
        <f t="shared" si="817"/>
        <v>15466839</v>
      </c>
      <c r="AB1307" s="422">
        <f t="shared" si="800"/>
        <v>1298</v>
      </c>
    </row>
    <row r="1308" spans="1:28" customFormat="1">
      <c r="A1308" s="12">
        <f t="shared" si="799"/>
        <v>1299</v>
      </c>
      <c r="B1308" s="7"/>
      <c r="C1308" s="162"/>
      <c r="D1308" s="229" t="s">
        <v>716</v>
      </c>
      <c r="E1308" s="180"/>
      <c r="F1308" s="133"/>
      <c r="G1308" s="28"/>
      <c r="H1308" s="153"/>
      <c r="I1308" s="163">
        <f t="shared" si="818"/>
        <v>0</v>
      </c>
      <c r="J1308" s="163"/>
      <c r="K1308" s="163"/>
      <c r="L1308" s="187">
        <f t="shared" si="819"/>
        <v>0</v>
      </c>
      <c r="M1308" s="133"/>
      <c r="N1308" s="6"/>
      <c r="O1308" s="184"/>
      <c r="P1308" s="180">
        <f t="shared" si="820"/>
        <v>0</v>
      </c>
      <c r="Q1308" s="180"/>
      <c r="R1308" s="180"/>
      <c r="S1308" s="188">
        <f t="shared" si="821"/>
        <v>0</v>
      </c>
      <c r="T1308" s="133"/>
      <c r="U1308" s="6"/>
      <c r="V1308" s="184"/>
      <c r="W1308" s="180">
        <f t="shared" si="816"/>
        <v>0</v>
      </c>
      <c r="X1308" s="321"/>
      <c r="Y1308" s="184"/>
      <c r="Z1308" s="180"/>
      <c r="AA1308" s="184">
        <f t="shared" si="817"/>
        <v>0</v>
      </c>
      <c r="AB1308" s="422">
        <f t="shared" si="800"/>
        <v>1299</v>
      </c>
    </row>
    <row r="1309" spans="1:28" customFormat="1">
      <c r="A1309" s="12">
        <f t="shared" si="799"/>
        <v>1300</v>
      </c>
      <c r="B1309" s="7"/>
      <c r="C1309" s="162"/>
      <c r="D1309" s="230" t="s">
        <v>464</v>
      </c>
      <c r="E1309" s="180"/>
      <c r="F1309" s="133"/>
      <c r="G1309" s="28"/>
      <c r="H1309" s="153"/>
      <c r="I1309" s="163"/>
      <c r="J1309" s="163"/>
      <c r="K1309" s="163"/>
      <c r="L1309" s="187"/>
      <c r="M1309" s="133"/>
      <c r="N1309" s="6"/>
      <c r="O1309" s="184"/>
      <c r="P1309" s="180"/>
      <c r="Q1309" s="180"/>
      <c r="R1309" s="180"/>
      <c r="S1309" s="188"/>
      <c r="T1309" s="133"/>
      <c r="U1309" s="6"/>
      <c r="V1309" s="184"/>
      <c r="W1309" s="180">
        <f t="shared" si="816"/>
        <v>0</v>
      </c>
      <c r="X1309" s="321"/>
      <c r="Y1309" s="184">
        <v>50000000</v>
      </c>
      <c r="Z1309" s="180"/>
      <c r="AA1309" s="184">
        <f t="shared" si="817"/>
        <v>50000000</v>
      </c>
      <c r="AB1309" s="422">
        <f t="shared" si="800"/>
        <v>1300</v>
      </c>
    </row>
    <row r="1310" spans="1:28" s="1" customFormat="1">
      <c r="A1310" s="12">
        <f t="shared" si="799"/>
        <v>1301</v>
      </c>
      <c r="B1310" s="7"/>
      <c r="C1310" s="7"/>
      <c r="D1310" s="14"/>
      <c r="E1310" s="117"/>
      <c r="F1310" s="406"/>
      <c r="G1310" s="6"/>
      <c r="H1310" s="363"/>
      <c r="I1310" s="117">
        <f>SUM($E1310,F1310:H1310)</f>
        <v>0</v>
      </c>
      <c r="J1310" s="117"/>
      <c r="K1310" s="117"/>
      <c r="L1310" s="15">
        <f t="shared" ref="L1310:L1313" si="822">SUM(I1310:K1310)</f>
        <v>0</v>
      </c>
      <c r="M1310" s="406"/>
      <c r="N1310" s="6"/>
      <c r="O1310" s="363"/>
      <c r="P1310" s="117">
        <f>SUM($E1310,M1310:O1310)</f>
        <v>0</v>
      </c>
      <c r="Q1310" s="117"/>
      <c r="R1310" s="117"/>
      <c r="S1310" s="15">
        <f t="shared" ref="S1310:S1313" si="823">SUM(P1310:R1310)</f>
        <v>0</v>
      </c>
      <c r="T1310" s="406"/>
      <c r="U1310" s="6"/>
      <c r="V1310" s="363"/>
      <c r="W1310" s="117">
        <f t="shared" si="816"/>
        <v>0</v>
      </c>
      <c r="X1310" s="111"/>
      <c r="Y1310" s="363"/>
      <c r="Z1310" s="117"/>
      <c r="AA1310" s="363">
        <f t="shared" si="817"/>
        <v>0</v>
      </c>
      <c r="AB1310" s="422">
        <f t="shared" si="800"/>
        <v>1301</v>
      </c>
    </row>
    <row r="1311" spans="1:28" s="1" customFormat="1">
      <c r="A1311" s="12">
        <f t="shared" si="799"/>
        <v>1302</v>
      </c>
      <c r="B1311" s="7"/>
      <c r="C1311" s="7"/>
      <c r="D1311" s="32" t="s">
        <v>71</v>
      </c>
      <c r="E1311" s="117"/>
      <c r="F1311" s="406"/>
      <c r="G1311" s="6"/>
      <c r="H1311" s="363"/>
      <c r="I1311" s="117">
        <f>SUM($E1311,F1311:H1311)</f>
        <v>0</v>
      </c>
      <c r="J1311" s="117"/>
      <c r="K1311" s="117"/>
      <c r="L1311" s="15">
        <f t="shared" si="822"/>
        <v>0</v>
      </c>
      <c r="M1311" s="406"/>
      <c r="N1311" s="6"/>
      <c r="O1311" s="363"/>
      <c r="P1311" s="117">
        <f>SUM($E1311,M1311:O1311)</f>
        <v>0</v>
      </c>
      <c r="Q1311" s="117"/>
      <c r="R1311" s="117"/>
      <c r="S1311" s="15">
        <f t="shared" si="823"/>
        <v>0</v>
      </c>
      <c r="T1311" s="406"/>
      <c r="U1311" s="6"/>
      <c r="V1311" s="363"/>
      <c r="W1311" s="117">
        <f t="shared" si="816"/>
        <v>0</v>
      </c>
      <c r="X1311" s="111"/>
      <c r="Y1311" s="363"/>
      <c r="Z1311" s="117"/>
      <c r="AA1311" s="363">
        <f t="shared" si="817"/>
        <v>0</v>
      </c>
      <c r="AB1311" s="422">
        <f t="shared" si="800"/>
        <v>1302</v>
      </c>
    </row>
    <row r="1312" spans="1:28" s="1" customFormat="1">
      <c r="A1312" s="12">
        <f t="shared" si="799"/>
        <v>1303</v>
      </c>
      <c r="B1312" s="7"/>
      <c r="C1312" s="7"/>
      <c r="D1312" s="109"/>
      <c r="E1312" s="117"/>
      <c r="F1312" s="406"/>
      <c r="G1312" s="6"/>
      <c r="H1312" s="363"/>
      <c r="I1312" s="117"/>
      <c r="J1312" s="117"/>
      <c r="K1312" s="117"/>
      <c r="L1312" s="15"/>
      <c r="M1312" s="406"/>
      <c r="N1312" s="6"/>
      <c r="O1312" s="363"/>
      <c r="P1312" s="117"/>
      <c r="Q1312" s="117"/>
      <c r="R1312" s="117"/>
      <c r="S1312" s="15"/>
      <c r="T1312" s="406"/>
      <c r="U1312" s="6"/>
      <c r="V1312" s="363"/>
      <c r="W1312" s="117">
        <f t="shared" si="816"/>
        <v>0</v>
      </c>
      <c r="X1312" s="111"/>
      <c r="Y1312" s="363"/>
      <c r="Z1312" s="117"/>
      <c r="AA1312" s="363">
        <f t="shared" si="817"/>
        <v>0</v>
      </c>
      <c r="AB1312" s="422">
        <f t="shared" si="800"/>
        <v>1303</v>
      </c>
    </row>
    <row r="1313" spans="1:28" s="1" customFormat="1">
      <c r="A1313" s="12">
        <f t="shared" si="799"/>
        <v>1304</v>
      </c>
      <c r="B1313" s="7"/>
      <c r="C1313" s="7"/>
      <c r="D1313" s="54"/>
      <c r="E1313" s="314"/>
      <c r="F1313" s="110"/>
      <c r="G1313" s="57"/>
      <c r="H1313" s="489"/>
      <c r="I1313" s="117">
        <f>SUM($E1313,F1313:H1313)</f>
        <v>0</v>
      </c>
      <c r="J1313" s="314"/>
      <c r="K1313" s="314"/>
      <c r="L1313" s="15">
        <f t="shared" si="822"/>
        <v>0</v>
      </c>
      <c r="M1313" s="110"/>
      <c r="N1313" s="57"/>
      <c r="O1313" s="489"/>
      <c r="P1313" s="117">
        <f>SUM($E1313,M1313:O1313)</f>
        <v>0</v>
      </c>
      <c r="Q1313" s="314"/>
      <c r="R1313" s="314"/>
      <c r="S1313" s="15">
        <f t="shared" si="823"/>
        <v>0</v>
      </c>
      <c r="T1313" s="110"/>
      <c r="U1313" s="57"/>
      <c r="V1313" s="489"/>
      <c r="W1313" s="117">
        <f t="shared" si="816"/>
        <v>0</v>
      </c>
      <c r="X1313" s="520"/>
      <c r="Y1313" s="489"/>
      <c r="Z1313" s="314"/>
      <c r="AA1313" s="363">
        <f t="shared" si="817"/>
        <v>0</v>
      </c>
      <c r="AB1313" s="422">
        <f t="shared" si="800"/>
        <v>1304</v>
      </c>
    </row>
    <row r="1314" spans="1:28" s="1" customFormat="1">
      <c r="A1314" s="12">
        <f t="shared" si="799"/>
        <v>1305</v>
      </c>
      <c r="B1314" s="7"/>
      <c r="C1314" s="7"/>
      <c r="D1314" s="54" t="s">
        <v>40</v>
      </c>
      <c r="E1314" s="314"/>
      <c r="F1314" s="488">
        <f>SUBTOTAL(9,F1311:F1313)</f>
        <v>0</v>
      </c>
      <c r="G1314" s="55">
        <f>SUBTOTAL(9,G1311:G1313)</f>
        <v>0</v>
      </c>
      <c r="H1314" s="285">
        <f>SUBTOTAL(9,H1311:H1313)</f>
        <v>0</v>
      </c>
      <c r="I1314" s="504">
        <f>SUBTOTAL(9,I1308:I1313)</f>
        <v>0</v>
      </c>
      <c r="J1314" s="504">
        <f>SUBTOTAL(9,J1308:J1313)</f>
        <v>0</v>
      </c>
      <c r="K1314" s="504">
        <f>SUBTOTAL(9,K1311:K1313)</f>
        <v>0</v>
      </c>
      <c r="L1314" s="56">
        <f>SUBTOTAL(9,L1311:L1313)</f>
        <v>0</v>
      </c>
      <c r="M1314" s="488">
        <f>SUBTOTAL(9,M1311:M1313)</f>
        <v>0</v>
      </c>
      <c r="N1314" s="55">
        <f>SUBTOTAL(9,N1311:N1313)</f>
        <v>0</v>
      </c>
      <c r="O1314" s="285">
        <f>SUBTOTAL(9,O1311:O1313)</f>
        <v>0</v>
      </c>
      <c r="P1314" s="504">
        <f>SUBTOTAL(9,P1308:P1313)</f>
        <v>0</v>
      </c>
      <c r="Q1314" s="504">
        <f>SUBTOTAL(9,Q1308:Q1313)</f>
        <v>0</v>
      </c>
      <c r="R1314" s="504">
        <f>SUBTOTAL(9,R1311:R1313)</f>
        <v>0</v>
      </c>
      <c r="S1314" s="56">
        <f>SUBTOTAL(9,S1309:S1313)</f>
        <v>0</v>
      </c>
      <c r="T1314" s="488">
        <f>SUBTOTAL(9,T1311:T1313)</f>
        <v>0</v>
      </c>
      <c r="U1314" s="55">
        <f>SUBTOTAL(9,U1311:U1313)</f>
        <v>0</v>
      </c>
      <c r="V1314" s="285">
        <f>SUBTOTAL(9,V1311:V1313)</f>
        <v>0</v>
      </c>
      <c r="W1314" s="504">
        <f>SUBTOTAL(9,W1308:W1313)</f>
        <v>0</v>
      </c>
      <c r="X1314" s="492">
        <f>SUBTOTAL(9,X1308:X1313)</f>
        <v>0</v>
      </c>
      <c r="Y1314" s="478">
        <f>SUBTOTAL(9,Y1308:Y1313)</f>
        <v>50000000</v>
      </c>
      <c r="Z1314" s="504">
        <f>SUBTOTAL(9,Z1308:Z1313)</f>
        <v>0</v>
      </c>
      <c r="AA1314" s="478">
        <f>SUBTOTAL(9,AA1308:AA1313)</f>
        <v>50000000</v>
      </c>
      <c r="AB1314" s="422">
        <f t="shared" si="800"/>
        <v>1305</v>
      </c>
    </row>
    <row r="1315" spans="1:28" s="1" customFormat="1" ht="15.6" thickBot="1">
      <c r="A1315" s="12">
        <f t="shared" si="799"/>
        <v>1306</v>
      </c>
      <c r="B1315" s="22"/>
      <c r="C1315" s="22"/>
      <c r="D1315" s="23" t="s">
        <v>279</v>
      </c>
      <c r="E1315" s="303"/>
      <c r="F1315" s="476">
        <f>SUBTOTAL(9,F1306:F1314,$E1307)</f>
        <v>0</v>
      </c>
      <c r="G1315" s="561"/>
      <c r="H1315" s="571"/>
      <c r="I1315" s="315">
        <f>SUBTOTAL(9,I1306:I1314)</f>
        <v>0</v>
      </c>
      <c r="J1315" s="315">
        <f>SUBTOTAL(9,J1306:J1314)</f>
        <v>886960</v>
      </c>
      <c r="K1315" s="315">
        <f>SUBTOTAL(9,K1306:K1314)</f>
        <v>14579879</v>
      </c>
      <c r="L1315" s="561">
        <f>SUBTOTAL(9,L1306:L1314)</f>
        <v>15466839</v>
      </c>
      <c r="M1315" s="476">
        <f>SUBTOTAL(9,M1306:M1314,$E1307)</f>
        <v>0</v>
      </c>
      <c r="N1315" s="561"/>
      <c r="O1315" s="571"/>
      <c r="P1315" s="315">
        <f>SUBTOTAL(9,P1306:P1314)</f>
        <v>0</v>
      </c>
      <c r="Q1315" s="315">
        <f>SUBTOTAL(9,Q1306:Q1314)</f>
        <v>886960</v>
      </c>
      <c r="R1315" s="315">
        <f>SUBTOTAL(9,R1306:R1314)</f>
        <v>14579879</v>
      </c>
      <c r="S1315" s="561">
        <f>SUBTOTAL(9,S1306:S1314)</f>
        <v>15466839</v>
      </c>
      <c r="T1315" s="476">
        <f>SUBTOTAL(9,T1306:T1314,$E1307)</f>
        <v>0</v>
      </c>
      <c r="U1315" s="387"/>
      <c r="V1315" s="477"/>
      <c r="W1315" s="315">
        <f>SUBTOTAL(9,W1306:W1314)</f>
        <v>0</v>
      </c>
      <c r="X1315" s="521">
        <f>SUBTOTAL(9,X1306:X1314)</f>
        <v>886960</v>
      </c>
      <c r="Y1315" s="522">
        <f>SUBTOTAL(9,Y1306:Y1314)</f>
        <v>50000000</v>
      </c>
      <c r="Z1315" s="534">
        <f>SUBTOTAL(9,Z1306:Z1314)</f>
        <v>14579879</v>
      </c>
      <c r="AA1315" s="522">
        <f>SUBTOTAL(9,AA1306:AA1314)</f>
        <v>65466839</v>
      </c>
      <c r="AB1315" s="422">
        <f t="shared" si="800"/>
        <v>1306</v>
      </c>
    </row>
    <row r="1316" spans="1:28" s="1" customFormat="1" ht="15.6" thickTop="1">
      <c r="A1316" s="12">
        <f t="shared" si="799"/>
        <v>1307</v>
      </c>
      <c r="B1316" s="7"/>
      <c r="C1316" s="7"/>
      <c r="D1316" s="25"/>
      <c r="E1316" s="304"/>
      <c r="F1316" s="425"/>
      <c r="G1316" s="26"/>
      <c r="H1316" s="424"/>
      <c r="I1316" s="117">
        <f>SUM($E1316,F1316:H1316)</f>
        <v>0</v>
      </c>
      <c r="J1316" s="304"/>
      <c r="K1316" s="304"/>
      <c r="L1316" s="27">
        <f t="shared" ref="L1316" si="824">SUM(I1316:K1316)</f>
        <v>0</v>
      </c>
      <c r="M1316" s="425"/>
      <c r="N1316" s="26"/>
      <c r="O1316" s="424"/>
      <c r="P1316" s="117">
        <f>SUM($E1316,M1316:O1316)</f>
        <v>0</v>
      </c>
      <c r="Q1316" s="304"/>
      <c r="R1316" s="304"/>
      <c r="S1316" s="27">
        <f>SUM(P1316:R1316)</f>
        <v>0</v>
      </c>
      <c r="T1316" s="425"/>
      <c r="U1316" s="26"/>
      <c r="V1316" s="424"/>
      <c r="W1316" s="117">
        <f t="shared" ref="W1316:W1323" si="825">SUM($E1316,T1316:V1316)</f>
        <v>0</v>
      </c>
      <c r="X1316" s="426"/>
      <c r="Y1316" s="424"/>
      <c r="Z1316" s="304"/>
      <c r="AA1316" s="424">
        <f t="shared" ref="AA1316:AA1323" si="826">SUM(W1316:Z1316)</f>
        <v>0</v>
      </c>
      <c r="AB1316" s="422">
        <f t="shared" si="800"/>
        <v>1307</v>
      </c>
    </row>
    <row r="1317" spans="1:28" customFormat="1">
      <c r="A1317" s="12">
        <f t="shared" si="799"/>
        <v>1308</v>
      </c>
      <c r="B1317" s="7" t="s">
        <v>280</v>
      </c>
      <c r="C1317" s="162">
        <v>74</v>
      </c>
      <c r="D1317" s="146" t="s">
        <v>281</v>
      </c>
      <c r="E1317" s="163">
        <v>2578439</v>
      </c>
      <c r="F1317" s="133"/>
      <c r="G1317" s="28"/>
      <c r="H1317" s="153"/>
      <c r="I1317" s="163">
        <f t="shared" ref="I1317:I1322" si="827">SUM($E1317,F1317:H1317)</f>
        <v>2578439</v>
      </c>
      <c r="J1317" s="163"/>
      <c r="K1317" s="163">
        <v>5607845</v>
      </c>
      <c r="L1317" s="187">
        <f t="shared" ref="L1317:L1322" si="828">SUM(I1317:K1317)</f>
        <v>8186284</v>
      </c>
      <c r="M1317" s="133"/>
      <c r="N1317" s="6"/>
      <c r="O1317" s="184"/>
      <c r="P1317" s="180">
        <f t="shared" ref="P1317:P1322" si="829">SUM($E1317,M1317:O1317)</f>
        <v>2578439</v>
      </c>
      <c r="Q1317" s="180"/>
      <c r="R1317" s="163">
        <v>5607845</v>
      </c>
      <c r="S1317" s="188">
        <f t="shared" ref="S1317:S1322" si="830">SUM(P1317:R1317)</f>
        <v>8186284</v>
      </c>
      <c r="T1317" s="133"/>
      <c r="U1317" s="6"/>
      <c r="V1317" s="184"/>
      <c r="W1317" s="180">
        <f t="shared" si="825"/>
        <v>2578439</v>
      </c>
      <c r="X1317" s="321"/>
      <c r="Y1317" s="184"/>
      <c r="Z1317" s="163">
        <v>5607845</v>
      </c>
      <c r="AA1317" s="184">
        <f t="shared" si="826"/>
        <v>8186284</v>
      </c>
      <c r="AB1317" s="422">
        <f t="shared" si="800"/>
        <v>1308</v>
      </c>
    </row>
    <row r="1318" spans="1:28" customFormat="1">
      <c r="A1318" s="12">
        <f t="shared" si="799"/>
        <v>1309</v>
      </c>
      <c r="B1318" s="7"/>
      <c r="C1318" s="162"/>
      <c r="D1318" s="191" t="s">
        <v>434</v>
      </c>
      <c r="E1318" s="180"/>
      <c r="F1318" s="133"/>
      <c r="G1318" s="28"/>
      <c r="H1318" s="153"/>
      <c r="I1318" s="163">
        <f t="shared" si="827"/>
        <v>0</v>
      </c>
      <c r="J1318" s="163"/>
      <c r="K1318" s="163"/>
      <c r="L1318" s="187">
        <f t="shared" si="828"/>
        <v>0</v>
      </c>
      <c r="M1318" s="133"/>
      <c r="N1318" s="6"/>
      <c r="O1318" s="184"/>
      <c r="P1318" s="180">
        <f t="shared" si="829"/>
        <v>0</v>
      </c>
      <c r="Q1318" s="180"/>
      <c r="R1318" s="180"/>
      <c r="S1318" s="188">
        <f t="shared" si="830"/>
        <v>0</v>
      </c>
      <c r="T1318" s="133"/>
      <c r="U1318" s="6"/>
      <c r="V1318" s="184"/>
      <c r="W1318" s="180">
        <f t="shared" si="825"/>
        <v>0</v>
      </c>
      <c r="X1318" s="321"/>
      <c r="Y1318" s="184"/>
      <c r="Z1318" s="180"/>
      <c r="AA1318" s="184">
        <f t="shared" si="826"/>
        <v>0</v>
      </c>
      <c r="AB1318" s="422">
        <f t="shared" si="800"/>
        <v>1309</v>
      </c>
    </row>
    <row r="1319" spans="1:28" customFormat="1">
      <c r="A1319" s="12">
        <f t="shared" si="799"/>
        <v>1310</v>
      </c>
      <c r="B1319" s="7"/>
      <c r="C1319" s="162"/>
      <c r="D1319" s="152"/>
      <c r="E1319" s="180"/>
      <c r="F1319" s="133"/>
      <c r="G1319" s="28"/>
      <c r="H1319" s="153"/>
      <c r="I1319" s="163">
        <f t="shared" si="827"/>
        <v>0</v>
      </c>
      <c r="J1319" s="163"/>
      <c r="K1319" s="163"/>
      <c r="L1319" s="187">
        <f t="shared" si="828"/>
        <v>0</v>
      </c>
      <c r="M1319" s="133"/>
      <c r="N1319" s="6"/>
      <c r="O1319" s="184"/>
      <c r="P1319" s="180">
        <f t="shared" si="829"/>
        <v>0</v>
      </c>
      <c r="Q1319" s="180"/>
      <c r="R1319" s="180"/>
      <c r="S1319" s="188">
        <f t="shared" si="830"/>
        <v>0</v>
      </c>
      <c r="T1319" s="133"/>
      <c r="U1319" s="6"/>
      <c r="V1319" s="184"/>
      <c r="W1319" s="180">
        <f t="shared" si="825"/>
        <v>0</v>
      </c>
      <c r="X1319" s="321"/>
      <c r="Y1319" s="184"/>
      <c r="Z1319" s="180"/>
      <c r="AA1319" s="184">
        <f t="shared" si="826"/>
        <v>0</v>
      </c>
      <c r="AB1319" s="422">
        <f t="shared" si="800"/>
        <v>1310</v>
      </c>
    </row>
    <row r="1320" spans="1:28" customFormat="1">
      <c r="A1320" s="12">
        <f t="shared" si="799"/>
        <v>1311</v>
      </c>
      <c r="B1320" s="7"/>
      <c r="C1320" s="162"/>
      <c r="D1320" s="189"/>
      <c r="E1320" s="180"/>
      <c r="F1320" s="112"/>
      <c r="G1320" s="39"/>
      <c r="H1320" s="153"/>
      <c r="I1320" s="163">
        <f t="shared" si="827"/>
        <v>0</v>
      </c>
      <c r="J1320" s="163"/>
      <c r="K1320" s="163"/>
      <c r="L1320" s="187">
        <f t="shared" si="828"/>
        <v>0</v>
      </c>
      <c r="M1320" s="112"/>
      <c r="N1320" s="39"/>
      <c r="O1320" s="184"/>
      <c r="P1320" s="180">
        <f t="shared" si="829"/>
        <v>0</v>
      </c>
      <c r="Q1320" s="180"/>
      <c r="R1320" s="180"/>
      <c r="S1320" s="188">
        <f t="shared" si="830"/>
        <v>0</v>
      </c>
      <c r="T1320" s="112"/>
      <c r="U1320" s="39"/>
      <c r="V1320" s="184"/>
      <c r="W1320" s="180">
        <f t="shared" si="825"/>
        <v>0</v>
      </c>
      <c r="X1320" s="321"/>
      <c r="Y1320" s="184"/>
      <c r="Z1320" s="180"/>
      <c r="AA1320" s="184">
        <f t="shared" si="826"/>
        <v>0</v>
      </c>
      <c r="AB1320" s="422">
        <f t="shared" si="800"/>
        <v>1311</v>
      </c>
    </row>
    <row r="1321" spans="1:28" customFormat="1">
      <c r="A1321" s="12">
        <f t="shared" si="799"/>
        <v>1312</v>
      </c>
      <c r="B1321" s="7"/>
      <c r="C1321" s="162"/>
      <c r="D1321" s="190" t="s">
        <v>575</v>
      </c>
      <c r="E1321" s="180"/>
      <c r="F1321" s="112"/>
      <c r="G1321" s="39"/>
      <c r="H1321" s="153"/>
      <c r="I1321" s="163">
        <f t="shared" si="827"/>
        <v>0</v>
      </c>
      <c r="J1321" s="163"/>
      <c r="K1321" s="163"/>
      <c r="L1321" s="187">
        <f t="shared" si="828"/>
        <v>0</v>
      </c>
      <c r="M1321" s="112"/>
      <c r="N1321" s="39"/>
      <c r="O1321" s="184"/>
      <c r="P1321" s="180">
        <f t="shared" si="829"/>
        <v>0</v>
      </c>
      <c r="Q1321" s="180"/>
      <c r="R1321" s="180"/>
      <c r="S1321" s="188">
        <f t="shared" si="830"/>
        <v>0</v>
      </c>
      <c r="T1321" s="112"/>
      <c r="U1321" s="39"/>
      <c r="V1321" s="184"/>
      <c r="W1321" s="180">
        <f t="shared" si="825"/>
        <v>0</v>
      </c>
      <c r="X1321" s="321"/>
      <c r="Y1321" s="184"/>
      <c r="Z1321" s="180"/>
      <c r="AA1321" s="184">
        <f t="shared" si="826"/>
        <v>0</v>
      </c>
      <c r="AB1321" s="422">
        <f t="shared" si="800"/>
        <v>1312</v>
      </c>
    </row>
    <row r="1322" spans="1:28" customFormat="1">
      <c r="A1322" s="12">
        <f t="shared" si="799"/>
        <v>1313</v>
      </c>
      <c r="B1322" s="7"/>
      <c r="C1322" s="162"/>
      <c r="D1322" s="158"/>
      <c r="E1322" s="180"/>
      <c r="F1322" s="112"/>
      <c r="G1322" s="39"/>
      <c r="H1322" s="153"/>
      <c r="I1322" s="163">
        <f t="shared" si="827"/>
        <v>0</v>
      </c>
      <c r="J1322" s="163"/>
      <c r="K1322" s="163"/>
      <c r="L1322" s="187">
        <f t="shared" si="828"/>
        <v>0</v>
      </c>
      <c r="M1322" s="112"/>
      <c r="N1322" s="39"/>
      <c r="O1322" s="184"/>
      <c r="P1322" s="180">
        <f t="shared" si="829"/>
        <v>0</v>
      </c>
      <c r="Q1322" s="180"/>
      <c r="R1322" s="180"/>
      <c r="S1322" s="188">
        <f t="shared" si="830"/>
        <v>0</v>
      </c>
      <c r="T1322" s="112"/>
      <c r="U1322" s="39"/>
      <c r="V1322" s="184"/>
      <c r="W1322" s="180">
        <f t="shared" si="825"/>
        <v>0</v>
      </c>
      <c r="X1322" s="321"/>
      <c r="Y1322" s="184"/>
      <c r="Z1322" s="180"/>
      <c r="AA1322" s="184">
        <f t="shared" si="826"/>
        <v>0</v>
      </c>
      <c r="AB1322" s="422">
        <f t="shared" si="800"/>
        <v>1313</v>
      </c>
    </row>
    <row r="1323" spans="1:28" s="1" customFormat="1">
      <c r="A1323" s="12">
        <f t="shared" si="799"/>
        <v>1314</v>
      </c>
      <c r="B1323" s="7"/>
      <c r="C1323" s="7"/>
      <c r="D1323" s="109"/>
      <c r="E1323" s="117"/>
      <c r="F1323" s="112"/>
      <c r="G1323" s="39"/>
      <c r="H1323" s="363"/>
      <c r="I1323" s="117"/>
      <c r="J1323" s="117"/>
      <c r="K1323" s="115"/>
      <c r="L1323" s="15"/>
      <c r="M1323" s="112"/>
      <c r="N1323" s="39"/>
      <c r="O1323" s="363"/>
      <c r="P1323" s="117"/>
      <c r="Q1323" s="117"/>
      <c r="R1323" s="115"/>
      <c r="S1323" s="15"/>
      <c r="T1323" s="112"/>
      <c r="U1323" s="39"/>
      <c r="V1323" s="363"/>
      <c r="W1323" s="180">
        <f t="shared" si="825"/>
        <v>0</v>
      </c>
      <c r="X1323" s="111"/>
      <c r="Y1323" s="363"/>
      <c r="Z1323" s="115"/>
      <c r="AA1323" s="184">
        <f t="shared" si="826"/>
        <v>0</v>
      </c>
      <c r="AB1323" s="422">
        <f t="shared" si="800"/>
        <v>1314</v>
      </c>
    </row>
    <row r="1324" spans="1:28" s="1" customFormat="1">
      <c r="A1324" s="12">
        <f t="shared" si="799"/>
        <v>1315</v>
      </c>
      <c r="B1324" s="7"/>
      <c r="C1324" s="7"/>
      <c r="D1324" s="67" t="s">
        <v>40</v>
      </c>
      <c r="E1324" s="314"/>
      <c r="F1324" s="488">
        <f t="shared" ref="F1324:V1324" si="831">SUBTOTAL(9,F1318:F1323)</f>
        <v>0</v>
      </c>
      <c r="G1324" s="55">
        <f t="shared" si="831"/>
        <v>0</v>
      </c>
      <c r="H1324" s="285">
        <f t="shared" si="831"/>
        <v>0</v>
      </c>
      <c r="I1324" s="504">
        <f t="shared" si="831"/>
        <v>0</v>
      </c>
      <c r="J1324" s="504">
        <f t="shared" si="831"/>
        <v>0</v>
      </c>
      <c r="K1324" s="504">
        <f t="shared" si="831"/>
        <v>0</v>
      </c>
      <c r="L1324" s="56">
        <f t="shared" si="831"/>
        <v>0</v>
      </c>
      <c r="M1324" s="488">
        <f t="shared" si="831"/>
        <v>0</v>
      </c>
      <c r="N1324" s="55">
        <f t="shared" si="831"/>
        <v>0</v>
      </c>
      <c r="O1324" s="285">
        <f t="shared" si="831"/>
        <v>0</v>
      </c>
      <c r="P1324" s="504">
        <f t="shared" si="831"/>
        <v>0</v>
      </c>
      <c r="Q1324" s="504">
        <f t="shared" si="831"/>
        <v>0</v>
      </c>
      <c r="R1324" s="504">
        <f t="shared" si="831"/>
        <v>0</v>
      </c>
      <c r="S1324" s="56">
        <f t="shared" si="831"/>
        <v>0</v>
      </c>
      <c r="T1324" s="488">
        <f t="shared" si="831"/>
        <v>0</v>
      </c>
      <c r="U1324" s="55">
        <f t="shared" si="831"/>
        <v>0</v>
      </c>
      <c r="V1324" s="285">
        <f t="shared" si="831"/>
        <v>0</v>
      </c>
      <c r="W1324" s="504">
        <f>SUBTOTAL(9,W1318:W1323)</f>
        <v>0</v>
      </c>
      <c r="X1324" s="492">
        <f>SUBTOTAL(9,X1318:X1323)</f>
        <v>0</v>
      </c>
      <c r="Y1324" s="478"/>
      <c r="Z1324" s="504">
        <f>SUBTOTAL(9,Z1318:Z1323)</f>
        <v>0</v>
      </c>
      <c r="AA1324" s="478">
        <f>SUBTOTAL(9,AA1318:AA1323)</f>
        <v>0</v>
      </c>
      <c r="AB1324" s="422">
        <f t="shared" si="800"/>
        <v>1315</v>
      </c>
    </row>
    <row r="1325" spans="1:28" s="1" customFormat="1" ht="15.6" thickBot="1">
      <c r="A1325" s="12">
        <f t="shared" si="799"/>
        <v>1316</v>
      </c>
      <c r="B1325" s="22"/>
      <c r="C1325" s="22"/>
      <c r="D1325" s="23" t="s">
        <v>282</v>
      </c>
      <c r="E1325" s="303"/>
      <c r="F1325" s="476">
        <f>SUBTOTAL(9,F1316:F1324,$E1317:$E1317)</f>
        <v>2578439</v>
      </c>
      <c r="G1325" s="577"/>
      <c r="H1325" s="571"/>
      <c r="I1325" s="315">
        <f>SUBTOTAL(9,I1316:I1324)</f>
        <v>2578439</v>
      </c>
      <c r="J1325" s="315">
        <f>SUBTOTAL(9,J1316:J1324)</f>
        <v>0</v>
      </c>
      <c r="K1325" s="315">
        <f>SUBTOTAL(9,K1316:K1324)</f>
        <v>5607845</v>
      </c>
      <c r="L1325" s="561">
        <f>SUBTOTAL(9,L1316:L1324)</f>
        <v>8186284</v>
      </c>
      <c r="M1325" s="476">
        <f>SUBTOTAL(9,M1316:M1324,$E1317:$E1317)</f>
        <v>2578439</v>
      </c>
      <c r="N1325" s="577"/>
      <c r="O1325" s="571"/>
      <c r="P1325" s="315">
        <f>SUBTOTAL(9,P1316:P1324)</f>
        <v>2578439</v>
      </c>
      <c r="Q1325" s="315">
        <f>SUBTOTAL(9,Q1316:Q1324)</f>
        <v>0</v>
      </c>
      <c r="R1325" s="315">
        <f>SUBTOTAL(9,R1316:R1324)</f>
        <v>5607845</v>
      </c>
      <c r="S1325" s="561">
        <f>SUBTOTAL(9,S1316:S1324)</f>
        <v>8186284</v>
      </c>
      <c r="T1325" s="476">
        <f>SUBTOTAL(9,T1316:T1324,$E1317:$E1317)</f>
        <v>2578439</v>
      </c>
      <c r="U1325" s="386"/>
      <c r="V1325" s="477"/>
      <c r="W1325" s="315">
        <f>SUBTOTAL(9,W1316:W1324)</f>
        <v>2578439</v>
      </c>
      <c r="X1325" s="521">
        <f>SUBTOTAL(9,X1316:X1324)</f>
        <v>0</v>
      </c>
      <c r="Y1325" s="522"/>
      <c r="Z1325" s="534">
        <f>SUBTOTAL(9,Z1316:Z1324)</f>
        <v>5607845</v>
      </c>
      <c r="AA1325" s="522">
        <f>SUBTOTAL(9,AA1316:AA1324)</f>
        <v>8186284</v>
      </c>
      <c r="AB1325" s="422">
        <f t="shared" si="800"/>
        <v>1316</v>
      </c>
    </row>
    <row r="1326" spans="1:28" s="1" customFormat="1" ht="15.6" thickTop="1">
      <c r="A1326" s="12">
        <f t="shared" si="799"/>
        <v>1317</v>
      </c>
      <c r="B1326" s="7"/>
      <c r="C1326" s="7"/>
      <c r="D1326" s="25"/>
      <c r="E1326" s="304"/>
      <c r="F1326" s="425"/>
      <c r="G1326" s="26"/>
      <c r="H1326" s="424"/>
      <c r="I1326" s="117">
        <f>SUM($E1326,F1326:H1326)</f>
        <v>0</v>
      </c>
      <c r="J1326" s="304"/>
      <c r="K1326" s="304"/>
      <c r="L1326" s="27">
        <f>SUM(I1326:K1326)</f>
        <v>0</v>
      </c>
      <c r="M1326" s="425"/>
      <c r="N1326" s="26"/>
      <c r="O1326" s="424"/>
      <c r="P1326" s="117">
        <f>SUM($E1326,M1326:O1326)</f>
        <v>0</v>
      </c>
      <c r="Q1326" s="304"/>
      <c r="R1326" s="304"/>
      <c r="S1326" s="27">
        <f>SUM(P1326:R1326)</f>
        <v>0</v>
      </c>
      <c r="T1326" s="425"/>
      <c r="U1326" s="26"/>
      <c r="V1326" s="424"/>
      <c r="W1326" s="117">
        <f>SUM($E1326,T1326:V1326)</f>
        <v>0</v>
      </c>
      <c r="X1326" s="426"/>
      <c r="Y1326" s="424"/>
      <c r="Z1326" s="304"/>
      <c r="AA1326" s="424">
        <f>SUM(W1326:Z1326)</f>
        <v>0</v>
      </c>
      <c r="AB1326" s="422">
        <f t="shared" si="800"/>
        <v>1317</v>
      </c>
    </row>
    <row r="1327" spans="1:28" customFormat="1">
      <c r="A1327" s="12">
        <f t="shared" si="799"/>
        <v>1318</v>
      </c>
      <c r="B1327" s="7" t="s">
        <v>283</v>
      </c>
      <c r="C1327" s="162">
        <v>75</v>
      </c>
      <c r="D1327" s="146" t="s">
        <v>284</v>
      </c>
      <c r="E1327" s="180"/>
      <c r="F1327" s="133"/>
      <c r="G1327" s="28"/>
      <c r="H1327" s="153"/>
      <c r="I1327" s="163">
        <f>SUM($E1327,F1327:H1327)</f>
        <v>0</v>
      </c>
      <c r="J1327" s="163"/>
      <c r="K1327" s="163">
        <v>8856775</v>
      </c>
      <c r="L1327" s="187">
        <f>SUM(I1327:K1327)</f>
        <v>8856775</v>
      </c>
      <c r="M1327" s="133"/>
      <c r="N1327" s="6"/>
      <c r="O1327" s="184"/>
      <c r="P1327" s="180">
        <f>SUM($E1327,M1327:O1327)</f>
        <v>0</v>
      </c>
      <c r="Q1327" s="180"/>
      <c r="R1327" s="163">
        <v>8856775</v>
      </c>
      <c r="S1327" s="188">
        <f>SUM(P1327:R1327)</f>
        <v>8856775</v>
      </c>
      <c r="T1327" s="133"/>
      <c r="U1327" s="6"/>
      <c r="V1327" s="184"/>
      <c r="W1327" s="180">
        <f>SUM($E1327,T1327:V1327)</f>
        <v>0</v>
      </c>
      <c r="X1327" s="321"/>
      <c r="Y1327" s="184"/>
      <c r="Z1327" s="163">
        <v>8856775</v>
      </c>
      <c r="AA1327" s="184">
        <f>SUM(W1327:Z1327)</f>
        <v>8856775</v>
      </c>
      <c r="AB1327" s="422">
        <f t="shared" si="800"/>
        <v>1318</v>
      </c>
    </row>
    <row r="1328" spans="1:28" customFormat="1">
      <c r="A1328" s="12">
        <f t="shared" si="799"/>
        <v>1319</v>
      </c>
      <c r="B1328" s="7"/>
      <c r="C1328" s="162"/>
      <c r="D1328" s="191" t="s">
        <v>575</v>
      </c>
      <c r="E1328" s="180"/>
      <c r="F1328" s="133"/>
      <c r="G1328" s="28"/>
      <c r="H1328" s="153"/>
      <c r="I1328" s="163">
        <f>SUM($E1328,F1328:H1328)</f>
        <v>0</v>
      </c>
      <c r="J1328" s="163"/>
      <c r="K1328" s="163"/>
      <c r="L1328" s="187">
        <f>SUM(I1328:K1328)</f>
        <v>0</v>
      </c>
      <c r="M1328" s="133"/>
      <c r="N1328" s="6"/>
      <c r="O1328" s="184"/>
      <c r="P1328" s="180">
        <f>SUM($E1328,M1328:O1328)</f>
        <v>0</v>
      </c>
      <c r="Q1328" s="180"/>
      <c r="R1328" s="180"/>
      <c r="S1328" s="188">
        <f>SUM(P1328:R1328)</f>
        <v>0</v>
      </c>
      <c r="T1328" s="133"/>
      <c r="U1328" s="6"/>
      <c r="V1328" s="184"/>
      <c r="W1328" s="180">
        <f>SUM($E1328,T1328:V1328)</f>
        <v>0</v>
      </c>
      <c r="X1328" s="321"/>
      <c r="Y1328" s="184"/>
      <c r="Z1328" s="180"/>
      <c r="AA1328" s="184">
        <f>SUM(W1328:Z1328)</f>
        <v>0</v>
      </c>
      <c r="AB1328" s="422">
        <f t="shared" si="800"/>
        <v>1319</v>
      </c>
    </row>
    <row r="1329" spans="1:54" s="154" customFormat="1">
      <c r="A1329" s="12">
        <f t="shared" si="799"/>
        <v>1320</v>
      </c>
      <c r="B1329" s="7"/>
      <c r="C1329" s="162"/>
      <c r="D1329" s="158" t="s">
        <v>559</v>
      </c>
      <c r="E1329" s="180"/>
      <c r="F1329" s="133"/>
      <c r="G1329" s="28"/>
      <c r="H1329" s="153"/>
      <c r="I1329" s="163">
        <f>SUM($E1329,F1329:H1329)</f>
        <v>0</v>
      </c>
      <c r="J1329" s="163"/>
      <c r="K1329" s="163">
        <v>1481121</v>
      </c>
      <c r="L1329" s="187">
        <f>SUM(I1329:K1329)</f>
        <v>1481121</v>
      </c>
      <c r="M1329" s="133"/>
      <c r="N1329" s="6"/>
      <c r="O1329" s="184"/>
      <c r="P1329" s="180">
        <f>SUM($E1329,M1329:O1329)</f>
        <v>0</v>
      </c>
      <c r="Q1329" s="180"/>
      <c r="R1329" s="163">
        <v>1481121</v>
      </c>
      <c r="S1329" s="188">
        <f>SUM(P1329:R1329)</f>
        <v>1481121</v>
      </c>
      <c r="T1329" s="133"/>
      <c r="U1329" s="6"/>
      <c r="V1329" s="184"/>
      <c r="W1329" s="180">
        <f>SUM($E1329,T1329:V1329)</f>
        <v>0</v>
      </c>
      <c r="X1329" s="321"/>
      <c r="Y1329" s="184"/>
      <c r="Z1329" s="163">
        <v>1481121</v>
      </c>
      <c r="AA1329" s="184">
        <f>SUM(W1329:Z1329)</f>
        <v>1481121</v>
      </c>
      <c r="AB1329" s="422">
        <f t="shared" si="800"/>
        <v>1320</v>
      </c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</row>
    <row r="1330" spans="1:54" s="1" customFormat="1">
      <c r="A1330" s="12">
        <f t="shared" si="799"/>
        <v>1321</v>
      </c>
      <c r="B1330" s="7"/>
      <c r="C1330" s="7"/>
      <c r="D1330" s="54"/>
      <c r="E1330" s="314"/>
      <c r="F1330" s="110"/>
      <c r="G1330" s="57"/>
      <c r="H1330" s="489"/>
      <c r="I1330" s="117">
        <f>SUM($E1330,F1330:H1330)</f>
        <v>0</v>
      </c>
      <c r="J1330" s="314"/>
      <c r="K1330" s="314"/>
      <c r="L1330" s="15">
        <f>SUM(I1330:K1330)</f>
        <v>0</v>
      </c>
      <c r="M1330" s="110"/>
      <c r="N1330" s="57"/>
      <c r="O1330" s="489"/>
      <c r="P1330" s="117">
        <f>SUM($E1330,M1330:O1330)</f>
        <v>0</v>
      </c>
      <c r="Q1330" s="314"/>
      <c r="R1330" s="314"/>
      <c r="S1330" s="15">
        <f>SUM(P1330:R1330)</f>
        <v>0</v>
      </c>
      <c r="T1330" s="110"/>
      <c r="U1330" s="57"/>
      <c r="V1330" s="489"/>
      <c r="W1330" s="117">
        <f>SUM($E1330,T1330:V1330)</f>
        <v>0</v>
      </c>
      <c r="X1330" s="520"/>
      <c r="Y1330" s="489"/>
      <c r="Z1330" s="314"/>
      <c r="AA1330" s="363">
        <f>SUM(W1330:Z1330)</f>
        <v>0</v>
      </c>
      <c r="AB1330" s="422">
        <f t="shared" si="800"/>
        <v>1321</v>
      </c>
    </row>
    <row r="1331" spans="1:54" s="1" customFormat="1">
      <c r="A1331" s="12">
        <f t="shared" si="799"/>
        <v>1322</v>
      </c>
      <c r="B1331" s="7"/>
      <c r="C1331" s="7"/>
      <c r="D1331" s="54" t="s">
        <v>40</v>
      </c>
      <c r="E1331" s="314"/>
      <c r="F1331" s="488">
        <f t="shared" ref="F1331:L1331" si="832">SUBTOTAL(9,F1328:F1330)</f>
        <v>0</v>
      </c>
      <c r="G1331" s="55">
        <f t="shared" si="832"/>
        <v>0</v>
      </c>
      <c r="H1331" s="285">
        <f t="shared" si="832"/>
        <v>0</v>
      </c>
      <c r="I1331" s="504">
        <f t="shared" si="832"/>
        <v>0</v>
      </c>
      <c r="J1331" s="504">
        <f t="shared" si="832"/>
        <v>0</v>
      </c>
      <c r="K1331" s="504">
        <f t="shared" si="832"/>
        <v>1481121</v>
      </c>
      <c r="L1331" s="56">
        <f t="shared" si="832"/>
        <v>1481121</v>
      </c>
      <c r="M1331" s="488">
        <f t="shared" ref="M1331:S1331" si="833">SUBTOTAL(9,M1328:M1330)</f>
        <v>0</v>
      </c>
      <c r="N1331" s="55">
        <f t="shared" si="833"/>
        <v>0</v>
      </c>
      <c r="O1331" s="285">
        <f t="shared" si="833"/>
        <v>0</v>
      </c>
      <c r="P1331" s="504">
        <f t="shared" si="833"/>
        <v>0</v>
      </c>
      <c r="Q1331" s="504">
        <f t="shared" si="833"/>
        <v>0</v>
      </c>
      <c r="R1331" s="504">
        <f t="shared" si="833"/>
        <v>1481121</v>
      </c>
      <c r="S1331" s="56">
        <f t="shared" si="833"/>
        <v>1481121</v>
      </c>
      <c r="T1331" s="488">
        <f t="shared" ref="T1331:AA1331" si="834">SUBTOTAL(9,T1328:T1330)</f>
        <v>0</v>
      </c>
      <c r="U1331" s="55">
        <f t="shared" si="834"/>
        <v>0</v>
      </c>
      <c r="V1331" s="285">
        <f t="shared" si="834"/>
        <v>0</v>
      </c>
      <c r="W1331" s="504">
        <f t="shared" si="834"/>
        <v>0</v>
      </c>
      <c r="X1331" s="492">
        <f t="shared" si="834"/>
        <v>0</v>
      </c>
      <c r="Y1331" s="478"/>
      <c r="Z1331" s="504">
        <f t="shared" si="834"/>
        <v>1481121</v>
      </c>
      <c r="AA1331" s="478">
        <f t="shared" si="834"/>
        <v>1481121</v>
      </c>
      <c r="AB1331" s="422">
        <f t="shared" si="800"/>
        <v>1322</v>
      </c>
    </row>
    <row r="1332" spans="1:54" s="1" customFormat="1" ht="15.6" thickBot="1">
      <c r="A1332" s="12">
        <f t="shared" si="799"/>
        <v>1323</v>
      </c>
      <c r="B1332" s="22"/>
      <c r="C1332" s="22"/>
      <c r="D1332" s="23" t="s">
        <v>285</v>
      </c>
      <c r="E1332" s="303"/>
      <c r="F1332" s="476">
        <f>SUBTOTAL(9,F1326:F1331,$E1327)</f>
        <v>0</v>
      </c>
      <c r="G1332" s="561"/>
      <c r="H1332" s="571"/>
      <c r="I1332" s="315">
        <f>SUBTOTAL(9,I1326:I1331)</f>
        <v>0</v>
      </c>
      <c r="J1332" s="315">
        <f>SUBTOTAL(9,J1326:J1331)</f>
        <v>0</v>
      </c>
      <c r="K1332" s="315">
        <f>SUBTOTAL(9,K1326:K1331)</f>
        <v>10337896</v>
      </c>
      <c r="L1332" s="561">
        <f>SUBTOTAL(9,L1326:L1331)</f>
        <v>10337896</v>
      </c>
      <c r="M1332" s="476">
        <f>SUBTOTAL(9,M1326:M1331,$E1327)</f>
        <v>0</v>
      </c>
      <c r="N1332" s="561"/>
      <c r="O1332" s="571"/>
      <c r="P1332" s="315">
        <f>SUBTOTAL(9,P1326:P1331)</f>
        <v>0</v>
      </c>
      <c r="Q1332" s="315">
        <f>SUBTOTAL(9,Q1326:Q1331)</f>
        <v>0</v>
      </c>
      <c r="R1332" s="315">
        <f>SUBTOTAL(9,R1326:R1331)</f>
        <v>10337896</v>
      </c>
      <c r="S1332" s="561">
        <f>SUBTOTAL(9,S1326:S1331)</f>
        <v>10337896</v>
      </c>
      <c r="T1332" s="476">
        <f>SUBTOTAL(9,T1326:T1331,$E1327)</f>
        <v>0</v>
      </c>
      <c r="U1332" s="387"/>
      <c r="V1332" s="477"/>
      <c r="W1332" s="315">
        <f>SUBTOTAL(9,W1326:W1331)</f>
        <v>0</v>
      </c>
      <c r="X1332" s="521">
        <f>SUBTOTAL(9,X1326:X1331)</f>
        <v>0</v>
      </c>
      <c r="Y1332" s="522"/>
      <c r="Z1332" s="534">
        <f>SUBTOTAL(9,Z1326:Z1331)</f>
        <v>10337896</v>
      </c>
      <c r="AA1332" s="522">
        <f>SUBTOTAL(9,AA1326:AA1331)</f>
        <v>10337896</v>
      </c>
      <c r="AB1332" s="422">
        <f t="shared" si="800"/>
        <v>1323</v>
      </c>
    </row>
    <row r="1333" spans="1:54" s="1" customFormat="1" ht="15.6" thickTop="1">
      <c r="A1333" s="12">
        <f t="shared" si="799"/>
        <v>1324</v>
      </c>
      <c r="B1333" s="4"/>
      <c r="C1333" s="4"/>
      <c r="D1333" s="14"/>
      <c r="E1333" s="117"/>
      <c r="F1333" s="406"/>
      <c r="G1333" s="6"/>
      <c r="H1333" s="363"/>
      <c r="I1333" s="117">
        <f t="shared" ref="I1333:I1340" si="835">SUM($E1333,F1333:H1333)</f>
        <v>0</v>
      </c>
      <c r="J1333" s="117"/>
      <c r="K1333" s="117"/>
      <c r="L1333" s="15">
        <f t="shared" ref="L1333:L1340" si="836">SUM(I1333:K1333)</f>
        <v>0</v>
      </c>
      <c r="M1333" s="406"/>
      <c r="N1333" s="6"/>
      <c r="O1333" s="363"/>
      <c r="P1333" s="117">
        <f t="shared" ref="P1333:P1340" si="837">SUM($E1333,M1333:O1333)</f>
        <v>0</v>
      </c>
      <c r="Q1333" s="117"/>
      <c r="R1333" s="117"/>
      <c r="S1333" s="15">
        <f t="shared" ref="S1333:S1340" si="838">SUM(P1333:R1333)</f>
        <v>0</v>
      </c>
      <c r="T1333" s="406"/>
      <c r="U1333" s="6"/>
      <c r="V1333" s="363"/>
      <c r="W1333" s="117">
        <f t="shared" ref="W1333:W1340" si="839">SUM($E1333,T1333:V1333)</f>
        <v>0</v>
      </c>
      <c r="X1333" s="111"/>
      <c r="Y1333" s="363"/>
      <c r="Z1333" s="117"/>
      <c r="AA1333" s="363">
        <f t="shared" ref="AA1333:AA1340" si="840">SUM(W1333:Z1333)</f>
        <v>0</v>
      </c>
      <c r="AB1333" s="422">
        <f t="shared" si="800"/>
        <v>1324</v>
      </c>
    </row>
    <row r="1334" spans="1:54" customFormat="1">
      <c r="A1334" s="12">
        <f t="shared" si="799"/>
        <v>1325</v>
      </c>
      <c r="B1334" s="7" t="s">
        <v>286</v>
      </c>
      <c r="C1334" s="162">
        <v>78</v>
      </c>
      <c r="D1334" s="146" t="s">
        <v>287</v>
      </c>
      <c r="E1334" s="163">
        <v>4529109</v>
      </c>
      <c r="F1334" s="133"/>
      <c r="G1334" s="28"/>
      <c r="H1334" s="153"/>
      <c r="I1334" s="163">
        <f t="shared" si="835"/>
        <v>4529109</v>
      </c>
      <c r="J1334" s="163"/>
      <c r="K1334" s="163">
        <v>13630754</v>
      </c>
      <c r="L1334" s="187">
        <f t="shared" si="836"/>
        <v>18159863</v>
      </c>
      <c r="M1334" s="133"/>
      <c r="N1334" s="6"/>
      <c r="O1334" s="184"/>
      <c r="P1334" s="180">
        <f t="shared" si="837"/>
        <v>4529109</v>
      </c>
      <c r="Q1334" s="180"/>
      <c r="R1334" s="163">
        <v>13630754</v>
      </c>
      <c r="S1334" s="188">
        <f t="shared" si="838"/>
        <v>18159863</v>
      </c>
      <c r="T1334" s="133"/>
      <c r="U1334" s="6"/>
      <c r="V1334" s="184"/>
      <c r="W1334" s="180">
        <f t="shared" si="839"/>
        <v>4529109</v>
      </c>
      <c r="X1334" s="321"/>
      <c r="Y1334" s="184"/>
      <c r="Z1334" s="163">
        <v>13630754</v>
      </c>
      <c r="AA1334" s="184">
        <f t="shared" si="840"/>
        <v>18159863</v>
      </c>
      <c r="AB1334" s="422">
        <f t="shared" si="800"/>
        <v>1325</v>
      </c>
    </row>
    <row r="1335" spans="1:54" s="1" customFormat="1">
      <c r="A1335" s="12">
        <f t="shared" si="799"/>
        <v>1326</v>
      </c>
      <c r="B1335" s="7"/>
      <c r="C1335" s="7"/>
      <c r="D1335" s="32" t="s">
        <v>61</v>
      </c>
      <c r="E1335" s="117"/>
      <c r="F1335" s="406"/>
      <c r="G1335" s="6"/>
      <c r="H1335" s="363"/>
      <c r="I1335" s="117">
        <f t="shared" si="835"/>
        <v>0</v>
      </c>
      <c r="J1335" s="117"/>
      <c r="K1335" s="117"/>
      <c r="L1335" s="15">
        <f t="shared" si="836"/>
        <v>0</v>
      </c>
      <c r="M1335" s="406"/>
      <c r="N1335" s="6"/>
      <c r="O1335" s="363"/>
      <c r="P1335" s="117">
        <f t="shared" si="837"/>
        <v>0</v>
      </c>
      <c r="Q1335" s="117"/>
      <c r="R1335" s="117"/>
      <c r="S1335" s="15">
        <f t="shared" si="838"/>
        <v>0</v>
      </c>
      <c r="T1335" s="406"/>
      <c r="U1335" s="6"/>
      <c r="V1335" s="363"/>
      <c r="W1335" s="117">
        <f t="shared" si="839"/>
        <v>0</v>
      </c>
      <c r="X1335" s="111"/>
      <c r="Y1335" s="363"/>
      <c r="Z1335" s="117"/>
      <c r="AA1335" s="363">
        <f t="shared" si="840"/>
        <v>0</v>
      </c>
      <c r="AB1335" s="422">
        <f t="shared" si="800"/>
        <v>1326</v>
      </c>
    </row>
    <row r="1336" spans="1:54" s="1" customFormat="1">
      <c r="A1336" s="12">
        <f t="shared" si="799"/>
        <v>1327</v>
      </c>
      <c r="B1336" s="7"/>
      <c r="C1336" s="7"/>
      <c r="D1336" s="21"/>
      <c r="E1336" s="117"/>
      <c r="F1336" s="406"/>
      <c r="G1336" s="6"/>
      <c r="H1336" s="363"/>
      <c r="I1336" s="117">
        <f t="shared" si="835"/>
        <v>0</v>
      </c>
      <c r="J1336" s="117"/>
      <c r="K1336" s="117"/>
      <c r="L1336" s="15">
        <f>SUM(I1336:K1336)</f>
        <v>0</v>
      </c>
      <c r="M1336" s="406"/>
      <c r="N1336" s="6"/>
      <c r="O1336" s="363"/>
      <c r="P1336" s="117">
        <f t="shared" si="837"/>
        <v>0</v>
      </c>
      <c r="Q1336" s="117"/>
      <c r="R1336" s="117"/>
      <c r="S1336" s="15">
        <f t="shared" si="838"/>
        <v>0</v>
      </c>
      <c r="T1336" s="406"/>
      <c r="U1336" s="6"/>
      <c r="V1336" s="363"/>
      <c r="W1336" s="117">
        <f t="shared" si="839"/>
        <v>0</v>
      </c>
      <c r="X1336" s="111"/>
      <c r="Y1336" s="363"/>
      <c r="Z1336" s="117"/>
      <c r="AA1336" s="363">
        <f t="shared" si="840"/>
        <v>0</v>
      </c>
      <c r="AB1336" s="422">
        <f t="shared" si="800"/>
        <v>1327</v>
      </c>
    </row>
    <row r="1337" spans="1:54" s="1" customFormat="1">
      <c r="A1337" s="12">
        <f t="shared" si="799"/>
        <v>1328</v>
      </c>
      <c r="B1337" s="7"/>
      <c r="C1337" s="7"/>
      <c r="D1337" s="42"/>
      <c r="E1337" s="117"/>
      <c r="F1337" s="112"/>
      <c r="G1337" s="39"/>
      <c r="H1337" s="363"/>
      <c r="I1337" s="117">
        <f t="shared" si="835"/>
        <v>0</v>
      </c>
      <c r="J1337" s="117"/>
      <c r="K1337" s="117"/>
      <c r="L1337" s="15">
        <f>SUM(I1337:K1337)</f>
        <v>0</v>
      </c>
      <c r="M1337" s="112"/>
      <c r="N1337" s="39"/>
      <c r="O1337" s="363"/>
      <c r="P1337" s="117">
        <f t="shared" si="837"/>
        <v>0</v>
      </c>
      <c r="Q1337" s="117"/>
      <c r="R1337" s="117"/>
      <c r="S1337" s="15">
        <f t="shared" si="838"/>
        <v>0</v>
      </c>
      <c r="T1337" s="112"/>
      <c r="U1337" s="39"/>
      <c r="V1337" s="363"/>
      <c r="W1337" s="117">
        <f t="shared" si="839"/>
        <v>0</v>
      </c>
      <c r="X1337" s="111"/>
      <c r="Y1337" s="363"/>
      <c r="Z1337" s="117"/>
      <c r="AA1337" s="363">
        <f t="shared" si="840"/>
        <v>0</v>
      </c>
      <c r="AB1337" s="422">
        <f t="shared" si="800"/>
        <v>1328</v>
      </c>
    </row>
    <row r="1338" spans="1:54" s="1" customFormat="1">
      <c r="A1338" s="12">
        <f t="shared" si="799"/>
        <v>1329</v>
      </c>
      <c r="B1338" s="7"/>
      <c r="C1338" s="7"/>
      <c r="D1338" s="53" t="s">
        <v>63</v>
      </c>
      <c r="E1338" s="117"/>
      <c r="F1338" s="112"/>
      <c r="G1338" s="39"/>
      <c r="H1338" s="363"/>
      <c r="I1338" s="117">
        <f t="shared" si="835"/>
        <v>0</v>
      </c>
      <c r="J1338" s="117"/>
      <c r="K1338" s="117"/>
      <c r="L1338" s="15">
        <f t="shared" si="836"/>
        <v>0</v>
      </c>
      <c r="M1338" s="112"/>
      <c r="N1338" s="39"/>
      <c r="O1338" s="363"/>
      <c r="P1338" s="117">
        <f t="shared" si="837"/>
        <v>0</v>
      </c>
      <c r="Q1338" s="117"/>
      <c r="R1338" s="117"/>
      <c r="S1338" s="15">
        <f t="shared" si="838"/>
        <v>0</v>
      </c>
      <c r="T1338" s="112"/>
      <c r="U1338" s="39"/>
      <c r="V1338" s="363"/>
      <c r="W1338" s="117">
        <f t="shared" si="839"/>
        <v>0</v>
      </c>
      <c r="X1338" s="111"/>
      <c r="Y1338" s="363"/>
      <c r="Z1338" s="117"/>
      <c r="AA1338" s="363">
        <f t="shared" si="840"/>
        <v>0</v>
      </c>
      <c r="AB1338" s="422">
        <f t="shared" si="800"/>
        <v>1329</v>
      </c>
    </row>
    <row r="1339" spans="1:54" s="1" customFormat="1">
      <c r="A1339" s="12">
        <f t="shared" si="799"/>
        <v>1330</v>
      </c>
      <c r="B1339" s="7"/>
      <c r="C1339" s="7"/>
      <c r="D1339" s="42"/>
      <c r="E1339" s="117"/>
      <c r="F1339" s="112"/>
      <c r="G1339" s="39"/>
      <c r="H1339" s="363"/>
      <c r="I1339" s="117">
        <f t="shared" si="835"/>
        <v>0</v>
      </c>
      <c r="J1339" s="117"/>
      <c r="K1339" s="117"/>
      <c r="L1339" s="15">
        <f t="shared" si="836"/>
        <v>0</v>
      </c>
      <c r="M1339" s="112"/>
      <c r="N1339" s="39"/>
      <c r="O1339" s="363"/>
      <c r="P1339" s="117">
        <f t="shared" si="837"/>
        <v>0</v>
      </c>
      <c r="Q1339" s="117"/>
      <c r="R1339" s="117"/>
      <c r="S1339" s="15">
        <f t="shared" si="838"/>
        <v>0</v>
      </c>
      <c r="T1339" s="112"/>
      <c r="U1339" s="39"/>
      <c r="V1339" s="363"/>
      <c r="W1339" s="117">
        <f t="shared" si="839"/>
        <v>0</v>
      </c>
      <c r="X1339" s="111"/>
      <c r="Y1339" s="363"/>
      <c r="Z1339" s="117"/>
      <c r="AA1339" s="363">
        <f t="shared" si="840"/>
        <v>0</v>
      </c>
      <c r="AB1339" s="422">
        <f t="shared" si="800"/>
        <v>1330</v>
      </c>
    </row>
    <row r="1340" spans="1:54" s="1" customFormat="1">
      <c r="A1340" s="12">
        <f t="shared" si="799"/>
        <v>1331</v>
      </c>
      <c r="B1340" s="7"/>
      <c r="C1340" s="7"/>
      <c r="D1340" s="42"/>
      <c r="E1340" s="117"/>
      <c r="F1340" s="112"/>
      <c r="G1340" s="39"/>
      <c r="H1340" s="363"/>
      <c r="I1340" s="117">
        <f t="shared" si="835"/>
        <v>0</v>
      </c>
      <c r="J1340" s="117"/>
      <c r="K1340" s="117"/>
      <c r="L1340" s="15">
        <f t="shared" si="836"/>
        <v>0</v>
      </c>
      <c r="M1340" s="112"/>
      <c r="N1340" s="39"/>
      <c r="O1340" s="363"/>
      <c r="P1340" s="117">
        <f t="shared" si="837"/>
        <v>0</v>
      </c>
      <c r="Q1340" s="117"/>
      <c r="R1340" s="117"/>
      <c r="S1340" s="15">
        <f t="shared" si="838"/>
        <v>0</v>
      </c>
      <c r="T1340" s="112"/>
      <c r="U1340" s="39"/>
      <c r="V1340" s="363"/>
      <c r="W1340" s="117">
        <f t="shared" si="839"/>
        <v>0</v>
      </c>
      <c r="X1340" s="111"/>
      <c r="Y1340" s="363"/>
      <c r="Z1340" s="117"/>
      <c r="AA1340" s="363">
        <f t="shared" si="840"/>
        <v>0</v>
      </c>
      <c r="AB1340" s="422">
        <f t="shared" si="800"/>
        <v>1331</v>
      </c>
    </row>
    <row r="1341" spans="1:54" s="1" customFormat="1">
      <c r="A1341" s="12">
        <f t="shared" si="799"/>
        <v>1332</v>
      </c>
      <c r="B1341" s="7"/>
      <c r="C1341" s="7"/>
      <c r="D1341" s="54" t="s">
        <v>40</v>
      </c>
      <c r="E1341" s="314"/>
      <c r="F1341" s="488">
        <f t="shared" ref="F1341:L1341" si="841">SUBTOTAL(9,F1335:F1340)</f>
        <v>0</v>
      </c>
      <c r="G1341" s="55">
        <f t="shared" si="841"/>
        <v>0</v>
      </c>
      <c r="H1341" s="285">
        <f t="shared" si="841"/>
        <v>0</v>
      </c>
      <c r="I1341" s="504">
        <f t="shared" si="841"/>
        <v>0</v>
      </c>
      <c r="J1341" s="504">
        <f t="shared" si="841"/>
        <v>0</v>
      </c>
      <c r="K1341" s="504">
        <f t="shared" si="841"/>
        <v>0</v>
      </c>
      <c r="L1341" s="56">
        <f t="shared" si="841"/>
        <v>0</v>
      </c>
      <c r="M1341" s="488">
        <f t="shared" ref="M1341:S1341" si="842">SUBTOTAL(9,M1335:M1340)</f>
        <v>0</v>
      </c>
      <c r="N1341" s="55">
        <f t="shared" si="842"/>
        <v>0</v>
      </c>
      <c r="O1341" s="285">
        <f t="shared" si="842"/>
        <v>0</v>
      </c>
      <c r="P1341" s="504">
        <f t="shared" si="842"/>
        <v>0</v>
      </c>
      <c r="Q1341" s="504">
        <f t="shared" si="842"/>
        <v>0</v>
      </c>
      <c r="R1341" s="504">
        <f t="shared" si="842"/>
        <v>0</v>
      </c>
      <c r="S1341" s="56">
        <f t="shared" si="842"/>
        <v>0</v>
      </c>
      <c r="T1341" s="488">
        <f t="shared" ref="T1341:AA1341" si="843">SUBTOTAL(9,T1335:T1340)</f>
        <v>0</v>
      </c>
      <c r="U1341" s="55">
        <f t="shared" si="843"/>
        <v>0</v>
      </c>
      <c r="V1341" s="285">
        <f t="shared" si="843"/>
        <v>0</v>
      </c>
      <c r="W1341" s="504">
        <f t="shared" si="843"/>
        <v>0</v>
      </c>
      <c r="X1341" s="492">
        <f t="shared" si="843"/>
        <v>0</v>
      </c>
      <c r="Y1341" s="478"/>
      <c r="Z1341" s="504">
        <f t="shared" si="843"/>
        <v>0</v>
      </c>
      <c r="AA1341" s="478">
        <f t="shared" si="843"/>
        <v>0</v>
      </c>
      <c r="AB1341" s="422">
        <f t="shared" si="800"/>
        <v>1332</v>
      </c>
    </row>
    <row r="1342" spans="1:54" s="1" customFormat="1" ht="15.6" thickBot="1">
      <c r="A1342" s="12">
        <f t="shared" si="799"/>
        <v>1333</v>
      </c>
      <c r="B1342" s="22"/>
      <c r="C1342" s="22"/>
      <c r="D1342" s="23" t="s">
        <v>288</v>
      </c>
      <c r="E1342" s="303"/>
      <c r="F1342" s="476">
        <f>SUBTOTAL(9,F1333:F1341,$E1334:$E1334)</f>
        <v>4529109</v>
      </c>
      <c r="G1342" s="577"/>
      <c r="H1342" s="571"/>
      <c r="I1342" s="315">
        <f>SUBTOTAL(9,I1333:I1341)</f>
        <v>4529109</v>
      </c>
      <c r="J1342" s="315">
        <f>SUBTOTAL(9,J1333:J1341)</f>
        <v>0</v>
      </c>
      <c r="K1342" s="315">
        <f>SUBTOTAL(9,K1333:K1341)</f>
        <v>13630754</v>
      </c>
      <c r="L1342" s="561">
        <f>SUBTOTAL(9,L1333:L1341)</f>
        <v>18159863</v>
      </c>
      <c r="M1342" s="476">
        <f>SUBTOTAL(9,M1333:M1341,$E1334:$E1334)</f>
        <v>4529109</v>
      </c>
      <c r="N1342" s="577"/>
      <c r="O1342" s="571"/>
      <c r="P1342" s="315">
        <f>SUBTOTAL(9,P1333:P1341)</f>
        <v>4529109</v>
      </c>
      <c r="Q1342" s="315">
        <f>SUBTOTAL(9,Q1333:Q1341)</f>
        <v>0</v>
      </c>
      <c r="R1342" s="315">
        <f>SUBTOTAL(9,R1333:R1341)</f>
        <v>13630754</v>
      </c>
      <c r="S1342" s="561">
        <f>SUBTOTAL(9,S1333:S1341)</f>
        <v>18159863</v>
      </c>
      <c r="T1342" s="476">
        <f>SUBTOTAL(9,T1333:T1341,$E1334:$E1334)</f>
        <v>4529109</v>
      </c>
      <c r="U1342" s="386"/>
      <c r="V1342" s="477"/>
      <c r="W1342" s="315">
        <f>SUBTOTAL(9,W1333:W1341)</f>
        <v>4529109</v>
      </c>
      <c r="X1342" s="521">
        <f>SUBTOTAL(9,X1333:X1341)</f>
        <v>0</v>
      </c>
      <c r="Y1342" s="522"/>
      <c r="Z1342" s="534">
        <f>SUBTOTAL(9,Z1333:Z1341)</f>
        <v>13630754</v>
      </c>
      <c r="AA1342" s="522">
        <f>SUBTOTAL(9,AA1333:AA1341)</f>
        <v>18159863</v>
      </c>
      <c r="AB1342" s="422">
        <f t="shared" si="800"/>
        <v>1333</v>
      </c>
    </row>
    <row r="1343" spans="1:54" s="1" customFormat="1" ht="15.6" thickTop="1">
      <c r="A1343" s="12">
        <f t="shared" si="799"/>
        <v>1334</v>
      </c>
      <c r="B1343" s="7"/>
      <c r="C1343" s="7"/>
      <c r="D1343" s="25"/>
      <c r="E1343" s="304"/>
      <c r="F1343" s="425"/>
      <c r="G1343" s="26"/>
      <c r="H1343" s="424"/>
      <c r="I1343" s="117">
        <f>SUM($E1343,F1343:H1343)</f>
        <v>0</v>
      </c>
      <c r="J1343" s="304"/>
      <c r="K1343" s="304"/>
      <c r="L1343" s="27">
        <f>SUM(I1343:K1343)</f>
        <v>0</v>
      </c>
      <c r="M1343" s="425"/>
      <c r="N1343" s="26"/>
      <c r="O1343" s="424"/>
      <c r="P1343" s="117">
        <f>SUM($E1343,M1343:O1343)</f>
        <v>0</v>
      </c>
      <c r="Q1343" s="304"/>
      <c r="R1343" s="304"/>
      <c r="S1343" s="27">
        <f t="shared" ref="S1343" si="844">SUM(P1343:R1343)</f>
        <v>0</v>
      </c>
      <c r="T1343" s="425"/>
      <c r="U1343" s="26"/>
      <c r="V1343" s="424"/>
      <c r="W1343" s="117">
        <f t="shared" ref="W1343:W1349" si="845">SUM($E1343,T1343:V1343)</f>
        <v>0</v>
      </c>
      <c r="X1343" s="426"/>
      <c r="Y1343" s="424"/>
      <c r="Z1343" s="304"/>
      <c r="AA1343" s="424">
        <f t="shared" ref="AA1343:AA1349" si="846">SUM(W1343:Z1343)</f>
        <v>0</v>
      </c>
      <c r="AB1343" s="422">
        <f t="shared" si="800"/>
        <v>1334</v>
      </c>
    </row>
    <row r="1344" spans="1:54" customFormat="1">
      <c r="A1344" s="12">
        <f t="shared" si="799"/>
        <v>1335</v>
      </c>
      <c r="B1344" s="7" t="s">
        <v>289</v>
      </c>
      <c r="C1344" s="162">
        <v>79</v>
      </c>
      <c r="D1344" s="146" t="s">
        <v>290</v>
      </c>
      <c r="E1344" s="180">
        <v>0</v>
      </c>
      <c r="F1344" s="133"/>
      <c r="G1344" s="28"/>
      <c r="H1344" s="153"/>
      <c r="I1344" s="163">
        <f t="shared" ref="I1344:I1348" si="847">SUM($E1344,F1344:H1344)</f>
        <v>0</v>
      </c>
      <c r="J1344" s="163"/>
      <c r="K1344" s="163">
        <v>5633361</v>
      </c>
      <c r="L1344" s="187">
        <f t="shared" ref="L1344:L1348" si="848">SUM(I1344:K1344)</f>
        <v>5633361</v>
      </c>
      <c r="M1344" s="133"/>
      <c r="N1344" s="6"/>
      <c r="O1344" s="184"/>
      <c r="P1344" s="180">
        <f t="shared" ref="P1344:P1348" si="849">SUM($E1344,M1344:O1344)</f>
        <v>0</v>
      </c>
      <c r="Q1344" s="180"/>
      <c r="R1344" s="163">
        <v>5633361</v>
      </c>
      <c r="S1344" s="188">
        <f t="shared" ref="S1344:S1348" si="850">SUM(P1344:R1344)</f>
        <v>5633361</v>
      </c>
      <c r="T1344" s="133"/>
      <c r="U1344" s="6"/>
      <c r="V1344" s="184"/>
      <c r="W1344" s="180">
        <f t="shared" si="845"/>
        <v>0</v>
      </c>
      <c r="X1344" s="321"/>
      <c r="Y1344" s="184"/>
      <c r="Z1344" s="163">
        <v>5633361</v>
      </c>
      <c r="AA1344" s="184">
        <f t="shared" si="846"/>
        <v>5633361</v>
      </c>
      <c r="AB1344" s="422">
        <f t="shared" si="800"/>
        <v>1335</v>
      </c>
    </row>
    <row r="1345" spans="1:28" customFormat="1">
      <c r="A1345" s="12">
        <f t="shared" si="799"/>
        <v>1336</v>
      </c>
      <c r="B1345" s="7"/>
      <c r="C1345" s="162"/>
      <c r="D1345" s="191" t="s">
        <v>575</v>
      </c>
      <c r="E1345" s="180"/>
      <c r="F1345" s="133"/>
      <c r="G1345" s="28"/>
      <c r="H1345" s="153"/>
      <c r="I1345" s="163">
        <f t="shared" si="847"/>
        <v>0</v>
      </c>
      <c r="J1345" s="163"/>
      <c r="K1345" s="163"/>
      <c r="L1345" s="187">
        <f t="shared" si="848"/>
        <v>0</v>
      </c>
      <c r="M1345" s="133"/>
      <c r="N1345" s="6"/>
      <c r="O1345" s="184"/>
      <c r="P1345" s="180">
        <f t="shared" si="849"/>
        <v>0</v>
      </c>
      <c r="Q1345" s="180"/>
      <c r="R1345" s="180"/>
      <c r="S1345" s="188">
        <f t="shared" si="850"/>
        <v>0</v>
      </c>
      <c r="T1345" s="133"/>
      <c r="U1345" s="6"/>
      <c r="V1345" s="184"/>
      <c r="W1345" s="180">
        <f t="shared" si="845"/>
        <v>0</v>
      </c>
      <c r="X1345" s="321"/>
      <c r="Y1345" s="184"/>
      <c r="Z1345" s="180"/>
      <c r="AA1345" s="184">
        <f t="shared" si="846"/>
        <v>0</v>
      </c>
      <c r="AB1345" s="422">
        <f t="shared" si="800"/>
        <v>1336</v>
      </c>
    </row>
    <row r="1346" spans="1:28" customFormat="1">
      <c r="A1346" s="12">
        <f t="shared" si="799"/>
        <v>1337</v>
      </c>
      <c r="B1346" s="7"/>
      <c r="C1346" s="162"/>
      <c r="D1346" s="158" t="s">
        <v>819</v>
      </c>
      <c r="E1346" s="180"/>
      <c r="F1346" s="133"/>
      <c r="G1346" s="28"/>
      <c r="H1346" s="153"/>
      <c r="I1346" s="163">
        <f t="shared" si="847"/>
        <v>0</v>
      </c>
      <c r="J1346" s="163"/>
      <c r="K1346" s="163">
        <v>90000</v>
      </c>
      <c r="L1346" s="187">
        <f t="shared" si="848"/>
        <v>90000</v>
      </c>
      <c r="M1346" s="133"/>
      <c r="N1346" s="6"/>
      <c r="O1346" s="184"/>
      <c r="P1346" s="180">
        <f t="shared" si="849"/>
        <v>0</v>
      </c>
      <c r="Q1346" s="180"/>
      <c r="R1346" s="163">
        <v>90000</v>
      </c>
      <c r="S1346" s="188">
        <f t="shared" si="850"/>
        <v>90000</v>
      </c>
      <c r="T1346" s="133"/>
      <c r="U1346" s="6"/>
      <c r="V1346" s="184"/>
      <c r="W1346" s="180">
        <f t="shared" si="845"/>
        <v>0</v>
      </c>
      <c r="X1346" s="321"/>
      <c r="Y1346" s="184"/>
      <c r="Z1346" s="163">
        <v>90000</v>
      </c>
      <c r="AA1346" s="184">
        <f t="shared" si="846"/>
        <v>90000</v>
      </c>
      <c r="AB1346" s="422">
        <f t="shared" si="800"/>
        <v>1337</v>
      </c>
    </row>
    <row r="1347" spans="1:28" customFormat="1">
      <c r="A1347" s="12">
        <f t="shared" si="799"/>
        <v>1338</v>
      </c>
      <c r="B1347" s="7"/>
      <c r="C1347" s="162"/>
      <c r="D1347" s="158" t="s">
        <v>820</v>
      </c>
      <c r="E1347" s="180"/>
      <c r="F1347" s="133"/>
      <c r="G1347" s="28"/>
      <c r="H1347" s="153"/>
      <c r="I1347" s="163">
        <f t="shared" si="847"/>
        <v>0</v>
      </c>
      <c r="J1347" s="163"/>
      <c r="K1347" s="163">
        <v>33238</v>
      </c>
      <c r="L1347" s="187">
        <f t="shared" si="848"/>
        <v>33238</v>
      </c>
      <c r="M1347" s="133"/>
      <c r="N1347" s="6"/>
      <c r="O1347" s="184"/>
      <c r="P1347" s="180">
        <f t="shared" si="849"/>
        <v>0</v>
      </c>
      <c r="Q1347" s="180"/>
      <c r="R1347" s="163">
        <v>33238</v>
      </c>
      <c r="S1347" s="188">
        <f t="shared" si="850"/>
        <v>33238</v>
      </c>
      <c r="T1347" s="133"/>
      <c r="U1347" s="6"/>
      <c r="V1347" s="184"/>
      <c r="W1347" s="180">
        <f t="shared" si="845"/>
        <v>0</v>
      </c>
      <c r="X1347" s="321"/>
      <c r="Y1347" s="184"/>
      <c r="Z1347" s="163">
        <v>33238</v>
      </c>
      <c r="AA1347" s="184">
        <f t="shared" si="846"/>
        <v>33238</v>
      </c>
      <c r="AB1347" s="422">
        <f t="shared" si="800"/>
        <v>1338</v>
      </c>
    </row>
    <row r="1348" spans="1:28" customFormat="1">
      <c r="A1348" s="12">
        <f t="shared" si="799"/>
        <v>1339</v>
      </c>
      <c r="B1348" s="7"/>
      <c r="C1348" s="162"/>
      <c r="D1348" s="158" t="s">
        <v>821</v>
      </c>
      <c r="E1348" s="180"/>
      <c r="F1348" s="133"/>
      <c r="G1348" s="28"/>
      <c r="H1348" s="153"/>
      <c r="I1348" s="163">
        <f t="shared" si="847"/>
        <v>0</v>
      </c>
      <c r="J1348" s="163"/>
      <c r="K1348" s="163">
        <v>204582</v>
      </c>
      <c r="L1348" s="187">
        <f t="shared" si="848"/>
        <v>204582</v>
      </c>
      <c r="M1348" s="133"/>
      <c r="N1348" s="6"/>
      <c r="O1348" s="184"/>
      <c r="P1348" s="180">
        <f t="shared" si="849"/>
        <v>0</v>
      </c>
      <c r="Q1348" s="180"/>
      <c r="R1348" s="163">
        <v>204582</v>
      </c>
      <c r="S1348" s="188">
        <f t="shared" si="850"/>
        <v>204582</v>
      </c>
      <c r="T1348" s="133"/>
      <c r="U1348" s="6"/>
      <c r="V1348" s="184"/>
      <c r="W1348" s="180">
        <f t="shared" si="845"/>
        <v>0</v>
      </c>
      <c r="X1348" s="321"/>
      <c r="Y1348" s="184"/>
      <c r="Z1348" s="163">
        <v>204582</v>
      </c>
      <c r="AA1348" s="184">
        <f t="shared" si="846"/>
        <v>204582</v>
      </c>
      <c r="AB1348" s="422">
        <f t="shared" si="800"/>
        <v>1339</v>
      </c>
    </row>
    <row r="1349" spans="1:28" s="1" customFormat="1">
      <c r="A1349" s="12">
        <f t="shared" si="799"/>
        <v>1340</v>
      </c>
      <c r="B1349" s="7"/>
      <c r="C1349" s="7"/>
      <c r="D1349" s="54"/>
      <c r="E1349" s="314"/>
      <c r="F1349" s="110"/>
      <c r="G1349" s="57"/>
      <c r="H1349" s="489"/>
      <c r="I1349" s="117">
        <f>SUM($E1349,F1349:H1349)</f>
        <v>0</v>
      </c>
      <c r="J1349" s="314"/>
      <c r="K1349" s="314"/>
      <c r="L1349" s="15">
        <f>SUM(I1349:K1349)</f>
        <v>0</v>
      </c>
      <c r="M1349" s="110"/>
      <c r="N1349" s="57"/>
      <c r="O1349" s="489"/>
      <c r="P1349" s="117">
        <f>SUM($E1349,M1349:O1349)</f>
        <v>0</v>
      </c>
      <c r="Q1349" s="314"/>
      <c r="R1349" s="314"/>
      <c r="S1349" s="15">
        <f>SUM(P1349:R1349)</f>
        <v>0</v>
      </c>
      <c r="T1349" s="110"/>
      <c r="U1349" s="57"/>
      <c r="V1349" s="489"/>
      <c r="W1349" s="117">
        <f t="shared" si="845"/>
        <v>0</v>
      </c>
      <c r="X1349" s="520"/>
      <c r="Y1349" s="489"/>
      <c r="Z1349" s="314"/>
      <c r="AA1349" s="363">
        <f t="shared" si="846"/>
        <v>0</v>
      </c>
      <c r="AB1349" s="422">
        <f t="shared" si="800"/>
        <v>1340</v>
      </c>
    </row>
    <row r="1350" spans="1:28" s="1" customFormat="1">
      <c r="A1350" s="12">
        <f t="shared" si="799"/>
        <v>1341</v>
      </c>
      <c r="B1350" s="7"/>
      <c r="C1350" s="7"/>
      <c r="D1350" s="54" t="s">
        <v>40</v>
      </c>
      <c r="E1350" s="314"/>
      <c r="F1350" s="488">
        <f t="shared" ref="F1350:V1350" si="851">SUBTOTAL(9,F1345:F1349)</f>
        <v>0</v>
      </c>
      <c r="G1350" s="55">
        <f t="shared" si="851"/>
        <v>0</v>
      </c>
      <c r="H1350" s="285">
        <f t="shared" si="851"/>
        <v>0</v>
      </c>
      <c r="I1350" s="504">
        <f t="shared" si="851"/>
        <v>0</v>
      </c>
      <c r="J1350" s="504">
        <f t="shared" si="851"/>
        <v>0</v>
      </c>
      <c r="K1350" s="504">
        <f t="shared" si="851"/>
        <v>327820</v>
      </c>
      <c r="L1350" s="56">
        <f t="shared" si="851"/>
        <v>327820</v>
      </c>
      <c r="M1350" s="488">
        <f t="shared" si="851"/>
        <v>0</v>
      </c>
      <c r="N1350" s="55">
        <f t="shared" si="851"/>
        <v>0</v>
      </c>
      <c r="O1350" s="285">
        <f t="shared" si="851"/>
        <v>0</v>
      </c>
      <c r="P1350" s="504">
        <f t="shared" si="851"/>
        <v>0</v>
      </c>
      <c r="Q1350" s="504">
        <f t="shared" si="851"/>
        <v>0</v>
      </c>
      <c r="R1350" s="504">
        <f t="shared" si="851"/>
        <v>327820</v>
      </c>
      <c r="S1350" s="56">
        <f t="shared" si="851"/>
        <v>327820</v>
      </c>
      <c r="T1350" s="488">
        <f t="shared" si="851"/>
        <v>0</v>
      </c>
      <c r="U1350" s="55">
        <f t="shared" si="851"/>
        <v>0</v>
      </c>
      <c r="V1350" s="285">
        <f t="shared" si="851"/>
        <v>0</v>
      </c>
      <c r="W1350" s="504">
        <f>SUBTOTAL(9,W1345:W1349)</f>
        <v>0</v>
      </c>
      <c r="X1350" s="492">
        <f>SUBTOTAL(9,X1345:X1349)</f>
        <v>0</v>
      </c>
      <c r="Y1350" s="478"/>
      <c r="Z1350" s="504">
        <f>SUBTOTAL(9,Z1345:Z1349)</f>
        <v>327820</v>
      </c>
      <c r="AA1350" s="478">
        <f>SUBTOTAL(9,AA1345:AA1349)</f>
        <v>327820</v>
      </c>
      <c r="AB1350" s="422">
        <f t="shared" si="800"/>
        <v>1341</v>
      </c>
    </row>
    <row r="1351" spans="1:28" s="1" customFormat="1" ht="15.6" thickBot="1">
      <c r="A1351" s="12">
        <f t="shared" ref="A1351:A1414" si="852">ROW()-9</f>
        <v>1342</v>
      </c>
      <c r="B1351" s="22"/>
      <c r="C1351" s="22"/>
      <c r="D1351" s="23" t="s">
        <v>291</v>
      </c>
      <c r="E1351" s="303"/>
      <c r="F1351" s="476">
        <f>SUBTOTAL(9,F1343:F1350,$E1344)</f>
        <v>0</v>
      </c>
      <c r="G1351" s="561"/>
      <c r="H1351" s="571"/>
      <c r="I1351" s="315">
        <f>SUBTOTAL(9,I1343:I1350)</f>
        <v>0</v>
      </c>
      <c r="J1351" s="315">
        <f>SUBTOTAL(9,J1343:J1350)</f>
        <v>0</v>
      </c>
      <c r="K1351" s="315">
        <f>SUBTOTAL(9,K1343:K1350)</f>
        <v>5961181</v>
      </c>
      <c r="L1351" s="561">
        <f>SUBTOTAL(9,L1343:L1350)</f>
        <v>5961181</v>
      </c>
      <c r="M1351" s="476">
        <f>SUBTOTAL(9,M1343:M1350,$E1344)</f>
        <v>0</v>
      </c>
      <c r="N1351" s="561"/>
      <c r="O1351" s="571"/>
      <c r="P1351" s="315">
        <f>SUBTOTAL(9,P1343:P1350)</f>
        <v>0</v>
      </c>
      <c r="Q1351" s="315">
        <f>SUBTOTAL(9,Q1343:Q1350)</f>
        <v>0</v>
      </c>
      <c r="R1351" s="315">
        <f>SUBTOTAL(9,R1343:R1350)</f>
        <v>5961181</v>
      </c>
      <c r="S1351" s="561">
        <f>SUBTOTAL(9,S1343:S1350)</f>
        <v>5961181</v>
      </c>
      <c r="T1351" s="476">
        <f>SUBTOTAL(9,T1343:T1350,$E1344)</f>
        <v>0</v>
      </c>
      <c r="U1351" s="387"/>
      <c r="V1351" s="477"/>
      <c r="W1351" s="315">
        <f>SUBTOTAL(9,W1343:W1350)</f>
        <v>0</v>
      </c>
      <c r="X1351" s="521">
        <f>SUBTOTAL(9,X1343:X1350)</f>
        <v>0</v>
      </c>
      <c r="Y1351" s="522"/>
      <c r="Z1351" s="534">
        <f>SUBTOTAL(9,Z1343:Z1350)</f>
        <v>5961181</v>
      </c>
      <c r="AA1351" s="522">
        <f>SUBTOTAL(9,AA1343:AA1350)</f>
        <v>5961181</v>
      </c>
      <c r="AB1351" s="422">
        <f t="shared" si="800"/>
        <v>1342</v>
      </c>
    </row>
    <row r="1352" spans="1:28" s="1" customFormat="1" ht="15.6" thickTop="1">
      <c r="A1352" s="12">
        <f t="shared" si="852"/>
        <v>1343</v>
      </c>
      <c r="B1352" s="7"/>
      <c r="C1352" s="7"/>
      <c r="D1352" s="25"/>
      <c r="E1352" s="304"/>
      <c r="F1352" s="425"/>
      <c r="G1352" s="26"/>
      <c r="H1352" s="424"/>
      <c r="I1352" s="117">
        <f t="shared" ref="I1352:I1364" si="853">SUM($E1352,F1352:H1352)</f>
        <v>0</v>
      </c>
      <c r="J1352" s="304"/>
      <c r="K1352" s="304"/>
      <c r="L1352" s="27">
        <f t="shared" ref="L1352:L1364" si="854">SUM(I1352:K1352)</f>
        <v>0</v>
      </c>
      <c r="M1352" s="425"/>
      <c r="N1352" s="26"/>
      <c r="O1352" s="424"/>
      <c r="P1352" s="117">
        <f t="shared" ref="P1352:P1364" si="855">SUM($E1352,M1352:O1352)</f>
        <v>0</v>
      </c>
      <c r="Q1352" s="304"/>
      <c r="R1352" s="304"/>
      <c r="S1352" s="27">
        <f t="shared" ref="S1352:S1364" si="856">SUM(P1352:R1352)</f>
        <v>0</v>
      </c>
      <c r="T1352" s="425"/>
      <c r="U1352" s="26"/>
      <c r="V1352" s="424"/>
      <c r="W1352" s="117">
        <f t="shared" ref="W1352:W1364" si="857">SUM($E1352,T1352:V1352)</f>
        <v>0</v>
      </c>
      <c r="X1352" s="426"/>
      <c r="Y1352" s="424"/>
      <c r="Z1352" s="304"/>
      <c r="AA1352" s="424">
        <f t="shared" ref="AA1352:AA1364" si="858">SUM(W1352:Z1352)</f>
        <v>0</v>
      </c>
      <c r="AB1352" s="422">
        <f t="shared" si="800"/>
        <v>1343</v>
      </c>
    </row>
    <row r="1353" spans="1:28" customFormat="1">
      <c r="A1353" s="12">
        <f t="shared" si="852"/>
        <v>1344</v>
      </c>
      <c r="B1353" s="7" t="s">
        <v>292</v>
      </c>
      <c r="C1353" s="162">
        <v>80</v>
      </c>
      <c r="D1353" s="146" t="s">
        <v>293</v>
      </c>
      <c r="E1353" s="163">
        <v>1689148</v>
      </c>
      <c r="F1353" s="133"/>
      <c r="G1353" s="28"/>
      <c r="H1353" s="153"/>
      <c r="I1353" s="163">
        <f t="shared" si="853"/>
        <v>1689148</v>
      </c>
      <c r="J1353" s="163"/>
      <c r="K1353" s="163">
        <v>2059666</v>
      </c>
      <c r="L1353" s="187">
        <f t="shared" si="854"/>
        <v>3748814</v>
      </c>
      <c r="M1353" s="133"/>
      <c r="N1353" s="6"/>
      <c r="O1353" s="184"/>
      <c r="P1353" s="180">
        <f t="shared" si="855"/>
        <v>1689148</v>
      </c>
      <c r="Q1353" s="180"/>
      <c r="R1353" s="163">
        <v>2059666</v>
      </c>
      <c r="S1353" s="188">
        <f t="shared" si="856"/>
        <v>3748814</v>
      </c>
      <c r="T1353" s="133"/>
      <c r="U1353" s="6"/>
      <c r="V1353" s="184"/>
      <c r="W1353" s="180">
        <f t="shared" si="857"/>
        <v>1689148</v>
      </c>
      <c r="X1353" s="321"/>
      <c r="Y1353" s="184"/>
      <c r="Z1353" s="163">
        <v>2059666</v>
      </c>
      <c r="AA1353" s="184">
        <f t="shared" si="858"/>
        <v>3748814</v>
      </c>
      <c r="AB1353" s="422">
        <f t="shared" ref="AB1353:AB1416" si="859">A1353</f>
        <v>1344</v>
      </c>
    </row>
    <row r="1354" spans="1:28" customFormat="1">
      <c r="A1354" s="12">
        <f t="shared" si="852"/>
        <v>1345</v>
      </c>
      <c r="B1354" s="7"/>
      <c r="C1354" s="162"/>
      <c r="D1354" s="191" t="s">
        <v>434</v>
      </c>
      <c r="E1354" s="180"/>
      <c r="F1354" s="133"/>
      <c r="G1354" s="28"/>
      <c r="H1354" s="153"/>
      <c r="I1354" s="163">
        <f t="shared" si="853"/>
        <v>0</v>
      </c>
      <c r="J1354" s="163"/>
      <c r="K1354" s="163"/>
      <c r="L1354" s="187">
        <f t="shared" si="854"/>
        <v>0</v>
      </c>
      <c r="M1354" s="133"/>
      <c r="N1354" s="6"/>
      <c r="O1354" s="184"/>
      <c r="P1354" s="180">
        <f t="shared" si="855"/>
        <v>0</v>
      </c>
      <c r="Q1354" s="180"/>
      <c r="R1354" s="180"/>
      <c r="S1354" s="188">
        <f t="shared" si="856"/>
        <v>0</v>
      </c>
      <c r="T1354" s="133"/>
      <c r="U1354" s="6"/>
      <c r="V1354" s="184"/>
      <c r="W1354" s="180">
        <f t="shared" si="857"/>
        <v>0</v>
      </c>
      <c r="X1354" s="321"/>
      <c r="Y1354" s="184"/>
      <c r="Z1354" s="180"/>
      <c r="AA1354" s="184">
        <f t="shared" si="858"/>
        <v>0</v>
      </c>
      <c r="AB1354" s="422">
        <f t="shared" si="859"/>
        <v>1345</v>
      </c>
    </row>
    <row r="1355" spans="1:28" customFormat="1">
      <c r="A1355" s="12">
        <f t="shared" si="852"/>
        <v>1346</v>
      </c>
      <c r="B1355" s="7"/>
      <c r="C1355" s="162"/>
      <c r="D1355" s="158" t="s">
        <v>822</v>
      </c>
      <c r="E1355" s="180"/>
      <c r="F1355" s="133"/>
      <c r="G1355" s="28"/>
      <c r="H1355" s="153"/>
      <c r="I1355" s="163">
        <f t="shared" si="853"/>
        <v>0</v>
      </c>
      <c r="J1355" s="163"/>
      <c r="K1355" s="163"/>
      <c r="L1355" s="187">
        <f t="shared" si="854"/>
        <v>0</v>
      </c>
      <c r="M1355" s="133">
        <v>256000</v>
      </c>
      <c r="N1355" s="6"/>
      <c r="O1355" s="184"/>
      <c r="P1355" s="180">
        <f t="shared" si="855"/>
        <v>256000</v>
      </c>
      <c r="Q1355" s="180"/>
      <c r="R1355" s="180"/>
      <c r="S1355" s="188">
        <f t="shared" si="856"/>
        <v>256000</v>
      </c>
      <c r="T1355" s="133">
        <v>256000</v>
      </c>
      <c r="U1355" s="6"/>
      <c r="V1355" s="184"/>
      <c r="W1355" s="180">
        <f t="shared" si="857"/>
        <v>256000</v>
      </c>
      <c r="X1355" s="321"/>
      <c r="Y1355" s="184"/>
      <c r="Z1355" s="180"/>
      <c r="AA1355" s="184">
        <f t="shared" si="858"/>
        <v>256000</v>
      </c>
      <c r="AB1355" s="422">
        <f t="shared" si="859"/>
        <v>1346</v>
      </c>
    </row>
    <row r="1356" spans="1:28" customFormat="1">
      <c r="A1356" s="12">
        <f t="shared" si="852"/>
        <v>1347</v>
      </c>
      <c r="B1356" s="7"/>
      <c r="C1356" s="162"/>
      <c r="D1356" s="152"/>
      <c r="E1356" s="180"/>
      <c r="F1356" s="133"/>
      <c r="G1356" s="28"/>
      <c r="H1356" s="153"/>
      <c r="I1356" s="163">
        <f t="shared" si="853"/>
        <v>0</v>
      </c>
      <c r="J1356" s="163"/>
      <c r="K1356" s="163"/>
      <c r="L1356" s="187">
        <f t="shared" si="854"/>
        <v>0</v>
      </c>
      <c r="M1356" s="133"/>
      <c r="N1356" s="6"/>
      <c r="O1356" s="184"/>
      <c r="P1356" s="180">
        <f t="shared" si="855"/>
        <v>0</v>
      </c>
      <c r="Q1356" s="180"/>
      <c r="R1356" s="180"/>
      <c r="S1356" s="188">
        <f t="shared" si="856"/>
        <v>0</v>
      </c>
      <c r="T1356" s="133"/>
      <c r="U1356" s="6"/>
      <c r="V1356" s="184"/>
      <c r="W1356" s="180">
        <f t="shared" si="857"/>
        <v>0</v>
      </c>
      <c r="X1356" s="321"/>
      <c r="Y1356" s="184"/>
      <c r="Z1356" s="180"/>
      <c r="AA1356" s="184">
        <f t="shared" si="858"/>
        <v>0</v>
      </c>
      <c r="AB1356" s="422">
        <f t="shared" si="859"/>
        <v>1347</v>
      </c>
    </row>
    <row r="1357" spans="1:28" customFormat="1">
      <c r="A1357" s="12">
        <f t="shared" si="852"/>
        <v>1348</v>
      </c>
      <c r="B1357" s="7"/>
      <c r="C1357" s="162"/>
      <c r="D1357" s="191" t="s">
        <v>716</v>
      </c>
      <c r="E1357" s="180"/>
      <c r="F1357" s="133"/>
      <c r="G1357" s="28"/>
      <c r="H1357" s="153"/>
      <c r="I1357" s="163">
        <f t="shared" si="853"/>
        <v>0</v>
      </c>
      <c r="J1357" s="163"/>
      <c r="K1357" s="163"/>
      <c r="L1357" s="187">
        <f t="shared" si="854"/>
        <v>0</v>
      </c>
      <c r="M1357" s="133"/>
      <c r="N1357" s="6"/>
      <c r="O1357" s="184"/>
      <c r="P1357" s="180">
        <f t="shared" si="855"/>
        <v>0</v>
      </c>
      <c r="Q1357" s="180"/>
      <c r="R1357" s="180"/>
      <c r="S1357" s="188">
        <f t="shared" si="856"/>
        <v>0</v>
      </c>
      <c r="T1357" s="133"/>
      <c r="U1357" s="6"/>
      <c r="V1357" s="184"/>
      <c r="W1357" s="180">
        <f t="shared" si="857"/>
        <v>0</v>
      </c>
      <c r="X1357" s="321"/>
      <c r="Y1357" s="184"/>
      <c r="Z1357" s="180"/>
      <c r="AA1357" s="184">
        <f t="shared" si="858"/>
        <v>0</v>
      </c>
      <c r="AB1357" s="422">
        <f t="shared" si="859"/>
        <v>1348</v>
      </c>
    </row>
    <row r="1358" spans="1:28" customFormat="1">
      <c r="A1358" s="12">
        <f t="shared" si="852"/>
        <v>1349</v>
      </c>
      <c r="B1358" s="7"/>
      <c r="C1358" s="162"/>
      <c r="D1358" s="191"/>
      <c r="E1358" s="180"/>
      <c r="F1358" s="133"/>
      <c r="G1358" s="28"/>
      <c r="H1358" s="153"/>
      <c r="I1358" s="163">
        <f t="shared" si="853"/>
        <v>0</v>
      </c>
      <c r="J1358" s="163"/>
      <c r="K1358" s="163"/>
      <c r="L1358" s="187">
        <f t="shared" si="854"/>
        <v>0</v>
      </c>
      <c r="M1358" s="133"/>
      <c r="N1358" s="6"/>
      <c r="O1358" s="184"/>
      <c r="P1358" s="180">
        <f t="shared" si="855"/>
        <v>0</v>
      </c>
      <c r="Q1358" s="180"/>
      <c r="R1358" s="180"/>
      <c r="S1358" s="188">
        <f t="shared" si="856"/>
        <v>0</v>
      </c>
      <c r="T1358" s="133"/>
      <c r="U1358" s="6"/>
      <c r="V1358" s="184"/>
      <c r="W1358" s="180">
        <f t="shared" si="857"/>
        <v>0</v>
      </c>
      <c r="X1358" s="321"/>
      <c r="Y1358" s="184"/>
      <c r="Z1358" s="180"/>
      <c r="AA1358" s="184">
        <f t="shared" si="858"/>
        <v>0</v>
      </c>
      <c r="AB1358" s="422">
        <f t="shared" si="859"/>
        <v>1349</v>
      </c>
    </row>
    <row r="1359" spans="1:28" customFormat="1">
      <c r="A1359" s="12">
        <f t="shared" si="852"/>
        <v>1350</v>
      </c>
      <c r="B1359" s="7"/>
      <c r="C1359" s="162"/>
      <c r="D1359" s="152"/>
      <c r="E1359" s="180"/>
      <c r="F1359" s="133"/>
      <c r="G1359" s="28"/>
      <c r="H1359" s="153"/>
      <c r="I1359" s="163">
        <f t="shared" si="853"/>
        <v>0</v>
      </c>
      <c r="J1359" s="163"/>
      <c r="K1359" s="163"/>
      <c r="L1359" s="187">
        <f t="shared" si="854"/>
        <v>0</v>
      </c>
      <c r="M1359" s="133"/>
      <c r="N1359" s="6"/>
      <c r="O1359" s="184"/>
      <c r="P1359" s="180">
        <f t="shared" si="855"/>
        <v>0</v>
      </c>
      <c r="Q1359" s="180"/>
      <c r="R1359" s="180"/>
      <c r="S1359" s="188">
        <f t="shared" si="856"/>
        <v>0</v>
      </c>
      <c r="T1359" s="133"/>
      <c r="U1359" s="6"/>
      <c r="V1359" s="184"/>
      <c r="W1359" s="180">
        <f t="shared" si="857"/>
        <v>0</v>
      </c>
      <c r="X1359" s="321"/>
      <c r="Y1359" s="184"/>
      <c r="Z1359" s="180"/>
      <c r="AA1359" s="184">
        <f t="shared" si="858"/>
        <v>0</v>
      </c>
      <c r="AB1359" s="422">
        <f t="shared" si="859"/>
        <v>1350</v>
      </c>
    </row>
    <row r="1360" spans="1:28" customFormat="1">
      <c r="A1360" s="12">
        <f t="shared" si="852"/>
        <v>1351</v>
      </c>
      <c r="B1360" s="7"/>
      <c r="C1360" s="162"/>
      <c r="D1360" s="191" t="s">
        <v>575</v>
      </c>
      <c r="E1360" s="163"/>
      <c r="F1360" s="133"/>
      <c r="G1360" s="28"/>
      <c r="H1360" s="153"/>
      <c r="I1360" s="163">
        <f t="shared" si="853"/>
        <v>0</v>
      </c>
      <c r="J1360" s="163"/>
      <c r="K1360" s="163"/>
      <c r="L1360" s="187">
        <f t="shared" si="854"/>
        <v>0</v>
      </c>
      <c r="M1360" s="133"/>
      <c r="N1360" s="28"/>
      <c r="O1360" s="153"/>
      <c r="P1360" s="180">
        <f t="shared" si="855"/>
        <v>0</v>
      </c>
      <c r="Q1360" s="163"/>
      <c r="R1360" s="163"/>
      <c r="S1360" s="188">
        <f t="shared" si="856"/>
        <v>0</v>
      </c>
      <c r="T1360" s="133"/>
      <c r="U1360" s="28"/>
      <c r="V1360" s="153"/>
      <c r="W1360" s="180">
        <f t="shared" si="857"/>
        <v>0</v>
      </c>
      <c r="X1360" s="149"/>
      <c r="Y1360" s="153"/>
      <c r="Z1360" s="163"/>
      <c r="AA1360" s="184">
        <f t="shared" si="858"/>
        <v>0</v>
      </c>
      <c r="AB1360" s="422">
        <f t="shared" si="859"/>
        <v>1351</v>
      </c>
    </row>
    <row r="1361" spans="1:28" customFormat="1">
      <c r="A1361" s="12">
        <f t="shared" si="852"/>
        <v>1352</v>
      </c>
      <c r="B1361" s="7"/>
      <c r="C1361" s="162"/>
      <c r="D1361" s="158" t="s">
        <v>426</v>
      </c>
      <c r="E1361" s="163"/>
      <c r="F1361" s="132"/>
      <c r="G1361" s="129"/>
      <c r="H1361" s="185"/>
      <c r="I1361" s="163">
        <f t="shared" si="853"/>
        <v>0</v>
      </c>
      <c r="J1361" s="163"/>
      <c r="K1361" s="163">
        <v>13000</v>
      </c>
      <c r="L1361" s="187">
        <f t="shared" si="854"/>
        <v>13000</v>
      </c>
      <c r="M1361" s="133"/>
      <c r="N1361" s="28"/>
      <c r="O1361" s="153"/>
      <c r="P1361" s="180">
        <f t="shared" si="855"/>
        <v>0</v>
      </c>
      <c r="Q1361" s="163"/>
      <c r="R1361" s="163">
        <v>13000</v>
      </c>
      <c r="S1361" s="188">
        <f t="shared" si="856"/>
        <v>13000</v>
      </c>
      <c r="T1361" s="133"/>
      <c r="U1361" s="28"/>
      <c r="V1361" s="153"/>
      <c r="W1361" s="180">
        <f t="shared" si="857"/>
        <v>0</v>
      </c>
      <c r="X1361" s="149"/>
      <c r="Y1361" s="153"/>
      <c r="Z1361" s="163">
        <v>13000</v>
      </c>
      <c r="AA1361" s="184">
        <f t="shared" si="858"/>
        <v>13000</v>
      </c>
      <c r="AB1361" s="422">
        <f t="shared" si="859"/>
        <v>1352</v>
      </c>
    </row>
    <row r="1362" spans="1:28" customFormat="1">
      <c r="A1362" s="12">
        <f t="shared" si="852"/>
        <v>1353</v>
      </c>
      <c r="B1362" s="7"/>
      <c r="C1362" s="162"/>
      <c r="D1362" s="158" t="s">
        <v>823</v>
      </c>
      <c r="E1362" s="163"/>
      <c r="F1362" s="132"/>
      <c r="G1362" s="129"/>
      <c r="H1362" s="185"/>
      <c r="I1362" s="163">
        <f t="shared" si="853"/>
        <v>0</v>
      </c>
      <c r="J1362" s="163"/>
      <c r="K1362" s="163">
        <v>85580</v>
      </c>
      <c r="L1362" s="187">
        <f t="shared" si="854"/>
        <v>85580</v>
      </c>
      <c r="M1362" s="133"/>
      <c r="N1362" s="28"/>
      <c r="O1362" s="153"/>
      <c r="P1362" s="180">
        <f t="shared" si="855"/>
        <v>0</v>
      </c>
      <c r="Q1362" s="163"/>
      <c r="R1362" s="163">
        <v>85580</v>
      </c>
      <c r="S1362" s="188">
        <f t="shared" si="856"/>
        <v>85580</v>
      </c>
      <c r="T1362" s="133"/>
      <c r="U1362" s="28"/>
      <c r="V1362" s="153"/>
      <c r="W1362" s="180">
        <f t="shared" si="857"/>
        <v>0</v>
      </c>
      <c r="X1362" s="149"/>
      <c r="Y1362" s="153"/>
      <c r="Z1362" s="163">
        <v>85580</v>
      </c>
      <c r="AA1362" s="184">
        <f t="shared" si="858"/>
        <v>85580</v>
      </c>
      <c r="AB1362" s="422">
        <f t="shared" si="859"/>
        <v>1353</v>
      </c>
    </row>
    <row r="1363" spans="1:28" customFormat="1">
      <c r="A1363" s="12">
        <f t="shared" si="852"/>
        <v>1354</v>
      </c>
      <c r="B1363" s="7"/>
      <c r="C1363" s="162"/>
      <c r="D1363" s="158" t="s">
        <v>824</v>
      </c>
      <c r="E1363" s="163"/>
      <c r="F1363" s="132"/>
      <c r="G1363" s="129"/>
      <c r="H1363" s="185"/>
      <c r="I1363" s="163"/>
      <c r="J1363" s="163"/>
      <c r="K1363" s="163"/>
      <c r="L1363" s="187"/>
      <c r="M1363" s="133"/>
      <c r="N1363" s="28"/>
      <c r="O1363" s="153"/>
      <c r="P1363" s="180">
        <f t="shared" si="855"/>
        <v>0</v>
      </c>
      <c r="Q1363" s="163"/>
      <c r="R1363" s="163">
        <v>35000</v>
      </c>
      <c r="S1363" s="188">
        <f t="shared" si="856"/>
        <v>35000</v>
      </c>
      <c r="T1363" s="133"/>
      <c r="U1363" s="28"/>
      <c r="V1363" s="153"/>
      <c r="W1363" s="180">
        <f t="shared" si="857"/>
        <v>0</v>
      </c>
      <c r="X1363" s="149"/>
      <c r="Y1363" s="153"/>
      <c r="Z1363" s="163">
        <v>35000</v>
      </c>
      <c r="AA1363" s="184">
        <f t="shared" si="858"/>
        <v>35000</v>
      </c>
      <c r="AB1363" s="422">
        <f t="shared" si="859"/>
        <v>1354</v>
      </c>
    </row>
    <row r="1364" spans="1:28" s="1" customFormat="1">
      <c r="A1364" s="12">
        <f t="shared" si="852"/>
        <v>1355</v>
      </c>
      <c r="B1364" s="7"/>
      <c r="C1364" s="7"/>
      <c r="D1364" s="54" t="s">
        <v>6</v>
      </c>
      <c r="E1364" s="314"/>
      <c r="F1364" s="110"/>
      <c r="G1364" s="57"/>
      <c r="H1364" s="489"/>
      <c r="I1364" s="117">
        <f t="shared" si="853"/>
        <v>0</v>
      </c>
      <c r="J1364" s="314"/>
      <c r="K1364" s="314"/>
      <c r="L1364" s="15">
        <f t="shared" si="854"/>
        <v>0</v>
      </c>
      <c r="M1364" s="110"/>
      <c r="N1364" s="57"/>
      <c r="O1364" s="489"/>
      <c r="P1364" s="117">
        <f t="shared" si="855"/>
        <v>0</v>
      </c>
      <c r="Q1364" s="314"/>
      <c r="R1364" s="314"/>
      <c r="S1364" s="15">
        <f t="shared" si="856"/>
        <v>0</v>
      </c>
      <c r="T1364" s="110"/>
      <c r="U1364" s="57"/>
      <c r="V1364" s="489"/>
      <c r="W1364" s="117">
        <f t="shared" si="857"/>
        <v>0</v>
      </c>
      <c r="X1364" s="520"/>
      <c r="Y1364" s="489"/>
      <c r="Z1364" s="314"/>
      <c r="AA1364" s="363">
        <f t="shared" si="858"/>
        <v>0</v>
      </c>
      <c r="AB1364" s="422">
        <f t="shared" si="859"/>
        <v>1355</v>
      </c>
    </row>
    <row r="1365" spans="1:28" s="1" customFormat="1">
      <c r="A1365" s="12">
        <f t="shared" si="852"/>
        <v>1356</v>
      </c>
      <c r="B1365" s="7"/>
      <c r="C1365" s="7"/>
      <c r="D1365" s="54" t="s">
        <v>40</v>
      </c>
      <c r="E1365" s="314"/>
      <c r="F1365" s="488">
        <f t="shared" ref="F1365:L1365" si="860">SUBTOTAL(9,F1354:F1364)</f>
        <v>0</v>
      </c>
      <c r="G1365" s="55">
        <f t="shared" si="860"/>
        <v>0</v>
      </c>
      <c r="H1365" s="285">
        <f t="shared" si="860"/>
        <v>0</v>
      </c>
      <c r="I1365" s="504">
        <f t="shared" si="860"/>
        <v>0</v>
      </c>
      <c r="J1365" s="504">
        <f t="shared" si="860"/>
        <v>0</v>
      </c>
      <c r="K1365" s="504">
        <f t="shared" si="860"/>
        <v>98580</v>
      </c>
      <c r="L1365" s="56">
        <f t="shared" si="860"/>
        <v>98580</v>
      </c>
      <c r="M1365" s="488">
        <f t="shared" ref="M1365:S1365" si="861">SUBTOTAL(9,M1354:M1364)</f>
        <v>256000</v>
      </c>
      <c r="N1365" s="55">
        <f t="shared" si="861"/>
        <v>0</v>
      </c>
      <c r="O1365" s="285">
        <f t="shared" si="861"/>
        <v>0</v>
      </c>
      <c r="P1365" s="504">
        <f t="shared" si="861"/>
        <v>256000</v>
      </c>
      <c r="Q1365" s="504">
        <f t="shared" si="861"/>
        <v>0</v>
      </c>
      <c r="R1365" s="504">
        <f t="shared" si="861"/>
        <v>133580</v>
      </c>
      <c r="S1365" s="56">
        <f t="shared" si="861"/>
        <v>389580</v>
      </c>
      <c r="T1365" s="488">
        <f t="shared" ref="T1365:AA1365" si="862">SUBTOTAL(9,T1354:T1364)</f>
        <v>256000</v>
      </c>
      <c r="U1365" s="55">
        <f t="shared" si="862"/>
        <v>0</v>
      </c>
      <c r="V1365" s="285">
        <f t="shared" si="862"/>
        <v>0</v>
      </c>
      <c r="W1365" s="504">
        <f t="shared" si="862"/>
        <v>256000</v>
      </c>
      <c r="X1365" s="492">
        <f t="shared" si="862"/>
        <v>0</v>
      </c>
      <c r="Y1365" s="478"/>
      <c r="Z1365" s="504">
        <f t="shared" si="862"/>
        <v>133580</v>
      </c>
      <c r="AA1365" s="478">
        <f t="shared" si="862"/>
        <v>389580</v>
      </c>
      <c r="AB1365" s="422">
        <f t="shared" si="859"/>
        <v>1356</v>
      </c>
    </row>
    <row r="1366" spans="1:28" s="1" customFormat="1" ht="15.6" thickBot="1">
      <c r="A1366" s="12">
        <f t="shared" si="852"/>
        <v>1357</v>
      </c>
      <c r="B1366" s="22"/>
      <c r="C1366" s="22"/>
      <c r="D1366" s="23" t="s">
        <v>294</v>
      </c>
      <c r="E1366" s="303"/>
      <c r="F1366" s="476">
        <f>SUBTOTAL(9,F1352:F1365,$E1353:$E1353)</f>
        <v>1689148</v>
      </c>
      <c r="G1366" s="577"/>
      <c r="H1366" s="571"/>
      <c r="I1366" s="315">
        <f>SUBTOTAL(9,I1352:I1365)</f>
        <v>1689148</v>
      </c>
      <c r="J1366" s="315">
        <f>SUBTOTAL(9,J1352:J1365)</f>
        <v>0</v>
      </c>
      <c r="K1366" s="315">
        <f>SUBTOTAL(9,K1352:K1365)</f>
        <v>2158246</v>
      </c>
      <c r="L1366" s="561">
        <f>SUBTOTAL(9,L1352:L1365)</f>
        <v>3847394</v>
      </c>
      <c r="M1366" s="476">
        <f>SUBTOTAL(9,M1352:M1365,$E1353:$E1353)</f>
        <v>1945148</v>
      </c>
      <c r="N1366" s="577"/>
      <c r="O1366" s="571"/>
      <c r="P1366" s="315">
        <f>SUBTOTAL(9,P1352:P1365)</f>
        <v>1945148</v>
      </c>
      <c r="Q1366" s="315">
        <f>SUBTOTAL(9,Q1352:Q1365)</f>
        <v>0</v>
      </c>
      <c r="R1366" s="315">
        <f>SUBTOTAL(9,R1352:R1365)</f>
        <v>2193246</v>
      </c>
      <c r="S1366" s="561">
        <f>SUBTOTAL(9,S1352:S1365)</f>
        <v>4138394</v>
      </c>
      <c r="T1366" s="476">
        <f>SUBTOTAL(9,T1352:T1365,$E1353:$E1353)</f>
        <v>1945148</v>
      </c>
      <c r="U1366" s="386"/>
      <c r="V1366" s="477"/>
      <c r="W1366" s="315">
        <f>SUBTOTAL(9,W1352:W1365)</f>
        <v>1945148</v>
      </c>
      <c r="X1366" s="521">
        <f>SUBTOTAL(9,X1352:X1365)</f>
        <v>0</v>
      </c>
      <c r="Y1366" s="522"/>
      <c r="Z1366" s="534">
        <f>SUBTOTAL(9,Z1352:Z1365)</f>
        <v>2193246</v>
      </c>
      <c r="AA1366" s="522">
        <f>SUBTOTAL(9,AA1352:AA1365)</f>
        <v>4138394</v>
      </c>
      <c r="AB1366" s="422">
        <f t="shared" si="859"/>
        <v>1357</v>
      </c>
    </row>
    <row r="1367" spans="1:28" s="1" customFormat="1" ht="15.6" thickTop="1">
      <c r="A1367" s="12">
        <f t="shared" si="852"/>
        <v>1358</v>
      </c>
      <c r="B1367" s="7"/>
      <c r="C1367" s="7"/>
      <c r="D1367" s="25"/>
      <c r="E1367" s="304"/>
      <c r="F1367" s="425"/>
      <c r="G1367" s="26"/>
      <c r="H1367" s="424"/>
      <c r="I1367" s="117">
        <f t="shared" ref="I1367:I1381" si="863">SUM($E1367,F1367:H1367)</f>
        <v>0</v>
      </c>
      <c r="J1367" s="304"/>
      <c r="K1367" s="304"/>
      <c r="L1367" s="27">
        <f>SUM(I1367:K1367)</f>
        <v>0</v>
      </c>
      <c r="M1367" s="425"/>
      <c r="N1367" s="26"/>
      <c r="O1367" s="424"/>
      <c r="P1367" s="117">
        <f t="shared" ref="P1367" si="864">SUM($E1367,M1367:O1367)</f>
        <v>0</v>
      </c>
      <c r="Q1367" s="304"/>
      <c r="R1367" s="304"/>
      <c r="S1367" s="27">
        <f t="shared" ref="S1367" si="865">SUM(P1367:R1367)</f>
        <v>0</v>
      </c>
      <c r="T1367" s="425"/>
      <c r="U1367" s="26"/>
      <c r="V1367" s="424"/>
      <c r="W1367" s="117">
        <f t="shared" ref="W1367:W1381" si="866">SUM($E1367,T1367:V1367)</f>
        <v>0</v>
      </c>
      <c r="X1367" s="426"/>
      <c r="Y1367" s="424"/>
      <c r="Z1367" s="304"/>
      <c r="AA1367" s="424">
        <f t="shared" ref="AA1367:AA1381" si="867">SUM(W1367:Z1367)</f>
        <v>0</v>
      </c>
      <c r="AB1367" s="422">
        <f t="shared" si="859"/>
        <v>1358</v>
      </c>
    </row>
    <row r="1368" spans="1:28" customFormat="1">
      <c r="A1368" s="12">
        <f t="shared" si="852"/>
        <v>1359</v>
      </c>
      <c r="B1368" s="7" t="s">
        <v>295</v>
      </c>
      <c r="C1368" s="162">
        <v>81</v>
      </c>
      <c r="D1368" s="146" t="s">
        <v>296</v>
      </c>
      <c r="E1368" s="163">
        <v>1482653</v>
      </c>
      <c r="F1368" s="133"/>
      <c r="G1368" s="28"/>
      <c r="H1368" s="153"/>
      <c r="I1368" s="163">
        <f>SUM($E1368,F1368:H1368)</f>
        <v>1482653</v>
      </c>
      <c r="J1368" s="163">
        <v>2904264</v>
      </c>
      <c r="K1368" s="163">
        <v>36797608</v>
      </c>
      <c r="L1368" s="187">
        <f>SUM(I1368:K1368)</f>
        <v>41184525</v>
      </c>
      <c r="M1368" s="133"/>
      <c r="N1368" s="6"/>
      <c r="O1368" s="184"/>
      <c r="P1368" s="180">
        <f>SUM($E1368,M1368:O1368)</f>
        <v>1482653</v>
      </c>
      <c r="Q1368" s="163">
        <v>2904264</v>
      </c>
      <c r="R1368" s="163">
        <v>36797608</v>
      </c>
      <c r="S1368" s="188">
        <f>SUM(P1368:R1368)</f>
        <v>41184525</v>
      </c>
      <c r="T1368" s="133"/>
      <c r="U1368" s="6"/>
      <c r="V1368" s="184"/>
      <c r="W1368" s="180">
        <f t="shared" si="866"/>
        <v>1482653</v>
      </c>
      <c r="X1368" s="149">
        <v>2904264</v>
      </c>
      <c r="Y1368" s="153"/>
      <c r="Z1368" s="163">
        <v>36797608</v>
      </c>
      <c r="AA1368" s="184">
        <f t="shared" si="867"/>
        <v>41184525</v>
      </c>
      <c r="AB1368" s="422">
        <f t="shared" si="859"/>
        <v>1359</v>
      </c>
    </row>
    <row r="1369" spans="1:28" customFormat="1">
      <c r="A1369" s="12">
        <f t="shared" si="852"/>
        <v>1360</v>
      </c>
      <c r="B1369" s="7"/>
      <c r="C1369" s="162"/>
      <c r="D1369" s="191" t="s">
        <v>434</v>
      </c>
      <c r="E1369" s="180"/>
      <c r="F1369" s="133"/>
      <c r="G1369" s="28"/>
      <c r="H1369" s="153"/>
      <c r="I1369" s="163">
        <f>SUM($E1369,F1369:H1369)</f>
        <v>0</v>
      </c>
      <c r="J1369" s="163"/>
      <c r="K1369" s="163"/>
      <c r="L1369" s="187">
        <f>SUM(I1369:K1369)</f>
        <v>0</v>
      </c>
      <c r="M1369" s="133"/>
      <c r="N1369" s="6"/>
      <c r="O1369" s="184"/>
      <c r="P1369" s="180">
        <f>SUM($E1369,M1369:O1369)</f>
        <v>0</v>
      </c>
      <c r="Q1369" s="180"/>
      <c r="R1369" s="180"/>
      <c r="S1369" s="188">
        <f>SUM(P1369:R1369)</f>
        <v>0</v>
      </c>
      <c r="T1369" s="133"/>
      <c r="U1369" s="6"/>
      <c r="V1369" s="184"/>
      <c r="W1369" s="180">
        <f t="shared" si="866"/>
        <v>0</v>
      </c>
      <c r="X1369" s="321"/>
      <c r="Y1369" s="184"/>
      <c r="Z1369" s="180"/>
      <c r="AA1369" s="184">
        <f t="shared" si="867"/>
        <v>0</v>
      </c>
      <c r="AB1369" s="422">
        <f t="shared" si="859"/>
        <v>1360</v>
      </c>
    </row>
    <row r="1370" spans="1:28" customFormat="1">
      <c r="A1370" s="12">
        <f t="shared" si="852"/>
        <v>1361</v>
      </c>
      <c r="B1370" s="7"/>
      <c r="C1370" s="162"/>
      <c r="D1370" s="158" t="s">
        <v>825</v>
      </c>
      <c r="E1370" s="163"/>
      <c r="F1370" s="132"/>
      <c r="G1370" s="129">
        <v>850000</v>
      </c>
      <c r="H1370" s="153"/>
      <c r="I1370" s="163">
        <f t="shared" ref="I1370:I1373" si="868">SUM($E1370,F1370:H1370)</f>
        <v>850000</v>
      </c>
      <c r="J1370" s="163"/>
      <c r="K1370" s="163"/>
      <c r="L1370" s="187">
        <f t="shared" ref="L1370:L1373" si="869">SUM(I1370:K1370)</f>
        <v>850000</v>
      </c>
      <c r="M1370" s="112"/>
      <c r="N1370" s="28">
        <v>850000</v>
      </c>
      <c r="O1370" s="184"/>
      <c r="P1370" s="180">
        <f t="shared" ref="P1370:P1380" si="870">SUM($E1370,M1370:O1370)</f>
        <v>850000</v>
      </c>
      <c r="Q1370" s="180"/>
      <c r="R1370" s="180"/>
      <c r="S1370" s="188">
        <f t="shared" ref="S1370:S1380" si="871">SUM(P1370:R1370)</f>
        <v>850000</v>
      </c>
      <c r="T1370" s="112"/>
      <c r="U1370" s="28">
        <v>850000</v>
      </c>
      <c r="V1370" s="184"/>
      <c r="W1370" s="180">
        <f t="shared" si="866"/>
        <v>850000</v>
      </c>
      <c r="X1370" s="321"/>
      <c r="Y1370" s="184"/>
      <c r="Z1370" s="180"/>
      <c r="AA1370" s="184">
        <f t="shared" si="867"/>
        <v>850000</v>
      </c>
      <c r="AB1370" s="422">
        <f t="shared" si="859"/>
        <v>1361</v>
      </c>
    </row>
    <row r="1371" spans="1:28" customFormat="1">
      <c r="A1371" s="12">
        <f t="shared" si="852"/>
        <v>1362</v>
      </c>
      <c r="B1371" s="7"/>
      <c r="C1371" s="162"/>
      <c r="D1371" s="186" t="s">
        <v>826</v>
      </c>
      <c r="E1371" s="180"/>
      <c r="F1371" s="112"/>
      <c r="G1371" s="39"/>
      <c r="H1371" s="153"/>
      <c r="I1371" s="163">
        <f t="shared" si="868"/>
        <v>0</v>
      </c>
      <c r="J1371" s="163"/>
      <c r="K1371" s="163"/>
      <c r="L1371" s="187">
        <f t="shared" si="869"/>
        <v>0</v>
      </c>
      <c r="M1371" s="112"/>
      <c r="N1371" s="39">
        <v>750000</v>
      </c>
      <c r="O1371" s="184"/>
      <c r="P1371" s="180">
        <f t="shared" si="870"/>
        <v>750000</v>
      </c>
      <c r="Q1371" s="180"/>
      <c r="R1371" s="180"/>
      <c r="S1371" s="188">
        <f t="shared" si="871"/>
        <v>750000</v>
      </c>
      <c r="T1371" s="112"/>
      <c r="U1371" s="39">
        <v>750000</v>
      </c>
      <c r="V1371" s="184"/>
      <c r="W1371" s="180">
        <f t="shared" si="866"/>
        <v>750000</v>
      </c>
      <c r="X1371" s="321"/>
      <c r="Y1371" s="184"/>
      <c r="Z1371" s="180"/>
      <c r="AA1371" s="184">
        <f t="shared" si="867"/>
        <v>750000</v>
      </c>
      <c r="AB1371" s="422">
        <f t="shared" si="859"/>
        <v>1362</v>
      </c>
    </row>
    <row r="1372" spans="1:28" customFormat="1">
      <c r="A1372" s="12">
        <f t="shared" si="852"/>
        <v>1363</v>
      </c>
      <c r="B1372" s="7"/>
      <c r="C1372" s="162"/>
      <c r="D1372" s="189"/>
      <c r="E1372" s="180"/>
      <c r="F1372" s="112"/>
      <c r="G1372" s="39"/>
      <c r="H1372" s="153"/>
      <c r="I1372" s="163">
        <f t="shared" si="868"/>
        <v>0</v>
      </c>
      <c r="J1372" s="163"/>
      <c r="K1372" s="163"/>
      <c r="L1372" s="187">
        <f t="shared" si="869"/>
        <v>0</v>
      </c>
      <c r="M1372" s="112"/>
      <c r="N1372" s="39"/>
      <c r="O1372" s="184"/>
      <c r="P1372" s="180">
        <f t="shared" si="870"/>
        <v>0</v>
      </c>
      <c r="Q1372" s="180"/>
      <c r="R1372" s="180"/>
      <c r="S1372" s="188">
        <f t="shared" si="871"/>
        <v>0</v>
      </c>
      <c r="T1372" s="112"/>
      <c r="U1372" s="39"/>
      <c r="V1372" s="184"/>
      <c r="W1372" s="180">
        <f t="shared" si="866"/>
        <v>0</v>
      </c>
      <c r="X1372" s="321"/>
      <c r="Y1372" s="184"/>
      <c r="Z1372" s="180"/>
      <c r="AA1372" s="184">
        <f t="shared" si="867"/>
        <v>0</v>
      </c>
      <c r="AB1372" s="422">
        <f t="shared" si="859"/>
        <v>1363</v>
      </c>
    </row>
    <row r="1373" spans="1:28" customFormat="1">
      <c r="A1373" s="12">
        <f t="shared" si="852"/>
        <v>1364</v>
      </c>
      <c r="B1373" s="7"/>
      <c r="C1373" s="162"/>
      <c r="D1373" s="190" t="s">
        <v>716</v>
      </c>
      <c r="E1373" s="180"/>
      <c r="F1373" s="133"/>
      <c r="G1373" s="28"/>
      <c r="H1373" s="153"/>
      <c r="I1373" s="163">
        <f t="shared" si="868"/>
        <v>0</v>
      </c>
      <c r="J1373" s="163"/>
      <c r="K1373" s="163"/>
      <c r="L1373" s="187">
        <f t="shared" si="869"/>
        <v>0</v>
      </c>
      <c r="M1373" s="133"/>
      <c r="N1373" s="28"/>
      <c r="O1373" s="184"/>
      <c r="P1373" s="180">
        <f t="shared" si="870"/>
        <v>0</v>
      </c>
      <c r="Q1373" s="180"/>
      <c r="R1373" s="180"/>
      <c r="S1373" s="188">
        <f t="shared" si="871"/>
        <v>0</v>
      </c>
      <c r="T1373" s="133"/>
      <c r="U1373" s="28"/>
      <c r="V1373" s="184"/>
      <c r="W1373" s="180">
        <f t="shared" si="866"/>
        <v>0</v>
      </c>
      <c r="X1373" s="321"/>
      <c r="Y1373" s="184"/>
      <c r="Z1373" s="180"/>
      <c r="AA1373" s="184">
        <f t="shared" si="867"/>
        <v>0</v>
      </c>
      <c r="AB1373" s="422">
        <f t="shared" si="859"/>
        <v>1364</v>
      </c>
    </row>
    <row r="1374" spans="1:28" customFormat="1">
      <c r="A1374" s="12">
        <f t="shared" si="852"/>
        <v>1365</v>
      </c>
      <c r="B1374" s="7"/>
      <c r="C1374" s="162"/>
      <c r="D1374" s="158"/>
      <c r="E1374" s="180"/>
      <c r="F1374" s="133"/>
      <c r="G1374" s="28"/>
      <c r="H1374" s="153"/>
      <c r="I1374" s="163">
        <f>SUM($E1374,F1374:H1374)</f>
        <v>0</v>
      </c>
      <c r="J1374" s="163"/>
      <c r="K1374" s="163"/>
      <c r="L1374" s="187">
        <f>SUM(I1374:K1374)</f>
        <v>0</v>
      </c>
      <c r="M1374" s="133"/>
      <c r="N1374" s="28"/>
      <c r="O1374" s="184"/>
      <c r="P1374" s="180">
        <f t="shared" si="870"/>
        <v>0</v>
      </c>
      <c r="Q1374" s="180"/>
      <c r="R1374" s="180"/>
      <c r="S1374" s="188">
        <f t="shared" si="871"/>
        <v>0</v>
      </c>
      <c r="T1374" s="133"/>
      <c r="U1374" s="28"/>
      <c r="V1374" s="184"/>
      <c r="W1374" s="180">
        <f t="shared" si="866"/>
        <v>0</v>
      </c>
      <c r="X1374" s="321"/>
      <c r="Y1374" s="184"/>
      <c r="Z1374" s="180"/>
      <c r="AA1374" s="184">
        <f t="shared" si="867"/>
        <v>0</v>
      </c>
      <c r="AB1374" s="422">
        <f t="shared" si="859"/>
        <v>1365</v>
      </c>
    </row>
    <row r="1375" spans="1:28" customFormat="1">
      <c r="A1375" s="12">
        <f t="shared" si="852"/>
        <v>1366</v>
      </c>
      <c r="B1375" s="7"/>
      <c r="C1375" s="162"/>
      <c r="D1375" s="152"/>
      <c r="E1375" s="180"/>
      <c r="F1375" s="133"/>
      <c r="G1375" s="28"/>
      <c r="H1375" s="153"/>
      <c r="I1375" s="163">
        <f>SUM($E1375,F1375:H1375)</f>
        <v>0</v>
      </c>
      <c r="J1375" s="163"/>
      <c r="K1375" s="163"/>
      <c r="L1375" s="187">
        <f>SUM(I1375:K1375)</f>
        <v>0</v>
      </c>
      <c r="M1375" s="133"/>
      <c r="N1375" s="28"/>
      <c r="O1375" s="184"/>
      <c r="P1375" s="180">
        <f t="shared" si="870"/>
        <v>0</v>
      </c>
      <c r="Q1375" s="180"/>
      <c r="R1375" s="180"/>
      <c r="S1375" s="188">
        <f t="shared" si="871"/>
        <v>0</v>
      </c>
      <c r="T1375" s="133"/>
      <c r="U1375" s="28"/>
      <c r="V1375" s="184"/>
      <c r="W1375" s="180">
        <f t="shared" si="866"/>
        <v>0</v>
      </c>
      <c r="X1375" s="321"/>
      <c r="Y1375" s="184"/>
      <c r="Z1375" s="180"/>
      <c r="AA1375" s="184">
        <f t="shared" si="867"/>
        <v>0</v>
      </c>
      <c r="AB1375" s="422">
        <f t="shared" si="859"/>
        <v>1366</v>
      </c>
    </row>
    <row r="1376" spans="1:28" customFormat="1">
      <c r="A1376" s="12">
        <f t="shared" si="852"/>
        <v>1367</v>
      </c>
      <c r="B1376" s="7"/>
      <c r="C1376" s="162"/>
      <c r="D1376" s="190" t="s">
        <v>575</v>
      </c>
      <c r="E1376" s="180"/>
      <c r="F1376" s="112"/>
      <c r="G1376" s="39"/>
      <c r="H1376" s="153"/>
      <c r="I1376" s="163">
        <f>SUM($E1376,F1376:H1376)</f>
        <v>0</v>
      </c>
      <c r="J1376" s="163"/>
      <c r="K1376" s="163"/>
      <c r="L1376" s="187">
        <f>SUM(I1376:K1376)</f>
        <v>0</v>
      </c>
      <c r="M1376" s="112"/>
      <c r="N1376" s="39"/>
      <c r="O1376" s="184"/>
      <c r="P1376" s="180">
        <f t="shared" si="870"/>
        <v>0</v>
      </c>
      <c r="Q1376" s="180"/>
      <c r="R1376" s="180"/>
      <c r="S1376" s="188">
        <f t="shared" si="871"/>
        <v>0</v>
      </c>
      <c r="T1376" s="112"/>
      <c r="U1376" s="39"/>
      <c r="V1376" s="184"/>
      <c r="W1376" s="180">
        <f t="shared" si="866"/>
        <v>0</v>
      </c>
      <c r="X1376" s="321"/>
      <c r="Y1376" s="184"/>
      <c r="Z1376" s="180"/>
      <c r="AA1376" s="184">
        <f t="shared" si="867"/>
        <v>0</v>
      </c>
      <c r="AB1376" s="422">
        <f t="shared" si="859"/>
        <v>1367</v>
      </c>
    </row>
    <row r="1377" spans="1:28" customFormat="1">
      <c r="A1377" s="12">
        <f t="shared" si="852"/>
        <v>1368</v>
      </c>
      <c r="B1377" s="7"/>
      <c r="C1377" s="162"/>
      <c r="D1377" s="158" t="s">
        <v>827</v>
      </c>
      <c r="E1377" s="180"/>
      <c r="F1377" s="112"/>
      <c r="G1377" s="39"/>
      <c r="H1377" s="153"/>
      <c r="I1377" s="163">
        <f>SUM($E1377,F1377:H1377)</f>
        <v>0</v>
      </c>
      <c r="J1377" s="163"/>
      <c r="K1377" s="163">
        <v>2180000</v>
      </c>
      <c r="L1377" s="187">
        <f>SUM(I1377:K1377)</f>
        <v>2180000</v>
      </c>
      <c r="M1377" s="112"/>
      <c r="N1377" s="39"/>
      <c r="O1377" s="184"/>
      <c r="P1377" s="180">
        <f t="shared" si="870"/>
        <v>0</v>
      </c>
      <c r="Q1377" s="180"/>
      <c r="R1377" s="163">
        <v>2180000</v>
      </c>
      <c r="S1377" s="188">
        <f t="shared" si="871"/>
        <v>2180000</v>
      </c>
      <c r="T1377" s="112"/>
      <c r="U1377" s="39"/>
      <c r="V1377" s="184"/>
      <c r="W1377" s="180">
        <f t="shared" si="866"/>
        <v>0</v>
      </c>
      <c r="X1377" s="321"/>
      <c r="Y1377" s="184"/>
      <c r="Z1377" s="163">
        <v>2180000</v>
      </c>
      <c r="AA1377" s="184">
        <f t="shared" si="867"/>
        <v>2180000</v>
      </c>
      <c r="AB1377" s="422">
        <f t="shared" si="859"/>
        <v>1368</v>
      </c>
    </row>
    <row r="1378" spans="1:28" customFormat="1">
      <c r="A1378" s="12">
        <f t="shared" si="852"/>
        <v>1369</v>
      </c>
      <c r="B1378" s="7"/>
      <c r="C1378" s="162"/>
      <c r="D1378" s="158" t="s">
        <v>828</v>
      </c>
      <c r="E1378" s="180"/>
      <c r="F1378" s="112"/>
      <c r="G1378" s="39"/>
      <c r="H1378" s="153"/>
      <c r="I1378" s="163">
        <f t="shared" ref="I1378:I1380" si="872">SUM($E1378,F1378:H1378)</f>
        <v>0</v>
      </c>
      <c r="J1378" s="163"/>
      <c r="K1378" s="163">
        <v>2500000</v>
      </c>
      <c r="L1378" s="187">
        <f t="shared" ref="L1378:L1380" si="873">SUM(I1378:K1378)</f>
        <v>2500000</v>
      </c>
      <c r="M1378" s="112"/>
      <c r="N1378" s="39"/>
      <c r="O1378" s="184"/>
      <c r="P1378" s="180">
        <f t="shared" si="870"/>
        <v>0</v>
      </c>
      <c r="Q1378" s="180"/>
      <c r="R1378" s="163">
        <v>2500000</v>
      </c>
      <c r="S1378" s="188">
        <f t="shared" si="871"/>
        <v>2500000</v>
      </c>
      <c r="T1378" s="112"/>
      <c r="U1378" s="39"/>
      <c r="V1378" s="184"/>
      <c r="W1378" s="180">
        <f t="shared" si="866"/>
        <v>0</v>
      </c>
      <c r="X1378" s="321"/>
      <c r="Y1378" s="184"/>
      <c r="Z1378" s="163">
        <v>2500000</v>
      </c>
      <c r="AA1378" s="184">
        <f t="shared" si="867"/>
        <v>2500000</v>
      </c>
      <c r="AB1378" s="422">
        <f t="shared" si="859"/>
        <v>1369</v>
      </c>
    </row>
    <row r="1379" spans="1:28" customFormat="1">
      <c r="A1379" s="12">
        <f t="shared" si="852"/>
        <v>1370</v>
      </c>
      <c r="B1379" s="7"/>
      <c r="C1379" s="162"/>
      <c r="D1379" s="158" t="s">
        <v>829</v>
      </c>
      <c r="E1379" s="180"/>
      <c r="F1379" s="112"/>
      <c r="G1379" s="39"/>
      <c r="H1379" s="153"/>
      <c r="I1379" s="163">
        <f t="shared" si="872"/>
        <v>0</v>
      </c>
      <c r="J1379" s="163"/>
      <c r="K1379" s="163">
        <v>510600</v>
      </c>
      <c r="L1379" s="187">
        <f t="shared" si="873"/>
        <v>510600</v>
      </c>
      <c r="M1379" s="112"/>
      <c r="N1379" s="39"/>
      <c r="O1379" s="184"/>
      <c r="P1379" s="180">
        <f t="shared" si="870"/>
        <v>0</v>
      </c>
      <c r="Q1379" s="180"/>
      <c r="R1379" s="163">
        <v>510600</v>
      </c>
      <c r="S1379" s="188">
        <f t="shared" si="871"/>
        <v>510600</v>
      </c>
      <c r="T1379" s="112"/>
      <c r="U1379" s="39"/>
      <c r="V1379" s="184"/>
      <c r="W1379" s="180">
        <f t="shared" si="866"/>
        <v>0</v>
      </c>
      <c r="X1379" s="321"/>
      <c r="Y1379" s="184"/>
      <c r="Z1379" s="163">
        <v>510600</v>
      </c>
      <c r="AA1379" s="184">
        <f t="shared" si="867"/>
        <v>510600</v>
      </c>
      <c r="AB1379" s="422">
        <f t="shared" si="859"/>
        <v>1370</v>
      </c>
    </row>
    <row r="1380" spans="1:28" customFormat="1">
      <c r="A1380" s="12">
        <f t="shared" si="852"/>
        <v>1371</v>
      </c>
      <c r="B1380" s="7"/>
      <c r="C1380" s="162"/>
      <c r="D1380" s="158" t="s">
        <v>830</v>
      </c>
      <c r="E1380" s="180"/>
      <c r="F1380" s="112"/>
      <c r="G1380" s="39"/>
      <c r="H1380" s="153"/>
      <c r="I1380" s="163">
        <f t="shared" si="872"/>
        <v>0</v>
      </c>
      <c r="J1380" s="163"/>
      <c r="K1380" s="163">
        <v>500000</v>
      </c>
      <c r="L1380" s="187">
        <f t="shared" si="873"/>
        <v>500000</v>
      </c>
      <c r="M1380" s="112"/>
      <c r="N1380" s="39"/>
      <c r="O1380" s="184"/>
      <c r="P1380" s="180">
        <f t="shared" si="870"/>
        <v>0</v>
      </c>
      <c r="Q1380" s="180"/>
      <c r="R1380" s="163">
        <v>500000</v>
      </c>
      <c r="S1380" s="188">
        <f t="shared" si="871"/>
        <v>500000</v>
      </c>
      <c r="T1380" s="112"/>
      <c r="U1380" s="39"/>
      <c r="V1380" s="184"/>
      <c r="W1380" s="180">
        <f t="shared" si="866"/>
        <v>0</v>
      </c>
      <c r="X1380" s="321"/>
      <c r="Y1380" s="184"/>
      <c r="Z1380" s="163">
        <v>500000</v>
      </c>
      <c r="AA1380" s="184">
        <f t="shared" si="867"/>
        <v>500000</v>
      </c>
      <c r="AB1380" s="422">
        <f t="shared" si="859"/>
        <v>1371</v>
      </c>
    </row>
    <row r="1381" spans="1:28" s="1" customFormat="1">
      <c r="A1381" s="12">
        <f t="shared" si="852"/>
        <v>1372</v>
      </c>
      <c r="B1381" s="7"/>
      <c r="C1381" s="7"/>
      <c r="D1381" s="42"/>
      <c r="E1381" s="117"/>
      <c r="F1381" s="112"/>
      <c r="G1381" s="39"/>
      <c r="H1381" s="363"/>
      <c r="I1381" s="117">
        <f t="shared" si="863"/>
        <v>0</v>
      </c>
      <c r="J1381" s="117"/>
      <c r="K1381" s="117"/>
      <c r="L1381" s="15">
        <f>SUM(I1381:K1381)</f>
        <v>0</v>
      </c>
      <c r="M1381" s="112"/>
      <c r="N1381" s="39"/>
      <c r="O1381" s="363"/>
      <c r="P1381" s="117">
        <f>SUM($E1381,M1381:O1381)</f>
        <v>0</v>
      </c>
      <c r="Q1381" s="117"/>
      <c r="R1381" s="117"/>
      <c r="S1381" s="15">
        <f>SUM(P1381:R1381)</f>
        <v>0</v>
      </c>
      <c r="T1381" s="112"/>
      <c r="U1381" s="39"/>
      <c r="V1381" s="363"/>
      <c r="W1381" s="117">
        <f t="shared" si="866"/>
        <v>0</v>
      </c>
      <c r="X1381" s="111"/>
      <c r="Y1381" s="363"/>
      <c r="Z1381" s="117"/>
      <c r="AA1381" s="363">
        <f t="shared" si="867"/>
        <v>0</v>
      </c>
      <c r="AB1381" s="422">
        <f t="shared" si="859"/>
        <v>1372</v>
      </c>
    </row>
    <row r="1382" spans="1:28" s="1" customFormat="1">
      <c r="A1382" s="12">
        <f t="shared" si="852"/>
        <v>1373</v>
      </c>
      <c r="B1382" s="7"/>
      <c r="C1382" s="7"/>
      <c r="D1382" s="54" t="s">
        <v>40</v>
      </c>
      <c r="E1382" s="314"/>
      <c r="F1382" s="488">
        <f t="shared" ref="F1382:V1382" si="874">SUBTOTAL(9,F1369:F1381)</f>
        <v>0</v>
      </c>
      <c r="G1382" s="55">
        <f t="shared" si="874"/>
        <v>850000</v>
      </c>
      <c r="H1382" s="285">
        <f t="shared" si="874"/>
        <v>0</v>
      </c>
      <c r="I1382" s="504">
        <f t="shared" si="874"/>
        <v>850000</v>
      </c>
      <c r="J1382" s="504">
        <f t="shared" si="874"/>
        <v>0</v>
      </c>
      <c r="K1382" s="504">
        <f t="shared" si="874"/>
        <v>5690600</v>
      </c>
      <c r="L1382" s="56">
        <f t="shared" si="874"/>
        <v>6540600</v>
      </c>
      <c r="M1382" s="488">
        <f t="shared" si="874"/>
        <v>0</v>
      </c>
      <c r="N1382" s="55">
        <f t="shared" si="874"/>
        <v>1600000</v>
      </c>
      <c r="O1382" s="285">
        <f t="shared" si="874"/>
        <v>0</v>
      </c>
      <c r="P1382" s="504">
        <f t="shared" si="874"/>
        <v>1600000</v>
      </c>
      <c r="Q1382" s="504">
        <f t="shared" si="874"/>
        <v>0</v>
      </c>
      <c r="R1382" s="504">
        <f t="shared" si="874"/>
        <v>5690600</v>
      </c>
      <c r="S1382" s="56">
        <f t="shared" si="874"/>
        <v>7290600</v>
      </c>
      <c r="T1382" s="488">
        <f t="shared" si="874"/>
        <v>0</v>
      </c>
      <c r="U1382" s="55">
        <f t="shared" si="874"/>
        <v>1600000</v>
      </c>
      <c r="V1382" s="285">
        <f t="shared" si="874"/>
        <v>0</v>
      </c>
      <c r="W1382" s="504">
        <f>SUBTOTAL(9,W1369:W1381)</f>
        <v>1600000</v>
      </c>
      <c r="X1382" s="492">
        <f>SUBTOTAL(9,X1369:X1381)</f>
        <v>0</v>
      </c>
      <c r="Y1382" s="478"/>
      <c r="Z1382" s="504">
        <f>SUBTOTAL(9,Z1369:Z1381)</f>
        <v>5690600</v>
      </c>
      <c r="AA1382" s="478">
        <f>SUBTOTAL(9,AA1369:AA1381)</f>
        <v>7290600</v>
      </c>
      <c r="AB1382" s="422">
        <f t="shared" si="859"/>
        <v>1373</v>
      </c>
    </row>
    <row r="1383" spans="1:28" s="1" customFormat="1" ht="15.6" thickBot="1">
      <c r="A1383" s="12">
        <f t="shared" si="852"/>
        <v>1374</v>
      </c>
      <c r="B1383" s="22"/>
      <c r="C1383" s="22"/>
      <c r="D1383" s="23" t="s">
        <v>297</v>
      </c>
      <c r="E1383" s="303"/>
      <c r="F1383" s="476">
        <f>SUBTOTAL(9,F1367:F1382,$E1368:$E1368)</f>
        <v>1482653</v>
      </c>
      <c r="G1383" s="577"/>
      <c r="H1383" s="571"/>
      <c r="I1383" s="315">
        <f>SUBTOTAL(9,I1367:I1382)</f>
        <v>2332653</v>
      </c>
      <c r="J1383" s="315">
        <f>SUBTOTAL(9,J1367:J1382)</f>
        <v>2904264</v>
      </c>
      <c r="K1383" s="315">
        <f>SUBTOTAL(9,K1367:K1382)</f>
        <v>42488208</v>
      </c>
      <c r="L1383" s="561">
        <f>SUBTOTAL(9,L1367:L1382)</f>
        <v>47725125</v>
      </c>
      <c r="M1383" s="476">
        <f>SUBTOTAL(9,M1367:M1382,$E1368:$E1368)</f>
        <v>1482653</v>
      </c>
      <c r="N1383" s="577"/>
      <c r="O1383" s="571"/>
      <c r="P1383" s="315">
        <f>SUBTOTAL(9,P1367:P1382)</f>
        <v>3082653</v>
      </c>
      <c r="Q1383" s="315">
        <f>SUBTOTAL(9,Q1367:Q1382)</f>
        <v>2904264</v>
      </c>
      <c r="R1383" s="315">
        <f>SUBTOTAL(9,R1367:R1382)</f>
        <v>42488208</v>
      </c>
      <c r="S1383" s="561">
        <f>SUBTOTAL(9,S1367:S1382)</f>
        <v>48475125</v>
      </c>
      <c r="T1383" s="476">
        <f>SUBTOTAL(9,T1367:T1382,$E1368:$E1368)</f>
        <v>1482653</v>
      </c>
      <c r="U1383" s="386"/>
      <c r="V1383" s="477"/>
      <c r="W1383" s="315">
        <f>SUBTOTAL(9,W1367:W1382)</f>
        <v>3082653</v>
      </c>
      <c r="X1383" s="521">
        <f>SUBTOTAL(9,X1367:X1382)</f>
        <v>2904264</v>
      </c>
      <c r="Y1383" s="522"/>
      <c r="Z1383" s="534">
        <f>SUBTOTAL(9,Z1367:Z1382)</f>
        <v>42488208</v>
      </c>
      <c r="AA1383" s="522">
        <f>SUBTOTAL(9,AA1367:AA1382)</f>
        <v>48475125</v>
      </c>
      <c r="AB1383" s="422">
        <f t="shared" si="859"/>
        <v>1374</v>
      </c>
    </row>
    <row r="1384" spans="1:28" s="1" customFormat="1" ht="15.6" thickTop="1">
      <c r="A1384" s="12">
        <f t="shared" si="852"/>
        <v>1375</v>
      </c>
      <c r="B1384" s="4"/>
      <c r="C1384" s="4"/>
      <c r="D1384" s="14"/>
      <c r="E1384" s="117"/>
      <c r="F1384" s="406"/>
      <c r="G1384" s="6"/>
      <c r="H1384" s="363"/>
      <c r="I1384" s="117">
        <f t="shared" ref="I1384:I1395" si="875">SUM($E1384,F1384:H1384)</f>
        <v>0</v>
      </c>
      <c r="J1384" s="117"/>
      <c r="K1384" s="117"/>
      <c r="L1384" s="15">
        <f>SUM(I1384:K1384)</f>
        <v>0</v>
      </c>
      <c r="M1384" s="406"/>
      <c r="N1384" s="6"/>
      <c r="O1384" s="363"/>
      <c r="P1384" s="117">
        <f t="shared" ref="P1384:P1395" si="876">SUM($E1384,M1384:O1384)</f>
        <v>0</v>
      </c>
      <c r="Q1384" s="117"/>
      <c r="R1384" s="117"/>
      <c r="S1384" s="15">
        <f>SUM(P1384:R1384)</f>
        <v>0</v>
      </c>
      <c r="T1384" s="406"/>
      <c r="U1384" s="6"/>
      <c r="V1384" s="363"/>
      <c r="W1384" s="117">
        <f t="shared" ref="W1384:W1396" si="877">SUM($E1384,T1384:V1384)</f>
        <v>0</v>
      </c>
      <c r="X1384" s="111"/>
      <c r="Y1384" s="363"/>
      <c r="Z1384" s="117"/>
      <c r="AA1384" s="363">
        <f t="shared" ref="AA1384:AA1396" si="878">SUM(W1384:Z1384)</f>
        <v>0</v>
      </c>
      <c r="AB1384" s="422">
        <f t="shared" si="859"/>
        <v>1375</v>
      </c>
    </row>
    <row r="1385" spans="1:28" customFormat="1">
      <c r="A1385" s="12">
        <f t="shared" si="852"/>
        <v>1376</v>
      </c>
      <c r="B1385" s="7" t="s">
        <v>298</v>
      </c>
      <c r="C1385" s="162">
        <v>82</v>
      </c>
      <c r="D1385" s="146" t="s">
        <v>299</v>
      </c>
      <c r="E1385" s="163">
        <v>91348386</v>
      </c>
      <c r="F1385" s="133"/>
      <c r="G1385" s="28"/>
      <c r="H1385" s="153"/>
      <c r="I1385" s="163">
        <f t="shared" si="875"/>
        <v>91348386</v>
      </c>
      <c r="J1385" s="163">
        <v>1700000</v>
      </c>
      <c r="K1385" s="163">
        <v>14747596</v>
      </c>
      <c r="L1385" s="187">
        <f>SUM(I1385:K1385)</f>
        <v>107795982</v>
      </c>
      <c r="M1385" s="133"/>
      <c r="N1385" s="6"/>
      <c r="O1385" s="184"/>
      <c r="P1385" s="180">
        <f t="shared" si="876"/>
        <v>91348386</v>
      </c>
      <c r="Q1385" s="163">
        <v>1700000</v>
      </c>
      <c r="R1385" s="163">
        <v>14747596</v>
      </c>
      <c r="S1385" s="188">
        <f t="shared" ref="S1385:S1389" si="879">SUM(P1385:R1385)</f>
        <v>107795982</v>
      </c>
      <c r="T1385" s="133"/>
      <c r="U1385" s="6"/>
      <c r="V1385" s="184"/>
      <c r="W1385" s="180">
        <f t="shared" si="877"/>
        <v>91348386</v>
      </c>
      <c r="X1385" s="149">
        <v>1700000</v>
      </c>
      <c r="Y1385" s="153"/>
      <c r="Z1385" s="163">
        <v>14747596</v>
      </c>
      <c r="AA1385" s="184">
        <f t="shared" si="878"/>
        <v>107795982</v>
      </c>
      <c r="AB1385" s="422">
        <f t="shared" si="859"/>
        <v>1376</v>
      </c>
    </row>
    <row r="1386" spans="1:28" customFormat="1">
      <c r="A1386" s="12">
        <f t="shared" si="852"/>
        <v>1377</v>
      </c>
      <c r="B1386" s="7"/>
      <c r="C1386" s="162"/>
      <c r="D1386" s="191" t="s">
        <v>434</v>
      </c>
      <c r="E1386" s="180"/>
      <c r="F1386" s="133"/>
      <c r="G1386" s="28"/>
      <c r="H1386" s="153"/>
      <c r="I1386" s="163">
        <f t="shared" si="875"/>
        <v>0</v>
      </c>
      <c r="J1386" s="163"/>
      <c r="K1386" s="163"/>
      <c r="L1386" s="187">
        <f>SUM(I1386:K1386)</f>
        <v>0</v>
      </c>
      <c r="M1386" s="133"/>
      <c r="N1386" s="6"/>
      <c r="O1386" s="184"/>
      <c r="P1386" s="180">
        <f t="shared" si="876"/>
        <v>0</v>
      </c>
      <c r="Q1386" s="180"/>
      <c r="R1386" s="180"/>
      <c r="S1386" s="188">
        <f t="shared" si="879"/>
        <v>0</v>
      </c>
      <c r="T1386" s="133"/>
      <c r="U1386" s="6"/>
      <c r="V1386" s="184"/>
      <c r="W1386" s="180">
        <f t="shared" si="877"/>
        <v>0</v>
      </c>
      <c r="X1386" s="321"/>
      <c r="Y1386" s="184"/>
      <c r="Z1386" s="180"/>
      <c r="AA1386" s="184">
        <f t="shared" si="878"/>
        <v>0</v>
      </c>
      <c r="AB1386" s="422">
        <f t="shared" si="859"/>
        <v>1377</v>
      </c>
    </row>
    <row r="1387" spans="1:28" customFormat="1">
      <c r="A1387" s="12">
        <f t="shared" si="852"/>
        <v>1378</v>
      </c>
      <c r="B1387" s="7"/>
      <c r="C1387" s="162"/>
      <c r="D1387" s="158" t="s">
        <v>831</v>
      </c>
      <c r="E1387" s="163"/>
      <c r="F1387" s="132"/>
      <c r="G1387" s="129">
        <v>2000000</v>
      </c>
      <c r="H1387" s="153"/>
      <c r="I1387" s="163">
        <f t="shared" si="875"/>
        <v>2000000</v>
      </c>
      <c r="J1387" s="163"/>
      <c r="K1387" s="163"/>
      <c r="L1387" s="187">
        <f>SUM(I1387:K1387)</f>
        <v>2000000</v>
      </c>
      <c r="M1387" s="133"/>
      <c r="N1387" s="6">
        <v>5000000</v>
      </c>
      <c r="O1387" s="184"/>
      <c r="P1387" s="180">
        <f t="shared" si="876"/>
        <v>5000000</v>
      </c>
      <c r="Q1387" s="180"/>
      <c r="R1387" s="180"/>
      <c r="S1387" s="188">
        <f t="shared" si="879"/>
        <v>5000000</v>
      </c>
      <c r="T1387" s="133"/>
      <c r="U1387" s="6">
        <v>5000000</v>
      </c>
      <c r="V1387" s="184"/>
      <c r="W1387" s="180">
        <f t="shared" si="877"/>
        <v>5000000</v>
      </c>
      <c r="X1387" s="321"/>
      <c r="Y1387" s="184"/>
      <c r="Z1387" s="180"/>
      <c r="AA1387" s="184">
        <f t="shared" si="878"/>
        <v>5000000</v>
      </c>
      <c r="AB1387" s="422">
        <f t="shared" si="859"/>
        <v>1378</v>
      </c>
    </row>
    <row r="1388" spans="1:28" customFormat="1">
      <c r="A1388" s="12">
        <f t="shared" si="852"/>
        <v>1379</v>
      </c>
      <c r="B1388" s="7"/>
      <c r="C1388" s="162"/>
      <c r="D1388" s="158" t="s">
        <v>832</v>
      </c>
      <c r="E1388" s="163"/>
      <c r="F1388" s="132"/>
      <c r="G1388" s="129"/>
      <c r="H1388" s="153"/>
      <c r="I1388" s="163"/>
      <c r="J1388" s="163"/>
      <c r="K1388" s="163"/>
      <c r="L1388" s="187"/>
      <c r="M1388" s="133">
        <v>5000000</v>
      </c>
      <c r="N1388" s="6"/>
      <c r="O1388" s="184"/>
      <c r="P1388" s="180">
        <f t="shared" si="876"/>
        <v>5000000</v>
      </c>
      <c r="Q1388" s="180"/>
      <c r="R1388" s="180"/>
      <c r="S1388" s="188">
        <f t="shared" si="879"/>
        <v>5000000</v>
      </c>
      <c r="T1388" s="133">
        <v>5000000</v>
      </c>
      <c r="U1388" s="6"/>
      <c r="V1388" s="184"/>
      <c r="W1388" s="180">
        <f t="shared" si="877"/>
        <v>5000000</v>
      </c>
      <c r="X1388" s="321"/>
      <c r="Y1388" s="184"/>
      <c r="Z1388" s="180"/>
      <c r="AA1388" s="184">
        <f t="shared" si="878"/>
        <v>5000000</v>
      </c>
      <c r="AB1388" s="422">
        <f t="shared" si="859"/>
        <v>1379</v>
      </c>
    </row>
    <row r="1389" spans="1:28" customFormat="1">
      <c r="A1389" s="12">
        <f t="shared" si="852"/>
        <v>1380</v>
      </c>
      <c r="B1389" s="7"/>
      <c r="C1389" s="162"/>
      <c r="D1389" s="158" t="s">
        <v>833</v>
      </c>
      <c r="E1389" s="163"/>
      <c r="F1389" s="132"/>
      <c r="G1389" s="129"/>
      <c r="H1389" s="153"/>
      <c r="I1389" s="163"/>
      <c r="J1389" s="163"/>
      <c r="K1389" s="163"/>
      <c r="L1389" s="187"/>
      <c r="M1389" s="133">
        <v>80000</v>
      </c>
      <c r="N1389" s="6"/>
      <c r="O1389" s="184"/>
      <c r="P1389" s="180">
        <f t="shared" si="876"/>
        <v>80000</v>
      </c>
      <c r="Q1389" s="180"/>
      <c r="R1389" s="180"/>
      <c r="S1389" s="188">
        <f t="shared" si="879"/>
        <v>80000</v>
      </c>
      <c r="T1389" s="133">
        <v>80000</v>
      </c>
      <c r="U1389" s="6"/>
      <c r="V1389" s="184"/>
      <c r="W1389" s="180">
        <f t="shared" si="877"/>
        <v>80000</v>
      </c>
      <c r="X1389" s="321"/>
      <c r="Y1389" s="184"/>
      <c r="Z1389" s="180"/>
      <c r="AA1389" s="184">
        <f t="shared" si="878"/>
        <v>80000</v>
      </c>
      <c r="AB1389" s="422">
        <f t="shared" si="859"/>
        <v>1380</v>
      </c>
    </row>
    <row r="1390" spans="1:28" customFormat="1">
      <c r="A1390" s="12">
        <f t="shared" si="852"/>
        <v>1381</v>
      </c>
      <c r="B1390" s="7"/>
      <c r="C1390" s="162"/>
      <c r="D1390" s="152"/>
      <c r="E1390" s="180"/>
      <c r="F1390" s="133"/>
      <c r="G1390" s="28"/>
      <c r="H1390" s="153"/>
      <c r="I1390" s="163">
        <f t="shared" si="875"/>
        <v>0</v>
      </c>
      <c r="J1390" s="163"/>
      <c r="K1390" s="163"/>
      <c r="L1390" s="187">
        <f t="shared" ref="L1390:L1392" si="880">SUM(I1390:K1390)</f>
        <v>0</v>
      </c>
      <c r="M1390" s="133"/>
      <c r="N1390" s="6"/>
      <c r="O1390" s="184"/>
      <c r="P1390" s="180">
        <f t="shared" si="876"/>
        <v>0</v>
      </c>
      <c r="Q1390" s="180"/>
      <c r="R1390" s="180"/>
      <c r="S1390" s="188">
        <f t="shared" ref="S1390:S1395" si="881">SUM(P1390:R1390)</f>
        <v>0</v>
      </c>
      <c r="T1390" s="133"/>
      <c r="U1390" s="6"/>
      <c r="V1390" s="184"/>
      <c r="W1390" s="180">
        <f t="shared" si="877"/>
        <v>0</v>
      </c>
      <c r="X1390" s="321"/>
      <c r="Y1390" s="184"/>
      <c r="Z1390" s="180"/>
      <c r="AA1390" s="184">
        <f t="shared" si="878"/>
        <v>0</v>
      </c>
      <c r="AB1390" s="422">
        <f t="shared" si="859"/>
        <v>1381</v>
      </c>
    </row>
    <row r="1391" spans="1:28" customFormat="1">
      <c r="A1391" s="12">
        <f t="shared" si="852"/>
        <v>1382</v>
      </c>
      <c r="B1391" s="7"/>
      <c r="C1391" s="162"/>
      <c r="D1391" s="191" t="s">
        <v>716</v>
      </c>
      <c r="E1391" s="180"/>
      <c r="F1391" s="133"/>
      <c r="G1391" s="28"/>
      <c r="H1391" s="153"/>
      <c r="I1391" s="163">
        <f t="shared" si="875"/>
        <v>0</v>
      </c>
      <c r="J1391" s="163"/>
      <c r="K1391" s="163"/>
      <c r="L1391" s="187">
        <f t="shared" si="880"/>
        <v>0</v>
      </c>
      <c r="M1391" s="133"/>
      <c r="N1391" s="6"/>
      <c r="O1391" s="184"/>
      <c r="P1391" s="180">
        <f t="shared" si="876"/>
        <v>0</v>
      </c>
      <c r="Q1391" s="180"/>
      <c r="R1391" s="180"/>
      <c r="S1391" s="188">
        <f t="shared" si="881"/>
        <v>0</v>
      </c>
      <c r="T1391" s="133"/>
      <c r="U1391" s="6"/>
      <c r="V1391" s="184"/>
      <c r="W1391" s="180">
        <f t="shared" si="877"/>
        <v>0</v>
      </c>
      <c r="X1391" s="321"/>
      <c r="Y1391" s="184"/>
      <c r="Z1391" s="180"/>
      <c r="AA1391" s="184">
        <f t="shared" si="878"/>
        <v>0</v>
      </c>
      <c r="AB1391" s="422">
        <f t="shared" si="859"/>
        <v>1382</v>
      </c>
    </row>
    <row r="1392" spans="1:28" customFormat="1">
      <c r="A1392" s="12">
        <f t="shared" si="852"/>
        <v>1383</v>
      </c>
      <c r="B1392" s="7"/>
      <c r="C1392" s="162"/>
      <c r="D1392" s="191"/>
      <c r="E1392" s="180"/>
      <c r="F1392" s="133"/>
      <c r="G1392" s="28"/>
      <c r="H1392" s="153"/>
      <c r="I1392" s="163">
        <f t="shared" si="875"/>
        <v>0</v>
      </c>
      <c r="J1392" s="163"/>
      <c r="K1392" s="163"/>
      <c r="L1392" s="187">
        <f t="shared" si="880"/>
        <v>0</v>
      </c>
      <c r="M1392" s="133"/>
      <c r="N1392" s="6"/>
      <c r="O1392" s="184"/>
      <c r="P1392" s="180">
        <f t="shared" si="876"/>
        <v>0</v>
      </c>
      <c r="Q1392" s="180"/>
      <c r="R1392" s="180"/>
      <c r="S1392" s="188">
        <f t="shared" si="881"/>
        <v>0</v>
      </c>
      <c r="T1392" s="133"/>
      <c r="U1392" s="6"/>
      <c r="V1392" s="184"/>
      <c r="W1392" s="180">
        <f t="shared" si="877"/>
        <v>0</v>
      </c>
      <c r="X1392" s="321"/>
      <c r="Y1392" s="184"/>
      <c r="Z1392" s="180"/>
      <c r="AA1392" s="184">
        <f t="shared" si="878"/>
        <v>0</v>
      </c>
      <c r="AB1392" s="422">
        <f t="shared" si="859"/>
        <v>1383</v>
      </c>
    </row>
    <row r="1393" spans="1:28" customFormat="1">
      <c r="A1393" s="12">
        <f t="shared" si="852"/>
        <v>1384</v>
      </c>
      <c r="B1393" s="7"/>
      <c r="C1393" s="162"/>
      <c r="D1393" s="152"/>
      <c r="E1393" s="180"/>
      <c r="F1393" s="133"/>
      <c r="G1393" s="28"/>
      <c r="H1393" s="153"/>
      <c r="I1393" s="163">
        <f t="shared" si="875"/>
        <v>0</v>
      </c>
      <c r="J1393" s="163"/>
      <c r="K1393" s="163"/>
      <c r="L1393" s="187">
        <f>SUM(I1393:K1393)</f>
        <v>0</v>
      </c>
      <c r="M1393" s="133"/>
      <c r="N1393" s="6"/>
      <c r="O1393" s="184"/>
      <c r="P1393" s="180">
        <f t="shared" si="876"/>
        <v>0</v>
      </c>
      <c r="Q1393" s="180"/>
      <c r="R1393" s="180"/>
      <c r="S1393" s="188">
        <f t="shared" si="881"/>
        <v>0</v>
      </c>
      <c r="T1393" s="133"/>
      <c r="U1393" s="6"/>
      <c r="V1393" s="184"/>
      <c r="W1393" s="180">
        <f t="shared" si="877"/>
        <v>0</v>
      </c>
      <c r="X1393" s="321"/>
      <c r="Y1393" s="184"/>
      <c r="Z1393" s="180"/>
      <c r="AA1393" s="184">
        <f t="shared" si="878"/>
        <v>0</v>
      </c>
      <c r="AB1393" s="422">
        <f t="shared" si="859"/>
        <v>1384</v>
      </c>
    </row>
    <row r="1394" spans="1:28" customFormat="1">
      <c r="A1394" s="12">
        <f t="shared" si="852"/>
        <v>1385</v>
      </c>
      <c r="B1394" s="7"/>
      <c r="C1394" s="162"/>
      <c r="D1394" s="191" t="s">
        <v>575</v>
      </c>
      <c r="E1394" s="180"/>
      <c r="F1394" s="133"/>
      <c r="G1394" s="28"/>
      <c r="H1394" s="153"/>
      <c r="I1394" s="163">
        <f t="shared" si="875"/>
        <v>0</v>
      </c>
      <c r="J1394" s="163"/>
      <c r="K1394" s="163"/>
      <c r="L1394" s="187">
        <f>SUM(I1394:K1394)</f>
        <v>0</v>
      </c>
      <c r="M1394" s="133"/>
      <c r="N1394" s="6"/>
      <c r="O1394" s="184"/>
      <c r="P1394" s="180">
        <f t="shared" si="876"/>
        <v>0</v>
      </c>
      <c r="Q1394" s="180"/>
      <c r="R1394" s="180"/>
      <c r="S1394" s="188">
        <f t="shared" si="881"/>
        <v>0</v>
      </c>
      <c r="T1394" s="133"/>
      <c r="U1394" s="6"/>
      <c r="V1394" s="184"/>
      <c r="W1394" s="180">
        <f t="shared" si="877"/>
        <v>0</v>
      </c>
      <c r="X1394" s="321"/>
      <c r="Y1394" s="184"/>
      <c r="Z1394" s="180"/>
      <c r="AA1394" s="184">
        <f t="shared" si="878"/>
        <v>0</v>
      </c>
      <c r="AB1394" s="422">
        <f t="shared" si="859"/>
        <v>1385</v>
      </c>
    </row>
    <row r="1395" spans="1:28" customFormat="1">
      <c r="A1395" s="12">
        <f t="shared" si="852"/>
        <v>1386</v>
      </c>
      <c r="B1395" s="7"/>
      <c r="C1395" s="162"/>
      <c r="D1395" s="158" t="s">
        <v>438</v>
      </c>
      <c r="E1395" s="180"/>
      <c r="F1395" s="133"/>
      <c r="G1395" s="28"/>
      <c r="H1395" s="153"/>
      <c r="I1395" s="163">
        <f t="shared" si="875"/>
        <v>0</v>
      </c>
      <c r="J1395" s="163"/>
      <c r="K1395" s="163">
        <v>4200000</v>
      </c>
      <c r="L1395" s="187">
        <f>SUM(I1395:K1395)</f>
        <v>4200000</v>
      </c>
      <c r="M1395" s="133"/>
      <c r="N1395" s="6"/>
      <c r="O1395" s="184"/>
      <c r="P1395" s="180">
        <f t="shared" si="876"/>
        <v>0</v>
      </c>
      <c r="Q1395" s="180"/>
      <c r="R1395" s="163">
        <v>4200000</v>
      </c>
      <c r="S1395" s="188">
        <f t="shared" si="881"/>
        <v>4200000</v>
      </c>
      <c r="T1395" s="133"/>
      <c r="U1395" s="6"/>
      <c r="V1395" s="184"/>
      <c r="W1395" s="180">
        <f t="shared" si="877"/>
        <v>0</v>
      </c>
      <c r="X1395" s="321"/>
      <c r="Y1395" s="184"/>
      <c r="Z1395" s="163">
        <v>4200000</v>
      </c>
      <c r="AA1395" s="184">
        <f t="shared" si="878"/>
        <v>4200000</v>
      </c>
      <c r="AB1395" s="422">
        <f t="shared" si="859"/>
        <v>1386</v>
      </c>
    </row>
    <row r="1396" spans="1:28" s="1" customFormat="1">
      <c r="A1396" s="12">
        <f t="shared" si="852"/>
        <v>1387</v>
      </c>
      <c r="B1396" s="7"/>
      <c r="C1396" s="7"/>
      <c r="D1396" s="21"/>
      <c r="E1396" s="117"/>
      <c r="F1396" s="406"/>
      <c r="G1396" s="6"/>
      <c r="H1396" s="363"/>
      <c r="I1396" s="117">
        <f>SUM($E1396,F1396:H1396)</f>
        <v>0</v>
      </c>
      <c r="J1396" s="117"/>
      <c r="K1396" s="117"/>
      <c r="L1396" s="15">
        <f>SUM(I1396:K1396)</f>
        <v>0</v>
      </c>
      <c r="M1396" s="406"/>
      <c r="N1396" s="6"/>
      <c r="O1396" s="363"/>
      <c r="P1396" s="117">
        <f>SUM($E1396,M1396:O1396)</f>
        <v>0</v>
      </c>
      <c r="Q1396" s="117"/>
      <c r="R1396" s="117"/>
      <c r="S1396" s="15">
        <f>SUM(P1396:R1396)</f>
        <v>0</v>
      </c>
      <c r="T1396" s="406"/>
      <c r="U1396" s="6"/>
      <c r="V1396" s="363"/>
      <c r="W1396" s="117">
        <f t="shared" si="877"/>
        <v>0</v>
      </c>
      <c r="X1396" s="111"/>
      <c r="Y1396" s="363"/>
      <c r="Z1396" s="117"/>
      <c r="AA1396" s="363">
        <f t="shared" si="878"/>
        <v>0</v>
      </c>
      <c r="AB1396" s="422">
        <f t="shared" si="859"/>
        <v>1387</v>
      </c>
    </row>
    <row r="1397" spans="1:28" s="1" customFormat="1">
      <c r="A1397" s="12">
        <f t="shared" si="852"/>
        <v>1388</v>
      </c>
      <c r="B1397" s="7"/>
      <c r="C1397" s="7"/>
      <c r="D1397" s="54" t="s">
        <v>40</v>
      </c>
      <c r="E1397" s="314"/>
      <c r="F1397" s="488">
        <f t="shared" ref="F1397:V1397" si="882">SUBTOTAL(9,F1386:F1396)</f>
        <v>0</v>
      </c>
      <c r="G1397" s="55">
        <f t="shared" si="882"/>
        <v>2000000</v>
      </c>
      <c r="H1397" s="285">
        <f t="shared" si="882"/>
        <v>0</v>
      </c>
      <c r="I1397" s="504">
        <f t="shared" si="882"/>
        <v>2000000</v>
      </c>
      <c r="J1397" s="504">
        <f t="shared" si="882"/>
        <v>0</v>
      </c>
      <c r="K1397" s="504">
        <f t="shared" si="882"/>
        <v>4200000</v>
      </c>
      <c r="L1397" s="56">
        <f t="shared" si="882"/>
        <v>6200000</v>
      </c>
      <c r="M1397" s="488">
        <f t="shared" si="882"/>
        <v>5080000</v>
      </c>
      <c r="N1397" s="55">
        <f t="shared" si="882"/>
        <v>5000000</v>
      </c>
      <c r="O1397" s="285">
        <f t="shared" si="882"/>
        <v>0</v>
      </c>
      <c r="P1397" s="504">
        <f t="shared" si="882"/>
        <v>10080000</v>
      </c>
      <c r="Q1397" s="504">
        <f t="shared" si="882"/>
        <v>0</v>
      </c>
      <c r="R1397" s="504">
        <f t="shared" si="882"/>
        <v>4200000</v>
      </c>
      <c r="S1397" s="56">
        <f t="shared" si="882"/>
        <v>14280000</v>
      </c>
      <c r="T1397" s="488">
        <f t="shared" si="882"/>
        <v>5080000</v>
      </c>
      <c r="U1397" s="55">
        <f t="shared" si="882"/>
        <v>5000000</v>
      </c>
      <c r="V1397" s="285">
        <f t="shared" si="882"/>
        <v>0</v>
      </c>
      <c r="W1397" s="504">
        <f>SUBTOTAL(9,W1386:W1396)</f>
        <v>10080000</v>
      </c>
      <c r="X1397" s="492">
        <f>SUBTOTAL(9,X1386:X1396)</f>
        <v>0</v>
      </c>
      <c r="Y1397" s="478"/>
      <c r="Z1397" s="504">
        <f>SUBTOTAL(9,Z1386:Z1396)</f>
        <v>4200000</v>
      </c>
      <c r="AA1397" s="478">
        <f>SUBTOTAL(9,AA1386:AA1396)</f>
        <v>14280000</v>
      </c>
      <c r="AB1397" s="422">
        <f t="shared" si="859"/>
        <v>1388</v>
      </c>
    </row>
    <row r="1398" spans="1:28" s="1" customFormat="1" ht="15.6" thickBot="1">
      <c r="A1398" s="12">
        <f t="shared" si="852"/>
        <v>1389</v>
      </c>
      <c r="B1398" s="22"/>
      <c r="C1398" s="22"/>
      <c r="D1398" s="23" t="s">
        <v>300</v>
      </c>
      <c r="E1398" s="303"/>
      <c r="F1398" s="476">
        <f>SUBTOTAL(9,F1384:F1397,$E1385)</f>
        <v>91348386</v>
      </c>
      <c r="G1398" s="577"/>
      <c r="H1398" s="571"/>
      <c r="I1398" s="505">
        <f>SUBTOTAL(9,I1384:I1397)</f>
        <v>93348386</v>
      </c>
      <c r="J1398" s="505">
        <f>SUBTOTAL(9,J1384:J1397)</f>
        <v>1700000</v>
      </c>
      <c r="K1398" s="505">
        <f>SUBTOTAL(9,K1384:K1397)</f>
        <v>18947596</v>
      </c>
      <c r="L1398" s="577">
        <f>SUBTOTAL(9,L1384:L1397)</f>
        <v>113995982</v>
      </c>
      <c r="M1398" s="476">
        <f>SUBTOTAL(9,M1384:M1397,$E1385)</f>
        <v>96428386</v>
      </c>
      <c r="N1398" s="577"/>
      <c r="O1398" s="571"/>
      <c r="P1398" s="505">
        <f>SUBTOTAL(9,P1384:P1397)</f>
        <v>101428386</v>
      </c>
      <c r="Q1398" s="505">
        <f>SUBTOTAL(9,Q1384:Q1397)</f>
        <v>1700000</v>
      </c>
      <c r="R1398" s="505">
        <f>SUBTOTAL(9,R1384:R1397)</f>
        <v>18947596</v>
      </c>
      <c r="S1398" s="577">
        <f>SUBTOTAL(9,S1384:S1397)</f>
        <v>122075982</v>
      </c>
      <c r="T1398" s="476">
        <f>SUBTOTAL(9,T1384:T1397,$E1385)</f>
        <v>96428386</v>
      </c>
      <c r="U1398" s="386"/>
      <c r="V1398" s="477"/>
      <c r="W1398" s="505">
        <f>SUBTOTAL(9,W1384:W1397)</f>
        <v>101428386</v>
      </c>
      <c r="X1398" s="518">
        <f>SUBTOTAL(9,X1384:X1397)</f>
        <v>1700000</v>
      </c>
      <c r="Y1398" s="519"/>
      <c r="Z1398" s="533">
        <f>SUBTOTAL(9,Z1384:Z1397)</f>
        <v>18947596</v>
      </c>
      <c r="AA1398" s="519">
        <f>SUBTOTAL(9,AA1384:AA1397)</f>
        <v>122075982</v>
      </c>
      <c r="AB1398" s="422">
        <f t="shared" si="859"/>
        <v>1389</v>
      </c>
    </row>
    <row r="1399" spans="1:28" s="1" customFormat="1" ht="15.6" thickTop="1">
      <c r="A1399" s="12">
        <f t="shared" si="852"/>
        <v>1390</v>
      </c>
      <c r="B1399" s="4"/>
      <c r="C1399" s="4"/>
      <c r="D1399" s="14"/>
      <c r="E1399" s="117"/>
      <c r="F1399" s="406"/>
      <c r="G1399" s="6"/>
      <c r="H1399" s="363"/>
      <c r="I1399" s="117">
        <f t="shared" ref="I1399:I1410" si="883">SUM($E1399,F1399:H1399)</f>
        <v>0</v>
      </c>
      <c r="J1399" s="117"/>
      <c r="K1399" s="117"/>
      <c r="L1399" s="15">
        <f t="shared" ref="L1399:L1410" si="884">SUM(I1399:K1399)</f>
        <v>0</v>
      </c>
      <c r="M1399" s="406"/>
      <c r="N1399" s="6"/>
      <c r="O1399" s="363"/>
      <c r="P1399" s="117">
        <f t="shared" ref="P1399:P1410" si="885">SUM($E1399,M1399:O1399)</f>
        <v>0</v>
      </c>
      <c r="Q1399" s="117"/>
      <c r="R1399" s="117"/>
      <c r="S1399" s="15">
        <f t="shared" ref="S1399:S1410" si="886">SUM(P1399:R1399)</f>
        <v>0</v>
      </c>
      <c r="T1399" s="406"/>
      <c r="U1399" s="6"/>
      <c r="V1399" s="363"/>
      <c r="W1399" s="117">
        <f t="shared" ref="W1399:W1410" si="887">SUM($E1399,T1399:V1399)</f>
        <v>0</v>
      </c>
      <c r="X1399" s="111"/>
      <c r="Y1399" s="363"/>
      <c r="Z1399" s="117"/>
      <c r="AA1399" s="363">
        <f t="shared" ref="AA1399:AA1410" si="888">SUM(W1399:Z1399)</f>
        <v>0</v>
      </c>
      <c r="AB1399" s="422">
        <f t="shared" si="859"/>
        <v>1390</v>
      </c>
    </row>
    <row r="1400" spans="1:28" customFormat="1">
      <c r="A1400" s="12">
        <f t="shared" si="852"/>
        <v>1391</v>
      </c>
      <c r="B1400" s="7" t="s">
        <v>301</v>
      </c>
      <c r="C1400" s="162">
        <v>83</v>
      </c>
      <c r="D1400" s="146" t="s">
        <v>302</v>
      </c>
      <c r="E1400" s="163">
        <v>504659</v>
      </c>
      <c r="F1400" s="133"/>
      <c r="G1400" s="28"/>
      <c r="H1400" s="153"/>
      <c r="I1400" s="163">
        <f>SUM($E1400,F1400:H1400)</f>
        <v>504659</v>
      </c>
      <c r="J1400" s="163">
        <v>150987848</v>
      </c>
      <c r="K1400" s="163">
        <v>16017884</v>
      </c>
      <c r="L1400" s="187">
        <f>SUM(I1400:K1400)</f>
        <v>167510391</v>
      </c>
      <c r="M1400" s="133"/>
      <c r="N1400" s="6"/>
      <c r="O1400" s="184"/>
      <c r="P1400" s="180">
        <f>SUM($E1400,M1400:O1400)</f>
        <v>504659</v>
      </c>
      <c r="Q1400" s="163">
        <v>150987848</v>
      </c>
      <c r="R1400" s="163">
        <v>16017884</v>
      </c>
      <c r="S1400" s="188">
        <f>SUM(P1400:R1400)</f>
        <v>167510391</v>
      </c>
      <c r="T1400" s="133"/>
      <c r="U1400" s="6"/>
      <c r="V1400" s="184"/>
      <c r="W1400" s="180">
        <f t="shared" si="887"/>
        <v>504659</v>
      </c>
      <c r="X1400" s="149">
        <v>150987848</v>
      </c>
      <c r="Y1400" s="153"/>
      <c r="Z1400" s="163">
        <v>16017884</v>
      </c>
      <c r="AA1400" s="184">
        <f t="shared" si="888"/>
        <v>167510391</v>
      </c>
      <c r="AB1400" s="422">
        <f t="shared" si="859"/>
        <v>1391</v>
      </c>
    </row>
    <row r="1401" spans="1:28" customFormat="1">
      <c r="A1401" s="12">
        <f t="shared" si="852"/>
        <v>1392</v>
      </c>
      <c r="B1401" s="7"/>
      <c r="C1401" s="162"/>
      <c r="D1401" s="191" t="s">
        <v>434</v>
      </c>
      <c r="E1401" s="180"/>
      <c r="F1401" s="133"/>
      <c r="G1401" s="28"/>
      <c r="H1401" s="153"/>
      <c r="I1401" s="163">
        <f>SUM($E1401,F1401:H1401)</f>
        <v>0</v>
      </c>
      <c r="J1401" s="163"/>
      <c r="K1401" s="163"/>
      <c r="L1401" s="187">
        <f>SUM(I1401:K1401)</f>
        <v>0</v>
      </c>
      <c r="M1401" s="133"/>
      <c r="N1401" s="6"/>
      <c r="O1401" s="184"/>
      <c r="P1401" s="180">
        <f>SUM($E1401,M1401:O1401)</f>
        <v>0</v>
      </c>
      <c r="Q1401" s="180"/>
      <c r="R1401" s="180"/>
      <c r="S1401" s="188">
        <f>SUM(P1401:R1401)</f>
        <v>0</v>
      </c>
      <c r="T1401" s="133"/>
      <c r="U1401" s="6"/>
      <c r="V1401" s="184"/>
      <c r="W1401" s="180">
        <f t="shared" si="887"/>
        <v>0</v>
      </c>
      <c r="X1401" s="321"/>
      <c r="Y1401" s="184"/>
      <c r="Z1401" s="180"/>
      <c r="AA1401" s="184">
        <f t="shared" si="888"/>
        <v>0</v>
      </c>
      <c r="AB1401" s="422">
        <f t="shared" si="859"/>
        <v>1392</v>
      </c>
    </row>
    <row r="1402" spans="1:28" customFormat="1">
      <c r="A1402" s="12">
        <f t="shared" si="852"/>
        <v>1393</v>
      </c>
      <c r="B1402" s="7"/>
      <c r="C1402" s="162"/>
      <c r="D1402" s="158" t="s">
        <v>834</v>
      </c>
      <c r="E1402" s="163"/>
      <c r="F1402" s="132">
        <v>690520</v>
      </c>
      <c r="G1402" s="28"/>
      <c r="H1402" s="153"/>
      <c r="I1402" s="163">
        <f>SUM($E1402,F1402:H1402)</f>
        <v>690520</v>
      </c>
      <c r="J1402" s="163"/>
      <c r="K1402" s="163"/>
      <c r="L1402" s="187">
        <f>SUM(I1402:K1402)</f>
        <v>690520</v>
      </c>
      <c r="M1402" s="133">
        <v>690520</v>
      </c>
      <c r="N1402" s="6"/>
      <c r="O1402" s="184"/>
      <c r="P1402" s="180">
        <f>SUM($E1402,M1402:O1402)</f>
        <v>690520</v>
      </c>
      <c r="Q1402" s="180"/>
      <c r="R1402" s="180"/>
      <c r="S1402" s="188">
        <f>SUM(P1402:R1402)</f>
        <v>690520</v>
      </c>
      <c r="T1402" s="133">
        <v>690520</v>
      </c>
      <c r="U1402" s="6"/>
      <c r="V1402" s="184"/>
      <c r="W1402" s="180">
        <f t="shared" si="887"/>
        <v>690520</v>
      </c>
      <c r="X1402" s="321"/>
      <c r="Y1402" s="184"/>
      <c r="Z1402" s="180"/>
      <c r="AA1402" s="184">
        <f t="shared" si="888"/>
        <v>690520</v>
      </c>
      <c r="AB1402" s="422">
        <f t="shared" si="859"/>
        <v>1393</v>
      </c>
    </row>
    <row r="1403" spans="1:28" customFormat="1">
      <c r="A1403" s="12">
        <f t="shared" si="852"/>
        <v>1394</v>
      </c>
      <c r="B1403" s="7"/>
      <c r="C1403" s="162"/>
      <c r="D1403" s="158" t="s">
        <v>465</v>
      </c>
      <c r="E1403" s="163"/>
      <c r="F1403" s="132"/>
      <c r="G1403" s="28"/>
      <c r="H1403" s="153"/>
      <c r="I1403" s="163"/>
      <c r="J1403" s="163"/>
      <c r="K1403" s="163"/>
      <c r="L1403" s="187"/>
      <c r="M1403" s="133"/>
      <c r="N1403" s="6"/>
      <c r="O1403" s="184"/>
      <c r="P1403" s="180"/>
      <c r="Q1403" s="180"/>
      <c r="R1403" s="180"/>
      <c r="S1403" s="188"/>
      <c r="T1403" s="133"/>
      <c r="U1403" s="6"/>
      <c r="V1403" s="184"/>
      <c r="W1403" s="180">
        <f t="shared" si="887"/>
        <v>0</v>
      </c>
      <c r="X1403" s="321"/>
      <c r="Y1403" s="184">
        <v>500000000</v>
      </c>
      <c r="Z1403" s="180"/>
      <c r="AA1403" s="184">
        <f t="shared" si="888"/>
        <v>500000000</v>
      </c>
      <c r="AB1403" s="422">
        <f t="shared" si="859"/>
        <v>1394</v>
      </c>
    </row>
    <row r="1404" spans="1:28" customFormat="1">
      <c r="A1404" s="12">
        <f t="shared" si="852"/>
        <v>1395</v>
      </c>
      <c r="B1404" s="7"/>
      <c r="C1404" s="162"/>
      <c r="D1404" s="152"/>
      <c r="E1404" s="180"/>
      <c r="F1404" s="133"/>
      <c r="G1404" s="28"/>
      <c r="H1404" s="153"/>
      <c r="I1404" s="163">
        <f t="shared" ref="I1404:I1407" si="889">SUM($E1404,F1404:H1404)</f>
        <v>0</v>
      </c>
      <c r="J1404" s="163"/>
      <c r="K1404" s="163"/>
      <c r="L1404" s="187">
        <f t="shared" ref="L1404:L1407" si="890">SUM(I1404:K1404)</f>
        <v>0</v>
      </c>
      <c r="M1404" s="133"/>
      <c r="N1404" s="6"/>
      <c r="O1404" s="184"/>
      <c r="P1404" s="180">
        <f t="shared" ref="P1404:P1408" si="891">SUM($E1404,M1404:O1404)</f>
        <v>0</v>
      </c>
      <c r="Q1404" s="180"/>
      <c r="R1404" s="180"/>
      <c r="S1404" s="188">
        <f t="shared" ref="S1404:S1408" si="892">SUM(P1404:R1404)</f>
        <v>0</v>
      </c>
      <c r="T1404" s="133"/>
      <c r="U1404" s="6"/>
      <c r="V1404" s="184"/>
      <c r="W1404" s="180">
        <f t="shared" si="887"/>
        <v>0</v>
      </c>
      <c r="X1404" s="321"/>
      <c r="Y1404" s="184"/>
      <c r="Z1404" s="180"/>
      <c r="AA1404" s="184">
        <f t="shared" si="888"/>
        <v>0</v>
      </c>
      <c r="AB1404" s="422">
        <f t="shared" si="859"/>
        <v>1395</v>
      </c>
    </row>
    <row r="1405" spans="1:28" customFormat="1">
      <c r="A1405" s="12">
        <f t="shared" si="852"/>
        <v>1396</v>
      </c>
      <c r="B1405" s="7"/>
      <c r="C1405" s="162"/>
      <c r="D1405" s="191" t="s">
        <v>716</v>
      </c>
      <c r="E1405" s="180"/>
      <c r="F1405" s="133"/>
      <c r="G1405" s="28"/>
      <c r="H1405" s="153"/>
      <c r="I1405" s="163">
        <f t="shared" si="889"/>
        <v>0</v>
      </c>
      <c r="J1405" s="163"/>
      <c r="K1405" s="163"/>
      <c r="L1405" s="187">
        <f t="shared" si="890"/>
        <v>0</v>
      </c>
      <c r="M1405" s="133"/>
      <c r="N1405" s="6"/>
      <c r="O1405" s="184"/>
      <c r="P1405" s="180">
        <f t="shared" si="891"/>
        <v>0</v>
      </c>
      <c r="Q1405" s="180"/>
      <c r="R1405" s="180"/>
      <c r="S1405" s="188">
        <f t="shared" si="892"/>
        <v>0</v>
      </c>
      <c r="T1405" s="133"/>
      <c r="U1405" s="6"/>
      <c r="V1405" s="184"/>
      <c r="W1405" s="180">
        <f t="shared" si="887"/>
        <v>0</v>
      </c>
      <c r="X1405" s="321"/>
      <c r="Y1405" s="184"/>
      <c r="Z1405" s="180"/>
      <c r="AA1405" s="184">
        <f t="shared" si="888"/>
        <v>0</v>
      </c>
      <c r="AB1405" s="422">
        <f t="shared" si="859"/>
        <v>1396</v>
      </c>
    </row>
    <row r="1406" spans="1:28" customFormat="1">
      <c r="A1406" s="12">
        <f t="shared" si="852"/>
        <v>1397</v>
      </c>
      <c r="B1406" s="7"/>
      <c r="C1406" s="162"/>
      <c r="D1406" s="191"/>
      <c r="E1406" s="180"/>
      <c r="F1406" s="133"/>
      <c r="G1406" s="28"/>
      <c r="H1406" s="153"/>
      <c r="I1406" s="163"/>
      <c r="J1406" s="163"/>
      <c r="K1406" s="163"/>
      <c r="L1406" s="187"/>
      <c r="M1406" s="133"/>
      <c r="N1406" s="6"/>
      <c r="O1406" s="184"/>
      <c r="P1406" s="180"/>
      <c r="Q1406" s="180"/>
      <c r="R1406" s="180"/>
      <c r="S1406" s="188"/>
      <c r="T1406" s="133"/>
      <c r="U1406" s="6"/>
      <c r="V1406" s="184"/>
      <c r="W1406" s="180">
        <f t="shared" si="887"/>
        <v>0</v>
      </c>
      <c r="X1406" s="321"/>
      <c r="Y1406" s="184"/>
      <c r="Z1406" s="180"/>
      <c r="AA1406" s="184">
        <f t="shared" si="888"/>
        <v>0</v>
      </c>
      <c r="AB1406" s="422">
        <f t="shared" si="859"/>
        <v>1397</v>
      </c>
    </row>
    <row r="1407" spans="1:28" customFormat="1">
      <c r="A1407" s="12">
        <f t="shared" si="852"/>
        <v>1398</v>
      </c>
      <c r="B1407" s="7"/>
      <c r="C1407" s="162"/>
      <c r="D1407" s="158"/>
      <c r="E1407" s="180"/>
      <c r="F1407" s="133"/>
      <c r="G1407" s="28"/>
      <c r="H1407" s="153"/>
      <c r="I1407" s="163">
        <f t="shared" si="889"/>
        <v>0</v>
      </c>
      <c r="J1407" s="163"/>
      <c r="K1407" s="163"/>
      <c r="L1407" s="187">
        <f t="shared" si="890"/>
        <v>0</v>
      </c>
      <c r="M1407" s="133"/>
      <c r="N1407" s="6"/>
      <c r="O1407" s="184"/>
      <c r="P1407" s="180">
        <f t="shared" si="891"/>
        <v>0</v>
      </c>
      <c r="Q1407" s="180"/>
      <c r="R1407" s="180"/>
      <c r="S1407" s="188">
        <f t="shared" si="892"/>
        <v>0</v>
      </c>
      <c r="T1407" s="133"/>
      <c r="U1407" s="6"/>
      <c r="V1407" s="184"/>
      <c r="W1407" s="180">
        <f t="shared" si="887"/>
        <v>0</v>
      </c>
      <c r="X1407" s="321"/>
      <c r="Y1407" s="184"/>
      <c r="Z1407" s="180"/>
      <c r="AA1407" s="184">
        <f t="shared" si="888"/>
        <v>0</v>
      </c>
      <c r="AB1407" s="422">
        <f t="shared" si="859"/>
        <v>1398</v>
      </c>
    </row>
    <row r="1408" spans="1:28" customFormat="1">
      <c r="A1408" s="12">
        <f t="shared" si="852"/>
        <v>1399</v>
      </c>
      <c r="B1408" s="7"/>
      <c r="C1408" s="162"/>
      <c r="D1408" s="191" t="s">
        <v>575</v>
      </c>
      <c r="E1408" s="180"/>
      <c r="F1408" s="133"/>
      <c r="G1408" s="28"/>
      <c r="H1408" s="153"/>
      <c r="I1408" s="163">
        <f>SUM($E1408,F1408:H1408)</f>
        <v>0</v>
      </c>
      <c r="J1408" s="163"/>
      <c r="K1408" s="163"/>
      <c r="L1408" s="187">
        <f>SUM(I1408:K1408)</f>
        <v>0</v>
      </c>
      <c r="M1408" s="133"/>
      <c r="N1408" s="6"/>
      <c r="O1408" s="184"/>
      <c r="P1408" s="180">
        <f t="shared" si="891"/>
        <v>0</v>
      </c>
      <c r="Q1408" s="180"/>
      <c r="R1408" s="180"/>
      <c r="S1408" s="188">
        <f t="shared" si="892"/>
        <v>0</v>
      </c>
      <c r="T1408" s="133"/>
      <c r="U1408" s="6"/>
      <c r="V1408" s="184"/>
      <c r="W1408" s="180">
        <f t="shared" si="887"/>
        <v>0</v>
      </c>
      <c r="X1408" s="321"/>
      <c r="Y1408" s="184"/>
      <c r="Z1408" s="180"/>
      <c r="AA1408" s="184">
        <f t="shared" si="888"/>
        <v>0</v>
      </c>
      <c r="AB1408" s="422">
        <f t="shared" si="859"/>
        <v>1399</v>
      </c>
    </row>
    <row r="1409" spans="1:28" s="1" customFormat="1">
      <c r="A1409" s="12">
        <f t="shared" si="852"/>
        <v>1400</v>
      </c>
      <c r="B1409" s="7"/>
      <c r="C1409" s="7"/>
      <c r="D1409" s="21"/>
      <c r="E1409" s="117"/>
      <c r="F1409" s="406"/>
      <c r="G1409" s="6"/>
      <c r="H1409" s="363"/>
      <c r="I1409" s="117">
        <f t="shared" si="883"/>
        <v>0</v>
      </c>
      <c r="J1409" s="117"/>
      <c r="K1409" s="117"/>
      <c r="L1409" s="15">
        <f t="shared" si="884"/>
        <v>0</v>
      </c>
      <c r="M1409" s="406"/>
      <c r="N1409" s="6"/>
      <c r="O1409" s="363"/>
      <c r="P1409" s="117">
        <f t="shared" si="885"/>
        <v>0</v>
      </c>
      <c r="Q1409" s="117"/>
      <c r="R1409" s="117"/>
      <c r="S1409" s="15">
        <f t="shared" si="886"/>
        <v>0</v>
      </c>
      <c r="T1409" s="406"/>
      <c r="U1409" s="6"/>
      <c r="V1409" s="363"/>
      <c r="W1409" s="117">
        <f t="shared" si="887"/>
        <v>0</v>
      </c>
      <c r="X1409" s="111"/>
      <c r="Y1409" s="363"/>
      <c r="Z1409" s="117"/>
      <c r="AA1409" s="363">
        <f t="shared" si="888"/>
        <v>0</v>
      </c>
      <c r="AB1409" s="422">
        <f t="shared" si="859"/>
        <v>1400</v>
      </c>
    </row>
    <row r="1410" spans="1:28" s="1" customFormat="1">
      <c r="A1410" s="12">
        <f t="shared" si="852"/>
        <v>1401</v>
      </c>
      <c r="B1410" s="7"/>
      <c r="C1410" s="7"/>
      <c r="D1410" s="21"/>
      <c r="E1410" s="117"/>
      <c r="F1410" s="133"/>
      <c r="G1410" s="28"/>
      <c r="H1410" s="363"/>
      <c r="I1410" s="117">
        <f t="shared" si="883"/>
        <v>0</v>
      </c>
      <c r="J1410" s="117"/>
      <c r="K1410" s="117"/>
      <c r="L1410" s="15">
        <f t="shared" si="884"/>
        <v>0</v>
      </c>
      <c r="M1410" s="133"/>
      <c r="N1410" s="28"/>
      <c r="O1410" s="363"/>
      <c r="P1410" s="117">
        <f t="shared" si="885"/>
        <v>0</v>
      </c>
      <c r="Q1410" s="117"/>
      <c r="R1410" s="117"/>
      <c r="S1410" s="15">
        <f t="shared" si="886"/>
        <v>0</v>
      </c>
      <c r="T1410" s="133"/>
      <c r="U1410" s="28"/>
      <c r="V1410" s="363"/>
      <c r="W1410" s="117">
        <f t="shared" si="887"/>
        <v>0</v>
      </c>
      <c r="X1410" s="111"/>
      <c r="Y1410" s="363"/>
      <c r="Z1410" s="117"/>
      <c r="AA1410" s="363">
        <f t="shared" si="888"/>
        <v>0</v>
      </c>
      <c r="AB1410" s="422">
        <f t="shared" si="859"/>
        <v>1401</v>
      </c>
    </row>
    <row r="1411" spans="1:28" s="1" customFormat="1">
      <c r="A1411" s="12">
        <f t="shared" si="852"/>
        <v>1402</v>
      </c>
      <c r="B1411" s="7"/>
      <c r="C1411" s="7"/>
      <c r="D1411" s="14" t="s">
        <v>40</v>
      </c>
      <c r="E1411" s="314"/>
      <c r="F1411" s="488">
        <f t="shared" ref="F1411:V1411" si="893">SUBTOTAL(9,F1401:F1410)</f>
        <v>690520</v>
      </c>
      <c r="G1411" s="55">
        <f t="shared" si="893"/>
        <v>0</v>
      </c>
      <c r="H1411" s="285">
        <f t="shared" si="893"/>
        <v>0</v>
      </c>
      <c r="I1411" s="504">
        <f t="shared" si="893"/>
        <v>690520</v>
      </c>
      <c r="J1411" s="504">
        <f t="shared" si="893"/>
        <v>0</v>
      </c>
      <c r="K1411" s="504">
        <f t="shared" si="893"/>
        <v>0</v>
      </c>
      <c r="L1411" s="56">
        <f t="shared" si="893"/>
        <v>690520</v>
      </c>
      <c r="M1411" s="488">
        <f t="shared" si="893"/>
        <v>690520</v>
      </c>
      <c r="N1411" s="55">
        <f t="shared" si="893"/>
        <v>0</v>
      </c>
      <c r="O1411" s="285">
        <f t="shared" si="893"/>
        <v>0</v>
      </c>
      <c r="P1411" s="504">
        <f t="shared" si="893"/>
        <v>690520</v>
      </c>
      <c r="Q1411" s="504">
        <f t="shared" si="893"/>
        <v>0</v>
      </c>
      <c r="R1411" s="504">
        <f t="shared" si="893"/>
        <v>0</v>
      </c>
      <c r="S1411" s="56">
        <f t="shared" si="893"/>
        <v>690520</v>
      </c>
      <c r="T1411" s="488">
        <f t="shared" si="893"/>
        <v>690520</v>
      </c>
      <c r="U1411" s="55">
        <f t="shared" si="893"/>
        <v>0</v>
      </c>
      <c r="V1411" s="285">
        <f t="shared" si="893"/>
        <v>0</v>
      </c>
      <c r="W1411" s="504">
        <f>SUBTOTAL(9,W1401:W1410)</f>
        <v>690520</v>
      </c>
      <c r="X1411" s="492">
        <f>SUBTOTAL(9,X1401:X1410)</f>
        <v>0</v>
      </c>
      <c r="Y1411" s="478">
        <f>SUBTOTAL(9,Y1401:Y1410)</f>
        <v>500000000</v>
      </c>
      <c r="Z1411" s="504">
        <f>SUBTOTAL(9,Z1401:Z1410)</f>
        <v>0</v>
      </c>
      <c r="AA1411" s="478">
        <f>SUBTOTAL(9,AA1401:AA1410)</f>
        <v>500690520</v>
      </c>
      <c r="AB1411" s="422">
        <f t="shared" si="859"/>
        <v>1402</v>
      </c>
    </row>
    <row r="1412" spans="1:28" s="1" customFormat="1" ht="15.6" thickBot="1">
      <c r="A1412" s="12">
        <f t="shared" si="852"/>
        <v>1403</v>
      </c>
      <c r="B1412" s="22"/>
      <c r="C1412" s="22"/>
      <c r="D1412" s="23" t="s">
        <v>303</v>
      </c>
      <c r="E1412" s="303"/>
      <c r="F1412" s="476">
        <f>SUBTOTAL(9,F1399:F1411,$E1400:$E1400)</f>
        <v>1195179</v>
      </c>
      <c r="G1412" s="577"/>
      <c r="H1412" s="571"/>
      <c r="I1412" s="315">
        <f>SUBTOTAL(9,I1399:I1411)</f>
        <v>1195179</v>
      </c>
      <c r="J1412" s="315">
        <f>SUBTOTAL(9,J1399:J1411)</f>
        <v>150987848</v>
      </c>
      <c r="K1412" s="315">
        <f>SUBTOTAL(9,K1399:K1411)</f>
        <v>16017884</v>
      </c>
      <c r="L1412" s="561">
        <f>SUBTOTAL(9,L1399:L1411)</f>
        <v>168200911</v>
      </c>
      <c r="M1412" s="476">
        <f>SUBTOTAL(9,M1399:M1411,$E1400:$E1400)</f>
        <v>1195179</v>
      </c>
      <c r="N1412" s="577"/>
      <c r="O1412" s="571"/>
      <c r="P1412" s="315">
        <f>SUBTOTAL(9,P1399:P1411)</f>
        <v>1195179</v>
      </c>
      <c r="Q1412" s="315">
        <f>SUBTOTAL(9,Q1399:Q1411)</f>
        <v>150987848</v>
      </c>
      <c r="R1412" s="315">
        <f>SUBTOTAL(9,R1399:R1411)</f>
        <v>16017884</v>
      </c>
      <c r="S1412" s="561">
        <f>SUBTOTAL(9,S1399:S1411)</f>
        <v>168200911</v>
      </c>
      <c r="T1412" s="476">
        <f>SUBTOTAL(9,T1399:T1411,$E1400:$E1400)</f>
        <v>1195179</v>
      </c>
      <c r="U1412" s="386"/>
      <c r="V1412" s="477"/>
      <c r="W1412" s="315">
        <f>SUBTOTAL(9,W1399:W1411)</f>
        <v>1195179</v>
      </c>
      <c r="X1412" s="521">
        <f>SUBTOTAL(9,X1399:X1411)</f>
        <v>150987848</v>
      </c>
      <c r="Y1412" s="522">
        <f>SUBTOTAL(9,Y1399:Y1411)</f>
        <v>500000000</v>
      </c>
      <c r="Z1412" s="534">
        <f>SUBTOTAL(9,Z1399:Z1411)</f>
        <v>16017884</v>
      </c>
      <c r="AA1412" s="522">
        <f>SUBTOTAL(9,AA1399:AA1411)</f>
        <v>668200911</v>
      </c>
      <c r="AB1412" s="422">
        <f t="shared" si="859"/>
        <v>1403</v>
      </c>
    </row>
    <row r="1413" spans="1:28" s="1" customFormat="1" ht="15.6" thickTop="1">
      <c r="A1413" s="12">
        <f t="shared" si="852"/>
        <v>1404</v>
      </c>
      <c r="B1413" s="7"/>
      <c r="C1413" s="7"/>
      <c r="D1413" s="25"/>
      <c r="E1413" s="304"/>
      <c r="F1413" s="425"/>
      <c r="G1413" s="26"/>
      <c r="H1413" s="424"/>
      <c r="I1413" s="117">
        <f>SUM($E1413,F1413:H1413)</f>
        <v>0</v>
      </c>
      <c r="J1413" s="304"/>
      <c r="K1413" s="304"/>
      <c r="L1413" s="27">
        <f>SUM(I1413:K1413)</f>
        <v>0</v>
      </c>
      <c r="M1413" s="425"/>
      <c r="N1413" s="26"/>
      <c r="O1413" s="424"/>
      <c r="P1413" s="117">
        <f>SUM($E1413,M1413:O1413)</f>
        <v>0</v>
      </c>
      <c r="Q1413" s="304"/>
      <c r="R1413" s="304"/>
      <c r="S1413" s="27">
        <f>SUM(P1413:R1413)</f>
        <v>0</v>
      </c>
      <c r="T1413" s="425"/>
      <c r="U1413" s="26"/>
      <c r="V1413" s="424"/>
      <c r="W1413" s="117">
        <f t="shared" ref="W1413:W1428" si="894">SUM($E1413,T1413:V1413)</f>
        <v>0</v>
      </c>
      <c r="X1413" s="426"/>
      <c r="Y1413" s="424"/>
      <c r="Z1413" s="304"/>
      <c r="AA1413" s="424">
        <f t="shared" ref="AA1413:AA1428" si="895">SUM(W1413:Z1413)</f>
        <v>0</v>
      </c>
      <c r="AB1413" s="422">
        <f t="shared" si="859"/>
        <v>1404</v>
      </c>
    </row>
    <row r="1414" spans="1:28" customFormat="1">
      <c r="A1414" s="12">
        <f t="shared" si="852"/>
        <v>1405</v>
      </c>
      <c r="B1414" s="7" t="s">
        <v>304</v>
      </c>
      <c r="C1414" s="162">
        <v>84</v>
      </c>
      <c r="D1414" s="146" t="s">
        <v>305</v>
      </c>
      <c r="E1414" s="163">
        <v>57270</v>
      </c>
      <c r="F1414" s="133"/>
      <c r="G1414" s="28"/>
      <c r="H1414" s="153"/>
      <c r="I1414" s="163">
        <f>SUM($E1414,F1414:H1414)</f>
        <v>57270</v>
      </c>
      <c r="J1414" s="163"/>
      <c r="K1414" s="163">
        <v>2595096860</v>
      </c>
      <c r="L1414" s="187">
        <f>SUM(I1414:K1414)</f>
        <v>2595154130</v>
      </c>
      <c r="M1414" s="133"/>
      <c r="N1414" s="6"/>
      <c r="O1414" s="184"/>
      <c r="P1414" s="180">
        <f>SUM($E1414,M1414:O1414)</f>
        <v>57270</v>
      </c>
      <c r="Q1414" s="180"/>
      <c r="R1414" s="163">
        <v>2595096860</v>
      </c>
      <c r="S1414" s="188">
        <f>SUM(P1414:R1414)</f>
        <v>2595154130</v>
      </c>
      <c r="T1414" s="133"/>
      <c r="U1414" s="6"/>
      <c r="V1414" s="184"/>
      <c r="W1414" s="180">
        <f t="shared" si="894"/>
        <v>57270</v>
      </c>
      <c r="X1414" s="321"/>
      <c r="Y1414" s="184"/>
      <c r="Z1414" s="163">
        <v>2595096860</v>
      </c>
      <c r="AA1414" s="184">
        <f t="shared" si="895"/>
        <v>2595154130</v>
      </c>
      <c r="AB1414" s="422">
        <f t="shared" si="859"/>
        <v>1405</v>
      </c>
    </row>
    <row r="1415" spans="1:28" customFormat="1">
      <c r="A1415" s="12">
        <f t="shared" ref="A1415:A1478" si="896">ROW()-9</f>
        <v>1406</v>
      </c>
      <c r="B1415" s="7"/>
      <c r="C1415" s="162"/>
      <c r="D1415" s="191" t="s">
        <v>434</v>
      </c>
      <c r="E1415" s="180"/>
      <c r="F1415" s="133"/>
      <c r="G1415" s="28"/>
      <c r="H1415" s="153"/>
      <c r="I1415" s="163">
        <f>SUM($E1415,F1415:H1415)</f>
        <v>0</v>
      </c>
      <c r="J1415" s="163"/>
      <c r="K1415" s="163"/>
      <c r="L1415" s="187">
        <f>SUM(I1415:K1415)</f>
        <v>0</v>
      </c>
      <c r="M1415" s="133"/>
      <c r="N1415" s="6"/>
      <c r="O1415" s="184"/>
      <c r="P1415" s="180">
        <f>SUM($E1415,M1415:O1415)</f>
        <v>0</v>
      </c>
      <c r="Q1415" s="180"/>
      <c r="R1415" s="180"/>
      <c r="S1415" s="188">
        <f>SUM(P1415:R1415)</f>
        <v>0</v>
      </c>
      <c r="T1415" s="133"/>
      <c r="U1415" s="6"/>
      <c r="V1415" s="184"/>
      <c r="W1415" s="180">
        <f t="shared" si="894"/>
        <v>0</v>
      </c>
      <c r="X1415" s="321"/>
      <c r="Y1415" s="184"/>
      <c r="Z1415" s="180"/>
      <c r="AA1415" s="184">
        <f t="shared" si="895"/>
        <v>0</v>
      </c>
      <c r="AB1415" s="422">
        <f t="shared" si="859"/>
        <v>1406</v>
      </c>
    </row>
    <row r="1416" spans="1:28" customFormat="1">
      <c r="A1416" s="12">
        <f t="shared" si="896"/>
        <v>1407</v>
      </c>
      <c r="B1416" s="7"/>
      <c r="C1416" s="162"/>
      <c r="D1416" s="158" t="s">
        <v>835</v>
      </c>
      <c r="E1416" s="163"/>
      <c r="F1416" s="132"/>
      <c r="G1416" s="129">
        <v>10000000</v>
      </c>
      <c r="H1416" s="153"/>
      <c r="I1416" s="163">
        <f t="shared" ref="I1416:I1427" si="897">SUM($E1416,F1416:H1416)</f>
        <v>10000000</v>
      </c>
      <c r="J1416" s="163"/>
      <c r="K1416" s="163"/>
      <c r="L1416" s="187">
        <f t="shared" ref="L1416:L1427" si="898">SUM(I1416:K1416)</f>
        <v>10000000</v>
      </c>
      <c r="M1416" s="133"/>
      <c r="N1416" s="6">
        <v>10000000</v>
      </c>
      <c r="O1416" s="184"/>
      <c r="P1416" s="180">
        <f t="shared" ref="P1416:P1427" si="899">SUM($E1416,M1416:O1416)</f>
        <v>10000000</v>
      </c>
      <c r="Q1416" s="180"/>
      <c r="R1416" s="180"/>
      <c r="S1416" s="188">
        <f t="shared" ref="S1416:S1427" si="900">SUM(P1416:R1416)</f>
        <v>10000000</v>
      </c>
      <c r="T1416" s="133"/>
      <c r="U1416" s="6">
        <v>10000000</v>
      </c>
      <c r="V1416" s="184"/>
      <c r="W1416" s="180">
        <f t="shared" si="894"/>
        <v>10000000</v>
      </c>
      <c r="X1416" s="321"/>
      <c r="Y1416" s="184"/>
      <c r="Z1416" s="180"/>
      <c r="AA1416" s="184">
        <f t="shared" si="895"/>
        <v>10000000</v>
      </c>
      <c r="AB1416" s="422">
        <f t="shared" si="859"/>
        <v>1407</v>
      </c>
    </row>
    <row r="1417" spans="1:28" customFormat="1">
      <c r="A1417" s="12">
        <f t="shared" si="896"/>
        <v>1408</v>
      </c>
      <c r="B1417" s="7"/>
      <c r="C1417" s="162"/>
      <c r="D1417" s="158" t="s">
        <v>836</v>
      </c>
      <c r="E1417" s="180"/>
      <c r="F1417" s="133"/>
      <c r="G1417" s="28"/>
      <c r="H1417" s="153"/>
      <c r="I1417" s="163">
        <f t="shared" si="897"/>
        <v>0</v>
      </c>
      <c r="J1417" s="163"/>
      <c r="K1417" s="163"/>
      <c r="L1417" s="187">
        <f t="shared" si="898"/>
        <v>0</v>
      </c>
      <c r="M1417" s="133"/>
      <c r="N1417" s="6">
        <v>1600000</v>
      </c>
      <c r="O1417" s="184"/>
      <c r="P1417" s="180">
        <f t="shared" si="899"/>
        <v>1600000</v>
      </c>
      <c r="Q1417" s="180"/>
      <c r="R1417" s="180"/>
      <c r="S1417" s="188">
        <f t="shared" si="900"/>
        <v>1600000</v>
      </c>
      <c r="T1417" s="133"/>
      <c r="U1417" s="6">
        <v>1600000</v>
      </c>
      <c r="V1417" s="184"/>
      <c r="W1417" s="180">
        <f t="shared" si="894"/>
        <v>1600000</v>
      </c>
      <c r="X1417" s="321"/>
      <c r="Y1417" s="184"/>
      <c r="Z1417" s="180"/>
      <c r="AA1417" s="184">
        <f t="shared" si="895"/>
        <v>1600000</v>
      </c>
      <c r="AB1417" s="422">
        <f t="shared" ref="AB1417:AB1480" si="901">A1417</f>
        <v>1408</v>
      </c>
    </row>
    <row r="1418" spans="1:28" customFormat="1">
      <c r="A1418" s="12">
        <f t="shared" si="896"/>
        <v>1409</v>
      </c>
      <c r="B1418" s="7"/>
      <c r="C1418" s="162"/>
      <c r="D1418" s="158" t="s">
        <v>837</v>
      </c>
      <c r="E1418" s="180"/>
      <c r="F1418" s="133"/>
      <c r="G1418" s="28"/>
      <c r="H1418" s="153"/>
      <c r="I1418" s="163">
        <f t="shared" si="897"/>
        <v>0</v>
      </c>
      <c r="J1418" s="163"/>
      <c r="K1418" s="163"/>
      <c r="L1418" s="187">
        <f t="shared" si="898"/>
        <v>0</v>
      </c>
      <c r="M1418" s="133"/>
      <c r="N1418" s="6">
        <v>77000000</v>
      </c>
      <c r="O1418" s="184"/>
      <c r="P1418" s="180">
        <f t="shared" si="899"/>
        <v>77000000</v>
      </c>
      <c r="Q1418" s="180"/>
      <c r="R1418" s="180"/>
      <c r="S1418" s="188">
        <f t="shared" si="900"/>
        <v>77000000</v>
      </c>
      <c r="T1418" s="133"/>
      <c r="U1418" s="6">
        <v>77000000</v>
      </c>
      <c r="V1418" s="184"/>
      <c r="W1418" s="180">
        <f t="shared" si="894"/>
        <v>77000000</v>
      </c>
      <c r="X1418" s="321"/>
      <c r="Y1418" s="184"/>
      <c r="Z1418" s="180"/>
      <c r="AA1418" s="184">
        <f t="shared" si="895"/>
        <v>77000000</v>
      </c>
      <c r="AB1418" s="422">
        <f t="shared" si="901"/>
        <v>1409</v>
      </c>
    </row>
    <row r="1419" spans="1:28" customFormat="1">
      <c r="A1419" s="12">
        <f t="shared" si="896"/>
        <v>1410</v>
      </c>
      <c r="B1419" s="7"/>
      <c r="C1419" s="162"/>
      <c r="D1419" s="152" t="s">
        <v>6</v>
      </c>
      <c r="E1419" s="180"/>
      <c r="F1419" s="133"/>
      <c r="G1419" s="28"/>
      <c r="H1419" s="153"/>
      <c r="I1419" s="163">
        <f t="shared" si="897"/>
        <v>0</v>
      </c>
      <c r="J1419" s="163"/>
      <c r="K1419" s="163"/>
      <c r="L1419" s="187">
        <f t="shared" si="898"/>
        <v>0</v>
      </c>
      <c r="M1419" s="133"/>
      <c r="N1419" s="6"/>
      <c r="O1419" s="184"/>
      <c r="P1419" s="180">
        <f t="shared" si="899"/>
        <v>0</v>
      </c>
      <c r="Q1419" s="180"/>
      <c r="R1419" s="180"/>
      <c r="S1419" s="188">
        <f t="shared" si="900"/>
        <v>0</v>
      </c>
      <c r="T1419" s="133"/>
      <c r="U1419" s="6"/>
      <c r="V1419" s="184"/>
      <c r="W1419" s="180">
        <f t="shared" si="894"/>
        <v>0</v>
      </c>
      <c r="X1419" s="321"/>
      <c r="Y1419" s="184"/>
      <c r="Z1419" s="180"/>
      <c r="AA1419" s="184">
        <f t="shared" si="895"/>
        <v>0</v>
      </c>
      <c r="AB1419" s="422">
        <f t="shared" si="901"/>
        <v>1410</v>
      </c>
    </row>
    <row r="1420" spans="1:28" customFormat="1">
      <c r="A1420" s="12">
        <f t="shared" si="896"/>
        <v>1411</v>
      </c>
      <c r="B1420" s="7"/>
      <c r="C1420" s="162"/>
      <c r="D1420" s="191" t="s">
        <v>575</v>
      </c>
      <c r="E1420" s="180"/>
      <c r="F1420" s="133"/>
      <c r="G1420" s="28"/>
      <c r="H1420" s="153"/>
      <c r="I1420" s="163">
        <f t="shared" si="897"/>
        <v>0</v>
      </c>
      <c r="J1420" s="163"/>
      <c r="K1420" s="163"/>
      <c r="L1420" s="187">
        <f t="shared" si="898"/>
        <v>0</v>
      </c>
      <c r="M1420" s="133"/>
      <c r="N1420" s="6"/>
      <c r="O1420" s="184"/>
      <c r="P1420" s="180">
        <f t="shared" si="899"/>
        <v>0</v>
      </c>
      <c r="Q1420" s="180"/>
      <c r="R1420" s="180"/>
      <c r="S1420" s="188">
        <f t="shared" si="900"/>
        <v>0</v>
      </c>
      <c r="T1420" s="133"/>
      <c r="U1420" s="6"/>
      <c r="V1420" s="184"/>
      <c r="W1420" s="180">
        <f t="shared" si="894"/>
        <v>0</v>
      </c>
      <c r="X1420" s="321"/>
      <c r="Y1420" s="184"/>
      <c r="Z1420" s="180"/>
      <c r="AA1420" s="184">
        <f t="shared" si="895"/>
        <v>0</v>
      </c>
      <c r="AB1420" s="422">
        <f t="shared" si="901"/>
        <v>1411</v>
      </c>
    </row>
    <row r="1421" spans="1:28" customFormat="1">
      <c r="A1421" s="12">
        <f t="shared" si="896"/>
        <v>1412</v>
      </c>
      <c r="B1421" s="7"/>
      <c r="C1421" s="162"/>
      <c r="D1421" s="158" t="s">
        <v>838</v>
      </c>
      <c r="E1421" s="180"/>
      <c r="F1421" s="133"/>
      <c r="G1421" s="28"/>
      <c r="H1421" s="153"/>
      <c r="I1421" s="163">
        <f t="shared" si="897"/>
        <v>0</v>
      </c>
      <c r="J1421" s="163"/>
      <c r="K1421" s="163">
        <v>130286217</v>
      </c>
      <c r="L1421" s="187">
        <f t="shared" si="898"/>
        <v>130286217</v>
      </c>
      <c r="M1421" s="133"/>
      <c r="N1421" s="6"/>
      <c r="O1421" s="184"/>
      <c r="P1421" s="180">
        <f t="shared" si="899"/>
        <v>0</v>
      </c>
      <c r="Q1421" s="180"/>
      <c r="R1421" s="163">
        <v>130286217</v>
      </c>
      <c r="S1421" s="188">
        <f t="shared" si="900"/>
        <v>130286217</v>
      </c>
      <c r="T1421" s="133"/>
      <c r="U1421" s="6"/>
      <c r="V1421" s="184"/>
      <c r="W1421" s="180">
        <f t="shared" si="894"/>
        <v>0</v>
      </c>
      <c r="X1421" s="321"/>
      <c r="Y1421" s="184"/>
      <c r="Z1421" s="163">
        <v>130286217</v>
      </c>
      <c r="AA1421" s="184">
        <f t="shared" si="895"/>
        <v>130286217</v>
      </c>
      <c r="AB1421" s="422">
        <f t="shared" si="901"/>
        <v>1412</v>
      </c>
    </row>
    <row r="1422" spans="1:28" customFormat="1">
      <c r="A1422" s="12">
        <f t="shared" si="896"/>
        <v>1413</v>
      </c>
      <c r="B1422" s="7"/>
      <c r="C1422" s="162"/>
      <c r="D1422" s="158" t="s">
        <v>839</v>
      </c>
      <c r="E1422" s="180"/>
      <c r="F1422" s="133"/>
      <c r="G1422" s="28"/>
      <c r="H1422" s="153"/>
      <c r="I1422" s="163">
        <f t="shared" si="897"/>
        <v>0</v>
      </c>
      <c r="J1422" s="163"/>
      <c r="K1422" s="163">
        <v>-109660931</v>
      </c>
      <c r="L1422" s="187">
        <f t="shared" si="898"/>
        <v>-109660931</v>
      </c>
      <c r="M1422" s="133"/>
      <c r="N1422" s="6"/>
      <c r="O1422" s="184"/>
      <c r="P1422" s="180">
        <f t="shared" si="899"/>
        <v>0</v>
      </c>
      <c r="Q1422" s="180"/>
      <c r="R1422" s="180">
        <v>-111110931</v>
      </c>
      <c r="S1422" s="188">
        <f t="shared" si="900"/>
        <v>-111110931</v>
      </c>
      <c r="T1422" s="133"/>
      <c r="U1422" s="6"/>
      <c r="V1422" s="184"/>
      <c r="W1422" s="180">
        <f t="shared" si="894"/>
        <v>0</v>
      </c>
      <c r="X1422" s="321"/>
      <c r="Y1422" s="184"/>
      <c r="Z1422" s="180">
        <v>-111110931</v>
      </c>
      <c r="AA1422" s="184">
        <f t="shared" si="895"/>
        <v>-111110931</v>
      </c>
      <c r="AB1422" s="422">
        <f t="shared" si="901"/>
        <v>1413</v>
      </c>
    </row>
    <row r="1423" spans="1:28" customFormat="1">
      <c r="A1423" s="12">
        <f t="shared" si="896"/>
        <v>1414</v>
      </c>
      <c r="B1423" s="7"/>
      <c r="C1423" s="162"/>
      <c r="D1423" s="158" t="s">
        <v>840</v>
      </c>
      <c r="E1423" s="180"/>
      <c r="F1423" s="133"/>
      <c r="G1423" s="28"/>
      <c r="H1423" s="153"/>
      <c r="I1423" s="163">
        <f t="shared" si="897"/>
        <v>0</v>
      </c>
      <c r="J1423" s="163"/>
      <c r="K1423" s="163">
        <v>17569872</v>
      </c>
      <c r="L1423" s="187">
        <f t="shared" si="898"/>
        <v>17569872</v>
      </c>
      <c r="M1423" s="133"/>
      <c r="N1423" s="6"/>
      <c r="O1423" s="184"/>
      <c r="P1423" s="180">
        <f t="shared" si="899"/>
        <v>0</v>
      </c>
      <c r="Q1423" s="180"/>
      <c r="R1423" s="163">
        <v>17569872</v>
      </c>
      <c r="S1423" s="188">
        <f t="shared" si="900"/>
        <v>17569872</v>
      </c>
      <c r="T1423" s="133"/>
      <c r="U1423" s="6"/>
      <c r="V1423" s="184"/>
      <c r="W1423" s="180">
        <f t="shared" si="894"/>
        <v>0</v>
      </c>
      <c r="X1423" s="321"/>
      <c r="Y1423" s="184"/>
      <c r="Z1423" s="163">
        <v>17569872</v>
      </c>
      <c r="AA1423" s="184">
        <f t="shared" si="895"/>
        <v>17569872</v>
      </c>
      <c r="AB1423" s="422">
        <f t="shared" si="901"/>
        <v>1414</v>
      </c>
    </row>
    <row r="1424" spans="1:28" customFormat="1">
      <c r="A1424" s="12">
        <f t="shared" si="896"/>
        <v>1415</v>
      </c>
      <c r="B1424" s="7"/>
      <c r="C1424" s="162"/>
      <c r="D1424" s="158" t="s">
        <v>841</v>
      </c>
      <c r="E1424" s="180"/>
      <c r="F1424" s="133"/>
      <c r="G1424" s="28"/>
      <c r="H1424" s="153"/>
      <c r="I1424" s="163">
        <f t="shared" si="897"/>
        <v>0</v>
      </c>
      <c r="J1424" s="163"/>
      <c r="K1424" s="163">
        <v>-5707451</v>
      </c>
      <c r="L1424" s="187">
        <f t="shared" si="898"/>
        <v>-5707451</v>
      </c>
      <c r="M1424" s="133"/>
      <c r="N1424" s="6"/>
      <c r="O1424" s="184"/>
      <c r="P1424" s="180">
        <f t="shared" si="899"/>
        <v>0</v>
      </c>
      <c r="Q1424" s="180"/>
      <c r="R1424" s="163">
        <v>-5707451</v>
      </c>
      <c r="S1424" s="188">
        <f t="shared" si="900"/>
        <v>-5707451</v>
      </c>
      <c r="T1424" s="133"/>
      <c r="U1424" s="6"/>
      <c r="V1424" s="184"/>
      <c r="W1424" s="180">
        <f t="shared" si="894"/>
        <v>0</v>
      </c>
      <c r="X1424" s="321"/>
      <c r="Y1424" s="184"/>
      <c r="Z1424" s="163">
        <v>-5707451</v>
      </c>
      <c r="AA1424" s="184">
        <f t="shared" si="895"/>
        <v>-5707451</v>
      </c>
      <c r="AB1424" s="422">
        <f t="shared" si="901"/>
        <v>1415</v>
      </c>
    </row>
    <row r="1425" spans="1:28" customFormat="1">
      <c r="A1425" s="12">
        <f t="shared" si="896"/>
        <v>1416</v>
      </c>
      <c r="B1425" s="7"/>
      <c r="C1425" s="162"/>
      <c r="D1425" s="158" t="s">
        <v>842</v>
      </c>
      <c r="E1425" s="180"/>
      <c r="F1425" s="133"/>
      <c r="G1425" s="28"/>
      <c r="H1425" s="153"/>
      <c r="I1425" s="163">
        <f t="shared" si="897"/>
        <v>0</v>
      </c>
      <c r="J1425" s="163"/>
      <c r="K1425" s="163">
        <v>5000000</v>
      </c>
      <c r="L1425" s="187">
        <f t="shared" si="898"/>
        <v>5000000</v>
      </c>
      <c r="M1425" s="133"/>
      <c r="N1425" s="6"/>
      <c r="O1425" s="184"/>
      <c r="P1425" s="180">
        <f t="shared" si="899"/>
        <v>0</v>
      </c>
      <c r="Q1425" s="180"/>
      <c r="R1425" s="163">
        <v>5000000</v>
      </c>
      <c r="S1425" s="188">
        <f t="shared" si="900"/>
        <v>5000000</v>
      </c>
      <c r="T1425" s="133"/>
      <c r="U1425" s="6"/>
      <c r="V1425" s="184"/>
      <c r="W1425" s="180">
        <f t="shared" si="894"/>
        <v>0</v>
      </c>
      <c r="X1425" s="321"/>
      <c r="Y1425" s="184"/>
      <c r="Z1425" s="163">
        <v>5000000</v>
      </c>
      <c r="AA1425" s="184">
        <f t="shared" si="895"/>
        <v>5000000</v>
      </c>
      <c r="AB1425" s="422">
        <f t="shared" si="901"/>
        <v>1416</v>
      </c>
    </row>
    <row r="1426" spans="1:28" customFormat="1">
      <c r="A1426" s="12">
        <f t="shared" si="896"/>
        <v>1417</v>
      </c>
      <c r="B1426" s="7"/>
      <c r="C1426" s="162"/>
      <c r="D1426" s="158" t="s">
        <v>843</v>
      </c>
      <c r="E1426" s="180"/>
      <c r="F1426" s="133"/>
      <c r="G1426" s="28"/>
      <c r="H1426" s="153"/>
      <c r="I1426" s="163">
        <f t="shared" si="897"/>
        <v>0</v>
      </c>
      <c r="J1426" s="163"/>
      <c r="K1426" s="163">
        <v>-1003257</v>
      </c>
      <c r="L1426" s="187">
        <f t="shared" si="898"/>
        <v>-1003257</v>
      </c>
      <c r="M1426" s="133"/>
      <c r="N1426" s="6"/>
      <c r="O1426" s="184"/>
      <c r="P1426" s="180">
        <f t="shared" si="899"/>
        <v>0</v>
      </c>
      <c r="Q1426" s="180"/>
      <c r="R1426" s="163">
        <v>-1003257</v>
      </c>
      <c r="S1426" s="188">
        <f t="shared" si="900"/>
        <v>-1003257</v>
      </c>
      <c r="T1426" s="133"/>
      <c r="U1426" s="6"/>
      <c r="V1426" s="184"/>
      <c r="W1426" s="180">
        <f t="shared" si="894"/>
        <v>0</v>
      </c>
      <c r="X1426" s="321"/>
      <c r="Y1426" s="184"/>
      <c r="Z1426" s="163">
        <v>-1003257</v>
      </c>
      <c r="AA1426" s="184">
        <f t="shared" si="895"/>
        <v>-1003257</v>
      </c>
      <c r="AB1426" s="422">
        <f t="shared" si="901"/>
        <v>1417</v>
      </c>
    </row>
    <row r="1427" spans="1:28" customFormat="1">
      <c r="A1427" s="12">
        <f t="shared" si="896"/>
        <v>1418</v>
      </c>
      <c r="B1427" s="7"/>
      <c r="C1427" s="162"/>
      <c r="D1427" s="158" t="s">
        <v>844</v>
      </c>
      <c r="E1427" s="180"/>
      <c r="F1427" s="133"/>
      <c r="G1427" s="28"/>
      <c r="H1427" s="153"/>
      <c r="I1427" s="163">
        <f t="shared" si="897"/>
        <v>0</v>
      </c>
      <c r="J1427" s="163"/>
      <c r="K1427" s="163">
        <v>-10000000</v>
      </c>
      <c r="L1427" s="187">
        <f t="shared" si="898"/>
        <v>-10000000</v>
      </c>
      <c r="M1427" s="133"/>
      <c r="N1427" s="6"/>
      <c r="O1427" s="184"/>
      <c r="P1427" s="180">
        <f t="shared" si="899"/>
        <v>0</v>
      </c>
      <c r="Q1427" s="180"/>
      <c r="R1427" s="163">
        <v>-10000000</v>
      </c>
      <c r="S1427" s="188">
        <f t="shared" si="900"/>
        <v>-10000000</v>
      </c>
      <c r="T1427" s="133"/>
      <c r="U1427" s="6"/>
      <c r="V1427" s="184"/>
      <c r="W1427" s="180">
        <f t="shared" si="894"/>
        <v>0</v>
      </c>
      <c r="X1427" s="321"/>
      <c r="Y1427" s="184"/>
      <c r="Z1427" s="163">
        <v>-10000000</v>
      </c>
      <c r="AA1427" s="184">
        <f t="shared" si="895"/>
        <v>-10000000</v>
      </c>
      <c r="AB1427" s="422">
        <f t="shared" si="901"/>
        <v>1418</v>
      </c>
    </row>
    <row r="1428" spans="1:28" s="1" customFormat="1">
      <c r="A1428" s="12">
        <f t="shared" si="896"/>
        <v>1419</v>
      </c>
      <c r="B1428" s="7"/>
      <c r="C1428" s="7"/>
      <c r="D1428" s="21"/>
      <c r="E1428" s="117"/>
      <c r="F1428" s="406"/>
      <c r="G1428" s="6"/>
      <c r="H1428" s="363"/>
      <c r="I1428" s="117">
        <f>SUM($E1428,F1428:H1428)</f>
        <v>0</v>
      </c>
      <c r="J1428" s="117"/>
      <c r="K1428" s="117"/>
      <c r="L1428" s="15">
        <f>SUM(I1428:K1428)</f>
        <v>0</v>
      </c>
      <c r="M1428" s="406"/>
      <c r="N1428" s="6"/>
      <c r="O1428" s="363"/>
      <c r="P1428" s="117">
        <f>SUM($E1428,M1428:O1428)</f>
        <v>0</v>
      </c>
      <c r="Q1428" s="117"/>
      <c r="R1428" s="117"/>
      <c r="S1428" s="15">
        <f>SUM(P1428:R1428)</f>
        <v>0</v>
      </c>
      <c r="T1428" s="406"/>
      <c r="U1428" s="6"/>
      <c r="V1428" s="363"/>
      <c r="W1428" s="117">
        <f t="shared" si="894"/>
        <v>0</v>
      </c>
      <c r="X1428" s="111"/>
      <c r="Y1428" s="363"/>
      <c r="Z1428" s="117"/>
      <c r="AA1428" s="363">
        <f t="shared" si="895"/>
        <v>0</v>
      </c>
      <c r="AB1428" s="422">
        <f t="shared" si="901"/>
        <v>1419</v>
      </c>
    </row>
    <row r="1429" spans="1:28" s="1" customFormat="1">
      <c r="A1429" s="12">
        <f t="shared" si="896"/>
        <v>1420</v>
      </c>
      <c r="B1429" s="7"/>
      <c r="C1429" s="7"/>
      <c r="D1429" s="54" t="s">
        <v>40</v>
      </c>
      <c r="E1429" s="314"/>
      <c r="F1429" s="488">
        <f t="shared" ref="F1429:V1429" si="902">SUBTOTAL(9,F1415:F1428)</f>
        <v>0</v>
      </c>
      <c r="G1429" s="55">
        <f t="shared" si="902"/>
        <v>10000000</v>
      </c>
      <c r="H1429" s="285">
        <f t="shared" si="902"/>
        <v>0</v>
      </c>
      <c r="I1429" s="504">
        <f t="shared" si="902"/>
        <v>10000000</v>
      </c>
      <c r="J1429" s="504">
        <f t="shared" si="902"/>
        <v>0</v>
      </c>
      <c r="K1429" s="504">
        <f t="shared" si="902"/>
        <v>26484450</v>
      </c>
      <c r="L1429" s="56">
        <f t="shared" si="902"/>
        <v>36484450</v>
      </c>
      <c r="M1429" s="488">
        <f t="shared" si="902"/>
        <v>0</v>
      </c>
      <c r="N1429" s="55">
        <f t="shared" si="902"/>
        <v>88600000</v>
      </c>
      <c r="O1429" s="285">
        <f t="shared" si="902"/>
        <v>0</v>
      </c>
      <c r="P1429" s="504">
        <f t="shared" si="902"/>
        <v>88600000</v>
      </c>
      <c r="Q1429" s="504">
        <f t="shared" si="902"/>
        <v>0</v>
      </c>
      <c r="R1429" s="504">
        <f t="shared" si="902"/>
        <v>25034450</v>
      </c>
      <c r="S1429" s="56">
        <f t="shared" si="902"/>
        <v>113634450</v>
      </c>
      <c r="T1429" s="488">
        <f t="shared" si="902"/>
        <v>0</v>
      </c>
      <c r="U1429" s="55">
        <f t="shared" si="902"/>
        <v>88600000</v>
      </c>
      <c r="V1429" s="285">
        <f t="shared" si="902"/>
        <v>0</v>
      </c>
      <c r="W1429" s="504">
        <f>SUBTOTAL(9,W1415:W1428)</f>
        <v>88600000</v>
      </c>
      <c r="X1429" s="492">
        <f>SUBTOTAL(9,X1415:X1428)</f>
        <v>0</v>
      </c>
      <c r="Y1429" s="478"/>
      <c r="Z1429" s="504">
        <f>SUBTOTAL(9,Z1415:Z1428)</f>
        <v>25034450</v>
      </c>
      <c r="AA1429" s="478">
        <f>SUBTOTAL(9,AA1415:AA1428)</f>
        <v>113634450</v>
      </c>
      <c r="AB1429" s="422">
        <f t="shared" si="901"/>
        <v>1420</v>
      </c>
    </row>
    <row r="1430" spans="1:28" s="1" customFormat="1" ht="15.6" thickBot="1">
      <c r="A1430" s="12">
        <f t="shared" si="896"/>
        <v>1421</v>
      </c>
      <c r="B1430" s="22"/>
      <c r="C1430" s="22"/>
      <c r="D1430" s="23" t="s">
        <v>306</v>
      </c>
      <c r="E1430" s="303"/>
      <c r="F1430" s="476">
        <f>SUBTOTAL(9,F1413:F1429,$E1414)</f>
        <v>57270</v>
      </c>
      <c r="G1430" s="577"/>
      <c r="H1430" s="571"/>
      <c r="I1430" s="505">
        <f>SUBTOTAL(9,I1413:I1429)</f>
        <v>10057270</v>
      </c>
      <c r="J1430" s="505">
        <f>SUBTOTAL(9,J1413:J1429)</f>
        <v>0</v>
      </c>
      <c r="K1430" s="505">
        <f>SUBTOTAL(9,K1413:K1429)</f>
        <v>2621581310</v>
      </c>
      <c r="L1430" s="577">
        <f>SUBTOTAL(9,L1413:L1429)</f>
        <v>2631638580</v>
      </c>
      <c r="M1430" s="476">
        <f>SUBTOTAL(9,M1413:M1429,$E1414)</f>
        <v>57270</v>
      </c>
      <c r="N1430" s="577"/>
      <c r="O1430" s="571"/>
      <c r="P1430" s="505">
        <f>SUBTOTAL(9,P1413:P1429)</f>
        <v>88657270</v>
      </c>
      <c r="Q1430" s="505">
        <f>SUBTOTAL(9,Q1413:Q1429)</f>
        <v>0</v>
      </c>
      <c r="R1430" s="505">
        <f>SUBTOTAL(9,R1413:R1429)</f>
        <v>2620131310</v>
      </c>
      <c r="S1430" s="577">
        <f>SUBTOTAL(9,S1413:S1429)</f>
        <v>2708788580</v>
      </c>
      <c r="T1430" s="476">
        <f>SUBTOTAL(9,T1413:T1429,$E1414)</f>
        <v>57270</v>
      </c>
      <c r="U1430" s="386"/>
      <c r="V1430" s="477"/>
      <c r="W1430" s="505">
        <f>SUBTOTAL(9,W1413:W1429)</f>
        <v>88657270</v>
      </c>
      <c r="X1430" s="518">
        <f>SUBTOTAL(9,X1413:X1429)</f>
        <v>0</v>
      </c>
      <c r="Y1430" s="519"/>
      <c r="Z1430" s="533">
        <f>SUBTOTAL(9,Z1413:Z1429)</f>
        <v>2620131310</v>
      </c>
      <c r="AA1430" s="519">
        <f>SUBTOTAL(9,AA1413:AA1429)</f>
        <v>2708788580</v>
      </c>
      <c r="AB1430" s="422">
        <f t="shared" si="901"/>
        <v>1421</v>
      </c>
    </row>
    <row r="1431" spans="1:28" s="1" customFormat="1" ht="15.6" thickTop="1">
      <c r="A1431" s="12">
        <f t="shared" si="896"/>
        <v>1422</v>
      </c>
      <c r="B1431" s="7"/>
      <c r="C1431" s="7"/>
      <c r="D1431" s="25"/>
      <c r="E1431" s="304"/>
      <c r="F1431" s="425"/>
      <c r="G1431" s="26"/>
      <c r="H1431" s="424"/>
      <c r="I1431" s="117">
        <f>SUM($E1431,F1431:H1431)</f>
        <v>0</v>
      </c>
      <c r="J1431" s="304"/>
      <c r="K1431" s="304"/>
      <c r="L1431" s="27">
        <f>SUM(I1431:K1431)</f>
        <v>0</v>
      </c>
      <c r="M1431" s="425"/>
      <c r="N1431" s="26"/>
      <c r="O1431" s="424"/>
      <c r="P1431" s="117">
        <f>SUM($E1431,M1431:O1431)</f>
        <v>0</v>
      </c>
      <c r="Q1431" s="304"/>
      <c r="R1431" s="304"/>
      <c r="S1431" s="27">
        <f>SUM(P1431:R1431)</f>
        <v>0</v>
      </c>
      <c r="T1431" s="425"/>
      <c r="U1431" s="26"/>
      <c r="V1431" s="424"/>
      <c r="W1431" s="117">
        <f>SUM($E1431,T1431:V1431)</f>
        <v>0</v>
      </c>
      <c r="X1431" s="426"/>
      <c r="Y1431" s="424"/>
      <c r="Z1431" s="304"/>
      <c r="AA1431" s="424">
        <f>SUM(W1431:Z1431)</f>
        <v>0</v>
      </c>
      <c r="AB1431" s="422">
        <f t="shared" si="901"/>
        <v>1422</v>
      </c>
    </row>
    <row r="1432" spans="1:28" customFormat="1">
      <c r="A1432" s="12">
        <f t="shared" si="896"/>
        <v>1423</v>
      </c>
      <c r="B1432" s="7" t="s">
        <v>307</v>
      </c>
      <c r="C1432" s="162">
        <v>85</v>
      </c>
      <c r="D1432" s="146" t="s">
        <v>308</v>
      </c>
      <c r="E1432" s="180">
        <v>0</v>
      </c>
      <c r="F1432" s="133"/>
      <c r="G1432" s="28"/>
      <c r="H1432" s="153"/>
      <c r="I1432" s="163">
        <f>SUM($E1432,F1432:H1432)</f>
        <v>0</v>
      </c>
      <c r="J1432" s="163"/>
      <c r="K1432" s="163">
        <v>130975870</v>
      </c>
      <c r="L1432" s="187">
        <f>SUM(I1432:K1432)</f>
        <v>130975870</v>
      </c>
      <c r="M1432" s="133"/>
      <c r="N1432" s="6"/>
      <c r="O1432" s="184"/>
      <c r="P1432" s="180">
        <f>SUM($E1432,M1432:O1432)</f>
        <v>0</v>
      </c>
      <c r="Q1432" s="180"/>
      <c r="R1432" s="163">
        <v>130975870</v>
      </c>
      <c r="S1432" s="188">
        <f>SUM(P1432:R1432)</f>
        <v>130975870</v>
      </c>
      <c r="T1432" s="133"/>
      <c r="U1432" s="6"/>
      <c r="V1432" s="184"/>
      <c r="W1432" s="180">
        <f>SUM($E1432,T1432:V1432)</f>
        <v>0</v>
      </c>
      <c r="X1432" s="321"/>
      <c r="Y1432" s="184"/>
      <c r="Z1432" s="163">
        <v>130975870</v>
      </c>
      <c r="AA1432" s="184">
        <f>SUM(W1432:Z1432)</f>
        <v>130975870</v>
      </c>
      <c r="AB1432" s="422">
        <f t="shared" si="901"/>
        <v>1423</v>
      </c>
    </row>
    <row r="1433" spans="1:28" customFormat="1">
      <c r="A1433" s="12">
        <f t="shared" si="896"/>
        <v>1424</v>
      </c>
      <c r="B1433" s="7"/>
      <c r="C1433" s="162"/>
      <c r="D1433" s="191" t="s">
        <v>575</v>
      </c>
      <c r="E1433" s="180"/>
      <c r="F1433" s="133"/>
      <c r="G1433" s="28"/>
      <c r="H1433" s="153"/>
      <c r="I1433" s="163">
        <f>SUM($E1433,F1433:H1433)</f>
        <v>0</v>
      </c>
      <c r="J1433" s="163"/>
      <c r="K1433" s="163"/>
      <c r="L1433" s="187">
        <f>SUM(I1433:K1433)</f>
        <v>0</v>
      </c>
      <c r="M1433" s="133"/>
      <c r="N1433" s="6"/>
      <c r="O1433" s="184"/>
      <c r="P1433" s="180">
        <f>SUM($E1433,M1433:O1433)</f>
        <v>0</v>
      </c>
      <c r="Q1433" s="180"/>
      <c r="R1433" s="180"/>
      <c r="S1433" s="188">
        <f>SUM(P1433:R1433)</f>
        <v>0</v>
      </c>
      <c r="T1433" s="133"/>
      <c r="U1433" s="6"/>
      <c r="V1433" s="184"/>
      <c r="W1433" s="180">
        <f>SUM($E1433,T1433:V1433)</f>
        <v>0</v>
      </c>
      <c r="X1433" s="321"/>
      <c r="Y1433" s="184"/>
      <c r="Z1433" s="180"/>
      <c r="AA1433" s="184">
        <f>SUM(W1433:Z1433)</f>
        <v>0</v>
      </c>
      <c r="AB1433" s="422">
        <f t="shared" si="901"/>
        <v>1424</v>
      </c>
    </row>
    <row r="1434" spans="1:28" customFormat="1">
      <c r="A1434" s="12">
        <f t="shared" si="896"/>
        <v>1425</v>
      </c>
      <c r="B1434" s="7"/>
      <c r="C1434" s="162"/>
      <c r="D1434" s="158" t="s">
        <v>845</v>
      </c>
      <c r="E1434" s="180"/>
      <c r="F1434" s="133"/>
      <c r="G1434" s="28"/>
      <c r="H1434" s="153"/>
      <c r="I1434" s="163">
        <f>SUM($E1434,F1434:H1434)</f>
        <v>0</v>
      </c>
      <c r="J1434" s="163"/>
      <c r="K1434" s="163">
        <v>-24929600</v>
      </c>
      <c r="L1434" s="187">
        <f>SUM(I1434:K1434)</f>
        <v>-24929600</v>
      </c>
      <c r="M1434" s="133"/>
      <c r="N1434" s="6"/>
      <c r="O1434" s="184"/>
      <c r="P1434" s="180">
        <f>SUM($E1434,M1434:O1434)</f>
        <v>0</v>
      </c>
      <c r="Q1434" s="180"/>
      <c r="R1434" s="163">
        <v>-24929600</v>
      </c>
      <c r="S1434" s="188">
        <f>SUM(P1434:R1434)</f>
        <v>-24929600</v>
      </c>
      <c r="T1434" s="133"/>
      <c r="U1434" s="6"/>
      <c r="V1434" s="184"/>
      <c r="W1434" s="180">
        <f>SUM($E1434,T1434:V1434)</f>
        <v>0</v>
      </c>
      <c r="X1434" s="321"/>
      <c r="Y1434" s="184"/>
      <c r="Z1434" s="163">
        <v>-24929600</v>
      </c>
      <c r="AA1434" s="184">
        <f>SUM(W1434:Z1434)</f>
        <v>-24929600</v>
      </c>
      <c r="AB1434" s="422">
        <f t="shared" si="901"/>
        <v>1425</v>
      </c>
    </row>
    <row r="1435" spans="1:28" s="1" customFormat="1">
      <c r="A1435" s="12">
        <f t="shared" si="896"/>
        <v>1426</v>
      </c>
      <c r="B1435" s="7"/>
      <c r="C1435" s="7"/>
      <c r="D1435" s="54"/>
      <c r="E1435" s="314"/>
      <c r="F1435" s="110"/>
      <c r="G1435" s="57"/>
      <c r="H1435" s="489"/>
      <c r="I1435" s="117">
        <f>SUM($E1435,F1435:H1435)</f>
        <v>0</v>
      </c>
      <c r="J1435" s="314"/>
      <c r="K1435" s="314"/>
      <c r="L1435" s="15">
        <f>SUM(I1435:K1435)</f>
        <v>0</v>
      </c>
      <c r="M1435" s="110"/>
      <c r="N1435" s="57"/>
      <c r="O1435" s="489"/>
      <c r="P1435" s="117">
        <f>SUM($E1435,M1435:O1435)</f>
        <v>0</v>
      </c>
      <c r="Q1435" s="314"/>
      <c r="R1435" s="314"/>
      <c r="S1435" s="15">
        <f>SUM(P1435:R1435)</f>
        <v>0</v>
      </c>
      <c r="T1435" s="110"/>
      <c r="U1435" s="57"/>
      <c r="V1435" s="489"/>
      <c r="W1435" s="117">
        <f>SUM($E1435,T1435:V1435)</f>
        <v>0</v>
      </c>
      <c r="X1435" s="520"/>
      <c r="Y1435" s="489"/>
      <c r="Z1435" s="314"/>
      <c r="AA1435" s="363">
        <f>SUM(W1435:Z1435)</f>
        <v>0</v>
      </c>
      <c r="AB1435" s="422">
        <f t="shared" si="901"/>
        <v>1426</v>
      </c>
    </row>
    <row r="1436" spans="1:28" s="1" customFormat="1">
      <c r="A1436" s="12">
        <f t="shared" si="896"/>
        <v>1427</v>
      </c>
      <c r="B1436" s="7"/>
      <c r="C1436" s="7"/>
      <c r="D1436" s="54" t="s">
        <v>40</v>
      </c>
      <c r="E1436" s="314"/>
      <c r="F1436" s="488">
        <f t="shared" ref="F1436:L1436" si="903">SUBTOTAL(9,F1433:F1435)</f>
        <v>0</v>
      </c>
      <c r="G1436" s="55">
        <f t="shared" si="903"/>
        <v>0</v>
      </c>
      <c r="H1436" s="285">
        <f t="shared" si="903"/>
        <v>0</v>
      </c>
      <c r="I1436" s="504">
        <f t="shared" si="903"/>
        <v>0</v>
      </c>
      <c r="J1436" s="504">
        <f t="shared" si="903"/>
        <v>0</v>
      </c>
      <c r="K1436" s="504">
        <f t="shared" si="903"/>
        <v>-24929600</v>
      </c>
      <c r="L1436" s="56">
        <f t="shared" si="903"/>
        <v>-24929600</v>
      </c>
      <c r="M1436" s="488">
        <f t="shared" ref="M1436:S1436" si="904">SUBTOTAL(9,M1433:M1435)</f>
        <v>0</v>
      </c>
      <c r="N1436" s="55">
        <f t="shared" si="904"/>
        <v>0</v>
      </c>
      <c r="O1436" s="285">
        <f t="shared" si="904"/>
        <v>0</v>
      </c>
      <c r="P1436" s="504">
        <f t="shared" si="904"/>
        <v>0</v>
      </c>
      <c r="Q1436" s="504">
        <f t="shared" si="904"/>
        <v>0</v>
      </c>
      <c r="R1436" s="504">
        <f t="shared" si="904"/>
        <v>-24929600</v>
      </c>
      <c r="S1436" s="56">
        <f t="shared" si="904"/>
        <v>-24929600</v>
      </c>
      <c r="T1436" s="488">
        <f t="shared" ref="T1436:AA1436" si="905">SUBTOTAL(9,T1433:T1435)</f>
        <v>0</v>
      </c>
      <c r="U1436" s="55">
        <f t="shared" si="905"/>
        <v>0</v>
      </c>
      <c r="V1436" s="285">
        <f t="shared" si="905"/>
        <v>0</v>
      </c>
      <c r="W1436" s="504">
        <f t="shared" si="905"/>
        <v>0</v>
      </c>
      <c r="X1436" s="492">
        <f t="shared" si="905"/>
        <v>0</v>
      </c>
      <c r="Y1436" s="478"/>
      <c r="Z1436" s="504">
        <f t="shared" si="905"/>
        <v>-24929600</v>
      </c>
      <c r="AA1436" s="478">
        <f t="shared" si="905"/>
        <v>-24929600</v>
      </c>
      <c r="AB1436" s="422">
        <f t="shared" si="901"/>
        <v>1427</v>
      </c>
    </row>
    <row r="1437" spans="1:28" s="1" customFormat="1" ht="15.6" thickBot="1">
      <c r="A1437" s="12">
        <f t="shared" si="896"/>
        <v>1428</v>
      </c>
      <c r="B1437" s="22"/>
      <c r="C1437" s="22"/>
      <c r="D1437" s="23" t="s">
        <v>309</v>
      </c>
      <c r="E1437" s="303"/>
      <c r="F1437" s="476">
        <f>SUBTOTAL(9,F1431:F1436,$E1432)</f>
        <v>0</v>
      </c>
      <c r="G1437" s="561"/>
      <c r="H1437" s="571"/>
      <c r="I1437" s="315">
        <f>SUBTOTAL(9,I1431:I1436)</f>
        <v>0</v>
      </c>
      <c r="J1437" s="315">
        <f>SUBTOTAL(9,J1431:J1436)</f>
        <v>0</v>
      </c>
      <c r="K1437" s="315">
        <f>SUBTOTAL(9,K1431:K1436)</f>
        <v>106046270</v>
      </c>
      <c r="L1437" s="561">
        <f>SUBTOTAL(9,L1431:L1436)</f>
        <v>106046270</v>
      </c>
      <c r="M1437" s="476">
        <f>SUBTOTAL(9,M1431:M1436,$E1432)</f>
        <v>0</v>
      </c>
      <c r="N1437" s="561"/>
      <c r="O1437" s="571"/>
      <c r="P1437" s="315">
        <f>SUBTOTAL(9,P1431:P1436)</f>
        <v>0</v>
      </c>
      <c r="Q1437" s="315">
        <f>SUBTOTAL(9,Q1431:Q1436)</f>
        <v>0</v>
      </c>
      <c r="R1437" s="315">
        <f>SUBTOTAL(9,R1431:R1436)</f>
        <v>106046270</v>
      </c>
      <c r="S1437" s="561">
        <f>SUBTOTAL(9,S1431:S1436)</f>
        <v>106046270</v>
      </c>
      <c r="T1437" s="476">
        <f>SUBTOTAL(9,T1431:T1436,$E1432)</f>
        <v>0</v>
      </c>
      <c r="U1437" s="387"/>
      <c r="V1437" s="477"/>
      <c r="W1437" s="315">
        <f>SUBTOTAL(9,W1431:W1436)</f>
        <v>0</v>
      </c>
      <c r="X1437" s="521">
        <f>SUBTOTAL(9,X1431:X1436)</f>
        <v>0</v>
      </c>
      <c r="Y1437" s="522"/>
      <c r="Z1437" s="534">
        <f>SUBTOTAL(9,Z1431:Z1436)</f>
        <v>106046270</v>
      </c>
      <c r="AA1437" s="522">
        <f>SUBTOTAL(9,AA1431:AA1436)</f>
        <v>106046270</v>
      </c>
      <c r="AB1437" s="422">
        <f t="shared" si="901"/>
        <v>1428</v>
      </c>
    </row>
    <row r="1438" spans="1:28" s="1" customFormat="1" ht="15.6" thickTop="1">
      <c r="A1438" s="12">
        <f t="shared" si="896"/>
        <v>1429</v>
      </c>
      <c r="B1438" s="7"/>
      <c r="C1438" s="7"/>
      <c r="D1438" s="25"/>
      <c r="E1438" s="304"/>
      <c r="F1438" s="425"/>
      <c r="G1438" s="26"/>
      <c r="H1438" s="424"/>
      <c r="I1438" s="117">
        <f>SUM($E1438,F1438:H1438)</f>
        <v>0</v>
      </c>
      <c r="J1438" s="304"/>
      <c r="K1438" s="304"/>
      <c r="L1438" s="27">
        <f>SUM(I1438:K1438)</f>
        <v>0</v>
      </c>
      <c r="M1438" s="425"/>
      <c r="N1438" s="26"/>
      <c r="O1438" s="424"/>
      <c r="P1438" s="117">
        <f>SUM($E1438,M1438:O1438)</f>
        <v>0</v>
      </c>
      <c r="Q1438" s="304"/>
      <c r="R1438" s="304"/>
      <c r="S1438" s="27">
        <f>SUM(P1438:R1438)</f>
        <v>0</v>
      </c>
      <c r="T1438" s="425"/>
      <c r="U1438" s="26"/>
      <c r="V1438" s="424"/>
      <c r="W1438" s="117">
        <f t="shared" ref="W1438:W1445" si="906">SUM($E1438,T1438:V1438)</f>
        <v>0</v>
      </c>
      <c r="X1438" s="426"/>
      <c r="Y1438" s="424"/>
      <c r="Z1438" s="304"/>
      <c r="AA1438" s="424">
        <f t="shared" ref="AA1438:AA1445" si="907">SUM(W1438:Z1438)</f>
        <v>0</v>
      </c>
      <c r="AB1438" s="422">
        <f t="shared" si="901"/>
        <v>1429</v>
      </c>
    </row>
    <row r="1439" spans="1:28" customFormat="1">
      <c r="A1439" s="12">
        <f t="shared" si="896"/>
        <v>1430</v>
      </c>
      <c r="B1439" s="7" t="s">
        <v>310</v>
      </c>
      <c r="C1439" s="162">
        <v>86</v>
      </c>
      <c r="D1439" s="146" t="s">
        <v>311</v>
      </c>
      <c r="E1439" s="180">
        <v>0</v>
      </c>
      <c r="F1439" s="133"/>
      <c r="G1439" s="28"/>
      <c r="H1439" s="153"/>
      <c r="I1439" s="163">
        <f>SUM($E1439,F1439:H1439)</f>
        <v>0</v>
      </c>
      <c r="J1439" s="163"/>
      <c r="K1439" s="163">
        <v>193480715</v>
      </c>
      <c r="L1439" s="187">
        <f>SUM(I1439:K1439)</f>
        <v>193480715</v>
      </c>
      <c r="M1439" s="133"/>
      <c r="N1439" s="6"/>
      <c r="O1439" s="184"/>
      <c r="P1439" s="180">
        <f>SUM($E1439,M1439:O1439)</f>
        <v>0</v>
      </c>
      <c r="Q1439" s="180"/>
      <c r="R1439" s="163">
        <v>193480715</v>
      </c>
      <c r="S1439" s="188">
        <f t="shared" ref="S1439:S1444" si="908">SUM(P1439:R1439)</f>
        <v>193480715</v>
      </c>
      <c r="T1439" s="133"/>
      <c r="U1439" s="6"/>
      <c r="V1439" s="184"/>
      <c r="W1439" s="180">
        <f t="shared" si="906"/>
        <v>0</v>
      </c>
      <c r="X1439" s="321"/>
      <c r="Y1439" s="184"/>
      <c r="Z1439" s="163">
        <v>193480715</v>
      </c>
      <c r="AA1439" s="184">
        <f t="shared" si="907"/>
        <v>193480715</v>
      </c>
      <c r="AB1439" s="422">
        <f t="shared" si="901"/>
        <v>1430</v>
      </c>
    </row>
    <row r="1440" spans="1:28" customFormat="1">
      <c r="A1440" s="12">
        <f t="shared" si="896"/>
        <v>1431</v>
      </c>
      <c r="B1440" s="277"/>
      <c r="C1440" s="213"/>
      <c r="D1440" s="231" t="s">
        <v>434</v>
      </c>
      <c r="E1440" s="214"/>
      <c r="F1440" s="132"/>
      <c r="G1440" s="129"/>
      <c r="H1440" s="232"/>
      <c r="I1440" s="163">
        <f>SUM($E1440,F1440:H1440)</f>
        <v>0</v>
      </c>
      <c r="J1440" s="214"/>
      <c r="K1440" s="214"/>
      <c r="L1440" s="497">
        <f>SUM(I1440:K1440)</f>
        <v>0</v>
      </c>
      <c r="M1440" s="133"/>
      <c r="N1440" s="28"/>
      <c r="O1440" s="232"/>
      <c r="P1440" s="180">
        <f>SUM($E1440,M1440:O1440)</f>
        <v>0</v>
      </c>
      <c r="Q1440" s="214"/>
      <c r="R1440" s="214"/>
      <c r="S1440" s="497">
        <f t="shared" si="908"/>
        <v>0</v>
      </c>
      <c r="T1440" s="133"/>
      <c r="U1440" s="28"/>
      <c r="V1440" s="232"/>
      <c r="W1440" s="180">
        <f t="shared" si="906"/>
        <v>0</v>
      </c>
      <c r="X1440" s="215"/>
      <c r="Y1440" s="232"/>
      <c r="Z1440" s="214"/>
      <c r="AA1440" s="221">
        <f t="shared" si="907"/>
        <v>0</v>
      </c>
      <c r="AB1440" s="422">
        <f t="shared" si="901"/>
        <v>1431</v>
      </c>
    </row>
    <row r="1441" spans="1:28" customFormat="1">
      <c r="A1441" s="12">
        <f t="shared" si="896"/>
        <v>1432</v>
      </c>
      <c r="B1441" s="7"/>
      <c r="C1441" s="162"/>
      <c r="D1441" s="158" t="s">
        <v>837</v>
      </c>
      <c r="E1441" s="180"/>
      <c r="F1441" s="133"/>
      <c r="G1441" s="28"/>
      <c r="H1441" s="153"/>
      <c r="I1441" s="163"/>
      <c r="J1441" s="163"/>
      <c r="K1441" s="163"/>
      <c r="L1441" s="187"/>
      <c r="M1441" s="133"/>
      <c r="N1441" s="6">
        <v>23000000</v>
      </c>
      <c r="O1441" s="184"/>
      <c r="P1441" s="180">
        <f t="shared" ref="P1441:P1444" si="909">SUM($E1441,M1441:O1441)</f>
        <v>23000000</v>
      </c>
      <c r="Q1441" s="180"/>
      <c r="R1441" s="163"/>
      <c r="S1441" s="497">
        <f t="shared" si="908"/>
        <v>23000000</v>
      </c>
      <c r="T1441" s="133"/>
      <c r="U1441" s="6">
        <v>23000000</v>
      </c>
      <c r="V1441" s="184"/>
      <c r="W1441" s="180">
        <f t="shared" si="906"/>
        <v>23000000</v>
      </c>
      <c r="X1441" s="321"/>
      <c r="Y1441" s="184"/>
      <c r="Z1441" s="163"/>
      <c r="AA1441" s="221">
        <f t="shared" si="907"/>
        <v>23000000</v>
      </c>
      <c r="AB1441" s="422">
        <f t="shared" si="901"/>
        <v>1432</v>
      </c>
    </row>
    <row r="1442" spans="1:28" customFormat="1">
      <c r="A1442" s="12">
        <f t="shared" si="896"/>
        <v>1433</v>
      </c>
      <c r="B1442" s="7"/>
      <c r="C1442" s="162"/>
      <c r="D1442" s="146"/>
      <c r="E1442" s="180"/>
      <c r="F1442" s="133"/>
      <c r="G1442" s="28"/>
      <c r="H1442" s="153"/>
      <c r="I1442" s="163"/>
      <c r="J1442" s="163"/>
      <c r="K1442" s="163"/>
      <c r="L1442" s="187"/>
      <c r="M1442" s="133"/>
      <c r="N1442" s="6"/>
      <c r="O1442" s="184"/>
      <c r="P1442" s="180">
        <f t="shared" si="909"/>
        <v>0</v>
      </c>
      <c r="Q1442" s="180"/>
      <c r="R1442" s="163"/>
      <c r="S1442" s="497">
        <f t="shared" si="908"/>
        <v>0</v>
      </c>
      <c r="T1442" s="133"/>
      <c r="U1442" s="6"/>
      <c r="V1442" s="184"/>
      <c r="W1442" s="180">
        <f t="shared" si="906"/>
        <v>0</v>
      </c>
      <c r="X1442" s="321"/>
      <c r="Y1442" s="184"/>
      <c r="Z1442" s="163"/>
      <c r="AA1442" s="221">
        <f t="shared" si="907"/>
        <v>0</v>
      </c>
      <c r="AB1442" s="422">
        <f t="shared" si="901"/>
        <v>1433</v>
      </c>
    </row>
    <row r="1443" spans="1:28" customFormat="1">
      <c r="A1443" s="12">
        <f t="shared" si="896"/>
        <v>1434</v>
      </c>
      <c r="B1443" s="7"/>
      <c r="C1443" s="162"/>
      <c r="D1443" s="191" t="s">
        <v>575</v>
      </c>
      <c r="E1443" s="180"/>
      <c r="F1443" s="133"/>
      <c r="G1443" s="28"/>
      <c r="H1443" s="153"/>
      <c r="I1443" s="163">
        <f>SUM($E1443,F1443:H1443)</f>
        <v>0</v>
      </c>
      <c r="J1443" s="163"/>
      <c r="K1443" s="163"/>
      <c r="L1443" s="187">
        <f>SUM(I1443:K1443)</f>
        <v>0</v>
      </c>
      <c r="M1443" s="133"/>
      <c r="N1443" s="6"/>
      <c r="O1443" s="184"/>
      <c r="P1443" s="180">
        <f t="shared" si="909"/>
        <v>0</v>
      </c>
      <c r="Q1443" s="180"/>
      <c r="R1443" s="180"/>
      <c r="S1443" s="188">
        <f t="shared" si="908"/>
        <v>0</v>
      </c>
      <c r="T1443" s="133"/>
      <c r="U1443" s="6"/>
      <c r="V1443" s="184"/>
      <c r="W1443" s="180">
        <f t="shared" si="906"/>
        <v>0</v>
      </c>
      <c r="X1443" s="321"/>
      <c r="Y1443" s="184"/>
      <c r="Z1443" s="180"/>
      <c r="AA1443" s="184">
        <f t="shared" si="907"/>
        <v>0</v>
      </c>
      <c r="AB1443" s="422">
        <f t="shared" si="901"/>
        <v>1434</v>
      </c>
    </row>
    <row r="1444" spans="1:28" customFormat="1">
      <c r="A1444" s="12">
        <f t="shared" si="896"/>
        <v>1435</v>
      </c>
      <c r="B1444" s="7"/>
      <c r="C1444" s="162"/>
      <c r="D1444" s="158" t="s">
        <v>846</v>
      </c>
      <c r="E1444" s="180"/>
      <c r="F1444" s="133"/>
      <c r="G1444" s="28"/>
      <c r="H1444" s="153"/>
      <c r="I1444" s="163">
        <f>SUM($E1444,F1444:H1444)</f>
        <v>0</v>
      </c>
      <c r="J1444" s="163"/>
      <c r="K1444" s="163">
        <v>23201706</v>
      </c>
      <c r="L1444" s="187">
        <f>SUM(I1444:K1444)</f>
        <v>23201706</v>
      </c>
      <c r="M1444" s="133"/>
      <c r="N1444" s="6"/>
      <c r="O1444" s="184"/>
      <c r="P1444" s="180">
        <f t="shared" si="909"/>
        <v>0</v>
      </c>
      <c r="Q1444" s="180"/>
      <c r="R1444" s="163">
        <v>23201706</v>
      </c>
      <c r="S1444" s="188">
        <f t="shared" si="908"/>
        <v>23201706</v>
      </c>
      <c r="T1444" s="133"/>
      <c r="U1444" s="6"/>
      <c r="V1444" s="184"/>
      <c r="W1444" s="180">
        <f t="shared" si="906"/>
        <v>0</v>
      </c>
      <c r="X1444" s="321"/>
      <c r="Y1444" s="184"/>
      <c r="Z1444" s="163">
        <v>23201706</v>
      </c>
      <c r="AA1444" s="184">
        <f t="shared" si="907"/>
        <v>23201706</v>
      </c>
      <c r="AB1444" s="422">
        <f t="shared" si="901"/>
        <v>1435</v>
      </c>
    </row>
    <row r="1445" spans="1:28" s="1" customFormat="1">
      <c r="A1445" s="12">
        <f t="shared" si="896"/>
        <v>1436</v>
      </c>
      <c r="B1445" s="7"/>
      <c r="C1445" s="7"/>
      <c r="D1445" s="21"/>
      <c r="E1445" s="117"/>
      <c r="F1445" s="406"/>
      <c r="G1445" s="6"/>
      <c r="H1445" s="363"/>
      <c r="I1445" s="117">
        <f>SUM($E1445,F1445:H1445)</f>
        <v>0</v>
      </c>
      <c r="J1445" s="117"/>
      <c r="K1445" s="117"/>
      <c r="L1445" s="15">
        <f>SUM(I1445:K1445)</f>
        <v>0</v>
      </c>
      <c r="M1445" s="406"/>
      <c r="N1445" s="6"/>
      <c r="O1445" s="363"/>
      <c r="P1445" s="117">
        <f>SUM($E1445,M1445:O1445)</f>
        <v>0</v>
      </c>
      <c r="Q1445" s="117"/>
      <c r="R1445" s="117"/>
      <c r="S1445" s="15">
        <f>SUM(P1445:R1445)</f>
        <v>0</v>
      </c>
      <c r="T1445" s="406"/>
      <c r="U1445" s="6"/>
      <c r="V1445" s="363"/>
      <c r="W1445" s="117">
        <f t="shared" si="906"/>
        <v>0</v>
      </c>
      <c r="X1445" s="111"/>
      <c r="Y1445" s="363"/>
      <c r="Z1445" s="117"/>
      <c r="AA1445" s="363">
        <f t="shared" si="907"/>
        <v>0</v>
      </c>
      <c r="AB1445" s="422">
        <f t="shared" si="901"/>
        <v>1436</v>
      </c>
    </row>
    <row r="1446" spans="1:28" s="1" customFormat="1">
      <c r="A1446" s="12">
        <f t="shared" si="896"/>
        <v>1437</v>
      </c>
      <c r="B1446" s="7"/>
      <c r="C1446" s="7"/>
      <c r="D1446" s="54" t="s">
        <v>40</v>
      </c>
      <c r="E1446" s="314"/>
      <c r="F1446" s="488">
        <f t="shared" ref="F1446:L1446" si="910">SUBTOTAL(9,F1440:F1445)</f>
        <v>0</v>
      </c>
      <c r="G1446" s="55">
        <f t="shared" si="910"/>
        <v>0</v>
      </c>
      <c r="H1446" s="285">
        <f t="shared" si="910"/>
        <v>0</v>
      </c>
      <c r="I1446" s="504">
        <f t="shared" si="910"/>
        <v>0</v>
      </c>
      <c r="J1446" s="504">
        <f t="shared" si="910"/>
        <v>0</v>
      </c>
      <c r="K1446" s="504">
        <f t="shared" si="910"/>
        <v>23201706</v>
      </c>
      <c r="L1446" s="56">
        <f t="shared" si="910"/>
        <v>23201706</v>
      </c>
      <c r="M1446" s="488">
        <f t="shared" ref="M1446:S1446" si="911">SUBTOTAL(9,M1440:M1445)</f>
        <v>0</v>
      </c>
      <c r="N1446" s="55">
        <f t="shared" si="911"/>
        <v>23000000</v>
      </c>
      <c r="O1446" s="285">
        <f t="shared" si="911"/>
        <v>0</v>
      </c>
      <c r="P1446" s="504">
        <f t="shared" si="911"/>
        <v>23000000</v>
      </c>
      <c r="Q1446" s="504">
        <f t="shared" si="911"/>
        <v>0</v>
      </c>
      <c r="R1446" s="504">
        <f t="shared" si="911"/>
        <v>23201706</v>
      </c>
      <c r="S1446" s="56">
        <f t="shared" si="911"/>
        <v>46201706</v>
      </c>
      <c r="T1446" s="488">
        <f t="shared" ref="T1446:AA1446" si="912">SUBTOTAL(9,T1440:T1445)</f>
        <v>0</v>
      </c>
      <c r="U1446" s="55">
        <f t="shared" si="912"/>
        <v>23000000</v>
      </c>
      <c r="V1446" s="285">
        <f t="shared" si="912"/>
        <v>0</v>
      </c>
      <c r="W1446" s="504">
        <f t="shared" si="912"/>
        <v>23000000</v>
      </c>
      <c r="X1446" s="492">
        <f t="shared" si="912"/>
        <v>0</v>
      </c>
      <c r="Y1446" s="478"/>
      <c r="Z1446" s="504">
        <f t="shared" si="912"/>
        <v>23201706</v>
      </c>
      <c r="AA1446" s="478">
        <f t="shared" si="912"/>
        <v>46201706</v>
      </c>
      <c r="AB1446" s="422">
        <f t="shared" si="901"/>
        <v>1437</v>
      </c>
    </row>
    <row r="1447" spans="1:28" s="1" customFormat="1" ht="15.6" thickBot="1">
      <c r="A1447" s="12">
        <f t="shared" si="896"/>
        <v>1438</v>
      </c>
      <c r="B1447" s="22"/>
      <c r="C1447" s="22"/>
      <c r="D1447" s="23" t="s">
        <v>312</v>
      </c>
      <c r="E1447" s="303"/>
      <c r="F1447" s="476">
        <f>SUBTOTAL(9,F1438:F1446,$E1439)</f>
        <v>0</v>
      </c>
      <c r="G1447" s="561"/>
      <c r="H1447" s="571"/>
      <c r="I1447" s="315">
        <f>SUBTOTAL(9,I1438:I1446)</f>
        <v>0</v>
      </c>
      <c r="J1447" s="315">
        <f>SUBTOTAL(9,J1438:J1446)</f>
        <v>0</v>
      </c>
      <c r="K1447" s="315">
        <f>SUBTOTAL(9,K1438:K1446)</f>
        <v>216682421</v>
      </c>
      <c r="L1447" s="561">
        <f>SUBTOTAL(9,L1438:L1446)</f>
        <v>216682421</v>
      </c>
      <c r="M1447" s="476">
        <f>SUBTOTAL(9,M1438:M1446,$E1439)</f>
        <v>0</v>
      </c>
      <c r="N1447" s="561"/>
      <c r="O1447" s="571"/>
      <c r="P1447" s="315">
        <f>SUBTOTAL(9,P1438:P1446)</f>
        <v>23000000</v>
      </c>
      <c r="Q1447" s="315">
        <f>SUBTOTAL(9,Q1438:Q1446)</f>
        <v>0</v>
      </c>
      <c r="R1447" s="315">
        <f>SUBTOTAL(9,R1438:R1446)</f>
        <v>216682421</v>
      </c>
      <c r="S1447" s="561">
        <f>SUBTOTAL(9,S1438:S1446)</f>
        <v>239682421</v>
      </c>
      <c r="T1447" s="476">
        <f>SUBTOTAL(9,T1438:T1446,$E1439)</f>
        <v>0</v>
      </c>
      <c r="U1447" s="387"/>
      <c r="V1447" s="477"/>
      <c r="W1447" s="315">
        <f>SUBTOTAL(9,W1438:W1446)</f>
        <v>23000000</v>
      </c>
      <c r="X1447" s="521">
        <f>SUBTOTAL(9,X1438:X1446)</f>
        <v>0</v>
      </c>
      <c r="Y1447" s="522"/>
      <c r="Z1447" s="534">
        <f>SUBTOTAL(9,Z1438:Z1446)</f>
        <v>216682421</v>
      </c>
      <c r="AA1447" s="522">
        <f>SUBTOTAL(9,AA1438:AA1446)</f>
        <v>239682421</v>
      </c>
      <c r="AB1447" s="422">
        <f t="shared" si="901"/>
        <v>1438</v>
      </c>
    </row>
    <row r="1448" spans="1:28" s="1" customFormat="1" ht="15.6" thickTop="1">
      <c r="A1448" s="12">
        <f t="shared" si="896"/>
        <v>1439</v>
      </c>
      <c r="B1448" s="7"/>
      <c r="C1448" s="7"/>
      <c r="D1448" s="25"/>
      <c r="E1448" s="304"/>
      <c r="F1448" s="425"/>
      <c r="G1448" s="26"/>
      <c r="H1448" s="424"/>
      <c r="I1448" s="117">
        <f t="shared" ref="I1448" si="913">SUM($E1448,F1448:H1448)</f>
        <v>0</v>
      </c>
      <c r="J1448" s="304"/>
      <c r="K1448" s="304"/>
      <c r="L1448" s="27">
        <f t="shared" ref="L1448" si="914">SUM(I1448:K1448)</f>
        <v>0</v>
      </c>
      <c r="M1448" s="425"/>
      <c r="N1448" s="26"/>
      <c r="O1448" s="424"/>
      <c r="P1448" s="117">
        <f t="shared" ref="P1448" si="915">SUM($E1448,M1448:O1448)</f>
        <v>0</v>
      </c>
      <c r="Q1448" s="304"/>
      <c r="R1448" s="304"/>
      <c r="S1448" s="27">
        <f t="shared" ref="S1448" si="916">SUM(P1448:R1448)</f>
        <v>0</v>
      </c>
      <c r="T1448" s="425"/>
      <c r="U1448" s="26"/>
      <c r="V1448" s="424"/>
      <c r="W1448" s="117">
        <f t="shared" ref="W1448:W1460" si="917">SUM($E1448,T1448:V1448)</f>
        <v>0</v>
      </c>
      <c r="X1448" s="426"/>
      <c r="Y1448" s="424"/>
      <c r="Z1448" s="304"/>
      <c r="AA1448" s="424">
        <f t="shared" ref="AA1448:AA1460" si="918">SUM(W1448:Z1448)</f>
        <v>0</v>
      </c>
      <c r="AB1448" s="422">
        <f t="shared" si="901"/>
        <v>1439</v>
      </c>
    </row>
    <row r="1449" spans="1:28" customFormat="1">
      <c r="A1449" s="12">
        <f t="shared" si="896"/>
        <v>1440</v>
      </c>
      <c r="B1449" s="277" t="s">
        <v>313</v>
      </c>
      <c r="C1449" s="213">
        <v>87</v>
      </c>
      <c r="D1449" s="148" t="s">
        <v>314</v>
      </c>
      <c r="E1449" s="163">
        <v>2123250</v>
      </c>
      <c r="F1449" s="608"/>
      <c r="G1449" s="233"/>
      <c r="H1449" s="232"/>
      <c r="I1449" s="163">
        <f>SUM($E1449,F1449:H1449)</f>
        <v>2123250</v>
      </c>
      <c r="J1449" s="163">
        <v>3478867</v>
      </c>
      <c r="K1449" s="163">
        <v>6000000</v>
      </c>
      <c r="L1449" s="497">
        <f>SUM(I1449:K1449)</f>
        <v>11602117</v>
      </c>
      <c r="M1449" s="205"/>
      <c r="N1449" s="206"/>
      <c r="O1449" s="232"/>
      <c r="P1449" s="180">
        <f>SUM($E1449,M1449:O1449)</f>
        <v>2123250</v>
      </c>
      <c r="Q1449" s="163">
        <v>3478867</v>
      </c>
      <c r="R1449" s="163">
        <v>6000000</v>
      </c>
      <c r="S1449" s="497">
        <f>SUM(P1449:R1449)</f>
        <v>11602117</v>
      </c>
      <c r="T1449" s="205"/>
      <c r="U1449" s="206"/>
      <c r="V1449" s="232"/>
      <c r="W1449" s="180">
        <f t="shared" si="917"/>
        <v>2123250</v>
      </c>
      <c r="X1449" s="149">
        <v>3478867</v>
      </c>
      <c r="Y1449" s="153"/>
      <c r="Z1449" s="163">
        <v>6000000</v>
      </c>
      <c r="AA1449" s="221">
        <f t="shared" si="918"/>
        <v>11602117</v>
      </c>
      <c r="AB1449" s="422">
        <f t="shared" si="901"/>
        <v>1440</v>
      </c>
    </row>
    <row r="1450" spans="1:28" customFormat="1">
      <c r="A1450" s="12">
        <f t="shared" si="896"/>
        <v>1441</v>
      </c>
      <c r="B1450" s="277"/>
      <c r="C1450" s="213"/>
      <c r="D1450" s="231" t="s">
        <v>434</v>
      </c>
      <c r="E1450" s="214"/>
      <c r="F1450" s="132"/>
      <c r="G1450" s="129"/>
      <c r="H1450" s="232"/>
      <c r="I1450" s="163">
        <f>SUM($E1450,F1450:H1450)</f>
        <v>0</v>
      </c>
      <c r="J1450" s="214"/>
      <c r="K1450" s="214"/>
      <c r="L1450" s="497">
        <f>SUM(I1450:K1450)</f>
        <v>0</v>
      </c>
      <c r="M1450" s="133"/>
      <c r="N1450" s="28"/>
      <c r="O1450" s="232"/>
      <c r="P1450" s="180">
        <f>SUM($E1450,M1450:O1450)</f>
        <v>0</v>
      </c>
      <c r="Q1450" s="214"/>
      <c r="R1450" s="214"/>
      <c r="S1450" s="497">
        <f>SUM(P1450:R1450)</f>
        <v>0</v>
      </c>
      <c r="T1450" s="133"/>
      <c r="U1450" s="28"/>
      <c r="V1450" s="232"/>
      <c r="W1450" s="180">
        <f t="shared" si="917"/>
        <v>0</v>
      </c>
      <c r="X1450" s="215"/>
      <c r="Y1450" s="232"/>
      <c r="Z1450" s="214"/>
      <c r="AA1450" s="221">
        <f t="shared" si="918"/>
        <v>0</v>
      </c>
      <c r="AB1450" s="422">
        <f t="shared" si="901"/>
        <v>1441</v>
      </c>
    </row>
    <row r="1451" spans="1:28" customFormat="1">
      <c r="A1451" s="12">
        <f t="shared" si="896"/>
        <v>1442</v>
      </c>
      <c r="B1451" s="277"/>
      <c r="C1451" s="213"/>
      <c r="D1451" s="158" t="s">
        <v>847</v>
      </c>
      <c r="E1451" s="209"/>
      <c r="F1451" s="132"/>
      <c r="G1451" s="129">
        <v>300000</v>
      </c>
      <c r="H1451" s="185"/>
      <c r="I1451" s="163">
        <f t="shared" ref="I1451:I1455" si="919">SUM($E1451,F1451:H1451)</f>
        <v>300000</v>
      </c>
      <c r="J1451" s="214"/>
      <c r="K1451" s="214"/>
      <c r="L1451" s="497">
        <f t="shared" ref="L1451:L1455" si="920">SUM(I1451:K1451)</f>
        <v>300000</v>
      </c>
      <c r="M1451" s="133"/>
      <c r="N1451" s="28">
        <f>400000+350000</f>
        <v>750000</v>
      </c>
      <c r="O1451" s="192"/>
      <c r="P1451" s="180">
        <f t="shared" ref="P1451:P1460" si="921">SUM($E1451,M1451:O1451)</f>
        <v>750000</v>
      </c>
      <c r="Q1451" s="214"/>
      <c r="R1451" s="214"/>
      <c r="S1451" s="497">
        <f t="shared" ref="S1451:S1455" si="922">SUM(P1451:R1451)</f>
        <v>750000</v>
      </c>
      <c r="T1451" s="133"/>
      <c r="U1451" s="28">
        <f>400000+350000</f>
        <v>750000</v>
      </c>
      <c r="V1451" s="192"/>
      <c r="W1451" s="180">
        <f t="shared" si="917"/>
        <v>750000</v>
      </c>
      <c r="X1451" s="215"/>
      <c r="Y1451" s="232"/>
      <c r="Z1451" s="214"/>
      <c r="AA1451" s="221">
        <f t="shared" si="918"/>
        <v>750000</v>
      </c>
      <c r="AB1451" s="422">
        <f t="shared" si="901"/>
        <v>1442</v>
      </c>
    </row>
    <row r="1452" spans="1:28" customFormat="1">
      <c r="A1452" s="12">
        <f t="shared" si="896"/>
        <v>1443</v>
      </c>
      <c r="B1452" s="277"/>
      <c r="C1452" s="213"/>
      <c r="D1452" s="158" t="s">
        <v>848</v>
      </c>
      <c r="E1452" s="214"/>
      <c r="F1452" s="132"/>
      <c r="G1452" s="129"/>
      <c r="H1452" s="185"/>
      <c r="I1452" s="163">
        <f t="shared" si="919"/>
        <v>0</v>
      </c>
      <c r="J1452" s="214"/>
      <c r="K1452" s="214"/>
      <c r="L1452" s="497">
        <f t="shared" si="920"/>
        <v>0</v>
      </c>
      <c r="M1452" s="133">
        <v>2000000</v>
      </c>
      <c r="N1452" s="28"/>
      <c r="O1452" s="192"/>
      <c r="P1452" s="180">
        <f t="shared" si="921"/>
        <v>2000000</v>
      </c>
      <c r="Q1452" s="214"/>
      <c r="R1452" s="214"/>
      <c r="S1452" s="497">
        <f t="shared" si="922"/>
        <v>2000000</v>
      </c>
      <c r="T1452" s="133">
        <v>2000000</v>
      </c>
      <c r="U1452" s="28"/>
      <c r="V1452" s="192"/>
      <c r="W1452" s="180">
        <f t="shared" si="917"/>
        <v>2000000</v>
      </c>
      <c r="X1452" s="215"/>
      <c r="Y1452" s="232"/>
      <c r="Z1452" s="214"/>
      <c r="AA1452" s="221">
        <f t="shared" si="918"/>
        <v>2000000</v>
      </c>
      <c r="AB1452" s="422">
        <f t="shared" si="901"/>
        <v>1443</v>
      </c>
    </row>
    <row r="1453" spans="1:28" customFormat="1">
      <c r="A1453" s="12">
        <f t="shared" si="896"/>
        <v>1444</v>
      </c>
      <c r="B1453" s="277"/>
      <c r="C1453" s="213"/>
      <c r="D1453" s="158" t="s">
        <v>849</v>
      </c>
      <c r="E1453" s="214"/>
      <c r="F1453" s="132"/>
      <c r="G1453" s="129"/>
      <c r="H1453" s="185"/>
      <c r="I1453" s="163">
        <f t="shared" si="919"/>
        <v>0</v>
      </c>
      <c r="J1453" s="214"/>
      <c r="K1453" s="214"/>
      <c r="L1453" s="497">
        <f t="shared" si="920"/>
        <v>0</v>
      </c>
      <c r="M1453" s="133"/>
      <c r="N1453" s="28">
        <v>120000</v>
      </c>
      <c r="O1453" s="192"/>
      <c r="P1453" s="180">
        <f t="shared" si="921"/>
        <v>120000</v>
      </c>
      <c r="Q1453" s="214"/>
      <c r="R1453" s="214"/>
      <c r="S1453" s="497">
        <f t="shared" si="922"/>
        <v>120000</v>
      </c>
      <c r="T1453" s="133"/>
      <c r="U1453" s="28">
        <v>120000</v>
      </c>
      <c r="V1453" s="192"/>
      <c r="W1453" s="180">
        <f t="shared" si="917"/>
        <v>120000</v>
      </c>
      <c r="X1453" s="215"/>
      <c r="Y1453" s="232"/>
      <c r="Z1453" s="214"/>
      <c r="AA1453" s="221">
        <f t="shared" si="918"/>
        <v>120000</v>
      </c>
      <c r="AB1453" s="422">
        <f t="shared" si="901"/>
        <v>1444</v>
      </c>
    </row>
    <row r="1454" spans="1:28" customFormat="1">
      <c r="A1454" s="12">
        <f t="shared" si="896"/>
        <v>1445</v>
      </c>
      <c r="B1454" s="277"/>
      <c r="C1454" s="213"/>
      <c r="D1454" s="158"/>
      <c r="E1454" s="214"/>
      <c r="F1454" s="132"/>
      <c r="G1454" s="129"/>
      <c r="H1454" s="185"/>
      <c r="I1454" s="163">
        <f t="shared" si="919"/>
        <v>0</v>
      </c>
      <c r="J1454" s="214"/>
      <c r="K1454" s="214"/>
      <c r="L1454" s="497">
        <f t="shared" si="920"/>
        <v>0</v>
      </c>
      <c r="M1454" s="133"/>
      <c r="N1454" s="28"/>
      <c r="O1454" s="192"/>
      <c r="P1454" s="180">
        <f t="shared" si="921"/>
        <v>0</v>
      </c>
      <c r="Q1454" s="214"/>
      <c r="R1454" s="214"/>
      <c r="S1454" s="497">
        <f t="shared" si="922"/>
        <v>0</v>
      </c>
      <c r="T1454" s="133"/>
      <c r="U1454" s="28"/>
      <c r="V1454" s="192"/>
      <c r="W1454" s="180">
        <f t="shared" si="917"/>
        <v>0</v>
      </c>
      <c r="X1454" s="215"/>
      <c r="Y1454" s="232"/>
      <c r="Z1454" s="214"/>
      <c r="AA1454" s="221">
        <f t="shared" si="918"/>
        <v>0</v>
      </c>
      <c r="AB1454" s="422">
        <f t="shared" si="901"/>
        <v>1445</v>
      </c>
    </row>
    <row r="1455" spans="1:28" customFormat="1">
      <c r="A1455" s="12">
        <f t="shared" si="896"/>
        <v>1446</v>
      </c>
      <c r="B1455" s="277"/>
      <c r="C1455" s="213"/>
      <c r="D1455" s="231" t="s">
        <v>716</v>
      </c>
      <c r="E1455" s="214"/>
      <c r="F1455" s="132"/>
      <c r="G1455" s="129"/>
      <c r="H1455" s="185"/>
      <c r="I1455" s="163">
        <f t="shared" si="919"/>
        <v>0</v>
      </c>
      <c r="J1455" s="214"/>
      <c r="K1455" s="214"/>
      <c r="L1455" s="497">
        <f t="shared" si="920"/>
        <v>0</v>
      </c>
      <c r="M1455" s="133"/>
      <c r="N1455" s="28"/>
      <c r="O1455" s="192"/>
      <c r="P1455" s="180">
        <f t="shared" si="921"/>
        <v>0</v>
      </c>
      <c r="Q1455" s="214"/>
      <c r="R1455" s="214"/>
      <c r="S1455" s="497">
        <f t="shared" si="922"/>
        <v>0</v>
      </c>
      <c r="T1455" s="133"/>
      <c r="U1455" s="28"/>
      <c r="V1455" s="192"/>
      <c r="W1455" s="180">
        <f t="shared" si="917"/>
        <v>0</v>
      </c>
      <c r="X1455" s="215"/>
      <c r="Y1455" s="232"/>
      <c r="Z1455" s="214"/>
      <c r="AA1455" s="221">
        <f t="shared" si="918"/>
        <v>0</v>
      </c>
      <c r="AB1455" s="422">
        <f t="shared" si="901"/>
        <v>1446</v>
      </c>
    </row>
    <row r="1456" spans="1:28" customFormat="1">
      <c r="A1456" s="12">
        <f t="shared" si="896"/>
        <v>1447</v>
      </c>
      <c r="B1456" s="277"/>
      <c r="C1456" s="213"/>
      <c r="D1456" s="231"/>
      <c r="E1456" s="214"/>
      <c r="F1456" s="132"/>
      <c r="G1456" s="129"/>
      <c r="H1456" s="185"/>
      <c r="I1456" s="163">
        <f>SUM($E1456,F1456:H1456)</f>
        <v>0</v>
      </c>
      <c r="J1456" s="214"/>
      <c r="K1456" s="214"/>
      <c r="L1456" s="497">
        <f>SUM(I1456:K1456)</f>
        <v>0</v>
      </c>
      <c r="M1456" s="133"/>
      <c r="N1456" s="28"/>
      <c r="O1456" s="192"/>
      <c r="P1456" s="180">
        <f t="shared" si="921"/>
        <v>0</v>
      </c>
      <c r="Q1456" s="214"/>
      <c r="R1456" s="214"/>
      <c r="S1456" s="497">
        <f t="shared" ref="S1456:S1460" si="923">SUM(P1456:R1456)</f>
        <v>0</v>
      </c>
      <c r="T1456" s="133"/>
      <c r="U1456" s="28"/>
      <c r="V1456" s="192"/>
      <c r="W1456" s="180">
        <f t="shared" si="917"/>
        <v>0</v>
      </c>
      <c r="X1456" s="215"/>
      <c r="Y1456" s="232"/>
      <c r="Z1456" s="214"/>
      <c r="AA1456" s="221">
        <f t="shared" si="918"/>
        <v>0</v>
      </c>
      <c r="AB1456" s="422">
        <f t="shared" si="901"/>
        <v>1447</v>
      </c>
    </row>
    <row r="1457" spans="1:28" customFormat="1">
      <c r="A1457" s="12">
        <f t="shared" si="896"/>
        <v>1448</v>
      </c>
      <c r="B1457" s="277"/>
      <c r="C1457" s="213"/>
      <c r="D1457" s="234"/>
      <c r="E1457" s="214"/>
      <c r="F1457" s="132"/>
      <c r="G1457" s="129"/>
      <c r="H1457" s="185"/>
      <c r="I1457" s="163">
        <f>SUM($E1457,F1457:H1457)</f>
        <v>0</v>
      </c>
      <c r="J1457" s="235"/>
      <c r="K1457" s="214"/>
      <c r="L1457" s="497">
        <f>SUM(I1457:K1457)</f>
        <v>0</v>
      </c>
      <c r="M1457" s="133"/>
      <c r="N1457" s="28"/>
      <c r="O1457" s="192"/>
      <c r="P1457" s="180">
        <f t="shared" si="921"/>
        <v>0</v>
      </c>
      <c r="Q1457" s="235"/>
      <c r="R1457" s="214"/>
      <c r="S1457" s="497">
        <f t="shared" si="923"/>
        <v>0</v>
      </c>
      <c r="T1457" s="133"/>
      <c r="U1457" s="28"/>
      <c r="V1457" s="192"/>
      <c r="W1457" s="180">
        <f t="shared" si="917"/>
        <v>0</v>
      </c>
      <c r="X1457" s="236"/>
      <c r="Y1457" s="502"/>
      <c r="Z1457" s="214"/>
      <c r="AA1457" s="221">
        <f t="shared" si="918"/>
        <v>0</v>
      </c>
      <c r="AB1457" s="422">
        <f t="shared" si="901"/>
        <v>1448</v>
      </c>
    </row>
    <row r="1458" spans="1:28" customFormat="1">
      <c r="A1458" s="12">
        <f t="shared" si="896"/>
        <v>1449</v>
      </c>
      <c r="B1458" s="277"/>
      <c r="C1458" s="213"/>
      <c r="D1458" s="231" t="s">
        <v>575</v>
      </c>
      <c r="E1458" s="214"/>
      <c r="F1458" s="132"/>
      <c r="G1458" s="129"/>
      <c r="H1458" s="232"/>
      <c r="I1458" s="163">
        <f>SUM($E1458,F1458:H1458)</f>
        <v>0</v>
      </c>
      <c r="J1458" s="214"/>
      <c r="K1458" s="214"/>
      <c r="L1458" s="497">
        <f>SUM(I1458:K1458)</f>
        <v>0</v>
      </c>
      <c r="M1458" s="133"/>
      <c r="N1458" s="28"/>
      <c r="O1458" s="232"/>
      <c r="P1458" s="180">
        <f t="shared" si="921"/>
        <v>0</v>
      </c>
      <c r="Q1458" s="214"/>
      <c r="R1458" s="214"/>
      <c r="S1458" s="497">
        <f t="shared" si="923"/>
        <v>0</v>
      </c>
      <c r="T1458" s="133"/>
      <c r="U1458" s="28"/>
      <c r="V1458" s="232"/>
      <c r="W1458" s="180">
        <f t="shared" si="917"/>
        <v>0</v>
      </c>
      <c r="X1458" s="215"/>
      <c r="Y1458" s="232"/>
      <c r="Z1458" s="214"/>
      <c r="AA1458" s="221">
        <f t="shared" si="918"/>
        <v>0</v>
      </c>
      <c r="AB1458" s="422">
        <f t="shared" si="901"/>
        <v>1449</v>
      </c>
    </row>
    <row r="1459" spans="1:28" customFormat="1">
      <c r="A1459" s="12">
        <f t="shared" si="896"/>
        <v>1450</v>
      </c>
      <c r="B1459" s="277"/>
      <c r="C1459" s="213"/>
      <c r="D1459" s="158"/>
      <c r="E1459" s="214"/>
      <c r="F1459" s="132"/>
      <c r="G1459" s="129"/>
      <c r="H1459" s="232"/>
      <c r="I1459" s="163">
        <f>SUM($E1459,F1459:H1459)</f>
        <v>0</v>
      </c>
      <c r="J1459" s="214"/>
      <c r="K1459" s="235"/>
      <c r="L1459" s="497">
        <f>SUM(I1459:K1459)</f>
        <v>0</v>
      </c>
      <c r="M1459" s="133"/>
      <c r="N1459" s="28"/>
      <c r="O1459" s="232"/>
      <c r="P1459" s="180">
        <f t="shared" si="921"/>
        <v>0</v>
      </c>
      <c r="Q1459" s="214"/>
      <c r="R1459" s="235"/>
      <c r="S1459" s="497">
        <f t="shared" si="923"/>
        <v>0</v>
      </c>
      <c r="T1459" s="133"/>
      <c r="U1459" s="28"/>
      <c r="V1459" s="232"/>
      <c r="W1459" s="180">
        <f t="shared" si="917"/>
        <v>0</v>
      </c>
      <c r="X1459" s="215"/>
      <c r="Y1459" s="232"/>
      <c r="Z1459" s="235"/>
      <c r="AA1459" s="221">
        <f t="shared" si="918"/>
        <v>0</v>
      </c>
      <c r="AB1459" s="422">
        <f t="shared" si="901"/>
        <v>1450</v>
      </c>
    </row>
    <row r="1460" spans="1:28" customFormat="1">
      <c r="A1460" s="12">
        <f t="shared" si="896"/>
        <v>1451</v>
      </c>
      <c r="B1460" s="277"/>
      <c r="C1460" s="213"/>
      <c r="D1460" s="234"/>
      <c r="E1460" s="214"/>
      <c r="F1460" s="132"/>
      <c r="G1460" s="129"/>
      <c r="H1460" s="232"/>
      <c r="I1460" s="163">
        <f>SUM($E1460,F1460:H1460)</f>
        <v>0</v>
      </c>
      <c r="J1460" s="216"/>
      <c r="K1460" s="216"/>
      <c r="L1460" s="497">
        <f>SUM(I1460:K1460)</f>
        <v>0</v>
      </c>
      <c r="M1460" s="133"/>
      <c r="N1460" s="28"/>
      <c r="O1460" s="232"/>
      <c r="P1460" s="180">
        <f t="shared" si="921"/>
        <v>0</v>
      </c>
      <c r="Q1460" s="216"/>
      <c r="R1460" s="216"/>
      <c r="S1460" s="497">
        <f t="shared" si="923"/>
        <v>0</v>
      </c>
      <c r="T1460" s="133"/>
      <c r="U1460" s="28"/>
      <c r="V1460" s="232"/>
      <c r="W1460" s="180">
        <f t="shared" si="917"/>
        <v>0</v>
      </c>
      <c r="X1460" s="222"/>
      <c r="Y1460" s="221"/>
      <c r="Z1460" s="216"/>
      <c r="AA1460" s="221">
        <f t="shared" si="918"/>
        <v>0</v>
      </c>
      <c r="AB1460" s="422">
        <f t="shared" si="901"/>
        <v>1451</v>
      </c>
    </row>
    <row r="1461" spans="1:28" s="1" customFormat="1">
      <c r="A1461" s="12">
        <f t="shared" si="896"/>
        <v>1452</v>
      </c>
      <c r="B1461" s="7"/>
      <c r="C1461" s="7"/>
      <c r="D1461" s="14" t="s">
        <v>40</v>
      </c>
      <c r="E1461" s="304"/>
      <c r="F1461" s="488">
        <f t="shared" ref="F1461:L1461" si="924">SUBTOTAL(9,F1450:F1460)</f>
        <v>0</v>
      </c>
      <c r="G1461" s="55">
        <f t="shared" si="924"/>
        <v>300000</v>
      </c>
      <c r="H1461" s="285">
        <f t="shared" si="924"/>
        <v>0</v>
      </c>
      <c r="I1461" s="504">
        <f t="shared" si="924"/>
        <v>300000</v>
      </c>
      <c r="J1461" s="504">
        <f t="shared" si="924"/>
        <v>0</v>
      </c>
      <c r="K1461" s="504">
        <f t="shared" si="924"/>
        <v>0</v>
      </c>
      <c r="L1461" s="56">
        <f t="shared" si="924"/>
        <v>300000</v>
      </c>
      <c r="M1461" s="488">
        <f t="shared" ref="M1461:S1461" si="925">SUBTOTAL(9,M1450:M1460)</f>
        <v>2000000</v>
      </c>
      <c r="N1461" s="55">
        <f t="shared" si="925"/>
        <v>870000</v>
      </c>
      <c r="O1461" s="285">
        <f t="shared" si="925"/>
        <v>0</v>
      </c>
      <c r="P1461" s="504">
        <f t="shared" si="925"/>
        <v>2870000</v>
      </c>
      <c r="Q1461" s="504">
        <f t="shared" si="925"/>
        <v>0</v>
      </c>
      <c r="R1461" s="504">
        <f t="shared" si="925"/>
        <v>0</v>
      </c>
      <c r="S1461" s="56">
        <f t="shared" si="925"/>
        <v>2870000</v>
      </c>
      <c r="T1461" s="488">
        <f t="shared" ref="T1461:AA1461" si="926">SUBTOTAL(9,T1450:T1460)</f>
        <v>2000000</v>
      </c>
      <c r="U1461" s="55">
        <f t="shared" si="926"/>
        <v>870000</v>
      </c>
      <c r="V1461" s="285">
        <f t="shared" si="926"/>
        <v>0</v>
      </c>
      <c r="W1461" s="504">
        <f t="shared" si="926"/>
        <v>2870000</v>
      </c>
      <c r="X1461" s="492">
        <f t="shared" si="926"/>
        <v>0</v>
      </c>
      <c r="Y1461" s="478"/>
      <c r="Z1461" s="504">
        <f t="shared" si="926"/>
        <v>0</v>
      </c>
      <c r="AA1461" s="478">
        <f t="shared" si="926"/>
        <v>2870000</v>
      </c>
      <c r="AB1461" s="422">
        <f t="shared" si="901"/>
        <v>1452</v>
      </c>
    </row>
    <row r="1462" spans="1:28" s="1" customFormat="1" ht="15.6" thickBot="1">
      <c r="A1462" s="12">
        <f t="shared" si="896"/>
        <v>1453</v>
      </c>
      <c r="B1462" s="22"/>
      <c r="C1462" s="22"/>
      <c r="D1462" s="23" t="s">
        <v>315</v>
      </c>
      <c r="E1462" s="303"/>
      <c r="F1462" s="476">
        <f>SUBTOTAL(9,F1448:F1461,$E1449:$E1449)</f>
        <v>2123250</v>
      </c>
      <c r="G1462" s="561"/>
      <c r="H1462" s="571"/>
      <c r="I1462" s="505">
        <f>SUBTOTAL(9,I1448:I1461)</f>
        <v>2423250</v>
      </c>
      <c r="J1462" s="505">
        <f>SUBTOTAL(9,J1448:J1461)</f>
        <v>3478867</v>
      </c>
      <c r="K1462" s="505">
        <f>SUBTOTAL(9,K1448:K1461)</f>
        <v>6000000</v>
      </c>
      <c r="L1462" s="577">
        <f>SUBTOTAL(9,L1448:L1461)</f>
        <v>11902117</v>
      </c>
      <c r="M1462" s="476">
        <f>SUBTOTAL(9,M1448:M1461,$E1449:$E1449)</f>
        <v>4123250</v>
      </c>
      <c r="N1462" s="561"/>
      <c r="O1462" s="571"/>
      <c r="P1462" s="505">
        <f>SUBTOTAL(9,P1448:P1461)</f>
        <v>4993250</v>
      </c>
      <c r="Q1462" s="505">
        <f>SUBTOTAL(9,Q1448:Q1461)</f>
        <v>3478867</v>
      </c>
      <c r="R1462" s="505">
        <f>SUBTOTAL(9,R1448:R1461)</f>
        <v>6000000</v>
      </c>
      <c r="S1462" s="577">
        <f>SUBTOTAL(9,S1448:S1461)</f>
        <v>14472117</v>
      </c>
      <c r="T1462" s="476">
        <f>SUBTOTAL(9,T1448:T1461,$E1449:$E1449)</f>
        <v>4123250</v>
      </c>
      <c r="U1462" s="387"/>
      <c r="V1462" s="477"/>
      <c r="W1462" s="505">
        <f>SUBTOTAL(9,W1448:W1461)</f>
        <v>4993250</v>
      </c>
      <c r="X1462" s="518">
        <f>SUBTOTAL(9,X1448:X1461)</f>
        <v>3478867</v>
      </c>
      <c r="Y1462" s="519"/>
      <c r="Z1462" s="533">
        <f>SUBTOTAL(9,Z1448:Z1461)</f>
        <v>6000000</v>
      </c>
      <c r="AA1462" s="519">
        <f>SUBTOTAL(9,AA1448:AA1461)</f>
        <v>14472117</v>
      </c>
      <c r="AB1462" s="422">
        <f t="shared" si="901"/>
        <v>1453</v>
      </c>
    </row>
    <row r="1463" spans="1:28" s="1" customFormat="1" ht="15.6" thickTop="1">
      <c r="A1463" s="12">
        <f t="shared" si="896"/>
        <v>1454</v>
      </c>
      <c r="B1463" s="104"/>
      <c r="C1463" s="104"/>
      <c r="D1463" s="105"/>
      <c r="E1463" s="117"/>
      <c r="F1463" s="111"/>
      <c r="G1463" s="15"/>
      <c r="H1463" s="363"/>
      <c r="I1463" s="117">
        <f t="shared" ref="I1463:I1468" si="927">SUM($E1463,F1463:H1463)</f>
        <v>0</v>
      </c>
      <c r="J1463" s="239"/>
      <c r="K1463" s="239"/>
      <c r="L1463" s="15">
        <f t="shared" ref="L1463:L1468" si="928">SUM(I1463:K1463)</f>
        <v>0</v>
      </c>
      <c r="M1463" s="111"/>
      <c r="N1463" s="15"/>
      <c r="O1463" s="363"/>
      <c r="P1463" s="117">
        <f t="shared" ref="P1463:P1468" si="929">SUM($E1463,M1463:O1463)</f>
        <v>0</v>
      </c>
      <c r="Q1463" s="239"/>
      <c r="R1463" s="239"/>
      <c r="S1463" s="15">
        <f t="shared" ref="S1463:S1468" si="930">SUM(P1463:R1463)</f>
        <v>0</v>
      </c>
      <c r="T1463" s="111"/>
      <c r="U1463" s="15"/>
      <c r="V1463" s="363"/>
      <c r="W1463" s="117">
        <f t="shared" ref="W1463:W1468" si="931">SUM($E1463,T1463:V1463)</f>
        <v>0</v>
      </c>
      <c r="X1463" s="406"/>
      <c r="Y1463" s="119"/>
      <c r="Z1463" s="239"/>
      <c r="AA1463" s="363">
        <f t="shared" ref="AA1463:AA1468" si="932">SUM(W1463:Z1463)</f>
        <v>0</v>
      </c>
      <c r="AB1463" s="422">
        <f t="shared" si="901"/>
        <v>1454</v>
      </c>
    </row>
    <row r="1464" spans="1:28" customFormat="1">
      <c r="A1464" s="12">
        <f t="shared" si="896"/>
        <v>1455</v>
      </c>
      <c r="B1464" s="278" t="s">
        <v>397</v>
      </c>
      <c r="C1464" s="145">
        <v>88</v>
      </c>
      <c r="D1464" s="237" t="s">
        <v>398</v>
      </c>
      <c r="E1464" s="180"/>
      <c r="F1464" s="149"/>
      <c r="G1464" s="187"/>
      <c r="H1464" s="153"/>
      <c r="I1464" s="163">
        <f>SUM($E1464,F1464:H1464)</f>
        <v>0</v>
      </c>
      <c r="J1464" s="238"/>
      <c r="K1464" s="238"/>
      <c r="L1464" s="187">
        <f>SUM(I1464:K1464)</f>
        <v>0</v>
      </c>
      <c r="M1464" s="149"/>
      <c r="N1464" s="188"/>
      <c r="O1464" s="184"/>
      <c r="P1464" s="180">
        <f t="shared" si="929"/>
        <v>0</v>
      </c>
      <c r="Q1464" s="239"/>
      <c r="R1464" s="239"/>
      <c r="S1464" s="188">
        <f t="shared" si="930"/>
        <v>0</v>
      </c>
      <c r="T1464" s="149"/>
      <c r="U1464" s="188"/>
      <c r="V1464" s="184"/>
      <c r="W1464" s="180">
        <f t="shared" si="931"/>
        <v>0</v>
      </c>
      <c r="X1464" s="406"/>
      <c r="Y1464" s="119"/>
      <c r="Z1464" s="239"/>
      <c r="AA1464" s="184">
        <f t="shared" si="932"/>
        <v>0</v>
      </c>
      <c r="AB1464" s="422">
        <f t="shared" si="901"/>
        <v>1455</v>
      </c>
    </row>
    <row r="1465" spans="1:28" customFormat="1">
      <c r="A1465" s="12">
        <f t="shared" si="896"/>
        <v>1456</v>
      </c>
      <c r="B1465" s="278"/>
      <c r="C1465" s="145"/>
      <c r="D1465" s="240" t="s">
        <v>434</v>
      </c>
      <c r="E1465" s="180"/>
      <c r="F1465" s="149"/>
      <c r="G1465" s="187"/>
      <c r="H1465" s="153"/>
      <c r="I1465" s="163">
        <f>SUM($E1465,F1465:H1465)</f>
        <v>0</v>
      </c>
      <c r="J1465" s="238"/>
      <c r="K1465" s="238"/>
      <c r="L1465" s="187">
        <f>SUM(I1465:K1465)</f>
        <v>0</v>
      </c>
      <c r="M1465" s="149"/>
      <c r="N1465" s="188"/>
      <c r="O1465" s="184"/>
      <c r="P1465" s="180">
        <f t="shared" si="929"/>
        <v>0</v>
      </c>
      <c r="Q1465" s="239"/>
      <c r="R1465" s="239"/>
      <c r="S1465" s="188">
        <f t="shared" si="930"/>
        <v>0</v>
      </c>
      <c r="T1465" s="149"/>
      <c r="U1465" s="188"/>
      <c r="V1465" s="184"/>
      <c r="W1465" s="180">
        <f t="shared" si="931"/>
        <v>0</v>
      </c>
      <c r="X1465" s="406"/>
      <c r="Y1465" s="119"/>
      <c r="Z1465" s="239"/>
      <c r="AA1465" s="184">
        <f t="shared" si="932"/>
        <v>0</v>
      </c>
      <c r="AB1465" s="422">
        <f t="shared" si="901"/>
        <v>1456</v>
      </c>
    </row>
    <row r="1466" spans="1:28" customFormat="1">
      <c r="A1466" s="12">
        <f t="shared" si="896"/>
        <v>1457</v>
      </c>
      <c r="B1466" s="278"/>
      <c r="C1466" s="145"/>
      <c r="D1466" s="158" t="s">
        <v>850</v>
      </c>
      <c r="E1466" s="163"/>
      <c r="F1466" s="132"/>
      <c r="G1466" s="129">
        <v>5000000</v>
      </c>
      <c r="H1466" s="153"/>
      <c r="I1466" s="163">
        <f>SUM($E1466,F1466:H1466)</f>
        <v>5000000</v>
      </c>
      <c r="J1466" s="238"/>
      <c r="K1466" s="238"/>
      <c r="L1466" s="187">
        <f>SUM(I1466:K1466)</f>
        <v>5000000</v>
      </c>
      <c r="M1466" s="149"/>
      <c r="N1466" s="188">
        <v>1000000</v>
      </c>
      <c r="O1466" s="184"/>
      <c r="P1466" s="180">
        <f t="shared" si="929"/>
        <v>1000000</v>
      </c>
      <c r="Q1466" s="239"/>
      <c r="R1466" s="239"/>
      <c r="S1466" s="188">
        <f t="shared" si="930"/>
        <v>1000000</v>
      </c>
      <c r="T1466" s="149"/>
      <c r="U1466" s="188">
        <v>1000000</v>
      </c>
      <c r="V1466" s="184"/>
      <c r="W1466" s="180">
        <f t="shared" si="931"/>
        <v>1000000</v>
      </c>
      <c r="X1466" s="406"/>
      <c r="Y1466" s="119"/>
      <c r="Z1466" s="239"/>
      <c r="AA1466" s="184">
        <f t="shared" si="932"/>
        <v>1000000</v>
      </c>
      <c r="AB1466" s="422">
        <f t="shared" si="901"/>
        <v>1457</v>
      </c>
    </row>
    <row r="1467" spans="1:28" customFormat="1">
      <c r="A1467" s="12">
        <f t="shared" si="896"/>
        <v>1458</v>
      </c>
      <c r="B1467" s="278"/>
      <c r="C1467" s="145"/>
      <c r="D1467" s="158" t="s">
        <v>851</v>
      </c>
      <c r="E1467" s="163"/>
      <c r="F1467" s="132"/>
      <c r="G1467" s="129"/>
      <c r="H1467" s="153"/>
      <c r="I1467" s="163"/>
      <c r="J1467" s="238"/>
      <c r="K1467" s="238"/>
      <c r="L1467" s="187"/>
      <c r="M1467" s="149"/>
      <c r="N1467" s="188">
        <v>200000</v>
      </c>
      <c r="O1467" s="184"/>
      <c r="P1467" s="180">
        <f t="shared" si="929"/>
        <v>200000</v>
      </c>
      <c r="Q1467" s="239"/>
      <c r="R1467" s="239"/>
      <c r="S1467" s="188">
        <f t="shared" si="930"/>
        <v>200000</v>
      </c>
      <c r="T1467" s="149"/>
      <c r="U1467" s="188">
        <v>200000</v>
      </c>
      <c r="V1467" s="184"/>
      <c r="W1467" s="180">
        <f t="shared" si="931"/>
        <v>200000</v>
      </c>
      <c r="X1467" s="406"/>
      <c r="Y1467" s="119"/>
      <c r="Z1467" s="239"/>
      <c r="AA1467" s="184">
        <f t="shared" si="932"/>
        <v>200000</v>
      </c>
      <c r="AB1467" s="422">
        <f t="shared" si="901"/>
        <v>1458</v>
      </c>
    </row>
    <row r="1468" spans="1:28" s="1" customFormat="1">
      <c r="A1468" s="12">
        <f t="shared" si="896"/>
        <v>1459</v>
      </c>
      <c r="B1468" s="104"/>
      <c r="C1468" s="104"/>
      <c r="D1468" s="106"/>
      <c r="E1468" s="117"/>
      <c r="F1468" s="111"/>
      <c r="G1468" s="15"/>
      <c r="H1468" s="363"/>
      <c r="I1468" s="117">
        <f t="shared" si="927"/>
        <v>0</v>
      </c>
      <c r="J1468" s="239"/>
      <c r="K1468" s="239"/>
      <c r="L1468" s="15">
        <f t="shared" si="928"/>
        <v>0</v>
      </c>
      <c r="M1468" s="111"/>
      <c r="N1468" s="15"/>
      <c r="O1468" s="363"/>
      <c r="P1468" s="117">
        <f t="shared" si="929"/>
        <v>0</v>
      </c>
      <c r="Q1468" s="239"/>
      <c r="R1468" s="239"/>
      <c r="S1468" s="15">
        <f t="shared" si="930"/>
        <v>0</v>
      </c>
      <c r="T1468" s="111"/>
      <c r="U1468" s="15"/>
      <c r="V1468" s="363"/>
      <c r="W1468" s="117">
        <f t="shared" si="931"/>
        <v>0</v>
      </c>
      <c r="X1468" s="406"/>
      <c r="Y1468" s="119"/>
      <c r="Z1468" s="239"/>
      <c r="AA1468" s="363">
        <f t="shared" si="932"/>
        <v>0</v>
      </c>
      <c r="AB1468" s="422">
        <f t="shared" si="901"/>
        <v>1459</v>
      </c>
    </row>
    <row r="1469" spans="1:28" s="1" customFormat="1">
      <c r="A1469" s="12">
        <f t="shared" si="896"/>
        <v>1460</v>
      </c>
      <c r="B1469" s="104"/>
      <c r="C1469" s="104"/>
      <c r="D1469" s="290" t="s">
        <v>40</v>
      </c>
      <c r="E1469" s="117"/>
      <c r="F1469" s="488">
        <f>SUBTOTAL(9,F1457:F1468)</f>
        <v>0</v>
      </c>
      <c r="G1469" s="55">
        <f>SUBTOTAL(9,G1457:G1468)</f>
        <v>5000000</v>
      </c>
      <c r="H1469" s="285">
        <f>SUBTOTAL(9,H1457:H1468)</f>
        <v>0</v>
      </c>
      <c r="I1469" s="504">
        <f>SUBTOTAL(9,I1466:I1468)</f>
        <v>5000000</v>
      </c>
      <c r="J1469" s="504">
        <f>SUBTOTAL(9,J1464:J1468)</f>
        <v>0</v>
      </c>
      <c r="K1469" s="504">
        <f>SUBTOTAL(9,K1465:K1468)</f>
        <v>0</v>
      </c>
      <c r="L1469" s="56">
        <f>SUBTOTAL(9,L1466:L1468)</f>
        <v>5000000</v>
      </c>
      <c r="M1469" s="488">
        <f>SUBTOTAL(9,M1457:M1468)</f>
        <v>0</v>
      </c>
      <c r="N1469" s="55">
        <f>SUBTOTAL(9,N1457:N1468)</f>
        <v>1200000</v>
      </c>
      <c r="O1469" s="285">
        <f>SUBTOTAL(9,O1457:O1468)</f>
        <v>0</v>
      </c>
      <c r="P1469" s="504">
        <f>SUBTOTAL(9,P1466:P1468)</f>
        <v>1200000</v>
      </c>
      <c r="Q1469" s="504">
        <f>SUBTOTAL(9,Q1464:Q1468)</f>
        <v>0</v>
      </c>
      <c r="R1469" s="504">
        <f>SUBTOTAL(9,R1465:R1468)</f>
        <v>0</v>
      </c>
      <c r="S1469" s="56">
        <f>SUBTOTAL(9,S1466:S1468)</f>
        <v>1200000</v>
      </c>
      <c r="T1469" s="488">
        <f>SUBTOTAL(9,T1457:T1468)</f>
        <v>0</v>
      </c>
      <c r="U1469" s="55">
        <f>SUBTOTAL(9,U1457:U1468)</f>
        <v>1200000</v>
      </c>
      <c r="V1469" s="285">
        <f>SUBTOTAL(9,V1457:V1468)</f>
        <v>0</v>
      </c>
      <c r="W1469" s="504">
        <f>SUBTOTAL(9,W1465:W1468)</f>
        <v>1200000</v>
      </c>
      <c r="X1469" s="492">
        <f>SUBTOTAL(9,X1465:X1468)</f>
        <v>0</v>
      </c>
      <c r="Y1469" s="478"/>
      <c r="Z1469" s="504">
        <f>SUBTOTAL(9,Z1465:Z1468)</f>
        <v>0</v>
      </c>
      <c r="AA1469" s="478">
        <f>SUBTOTAL(9,AA1465:AA1468)</f>
        <v>1200000</v>
      </c>
      <c r="AB1469" s="422">
        <f t="shared" si="901"/>
        <v>1460</v>
      </c>
    </row>
    <row r="1470" spans="1:28" s="1" customFormat="1" ht="15.6" thickBot="1">
      <c r="A1470" s="12">
        <f t="shared" si="896"/>
        <v>1461</v>
      </c>
      <c r="B1470" s="107"/>
      <c r="C1470" s="107"/>
      <c r="D1470" s="108" t="s">
        <v>399</v>
      </c>
      <c r="E1470" s="303"/>
      <c r="F1470" s="476">
        <f>SUBTOTAL(9,F1455:F1469,$E1464:$E1464)</f>
        <v>0</v>
      </c>
      <c r="G1470" s="577"/>
      <c r="H1470" s="571"/>
      <c r="I1470" s="505">
        <f>SUBTOTAL(9,I1464:I1468)</f>
        <v>5000000</v>
      </c>
      <c r="J1470" s="505">
        <f>SUBTOTAL(9,J1464:J1468)</f>
        <v>0</v>
      </c>
      <c r="K1470" s="505">
        <f>SUBTOTAL(9,K1464:K1468)</f>
        <v>0</v>
      </c>
      <c r="L1470" s="577">
        <f>SUBTOTAL(9,L1464:L1468)</f>
        <v>5000000</v>
      </c>
      <c r="M1470" s="476">
        <f>SUBTOTAL(9,M1455:M1469,$E1464:$E1464)</f>
        <v>0</v>
      </c>
      <c r="N1470" s="577"/>
      <c r="O1470" s="571"/>
      <c r="P1470" s="505">
        <f>SUBTOTAL(9,P1464:P1468)</f>
        <v>1200000</v>
      </c>
      <c r="Q1470" s="505">
        <f>SUBTOTAL(9,Q1464:Q1468)</f>
        <v>0</v>
      </c>
      <c r="R1470" s="505">
        <f>SUBTOTAL(9,R1464:R1468)</f>
        <v>0</v>
      </c>
      <c r="S1470" s="577">
        <f>SUBTOTAL(9,S1464:S1468)</f>
        <v>1200000</v>
      </c>
      <c r="T1470" s="476">
        <f>SUBTOTAL(9,T1455:T1469,$E1464:$E1464)</f>
        <v>0</v>
      </c>
      <c r="U1470" s="387"/>
      <c r="V1470" s="477"/>
      <c r="W1470" s="505">
        <f>SUBTOTAL(9,W1463:W1468)</f>
        <v>1200000</v>
      </c>
      <c r="X1470" s="518">
        <f>SUBTOTAL(9,X1464:X1468)</f>
        <v>0</v>
      </c>
      <c r="Y1470" s="519"/>
      <c r="Z1470" s="533">
        <f>SUBTOTAL(9,Z1464:Z1468)</f>
        <v>0</v>
      </c>
      <c r="AA1470" s="519">
        <f>SUBTOTAL(9,AA1463:AA1468)</f>
        <v>1200000</v>
      </c>
      <c r="AB1470" s="422">
        <f t="shared" si="901"/>
        <v>1461</v>
      </c>
    </row>
    <row r="1471" spans="1:28" s="1" customFormat="1" ht="15.6" thickTop="1">
      <c r="A1471" s="12">
        <f t="shared" si="896"/>
        <v>1462</v>
      </c>
      <c r="B1471" s="4"/>
      <c r="C1471" s="4"/>
      <c r="D1471" s="25"/>
      <c r="E1471" s="304"/>
      <c r="F1471" s="425"/>
      <c r="G1471" s="26"/>
      <c r="H1471" s="498"/>
      <c r="I1471" s="117">
        <f t="shared" ref="I1471:I1478" si="933">SUM($E1471,F1471:H1471)</f>
        <v>0</v>
      </c>
      <c r="J1471" s="304"/>
      <c r="K1471" s="304"/>
      <c r="L1471" s="27">
        <f t="shared" ref="L1471:L1478" si="934">SUM(I1471:K1471)</f>
        <v>0</v>
      </c>
      <c r="M1471" s="425"/>
      <c r="N1471" s="26"/>
      <c r="O1471" s="498"/>
      <c r="P1471" s="117">
        <f t="shared" ref="P1471:P1478" si="935">SUM($E1471,M1471:O1471)</f>
        <v>0</v>
      </c>
      <c r="Q1471" s="304"/>
      <c r="R1471" s="304"/>
      <c r="S1471" s="27">
        <f t="shared" ref="S1471:S1476" si="936">SUM(P1471:R1471)</f>
        <v>0</v>
      </c>
      <c r="T1471" s="425"/>
      <c r="U1471" s="26"/>
      <c r="V1471" s="498"/>
      <c r="W1471" s="117">
        <f t="shared" ref="W1471:W1478" si="937">SUM($E1471,T1471:V1471)</f>
        <v>0</v>
      </c>
      <c r="X1471" s="426"/>
      <c r="Y1471" s="424"/>
      <c r="Z1471" s="304"/>
      <c r="AA1471" s="424">
        <f t="shared" ref="AA1471:AA1478" si="938">SUM(W1471:Z1471)</f>
        <v>0</v>
      </c>
      <c r="AB1471" s="422">
        <f t="shared" si="901"/>
        <v>1462</v>
      </c>
    </row>
    <row r="1472" spans="1:28" customFormat="1">
      <c r="A1472" s="12">
        <f t="shared" si="896"/>
        <v>1463</v>
      </c>
      <c r="B1472" s="7" t="s">
        <v>316</v>
      </c>
      <c r="C1472" s="162" t="s">
        <v>317</v>
      </c>
      <c r="D1472" s="146" t="s">
        <v>318</v>
      </c>
      <c r="E1472" s="163">
        <v>15149409</v>
      </c>
      <c r="F1472" s="133"/>
      <c r="G1472" s="28"/>
      <c r="H1472" s="153"/>
      <c r="I1472" s="163">
        <f>SUM($E1472,F1472:H1472)</f>
        <v>15149409</v>
      </c>
      <c r="J1472" s="163"/>
      <c r="K1472" s="163">
        <v>300000</v>
      </c>
      <c r="L1472" s="187">
        <f>SUM(I1472:K1472)</f>
        <v>15449409</v>
      </c>
      <c r="M1472" s="133"/>
      <c r="N1472" s="6"/>
      <c r="O1472" s="184"/>
      <c r="P1472" s="180">
        <f>SUM($E1472,M1472:O1472)</f>
        <v>15149409</v>
      </c>
      <c r="Q1472" s="180"/>
      <c r="R1472" s="163">
        <v>300000</v>
      </c>
      <c r="S1472" s="188">
        <f t="shared" si="936"/>
        <v>15449409</v>
      </c>
      <c r="T1472" s="133"/>
      <c r="U1472" s="6"/>
      <c r="V1472" s="184"/>
      <c r="W1472" s="180">
        <f t="shared" si="937"/>
        <v>15149409</v>
      </c>
      <c r="X1472" s="321"/>
      <c r="Y1472" s="184"/>
      <c r="Z1472" s="163">
        <v>300000</v>
      </c>
      <c r="AA1472" s="184">
        <f t="shared" si="938"/>
        <v>15449409</v>
      </c>
      <c r="AB1472" s="422">
        <f t="shared" si="901"/>
        <v>1463</v>
      </c>
    </row>
    <row r="1473" spans="1:52" customFormat="1">
      <c r="A1473" s="12">
        <f t="shared" si="896"/>
        <v>1464</v>
      </c>
      <c r="B1473" s="7"/>
      <c r="C1473" s="162"/>
      <c r="D1473" s="191" t="s">
        <v>434</v>
      </c>
      <c r="E1473" s="180"/>
      <c r="F1473" s="133"/>
      <c r="G1473" s="28"/>
      <c r="H1473" s="153"/>
      <c r="I1473" s="163">
        <f t="shared" ref="I1473:I1474" si="939">SUM($E1473,F1473:H1473)</f>
        <v>0</v>
      </c>
      <c r="J1473" s="163"/>
      <c r="K1473" s="163"/>
      <c r="L1473" s="187">
        <f t="shared" ref="L1473:L1474" si="940">SUM(I1473:K1473)</f>
        <v>0</v>
      </c>
      <c r="M1473" s="133"/>
      <c r="N1473" s="6"/>
      <c r="O1473" s="184"/>
      <c r="P1473" s="180">
        <f>SUM($E1473,M1473:O1473)</f>
        <v>0</v>
      </c>
      <c r="Q1473" s="180"/>
      <c r="R1473" s="180"/>
      <c r="S1473" s="188">
        <f t="shared" si="936"/>
        <v>0</v>
      </c>
      <c r="T1473" s="133"/>
      <c r="U1473" s="6"/>
      <c r="V1473" s="184"/>
      <c r="W1473" s="180">
        <f t="shared" si="937"/>
        <v>0</v>
      </c>
      <c r="X1473" s="321"/>
      <c r="Y1473" s="184"/>
      <c r="Z1473" s="180"/>
      <c r="AA1473" s="184">
        <f t="shared" si="938"/>
        <v>0</v>
      </c>
      <c r="AB1473" s="422">
        <f t="shared" si="901"/>
        <v>1464</v>
      </c>
    </row>
    <row r="1474" spans="1:52" customFormat="1">
      <c r="A1474" s="12">
        <f t="shared" si="896"/>
        <v>1465</v>
      </c>
      <c r="B1474" s="7"/>
      <c r="C1474" s="162"/>
      <c r="D1474" s="158" t="s">
        <v>852</v>
      </c>
      <c r="E1474" s="180"/>
      <c r="F1474" s="133"/>
      <c r="G1474" s="28"/>
      <c r="H1474" s="153"/>
      <c r="I1474" s="163">
        <f t="shared" si="939"/>
        <v>0</v>
      </c>
      <c r="J1474" s="163"/>
      <c r="K1474" s="163"/>
      <c r="L1474" s="187">
        <f t="shared" si="940"/>
        <v>0</v>
      </c>
      <c r="M1474" s="133">
        <v>1000000</v>
      </c>
      <c r="N1474" s="6"/>
      <c r="O1474" s="184"/>
      <c r="P1474" s="180">
        <f>SUM($E1474,M1474:O1474)</f>
        <v>1000000</v>
      </c>
      <c r="Q1474" s="180"/>
      <c r="R1474" s="180"/>
      <c r="S1474" s="188">
        <f t="shared" si="936"/>
        <v>1000000</v>
      </c>
      <c r="T1474" s="133">
        <v>1000000</v>
      </c>
      <c r="U1474" s="6"/>
      <c r="V1474" s="184"/>
      <c r="W1474" s="180">
        <f t="shared" si="937"/>
        <v>1000000</v>
      </c>
      <c r="X1474" s="321"/>
      <c r="Y1474" s="184"/>
      <c r="Z1474" s="180"/>
      <c r="AA1474" s="184">
        <f t="shared" si="938"/>
        <v>1000000</v>
      </c>
      <c r="AB1474" s="422">
        <f t="shared" si="901"/>
        <v>1465</v>
      </c>
    </row>
    <row r="1475" spans="1:52" s="1" customFormat="1">
      <c r="A1475" s="12">
        <f t="shared" si="896"/>
        <v>1466</v>
      </c>
      <c r="B1475" s="7"/>
      <c r="C1475" s="7"/>
      <c r="D1475" s="21"/>
      <c r="E1475" s="117"/>
      <c r="F1475" s="133"/>
      <c r="G1475" s="28"/>
      <c r="H1475" s="370"/>
      <c r="I1475" s="117">
        <f t="shared" si="933"/>
        <v>0</v>
      </c>
      <c r="J1475" s="115"/>
      <c r="K1475" s="115"/>
      <c r="L1475" s="14">
        <f t="shared" si="934"/>
        <v>0</v>
      </c>
      <c r="M1475" s="133"/>
      <c r="N1475" s="28"/>
      <c r="O1475" s="370"/>
      <c r="P1475" s="117">
        <f t="shared" si="935"/>
        <v>0</v>
      </c>
      <c r="Q1475" s="115"/>
      <c r="R1475" s="115"/>
      <c r="S1475" s="14">
        <f t="shared" si="936"/>
        <v>0</v>
      </c>
      <c r="T1475" s="133"/>
      <c r="U1475" s="28"/>
      <c r="V1475" s="370"/>
      <c r="W1475" s="117">
        <f t="shared" si="937"/>
        <v>0</v>
      </c>
      <c r="X1475" s="118"/>
      <c r="Y1475" s="370"/>
      <c r="Z1475" s="115"/>
      <c r="AA1475" s="370">
        <f t="shared" si="938"/>
        <v>0</v>
      </c>
      <c r="AB1475" s="422">
        <f t="shared" si="901"/>
        <v>1466</v>
      </c>
    </row>
    <row r="1476" spans="1:52" s="1" customFormat="1">
      <c r="A1476" s="12">
        <f t="shared" si="896"/>
        <v>1467</v>
      </c>
      <c r="B1476" s="7"/>
      <c r="C1476" s="7"/>
      <c r="D1476" s="32" t="s">
        <v>123</v>
      </c>
      <c r="E1476" s="117"/>
      <c r="F1476" s="133"/>
      <c r="G1476" s="28"/>
      <c r="H1476" s="370"/>
      <c r="I1476" s="117">
        <f t="shared" si="933"/>
        <v>0</v>
      </c>
      <c r="J1476" s="115"/>
      <c r="K1476" s="115"/>
      <c r="L1476" s="14">
        <f t="shared" si="934"/>
        <v>0</v>
      </c>
      <c r="M1476" s="133"/>
      <c r="N1476" s="28"/>
      <c r="O1476" s="370"/>
      <c r="P1476" s="117">
        <f t="shared" si="935"/>
        <v>0</v>
      </c>
      <c r="Q1476" s="115"/>
      <c r="R1476" s="115"/>
      <c r="S1476" s="14">
        <f t="shared" si="936"/>
        <v>0</v>
      </c>
      <c r="T1476" s="133"/>
      <c r="U1476" s="28"/>
      <c r="V1476" s="370"/>
      <c r="W1476" s="117">
        <f t="shared" si="937"/>
        <v>0</v>
      </c>
      <c r="X1476" s="118"/>
      <c r="Y1476" s="370"/>
      <c r="Z1476" s="115"/>
      <c r="AA1476" s="370">
        <f t="shared" si="938"/>
        <v>0</v>
      </c>
      <c r="AB1476" s="422">
        <f t="shared" si="901"/>
        <v>1467</v>
      </c>
    </row>
    <row r="1477" spans="1:52" s="1" customFormat="1">
      <c r="A1477" s="12">
        <f t="shared" si="896"/>
        <v>1468</v>
      </c>
      <c r="B1477" s="7"/>
      <c r="C1477" s="7"/>
      <c r="D1477" s="109"/>
      <c r="E1477" s="117"/>
      <c r="F1477" s="133"/>
      <c r="G1477" s="28"/>
      <c r="H1477" s="370"/>
      <c r="I1477" s="117"/>
      <c r="J1477" s="115"/>
      <c r="K1477" s="115"/>
      <c r="L1477" s="14"/>
      <c r="M1477" s="133"/>
      <c r="N1477" s="28"/>
      <c r="O1477" s="370"/>
      <c r="P1477" s="117"/>
      <c r="Q1477" s="115"/>
      <c r="R1477" s="115"/>
      <c r="S1477" s="14"/>
      <c r="T1477" s="133"/>
      <c r="U1477" s="28"/>
      <c r="V1477" s="370"/>
      <c r="W1477" s="117">
        <f t="shared" si="937"/>
        <v>0</v>
      </c>
      <c r="X1477" s="118"/>
      <c r="Y1477" s="370"/>
      <c r="Z1477" s="115"/>
      <c r="AA1477" s="370">
        <f t="shared" si="938"/>
        <v>0</v>
      </c>
      <c r="AB1477" s="422">
        <f t="shared" si="901"/>
        <v>1468</v>
      </c>
    </row>
    <row r="1478" spans="1:52" s="1" customFormat="1">
      <c r="A1478" s="12">
        <f t="shared" si="896"/>
        <v>1469</v>
      </c>
      <c r="B1478" s="7"/>
      <c r="C1478" s="7"/>
      <c r="D1478" s="21"/>
      <c r="E1478" s="117"/>
      <c r="F1478" s="133"/>
      <c r="G1478" s="28"/>
      <c r="H1478" s="370"/>
      <c r="I1478" s="115">
        <f t="shared" si="933"/>
        <v>0</v>
      </c>
      <c r="J1478" s="115"/>
      <c r="K1478" s="537"/>
      <c r="L1478" s="14">
        <f t="shared" si="934"/>
        <v>0</v>
      </c>
      <c r="M1478" s="133"/>
      <c r="N1478" s="28"/>
      <c r="O1478" s="370"/>
      <c r="P1478" s="115">
        <f t="shared" si="935"/>
        <v>0</v>
      </c>
      <c r="Q1478" s="115"/>
      <c r="R1478" s="537"/>
      <c r="S1478" s="14">
        <f>SUM(P1478:R1478)</f>
        <v>0</v>
      </c>
      <c r="T1478" s="133"/>
      <c r="U1478" s="28"/>
      <c r="V1478" s="370"/>
      <c r="W1478" s="115">
        <f t="shared" si="937"/>
        <v>0</v>
      </c>
      <c r="X1478" s="118"/>
      <c r="Y1478" s="370"/>
      <c r="Z1478" s="537"/>
      <c r="AA1478" s="370">
        <f t="shared" si="938"/>
        <v>0</v>
      </c>
      <c r="AB1478" s="422">
        <f t="shared" si="901"/>
        <v>1469</v>
      </c>
    </row>
    <row r="1479" spans="1:52" s="1" customFormat="1">
      <c r="A1479" s="12">
        <f t="shared" ref="A1479:A1542" si="941">ROW()-9</f>
        <v>1470</v>
      </c>
      <c r="B1479" s="7"/>
      <c r="C1479" s="7"/>
      <c r="D1479" s="54" t="s">
        <v>40</v>
      </c>
      <c r="E1479" s="314"/>
      <c r="F1479" s="488">
        <f t="shared" ref="F1479:K1479" si="942">SUBTOTAL(9,F1473:F1478)</f>
        <v>0</v>
      </c>
      <c r="G1479" s="55">
        <f t="shared" si="942"/>
        <v>0</v>
      </c>
      <c r="H1479" s="285">
        <f t="shared" si="942"/>
        <v>0</v>
      </c>
      <c r="I1479" s="504">
        <f t="shared" si="942"/>
        <v>0</v>
      </c>
      <c r="J1479" s="504">
        <f t="shared" si="942"/>
        <v>0</v>
      </c>
      <c r="K1479" s="504">
        <f t="shared" si="942"/>
        <v>0</v>
      </c>
      <c r="L1479" s="56">
        <f>SUBTOTAL(9,L1473:L1478)</f>
        <v>0</v>
      </c>
      <c r="M1479" s="488">
        <f t="shared" ref="M1479:R1479" si="943">SUBTOTAL(9,M1473:M1478)</f>
        <v>1000000</v>
      </c>
      <c r="N1479" s="55">
        <f t="shared" si="943"/>
        <v>0</v>
      </c>
      <c r="O1479" s="285">
        <f t="shared" si="943"/>
        <v>0</v>
      </c>
      <c r="P1479" s="504">
        <f t="shared" si="943"/>
        <v>1000000</v>
      </c>
      <c r="Q1479" s="504">
        <f t="shared" si="943"/>
        <v>0</v>
      </c>
      <c r="R1479" s="504">
        <f t="shared" si="943"/>
        <v>0</v>
      </c>
      <c r="S1479" s="56">
        <f>SUBTOTAL(9,S1473:S1478)</f>
        <v>1000000</v>
      </c>
      <c r="T1479" s="488">
        <f t="shared" ref="T1479:Z1479" si="944">SUBTOTAL(9,T1473:T1478)</f>
        <v>1000000</v>
      </c>
      <c r="U1479" s="55">
        <f t="shared" si="944"/>
        <v>0</v>
      </c>
      <c r="V1479" s="285">
        <f t="shared" si="944"/>
        <v>0</v>
      </c>
      <c r="W1479" s="504">
        <f t="shared" si="944"/>
        <v>1000000</v>
      </c>
      <c r="X1479" s="492">
        <f t="shared" si="944"/>
        <v>0</v>
      </c>
      <c r="Y1479" s="478"/>
      <c r="Z1479" s="504">
        <f t="shared" si="944"/>
        <v>0</v>
      </c>
      <c r="AA1479" s="478">
        <f>SUBTOTAL(9,AA1473:AA1478)</f>
        <v>1000000</v>
      </c>
      <c r="AB1479" s="422">
        <f t="shared" si="901"/>
        <v>1470</v>
      </c>
    </row>
    <row r="1480" spans="1:52" s="1" customFormat="1" ht="15.6" thickBot="1">
      <c r="A1480" s="12">
        <f t="shared" si="941"/>
        <v>1471</v>
      </c>
      <c r="B1480" s="22"/>
      <c r="C1480" s="22"/>
      <c r="D1480" s="23" t="s">
        <v>319</v>
      </c>
      <c r="E1480" s="303"/>
      <c r="F1480" s="476">
        <f>SUBTOTAL(9,F1471:F1479,$E1472:$E1472)</f>
        <v>15149409</v>
      </c>
      <c r="G1480" s="577"/>
      <c r="H1480" s="571"/>
      <c r="I1480" s="315">
        <f>SUBTOTAL(9,I1471:I1479)</f>
        <v>15149409</v>
      </c>
      <c r="J1480" s="315">
        <f>SUBTOTAL(9,J1471:J1479)</f>
        <v>0</v>
      </c>
      <c r="K1480" s="315">
        <f>SUBTOTAL(9,K1471:K1479)</f>
        <v>300000</v>
      </c>
      <c r="L1480" s="561">
        <f>SUBTOTAL(9,L1471:L1479)</f>
        <v>15449409</v>
      </c>
      <c r="M1480" s="476">
        <f>SUBTOTAL(9,M1471:M1479,$E1472:$E1472)</f>
        <v>16149409</v>
      </c>
      <c r="N1480" s="577"/>
      <c r="O1480" s="571"/>
      <c r="P1480" s="315">
        <f>SUBTOTAL(9,P1471:P1479)</f>
        <v>16149409</v>
      </c>
      <c r="Q1480" s="315">
        <f>SUBTOTAL(9,Q1471:Q1479)</f>
        <v>0</v>
      </c>
      <c r="R1480" s="315">
        <f>SUBTOTAL(9,R1471:R1479)</f>
        <v>300000</v>
      </c>
      <c r="S1480" s="561">
        <f>SUBTOTAL(9,S1471:S1479)</f>
        <v>16449409</v>
      </c>
      <c r="T1480" s="476">
        <f>SUBTOTAL(9,T1471:T1479,$E1472:$E1472)</f>
        <v>16149409</v>
      </c>
      <c r="U1480" s="386"/>
      <c r="V1480" s="477"/>
      <c r="W1480" s="315">
        <f>SUBTOTAL(9,W1471:W1479)</f>
        <v>16149409</v>
      </c>
      <c r="X1480" s="521">
        <f>SUBTOTAL(9,X1471:X1479)</f>
        <v>0</v>
      </c>
      <c r="Y1480" s="522"/>
      <c r="Z1480" s="534">
        <f>SUBTOTAL(9,Z1471:Z1479)</f>
        <v>300000</v>
      </c>
      <c r="AA1480" s="522">
        <f>SUBTOTAL(9,AA1471:AA1479)</f>
        <v>16449409</v>
      </c>
      <c r="AB1480" s="422">
        <f t="shared" si="901"/>
        <v>1471</v>
      </c>
    </row>
    <row r="1481" spans="1:52" s="29" customFormat="1" ht="15.6" thickTop="1">
      <c r="A1481" s="12">
        <f t="shared" si="941"/>
        <v>1472</v>
      </c>
      <c r="B1481" s="7"/>
      <c r="C1481" s="7"/>
      <c r="D1481" s="25"/>
      <c r="E1481" s="304"/>
      <c r="F1481" s="425"/>
      <c r="G1481" s="26"/>
      <c r="H1481" s="424"/>
      <c r="I1481" s="117">
        <f>SUM($E1481,F1481:H1481)</f>
        <v>0</v>
      </c>
      <c r="J1481" s="304"/>
      <c r="K1481" s="304"/>
      <c r="L1481" s="27">
        <f>SUM(I1481:K1481)</f>
        <v>0</v>
      </c>
      <c r="M1481" s="425"/>
      <c r="N1481" s="26"/>
      <c r="O1481" s="424"/>
      <c r="P1481" s="117">
        <f>SUM($E1481,M1481:O1481)</f>
        <v>0</v>
      </c>
      <c r="Q1481" s="304"/>
      <c r="R1481" s="304"/>
      <c r="S1481" s="27">
        <f>SUM(P1481:R1481)</f>
        <v>0</v>
      </c>
      <c r="T1481" s="425"/>
      <c r="U1481" s="26"/>
      <c r="V1481" s="424"/>
      <c r="W1481" s="117">
        <f>SUM($E1481,T1481:V1481)</f>
        <v>0</v>
      </c>
      <c r="X1481" s="426"/>
      <c r="Y1481" s="424"/>
      <c r="Z1481" s="304"/>
      <c r="AA1481" s="424">
        <f>SUM(W1481:Z1481)</f>
        <v>0</v>
      </c>
      <c r="AB1481" s="422">
        <f t="shared" ref="AB1481:AB1543" si="945">A1481</f>
        <v>1472</v>
      </c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pans="1:52" customFormat="1">
      <c r="A1482" s="12">
        <f t="shared" si="941"/>
        <v>1473</v>
      </c>
      <c r="B1482" s="7" t="s">
        <v>320</v>
      </c>
      <c r="C1482" s="162" t="s">
        <v>321</v>
      </c>
      <c r="D1482" s="146" t="s">
        <v>322</v>
      </c>
      <c r="E1482" s="163">
        <v>22966544</v>
      </c>
      <c r="F1482" s="133"/>
      <c r="G1482" s="28"/>
      <c r="H1482" s="153"/>
      <c r="I1482" s="163">
        <f>SUM($E1482,F1482:H1482)</f>
        <v>22966544</v>
      </c>
      <c r="J1482" s="163"/>
      <c r="K1482" s="163"/>
      <c r="L1482" s="187">
        <f>SUM(I1482:K1482)</f>
        <v>22966544</v>
      </c>
      <c r="M1482" s="133"/>
      <c r="N1482" s="6"/>
      <c r="O1482" s="184"/>
      <c r="P1482" s="180">
        <f>SUM($E1482,M1482:O1482)</f>
        <v>22966544</v>
      </c>
      <c r="Q1482" s="180"/>
      <c r="R1482" s="180"/>
      <c r="S1482" s="188">
        <f>SUM(P1482:R1482)</f>
        <v>22966544</v>
      </c>
      <c r="T1482" s="133"/>
      <c r="U1482" s="6"/>
      <c r="V1482" s="184"/>
      <c r="W1482" s="180">
        <f>SUM($E1482,T1482:V1482)</f>
        <v>22966544</v>
      </c>
      <c r="X1482" s="321"/>
      <c r="Y1482" s="184"/>
      <c r="Z1482" s="180"/>
      <c r="AA1482" s="184">
        <f>SUM(W1482:Z1482)</f>
        <v>22966544</v>
      </c>
      <c r="AB1482" s="422">
        <f t="shared" si="945"/>
        <v>1473</v>
      </c>
    </row>
    <row r="1483" spans="1:52" customFormat="1">
      <c r="A1483" s="12">
        <f t="shared" si="941"/>
        <v>1474</v>
      </c>
      <c r="B1483" s="7"/>
      <c r="C1483" s="162"/>
      <c r="D1483" s="191" t="s">
        <v>434</v>
      </c>
      <c r="E1483" s="180"/>
      <c r="F1483" s="133"/>
      <c r="G1483" s="28"/>
      <c r="H1483" s="153"/>
      <c r="I1483" s="163">
        <f>SUM($E1483,F1483:H1483)</f>
        <v>0</v>
      </c>
      <c r="J1483" s="163"/>
      <c r="K1483" s="163"/>
      <c r="L1483" s="187">
        <f>SUM(I1483:K1483)</f>
        <v>0</v>
      </c>
      <c r="M1483" s="133"/>
      <c r="N1483" s="6"/>
      <c r="O1483" s="184"/>
      <c r="P1483" s="180">
        <f>SUM($E1483,M1483:O1483)</f>
        <v>0</v>
      </c>
      <c r="Q1483" s="180"/>
      <c r="R1483" s="180"/>
      <c r="S1483" s="188">
        <f>SUM(P1483:R1483)</f>
        <v>0</v>
      </c>
      <c r="T1483" s="133"/>
      <c r="U1483" s="6"/>
      <c r="V1483" s="184"/>
      <c r="W1483" s="180">
        <f>SUM($E1483,T1483:V1483)</f>
        <v>0</v>
      </c>
      <c r="X1483" s="321"/>
      <c r="Y1483" s="184"/>
      <c r="Z1483" s="180"/>
      <c r="AA1483" s="184">
        <f>SUM(W1483:Z1483)</f>
        <v>0</v>
      </c>
      <c r="AB1483" s="422">
        <f t="shared" si="945"/>
        <v>1474</v>
      </c>
    </row>
    <row r="1484" spans="1:52" customFormat="1">
      <c r="A1484" s="12">
        <f t="shared" si="941"/>
        <v>1475</v>
      </c>
      <c r="B1484" s="7"/>
      <c r="C1484" s="162"/>
      <c r="D1484" s="158" t="s">
        <v>853</v>
      </c>
      <c r="E1484" s="180"/>
      <c r="F1484" s="133"/>
      <c r="G1484" s="28"/>
      <c r="H1484" s="153"/>
      <c r="I1484" s="163">
        <f t="shared" ref="I1484" si="946">SUM($E1484,F1484:H1484)</f>
        <v>0</v>
      </c>
      <c r="J1484" s="163"/>
      <c r="K1484" s="163"/>
      <c r="L1484" s="187">
        <f t="shared" ref="L1484" si="947">SUM(I1484:K1484)</f>
        <v>0</v>
      </c>
      <c r="M1484" s="133"/>
      <c r="N1484" s="6">
        <v>1000000</v>
      </c>
      <c r="O1484" s="184"/>
      <c r="P1484" s="180">
        <f>SUM($E1484,M1484:O1484)</f>
        <v>1000000</v>
      </c>
      <c r="Q1484" s="180"/>
      <c r="R1484" s="180"/>
      <c r="S1484" s="188">
        <f>SUM(P1484:R1484)</f>
        <v>1000000</v>
      </c>
      <c r="T1484" s="133"/>
      <c r="U1484" s="6">
        <v>1000000</v>
      </c>
      <c r="V1484" s="184"/>
      <c r="W1484" s="180">
        <f>SUM($E1484,T1484:V1484)</f>
        <v>1000000</v>
      </c>
      <c r="X1484" s="321"/>
      <c r="Y1484" s="184"/>
      <c r="Z1484" s="180"/>
      <c r="AA1484" s="184">
        <f>SUM(W1484:Z1484)</f>
        <v>1000000</v>
      </c>
      <c r="AB1484" s="422">
        <f t="shared" si="945"/>
        <v>1475</v>
      </c>
    </row>
    <row r="1485" spans="1:52" s="1" customFormat="1">
      <c r="A1485" s="12">
        <f t="shared" si="941"/>
        <v>1476</v>
      </c>
      <c r="B1485" s="7"/>
      <c r="C1485" s="7"/>
      <c r="D1485" s="54"/>
      <c r="E1485" s="314"/>
      <c r="F1485" s="110"/>
      <c r="G1485" s="57"/>
      <c r="H1485" s="489"/>
      <c r="I1485" s="117">
        <f>SUM($E1485,F1485:H1485)</f>
        <v>0</v>
      </c>
      <c r="J1485" s="314"/>
      <c r="K1485" s="314"/>
      <c r="L1485" s="15">
        <f>SUM(I1485:K1485)</f>
        <v>0</v>
      </c>
      <c r="M1485" s="110"/>
      <c r="N1485" s="57"/>
      <c r="O1485" s="489"/>
      <c r="P1485" s="117">
        <f>SUM($E1485,M1485:O1485)</f>
        <v>0</v>
      </c>
      <c r="Q1485" s="314"/>
      <c r="R1485" s="314"/>
      <c r="S1485" s="15">
        <f>SUM(P1485:R1485)</f>
        <v>0</v>
      </c>
      <c r="T1485" s="110"/>
      <c r="U1485" s="57"/>
      <c r="V1485" s="489"/>
      <c r="W1485" s="117">
        <f>SUM($E1485,T1485:V1485)</f>
        <v>0</v>
      </c>
      <c r="X1485" s="520"/>
      <c r="Y1485" s="489"/>
      <c r="Z1485" s="314"/>
      <c r="AA1485" s="363">
        <f>SUM(W1485:Z1485)</f>
        <v>0</v>
      </c>
      <c r="AB1485" s="422">
        <f t="shared" si="945"/>
        <v>1476</v>
      </c>
    </row>
    <row r="1486" spans="1:52" s="1" customFormat="1">
      <c r="A1486" s="12">
        <f t="shared" si="941"/>
        <v>1477</v>
      </c>
      <c r="B1486" s="7"/>
      <c r="C1486" s="7"/>
      <c r="D1486" s="54" t="s">
        <v>40</v>
      </c>
      <c r="E1486" s="314"/>
      <c r="F1486" s="488">
        <f>SUBTOTAL(9,F1483:F1485)</f>
        <v>0</v>
      </c>
      <c r="G1486" s="55">
        <f t="shared" ref="G1486:L1486" si="948">SUBTOTAL(9,G1483:G1485)</f>
        <v>0</v>
      </c>
      <c r="H1486" s="285">
        <f t="shared" si="948"/>
        <v>0</v>
      </c>
      <c r="I1486" s="504">
        <f>SUBTOTAL(9,I1484:I1485)</f>
        <v>0</v>
      </c>
      <c r="J1486" s="504">
        <f t="shared" si="948"/>
        <v>0</v>
      </c>
      <c r="K1486" s="504">
        <f t="shared" si="948"/>
        <v>0</v>
      </c>
      <c r="L1486" s="56">
        <f t="shared" si="948"/>
        <v>0</v>
      </c>
      <c r="M1486" s="488">
        <f>SUBTOTAL(9,M1483:M1485)</f>
        <v>0</v>
      </c>
      <c r="N1486" s="55">
        <f>SUBTOTAL(9,N1483:N1485)</f>
        <v>1000000</v>
      </c>
      <c r="O1486" s="285">
        <f>SUBTOTAL(9,O1483:O1485)</f>
        <v>0</v>
      </c>
      <c r="P1486" s="504">
        <f>SUBTOTAL(9,P1484:P1485)</f>
        <v>1000000</v>
      </c>
      <c r="Q1486" s="504">
        <f t="shared" ref="Q1486:V1486" si="949">SUBTOTAL(9,Q1483:Q1485)</f>
        <v>0</v>
      </c>
      <c r="R1486" s="504">
        <f t="shared" si="949"/>
        <v>0</v>
      </c>
      <c r="S1486" s="56">
        <f t="shared" si="949"/>
        <v>1000000</v>
      </c>
      <c r="T1486" s="488">
        <f t="shared" si="949"/>
        <v>0</v>
      </c>
      <c r="U1486" s="55">
        <f t="shared" si="949"/>
        <v>1000000</v>
      </c>
      <c r="V1486" s="285">
        <f t="shared" si="949"/>
        <v>0</v>
      </c>
      <c r="W1486" s="504">
        <f>SUBTOTAL(9,W1483:W1485)</f>
        <v>1000000</v>
      </c>
      <c r="X1486" s="492">
        <f t="shared" ref="X1486:AA1486" si="950">SUBTOTAL(9,X1483:X1485)</f>
        <v>0</v>
      </c>
      <c r="Y1486" s="478"/>
      <c r="Z1486" s="504">
        <f t="shared" si="950"/>
        <v>0</v>
      </c>
      <c r="AA1486" s="478">
        <f t="shared" si="950"/>
        <v>1000000</v>
      </c>
      <c r="AB1486" s="422">
        <f t="shared" si="945"/>
        <v>1477</v>
      </c>
    </row>
    <row r="1487" spans="1:52" s="1" customFormat="1" ht="15.6" thickBot="1">
      <c r="A1487" s="12">
        <f t="shared" si="941"/>
        <v>1478</v>
      </c>
      <c r="B1487" s="22"/>
      <c r="C1487" s="22"/>
      <c r="D1487" s="23" t="s">
        <v>323</v>
      </c>
      <c r="E1487" s="303"/>
      <c r="F1487" s="476">
        <f>SUBTOTAL(9,F1481:F1486,$E1482:$E1482)</f>
        <v>22966544</v>
      </c>
      <c r="G1487" s="577"/>
      <c r="H1487" s="571"/>
      <c r="I1487" s="315">
        <f>SUBTOTAL(9,I1481:I1486)</f>
        <v>22966544</v>
      </c>
      <c r="J1487" s="315">
        <f>SUBTOTAL(9,J1481:J1486)</f>
        <v>0</v>
      </c>
      <c r="K1487" s="315">
        <f>SUBTOTAL(9,K1481:K1486)</f>
        <v>0</v>
      </c>
      <c r="L1487" s="561">
        <f>SUBTOTAL(9,L1481:L1486)</f>
        <v>22966544</v>
      </c>
      <c r="M1487" s="476">
        <f>SUBTOTAL(9,M1481:M1486,$E1482:$E1482)</f>
        <v>22966544</v>
      </c>
      <c r="N1487" s="577"/>
      <c r="O1487" s="571"/>
      <c r="P1487" s="315">
        <f>SUBTOTAL(9,P1481:P1486)</f>
        <v>23966544</v>
      </c>
      <c r="Q1487" s="315">
        <f>SUBTOTAL(9,Q1481:Q1486)</f>
        <v>0</v>
      </c>
      <c r="R1487" s="315">
        <f>SUBTOTAL(9,R1481:R1486)</f>
        <v>0</v>
      </c>
      <c r="S1487" s="561">
        <f>SUBTOTAL(9,S1481:S1486)</f>
        <v>23966544</v>
      </c>
      <c r="T1487" s="476">
        <f>SUBTOTAL(9,T1481:T1486,$E1482:$E1482)</f>
        <v>22966544</v>
      </c>
      <c r="U1487" s="386"/>
      <c r="V1487" s="477"/>
      <c r="W1487" s="315">
        <f>SUBTOTAL(9,W1481:W1486)</f>
        <v>23966544</v>
      </c>
      <c r="X1487" s="521">
        <f>SUBTOTAL(9,X1481:X1486)</f>
        <v>0</v>
      </c>
      <c r="Y1487" s="522"/>
      <c r="Z1487" s="534">
        <f>SUBTOTAL(9,Z1481:Z1486)</f>
        <v>0</v>
      </c>
      <c r="AA1487" s="522">
        <f>SUBTOTAL(9,AA1481:AA1486)</f>
        <v>23966544</v>
      </c>
      <c r="AB1487" s="422">
        <f t="shared" si="945"/>
        <v>1478</v>
      </c>
    </row>
    <row r="1488" spans="1:52" s="29" customFormat="1" ht="15.6" thickTop="1">
      <c r="A1488" s="12">
        <f t="shared" si="941"/>
        <v>1479</v>
      </c>
      <c r="B1488" s="7"/>
      <c r="C1488" s="7"/>
      <c r="D1488" s="25"/>
      <c r="E1488" s="304"/>
      <c r="F1488" s="425"/>
      <c r="G1488" s="26"/>
      <c r="H1488" s="424"/>
      <c r="I1488" s="117">
        <f t="shared" ref="I1488:I1493" si="951">SUM($E1488,F1488:H1488)</f>
        <v>0</v>
      </c>
      <c r="J1488" s="304"/>
      <c r="K1488" s="304"/>
      <c r="L1488" s="27">
        <f>SUM(I1488:K1488)</f>
        <v>0</v>
      </c>
      <c r="M1488" s="425"/>
      <c r="N1488" s="26"/>
      <c r="O1488" s="424"/>
      <c r="P1488" s="117">
        <f t="shared" ref="P1488:P1493" si="952">SUM($E1488,M1488:O1488)</f>
        <v>0</v>
      </c>
      <c r="Q1488" s="304"/>
      <c r="R1488" s="304"/>
      <c r="S1488" s="27">
        <f>SUM(P1488:R1488)</f>
        <v>0</v>
      </c>
      <c r="T1488" s="425"/>
      <c r="U1488" s="26"/>
      <c r="V1488" s="424"/>
      <c r="W1488" s="117">
        <f>SUM($E1488,T1488:V1488)</f>
        <v>0</v>
      </c>
      <c r="X1488" s="426"/>
      <c r="Y1488" s="424"/>
      <c r="Z1488" s="304"/>
      <c r="AA1488" s="424">
        <f>SUM(W1488:Z1488)</f>
        <v>0</v>
      </c>
      <c r="AB1488" s="422">
        <f t="shared" si="945"/>
        <v>1479</v>
      </c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pans="1:28" customFormat="1">
      <c r="A1489" s="12">
        <f t="shared" si="941"/>
        <v>1480</v>
      </c>
      <c r="B1489" s="7" t="s">
        <v>324</v>
      </c>
      <c r="C1489" s="162" t="s">
        <v>325</v>
      </c>
      <c r="D1489" s="146" t="s">
        <v>326</v>
      </c>
      <c r="E1489" s="163">
        <v>4585492</v>
      </c>
      <c r="F1489" s="133"/>
      <c r="G1489" s="28"/>
      <c r="H1489" s="153"/>
      <c r="I1489" s="163">
        <f>SUM($E1489,F1489:H1489)</f>
        <v>4585492</v>
      </c>
      <c r="J1489" s="163"/>
      <c r="K1489" s="163">
        <v>300000</v>
      </c>
      <c r="L1489" s="187">
        <f>SUM(I1489:K1489)</f>
        <v>4885492</v>
      </c>
      <c r="M1489" s="133"/>
      <c r="N1489" s="6"/>
      <c r="O1489" s="184"/>
      <c r="P1489" s="180">
        <f t="shared" si="952"/>
        <v>4585492</v>
      </c>
      <c r="Q1489" s="180"/>
      <c r="R1489" s="163">
        <v>300000</v>
      </c>
      <c r="S1489" s="188">
        <f>SUM(P1489:R1489)</f>
        <v>4885492</v>
      </c>
      <c r="T1489" s="133"/>
      <c r="U1489" s="6"/>
      <c r="V1489" s="184"/>
      <c r="W1489" s="180">
        <f>SUM($E1489,T1489:V1489)</f>
        <v>4585492</v>
      </c>
      <c r="X1489" s="321"/>
      <c r="Y1489" s="184"/>
      <c r="Z1489" s="163">
        <v>300000</v>
      </c>
      <c r="AA1489" s="184">
        <f>SUM(W1489:Z1489)</f>
        <v>4885492</v>
      </c>
      <c r="AB1489" s="422">
        <f t="shared" si="945"/>
        <v>1480</v>
      </c>
    </row>
    <row r="1490" spans="1:28" customFormat="1">
      <c r="A1490" s="12">
        <f t="shared" si="941"/>
        <v>1481</v>
      </c>
      <c r="B1490" s="7"/>
      <c r="C1490" s="162"/>
      <c r="D1490" s="191" t="s">
        <v>434</v>
      </c>
      <c r="E1490" s="180"/>
      <c r="F1490" s="133"/>
      <c r="G1490" s="28"/>
      <c r="H1490" s="153"/>
      <c r="I1490" s="163">
        <f>SUM($E1490,F1490:H1490)</f>
        <v>0</v>
      </c>
      <c r="J1490" s="163"/>
      <c r="K1490" s="163"/>
      <c r="L1490" s="187">
        <f>SUM(I1490:K1490)</f>
        <v>0</v>
      </c>
      <c r="M1490" s="133"/>
      <c r="N1490" s="6"/>
      <c r="O1490" s="184"/>
      <c r="P1490" s="180">
        <f t="shared" si="952"/>
        <v>0</v>
      </c>
      <c r="Q1490" s="180"/>
      <c r="R1490" s="180"/>
      <c r="S1490" s="188">
        <f>SUM(P1490:R1490)</f>
        <v>0</v>
      </c>
      <c r="T1490" s="133"/>
      <c r="U1490" s="6"/>
      <c r="V1490" s="184"/>
      <c r="W1490" s="180">
        <f>SUM($E1490,T1490:V1490)</f>
        <v>0</v>
      </c>
      <c r="X1490" s="321"/>
      <c r="Y1490" s="184"/>
      <c r="Z1490" s="180"/>
      <c r="AA1490" s="184">
        <f>SUM(W1490:Z1490)</f>
        <v>0</v>
      </c>
      <c r="AB1490" s="422">
        <f t="shared" si="945"/>
        <v>1481</v>
      </c>
    </row>
    <row r="1491" spans="1:28" customFormat="1">
      <c r="A1491" s="12">
        <f t="shared" si="941"/>
        <v>1482</v>
      </c>
      <c r="B1491" s="7"/>
      <c r="C1491" s="162"/>
      <c r="D1491" s="158" t="s">
        <v>846</v>
      </c>
      <c r="E1491" s="180"/>
      <c r="F1491" s="133"/>
      <c r="G1491" s="28"/>
      <c r="H1491" s="153"/>
      <c r="I1491" s="163">
        <f>SUM($E1491,F1491:H1491)</f>
        <v>0</v>
      </c>
      <c r="J1491" s="163"/>
      <c r="K1491" s="163"/>
      <c r="L1491" s="187">
        <f>SUM(I1491:K1491)</f>
        <v>0</v>
      </c>
      <c r="M1491" s="133">
        <v>300000</v>
      </c>
      <c r="N1491" s="6"/>
      <c r="O1491" s="184"/>
      <c r="P1491" s="180">
        <f t="shared" si="952"/>
        <v>300000</v>
      </c>
      <c r="Q1491" s="180"/>
      <c r="R1491" s="180"/>
      <c r="S1491" s="188">
        <f>SUM(P1491:R1491)</f>
        <v>300000</v>
      </c>
      <c r="T1491" s="133">
        <v>300000</v>
      </c>
      <c r="U1491" s="6"/>
      <c r="V1491" s="184"/>
      <c r="W1491" s="180">
        <f>SUM($E1491,T1491:V1491)</f>
        <v>300000</v>
      </c>
      <c r="X1491" s="321"/>
      <c r="Y1491" s="184"/>
      <c r="Z1491" s="180"/>
      <c r="AA1491" s="184">
        <f>SUM(W1491:Z1491)</f>
        <v>300000</v>
      </c>
      <c r="AB1491" s="422">
        <f t="shared" si="945"/>
        <v>1482</v>
      </c>
    </row>
    <row r="1492" spans="1:28" s="1" customFormat="1">
      <c r="A1492" s="12">
        <f t="shared" si="941"/>
        <v>1483</v>
      </c>
      <c r="B1492" s="7"/>
      <c r="C1492" s="7"/>
      <c r="D1492" s="21"/>
      <c r="E1492" s="117"/>
      <c r="F1492" s="406"/>
      <c r="G1492" s="6"/>
      <c r="H1492" s="363"/>
      <c r="I1492" s="117">
        <f t="shared" si="951"/>
        <v>0</v>
      </c>
      <c r="J1492" s="117"/>
      <c r="K1492" s="117"/>
      <c r="L1492" s="15">
        <f>SUM(I1492:K1492)</f>
        <v>0</v>
      </c>
      <c r="M1492" s="406"/>
      <c r="N1492" s="6"/>
      <c r="O1492" s="363"/>
      <c r="P1492" s="117">
        <f t="shared" si="952"/>
        <v>0</v>
      </c>
      <c r="Q1492" s="117"/>
      <c r="R1492" s="117"/>
      <c r="S1492" s="15">
        <f>SUM(P1492:R1492)</f>
        <v>0</v>
      </c>
      <c r="T1492" s="406"/>
      <c r="U1492" s="6"/>
      <c r="V1492" s="363"/>
      <c r="W1492" s="117">
        <f>SUM($E1492,T1492:V1492)</f>
        <v>0</v>
      </c>
      <c r="X1492" s="111"/>
      <c r="Y1492" s="363"/>
      <c r="Z1492" s="117"/>
      <c r="AA1492" s="363">
        <f>SUM(W1492:Z1492)</f>
        <v>0</v>
      </c>
      <c r="AB1492" s="422">
        <f t="shared" si="945"/>
        <v>1483</v>
      </c>
    </row>
    <row r="1493" spans="1:28" s="1" customFormat="1">
      <c r="A1493" s="12">
        <f t="shared" si="941"/>
        <v>1484</v>
      </c>
      <c r="B1493" s="7"/>
      <c r="C1493" s="7"/>
      <c r="D1493" s="54" t="s">
        <v>40</v>
      </c>
      <c r="E1493" s="314"/>
      <c r="F1493" s="488">
        <f>SUBTOTAL(9,F1490:F1492)</f>
        <v>0</v>
      </c>
      <c r="G1493" s="55">
        <f>SUBTOTAL(9,G1490:G1492)</f>
        <v>0</v>
      </c>
      <c r="H1493" s="285">
        <f>SUBTOTAL(9,H1490:H1492)</f>
        <v>0</v>
      </c>
      <c r="I1493" s="504">
        <f t="shared" si="951"/>
        <v>0</v>
      </c>
      <c r="J1493" s="504">
        <f t="shared" ref="J1493:O1493" si="953">SUBTOTAL(9,J1490:J1492)</f>
        <v>0</v>
      </c>
      <c r="K1493" s="504">
        <f t="shared" si="953"/>
        <v>0</v>
      </c>
      <c r="L1493" s="56">
        <f t="shared" si="953"/>
        <v>0</v>
      </c>
      <c r="M1493" s="488">
        <f t="shared" si="953"/>
        <v>300000</v>
      </c>
      <c r="N1493" s="55">
        <f t="shared" si="953"/>
        <v>0</v>
      </c>
      <c r="O1493" s="285">
        <f t="shared" si="953"/>
        <v>0</v>
      </c>
      <c r="P1493" s="504">
        <f t="shared" si="952"/>
        <v>300000</v>
      </c>
      <c r="Q1493" s="504">
        <f t="shared" ref="Q1493:V1493" si="954">SUBTOTAL(9,Q1490:Q1492)</f>
        <v>0</v>
      </c>
      <c r="R1493" s="504">
        <f t="shared" si="954"/>
        <v>0</v>
      </c>
      <c r="S1493" s="56">
        <f t="shared" si="954"/>
        <v>300000</v>
      </c>
      <c r="T1493" s="488">
        <f t="shared" si="954"/>
        <v>300000</v>
      </c>
      <c r="U1493" s="55">
        <f t="shared" si="954"/>
        <v>0</v>
      </c>
      <c r="V1493" s="285">
        <f t="shared" si="954"/>
        <v>0</v>
      </c>
      <c r="W1493" s="507">
        <f>SUBTOTAL(9,W1490:W1492)</f>
        <v>300000</v>
      </c>
      <c r="X1493" s="492">
        <f t="shared" ref="X1493:AA1493" si="955">SUBTOTAL(9,X1490:X1492)</f>
        <v>0</v>
      </c>
      <c r="Y1493" s="478"/>
      <c r="Z1493" s="504">
        <f t="shared" si="955"/>
        <v>0</v>
      </c>
      <c r="AA1493" s="478">
        <f t="shared" si="955"/>
        <v>300000</v>
      </c>
      <c r="AB1493" s="422">
        <f t="shared" si="945"/>
        <v>1484</v>
      </c>
    </row>
    <row r="1494" spans="1:28" s="1" customFormat="1" ht="15.6" thickBot="1">
      <c r="A1494" s="12">
        <f t="shared" si="941"/>
        <v>1485</v>
      </c>
      <c r="B1494" s="22"/>
      <c r="C1494" s="22"/>
      <c r="D1494" s="23" t="s">
        <v>327</v>
      </c>
      <c r="E1494" s="303"/>
      <c r="F1494" s="476">
        <f>SUBTOTAL(9,F1488:F1493,$E1489:$E1489)</f>
        <v>4585492</v>
      </c>
      <c r="G1494" s="577"/>
      <c r="H1494" s="571"/>
      <c r="I1494" s="315">
        <f>SUBTOTAL(9,I1488:I1493)</f>
        <v>4585492</v>
      </c>
      <c r="J1494" s="315">
        <f>SUBTOTAL(9,J1488:J1493)</f>
        <v>0</v>
      </c>
      <c r="K1494" s="315">
        <f>SUBTOTAL(9,K1488:K1493)</f>
        <v>300000</v>
      </c>
      <c r="L1494" s="561">
        <f>SUBTOTAL(9,L1488:L1493)</f>
        <v>4885492</v>
      </c>
      <c r="M1494" s="476">
        <f>SUBTOTAL(9,M1488:M1493,$E1489:$E1489)</f>
        <v>4885492</v>
      </c>
      <c r="N1494" s="577"/>
      <c r="O1494" s="571"/>
      <c r="P1494" s="315">
        <f>SUBTOTAL(9,P1488:P1493)</f>
        <v>5185492</v>
      </c>
      <c r="Q1494" s="315">
        <f>SUBTOTAL(9,Q1488:Q1493)</f>
        <v>0</v>
      </c>
      <c r="R1494" s="315">
        <f>SUBTOTAL(9,R1488:R1493)</f>
        <v>300000</v>
      </c>
      <c r="S1494" s="561">
        <f>SUBTOTAL(9,S1488:S1493)</f>
        <v>5185492</v>
      </c>
      <c r="T1494" s="476">
        <f>SUBTOTAL(9,T1488:T1493,$E1489:$E1489)</f>
        <v>4885492</v>
      </c>
      <c r="U1494" s="386"/>
      <c r="V1494" s="477"/>
      <c r="W1494" s="315">
        <f>SUBTOTAL(9,W1488:W1493)</f>
        <v>4885492</v>
      </c>
      <c r="X1494" s="521">
        <f>SUBTOTAL(9,X1488:X1493)</f>
        <v>0</v>
      </c>
      <c r="Y1494" s="522"/>
      <c r="Z1494" s="534">
        <f>SUBTOTAL(9,Z1488:Z1493)</f>
        <v>300000</v>
      </c>
      <c r="AA1494" s="522">
        <f>SUBTOTAL(9,AA1488:AA1493)</f>
        <v>5185492</v>
      </c>
      <c r="AB1494" s="422">
        <f t="shared" si="945"/>
        <v>1485</v>
      </c>
    </row>
    <row r="1495" spans="1:28" s="1" customFormat="1" ht="15.6" thickTop="1">
      <c r="A1495" s="12">
        <f t="shared" si="941"/>
        <v>1486</v>
      </c>
      <c r="B1495" s="7"/>
      <c r="C1495" s="7"/>
      <c r="D1495" s="25"/>
      <c r="E1495" s="304"/>
      <c r="F1495" s="425"/>
      <c r="G1495" s="26"/>
      <c r="H1495" s="424"/>
      <c r="I1495" s="117">
        <f>SUM($E1495,F1495:H1495)</f>
        <v>0</v>
      </c>
      <c r="J1495" s="304"/>
      <c r="K1495" s="304"/>
      <c r="L1495" s="27">
        <f>SUM(I1495:K1495)</f>
        <v>0</v>
      </c>
      <c r="M1495" s="425"/>
      <c r="N1495" s="26"/>
      <c r="O1495" s="424"/>
      <c r="P1495" s="117">
        <f>SUM($E1495,M1495:O1495)</f>
        <v>0</v>
      </c>
      <c r="Q1495" s="304"/>
      <c r="R1495" s="304"/>
      <c r="S1495" s="27">
        <f>SUM(P1495:R1495)</f>
        <v>0</v>
      </c>
      <c r="T1495" s="425"/>
      <c r="U1495" s="26"/>
      <c r="V1495" s="424"/>
      <c r="W1495" s="117">
        <f t="shared" ref="W1495:W1500" si="956">SUM($E1495,T1495:V1495)</f>
        <v>0</v>
      </c>
      <c r="X1495" s="426"/>
      <c r="Y1495" s="424"/>
      <c r="Z1495" s="304"/>
      <c r="AA1495" s="424">
        <f t="shared" ref="AA1495:AA1500" si="957">SUM(W1495:Z1495)</f>
        <v>0</v>
      </c>
      <c r="AB1495" s="422">
        <f t="shared" si="945"/>
        <v>1486</v>
      </c>
    </row>
    <row r="1496" spans="1:28" customFormat="1">
      <c r="A1496" s="12">
        <f t="shared" si="941"/>
        <v>1487</v>
      </c>
      <c r="B1496" s="7" t="s">
        <v>328</v>
      </c>
      <c r="C1496" s="162" t="s">
        <v>329</v>
      </c>
      <c r="D1496" s="146" t="s">
        <v>400</v>
      </c>
      <c r="E1496" s="163">
        <v>6459276</v>
      </c>
      <c r="F1496" s="133"/>
      <c r="G1496" s="28"/>
      <c r="H1496" s="153"/>
      <c r="I1496" s="163">
        <f>SUM($E1496,F1496:H1496)</f>
        <v>6459276</v>
      </c>
      <c r="J1496" s="163"/>
      <c r="K1496" s="163"/>
      <c r="L1496" s="187">
        <f>SUM(I1496:K1496)</f>
        <v>6459276</v>
      </c>
      <c r="M1496" s="133"/>
      <c r="N1496" s="6"/>
      <c r="O1496" s="184"/>
      <c r="P1496" s="180">
        <f t="shared" ref="P1496:P1499" si="958">SUM($E1496,M1496:O1496)</f>
        <v>6459276</v>
      </c>
      <c r="Q1496" s="180"/>
      <c r="R1496" s="180"/>
      <c r="S1496" s="188">
        <f t="shared" ref="S1496:S1499" si="959">SUM(P1496:R1496)</f>
        <v>6459276</v>
      </c>
      <c r="T1496" s="133"/>
      <c r="U1496" s="6"/>
      <c r="V1496" s="184"/>
      <c r="W1496" s="180">
        <f t="shared" si="956"/>
        <v>6459276</v>
      </c>
      <c r="X1496" s="321"/>
      <c r="Y1496" s="184"/>
      <c r="Z1496" s="180"/>
      <c r="AA1496" s="184">
        <f t="shared" si="957"/>
        <v>6459276</v>
      </c>
      <c r="AB1496" s="422">
        <f t="shared" si="945"/>
        <v>1487</v>
      </c>
    </row>
    <row r="1497" spans="1:28" customFormat="1">
      <c r="A1497" s="12">
        <f t="shared" si="941"/>
        <v>1488</v>
      </c>
      <c r="B1497" s="7"/>
      <c r="C1497" s="162"/>
      <c r="D1497" s="191" t="s">
        <v>434</v>
      </c>
      <c r="E1497" s="180"/>
      <c r="F1497" s="133"/>
      <c r="G1497" s="28"/>
      <c r="H1497" s="153"/>
      <c r="I1497" s="163">
        <f>SUM($E1497,F1497:H1497)</f>
        <v>0</v>
      </c>
      <c r="J1497" s="163"/>
      <c r="K1497" s="163"/>
      <c r="L1497" s="187">
        <f>SUM(I1497:K1497)</f>
        <v>0</v>
      </c>
      <c r="M1497" s="133"/>
      <c r="N1497" s="6"/>
      <c r="O1497" s="184"/>
      <c r="P1497" s="180">
        <f t="shared" si="958"/>
        <v>0</v>
      </c>
      <c r="Q1497" s="180"/>
      <c r="R1497" s="180"/>
      <c r="S1497" s="188">
        <f t="shared" si="959"/>
        <v>0</v>
      </c>
      <c r="T1497" s="133"/>
      <c r="U1497" s="6"/>
      <c r="V1497" s="184"/>
      <c r="W1497" s="180">
        <f t="shared" si="956"/>
        <v>0</v>
      </c>
      <c r="X1497" s="321"/>
      <c r="Y1497" s="184"/>
      <c r="Z1497" s="180"/>
      <c r="AA1497" s="184">
        <f t="shared" si="957"/>
        <v>0</v>
      </c>
      <c r="AB1497" s="422">
        <f t="shared" si="945"/>
        <v>1488</v>
      </c>
    </row>
    <row r="1498" spans="1:28" customFormat="1">
      <c r="A1498" s="12">
        <f t="shared" si="941"/>
        <v>1489</v>
      </c>
      <c r="B1498" s="7"/>
      <c r="C1498" s="162"/>
      <c r="D1498" s="158" t="s">
        <v>854</v>
      </c>
      <c r="E1498" s="180"/>
      <c r="F1498" s="133"/>
      <c r="G1498" s="28"/>
      <c r="H1498" s="153"/>
      <c r="I1498" s="163">
        <f>SUM($E1498,F1498:H1498)</f>
        <v>0</v>
      </c>
      <c r="J1498" s="163"/>
      <c r="K1498" s="163"/>
      <c r="L1498" s="187">
        <f>SUM(I1498:K1498)</f>
        <v>0</v>
      </c>
      <c r="M1498" s="133">
        <v>900000</v>
      </c>
      <c r="N1498" s="6"/>
      <c r="O1498" s="184"/>
      <c r="P1498" s="180">
        <f t="shared" si="958"/>
        <v>900000</v>
      </c>
      <c r="Q1498" s="180"/>
      <c r="R1498" s="180"/>
      <c r="S1498" s="188">
        <f t="shared" si="959"/>
        <v>900000</v>
      </c>
      <c r="T1498" s="133">
        <v>900000</v>
      </c>
      <c r="U1498" s="6"/>
      <c r="V1498" s="184"/>
      <c r="W1498" s="180">
        <f t="shared" si="956"/>
        <v>900000</v>
      </c>
      <c r="X1498" s="321"/>
      <c r="Y1498" s="184"/>
      <c r="Z1498" s="180"/>
      <c r="AA1498" s="184">
        <f t="shared" si="957"/>
        <v>900000</v>
      </c>
      <c r="AB1498" s="422">
        <f t="shared" si="945"/>
        <v>1489</v>
      </c>
    </row>
    <row r="1499" spans="1:28" customFormat="1">
      <c r="A1499" s="12">
        <f t="shared" si="941"/>
        <v>1490</v>
      </c>
      <c r="B1499" s="7"/>
      <c r="C1499" s="162"/>
      <c r="D1499" s="158" t="s">
        <v>855</v>
      </c>
      <c r="E1499" s="180"/>
      <c r="F1499" s="133"/>
      <c r="G1499" s="28"/>
      <c r="H1499" s="153"/>
      <c r="I1499" s="163"/>
      <c r="J1499" s="163"/>
      <c r="K1499" s="163"/>
      <c r="L1499" s="187"/>
      <c r="M1499" s="133"/>
      <c r="N1499" s="6">
        <v>1000000</v>
      </c>
      <c r="O1499" s="184"/>
      <c r="P1499" s="180">
        <f t="shared" si="958"/>
        <v>1000000</v>
      </c>
      <c r="Q1499" s="180"/>
      <c r="R1499" s="180"/>
      <c r="S1499" s="188">
        <f t="shared" si="959"/>
        <v>1000000</v>
      </c>
      <c r="T1499" s="133"/>
      <c r="U1499" s="6">
        <v>1000000</v>
      </c>
      <c r="V1499" s="184"/>
      <c r="W1499" s="180">
        <f t="shared" si="956"/>
        <v>1000000</v>
      </c>
      <c r="X1499" s="321"/>
      <c r="Y1499" s="184"/>
      <c r="Z1499" s="180"/>
      <c r="AA1499" s="184">
        <f t="shared" si="957"/>
        <v>1000000</v>
      </c>
      <c r="AB1499" s="422">
        <f t="shared" si="945"/>
        <v>1490</v>
      </c>
    </row>
    <row r="1500" spans="1:28" s="1" customFormat="1">
      <c r="A1500" s="12">
        <f t="shared" si="941"/>
        <v>1491</v>
      </c>
      <c r="B1500" s="7"/>
      <c r="C1500" s="7"/>
      <c r="D1500" s="54"/>
      <c r="E1500" s="314"/>
      <c r="F1500" s="110"/>
      <c r="G1500" s="57"/>
      <c r="H1500" s="489"/>
      <c r="I1500" s="117">
        <f>SUM($E1500,F1500:H1500)</f>
        <v>0</v>
      </c>
      <c r="J1500" s="314"/>
      <c r="K1500" s="314"/>
      <c r="L1500" s="15">
        <f>SUM(I1500:K1500)</f>
        <v>0</v>
      </c>
      <c r="M1500" s="110"/>
      <c r="N1500" s="57"/>
      <c r="O1500" s="489"/>
      <c r="P1500" s="117">
        <f>SUM($E1500,M1500:O1500)</f>
        <v>0</v>
      </c>
      <c r="Q1500" s="314"/>
      <c r="R1500" s="314"/>
      <c r="S1500" s="15">
        <f>SUM(P1500:R1500)</f>
        <v>0</v>
      </c>
      <c r="T1500" s="110"/>
      <c r="U1500" s="57"/>
      <c r="V1500" s="489"/>
      <c r="W1500" s="117">
        <f t="shared" si="956"/>
        <v>0</v>
      </c>
      <c r="X1500" s="520"/>
      <c r="Y1500" s="489"/>
      <c r="Z1500" s="314"/>
      <c r="AA1500" s="363">
        <f t="shared" si="957"/>
        <v>0</v>
      </c>
      <c r="AB1500" s="422">
        <f t="shared" si="945"/>
        <v>1491</v>
      </c>
    </row>
    <row r="1501" spans="1:28" s="1" customFormat="1">
      <c r="A1501" s="12">
        <f t="shared" si="941"/>
        <v>1492</v>
      </c>
      <c r="B1501" s="7"/>
      <c r="C1501" s="7"/>
      <c r="D1501" s="54" t="s">
        <v>40</v>
      </c>
      <c r="E1501" s="314"/>
      <c r="F1501" s="488">
        <f t="shared" ref="F1501:L1501" si="960">SUBTOTAL(9,F1497:F1500)</f>
        <v>0</v>
      </c>
      <c r="G1501" s="55">
        <f t="shared" si="960"/>
        <v>0</v>
      </c>
      <c r="H1501" s="285">
        <f t="shared" si="960"/>
        <v>0</v>
      </c>
      <c r="I1501" s="504">
        <f t="shared" si="960"/>
        <v>0</v>
      </c>
      <c r="J1501" s="504">
        <f t="shared" si="960"/>
        <v>0</v>
      </c>
      <c r="K1501" s="504">
        <f t="shared" si="960"/>
        <v>0</v>
      </c>
      <c r="L1501" s="56">
        <f t="shared" si="960"/>
        <v>0</v>
      </c>
      <c r="M1501" s="488">
        <f t="shared" ref="M1501:S1501" si="961">SUBTOTAL(9,M1497:M1500)</f>
        <v>900000</v>
      </c>
      <c r="N1501" s="55">
        <f t="shared" si="961"/>
        <v>1000000</v>
      </c>
      <c r="O1501" s="285">
        <f t="shared" si="961"/>
        <v>0</v>
      </c>
      <c r="P1501" s="504">
        <f t="shared" si="961"/>
        <v>1900000</v>
      </c>
      <c r="Q1501" s="504">
        <f t="shared" si="961"/>
        <v>0</v>
      </c>
      <c r="R1501" s="504">
        <f t="shared" si="961"/>
        <v>0</v>
      </c>
      <c r="S1501" s="56">
        <f t="shared" si="961"/>
        <v>1900000</v>
      </c>
      <c r="T1501" s="488">
        <f t="shared" ref="T1501:AA1501" si="962">SUBTOTAL(9,T1497:T1500)</f>
        <v>900000</v>
      </c>
      <c r="U1501" s="55">
        <f t="shared" si="962"/>
        <v>1000000</v>
      </c>
      <c r="V1501" s="285">
        <f t="shared" si="962"/>
        <v>0</v>
      </c>
      <c r="W1501" s="504">
        <f t="shared" si="962"/>
        <v>1900000</v>
      </c>
      <c r="X1501" s="492">
        <f t="shared" si="962"/>
        <v>0</v>
      </c>
      <c r="Y1501" s="478"/>
      <c r="Z1501" s="504">
        <f t="shared" si="962"/>
        <v>0</v>
      </c>
      <c r="AA1501" s="478">
        <f t="shared" si="962"/>
        <v>1900000</v>
      </c>
      <c r="AB1501" s="422">
        <f t="shared" si="945"/>
        <v>1492</v>
      </c>
    </row>
    <row r="1502" spans="1:28" s="1" customFormat="1" ht="15.6" thickBot="1">
      <c r="A1502" s="12">
        <f t="shared" si="941"/>
        <v>1493</v>
      </c>
      <c r="B1502" s="22"/>
      <c r="C1502" s="22"/>
      <c r="D1502" s="23" t="s">
        <v>330</v>
      </c>
      <c r="E1502" s="303"/>
      <c r="F1502" s="476">
        <f>SUBTOTAL(9,F1495:F1501,$E1496:$E1496)</f>
        <v>6459276</v>
      </c>
      <c r="G1502" s="577"/>
      <c r="H1502" s="571"/>
      <c r="I1502" s="315">
        <f>SUBTOTAL(9,I1495:I1501)</f>
        <v>6459276</v>
      </c>
      <c r="J1502" s="315">
        <f>SUBTOTAL(9,J1495:J1501)</f>
        <v>0</v>
      </c>
      <c r="K1502" s="315">
        <f>SUBTOTAL(9,K1495:K1501)</f>
        <v>0</v>
      </c>
      <c r="L1502" s="561">
        <f>SUBTOTAL(9,L1495:L1501)</f>
        <v>6459276</v>
      </c>
      <c r="M1502" s="476">
        <f>SUBTOTAL(9,M1495:M1501,$E1496:$E1496)</f>
        <v>7359276</v>
      </c>
      <c r="N1502" s="577"/>
      <c r="O1502" s="571"/>
      <c r="P1502" s="315">
        <f>SUBTOTAL(9,P1495:P1501)</f>
        <v>8359276</v>
      </c>
      <c r="Q1502" s="315">
        <f>SUBTOTAL(9,Q1495:Q1501)</f>
        <v>0</v>
      </c>
      <c r="R1502" s="315">
        <f>SUBTOTAL(9,R1495:R1501)</f>
        <v>0</v>
      </c>
      <c r="S1502" s="561">
        <f>SUBTOTAL(9,S1495:S1501)</f>
        <v>8359276</v>
      </c>
      <c r="T1502" s="476">
        <f>SUBTOTAL(9,T1495:T1501,$E1496:$E1496)</f>
        <v>7359276</v>
      </c>
      <c r="U1502" s="386"/>
      <c r="V1502" s="477"/>
      <c r="W1502" s="315">
        <f>SUBTOTAL(9,W1495:W1501)</f>
        <v>8359276</v>
      </c>
      <c r="X1502" s="521">
        <f>SUBTOTAL(9,X1495:X1501)</f>
        <v>0</v>
      </c>
      <c r="Y1502" s="522"/>
      <c r="Z1502" s="534">
        <f>SUBTOTAL(9,Z1495:Z1501)</f>
        <v>0</v>
      </c>
      <c r="AA1502" s="522">
        <f>SUBTOTAL(9,AA1495:AA1501)</f>
        <v>8359276</v>
      </c>
      <c r="AB1502" s="422">
        <f t="shared" si="945"/>
        <v>1493</v>
      </c>
    </row>
    <row r="1503" spans="1:28" s="1" customFormat="1" ht="15.6" thickTop="1">
      <c r="A1503" s="12">
        <f t="shared" si="941"/>
        <v>1494</v>
      </c>
      <c r="B1503" s="7"/>
      <c r="C1503" s="7"/>
      <c r="D1503" s="25"/>
      <c r="E1503" s="304"/>
      <c r="F1503" s="425"/>
      <c r="G1503" s="26"/>
      <c r="H1503" s="424"/>
      <c r="I1503" s="117">
        <f t="shared" ref="I1503:I1510" si="963">SUM($E1503,F1503:H1503)</f>
        <v>0</v>
      </c>
      <c r="J1503" s="304"/>
      <c r="K1503" s="304"/>
      <c r="L1503" s="27">
        <f t="shared" ref="L1503:L1510" si="964">SUM(I1503:K1503)</f>
        <v>0</v>
      </c>
      <c r="M1503" s="425"/>
      <c r="N1503" s="26"/>
      <c r="O1503" s="424"/>
      <c r="P1503" s="117">
        <f t="shared" ref="P1503:P1510" si="965">SUM($E1503,M1503:O1503)</f>
        <v>0</v>
      </c>
      <c r="Q1503" s="304"/>
      <c r="R1503" s="304"/>
      <c r="S1503" s="27">
        <f t="shared" ref="S1503:S1510" si="966">SUM(P1503:R1503)</f>
        <v>0</v>
      </c>
      <c r="T1503" s="425"/>
      <c r="U1503" s="26"/>
      <c r="V1503" s="424"/>
      <c r="W1503" s="117">
        <f t="shared" ref="W1503:W1510" si="967">SUM($E1503,T1503:V1503)</f>
        <v>0</v>
      </c>
      <c r="X1503" s="426"/>
      <c r="Y1503" s="424"/>
      <c r="Z1503" s="304"/>
      <c r="AA1503" s="424">
        <f t="shared" ref="AA1503:AA1510" si="968">SUM(W1503:Z1503)</f>
        <v>0</v>
      </c>
      <c r="AB1503" s="422">
        <f t="shared" si="945"/>
        <v>1494</v>
      </c>
    </row>
    <row r="1504" spans="1:28" customFormat="1">
      <c r="A1504" s="12">
        <f t="shared" si="941"/>
        <v>1495</v>
      </c>
      <c r="B1504" s="7" t="s">
        <v>331</v>
      </c>
      <c r="C1504" s="162" t="s">
        <v>332</v>
      </c>
      <c r="D1504" s="146" t="s">
        <v>333</v>
      </c>
      <c r="E1504" s="163">
        <v>2105478</v>
      </c>
      <c r="F1504" s="133"/>
      <c r="G1504" s="28"/>
      <c r="H1504" s="153"/>
      <c r="I1504" s="163">
        <f t="shared" si="963"/>
        <v>2105478</v>
      </c>
      <c r="J1504" s="163"/>
      <c r="K1504" s="163">
        <v>400000</v>
      </c>
      <c r="L1504" s="187">
        <f t="shared" si="964"/>
        <v>2505478</v>
      </c>
      <c r="M1504" s="133"/>
      <c r="N1504" s="6"/>
      <c r="O1504" s="184"/>
      <c r="P1504" s="180">
        <f t="shared" si="965"/>
        <v>2105478</v>
      </c>
      <c r="Q1504" s="180"/>
      <c r="R1504" s="163">
        <v>400000</v>
      </c>
      <c r="S1504" s="188">
        <f t="shared" si="966"/>
        <v>2505478</v>
      </c>
      <c r="T1504" s="133"/>
      <c r="U1504" s="6"/>
      <c r="V1504" s="184"/>
      <c r="W1504" s="180">
        <f t="shared" si="967"/>
        <v>2105478</v>
      </c>
      <c r="X1504" s="321"/>
      <c r="Y1504" s="184"/>
      <c r="Z1504" s="163">
        <v>400000</v>
      </c>
      <c r="AA1504" s="184">
        <f t="shared" si="968"/>
        <v>2505478</v>
      </c>
      <c r="AB1504" s="422">
        <f t="shared" si="945"/>
        <v>1495</v>
      </c>
    </row>
    <row r="1505" spans="1:54" customFormat="1">
      <c r="A1505" s="12">
        <f t="shared" si="941"/>
        <v>1496</v>
      </c>
      <c r="B1505" s="7"/>
      <c r="C1505" s="162"/>
      <c r="D1505" s="191" t="s">
        <v>434</v>
      </c>
      <c r="E1505" s="180"/>
      <c r="F1505" s="133"/>
      <c r="G1505" s="28"/>
      <c r="H1505" s="153"/>
      <c r="I1505" s="163">
        <f t="shared" si="963"/>
        <v>0</v>
      </c>
      <c r="J1505" s="163"/>
      <c r="K1505" s="163"/>
      <c r="L1505" s="187">
        <f t="shared" si="964"/>
        <v>0</v>
      </c>
      <c r="M1505" s="133"/>
      <c r="N1505" s="6"/>
      <c r="O1505" s="184"/>
      <c r="P1505" s="180">
        <f t="shared" si="965"/>
        <v>0</v>
      </c>
      <c r="Q1505" s="180"/>
      <c r="R1505" s="180"/>
      <c r="S1505" s="188">
        <f t="shared" si="966"/>
        <v>0</v>
      </c>
      <c r="T1505" s="133"/>
      <c r="U1505" s="6"/>
      <c r="V1505" s="184"/>
      <c r="W1505" s="180">
        <f t="shared" si="967"/>
        <v>0</v>
      </c>
      <c r="X1505" s="321"/>
      <c r="Y1505" s="184"/>
      <c r="Z1505" s="180"/>
      <c r="AA1505" s="184">
        <f t="shared" si="968"/>
        <v>0</v>
      </c>
      <c r="AB1505" s="422">
        <f t="shared" si="945"/>
        <v>1496</v>
      </c>
    </row>
    <row r="1506" spans="1:54" customFormat="1">
      <c r="A1506" s="12">
        <f t="shared" si="941"/>
        <v>1497</v>
      </c>
      <c r="B1506" s="7"/>
      <c r="C1506" s="162"/>
      <c r="D1506" s="152"/>
      <c r="E1506" s="180"/>
      <c r="F1506" s="133"/>
      <c r="G1506" s="28"/>
      <c r="H1506" s="153"/>
      <c r="I1506" s="163">
        <f t="shared" si="963"/>
        <v>0</v>
      </c>
      <c r="J1506" s="163"/>
      <c r="K1506" s="163"/>
      <c r="L1506" s="187">
        <f t="shared" si="964"/>
        <v>0</v>
      </c>
      <c r="M1506" s="133"/>
      <c r="N1506" s="6"/>
      <c r="O1506" s="184"/>
      <c r="P1506" s="180">
        <f t="shared" si="965"/>
        <v>0</v>
      </c>
      <c r="Q1506" s="180"/>
      <c r="R1506" s="180"/>
      <c r="S1506" s="188">
        <f t="shared" si="966"/>
        <v>0</v>
      </c>
      <c r="T1506" s="133"/>
      <c r="U1506" s="6"/>
      <c r="V1506" s="184"/>
      <c r="W1506" s="180">
        <f t="shared" si="967"/>
        <v>0</v>
      </c>
      <c r="X1506" s="321"/>
      <c r="Y1506" s="184"/>
      <c r="Z1506" s="180"/>
      <c r="AA1506" s="184">
        <f t="shared" si="968"/>
        <v>0</v>
      </c>
      <c r="AB1506" s="422">
        <f t="shared" si="945"/>
        <v>1497</v>
      </c>
    </row>
    <row r="1507" spans="1:54" customFormat="1">
      <c r="A1507" s="12">
        <f t="shared" si="941"/>
        <v>1498</v>
      </c>
      <c r="B1507" s="7"/>
      <c r="C1507" s="162"/>
      <c r="D1507" s="152"/>
      <c r="E1507" s="180"/>
      <c r="F1507" s="133"/>
      <c r="G1507" s="28"/>
      <c r="H1507" s="153"/>
      <c r="I1507" s="163">
        <f t="shared" si="963"/>
        <v>0</v>
      </c>
      <c r="J1507" s="163"/>
      <c r="K1507" s="163"/>
      <c r="L1507" s="187">
        <f t="shared" si="964"/>
        <v>0</v>
      </c>
      <c r="M1507" s="133"/>
      <c r="N1507" s="6"/>
      <c r="O1507" s="184"/>
      <c r="P1507" s="180">
        <f t="shared" si="965"/>
        <v>0</v>
      </c>
      <c r="Q1507" s="180"/>
      <c r="R1507" s="180"/>
      <c r="S1507" s="188">
        <f t="shared" si="966"/>
        <v>0</v>
      </c>
      <c r="T1507" s="133"/>
      <c r="U1507" s="6"/>
      <c r="V1507" s="184"/>
      <c r="W1507" s="180">
        <f t="shared" si="967"/>
        <v>0</v>
      </c>
      <c r="X1507" s="321"/>
      <c r="Y1507" s="184"/>
      <c r="Z1507" s="180"/>
      <c r="AA1507" s="184">
        <f t="shared" si="968"/>
        <v>0</v>
      </c>
      <c r="AB1507" s="422">
        <f t="shared" si="945"/>
        <v>1498</v>
      </c>
    </row>
    <row r="1508" spans="1:54" customFormat="1">
      <c r="A1508" s="12">
        <f t="shared" si="941"/>
        <v>1499</v>
      </c>
      <c r="B1508" s="7"/>
      <c r="C1508" s="162"/>
      <c r="D1508" s="190" t="s">
        <v>575</v>
      </c>
      <c r="E1508" s="180"/>
      <c r="F1508" s="112"/>
      <c r="G1508" s="39"/>
      <c r="H1508" s="153"/>
      <c r="I1508" s="163">
        <f t="shared" si="963"/>
        <v>0</v>
      </c>
      <c r="J1508" s="163"/>
      <c r="K1508" s="163"/>
      <c r="L1508" s="187">
        <f t="shared" si="964"/>
        <v>0</v>
      </c>
      <c r="M1508" s="112"/>
      <c r="N1508" s="39"/>
      <c r="O1508" s="184"/>
      <c r="P1508" s="180">
        <f t="shared" si="965"/>
        <v>0</v>
      </c>
      <c r="Q1508" s="180"/>
      <c r="R1508" s="180"/>
      <c r="S1508" s="188">
        <f t="shared" si="966"/>
        <v>0</v>
      </c>
      <c r="T1508" s="112"/>
      <c r="U1508" s="39"/>
      <c r="V1508" s="184"/>
      <c r="W1508" s="180">
        <f t="shared" si="967"/>
        <v>0</v>
      </c>
      <c r="X1508" s="321"/>
      <c r="Y1508" s="184"/>
      <c r="Z1508" s="180"/>
      <c r="AA1508" s="184">
        <f t="shared" si="968"/>
        <v>0</v>
      </c>
      <c r="AB1508" s="422">
        <f t="shared" si="945"/>
        <v>1499</v>
      </c>
    </row>
    <row r="1509" spans="1:54" s="1" customFormat="1">
      <c r="A1509" s="12">
        <f t="shared" si="941"/>
        <v>1500</v>
      </c>
      <c r="B1509" s="7"/>
      <c r="C1509" s="7"/>
      <c r="D1509" s="42"/>
      <c r="E1509" s="117"/>
      <c r="F1509" s="112"/>
      <c r="G1509" s="39"/>
      <c r="H1509" s="363"/>
      <c r="I1509" s="117">
        <f t="shared" si="963"/>
        <v>0</v>
      </c>
      <c r="J1509" s="117"/>
      <c r="K1509" s="117"/>
      <c r="L1509" s="15">
        <f t="shared" si="964"/>
        <v>0</v>
      </c>
      <c r="M1509" s="112"/>
      <c r="N1509" s="39"/>
      <c r="O1509" s="363"/>
      <c r="P1509" s="117">
        <f t="shared" si="965"/>
        <v>0</v>
      </c>
      <c r="Q1509" s="117"/>
      <c r="R1509" s="117"/>
      <c r="S1509" s="15">
        <f t="shared" si="966"/>
        <v>0</v>
      </c>
      <c r="T1509" s="112"/>
      <c r="U1509" s="39"/>
      <c r="V1509" s="363"/>
      <c r="W1509" s="117">
        <f t="shared" si="967"/>
        <v>0</v>
      </c>
      <c r="X1509" s="111"/>
      <c r="Y1509" s="363"/>
      <c r="Z1509" s="117"/>
      <c r="AA1509" s="363">
        <f t="shared" si="968"/>
        <v>0</v>
      </c>
      <c r="AB1509" s="422">
        <f t="shared" si="945"/>
        <v>1500</v>
      </c>
    </row>
    <row r="1510" spans="1:54" s="1" customFormat="1">
      <c r="A1510" s="12">
        <f t="shared" si="941"/>
        <v>1501</v>
      </c>
      <c r="B1510" s="7"/>
      <c r="C1510" s="7"/>
      <c r="D1510" s="54"/>
      <c r="E1510" s="314"/>
      <c r="F1510" s="110"/>
      <c r="G1510" s="57"/>
      <c r="H1510" s="489"/>
      <c r="I1510" s="117">
        <f t="shared" si="963"/>
        <v>0</v>
      </c>
      <c r="J1510" s="314"/>
      <c r="K1510" s="314"/>
      <c r="L1510" s="15">
        <f t="shared" si="964"/>
        <v>0</v>
      </c>
      <c r="M1510" s="110"/>
      <c r="N1510" s="57"/>
      <c r="O1510" s="489"/>
      <c r="P1510" s="117">
        <f t="shared" si="965"/>
        <v>0</v>
      </c>
      <c r="Q1510" s="314"/>
      <c r="R1510" s="314"/>
      <c r="S1510" s="15">
        <f t="shared" si="966"/>
        <v>0</v>
      </c>
      <c r="T1510" s="110"/>
      <c r="U1510" s="57"/>
      <c r="V1510" s="489"/>
      <c r="W1510" s="117">
        <f t="shared" si="967"/>
        <v>0</v>
      </c>
      <c r="X1510" s="520"/>
      <c r="Y1510" s="489"/>
      <c r="Z1510" s="314"/>
      <c r="AA1510" s="363">
        <f t="shared" si="968"/>
        <v>0</v>
      </c>
      <c r="AB1510" s="422">
        <f t="shared" si="945"/>
        <v>1501</v>
      </c>
    </row>
    <row r="1511" spans="1:54" s="1" customFormat="1">
      <c r="A1511" s="12">
        <f t="shared" si="941"/>
        <v>1502</v>
      </c>
      <c r="B1511" s="7"/>
      <c r="C1511" s="7"/>
      <c r="D1511" s="54" t="s">
        <v>40</v>
      </c>
      <c r="E1511" s="314"/>
      <c r="F1511" s="488">
        <f t="shared" ref="F1511:L1511" si="969">SUBTOTAL(9,F1505:F1510)</f>
        <v>0</v>
      </c>
      <c r="G1511" s="55">
        <f t="shared" si="969"/>
        <v>0</v>
      </c>
      <c r="H1511" s="285">
        <f t="shared" si="969"/>
        <v>0</v>
      </c>
      <c r="I1511" s="504">
        <f t="shared" si="969"/>
        <v>0</v>
      </c>
      <c r="J1511" s="504">
        <f t="shared" si="969"/>
        <v>0</v>
      </c>
      <c r="K1511" s="504">
        <f t="shared" si="969"/>
        <v>0</v>
      </c>
      <c r="L1511" s="56">
        <f t="shared" si="969"/>
        <v>0</v>
      </c>
      <c r="M1511" s="488">
        <f t="shared" ref="M1511:S1511" si="970">SUBTOTAL(9,M1505:M1510)</f>
        <v>0</v>
      </c>
      <c r="N1511" s="55">
        <f t="shared" si="970"/>
        <v>0</v>
      </c>
      <c r="O1511" s="285">
        <f t="shared" si="970"/>
        <v>0</v>
      </c>
      <c r="P1511" s="504">
        <f t="shared" si="970"/>
        <v>0</v>
      </c>
      <c r="Q1511" s="504">
        <f t="shared" si="970"/>
        <v>0</v>
      </c>
      <c r="R1511" s="504">
        <f t="shared" si="970"/>
        <v>0</v>
      </c>
      <c r="S1511" s="56">
        <f t="shared" si="970"/>
        <v>0</v>
      </c>
      <c r="T1511" s="488">
        <f t="shared" ref="T1511:AA1511" si="971">SUBTOTAL(9,T1505:T1510)</f>
        <v>0</v>
      </c>
      <c r="U1511" s="55">
        <f t="shared" si="971"/>
        <v>0</v>
      </c>
      <c r="V1511" s="285">
        <f t="shared" si="971"/>
        <v>0</v>
      </c>
      <c r="W1511" s="504">
        <f t="shared" si="971"/>
        <v>0</v>
      </c>
      <c r="X1511" s="492">
        <f t="shared" si="971"/>
        <v>0</v>
      </c>
      <c r="Y1511" s="478"/>
      <c r="Z1511" s="504">
        <f t="shared" si="971"/>
        <v>0</v>
      </c>
      <c r="AA1511" s="478">
        <f t="shared" si="971"/>
        <v>0</v>
      </c>
      <c r="AB1511" s="422">
        <f t="shared" si="945"/>
        <v>1502</v>
      </c>
    </row>
    <row r="1512" spans="1:54" s="1" customFormat="1" ht="15.6" thickBot="1">
      <c r="A1512" s="12">
        <f t="shared" si="941"/>
        <v>1503</v>
      </c>
      <c r="B1512" s="22"/>
      <c r="C1512" s="22"/>
      <c r="D1512" s="23" t="s">
        <v>334</v>
      </c>
      <c r="E1512" s="303"/>
      <c r="F1512" s="476">
        <f>SUBTOTAL(9,F1503:F1511,$E1504:$E1504)</f>
        <v>2105478</v>
      </c>
      <c r="G1512" s="577"/>
      <c r="H1512" s="571"/>
      <c r="I1512" s="315">
        <f>SUBTOTAL(9,I1503:I1511)</f>
        <v>2105478</v>
      </c>
      <c r="J1512" s="315">
        <f>SUBTOTAL(9,J1503:J1511)</f>
        <v>0</v>
      </c>
      <c r="K1512" s="315">
        <f>SUBTOTAL(9,K1503:K1511)</f>
        <v>400000</v>
      </c>
      <c r="L1512" s="561">
        <f>SUBTOTAL(9,L1503:L1511)</f>
        <v>2505478</v>
      </c>
      <c r="M1512" s="476">
        <f>SUBTOTAL(9,M1503:M1511,$E1504:$E1504)</f>
        <v>2105478</v>
      </c>
      <c r="N1512" s="577"/>
      <c r="O1512" s="571"/>
      <c r="P1512" s="315">
        <f>SUBTOTAL(9,P1503:P1511)</f>
        <v>2105478</v>
      </c>
      <c r="Q1512" s="315">
        <f>SUBTOTAL(9,Q1503:Q1511)</f>
        <v>0</v>
      </c>
      <c r="R1512" s="315">
        <f>SUBTOTAL(9,R1503:R1511)</f>
        <v>400000</v>
      </c>
      <c r="S1512" s="561">
        <f>SUBTOTAL(9,S1503:S1511)</f>
        <v>2505478</v>
      </c>
      <c r="T1512" s="476">
        <f>SUBTOTAL(9,T1503:T1511,$E1504:$E1504)</f>
        <v>2105478</v>
      </c>
      <c r="U1512" s="386"/>
      <c r="V1512" s="477"/>
      <c r="W1512" s="315">
        <f>SUBTOTAL(9,W1503:W1511)</f>
        <v>2105478</v>
      </c>
      <c r="X1512" s="521">
        <f>SUBTOTAL(9,X1503:X1511)</f>
        <v>0</v>
      </c>
      <c r="Y1512" s="522"/>
      <c r="Z1512" s="534">
        <f>SUBTOTAL(9,Z1503:Z1511)</f>
        <v>400000</v>
      </c>
      <c r="AA1512" s="522">
        <f>SUBTOTAL(9,AA1503:AA1511)</f>
        <v>2505478</v>
      </c>
      <c r="AB1512" s="422">
        <f t="shared" si="945"/>
        <v>1503</v>
      </c>
    </row>
    <row r="1513" spans="1:54" s="1" customFormat="1" ht="15.6" thickTop="1">
      <c r="A1513" s="12">
        <f t="shared" si="941"/>
        <v>1504</v>
      </c>
      <c r="B1513" s="7"/>
      <c r="C1513" s="7"/>
      <c r="D1513" s="25"/>
      <c r="E1513" s="304"/>
      <c r="F1513" s="425"/>
      <c r="G1513" s="26"/>
      <c r="H1513" s="424"/>
      <c r="I1513" s="117">
        <f>SUM($E1513,F1513:H1513)</f>
        <v>0</v>
      </c>
      <c r="J1513" s="304"/>
      <c r="K1513" s="304"/>
      <c r="L1513" s="27">
        <f>SUM(I1513:K1513)</f>
        <v>0</v>
      </c>
      <c r="M1513" s="425"/>
      <c r="N1513" s="26"/>
      <c r="O1513" s="424"/>
      <c r="P1513" s="117">
        <f>SUM($E1513,M1513:O1513)</f>
        <v>0</v>
      </c>
      <c r="Q1513" s="304"/>
      <c r="R1513" s="304"/>
      <c r="S1513" s="27">
        <f>SUM(P1513:R1513)</f>
        <v>0</v>
      </c>
      <c r="T1513" s="425"/>
      <c r="U1513" s="26"/>
      <c r="V1513" s="424"/>
      <c r="W1513" s="117">
        <f>SUM($E1513,T1513:V1513)</f>
        <v>0</v>
      </c>
      <c r="X1513" s="426"/>
      <c r="Y1513" s="424"/>
      <c r="Z1513" s="304"/>
      <c r="AA1513" s="424">
        <f>SUM(W1513:Z1513)</f>
        <v>0</v>
      </c>
      <c r="AB1513" s="422">
        <f t="shared" si="945"/>
        <v>1504</v>
      </c>
    </row>
    <row r="1514" spans="1:54" customFormat="1">
      <c r="A1514" s="12">
        <f t="shared" si="941"/>
        <v>1505</v>
      </c>
      <c r="B1514" s="7" t="s">
        <v>335</v>
      </c>
      <c r="C1514" s="162" t="s">
        <v>336</v>
      </c>
      <c r="D1514" s="146" t="s">
        <v>337</v>
      </c>
      <c r="E1514" s="163">
        <v>3122331</v>
      </c>
      <c r="F1514" s="133"/>
      <c r="G1514" s="28"/>
      <c r="H1514" s="153"/>
      <c r="I1514" s="163">
        <f>SUM($E1514,F1514:H1514)</f>
        <v>3122331</v>
      </c>
      <c r="J1514" s="163"/>
      <c r="K1514" s="163"/>
      <c r="L1514" s="187">
        <f>SUM(I1514:K1514)</f>
        <v>3122331</v>
      </c>
      <c r="M1514" s="133"/>
      <c r="N1514" s="6"/>
      <c r="O1514" s="184"/>
      <c r="P1514" s="180">
        <f>SUM($E1514,M1514:O1514)</f>
        <v>3122331</v>
      </c>
      <c r="Q1514" s="180"/>
      <c r="R1514" s="180"/>
      <c r="S1514" s="188">
        <f>SUM(P1514:R1514)</f>
        <v>3122331</v>
      </c>
      <c r="T1514" s="133"/>
      <c r="U1514" s="6"/>
      <c r="V1514" s="184"/>
      <c r="W1514" s="180">
        <f>SUM($E1514,T1514:V1514)</f>
        <v>3122331</v>
      </c>
      <c r="X1514" s="321"/>
      <c r="Y1514" s="184"/>
      <c r="Z1514" s="180"/>
      <c r="AA1514" s="184">
        <f>SUM(W1514:Z1514)</f>
        <v>3122331</v>
      </c>
      <c r="AB1514" s="422">
        <f t="shared" si="945"/>
        <v>1505</v>
      </c>
    </row>
    <row r="1515" spans="1:54" s="154" customFormat="1">
      <c r="A1515" s="12">
        <f t="shared" si="941"/>
        <v>1506</v>
      </c>
      <c r="B1515" s="7"/>
      <c r="C1515" s="162"/>
      <c r="D1515" s="191" t="s">
        <v>434</v>
      </c>
      <c r="E1515" s="180"/>
      <c r="F1515" s="133"/>
      <c r="G1515" s="28"/>
      <c r="H1515" s="153"/>
      <c r="I1515" s="163">
        <f>SUM($E1515,F1515:H1515)</f>
        <v>0</v>
      </c>
      <c r="J1515" s="163"/>
      <c r="K1515" s="163"/>
      <c r="L1515" s="187">
        <f>SUM(I1515:K1515)</f>
        <v>0</v>
      </c>
      <c r="M1515" s="133"/>
      <c r="N1515" s="6"/>
      <c r="O1515" s="184"/>
      <c r="P1515" s="180">
        <f>SUM($E1515,M1515:O1515)</f>
        <v>0</v>
      </c>
      <c r="Q1515" s="180"/>
      <c r="R1515" s="180"/>
      <c r="S1515" s="188">
        <f>SUM(P1515:R1515)</f>
        <v>0</v>
      </c>
      <c r="T1515" s="133"/>
      <c r="U1515" s="6"/>
      <c r="V1515" s="184"/>
      <c r="W1515" s="180">
        <f>SUM($E1515,T1515:V1515)</f>
        <v>0</v>
      </c>
      <c r="X1515" s="321"/>
      <c r="Y1515" s="184"/>
      <c r="Z1515" s="180"/>
      <c r="AA1515" s="184">
        <f>SUM(W1515:Z1515)</f>
        <v>0</v>
      </c>
      <c r="AB1515" s="422">
        <f t="shared" si="945"/>
        <v>1506</v>
      </c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</row>
    <row r="1516" spans="1:54" customFormat="1">
      <c r="A1516" s="12">
        <f t="shared" si="941"/>
        <v>1507</v>
      </c>
      <c r="B1516" s="7"/>
      <c r="C1516" s="162"/>
      <c r="D1516" s="158" t="s">
        <v>852</v>
      </c>
      <c r="E1516" s="180"/>
      <c r="F1516" s="133"/>
      <c r="G1516" s="28"/>
      <c r="H1516" s="153"/>
      <c r="I1516" s="163">
        <f>SUM($E1516,F1516:H1516)</f>
        <v>0</v>
      </c>
      <c r="J1516" s="163"/>
      <c r="K1516" s="163"/>
      <c r="L1516" s="187">
        <f>SUM(I1516:K1516)</f>
        <v>0</v>
      </c>
      <c r="M1516" s="133">
        <v>250000</v>
      </c>
      <c r="N1516" s="6"/>
      <c r="O1516" s="184"/>
      <c r="P1516" s="180">
        <f>SUM($E1516,M1516:O1516)</f>
        <v>250000</v>
      </c>
      <c r="Q1516" s="180"/>
      <c r="R1516" s="180"/>
      <c r="S1516" s="188">
        <f>SUM(P1516:R1516)</f>
        <v>250000</v>
      </c>
      <c r="T1516" s="133">
        <v>250000</v>
      </c>
      <c r="U1516" s="6"/>
      <c r="V1516" s="184"/>
      <c r="W1516" s="180">
        <f>SUM($E1516,T1516:V1516)</f>
        <v>250000</v>
      </c>
      <c r="X1516" s="321"/>
      <c r="Y1516" s="184"/>
      <c r="Z1516" s="180"/>
      <c r="AA1516" s="184">
        <f>SUM(W1516:Z1516)</f>
        <v>250000</v>
      </c>
      <c r="AB1516" s="422">
        <f t="shared" si="945"/>
        <v>1507</v>
      </c>
    </row>
    <row r="1517" spans="1:54" s="1" customFormat="1">
      <c r="A1517" s="12">
        <f t="shared" si="941"/>
        <v>1508</v>
      </c>
      <c r="B1517" s="7"/>
      <c r="C1517" s="7"/>
      <c r="D1517" s="64"/>
      <c r="E1517" s="117"/>
      <c r="F1517" s="406"/>
      <c r="G1517" s="6"/>
      <c r="H1517" s="363"/>
      <c r="I1517" s="117">
        <f>SUM($E1517,F1517:H1517)</f>
        <v>0</v>
      </c>
      <c r="J1517" s="117"/>
      <c r="K1517" s="117"/>
      <c r="L1517" s="15">
        <f>SUM(I1517:K1517)</f>
        <v>0</v>
      </c>
      <c r="M1517" s="406"/>
      <c r="N1517" s="6"/>
      <c r="O1517" s="363"/>
      <c r="P1517" s="117">
        <f>SUM($E1517,M1517:O1517)</f>
        <v>0</v>
      </c>
      <c r="Q1517" s="117"/>
      <c r="R1517" s="117"/>
      <c r="S1517" s="15">
        <f>SUM(P1517:R1517)</f>
        <v>0</v>
      </c>
      <c r="T1517" s="406"/>
      <c r="U1517" s="6"/>
      <c r="V1517" s="363"/>
      <c r="W1517" s="117">
        <f>SUM($E1517,T1517:V1517)</f>
        <v>0</v>
      </c>
      <c r="X1517" s="111"/>
      <c r="Y1517" s="363"/>
      <c r="Z1517" s="117"/>
      <c r="AA1517" s="363">
        <f>SUM(W1517:Z1517)</f>
        <v>0</v>
      </c>
      <c r="AB1517" s="422">
        <f t="shared" si="945"/>
        <v>1508</v>
      </c>
    </row>
    <row r="1518" spans="1:54" s="1" customFormat="1">
      <c r="A1518" s="12">
        <f t="shared" si="941"/>
        <v>1509</v>
      </c>
      <c r="B1518" s="7"/>
      <c r="C1518" s="7"/>
      <c r="D1518" s="67" t="s">
        <v>40</v>
      </c>
      <c r="E1518" s="117"/>
      <c r="F1518" s="488">
        <f>SUBTOTAL(9,F1515:F1517)</f>
        <v>0</v>
      </c>
      <c r="G1518" s="55">
        <f t="shared" ref="G1518:L1518" si="972">SUBTOTAL(9,G1515:G1517)</f>
        <v>0</v>
      </c>
      <c r="H1518" s="285">
        <f t="shared" si="972"/>
        <v>0</v>
      </c>
      <c r="I1518" s="504">
        <f t="shared" si="972"/>
        <v>0</v>
      </c>
      <c r="J1518" s="504">
        <f t="shared" si="972"/>
        <v>0</v>
      </c>
      <c r="K1518" s="504">
        <f t="shared" si="972"/>
        <v>0</v>
      </c>
      <c r="L1518" s="56">
        <f t="shared" si="972"/>
        <v>0</v>
      </c>
      <c r="M1518" s="488">
        <f>SUBTOTAL(9,M1515:M1517)</f>
        <v>250000</v>
      </c>
      <c r="N1518" s="55">
        <f t="shared" ref="N1518:S1518" si="973">SUBTOTAL(9,N1515:N1517)</f>
        <v>0</v>
      </c>
      <c r="O1518" s="285">
        <f t="shared" si="973"/>
        <v>0</v>
      </c>
      <c r="P1518" s="504">
        <f t="shared" si="973"/>
        <v>250000</v>
      </c>
      <c r="Q1518" s="504">
        <f t="shared" si="973"/>
        <v>0</v>
      </c>
      <c r="R1518" s="504">
        <f t="shared" si="973"/>
        <v>0</v>
      </c>
      <c r="S1518" s="56">
        <f t="shared" si="973"/>
        <v>250000</v>
      </c>
      <c r="T1518" s="488">
        <f>SUBTOTAL(9,T1515:T1517)</f>
        <v>250000</v>
      </c>
      <c r="U1518" s="55">
        <f t="shared" ref="U1518:AA1518" si="974">SUBTOTAL(9,U1515:U1517)</f>
        <v>0</v>
      </c>
      <c r="V1518" s="285">
        <f t="shared" si="974"/>
        <v>0</v>
      </c>
      <c r="W1518" s="504">
        <f t="shared" si="974"/>
        <v>250000</v>
      </c>
      <c r="X1518" s="492">
        <f t="shared" si="974"/>
        <v>0</v>
      </c>
      <c r="Y1518" s="478"/>
      <c r="Z1518" s="504">
        <f t="shared" si="974"/>
        <v>0</v>
      </c>
      <c r="AA1518" s="478">
        <f t="shared" si="974"/>
        <v>250000</v>
      </c>
      <c r="AB1518" s="422">
        <f t="shared" si="945"/>
        <v>1509</v>
      </c>
    </row>
    <row r="1519" spans="1:54" s="1" customFormat="1" ht="15.6" thickBot="1">
      <c r="A1519" s="12">
        <f t="shared" si="941"/>
        <v>1510</v>
      </c>
      <c r="B1519" s="22"/>
      <c r="C1519" s="22"/>
      <c r="D1519" s="23" t="s">
        <v>338</v>
      </c>
      <c r="E1519" s="303"/>
      <c r="F1519" s="476">
        <f>SUBTOTAL(9,F1513:F1518,$E1514:$E1514)</f>
        <v>3122331</v>
      </c>
      <c r="G1519" s="577"/>
      <c r="H1519" s="571"/>
      <c r="I1519" s="315">
        <f>SUBTOTAL(9,I1513:I1518)</f>
        <v>3122331</v>
      </c>
      <c r="J1519" s="315">
        <f>SUBTOTAL(9,J1513:J1518)</f>
        <v>0</v>
      </c>
      <c r="K1519" s="315">
        <f>SUBTOTAL(9,K1513:K1518)</f>
        <v>0</v>
      </c>
      <c r="L1519" s="561">
        <f>SUBTOTAL(9,L1513:L1518)</f>
        <v>3122331</v>
      </c>
      <c r="M1519" s="476">
        <f>SUBTOTAL(9,M1513:M1518,$E1514:$E1514)</f>
        <v>3372331</v>
      </c>
      <c r="N1519" s="577"/>
      <c r="O1519" s="571"/>
      <c r="P1519" s="315">
        <f>SUBTOTAL(9,P1513:P1518)</f>
        <v>3372331</v>
      </c>
      <c r="Q1519" s="315">
        <f>SUBTOTAL(9,Q1513:Q1518)</f>
        <v>0</v>
      </c>
      <c r="R1519" s="315">
        <f>SUBTOTAL(9,R1513:R1518)</f>
        <v>0</v>
      </c>
      <c r="S1519" s="561">
        <f>SUBTOTAL(9,S1513:S1518)</f>
        <v>3372331</v>
      </c>
      <c r="T1519" s="476">
        <f>SUBTOTAL(9,T1513:T1518,$E1514:$E1514)</f>
        <v>3372331</v>
      </c>
      <c r="U1519" s="386"/>
      <c r="V1519" s="477"/>
      <c r="W1519" s="315">
        <f>SUBTOTAL(9,W1513:W1518)</f>
        <v>3372331</v>
      </c>
      <c r="X1519" s="521">
        <f>SUBTOTAL(9,X1513:X1518)</f>
        <v>0</v>
      </c>
      <c r="Y1519" s="522"/>
      <c r="Z1519" s="534">
        <f>SUBTOTAL(9,Z1513:Z1518)</f>
        <v>0</v>
      </c>
      <c r="AA1519" s="522">
        <f>SUBTOTAL(9,AA1513:AA1518)</f>
        <v>3372331</v>
      </c>
      <c r="AB1519" s="422">
        <f t="shared" si="945"/>
        <v>1510</v>
      </c>
    </row>
    <row r="1520" spans="1:54" s="1" customFormat="1" ht="15.6" thickTop="1">
      <c r="A1520" s="12">
        <f t="shared" si="941"/>
        <v>1511</v>
      </c>
      <c r="B1520" s="7"/>
      <c r="C1520" s="7"/>
      <c r="D1520" s="25"/>
      <c r="E1520" s="304"/>
      <c r="F1520" s="425"/>
      <c r="G1520" s="26"/>
      <c r="H1520" s="424"/>
      <c r="I1520" s="117">
        <f t="shared" ref="I1520:I1527" si="975">SUM($E1520,F1520:H1520)</f>
        <v>0</v>
      </c>
      <c r="J1520" s="304"/>
      <c r="K1520" s="304"/>
      <c r="L1520" s="27">
        <f t="shared" ref="L1520:L1527" si="976">SUM(I1520:K1520)</f>
        <v>0</v>
      </c>
      <c r="M1520" s="425"/>
      <c r="N1520" s="26"/>
      <c r="O1520" s="424"/>
      <c r="P1520" s="117">
        <f t="shared" ref="P1520:P1527" si="977">SUM($E1520,M1520:O1520)</f>
        <v>0</v>
      </c>
      <c r="Q1520" s="304"/>
      <c r="R1520" s="304"/>
      <c r="S1520" s="27">
        <f t="shared" ref="S1520:S1527" si="978">SUM(P1520:R1520)</f>
        <v>0</v>
      </c>
      <c r="T1520" s="425"/>
      <c r="U1520" s="26"/>
      <c r="V1520" s="424"/>
      <c r="W1520" s="117">
        <f t="shared" ref="W1520:W1527" si="979">SUM($E1520,T1520:V1520)</f>
        <v>0</v>
      </c>
      <c r="X1520" s="426"/>
      <c r="Y1520" s="424"/>
      <c r="Z1520" s="304"/>
      <c r="AA1520" s="424">
        <f t="shared" ref="AA1520:AA1527" si="980">SUM(W1520:Z1520)</f>
        <v>0</v>
      </c>
      <c r="AB1520" s="422">
        <f t="shared" si="945"/>
        <v>1511</v>
      </c>
    </row>
    <row r="1521" spans="1:54" customFormat="1">
      <c r="A1521" s="12">
        <f t="shared" si="941"/>
        <v>1512</v>
      </c>
      <c r="B1521" s="7" t="s">
        <v>339</v>
      </c>
      <c r="C1521" s="162" t="s">
        <v>340</v>
      </c>
      <c r="D1521" s="146" t="s">
        <v>341</v>
      </c>
      <c r="E1521" s="163">
        <v>333868</v>
      </c>
      <c r="F1521" s="133"/>
      <c r="G1521" s="28"/>
      <c r="H1521" s="153"/>
      <c r="I1521" s="163">
        <f t="shared" si="975"/>
        <v>333868</v>
      </c>
      <c r="J1521" s="163"/>
      <c r="K1521" s="163">
        <v>200000</v>
      </c>
      <c r="L1521" s="187">
        <f t="shared" si="976"/>
        <v>533868</v>
      </c>
      <c r="M1521" s="133"/>
      <c r="N1521" s="6"/>
      <c r="O1521" s="184"/>
      <c r="P1521" s="180">
        <f t="shared" si="977"/>
        <v>333868</v>
      </c>
      <c r="Q1521" s="180"/>
      <c r="R1521" s="163">
        <v>200000</v>
      </c>
      <c r="S1521" s="188">
        <f t="shared" si="978"/>
        <v>533868</v>
      </c>
      <c r="T1521" s="133"/>
      <c r="U1521" s="6"/>
      <c r="V1521" s="184"/>
      <c r="W1521" s="180">
        <f t="shared" si="979"/>
        <v>333868</v>
      </c>
      <c r="X1521" s="321"/>
      <c r="Y1521" s="184"/>
      <c r="Z1521" s="163">
        <v>200000</v>
      </c>
      <c r="AA1521" s="184">
        <f t="shared" si="980"/>
        <v>533868</v>
      </c>
      <c r="AB1521" s="422">
        <f t="shared" si="945"/>
        <v>1512</v>
      </c>
    </row>
    <row r="1522" spans="1:54" s="1" customFormat="1">
      <c r="A1522" s="12">
        <f t="shared" si="941"/>
        <v>1513</v>
      </c>
      <c r="B1522" s="7"/>
      <c r="C1522" s="7"/>
      <c r="D1522" s="32" t="s">
        <v>61</v>
      </c>
      <c r="E1522" s="117"/>
      <c r="F1522" s="406"/>
      <c r="G1522" s="6"/>
      <c r="H1522" s="363"/>
      <c r="I1522" s="117">
        <f t="shared" si="975"/>
        <v>0</v>
      </c>
      <c r="J1522" s="117"/>
      <c r="K1522" s="117"/>
      <c r="L1522" s="15">
        <f t="shared" si="976"/>
        <v>0</v>
      </c>
      <c r="M1522" s="406"/>
      <c r="N1522" s="6"/>
      <c r="O1522" s="363"/>
      <c r="P1522" s="117">
        <f t="shared" si="977"/>
        <v>0</v>
      </c>
      <c r="Q1522" s="117"/>
      <c r="R1522" s="117"/>
      <c r="S1522" s="15">
        <f t="shared" si="978"/>
        <v>0</v>
      </c>
      <c r="T1522" s="406"/>
      <c r="U1522" s="6"/>
      <c r="V1522" s="363"/>
      <c r="W1522" s="117">
        <f t="shared" si="979"/>
        <v>0</v>
      </c>
      <c r="X1522" s="111"/>
      <c r="Y1522" s="363"/>
      <c r="Z1522" s="117"/>
      <c r="AA1522" s="363">
        <f t="shared" si="980"/>
        <v>0</v>
      </c>
      <c r="AB1522" s="422">
        <f t="shared" si="945"/>
        <v>1513</v>
      </c>
    </row>
    <row r="1523" spans="1:54" s="1" customFormat="1">
      <c r="A1523" s="12">
        <f t="shared" si="941"/>
        <v>1514</v>
      </c>
      <c r="B1523" s="7"/>
      <c r="C1523" s="7"/>
      <c r="D1523" s="32"/>
      <c r="E1523" s="117"/>
      <c r="F1523" s="406"/>
      <c r="G1523" s="6"/>
      <c r="H1523" s="363"/>
      <c r="I1523" s="117"/>
      <c r="J1523" s="117"/>
      <c r="K1523" s="117"/>
      <c r="L1523" s="15"/>
      <c r="M1523" s="406"/>
      <c r="N1523" s="6"/>
      <c r="O1523" s="363"/>
      <c r="P1523" s="117"/>
      <c r="Q1523" s="117"/>
      <c r="R1523" s="117"/>
      <c r="S1523" s="15"/>
      <c r="T1523" s="406"/>
      <c r="U1523" s="6"/>
      <c r="V1523" s="363"/>
      <c r="W1523" s="117">
        <f t="shared" si="979"/>
        <v>0</v>
      </c>
      <c r="X1523" s="111"/>
      <c r="Y1523" s="363"/>
      <c r="Z1523" s="117"/>
      <c r="AA1523" s="363">
        <f t="shared" si="980"/>
        <v>0</v>
      </c>
      <c r="AB1523" s="422">
        <f t="shared" si="945"/>
        <v>1514</v>
      </c>
    </row>
    <row r="1524" spans="1:54" s="1" customFormat="1">
      <c r="A1524" s="12">
        <f t="shared" si="941"/>
        <v>1515</v>
      </c>
      <c r="B1524" s="7"/>
      <c r="C1524" s="7"/>
      <c r="D1524" s="54"/>
      <c r="E1524" s="314"/>
      <c r="F1524" s="110"/>
      <c r="G1524" s="57"/>
      <c r="H1524" s="489"/>
      <c r="I1524" s="117">
        <f t="shared" si="975"/>
        <v>0</v>
      </c>
      <c r="J1524" s="314"/>
      <c r="K1524" s="314"/>
      <c r="L1524" s="15">
        <f t="shared" si="976"/>
        <v>0</v>
      </c>
      <c r="M1524" s="110"/>
      <c r="N1524" s="57"/>
      <c r="O1524" s="489"/>
      <c r="P1524" s="117">
        <f t="shared" si="977"/>
        <v>0</v>
      </c>
      <c r="Q1524" s="314"/>
      <c r="R1524" s="314"/>
      <c r="S1524" s="15">
        <f t="shared" si="978"/>
        <v>0</v>
      </c>
      <c r="T1524" s="110"/>
      <c r="U1524" s="57"/>
      <c r="V1524" s="489"/>
      <c r="W1524" s="117">
        <f t="shared" si="979"/>
        <v>0</v>
      </c>
      <c r="X1524" s="520"/>
      <c r="Y1524" s="489"/>
      <c r="Z1524" s="314"/>
      <c r="AA1524" s="363">
        <f t="shared" si="980"/>
        <v>0</v>
      </c>
      <c r="AB1524" s="422">
        <f t="shared" si="945"/>
        <v>1515</v>
      </c>
    </row>
    <row r="1525" spans="1:54" s="1" customFormat="1">
      <c r="A1525" s="12">
        <f t="shared" si="941"/>
        <v>1516</v>
      </c>
      <c r="B1525" s="7"/>
      <c r="C1525" s="7"/>
      <c r="D1525" s="78" t="s">
        <v>123</v>
      </c>
      <c r="E1525" s="314"/>
      <c r="F1525" s="110"/>
      <c r="G1525" s="57"/>
      <c r="H1525" s="489"/>
      <c r="I1525" s="117">
        <f t="shared" si="975"/>
        <v>0</v>
      </c>
      <c r="J1525" s="314"/>
      <c r="K1525" s="314"/>
      <c r="L1525" s="15">
        <f t="shared" si="976"/>
        <v>0</v>
      </c>
      <c r="M1525" s="110"/>
      <c r="N1525" s="57"/>
      <c r="O1525" s="489"/>
      <c r="P1525" s="117">
        <f t="shared" si="977"/>
        <v>0</v>
      </c>
      <c r="Q1525" s="314"/>
      <c r="R1525" s="314"/>
      <c r="S1525" s="15">
        <f t="shared" si="978"/>
        <v>0</v>
      </c>
      <c r="T1525" s="110"/>
      <c r="U1525" s="57"/>
      <c r="V1525" s="489"/>
      <c r="W1525" s="117">
        <f t="shared" si="979"/>
        <v>0</v>
      </c>
      <c r="X1525" s="520"/>
      <c r="Y1525" s="489"/>
      <c r="Z1525" s="314"/>
      <c r="AA1525" s="363">
        <f t="shared" si="980"/>
        <v>0</v>
      </c>
      <c r="AB1525" s="422">
        <f t="shared" si="945"/>
        <v>1516</v>
      </c>
    </row>
    <row r="1526" spans="1:54" s="1" customFormat="1">
      <c r="A1526" s="12">
        <f t="shared" si="941"/>
        <v>1517</v>
      </c>
      <c r="B1526" s="7"/>
      <c r="C1526" s="7"/>
      <c r="D1526" s="78"/>
      <c r="E1526" s="314"/>
      <c r="F1526" s="110"/>
      <c r="G1526" s="57"/>
      <c r="H1526" s="489"/>
      <c r="I1526" s="117"/>
      <c r="J1526" s="314"/>
      <c r="K1526" s="314"/>
      <c r="L1526" s="15"/>
      <c r="M1526" s="110"/>
      <c r="N1526" s="57"/>
      <c r="O1526" s="489"/>
      <c r="P1526" s="117"/>
      <c r="Q1526" s="314"/>
      <c r="R1526" s="314"/>
      <c r="S1526" s="15"/>
      <c r="T1526" s="110"/>
      <c r="U1526" s="57"/>
      <c r="V1526" s="489"/>
      <c r="W1526" s="117">
        <f t="shared" si="979"/>
        <v>0</v>
      </c>
      <c r="X1526" s="520"/>
      <c r="Y1526" s="489"/>
      <c r="Z1526" s="314"/>
      <c r="AA1526" s="363">
        <f t="shared" si="980"/>
        <v>0</v>
      </c>
      <c r="AB1526" s="422">
        <f t="shared" si="945"/>
        <v>1517</v>
      </c>
    </row>
    <row r="1527" spans="1:54" s="1" customFormat="1">
      <c r="A1527" s="12">
        <f t="shared" si="941"/>
        <v>1518</v>
      </c>
      <c r="B1527" s="7"/>
      <c r="C1527" s="7"/>
      <c r="D1527" s="79"/>
      <c r="E1527" s="314"/>
      <c r="F1527" s="110"/>
      <c r="G1527" s="57"/>
      <c r="H1527" s="489"/>
      <c r="I1527" s="117">
        <f t="shared" si="975"/>
        <v>0</v>
      </c>
      <c r="J1527" s="314"/>
      <c r="K1527" s="314"/>
      <c r="L1527" s="15">
        <f t="shared" si="976"/>
        <v>0</v>
      </c>
      <c r="M1527" s="110"/>
      <c r="N1527" s="57"/>
      <c r="O1527" s="489"/>
      <c r="P1527" s="117">
        <f t="shared" si="977"/>
        <v>0</v>
      </c>
      <c r="Q1527" s="314"/>
      <c r="R1527" s="314"/>
      <c r="S1527" s="15">
        <f t="shared" si="978"/>
        <v>0</v>
      </c>
      <c r="T1527" s="110"/>
      <c r="U1527" s="57"/>
      <c r="V1527" s="489"/>
      <c r="W1527" s="117">
        <f t="shared" si="979"/>
        <v>0</v>
      </c>
      <c r="X1527" s="520"/>
      <c r="Y1527" s="489"/>
      <c r="Z1527" s="314"/>
      <c r="AA1527" s="363">
        <f t="shared" si="980"/>
        <v>0</v>
      </c>
      <c r="AB1527" s="422">
        <f t="shared" si="945"/>
        <v>1518</v>
      </c>
    </row>
    <row r="1528" spans="1:54" s="1" customFormat="1">
      <c r="A1528" s="12">
        <f t="shared" si="941"/>
        <v>1519</v>
      </c>
      <c r="B1528" s="7"/>
      <c r="C1528" s="7"/>
      <c r="D1528" s="54" t="s">
        <v>40</v>
      </c>
      <c r="E1528" s="314"/>
      <c r="F1528" s="488">
        <f t="shared" ref="F1528:L1528" si="981">SUBTOTAL(9,F1522:F1527)</f>
        <v>0</v>
      </c>
      <c r="G1528" s="55">
        <f t="shared" si="981"/>
        <v>0</v>
      </c>
      <c r="H1528" s="285">
        <f t="shared" si="981"/>
        <v>0</v>
      </c>
      <c r="I1528" s="504">
        <f t="shared" si="981"/>
        <v>0</v>
      </c>
      <c r="J1528" s="504">
        <f t="shared" si="981"/>
        <v>0</v>
      </c>
      <c r="K1528" s="504">
        <f t="shared" si="981"/>
        <v>0</v>
      </c>
      <c r="L1528" s="56">
        <f t="shared" si="981"/>
        <v>0</v>
      </c>
      <c r="M1528" s="488">
        <f t="shared" ref="M1528:S1528" si="982">SUBTOTAL(9,M1522:M1527)</f>
        <v>0</v>
      </c>
      <c r="N1528" s="55">
        <f t="shared" si="982"/>
        <v>0</v>
      </c>
      <c r="O1528" s="285">
        <f t="shared" si="982"/>
        <v>0</v>
      </c>
      <c r="P1528" s="504">
        <f t="shared" si="982"/>
        <v>0</v>
      </c>
      <c r="Q1528" s="504">
        <f t="shared" si="982"/>
        <v>0</v>
      </c>
      <c r="R1528" s="504">
        <f t="shared" si="982"/>
        <v>0</v>
      </c>
      <c r="S1528" s="56">
        <f t="shared" si="982"/>
        <v>0</v>
      </c>
      <c r="T1528" s="488">
        <f t="shared" ref="T1528:AA1528" si="983">SUBTOTAL(9,T1522:T1527)</f>
        <v>0</v>
      </c>
      <c r="U1528" s="55">
        <f t="shared" si="983"/>
        <v>0</v>
      </c>
      <c r="V1528" s="285">
        <f t="shared" si="983"/>
        <v>0</v>
      </c>
      <c r="W1528" s="504">
        <f t="shared" si="983"/>
        <v>0</v>
      </c>
      <c r="X1528" s="492">
        <f t="shared" si="983"/>
        <v>0</v>
      </c>
      <c r="Y1528" s="478"/>
      <c r="Z1528" s="504">
        <f t="shared" si="983"/>
        <v>0</v>
      </c>
      <c r="AA1528" s="478">
        <f t="shared" si="983"/>
        <v>0</v>
      </c>
      <c r="AB1528" s="422">
        <f t="shared" si="945"/>
        <v>1519</v>
      </c>
    </row>
    <row r="1529" spans="1:54" s="1" customFormat="1" ht="15.6" thickBot="1">
      <c r="A1529" s="12">
        <f t="shared" si="941"/>
        <v>1520</v>
      </c>
      <c r="B1529" s="22"/>
      <c r="C1529" s="22"/>
      <c r="D1529" s="23" t="s">
        <v>342</v>
      </c>
      <c r="E1529" s="303"/>
      <c r="F1529" s="476">
        <f>SUBTOTAL(9,F1520:F1528,$E1521:$E1521)</f>
        <v>333868</v>
      </c>
      <c r="G1529" s="577"/>
      <c r="H1529" s="571"/>
      <c r="I1529" s="315">
        <f>SUBTOTAL(9,I1520:I1528)</f>
        <v>333868</v>
      </c>
      <c r="J1529" s="315">
        <f>SUBTOTAL(9,J1520:J1528)</f>
        <v>0</v>
      </c>
      <c r="K1529" s="315">
        <f>SUBTOTAL(9,K1520:K1528)</f>
        <v>200000</v>
      </c>
      <c r="L1529" s="561">
        <f>SUBTOTAL(9,L1520:L1528)</f>
        <v>533868</v>
      </c>
      <c r="M1529" s="476">
        <f>SUBTOTAL(9,M1520:M1528,$E1521:$E1521)</f>
        <v>333868</v>
      </c>
      <c r="N1529" s="577"/>
      <c r="O1529" s="571"/>
      <c r="P1529" s="315">
        <f>SUBTOTAL(9,P1520:P1528)</f>
        <v>333868</v>
      </c>
      <c r="Q1529" s="315">
        <f>SUBTOTAL(9,Q1520:Q1528)</f>
        <v>0</v>
      </c>
      <c r="R1529" s="315">
        <f>SUBTOTAL(9,R1520:R1528)</f>
        <v>200000</v>
      </c>
      <c r="S1529" s="561">
        <f>SUBTOTAL(9,S1520:S1528)</f>
        <v>533868</v>
      </c>
      <c r="T1529" s="476">
        <f>SUBTOTAL(9,T1520:T1528,$E1521:$E1521)</f>
        <v>333868</v>
      </c>
      <c r="U1529" s="386"/>
      <c r="V1529" s="477"/>
      <c r="W1529" s="315">
        <f>SUBTOTAL(9,W1520:W1528)</f>
        <v>333868</v>
      </c>
      <c r="X1529" s="521">
        <f>SUBTOTAL(9,X1520:X1528)</f>
        <v>0</v>
      </c>
      <c r="Y1529" s="522"/>
      <c r="Z1529" s="534">
        <f>SUBTOTAL(9,Z1520:Z1528)</f>
        <v>200000</v>
      </c>
      <c r="AA1529" s="522">
        <f>SUBTOTAL(9,AA1520:AA1528)</f>
        <v>533868</v>
      </c>
      <c r="AB1529" s="422">
        <f t="shared" si="945"/>
        <v>1520</v>
      </c>
    </row>
    <row r="1530" spans="1:54" s="1" customFormat="1" ht="15.6" thickTop="1">
      <c r="A1530" s="12">
        <f t="shared" si="941"/>
        <v>1521</v>
      </c>
      <c r="B1530" s="7"/>
      <c r="C1530" s="7"/>
      <c r="D1530" s="25"/>
      <c r="E1530" s="304"/>
      <c r="F1530" s="425"/>
      <c r="G1530" s="26"/>
      <c r="H1530" s="424"/>
      <c r="I1530" s="117">
        <f>SUM($E1530,F1530:H1530)</f>
        <v>0</v>
      </c>
      <c r="J1530" s="304"/>
      <c r="K1530" s="304"/>
      <c r="L1530" s="27">
        <f>SUM(I1530:K1530)</f>
        <v>0</v>
      </c>
      <c r="M1530" s="425"/>
      <c r="N1530" s="26"/>
      <c r="O1530" s="424"/>
      <c r="P1530" s="117">
        <f>SUM($E1530,M1530:O1530)</f>
        <v>0</v>
      </c>
      <c r="Q1530" s="304"/>
      <c r="R1530" s="304"/>
      <c r="S1530" s="27">
        <f>SUM(P1530:R1530)</f>
        <v>0</v>
      </c>
      <c r="T1530" s="425"/>
      <c r="U1530" s="26"/>
      <c r="V1530" s="424"/>
      <c r="W1530" s="117">
        <f t="shared" ref="W1530:W1547" si="984">SUM($E1530,T1530:V1530)</f>
        <v>0</v>
      </c>
      <c r="X1530" s="426"/>
      <c r="Y1530" s="424"/>
      <c r="Z1530" s="304"/>
      <c r="AA1530" s="424">
        <f t="shared" ref="AA1530:AA1547" si="985">SUM(W1530:Z1530)</f>
        <v>0</v>
      </c>
      <c r="AB1530" s="422">
        <f t="shared" si="945"/>
        <v>1521</v>
      </c>
    </row>
    <row r="1531" spans="1:54" customFormat="1">
      <c r="A1531" s="12">
        <f t="shared" si="941"/>
        <v>1522</v>
      </c>
      <c r="B1531" s="7" t="s">
        <v>401</v>
      </c>
      <c r="C1531" s="162">
        <v>93</v>
      </c>
      <c r="D1531" s="146" t="s">
        <v>402</v>
      </c>
      <c r="E1531" s="163">
        <v>60808843</v>
      </c>
      <c r="F1531" s="133"/>
      <c r="G1531" s="28"/>
      <c r="H1531" s="153"/>
      <c r="I1531" s="163">
        <f>SUM($E1531,F1531:H1531)</f>
        <v>60808843</v>
      </c>
      <c r="J1531" s="163">
        <v>162237600</v>
      </c>
      <c r="K1531" s="163">
        <v>146468300</v>
      </c>
      <c r="L1531" s="187">
        <f>SUM(I1531:K1531)</f>
        <v>369514743</v>
      </c>
      <c r="M1531" s="133"/>
      <c r="N1531" s="6"/>
      <c r="O1531" s="184"/>
      <c r="P1531" s="180">
        <f>SUM($E1531,M1531:O1531)</f>
        <v>60808843</v>
      </c>
      <c r="Q1531" s="163">
        <v>162237600</v>
      </c>
      <c r="R1531" s="163">
        <v>146468300</v>
      </c>
      <c r="S1531" s="188">
        <f>SUM(P1531:R1531)</f>
        <v>369514743</v>
      </c>
      <c r="T1531" s="133"/>
      <c r="U1531" s="6"/>
      <c r="V1531" s="184"/>
      <c r="W1531" s="180">
        <f t="shared" si="984"/>
        <v>60808843</v>
      </c>
      <c r="X1531" s="149">
        <v>162237600</v>
      </c>
      <c r="Y1531" s="153"/>
      <c r="Z1531" s="163">
        <v>146468300</v>
      </c>
      <c r="AA1531" s="184">
        <f t="shared" si="985"/>
        <v>369514743</v>
      </c>
      <c r="AB1531" s="422">
        <f t="shared" si="945"/>
        <v>1522</v>
      </c>
    </row>
    <row r="1532" spans="1:54" customFormat="1">
      <c r="A1532" s="12">
        <f t="shared" si="941"/>
        <v>1523</v>
      </c>
      <c r="B1532" s="7"/>
      <c r="C1532" s="162"/>
      <c r="D1532" s="191" t="s">
        <v>434</v>
      </c>
      <c r="E1532" s="180"/>
      <c r="F1532" s="133"/>
      <c r="G1532" s="28"/>
      <c r="H1532" s="153"/>
      <c r="I1532" s="163">
        <f>SUM($E1532,F1532:H1532)</f>
        <v>0</v>
      </c>
      <c r="J1532" s="163"/>
      <c r="K1532" s="163"/>
      <c r="L1532" s="187">
        <f>SUM(I1532:K1532)</f>
        <v>0</v>
      </c>
      <c r="M1532" s="133"/>
      <c r="N1532" s="6"/>
      <c r="O1532" s="184"/>
      <c r="P1532" s="180">
        <f>SUM($E1532,M1532:O1532)</f>
        <v>0</v>
      </c>
      <c r="Q1532" s="180"/>
      <c r="R1532" s="180"/>
      <c r="S1532" s="188">
        <f>SUM(P1532:R1532)</f>
        <v>0</v>
      </c>
      <c r="T1532" s="133"/>
      <c r="U1532" s="6"/>
      <c r="V1532" s="184"/>
      <c r="W1532" s="180">
        <f t="shared" si="984"/>
        <v>0</v>
      </c>
      <c r="X1532" s="321"/>
      <c r="Y1532" s="184"/>
      <c r="Z1532" s="180"/>
      <c r="AA1532" s="184">
        <f t="shared" si="985"/>
        <v>0</v>
      </c>
      <c r="AB1532" s="422">
        <f t="shared" si="945"/>
        <v>1523</v>
      </c>
    </row>
    <row r="1533" spans="1:54" s="154" customFormat="1">
      <c r="A1533" s="12">
        <f t="shared" si="941"/>
        <v>1524</v>
      </c>
      <c r="B1533" s="7"/>
      <c r="C1533" s="162"/>
      <c r="D1533" s="158" t="s">
        <v>856</v>
      </c>
      <c r="E1533" s="163"/>
      <c r="F1533" s="132">
        <v>1512000</v>
      </c>
      <c r="G1533" s="129"/>
      <c r="H1533" s="153"/>
      <c r="I1533" s="163">
        <f>SUM($E1533,F1533:H1533)</f>
        <v>1512000</v>
      </c>
      <c r="J1533" s="163"/>
      <c r="K1533" s="163"/>
      <c r="L1533" s="187">
        <f>SUM(I1533:K1533)</f>
        <v>1512000</v>
      </c>
      <c r="M1533" s="133">
        <v>1512000</v>
      </c>
      <c r="N1533" s="28"/>
      <c r="O1533" s="184"/>
      <c r="P1533" s="180">
        <f>SUM($E1533,M1533:O1533)</f>
        <v>1512000</v>
      </c>
      <c r="Q1533" s="180"/>
      <c r="R1533" s="180"/>
      <c r="S1533" s="188">
        <f>SUM(P1533:R1533)</f>
        <v>1512000</v>
      </c>
      <c r="T1533" s="133">
        <v>1512000</v>
      </c>
      <c r="U1533" s="28"/>
      <c r="V1533" s="184"/>
      <c r="W1533" s="180">
        <f t="shared" si="984"/>
        <v>1512000</v>
      </c>
      <c r="X1533" s="321"/>
      <c r="Y1533" s="184"/>
      <c r="Z1533" s="180"/>
      <c r="AA1533" s="184">
        <f t="shared" si="985"/>
        <v>1512000</v>
      </c>
      <c r="AB1533" s="422">
        <f t="shared" si="945"/>
        <v>1524</v>
      </c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</row>
    <row r="1534" spans="1:54" customFormat="1">
      <c r="A1534" s="12">
        <f t="shared" si="941"/>
        <v>1525</v>
      </c>
      <c r="B1534" s="7"/>
      <c r="C1534" s="162"/>
      <c r="D1534" s="158" t="s">
        <v>857</v>
      </c>
      <c r="E1534" s="163"/>
      <c r="F1534" s="132">
        <v>2517596</v>
      </c>
      <c r="G1534" s="129">
        <v>8169184</v>
      </c>
      <c r="H1534" s="153"/>
      <c r="I1534" s="163">
        <f>SUM($E1534,F1534:H1534)</f>
        <v>10686780</v>
      </c>
      <c r="J1534" s="163"/>
      <c r="K1534" s="163"/>
      <c r="L1534" s="187">
        <f>SUM(I1534:K1534)</f>
        <v>10686780</v>
      </c>
      <c r="M1534" s="133">
        <v>2517596</v>
      </c>
      <c r="N1534" s="28">
        <v>8169184</v>
      </c>
      <c r="O1534" s="153"/>
      <c r="P1534" s="180">
        <f>SUM($E1534,M1534:O1534)</f>
        <v>10686780</v>
      </c>
      <c r="Q1534" s="180"/>
      <c r="R1534" s="180"/>
      <c r="S1534" s="188">
        <f>SUM(P1534:R1534)</f>
        <v>10686780</v>
      </c>
      <c r="T1534" s="133">
        <v>2517596</v>
      </c>
      <c r="U1534" s="28">
        <v>8169184</v>
      </c>
      <c r="V1534" s="153"/>
      <c r="W1534" s="180">
        <f t="shared" si="984"/>
        <v>10686780</v>
      </c>
      <c r="X1534" s="321"/>
      <c r="Y1534" s="184"/>
      <c r="Z1534" s="180"/>
      <c r="AA1534" s="184">
        <f t="shared" si="985"/>
        <v>10686780</v>
      </c>
      <c r="AB1534" s="422">
        <f t="shared" si="945"/>
        <v>1525</v>
      </c>
    </row>
    <row r="1535" spans="1:54" customFormat="1">
      <c r="A1535" s="12">
        <f t="shared" si="941"/>
        <v>1526</v>
      </c>
      <c r="B1535" s="7"/>
      <c r="C1535" s="162"/>
      <c r="D1535" s="158" t="s">
        <v>858</v>
      </c>
      <c r="E1535" s="163"/>
      <c r="F1535" s="132">
        <v>7000000</v>
      </c>
      <c r="G1535" s="129"/>
      <c r="H1535" s="153"/>
      <c r="I1535" s="163">
        <f t="shared" ref="I1535:I1544" si="986">SUM($E1535,F1535:H1535)</f>
        <v>7000000</v>
      </c>
      <c r="J1535" s="163"/>
      <c r="K1535" s="163"/>
      <c r="L1535" s="187">
        <f t="shared" ref="L1535:L1544" si="987">SUM(I1535:K1535)</f>
        <v>7000000</v>
      </c>
      <c r="M1535" s="133">
        <v>5000000</v>
      </c>
      <c r="N1535" s="28"/>
      <c r="O1535" s="153"/>
      <c r="P1535" s="180">
        <f t="shared" ref="P1535:P1546" si="988">SUM($E1535,M1535:O1535)</f>
        <v>5000000</v>
      </c>
      <c r="Q1535" s="180"/>
      <c r="R1535" s="180"/>
      <c r="S1535" s="188">
        <f t="shared" ref="S1535:S1544" si="989">SUM(P1535:R1535)</f>
        <v>5000000</v>
      </c>
      <c r="T1535" s="133">
        <v>5000000</v>
      </c>
      <c r="U1535" s="28"/>
      <c r="V1535" s="153"/>
      <c r="W1535" s="180">
        <f t="shared" si="984"/>
        <v>5000000</v>
      </c>
      <c r="X1535" s="321"/>
      <c r="Y1535" s="184"/>
      <c r="Z1535" s="180"/>
      <c r="AA1535" s="184">
        <f t="shared" si="985"/>
        <v>5000000</v>
      </c>
      <c r="AB1535" s="422">
        <f t="shared" si="945"/>
        <v>1526</v>
      </c>
    </row>
    <row r="1536" spans="1:54" customFormat="1">
      <c r="A1536" s="12">
        <f t="shared" si="941"/>
        <v>1527</v>
      </c>
      <c r="B1536" s="7"/>
      <c r="C1536" s="162"/>
      <c r="D1536" s="158" t="s">
        <v>859</v>
      </c>
      <c r="E1536" s="180"/>
      <c r="F1536" s="133"/>
      <c r="G1536" s="28"/>
      <c r="H1536" s="153"/>
      <c r="I1536" s="163">
        <f t="shared" si="986"/>
        <v>0</v>
      </c>
      <c r="J1536" s="163"/>
      <c r="K1536" s="163"/>
      <c r="L1536" s="187">
        <f t="shared" si="987"/>
        <v>0</v>
      </c>
      <c r="M1536" s="133">
        <v>350000</v>
      </c>
      <c r="N1536" s="28"/>
      <c r="O1536" s="153"/>
      <c r="P1536" s="180">
        <f t="shared" si="988"/>
        <v>350000</v>
      </c>
      <c r="Q1536" s="180"/>
      <c r="R1536" s="180"/>
      <c r="S1536" s="188">
        <f t="shared" si="989"/>
        <v>350000</v>
      </c>
      <c r="T1536" s="133">
        <v>350000</v>
      </c>
      <c r="U1536" s="28"/>
      <c r="V1536" s="153"/>
      <c r="W1536" s="180">
        <f t="shared" si="984"/>
        <v>350000</v>
      </c>
      <c r="X1536" s="321"/>
      <c r="Y1536" s="184"/>
      <c r="Z1536" s="180"/>
      <c r="AA1536" s="184">
        <f t="shared" si="985"/>
        <v>350000</v>
      </c>
      <c r="AB1536" s="422">
        <f t="shared" si="945"/>
        <v>1527</v>
      </c>
    </row>
    <row r="1537" spans="1:28" customFormat="1">
      <c r="A1537" s="12">
        <f t="shared" si="941"/>
        <v>1528</v>
      </c>
      <c r="B1537" s="7"/>
      <c r="C1537" s="162"/>
      <c r="D1537" s="158" t="s">
        <v>944</v>
      </c>
      <c r="E1537" s="180"/>
      <c r="F1537" s="133"/>
      <c r="G1537" s="28"/>
      <c r="H1537" s="153"/>
      <c r="I1537" s="163">
        <f t="shared" ref="I1537" si="990">SUM($E1537,F1537:H1537)</f>
        <v>0</v>
      </c>
      <c r="J1537" s="163"/>
      <c r="K1537" s="163"/>
      <c r="L1537" s="187">
        <f t="shared" ref="L1537" si="991">SUM(I1537:K1537)</f>
        <v>0</v>
      </c>
      <c r="M1537" s="133">
        <v>350000</v>
      </c>
      <c r="N1537" s="28"/>
      <c r="O1537" s="153"/>
      <c r="P1537" s="180">
        <f t="shared" ref="P1537" si="992">SUM($E1537,M1537:O1537)</f>
        <v>350000</v>
      </c>
      <c r="Q1537" s="180"/>
      <c r="R1537" s="180"/>
      <c r="S1537" s="188">
        <f t="shared" ref="S1537" si="993">SUM(P1537:R1537)</f>
        <v>350000</v>
      </c>
      <c r="T1537" s="133"/>
      <c r="U1537" s="28">
        <v>45000000</v>
      </c>
      <c r="V1537" s="153"/>
      <c r="W1537" s="180">
        <f t="shared" si="984"/>
        <v>45000000</v>
      </c>
      <c r="X1537" s="321"/>
      <c r="Y1537" s="184"/>
      <c r="Z1537" s="180"/>
      <c r="AA1537" s="184">
        <f t="shared" si="985"/>
        <v>45000000</v>
      </c>
      <c r="AB1537" s="422">
        <f t="shared" si="945"/>
        <v>1528</v>
      </c>
    </row>
    <row r="1538" spans="1:28" customFormat="1">
      <c r="A1538" s="12">
        <f t="shared" si="941"/>
        <v>1529</v>
      </c>
      <c r="B1538" s="7"/>
      <c r="C1538" s="162"/>
      <c r="D1538" s="158" t="s">
        <v>948</v>
      </c>
      <c r="E1538" s="180"/>
      <c r="F1538" s="133"/>
      <c r="G1538" s="28"/>
      <c r="H1538" s="153"/>
      <c r="I1538" s="163">
        <f t="shared" ref="I1538" si="994">SUM($E1538,F1538:H1538)</f>
        <v>0</v>
      </c>
      <c r="J1538" s="163"/>
      <c r="K1538" s="163"/>
      <c r="L1538" s="187">
        <f t="shared" ref="L1538" si="995">SUM(I1538:K1538)</f>
        <v>0</v>
      </c>
      <c r="M1538" s="133">
        <v>350000</v>
      </c>
      <c r="N1538" s="28"/>
      <c r="O1538" s="153"/>
      <c r="P1538" s="180">
        <f t="shared" ref="P1538" si="996">SUM($E1538,M1538:O1538)</f>
        <v>350000</v>
      </c>
      <c r="Q1538" s="180"/>
      <c r="R1538" s="180"/>
      <c r="S1538" s="188">
        <f t="shared" ref="S1538" si="997">SUM(P1538:R1538)</f>
        <v>350000</v>
      </c>
      <c r="T1538" s="133"/>
      <c r="U1538" s="28">
        <v>1500000</v>
      </c>
      <c r="V1538" s="153"/>
      <c r="W1538" s="180">
        <f t="shared" si="984"/>
        <v>1500000</v>
      </c>
      <c r="X1538" s="321"/>
      <c r="Y1538" s="184"/>
      <c r="Z1538" s="180"/>
      <c r="AA1538" s="184">
        <f t="shared" si="985"/>
        <v>1500000</v>
      </c>
      <c r="AB1538" s="422">
        <f t="shared" si="945"/>
        <v>1529</v>
      </c>
    </row>
    <row r="1539" spans="1:28" customFormat="1">
      <c r="A1539" s="12">
        <f t="shared" si="941"/>
        <v>1530</v>
      </c>
      <c r="B1539" s="7"/>
      <c r="C1539" s="162"/>
      <c r="D1539" s="152"/>
      <c r="E1539" s="180"/>
      <c r="F1539" s="133"/>
      <c r="G1539" s="28"/>
      <c r="H1539" s="153"/>
      <c r="I1539" s="163">
        <f t="shared" si="986"/>
        <v>0</v>
      </c>
      <c r="J1539" s="163"/>
      <c r="K1539" s="163"/>
      <c r="L1539" s="187">
        <f t="shared" si="987"/>
        <v>0</v>
      </c>
      <c r="M1539" s="133"/>
      <c r="N1539" s="6"/>
      <c r="O1539" s="184"/>
      <c r="P1539" s="180">
        <f t="shared" si="988"/>
        <v>0</v>
      </c>
      <c r="Q1539" s="180"/>
      <c r="R1539" s="180"/>
      <c r="S1539" s="188">
        <f t="shared" si="989"/>
        <v>0</v>
      </c>
      <c r="T1539" s="133"/>
      <c r="U1539" s="6"/>
      <c r="V1539" s="184"/>
      <c r="W1539" s="180">
        <f t="shared" si="984"/>
        <v>0</v>
      </c>
      <c r="X1539" s="321"/>
      <c r="Y1539" s="184"/>
      <c r="Z1539" s="180"/>
      <c r="AA1539" s="184">
        <f t="shared" si="985"/>
        <v>0</v>
      </c>
      <c r="AB1539" s="422">
        <f t="shared" si="945"/>
        <v>1530</v>
      </c>
    </row>
    <row r="1540" spans="1:28" customFormat="1">
      <c r="A1540" s="12">
        <f t="shared" si="941"/>
        <v>1531</v>
      </c>
      <c r="B1540" s="7"/>
      <c r="C1540" s="162"/>
      <c r="D1540" s="241" t="s">
        <v>716</v>
      </c>
      <c r="E1540" s="180"/>
      <c r="F1540" s="133"/>
      <c r="G1540" s="28"/>
      <c r="H1540" s="153"/>
      <c r="I1540" s="163">
        <f t="shared" si="986"/>
        <v>0</v>
      </c>
      <c r="J1540" s="163"/>
      <c r="K1540" s="163"/>
      <c r="L1540" s="187">
        <f t="shared" si="987"/>
        <v>0</v>
      </c>
      <c r="M1540" s="133"/>
      <c r="N1540" s="6"/>
      <c r="O1540" s="184"/>
      <c r="P1540" s="180">
        <f t="shared" si="988"/>
        <v>0</v>
      </c>
      <c r="Q1540" s="180"/>
      <c r="R1540" s="180"/>
      <c r="S1540" s="188">
        <f t="shared" si="989"/>
        <v>0</v>
      </c>
      <c r="T1540" s="133"/>
      <c r="U1540" s="6"/>
      <c r="V1540" s="184"/>
      <c r="W1540" s="180">
        <f t="shared" si="984"/>
        <v>0</v>
      </c>
      <c r="X1540" s="321"/>
      <c r="Y1540" s="184"/>
      <c r="Z1540" s="180"/>
      <c r="AA1540" s="184">
        <f t="shared" si="985"/>
        <v>0</v>
      </c>
      <c r="AB1540" s="422">
        <f t="shared" si="945"/>
        <v>1531</v>
      </c>
    </row>
    <row r="1541" spans="1:28" customFormat="1">
      <c r="A1541" s="12">
        <f t="shared" si="941"/>
        <v>1532</v>
      </c>
      <c r="B1541" s="7"/>
      <c r="C1541" s="162"/>
      <c r="D1541" s="158" t="s">
        <v>467</v>
      </c>
      <c r="E1541" s="180"/>
      <c r="F1541" s="133"/>
      <c r="G1541" s="28"/>
      <c r="H1541" s="153"/>
      <c r="I1541" s="163"/>
      <c r="J1541" s="163"/>
      <c r="K1541" s="163"/>
      <c r="L1541" s="187"/>
      <c r="M1541" s="133"/>
      <c r="N1541" s="6"/>
      <c r="O1541" s="184"/>
      <c r="P1541" s="180"/>
      <c r="Q1541" s="180"/>
      <c r="R1541" s="180"/>
      <c r="S1541" s="188"/>
      <c r="T1541" s="133"/>
      <c r="U1541" s="6"/>
      <c r="V1541" s="184"/>
      <c r="W1541" s="180">
        <f t="shared" si="984"/>
        <v>0</v>
      </c>
      <c r="X1541" s="321"/>
      <c r="Y1541" s="184">
        <v>270000000</v>
      </c>
      <c r="Z1541" s="180"/>
      <c r="AA1541" s="184">
        <f t="shared" si="985"/>
        <v>270000000</v>
      </c>
      <c r="AB1541" s="422">
        <f t="shared" si="945"/>
        <v>1532</v>
      </c>
    </row>
    <row r="1542" spans="1:28" customFormat="1">
      <c r="A1542" s="12">
        <f t="shared" si="941"/>
        <v>1533</v>
      </c>
      <c r="B1542" s="7"/>
      <c r="C1542" s="162"/>
      <c r="D1542" s="158" t="s">
        <v>860</v>
      </c>
      <c r="E1542" s="180"/>
      <c r="F1542" s="133"/>
      <c r="G1542" s="28"/>
      <c r="H1542" s="153"/>
      <c r="I1542" s="163"/>
      <c r="J1542" s="163"/>
      <c r="K1542" s="163"/>
      <c r="L1542" s="187"/>
      <c r="M1542" s="133"/>
      <c r="N1542" s="6"/>
      <c r="O1542" s="184"/>
      <c r="P1542" s="180"/>
      <c r="Q1542" s="180"/>
      <c r="R1542" s="180"/>
      <c r="S1542" s="188"/>
      <c r="T1542" s="133"/>
      <c r="U1542" s="6"/>
      <c r="V1542" s="184"/>
      <c r="W1542" s="180">
        <f t="shared" si="984"/>
        <v>0</v>
      </c>
      <c r="X1542" s="321"/>
      <c r="Y1542" s="184">
        <v>125000000</v>
      </c>
      <c r="Z1542" s="180"/>
      <c r="AA1542" s="184">
        <f t="shared" si="985"/>
        <v>125000000</v>
      </c>
      <c r="AB1542" s="422">
        <f t="shared" si="945"/>
        <v>1533</v>
      </c>
    </row>
    <row r="1543" spans="1:28" customFormat="1">
      <c r="A1543" s="12">
        <f t="shared" ref="A1543:A1605" si="998">ROW()-9</f>
        <v>1534</v>
      </c>
      <c r="B1543" s="7"/>
      <c r="C1543" s="162"/>
      <c r="D1543" s="158" t="s">
        <v>861</v>
      </c>
      <c r="E1543" s="180"/>
      <c r="F1543" s="133"/>
      <c r="G1543" s="28"/>
      <c r="H1543" s="153"/>
      <c r="I1543" s="163"/>
      <c r="J1543" s="163"/>
      <c r="K1543" s="163"/>
      <c r="L1543" s="187"/>
      <c r="M1543" s="133"/>
      <c r="N1543" s="6"/>
      <c r="O1543" s="184"/>
      <c r="P1543" s="180"/>
      <c r="Q1543" s="180"/>
      <c r="R1543" s="180"/>
      <c r="S1543" s="188"/>
      <c r="T1543" s="133"/>
      <c r="U1543" s="6"/>
      <c r="V1543" s="184"/>
      <c r="W1543" s="180">
        <f t="shared" si="984"/>
        <v>0</v>
      </c>
      <c r="X1543" s="321"/>
      <c r="Y1543" s="184">
        <v>10000000</v>
      </c>
      <c r="Z1543" s="180"/>
      <c r="AA1543" s="184">
        <f t="shared" si="985"/>
        <v>10000000</v>
      </c>
      <c r="AB1543" s="422">
        <f t="shared" si="945"/>
        <v>1534</v>
      </c>
    </row>
    <row r="1544" spans="1:28" customFormat="1">
      <c r="A1544" s="12">
        <f t="shared" si="998"/>
        <v>1535</v>
      </c>
      <c r="B1544" s="7"/>
      <c r="C1544" s="162"/>
      <c r="D1544" s="152"/>
      <c r="E1544" s="180"/>
      <c r="F1544" s="110"/>
      <c r="G1544" s="57"/>
      <c r="H1544" s="218"/>
      <c r="I1544" s="163">
        <f t="shared" si="986"/>
        <v>0</v>
      </c>
      <c r="J1544" s="163"/>
      <c r="K1544" s="163"/>
      <c r="L1544" s="187">
        <f t="shared" si="987"/>
        <v>0</v>
      </c>
      <c r="M1544" s="110"/>
      <c r="N1544" s="57"/>
      <c r="O1544" s="218"/>
      <c r="P1544" s="180">
        <f t="shared" si="988"/>
        <v>0</v>
      </c>
      <c r="Q1544" s="219"/>
      <c r="R1544" s="219"/>
      <c r="S1544" s="188">
        <f t="shared" si="989"/>
        <v>0</v>
      </c>
      <c r="T1544" s="110"/>
      <c r="U1544" s="57"/>
      <c r="V1544" s="218"/>
      <c r="W1544" s="180">
        <f t="shared" si="984"/>
        <v>0</v>
      </c>
      <c r="X1544" s="220"/>
      <c r="Y1544" s="218"/>
      <c r="Z1544" s="219"/>
      <c r="AA1544" s="184">
        <f t="shared" si="985"/>
        <v>0</v>
      </c>
      <c r="AB1544" s="422">
        <f t="shared" ref="AB1544:AB1607" si="999">A1544</f>
        <v>1535</v>
      </c>
    </row>
    <row r="1545" spans="1:28" customFormat="1">
      <c r="A1545" s="12">
        <f t="shared" si="998"/>
        <v>1536</v>
      </c>
      <c r="B1545" s="7"/>
      <c r="C1545" s="162"/>
      <c r="D1545" s="229" t="s">
        <v>575</v>
      </c>
      <c r="E1545" s="180"/>
      <c r="F1545" s="110"/>
      <c r="G1545" s="57"/>
      <c r="H1545" s="218"/>
      <c r="I1545" s="163">
        <f>SUM($E1545,F1545:H1545)</f>
        <v>0</v>
      </c>
      <c r="J1545" s="219"/>
      <c r="K1545" s="219"/>
      <c r="L1545" s="187">
        <f>SUM(I1545:K1545)</f>
        <v>0</v>
      </c>
      <c r="M1545" s="110"/>
      <c r="N1545" s="57"/>
      <c r="O1545" s="218"/>
      <c r="P1545" s="180">
        <f t="shared" si="988"/>
        <v>0</v>
      </c>
      <c r="Q1545" s="219"/>
      <c r="R1545" s="219"/>
      <c r="S1545" s="188">
        <f t="shared" ref="S1545:S1546" si="1000">SUM(P1545:R1545)</f>
        <v>0</v>
      </c>
      <c r="T1545" s="110"/>
      <c r="U1545" s="57"/>
      <c r="V1545" s="218"/>
      <c r="W1545" s="180">
        <f t="shared" si="984"/>
        <v>0</v>
      </c>
      <c r="X1545" s="220"/>
      <c r="Y1545" s="218"/>
      <c r="Z1545" s="219"/>
      <c r="AA1545" s="184">
        <f t="shared" si="985"/>
        <v>0</v>
      </c>
      <c r="AB1545" s="422">
        <f t="shared" si="999"/>
        <v>1536</v>
      </c>
    </row>
    <row r="1546" spans="1:28" customFormat="1">
      <c r="A1546" s="12">
        <f t="shared" si="998"/>
        <v>1537</v>
      </c>
      <c r="B1546" s="7"/>
      <c r="C1546" s="162"/>
      <c r="D1546" s="158"/>
      <c r="E1546" s="180"/>
      <c r="F1546" s="110"/>
      <c r="G1546" s="57"/>
      <c r="H1546" s="218"/>
      <c r="I1546" s="163">
        <f>SUM($E1546,F1546:H1546)</f>
        <v>0</v>
      </c>
      <c r="J1546" s="219"/>
      <c r="K1546" s="219"/>
      <c r="L1546" s="187">
        <f>SUM(I1546:K1546)</f>
        <v>0</v>
      </c>
      <c r="M1546" s="110"/>
      <c r="N1546" s="57"/>
      <c r="O1546" s="218"/>
      <c r="P1546" s="180">
        <f t="shared" si="988"/>
        <v>0</v>
      </c>
      <c r="Q1546" s="219"/>
      <c r="R1546" s="219"/>
      <c r="S1546" s="188">
        <f t="shared" si="1000"/>
        <v>0</v>
      </c>
      <c r="T1546" s="110"/>
      <c r="U1546" s="57"/>
      <c r="V1546" s="218"/>
      <c r="W1546" s="180">
        <f t="shared" si="984"/>
        <v>0</v>
      </c>
      <c r="X1546" s="220"/>
      <c r="Y1546" s="218"/>
      <c r="Z1546" s="219"/>
      <c r="AA1546" s="184">
        <f t="shared" si="985"/>
        <v>0</v>
      </c>
      <c r="AB1546" s="422">
        <f t="shared" si="999"/>
        <v>1537</v>
      </c>
    </row>
    <row r="1547" spans="1:28" s="1" customFormat="1">
      <c r="A1547" s="12">
        <f t="shared" si="998"/>
        <v>1538</v>
      </c>
      <c r="B1547" s="7"/>
      <c r="C1547" s="7"/>
      <c r="D1547" s="109"/>
      <c r="E1547" s="314"/>
      <c r="F1547" s="110"/>
      <c r="G1547" s="57"/>
      <c r="H1547" s="489"/>
      <c r="I1547" s="117"/>
      <c r="J1547" s="314"/>
      <c r="K1547" s="538"/>
      <c r="L1547" s="15"/>
      <c r="M1547" s="110"/>
      <c r="N1547" s="57"/>
      <c r="O1547" s="489"/>
      <c r="P1547" s="117"/>
      <c r="Q1547" s="314"/>
      <c r="R1547" s="538"/>
      <c r="S1547" s="15"/>
      <c r="T1547" s="110"/>
      <c r="U1547" s="57"/>
      <c r="V1547" s="489"/>
      <c r="W1547" s="180">
        <f t="shared" si="984"/>
        <v>0</v>
      </c>
      <c r="X1547" s="520"/>
      <c r="Y1547" s="489"/>
      <c r="Z1547" s="538"/>
      <c r="AA1547" s="184">
        <f t="shared" si="985"/>
        <v>0</v>
      </c>
      <c r="AB1547" s="422">
        <f t="shared" si="999"/>
        <v>1538</v>
      </c>
    </row>
    <row r="1548" spans="1:28" s="1" customFormat="1">
      <c r="A1548" s="12">
        <f t="shared" si="998"/>
        <v>1539</v>
      </c>
      <c r="B1548" s="7"/>
      <c r="C1548" s="7"/>
      <c r="D1548" s="54" t="s">
        <v>40</v>
      </c>
      <c r="E1548" s="314"/>
      <c r="F1548" s="488">
        <f>SUBTOTAL(9,F1532:F1544)</f>
        <v>11029596</v>
      </c>
      <c r="G1548" s="55">
        <f>SUBTOTAL(9,G1532:G1544)</f>
        <v>8169184</v>
      </c>
      <c r="H1548" s="285">
        <f>SUBTOTAL(9,H1532:H1544)</f>
        <v>0</v>
      </c>
      <c r="I1548" s="504">
        <f>SUBTOTAL(9,I1532:I1544)</f>
        <v>19198780</v>
      </c>
      <c r="J1548" s="504">
        <f>SUBTOTAL(9,J1532:J1544)</f>
        <v>0</v>
      </c>
      <c r="K1548" s="504">
        <f>SUBTOTAL(9,K1532:K1546)</f>
        <v>0</v>
      </c>
      <c r="L1548" s="56">
        <f>SUBTOTAL(9,L1532:L1546)</f>
        <v>19198780</v>
      </c>
      <c r="M1548" s="488">
        <f>SUBTOTAL(9,M1532:M1544)</f>
        <v>10079596</v>
      </c>
      <c r="N1548" s="55">
        <f>SUBTOTAL(9,N1532:N1544)</f>
        <v>8169184</v>
      </c>
      <c r="O1548" s="285">
        <f>SUBTOTAL(9,O1532:O1544)</f>
        <v>0</v>
      </c>
      <c r="P1548" s="504">
        <f>SUBTOTAL(9,P1532:P1544)</f>
        <v>18248780</v>
      </c>
      <c r="Q1548" s="504">
        <f>SUBTOTAL(9,Q1532:Q1544)</f>
        <v>0</v>
      </c>
      <c r="R1548" s="504">
        <f>SUBTOTAL(9,R1532:R1546)</f>
        <v>0</v>
      </c>
      <c r="S1548" s="56">
        <f>SUBTOTAL(9,S1532:S1546)</f>
        <v>18248780</v>
      </c>
      <c r="T1548" s="488">
        <f>SUBTOTAL(9,T1532:T1544)</f>
        <v>9379596</v>
      </c>
      <c r="U1548" s="55">
        <f>SUBTOTAL(9,U1532:U1544)</f>
        <v>54669184</v>
      </c>
      <c r="V1548" s="285">
        <f>SUBTOTAL(9,V1532:V1544)</f>
        <v>0</v>
      </c>
      <c r="W1548" s="504">
        <f>SUBTOTAL(9,W1532:W1547)</f>
        <v>64048780</v>
      </c>
      <c r="X1548" s="492">
        <f>SUBTOTAL(9,X1532:X1547)</f>
        <v>0</v>
      </c>
      <c r="Y1548" s="478">
        <f>SUBTOTAL(9,Y1532:Y1547)</f>
        <v>405000000</v>
      </c>
      <c r="Z1548" s="504">
        <f>SUBTOTAL(9,Z1532:Z1546)</f>
        <v>0</v>
      </c>
      <c r="AA1548" s="478">
        <f>SUBTOTAL(9,AA1532:AA1547)</f>
        <v>469048780</v>
      </c>
      <c r="AB1548" s="422">
        <f t="shared" si="999"/>
        <v>1539</v>
      </c>
    </row>
    <row r="1549" spans="1:28" s="1" customFormat="1" ht="15.6" thickBot="1">
      <c r="A1549" s="12">
        <f t="shared" si="998"/>
        <v>1540</v>
      </c>
      <c r="B1549" s="22"/>
      <c r="C1549" s="22"/>
      <c r="D1549" s="23" t="s">
        <v>403</v>
      </c>
      <c r="E1549" s="303"/>
      <c r="F1549" s="476">
        <f>SUBTOTAL(9,F1532:F1548,$E1531:$E1531)</f>
        <v>71838439</v>
      </c>
      <c r="G1549" s="577"/>
      <c r="H1549" s="571"/>
      <c r="I1549" s="315">
        <f>SUBTOTAL(9,I1531:I1548)</f>
        <v>80007623</v>
      </c>
      <c r="J1549" s="315">
        <f>SUBTOTAL(9,J1531:J1544)</f>
        <v>162237600</v>
      </c>
      <c r="K1549" s="315">
        <f>SUBTOTAL(9,K1531:K1544)</f>
        <v>146468300</v>
      </c>
      <c r="L1549" s="561">
        <f>SUBTOTAL(9,L1531:L1546)</f>
        <v>388713523</v>
      </c>
      <c r="M1549" s="476">
        <f>SUBTOTAL(9,M1532:M1548,$E1531:$E1531)</f>
        <v>70888439</v>
      </c>
      <c r="N1549" s="577"/>
      <c r="O1549" s="571"/>
      <c r="P1549" s="315">
        <f>SUBTOTAL(9,P1531:P1548)</f>
        <v>79057623</v>
      </c>
      <c r="Q1549" s="315">
        <f>SUBTOTAL(9,Q1531:Q1544)</f>
        <v>162237600</v>
      </c>
      <c r="R1549" s="315">
        <f>SUBTOTAL(9,R1531:R1544)</f>
        <v>146468300</v>
      </c>
      <c r="S1549" s="561">
        <f>SUBTOTAL(9,S1531:S1546)</f>
        <v>387763523</v>
      </c>
      <c r="T1549" s="476">
        <f>SUBTOTAL(9,T1532:T1548,$E1531:$E1531)</f>
        <v>70188439</v>
      </c>
      <c r="U1549" s="386"/>
      <c r="V1549" s="477"/>
      <c r="W1549" s="315">
        <f>SUBTOTAL(9,W1530:W1548)</f>
        <v>124857623</v>
      </c>
      <c r="X1549" s="521">
        <f>SUBTOTAL(9,X1531:X1548)</f>
        <v>162237600</v>
      </c>
      <c r="Y1549" s="522">
        <f>SUBTOTAL(9,Y1530:Y1547)</f>
        <v>405000000</v>
      </c>
      <c r="Z1549" s="534">
        <f>SUBTOTAL(9,Z1531:Z1548)</f>
        <v>146468300</v>
      </c>
      <c r="AA1549" s="522">
        <f>SUBTOTAL(9,AA1530:AA1548)</f>
        <v>838563523</v>
      </c>
      <c r="AB1549" s="422">
        <f t="shared" si="999"/>
        <v>1540</v>
      </c>
    </row>
    <row r="1550" spans="1:28" s="1" customFormat="1" ht="15.6" thickTop="1">
      <c r="A1550" s="12">
        <f t="shared" si="998"/>
        <v>1541</v>
      </c>
      <c r="B1550" s="7"/>
      <c r="C1550" s="7"/>
      <c r="D1550" s="25"/>
      <c r="E1550" s="304"/>
      <c r="F1550" s="425"/>
      <c r="G1550" s="26"/>
      <c r="H1550" s="424"/>
      <c r="I1550" s="117">
        <f t="shared" ref="I1550:I1557" si="1001">SUM($E1550,F1550:H1550)</f>
        <v>0</v>
      </c>
      <c r="J1550" s="304"/>
      <c r="K1550" s="304"/>
      <c r="L1550" s="27">
        <f t="shared" ref="L1550:L1557" si="1002">SUM(I1550:K1550)</f>
        <v>0</v>
      </c>
      <c r="M1550" s="425"/>
      <c r="N1550" s="26"/>
      <c r="O1550" s="424"/>
      <c r="P1550" s="117">
        <f t="shared" ref="P1550:P1557" si="1003">SUM($E1550,M1550:O1550)</f>
        <v>0</v>
      </c>
      <c r="Q1550" s="304"/>
      <c r="R1550" s="304"/>
      <c r="S1550" s="27">
        <f t="shared" ref="S1550:S1557" si="1004">SUM(P1550:R1550)</f>
        <v>0</v>
      </c>
      <c r="T1550" s="425"/>
      <c r="U1550" s="26"/>
      <c r="V1550" s="424"/>
      <c r="W1550" s="117">
        <f t="shared" ref="W1550:W1557" si="1005">SUM($E1550,T1550:V1550)</f>
        <v>0</v>
      </c>
      <c r="X1550" s="426"/>
      <c r="Y1550" s="424"/>
      <c r="Z1550" s="304"/>
      <c r="AA1550" s="424">
        <f t="shared" ref="AA1550:AA1557" si="1006">SUM(W1550:Z1550)</f>
        <v>0</v>
      </c>
      <c r="AB1550" s="422">
        <f t="shared" si="999"/>
        <v>1541</v>
      </c>
    </row>
    <row r="1551" spans="1:28" customFormat="1">
      <c r="A1551" s="12">
        <f t="shared" si="998"/>
        <v>1542</v>
      </c>
      <c r="B1551" s="7" t="s">
        <v>343</v>
      </c>
      <c r="C1551" s="162">
        <v>94</v>
      </c>
      <c r="D1551" s="146" t="s">
        <v>344</v>
      </c>
      <c r="E1551" s="163">
        <v>834890</v>
      </c>
      <c r="F1551" s="133"/>
      <c r="G1551" s="28"/>
      <c r="H1551" s="153"/>
      <c r="I1551" s="163">
        <f t="shared" si="1001"/>
        <v>834890</v>
      </c>
      <c r="J1551" s="163"/>
      <c r="K1551" s="163"/>
      <c r="L1551" s="187">
        <f t="shared" si="1002"/>
        <v>834890</v>
      </c>
      <c r="M1551" s="133"/>
      <c r="N1551" s="6"/>
      <c r="O1551" s="184"/>
      <c r="P1551" s="180">
        <f t="shared" si="1003"/>
        <v>834890</v>
      </c>
      <c r="Q1551" s="180"/>
      <c r="R1551" s="180"/>
      <c r="S1551" s="188">
        <f t="shared" si="1004"/>
        <v>834890</v>
      </c>
      <c r="T1551" s="133"/>
      <c r="U1551" s="6"/>
      <c r="V1551" s="184"/>
      <c r="W1551" s="180">
        <f t="shared" si="1005"/>
        <v>834890</v>
      </c>
      <c r="X1551" s="321"/>
      <c r="Y1551" s="184"/>
      <c r="Z1551" s="180"/>
      <c r="AA1551" s="184">
        <f t="shared" si="1006"/>
        <v>834890</v>
      </c>
      <c r="AB1551" s="422">
        <f t="shared" si="999"/>
        <v>1542</v>
      </c>
    </row>
    <row r="1552" spans="1:28" customFormat="1">
      <c r="A1552" s="12">
        <f t="shared" si="998"/>
        <v>1543</v>
      </c>
      <c r="B1552" s="7"/>
      <c r="C1552" s="162"/>
      <c r="D1552" s="191" t="s">
        <v>434</v>
      </c>
      <c r="E1552" s="180"/>
      <c r="F1552" s="133"/>
      <c r="G1552" s="28"/>
      <c r="H1552" s="153"/>
      <c r="I1552" s="163">
        <f t="shared" si="1001"/>
        <v>0</v>
      </c>
      <c r="J1552" s="163"/>
      <c r="K1552" s="163"/>
      <c r="L1552" s="187">
        <f t="shared" si="1002"/>
        <v>0</v>
      </c>
      <c r="M1552" s="133"/>
      <c r="N1552" s="6"/>
      <c r="O1552" s="184"/>
      <c r="P1552" s="180">
        <f t="shared" si="1003"/>
        <v>0</v>
      </c>
      <c r="Q1552" s="180"/>
      <c r="R1552" s="180"/>
      <c r="S1552" s="188">
        <f t="shared" si="1004"/>
        <v>0</v>
      </c>
      <c r="T1552" s="133"/>
      <c r="U1552" s="6"/>
      <c r="V1552" s="184"/>
      <c r="W1552" s="180">
        <f t="shared" si="1005"/>
        <v>0</v>
      </c>
      <c r="X1552" s="321"/>
      <c r="Y1552" s="184"/>
      <c r="Z1552" s="180"/>
      <c r="AA1552" s="184">
        <f t="shared" si="1006"/>
        <v>0</v>
      </c>
      <c r="AB1552" s="422">
        <f t="shared" si="999"/>
        <v>1543</v>
      </c>
    </row>
    <row r="1553" spans="1:28" customFormat="1">
      <c r="A1553" s="12">
        <f t="shared" si="998"/>
        <v>1544</v>
      </c>
      <c r="B1553" s="7"/>
      <c r="C1553" s="162"/>
      <c r="D1553" s="158" t="s">
        <v>862</v>
      </c>
      <c r="E1553" s="163"/>
      <c r="F1553" s="132">
        <f>3918+18547+6873+4800</f>
        <v>34138</v>
      </c>
      <c r="G1553" s="28"/>
      <c r="H1553" s="153"/>
      <c r="I1553" s="163">
        <f t="shared" si="1001"/>
        <v>34138</v>
      </c>
      <c r="J1553" s="163"/>
      <c r="K1553" s="163"/>
      <c r="L1553" s="187">
        <f t="shared" si="1002"/>
        <v>34138</v>
      </c>
      <c r="M1553" s="133">
        <f>3918+18547+6873+4800</f>
        <v>34138</v>
      </c>
      <c r="N1553" s="6"/>
      <c r="O1553" s="184"/>
      <c r="P1553" s="180">
        <f t="shared" si="1003"/>
        <v>34138</v>
      </c>
      <c r="Q1553" s="180"/>
      <c r="R1553" s="180"/>
      <c r="S1553" s="188">
        <f t="shared" si="1004"/>
        <v>34138</v>
      </c>
      <c r="T1553" s="133">
        <f>3918+18547+6873+4800</f>
        <v>34138</v>
      </c>
      <c r="U1553" s="6"/>
      <c r="V1553" s="184"/>
      <c r="W1553" s="180">
        <f t="shared" si="1005"/>
        <v>34138</v>
      </c>
      <c r="X1553" s="321"/>
      <c r="Y1553" s="184"/>
      <c r="Z1553" s="180"/>
      <c r="AA1553" s="184">
        <f t="shared" si="1006"/>
        <v>34138</v>
      </c>
      <c r="AB1553" s="422">
        <f t="shared" si="999"/>
        <v>1544</v>
      </c>
    </row>
    <row r="1554" spans="1:28" s="1" customFormat="1">
      <c r="A1554" s="12">
        <f t="shared" si="998"/>
        <v>1545</v>
      </c>
      <c r="B1554" s="7"/>
      <c r="C1554" s="7"/>
      <c r="D1554" s="54"/>
      <c r="E1554" s="314"/>
      <c r="F1554" s="110"/>
      <c r="G1554" s="57"/>
      <c r="H1554" s="489"/>
      <c r="I1554" s="117">
        <f t="shared" si="1001"/>
        <v>0</v>
      </c>
      <c r="J1554" s="314"/>
      <c r="K1554" s="314"/>
      <c r="L1554" s="15">
        <f t="shared" si="1002"/>
        <v>0</v>
      </c>
      <c r="M1554" s="110"/>
      <c r="N1554" s="57"/>
      <c r="O1554" s="489"/>
      <c r="P1554" s="117">
        <f t="shared" si="1003"/>
        <v>0</v>
      </c>
      <c r="Q1554" s="314"/>
      <c r="R1554" s="314"/>
      <c r="S1554" s="15">
        <f t="shared" si="1004"/>
        <v>0</v>
      </c>
      <c r="T1554" s="110"/>
      <c r="U1554" s="57"/>
      <c r="V1554" s="489"/>
      <c r="W1554" s="117">
        <f t="shared" si="1005"/>
        <v>0</v>
      </c>
      <c r="X1554" s="520"/>
      <c r="Y1554" s="489"/>
      <c r="Z1554" s="314"/>
      <c r="AA1554" s="363">
        <f t="shared" si="1006"/>
        <v>0</v>
      </c>
      <c r="AB1554" s="422">
        <f t="shared" si="999"/>
        <v>1545</v>
      </c>
    </row>
    <row r="1555" spans="1:28" s="1" customFormat="1">
      <c r="A1555" s="12">
        <f t="shared" si="998"/>
        <v>1546</v>
      </c>
      <c r="B1555" s="7"/>
      <c r="C1555" s="7"/>
      <c r="D1555" s="78" t="s">
        <v>123</v>
      </c>
      <c r="E1555" s="314"/>
      <c r="F1555" s="110"/>
      <c r="G1555" s="57"/>
      <c r="H1555" s="489"/>
      <c r="I1555" s="117">
        <f t="shared" si="1001"/>
        <v>0</v>
      </c>
      <c r="J1555" s="314"/>
      <c r="K1555" s="314"/>
      <c r="L1555" s="15">
        <f t="shared" si="1002"/>
        <v>0</v>
      </c>
      <c r="M1555" s="110"/>
      <c r="N1555" s="57"/>
      <c r="O1555" s="489"/>
      <c r="P1555" s="117">
        <f t="shared" si="1003"/>
        <v>0</v>
      </c>
      <c r="Q1555" s="314"/>
      <c r="R1555" s="314"/>
      <c r="S1555" s="15">
        <f t="shared" si="1004"/>
        <v>0</v>
      </c>
      <c r="T1555" s="110"/>
      <c r="U1555" s="57"/>
      <c r="V1555" s="489"/>
      <c r="W1555" s="117">
        <f t="shared" si="1005"/>
        <v>0</v>
      </c>
      <c r="X1555" s="520"/>
      <c r="Y1555" s="489"/>
      <c r="Z1555" s="314"/>
      <c r="AA1555" s="363">
        <f t="shared" si="1006"/>
        <v>0</v>
      </c>
      <c r="AB1555" s="422">
        <f t="shared" si="999"/>
        <v>1546</v>
      </c>
    </row>
    <row r="1556" spans="1:28" s="1" customFormat="1">
      <c r="A1556" s="12">
        <f t="shared" si="998"/>
        <v>1547</v>
      </c>
      <c r="B1556" s="7"/>
      <c r="C1556" s="7"/>
      <c r="D1556" s="21"/>
      <c r="E1556" s="314"/>
      <c r="F1556" s="110"/>
      <c r="G1556" s="57"/>
      <c r="H1556" s="489"/>
      <c r="I1556" s="117">
        <f t="shared" si="1001"/>
        <v>0</v>
      </c>
      <c r="J1556" s="314"/>
      <c r="K1556" s="314"/>
      <c r="L1556" s="15">
        <f t="shared" si="1002"/>
        <v>0</v>
      </c>
      <c r="M1556" s="110"/>
      <c r="N1556" s="57"/>
      <c r="O1556" s="489"/>
      <c r="P1556" s="117">
        <f t="shared" si="1003"/>
        <v>0</v>
      </c>
      <c r="Q1556" s="314"/>
      <c r="R1556" s="314"/>
      <c r="S1556" s="15">
        <f t="shared" si="1004"/>
        <v>0</v>
      </c>
      <c r="T1556" s="110"/>
      <c r="U1556" s="57"/>
      <c r="V1556" s="489"/>
      <c r="W1556" s="117">
        <f t="shared" si="1005"/>
        <v>0</v>
      </c>
      <c r="X1556" s="520"/>
      <c r="Y1556" s="489"/>
      <c r="Z1556" s="314"/>
      <c r="AA1556" s="363">
        <f t="shared" si="1006"/>
        <v>0</v>
      </c>
      <c r="AB1556" s="422">
        <f t="shared" si="999"/>
        <v>1547</v>
      </c>
    </row>
    <row r="1557" spans="1:28" s="1" customFormat="1">
      <c r="A1557" s="12">
        <f t="shared" si="998"/>
        <v>1548</v>
      </c>
      <c r="B1557" s="7"/>
      <c r="C1557" s="7"/>
      <c r="D1557" s="79"/>
      <c r="E1557" s="314"/>
      <c r="F1557" s="110"/>
      <c r="G1557" s="57"/>
      <c r="H1557" s="489"/>
      <c r="I1557" s="117">
        <f t="shared" si="1001"/>
        <v>0</v>
      </c>
      <c r="J1557" s="314"/>
      <c r="K1557" s="314"/>
      <c r="L1557" s="15">
        <f t="shared" si="1002"/>
        <v>0</v>
      </c>
      <c r="M1557" s="110"/>
      <c r="N1557" s="57"/>
      <c r="O1557" s="489"/>
      <c r="P1557" s="117">
        <f t="shared" si="1003"/>
        <v>0</v>
      </c>
      <c r="Q1557" s="314"/>
      <c r="R1557" s="314"/>
      <c r="S1557" s="15">
        <f t="shared" si="1004"/>
        <v>0</v>
      </c>
      <c r="T1557" s="110"/>
      <c r="U1557" s="57"/>
      <c r="V1557" s="489"/>
      <c r="W1557" s="117">
        <f t="shared" si="1005"/>
        <v>0</v>
      </c>
      <c r="X1557" s="520"/>
      <c r="Y1557" s="489"/>
      <c r="Z1557" s="314"/>
      <c r="AA1557" s="363">
        <f t="shared" si="1006"/>
        <v>0</v>
      </c>
      <c r="AB1557" s="422">
        <f t="shared" si="999"/>
        <v>1548</v>
      </c>
    </row>
    <row r="1558" spans="1:28" s="1" customFormat="1">
      <c r="A1558" s="12">
        <f t="shared" si="998"/>
        <v>1549</v>
      </c>
      <c r="B1558" s="7"/>
      <c r="C1558" s="7"/>
      <c r="D1558" s="54" t="s">
        <v>40</v>
      </c>
      <c r="E1558" s="314"/>
      <c r="F1558" s="488">
        <f t="shared" ref="F1558:L1558" si="1007">SUBTOTAL(9,F1552:F1557)</f>
        <v>34138</v>
      </c>
      <c r="G1558" s="55">
        <f t="shared" si="1007"/>
        <v>0</v>
      </c>
      <c r="H1558" s="285">
        <f t="shared" si="1007"/>
        <v>0</v>
      </c>
      <c r="I1558" s="504">
        <f t="shared" si="1007"/>
        <v>34138</v>
      </c>
      <c r="J1558" s="504">
        <f t="shared" si="1007"/>
        <v>0</v>
      </c>
      <c r="K1558" s="504">
        <f t="shared" si="1007"/>
        <v>0</v>
      </c>
      <c r="L1558" s="56">
        <f t="shared" si="1007"/>
        <v>34138</v>
      </c>
      <c r="M1558" s="488">
        <f t="shared" ref="M1558:S1558" si="1008">SUBTOTAL(9,M1552:M1557)</f>
        <v>34138</v>
      </c>
      <c r="N1558" s="55">
        <f t="shared" si="1008"/>
        <v>0</v>
      </c>
      <c r="O1558" s="285">
        <f t="shared" si="1008"/>
        <v>0</v>
      </c>
      <c r="P1558" s="504">
        <f t="shared" si="1008"/>
        <v>34138</v>
      </c>
      <c r="Q1558" s="504">
        <f t="shared" si="1008"/>
        <v>0</v>
      </c>
      <c r="R1558" s="504">
        <f t="shared" si="1008"/>
        <v>0</v>
      </c>
      <c r="S1558" s="56">
        <f t="shared" si="1008"/>
        <v>34138</v>
      </c>
      <c r="T1558" s="488">
        <f t="shared" ref="T1558:AA1558" si="1009">SUBTOTAL(9,T1552:T1557)</f>
        <v>34138</v>
      </c>
      <c r="U1558" s="55">
        <f t="shared" si="1009"/>
        <v>0</v>
      </c>
      <c r="V1558" s="285">
        <f t="shared" si="1009"/>
        <v>0</v>
      </c>
      <c r="W1558" s="504">
        <f t="shared" si="1009"/>
        <v>34138</v>
      </c>
      <c r="X1558" s="492">
        <f t="shared" si="1009"/>
        <v>0</v>
      </c>
      <c r="Y1558" s="478"/>
      <c r="Z1558" s="504">
        <f t="shared" si="1009"/>
        <v>0</v>
      </c>
      <c r="AA1558" s="478">
        <f t="shared" si="1009"/>
        <v>34138</v>
      </c>
      <c r="AB1558" s="422">
        <f t="shared" si="999"/>
        <v>1549</v>
      </c>
    </row>
    <row r="1559" spans="1:28" s="1" customFormat="1" ht="15.6" thickBot="1">
      <c r="A1559" s="12">
        <f t="shared" si="998"/>
        <v>1550</v>
      </c>
      <c r="B1559" s="22"/>
      <c r="C1559" s="22"/>
      <c r="D1559" s="23" t="s">
        <v>345</v>
      </c>
      <c r="E1559" s="303"/>
      <c r="F1559" s="476">
        <f>SUBTOTAL(9,F1550:F1558,$E1551:$E1551)</f>
        <v>869028</v>
      </c>
      <c r="G1559" s="577"/>
      <c r="H1559" s="571"/>
      <c r="I1559" s="315">
        <f>SUBTOTAL(9,I1550:I1558)</f>
        <v>869028</v>
      </c>
      <c r="J1559" s="315">
        <f>SUBTOTAL(9,J1550:J1558)</f>
        <v>0</v>
      </c>
      <c r="K1559" s="315">
        <f>SUBTOTAL(9,K1550:K1558)</f>
        <v>0</v>
      </c>
      <c r="L1559" s="561">
        <f>SUBTOTAL(9,L1550:L1558)</f>
        <v>869028</v>
      </c>
      <c r="M1559" s="476">
        <f>SUBTOTAL(9,M1550:M1558,$E1551:$E1551)</f>
        <v>869028</v>
      </c>
      <c r="N1559" s="577"/>
      <c r="O1559" s="571"/>
      <c r="P1559" s="315">
        <f>SUBTOTAL(9,P1550:P1558)</f>
        <v>869028</v>
      </c>
      <c r="Q1559" s="315">
        <f>SUBTOTAL(9,Q1550:Q1558)</f>
        <v>0</v>
      </c>
      <c r="R1559" s="315">
        <f>SUBTOTAL(9,R1550:R1558)</f>
        <v>0</v>
      </c>
      <c r="S1559" s="561">
        <f>SUBTOTAL(9,S1550:S1558)</f>
        <v>869028</v>
      </c>
      <c r="T1559" s="476">
        <f>SUBTOTAL(9,T1550:T1558,$E1551:$E1551)</f>
        <v>869028</v>
      </c>
      <c r="U1559" s="386"/>
      <c r="V1559" s="477"/>
      <c r="W1559" s="315">
        <f>SUBTOTAL(9,W1550:W1558)</f>
        <v>869028</v>
      </c>
      <c r="X1559" s="521">
        <f>SUBTOTAL(9,X1550:X1558)</f>
        <v>0</v>
      </c>
      <c r="Y1559" s="522"/>
      <c r="Z1559" s="534">
        <f>SUBTOTAL(9,Z1550:Z1558)</f>
        <v>0</v>
      </c>
      <c r="AA1559" s="522">
        <f>SUBTOTAL(9,AA1550:AA1558)</f>
        <v>869028</v>
      </c>
      <c r="AB1559" s="422">
        <f t="shared" si="999"/>
        <v>1550</v>
      </c>
    </row>
    <row r="1560" spans="1:28" s="1" customFormat="1" ht="15.6" thickTop="1">
      <c r="A1560" s="12">
        <f t="shared" si="998"/>
        <v>1551</v>
      </c>
      <c r="B1560" s="7"/>
      <c r="C1560" s="7"/>
      <c r="D1560" s="25"/>
      <c r="E1560" s="304"/>
      <c r="F1560" s="425"/>
      <c r="G1560" s="26"/>
      <c r="H1560" s="424"/>
      <c r="I1560" s="117">
        <f>SUM($E1560,F1560:H1560)</f>
        <v>0</v>
      </c>
      <c r="J1560" s="304"/>
      <c r="K1560" s="304"/>
      <c r="L1560" s="27">
        <f t="shared" ref="L1560:L1568" si="1010">SUM(I1560:K1560)</f>
        <v>0</v>
      </c>
      <c r="M1560" s="425"/>
      <c r="N1560" s="26"/>
      <c r="O1560" s="424"/>
      <c r="P1560" s="117">
        <f>SUM($E1560,M1560:O1560)</f>
        <v>0</v>
      </c>
      <c r="Q1560" s="304"/>
      <c r="R1560" s="304"/>
      <c r="S1560" s="27">
        <f t="shared" ref="S1560" si="1011">SUM(P1560:R1560)</f>
        <v>0</v>
      </c>
      <c r="T1560" s="425"/>
      <c r="U1560" s="26"/>
      <c r="V1560" s="424"/>
      <c r="W1560" s="117">
        <f t="shared" ref="W1560:W1568" si="1012">SUM($E1560,T1560:V1560)</f>
        <v>0</v>
      </c>
      <c r="X1560" s="426"/>
      <c r="Y1560" s="424"/>
      <c r="Z1560" s="304"/>
      <c r="AA1560" s="424">
        <f t="shared" ref="AA1560:AA1568" si="1013">SUM(W1560:Z1560)</f>
        <v>0</v>
      </c>
      <c r="AB1560" s="422">
        <f t="shared" si="999"/>
        <v>1551</v>
      </c>
    </row>
    <row r="1561" spans="1:28" customFormat="1">
      <c r="A1561" s="12">
        <f t="shared" si="998"/>
        <v>1552</v>
      </c>
      <c r="B1561" s="7" t="s">
        <v>346</v>
      </c>
      <c r="C1561" s="162">
        <v>96</v>
      </c>
      <c r="D1561" s="146" t="s">
        <v>347</v>
      </c>
      <c r="E1561" s="163">
        <v>1246839</v>
      </c>
      <c r="F1561" s="133"/>
      <c r="G1561" s="28"/>
      <c r="H1561" s="153"/>
      <c r="I1561" s="163">
        <f t="shared" ref="I1561:I1567" si="1014">SUM($E1561,F1561:H1561)</f>
        <v>1246839</v>
      </c>
      <c r="J1561" s="163"/>
      <c r="K1561" s="163">
        <v>2284255</v>
      </c>
      <c r="L1561" s="187">
        <f t="shared" ref="L1561:L1567" si="1015">SUM(I1561:K1561)</f>
        <v>3531094</v>
      </c>
      <c r="M1561" s="133"/>
      <c r="N1561" s="6"/>
      <c r="O1561" s="184"/>
      <c r="P1561" s="180">
        <f t="shared" ref="P1561:P1567" si="1016">SUM($E1561,M1561:O1561)</f>
        <v>1246839</v>
      </c>
      <c r="Q1561" s="180"/>
      <c r="R1561" s="163">
        <v>2284255</v>
      </c>
      <c r="S1561" s="188">
        <f t="shared" ref="S1561:S1567" si="1017">SUM(P1561:R1561)</f>
        <v>3531094</v>
      </c>
      <c r="T1561" s="133"/>
      <c r="U1561" s="6"/>
      <c r="V1561" s="184"/>
      <c r="W1561" s="180">
        <f t="shared" si="1012"/>
        <v>1246839</v>
      </c>
      <c r="X1561" s="321"/>
      <c r="Y1561" s="184"/>
      <c r="Z1561" s="163">
        <v>2284255</v>
      </c>
      <c r="AA1561" s="184">
        <f t="shared" si="1013"/>
        <v>3531094</v>
      </c>
      <c r="AB1561" s="422">
        <f t="shared" si="999"/>
        <v>1552</v>
      </c>
    </row>
    <row r="1562" spans="1:28" customFormat="1">
      <c r="A1562" s="12">
        <f t="shared" si="998"/>
        <v>1553</v>
      </c>
      <c r="B1562" s="7"/>
      <c r="C1562" s="162"/>
      <c r="D1562" s="191" t="s">
        <v>434</v>
      </c>
      <c r="E1562" s="180"/>
      <c r="F1562" s="133"/>
      <c r="G1562" s="28"/>
      <c r="H1562" s="153"/>
      <c r="I1562" s="163">
        <f t="shared" si="1014"/>
        <v>0</v>
      </c>
      <c r="J1562" s="163"/>
      <c r="K1562" s="163"/>
      <c r="L1562" s="187">
        <f t="shared" si="1015"/>
        <v>0</v>
      </c>
      <c r="M1562" s="133"/>
      <c r="N1562" s="6"/>
      <c r="O1562" s="184"/>
      <c r="P1562" s="180">
        <f t="shared" si="1016"/>
        <v>0</v>
      </c>
      <c r="Q1562" s="180"/>
      <c r="R1562" s="180"/>
      <c r="S1562" s="188">
        <f t="shared" si="1017"/>
        <v>0</v>
      </c>
      <c r="T1562" s="133"/>
      <c r="U1562" s="6"/>
      <c r="V1562" s="184"/>
      <c r="W1562" s="180">
        <f t="shared" si="1012"/>
        <v>0</v>
      </c>
      <c r="X1562" s="321"/>
      <c r="Y1562" s="184"/>
      <c r="Z1562" s="180"/>
      <c r="AA1562" s="184">
        <f t="shared" si="1013"/>
        <v>0</v>
      </c>
      <c r="AB1562" s="422">
        <f t="shared" si="999"/>
        <v>1553</v>
      </c>
    </row>
    <row r="1563" spans="1:28" customFormat="1">
      <c r="A1563" s="12">
        <f t="shared" si="998"/>
        <v>1554</v>
      </c>
      <c r="B1563" s="7"/>
      <c r="C1563" s="162"/>
      <c r="D1563" s="158"/>
      <c r="E1563" s="180"/>
      <c r="F1563" s="133"/>
      <c r="G1563" s="28"/>
      <c r="H1563" s="153"/>
      <c r="I1563" s="163">
        <f t="shared" si="1014"/>
        <v>0</v>
      </c>
      <c r="J1563" s="163"/>
      <c r="K1563" s="163"/>
      <c r="L1563" s="187">
        <f t="shared" si="1015"/>
        <v>0</v>
      </c>
      <c r="M1563" s="133"/>
      <c r="N1563" s="6"/>
      <c r="O1563" s="184"/>
      <c r="P1563" s="180">
        <f t="shared" si="1016"/>
        <v>0</v>
      </c>
      <c r="Q1563" s="180"/>
      <c r="R1563" s="180"/>
      <c r="S1563" s="188">
        <f t="shared" si="1017"/>
        <v>0</v>
      </c>
      <c r="T1563" s="133"/>
      <c r="U1563" s="6"/>
      <c r="V1563" s="184"/>
      <c r="W1563" s="180">
        <f t="shared" si="1012"/>
        <v>0</v>
      </c>
      <c r="X1563" s="321"/>
      <c r="Y1563" s="184"/>
      <c r="Z1563" s="180"/>
      <c r="AA1563" s="184">
        <f t="shared" si="1013"/>
        <v>0</v>
      </c>
      <c r="AB1563" s="422">
        <f t="shared" si="999"/>
        <v>1554</v>
      </c>
    </row>
    <row r="1564" spans="1:28" customFormat="1">
      <c r="A1564" s="12">
        <f t="shared" si="998"/>
        <v>1555</v>
      </c>
      <c r="B1564" s="7"/>
      <c r="C1564" s="162"/>
      <c r="D1564" s="152"/>
      <c r="E1564" s="180"/>
      <c r="F1564" s="133"/>
      <c r="G1564" s="28"/>
      <c r="H1564" s="153"/>
      <c r="I1564" s="163">
        <f t="shared" si="1014"/>
        <v>0</v>
      </c>
      <c r="J1564" s="163"/>
      <c r="K1564" s="163"/>
      <c r="L1564" s="187">
        <f t="shared" si="1015"/>
        <v>0</v>
      </c>
      <c r="M1564" s="133"/>
      <c r="N1564" s="6"/>
      <c r="O1564" s="184"/>
      <c r="P1564" s="180">
        <f t="shared" si="1016"/>
        <v>0</v>
      </c>
      <c r="Q1564" s="180"/>
      <c r="R1564" s="180"/>
      <c r="S1564" s="188">
        <f t="shared" si="1017"/>
        <v>0</v>
      </c>
      <c r="T1564" s="133"/>
      <c r="U1564" s="6"/>
      <c r="V1564" s="184"/>
      <c r="W1564" s="180">
        <f t="shared" si="1012"/>
        <v>0</v>
      </c>
      <c r="X1564" s="321"/>
      <c r="Y1564" s="184"/>
      <c r="Z1564" s="180"/>
      <c r="AA1564" s="184">
        <f t="shared" si="1013"/>
        <v>0</v>
      </c>
      <c r="AB1564" s="422">
        <f t="shared" si="999"/>
        <v>1555</v>
      </c>
    </row>
    <row r="1565" spans="1:28" customFormat="1">
      <c r="A1565" s="12">
        <f t="shared" si="998"/>
        <v>1556</v>
      </c>
      <c r="B1565" s="7"/>
      <c r="C1565" s="162"/>
      <c r="D1565" s="190" t="s">
        <v>575</v>
      </c>
      <c r="E1565" s="180"/>
      <c r="F1565" s="112"/>
      <c r="G1565" s="39"/>
      <c r="H1565" s="153"/>
      <c r="I1565" s="163">
        <f t="shared" si="1014"/>
        <v>0</v>
      </c>
      <c r="J1565" s="163"/>
      <c r="K1565" s="163"/>
      <c r="L1565" s="187">
        <f t="shared" si="1015"/>
        <v>0</v>
      </c>
      <c r="M1565" s="112"/>
      <c r="N1565" s="39"/>
      <c r="O1565" s="184"/>
      <c r="P1565" s="180">
        <f t="shared" si="1016"/>
        <v>0</v>
      </c>
      <c r="Q1565" s="180"/>
      <c r="R1565" s="180"/>
      <c r="S1565" s="188">
        <f t="shared" si="1017"/>
        <v>0</v>
      </c>
      <c r="T1565" s="112"/>
      <c r="U1565" s="39"/>
      <c r="V1565" s="184"/>
      <c r="W1565" s="180">
        <f t="shared" si="1012"/>
        <v>0</v>
      </c>
      <c r="X1565" s="321"/>
      <c r="Y1565" s="184"/>
      <c r="Z1565" s="180"/>
      <c r="AA1565" s="184">
        <f t="shared" si="1013"/>
        <v>0</v>
      </c>
      <c r="AB1565" s="422">
        <f t="shared" si="999"/>
        <v>1556</v>
      </c>
    </row>
    <row r="1566" spans="1:28" customFormat="1">
      <c r="A1566" s="12">
        <f t="shared" si="998"/>
        <v>1557</v>
      </c>
      <c r="B1566" s="7"/>
      <c r="C1566" s="162"/>
      <c r="D1566" s="158" t="s">
        <v>852</v>
      </c>
      <c r="E1566" s="180"/>
      <c r="F1566" s="112"/>
      <c r="G1566" s="39"/>
      <c r="H1566" s="153"/>
      <c r="I1566" s="163">
        <f t="shared" si="1014"/>
        <v>0</v>
      </c>
      <c r="J1566" s="163"/>
      <c r="K1566" s="163">
        <v>145000</v>
      </c>
      <c r="L1566" s="187">
        <f t="shared" si="1015"/>
        <v>145000</v>
      </c>
      <c r="M1566" s="112"/>
      <c r="N1566" s="39"/>
      <c r="O1566" s="184"/>
      <c r="P1566" s="180">
        <f t="shared" si="1016"/>
        <v>0</v>
      </c>
      <c r="Q1566" s="180"/>
      <c r="R1566" s="163">
        <v>145000</v>
      </c>
      <c r="S1566" s="188">
        <f t="shared" si="1017"/>
        <v>145000</v>
      </c>
      <c r="T1566" s="112"/>
      <c r="U1566" s="39"/>
      <c r="V1566" s="184"/>
      <c r="W1566" s="180">
        <f t="shared" si="1012"/>
        <v>0</v>
      </c>
      <c r="X1566" s="321"/>
      <c r="Y1566" s="184"/>
      <c r="Z1566" s="163">
        <v>145000</v>
      </c>
      <c r="AA1566" s="184">
        <f t="shared" si="1013"/>
        <v>145000</v>
      </c>
      <c r="AB1566" s="422">
        <f t="shared" si="999"/>
        <v>1557</v>
      </c>
    </row>
    <row r="1567" spans="1:28" customFormat="1">
      <c r="A1567" s="12">
        <f t="shared" si="998"/>
        <v>1558</v>
      </c>
      <c r="B1567" s="7"/>
      <c r="C1567" s="162"/>
      <c r="D1567" s="158" t="s">
        <v>766</v>
      </c>
      <c r="E1567" s="180"/>
      <c r="F1567" s="112"/>
      <c r="G1567" s="39"/>
      <c r="H1567" s="153"/>
      <c r="I1567" s="163">
        <f t="shared" si="1014"/>
        <v>0</v>
      </c>
      <c r="J1567" s="163"/>
      <c r="K1567" s="163">
        <v>40000</v>
      </c>
      <c r="L1567" s="187">
        <f t="shared" si="1015"/>
        <v>40000</v>
      </c>
      <c r="M1567" s="112"/>
      <c r="N1567" s="39"/>
      <c r="O1567" s="184"/>
      <c r="P1567" s="180">
        <f t="shared" si="1016"/>
        <v>0</v>
      </c>
      <c r="Q1567" s="180"/>
      <c r="R1567" s="163">
        <v>40000</v>
      </c>
      <c r="S1567" s="188">
        <f t="shared" si="1017"/>
        <v>40000</v>
      </c>
      <c r="T1567" s="112"/>
      <c r="U1567" s="39"/>
      <c r="V1567" s="184"/>
      <c r="W1567" s="180">
        <f t="shared" si="1012"/>
        <v>0</v>
      </c>
      <c r="X1567" s="321"/>
      <c r="Y1567" s="184"/>
      <c r="Z1567" s="163">
        <v>40000</v>
      </c>
      <c r="AA1567" s="184">
        <f t="shared" si="1013"/>
        <v>40000</v>
      </c>
      <c r="AB1567" s="422">
        <f t="shared" si="999"/>
        <v>1558</v>
      </c>
    </row>
    <row r="1568" spans="1:28" s="1" customFormat="1">
      <c r="A1568" s="12">
        <f t="shared" si="998"/>
        <v>1559</v>
      </c>
      <c r="B1568" s="7"/>
      <c r="C1568" s="7"/>
      <c r="D1568" s="42"/>
      <c r="E1568" s="117"/>
      <c r="F1568" s="112"/>
      <c r="G1568" s="39"/>
      <c r="H1568" s="363"/>
      <c r="I1568" s="117">
        <f>SUM($E1568,F1568:H1568)</f>
        <v>0</v>
      </c>
      <c r="J1568" s="117"/>
      <c r="K1568" s="117"/>
      <c r="L1568" s="15">
        <f t="shared" si="1010"/>
        <v>0</v>
      </c>
      <c r="M1568" s="112"/>
      <c r="N1568" s="39"/>
      <c r="O1568" s="363"/>
      <c r="P1568" s="117">
        <f>SUM($E1568,M1568:O1568)</f>
        <v>0</v>
      </c>
      <c r="Q1568" s="117"/>
      <c r="R1568" s="117"/>
      <c r="S1568" s="15">
        <f>SUM(P1568:R1568)</f>
        <v>0</v>
      </c>
      <c r="T1568" s="112"/>
      <c r="U1568" s="39"/>
      <c r="V1568" s="363"/>
      <c r="W1568" s="117">
        <f t="shared" si="1012"/>
        <v>0</v>
      </c>
      <c r="X1568" s="111"/>
      <c r="Y1568" s="363"/>
      <c r="Z1568" s="117"/>
      <c r="AA1568" s="363">
        <f t="shared" si="1013"/>
        <v>0</v>
      </c>
      <c r="AB1568" s="422">
        <f t="shared" si="999"/>
        <v>1559</v>
      </c>
    </row>
    <row r="1569" spans="1:28" s="1" customFormat="1">
      <c r="A1569" s="12">
        <f t="shared" si="998"/>
        <v>1560</v>
      </c>
      <c r="B1569" s="7"/>
      <c r="C1569" s="7"/>
      <c r="D1569" s="54" t="s">
        <v>40</v>
      </c>
      <c r="E1569" s="314"/>
      <c r="F1569" s="488">
        <f t="shared" ref="F1569:V1569" si="1018">SUBTOTAL(9,F1562:F1568)</f>
        <v>0</v>
      </c>
      <c r="G1569" s="55">
        <f t="shared" si="1018"/>
        <v>0</v>
      </c>
      <c r="H1569" s="285">
        <f t="shared" si="1018"/>
        <v>0</v>
      </c>
      <c r="I1569" s="504">
        <f t="shared" si="1018"/>
        <v>0</v>
      </c>
      <c r="J1569" s="504">
        <f t="shared" si="1018"/>
        <v>0</v>
      </c>
      <c r="K1569" s="504">
        <f t="shared" si="1018"/>
        <v>185000</v>
      </c>
      <c r="L1569" s="56">
        <f t="shared" si="1018"/>
        <v>185000</v>
      </c>
      <c r="M1569" s="488">
        <f t="shared" si="1018"/>
        <v>0</v>
      </c>
      <c r="N1569" s="55">
        <f t="shared" si="1018"/>
        <v>0</v>
      </c>
      <c r="O1569" s="285">
        <f t="shared" si="1018"/>
        <v>0</v>
      </c>
      <c r="P1569" s="504">
        <f t="shared" si="1018"/>
        <v>0</v>
      </c>
      <c r="Q1569" s="504">
        <f t="shared" si="1018"/>
        <v>0</v>
      </c>
      <c r="R1569" s="504">
        <f t="shared" si="1018"/>
        <v>185000</v>
      </c>
      <c r="S1569" s="56">
        <f t="shared" si="1018"/>
        <v>185000</v>
      </c>
      <c r="T1569" s="488">
        <f t="shared" si="1018"/>
        <v>0</v>
      </c>
      <c r="U1569" s="55">
        <f t="shared" si="1018"/>
        <v>0</v>
      </c>
      <c r="V1569" s="285">
        <f t="shared" si="1018"/>
        <v>0</v>
      </c>
      <c r="W1569" s="504">
        <f>SUBTOTAL(9,W1562:W1568)</f>
        <v>0</v>
      </c>
      <c r="X1569" s="492">
        <f>SUBTOTAL(9,X1562:X1568)</f>
        <v>0</v>
      </c>
      <c r="Y1569" s="478"/>
      <c r="Z1569" s="504">
        <f>SUBTOTAL(9,Z1562:Z1568)</f>
        <v>185000</v>
      </c>
      <c r="AA1569" s="478">
        <f>SUBTOTAL(9,AA1562:AA1568)</f>
        <v>185000</v>
      </c>
      <c r="AB1569" s="422">
        <f t="shared" si="999"/>
        <v>1560</v>
      </c>
    </row>
    <row r="1570" spans="1:28" s="1" customFormat="1" ht="15.6" thickBot="1">
      <c r="A1570" s="12">
        <f t="shared" si="998"/>
        <v>1561</v>
      </c>
      <c r="B1570" s="22"/>
      <c r="C1570" s="22"/>
      <c r="D1570" s="23" t="s">
        <v>348</v>
      </c>
      <c r="E1570" s="303"/>
      <c r="F1570" s="476">
        <f>SUBTOTAL(9,F1560:F1569,$E1561:$E1561)</f>
        <v>1246839</v>
      </c>
      <c r="G1570" s="577"/>
      <c r="H1570" s="571"/>
      <c r="I1570" s="315">
        <f>SUBTOTAL(9,I1560:I1569)</f>
        <v>1246839</v>
      </c>
      <c r="J1570" s="315">
        <f>SUBTOTAL(9,J1560:J1569)</f>
        <v>0</v>
      </c>
      <c r="K1570" s="315">
        <f>SUBTOTAL(9,K1560:K1569)</f>
        <v>2469255</v>
      </c>
      <c r="L1570" s="561">
        <f>SUBTOTAL(9,L1560:L1569)</f>
        <v>3716094</v>
      </c>
      <c r="M1570" s="476">
        <f>SUBTOTAL(9,M1560:M1569,$E1561:$E1561)</f>
        <v>1246839</v>
      </c>
      <c r="N1570" s="577"/>
      <c r="O1570" s="571"/>
      <c r="P1570" s="315">
        <f>SUBTOTAL(9,P1560:P1569)</f>
        <v>1246839</v>
      </c>
      <c r="Q1570" s="315">
        <f>SUBTOTAL(9,Q1560:Q1569)</f>
        <v>0</v>
      </c>
      <c r="R1570" s="315">
        <f>SUBTOTAL(9,R1560:R1569)</f>
        <v>2469255</v>
      </c>
      <c r="S1570" s="561">
        <f>SUBTOTAL(9,S1560:S1569)</f>
        <v>3716094</v>
      </c>
      <c r="T1570" s="476">
        <f>SUBTOTAL(9,T1560:T1569,$E1561:$E1561)</f>
        <v>1246839</v>
      </c>
      <c r="U1570" s="386"/>
      <c r="V1570" s="477"/>
      <c r="W1570" s="315">
        <f>SUBTOTAL(9,W1560:W1569)</f>
        <v>1246839</v>
      </c>
      <c r="X1570" s="521">
        <f>SUBTOTAL(9,X1560:X1569)</f>
        <v>0</v>
      </c>
      <c r="Y1570" s="522"/>
      <c r="Z1570" s="534">
        <f>SUBTOTAL(9,Z1560:Z1569)</f>
        <v>2469255</v>
      </c>
      <c r="AA1570" s="522">
        <f>SUBTOTAL(9,AA1560:AA1569)</f>
        <v>3716094</v>
      </c>
      <c r="AB1570" s="422">
        <f t="shared" si="999"/>
        <v>1561</v>
      </c>
    </row>
    <row r="1571" spans="1:28" s="1" customFormat="1" ht="15.6" thickTop="1">
      <c r="A1571" s="12">
        <f t="shared" si="998"/>
        <v>1562</v>
      </c>
      <c r="B1571" s="7"/>
      <c r="C1571" s="7"/>
      <c r="D1571" s="25"/>
      <c r="E1571" s="304"/>
      <c r="F1571" s="425"/>
      <c r="G1571" s="26"/>
      <c r="H1571" s="424"/>
      <c r="I1571" s="117">
        <f t="shared" ref="I1571:I1578" si="1019">SUM($E1571,F1571:H1571)</f>
        <v>0</v>
      </c>
      <c r="J1571" s="304"/>
      <c r="K1571" s="304"/>
      <c r="L1571" s="27">
        <f t="shared" ref="L1571:L1578" si="1020">SUM(I1571:K1571)</f>
        <v>0</v>
      </c>
      <c r="M1571" s="425"/>
      <c r="N1571" s="26"/>
      <c r="O1571" s="424"/>
      <c r="P1571" s="117">
        <f t="shared" ref="P1571:P1578" si="1021">SUM($E1571,M1571:O1571)</f>
        <v>0</v>
      </c>
      <c r="Q1571" s="304"/>
      <c r="R1571" s="304"/>
      <c r="S1571" s="27">
        <f t="shared" ref="S1571:S1578" si="1022">SUM(P1571:R1571)</f>
        <v>0</v>
      </c>
      <c r="T1571" s="425"/>
      <c r="U1571" s="26"/>
      <c r="V1571" s="424"/>
      <c r="W1571" s="117">
        <f t="shared" ref="W1571:W1578" si="1023">SUM($E1571,T1571:V1571)</f>
        <v>0</v>
      </c>
      <c r="X1571" s="426"/>
      <c r="Y1571" s="424"/>
      <c r="Z1571" s="304"/>
      <c r="AA1571" s="424">
        <f t="shared" ref="AA1571:AA1578" si="1024">SUM(W1571:Z1571)</f>
        <v>0</v>
      </c>
      <c r="AB1571" s="422">
        <f t="shared" si="999"/>
        <v>1562</v>
      </c>
    </row>
    <row r="1572" spans="1:28" customFormat="1">
      <c r="A1572" s="12">
        <f t="shared" si="998"/>
        <v>1563</v>
      </c>
      <c r="B1572" s="7" t="s">
        <v>349</v>
      </c>
      <c r="C1572" s="162">
        <v>97</v>
      </c>
      <c r="D1572" s="146" t="s">
        <v>350</v>
      </c>
      <c r="E1572" s="163">
        <v>2560272</v>
      </c>
      <c r="F1572" s="133"/>
      <c r="G1572" s="28"/>
      <c r="H1572" s="153"/>
      <c r="I1572" s="163">
        <f t="shared" si="1019"/>
        <v>2560272</v>
      </c>
      <c r="J1572" s="163"/>
      <c r="K1572" s="163">
        <v>875434</v>
      </c>
      <c r="L1572" s="187">
        <f t="shared" si="1020"/>
        <v>3435706</v>
      </c>
      <c r="M1572" s="133"/>
      <c r="N1572" s="6"/>
      <c r="O1572" s="184"/>
      <c r="P1572" s="180">
        <f t="shared" si="1021"/>
        <v>2560272</v>
      </c>
      <c r="Q1572" s="180"/>
      <c r="R1572" s="163">
        <v>875434</v>
      </c>
      <c r="S1572" s="188">
        <f t="shared" si="1022"/>
        <v>3435706</v>
      </c>
      <c r="T1572" s="133"/>
      <c r="U1572" s="6"/>
      <c r="V1572" s="184"/>
      <c r="W1572" s="180">
        <f t="shared" si="1023"/>
        <v>2560272</v>
      </c>
      <c r="X1572" s="321"/>
      <c r="Y1572" s="184"/>
      <c r="Z1572" s="163">
        <v>875434</v>
      </c>
      <c r="AA1572" s="184">
        <f t="shared" si="1024"/>
        <v>3435706</v>
      </c>
      <c r="AB1572" s="422">
        <f t="shared" si="999"/>
        <v>1563</v>
      </c>
    </row>
    <row r="1573" spans="1:28" customFormat="1">
      <c r="A1573" s="12">
        <f t="shared" si="998"/>
        <v>1564</v>
      </c>
      <c r="B1573" s="7"/>
      <c r="C1573" s="162"/>
      <c r="D1573" s="191" t="s">
        <v>434</v>
      </c>
      <c r="E1573" s="180"/>
      <c r="F1573" s="133"/>
      <c r="G1573" s="28"/>
      <c r="H1573" s="153"/>
      <c r="I1573" s="163">
        <f t="shared" si="1019"/>
        <v>0</v>
      </c>
      <c r="J1573" s="163"/>
      <c r="K1573" s="163"/>
      <c r="L1573" s="187">
        <f t="shared" si="1020"/>
        <v>0</v>
      </c>
      <c r="M1573" s="133"/>
      <c r="N1573" s="6"/>
      <c r="O1573" s="184"/>
      <c r="P1573" s="180">
        <f t="shared" si="1021"/>
        <v>0</v>
      </c>
      <c r="Q1573" s="180"/>
      <c r="R1573" s="180"/>
      <c r="S1573" s="188">
        <f t="shared" si="1022"/>
        <v>0</v>
      </c>
      <c r="T1573" s="133"/>
      <c r="U1573" s="6"/>
      <c r="V1573" s="184"/>
      <c r="W1573" s="180">
        <f t="shared" si="1023"/>
        <v>0</v>
      </c>
      <c r="X1573" s="321"/>
      <c r="Y1573" s="184"/>
      <c r="Z1573" s="180"/>
      <c r="AA1573" s="184">
        <f t="shared" si="1024"/>
        <v>0</v>
      </c>
      <c r="AB1573" s="422">
        <f t="shared" si="999"/>
        <v>1564</v>
      </c>
    </row>
    <row r="1574" spans="1:28" customFormat="1">
      <c r="A1574" s="12">
        <f t="shared" si="998"/>
        <v>1565</v>
      </c>
      <c r="B1574" s="7"/>
      <c r="C1574" s="162"/>
      <c r="D1574" s="189"/>
      <c r="E1574" s="180"/>
      <c r="F1574" s="133"/>
      <c r="G1574" s="28"/>
      <c r="H1574" s="153"/>
      <c r="I1574" s="163">
        <f t="shared" si="1019"/>
        <v>0</v>
      </c>
      <c r="J1574" s="163"/>
      <c r="K1574" s="163"/>
      <c r="L1574" s="187">
        <f t="shared" si="1020"/>
        <v>0</v>
      </c>
      <c r="M1574" s="133"/>
      <c r="N1574" s="6"/>
      <c r="O1574" s="184"/>
      <c r="P1574" s="180">
        <f t="shared" si="1021"/>
        <v>0</v>
      </c>
      <c r="Q1574" s="180"/>
      <c r="R1574" s="180"/>
      <c r="S1574" s="188">
        <f t="shared" si="1022"/>
        <v>0</v>
      </c>
      <c r="T1574" s="133"/>
      <c r="U1574" s="6"/>
      <c r="V1574" s="184"/>
      <c r="W1574" s="180">
        <f t="shared" si="1023"/>
        <v>0</v>
      </c>
      <c r="X1574" s="321"/>
      <c r="Y1574" s="184"/>
      <c r="Z1574" s="180"/>
      <c r="AA1574" s="184">
        <f t="shared" si="1024"/>
        <v>0</v>
      </c>
      <c r="AB1574" s="422">
        <f t="shared" si="999"/>
        <v>1565</v>
      </c>
    </row>
    <row r="1575" spans="1:28" customFormat="1">
      <c r="A1575" s="12">
        <f t="shared" si="998"/>
        <v>1566</v>
      </c>
      <c r="B1575" s="7"/>
      <c r="C1575" s="162"/>
      <c r="D1575" s="189"/>
      <c r="E1575" s="180"/>
      <c r="F1575" s="112"/>
      <c r="G1575" s="39"/>
      <c r="H1575" s="153"/>
      <c r="I1575" s="163">
        <f t="shared" si="1019"/>
        <v>0</v>
      </c>
      <c r="J1575" s="163"/>
      <c r="K1575" s="163"/>
      <c r="L1575" s="187">
        <f t="shared" si="1020"/>
        <v>0</v>
      </c>
      <c r="M1575" s="112"/>
      <c r="N1575" s="39"/>
      <c r="O1575" s="184"/>
      <c r="P1575" s="180">
        <f t="shared" si="1021"/>
        <v>0</v>
      </c>
      <c r="Q1575" s="180"/>
      <c r="R1575" s="180"/>
      <c r="S1575" s="188">
        <f t="shared" si="1022"/>
        <v>0</v>
      </c>
      <c r="T1575" s="112"/>
      <c r="U1575" s="39"/>
      <c r="V1575" s="184"/>
      <c r="W1575" s="180">
        <f t="shared" si="1023"/>
        <v>0</v>
      </c>
      <c r="X1575" s="321"/>
      <c r="Y1575" s="184"/>
      <c r="Z1575" s="180"/>
      <c r="AA1575" s="184">
        <f t="shared" si="1024"/>
        <v>0</v>
      </c>
      <c r="AB1575" s="422">
        <f t="shared" si="999"/>
        <v>1566</v>
      </c>
    </row>
    <row r="1576" spans="1:28" customFormat="1">
      <c r="A1576" s="12">
        <f t="shared" si="998"/>
        <v>1567</v>
      </c>
      <c r="B1576" s="7"/>
      <c r="C1576" s="162"/>
      <c r="D1576" s="190" t="s">
        <v>575</v>
      </c>
      <c r="E1576" s="180"/>
      <c r="F1576" s="112"/>
      <c r="G1576" s="39"/>
      <c r="H1576" s="153"/>
      <c r="I1576" s="163">
        <f t="shared" si="1019"/>
        <v>0</v>
      </c>
      <c r="J1576" s="163"/>
      <c r="K1576" s="163"/>
      <c r="L1576" s="187">
        <f t="shared" si="1020"/>
        <v>0</v>
      </c>
      <c r="M1576" s="112"/>
      <c r="N1576" s="39"/>
      <c r="O1576" s="184"/>
      <c r="P1576" s="180">
        <f t="shared" si="1021"/>
        <v>0</v>
      </c>
      <c r="Q1576" s="180"/>
      <c r="R1576" s="180"/>
      <c r="S1576" s="188">
        <f t="shared" si="1022"/>
        <v>0</v>
      </c>
      <c r="T1576" s="112"/>
      <c r="U1576" s="39"/>
      <c r="V1576" s="184"/>
      <c r="W1576" s="180">
        <f t="shared" si="1023"/>
        <v>0</v>
      </c>
      <c r="X1576" s="321"/>
      <c r="Y1576" s="184"/>
      <c r="Z1576" s="180"/>
      <c r="AA1576" s="184">
        <f t="shared" si="1024"/>
        <v>0</v>
      </c>
      <c r="AB1576" s="422">
        <f t="shared" si="999"/>
        <v>1567</v>
      </c>
    </row>
    <row r="1577" spans="1:28" customFormat="1">
      <c r="A1577" s="12">
        <f t="shared" si="998"/>
        <v>1568</v>
      </c>
      <c r="B1577" s="7"/>
      <c r="C1577" s="162"/>
      <c r="D1577" s="189"/>
      <c r="E1577" s="180"/>
      <c r="F1577" s="112"/>
      <c r="G1577" s="39"/>
      <c r="H1577" s="153"/>
      <c r="I1577" s="163">
        <f t="shared" si="1019"/>
        <v>0</v>
      </c>
      <c r="J1577" s="163"/>
      <c r="K1577" s="163"/>
      <c r="L1577" s="187">
        <f t="shared" si="1020"/>
        <v>0</v>
      </c>
      <c r="M1577" s="112"/>
      <c r="N1577" s="39"/>
      <c r="O1577" s="184"/>
      <c r="P1577" s="180">
        <f t="shared" si="1021"/>
        <v>0</v>
      </c>
      <c r="Q1577" s="180"/>
      <c r="R1577" s="180"/>
      <c r="S1577" s="188">
        <f t="shared" si="1022"/>
        <v>0</v>
      </c>
      <c r="T1577" s="112"/>
      <c r="U1577" s="39"/>
      <c r="V1577" s="184"/>
      <c r="W1577" s="180">
        <f t="shared" si="1023"/>
        <v>0</v>
      </c>
      <c r="X1577" s="321"/>
      <c r="Y1577" s="184"/>
      <c r="Z1577" s="180"/>
      <c r="AA1577" s="184">
        <f t="shared" si="1024"/>
        <v>0</v>
      </c>
      <c r="AB1577" s="422">
        <f t="shared" si="999"/>
        <v>1568</v>
      </c>
    </row>
    <row r="1578" spans="1:28" s="1" customFormat="1">
      <c r="A1578" s="12">
        <f t="shared" si="998"/>
        <v>1569</v>
      </c>
      <c r="B1578" s="7"/>
      <c r="C1578" s="7"/>
      <c r="D1578" s="42"/>
      <c r="E1578" s="117"/>
      <c r="F1578" s="112"/>
      <c r="G1578" s="39"/>
      <c r="H1578" s="363"/>
      <c r="I1578" s="117">
        <f t="shared" si="1019"/>
        <v>0</v>
      </c>
      <c r="J1578" s="117"/>
      <c r="K1578" s="117"/>
      <c r="L1578" s="15">
        <f t="shared" si="1020"/>
        <v>0</v>
      </c>
      <c r="M1578" s="112"/>
      <c r="N1578" s="39"/>
      <c r="O1578" s="363"/>
      <c r="P1578" s="117">
        <f t="shared" si="1021"/>
        <v>0</v>
      </c>
      <c r="Q1578" s="117"/>
      <c r="R1578" s="117"/>
      <c r="S1578" s="15">
        <f t="shared" si="1022"/>
        <v>0</v>
      </c>
      <c r="T1578" s="112"/>
      <c r="U1578" s="39"/>
      <c r="V1578" s="363"/>
      <c r="W1578" s="117">
        <f t="shared" si="1023"/>
        <v>0</v>
      </c>
      <c r="X1578" s="111"/>
      <c r="Y1578" s="363"/>
      <c r="Z1578" s="117"/>
      <c r="AA1578" s="363">
        <f t="shared" si="1024"/>
        <v>0</v>
      </c>
      <c r="AB1578" s="422">
        <f t="shared" si="999"/>
        <v>1569</v>
      </c>
    </row>
    <row r="1579" spans="1:28" s="1" customFormat="1">
      <c r="A1579" s="12">
        <f t="shared" si="998"/>
        <v>1570</v>
      </c>
      <c r="B1579" s="7"/>
      <c r="C1579" s="7"/>
      <c r="D1579" s="54" t="s">
        <v>40</v>
      </c>
      <c r="E1579" s="314"/>
      <c r="F1579" s="488">
        <f t="shared" ref="F1579:L1579" si="1025">SUBTOTAL(9,F1573:F1578)</f>
        <v>0</v>
      </c>
      <c r="G1579" s="55">
        <f t="shared" si="1025"/>
        <v>0</v>
      </c>
      <c r="H1579" s="285">
        <f t="shared" si="1025"/>
        <v>0</v>
      </c>
      <c r="I1579" s="504">
        <f t="shared" si="1025"/>
        <v>0</v>
      </c>
      <c r="J1579" s="504">
        <f t="shared" si="1025"/>
        <v>0</v>
      </c>
      <c r="K1579" s="504">
        <f t="shared" si="1025"/>
        <v>0</v>
      </c>
      <c r="L1579" s="56">
        <f t="shared" si="1025"/>
        <v>0</v>
      </c>
      <c r="M1579" s="488">
        <f t="shared" ref="M1579:S1579" si="1026">SUBTOTAL(9,M1573:M1578)</f>
        <v>0</v>
      </c>
      <c r="N1579" s="55">
        <f t="shared" si="1026"/>
        <v>0</v>
      </c>
      <c r="O1579" s="285">
        <f t="shared" si="1026"/>
        <v>0</v>
      </c>
      <c r="P1579" s="504">
        <f t="shared" si="1026"/>
        <v>0</v>
      </c>
      <c r="Q1579" s="504">
        <f t="shared" si="1026"/>
        <v>0</v>
      </c>
      <c r="R1579" s="504">
        <f t="shared" si="1026"/>
        <v>0</v>
      </c>
      <c r="S1579" s="56">
        <f t="shared" si="1026"/>
        <v>0</v>
      </c>
      <c r="T1579" s="488">
        <f t="shared" ref="T1579:AA1579" si="1027">SUBTOTAL(9,T1573:T1578)</f>
        <v>0</v>
      </c>
      <c r="U1579" s="55">
        <f t="shared" si="1027"/>
        <v>0</v>
      </c>
      <c r="V1579" s="285">
        <f t="shared" si="1027"/>
        <v>0</v>
      </c>
      <c r="W1579" s="504">
        <f t="shared" si="1027"/>
        <v>0</v>
      </c>
      <c r="X1579" s="492">
        <f t="shared" si="1027"/>
        <v>0</v>
      </c>
      <c r="Y1579" s="478"/>
      <c r="Z1579" s="504">
        <f t="shared" si="1027"/>
        <v>0</v>
      </c>
      <c r="AA1579" s="478">
        <f t="shared" si="1027"/>
        <v>0</v>
      </c>
      <c r="AB1579" s="422">
        <f t="shared" si="999"/>
        <v>1570</v>
      </c>
    </row>
    <row r="1580" spans="1:28" s="1" customFormat="1" ht="15.6" thickBot="1">
      <c r="A1580" s="12">
        <f t="shared" si="998"/>
        <v>1571</v>
      </c>
      <c r="B1580" s="22"/>
      <c r="C1580" s="22"/>
      <c r="D1580" s="23" t="s">
        <v>351</v>
      </c>
      <c r="E1580" s="303"/>
      <c r="F1580" s="476">
        <f>SUBTOTAL(9,F1571:F1579,$E1572:$E1572)</f>
        <v>2560272</v>
      </c>
      <c r="G1580" s="577"/>
      <c r="H1580" s="571"/>
      <c r="I1580" s="315">
        <f>SUBTOTAL(9,I1571:I1579)</f>
        <v>2560272</v>
      </c>
      <c r="J1580" s="315">
        <f>SUBTOTAL(9,J1571:J1579)</f>
        <v>0</v>
      </c>
      <c r="K1580" s="315">
        <f>SUBTOTAL(9,K1571:K1579)</f>
        <v>875434</v>
      </c>
      <c r="L1580" s="561">
        <f>SUBTOTAL(9,L1571:L1579)</f>
        <v>3435706</v>
      </c>
      <c r="M1580" s="476">
        <f>SUBTOTAL(9,M1571:M1579,$E1572:$E1572)</f>
        <v>2560272</v>
      </c>
      <c r="N1580" s="577"/>
      <c r="O1580" s="571"/>
      <c r="P1580" s="315">
        <f>SUBTOTAL(9,P1571:P1579)</f>
        <v>2560272</v>
      </c>
      <c r="Q1580" s="315">
        <f>SUBTOTAL(9,Q1571:Q1579)</f>
        <v>0</v>
      </c>
      <c r="R1580" s="315">
        <f>SUBTOTAL(9,R1571:R1579)</f>
        <v>875434</v>
      </c>
      <c r="S1580" s="561">
        <f>SUBTOTAL(9,S1571:S1579)</f>
        <v>3435706</v>
      </c>
      <c r="T1580" s="476">
        <f>SUBTOTAL(9,T1571:T1579,$E1572:$E1572)</f>
        <v>2560272</v>
      </c>
      <c r="U1580" s="386"/>
      <c r="V1580" s="477"/>
      <c r="W1580" s="315">
        <f>SUBTOTAL(9,W1571:W1579)</f>
        <v>2560272</v>
      </c>
      <c r="X1580" s="521">
        <f>SUBTOTAL(9,X1571:X1579)</f>
        <v>0</v>
      </c>
      <c r="Y1580" s="522"/>
      <c r="Z1580" s="534">
        <f>SUBTOTAL(9,Z1571:Z1579)</f>
        <v>875434</v>
      </c>
      <c r="AA1580" s="522">
        <f>SUBTOTAL(9,AA1571:AA1579)</f>
        <v>3435706</v>
      </c>
      <c r="AB1580" s="422">
        <f t="shared" si="999"/>
        <v>1571</v>
      </c>
    </row>
    <row r="1581" spans="1:28" s="1" customFormat="1" ht="15.6" thickTop="1">
      <c r="A1581" s="12">
        <f t="shared" si="998"/>
        <v>1572</v>
      </c>
      <c r="B1581" s="7"/>
      <c r="C1581" s="7"/>
      <c r="D1581" s="25"/>
      <c r="E1581" s="304"/>
      <c r="F1581" s="425"/>
      <c r="G1581" s="26"/>
      <c r="H1581" s="424"/>
      <c r="I1581" s="117">
        <f t="shared" ref="I1581" si="1028">SUM($E1581,F1581:H1581)</f>
        <v>0</v>
      </c>
      <c r="J1581" s="304"/>
      <c r="K1581" s="304"/>
      <c r="L1581" s="27">
        <f t="shared" ref="L1581" si="1029">SUM(I1581:K1581)</f>
        <v>0</v>
      </c>
      <c r="M1581" s="425"/>
      <c r="N1581" s="26"/>
      <c r="O1581" s="424"/>
      <c r="P1581" s="117">
        <f t="shared" ref="P1581" si="1030">SUM($E1581,M1581:O1581)</f>
        <v>0</v>
      </c>
      <c r="Q1581" s="304"/>
      <c r="R1581" s="304"/>
      <c r="S1581" s="27">
        <f t="shared" ref="S1581" si="1031">SUM(P1581:R1581)</f>
        <v>0</v>
      </c>
      <c r="T1581" s="425"/>
      <c r="U1581" s="26"/>
      <c r="V1581" s="424"/>
      <c r="W1581" s="117">
        <f>SUM($E1581,T1581:V1581)</f>
        <v>0</v>
      </c>
      <c r="X1581" s="426"/>
      <c r="Y1581" s="424"/>
      <c r="Z1581" s="304"/>
      <c r="AA1581" s="424">
        <f t="shared" ref="AA1581:AA1592" si="1032">SUM(W1581:Z1581)</f>
        <v>0</v>
      </c>
      <c r="AB1581" s="422">
        <f t="shared" si="999"/>
        <v>1572</v>
      </c>
    </row>
    <row r="1582" spans="1:28" customFormat="1">
      <c r="A1582" s="12">
        <f t="shared" si="998"/>
        <v>1573</v>
      </c>
      <c r="B1582" s="7" t="s">
        <v>352</v>
      </c>
      <c r="C1582" s="162">
        <v>98</v>
      </c>
      <c r="D1582" s="146" t="s">
        <v>353</v>
      </c>
      <c r="E1582" s="163">
        <v>2112016</v>
      </c>
      <c r="F1582" s="133"/>
      <c r="G1582" s="28"/>
      <c r="H1582" s="153"/>
      <c r="I1582" s="163">
        <f>SUM($E1582,F1582:H1582)</f>
        <v>2112016</v>
      </c>
      <c r="J1582" s="163"/>
      <c r="K1582" s="163">
        <v>7891061</v>
      </c>
      <c r="L1582" s="187">
        <f>SUM(I1582:K1582)</f>
        <v>10003077</v>
      </c>
      <c r="M1582" s="133"/>
      <c r="N1582" s="6"/>
      <c r="O1582" s="184"/>
      <c r="P1582" s="180">
        <f>SUM($E1582,M1582:O1582)</f>
        <v>2112016</v>
      </c>
      <c r="Q1582" s="180"/>
      <c r="R1582" s="163">
        <v>7891061</v>
      </c>
      <c r="S1582" s="188">
        <f t="shared" ref="S1582:S1585" si="1033">SUM(P1582:R1582)</f>
        <v>10003077</v>
      </c>
      <c r="T1582" s="133"/>
      <c r="U1582" s="6"/>
      <c r="V1582" s="184"/>
      <c r="W1582" s="180">
        <f>SUM($E1582,T1582:V1582)</f>
        <v>2112016</v>
      </c>
      <c r="X1582" s="321"/>
      <c r="Y1582" s="184"/>
      <c r="Z1582" s="163">
        <v>7891061</v>
      </c>
      <c r="AA1582" s="184">
        <f t="shared" si="1032"/>
        <v>10003077</v>
      </c>
      <c r="AB1582" s="422">
        <f t="shared" si="999"/>
        <v>1573</v>
      </c>
    </row>
    <row r="1583" spans="1:28" customFormat="1">
      <c r="A1583" s="12">
        <f t="shared" si="998"/>
        <v>1574</v>
      </c>
      <c r="B1583" s="7"/>
      <c r="C1583" s="162"/>
      <c r="D1583" s="191" t="s">
        <v>434</v>
      </c>
      <c r="E1583" s="180"/>
      <c r="F1583" s="133"/>
      <c r="G1583" s="28"/>
      <c r="H1583" s="153"/>
      <c r="I1583" s="163">
        <f>SUM($E1583,F1583:H1583)</f>
        <v>0</v>
      </c>
      <c r="J1583" s="163"/>
      <c r="K1583" s="163"/>
      <c r="L1583" s="187">
        <f>SUM(I1583:K1583)</f>
        <v>0</v>
      </c>
      <c r="M1583" s="133"/>
      <c r="N1583" s="6"/>
      <c r="O1583" s="184"/>
      <c r="P1583" s="180">
        <f>SUM($E1583,M1583:O1583)</f>
        <v>0</v>
      </c>
      <c r="Q1583" s="180"/>
      <c r="R1583" s="180"/>
      <c r="S1583" s="188">
        <f t="shared" si="1033"/>
        <v>0</v>
      </c>
      <c r="T1583" s="133"/>
      <c r="U1583" s="6"/>
      <c r="V1583" s="184"/>
      <c r="W1583" s="180">
        <f>SUM($E1583,T1583:V1583)</f>
        <v>0</v>
      </c>
      <c r="X1583" s="321"/>
      <c r="Y1583" s="184"/>
      <c r="Z1583" s="180"/>
      <c r="AA1583" s="184">
        <f t="shared" si="1032"/>
        <v>0</v>
      </c>
      <c r="AB1583" s="422">
        <f t="shared" si="999"/>
        <v>1574</v>
      </c>
    </row>
    <row r="1584" spans="1:28" customFormat="1">
      <c r="A1584" s="12">
        <f t="shared" si="998"/>
        <v>1575</v>
      </c>
      <c r="B1584" s="7"/>
      <c r="C1584" s="162"/>
      <c r="D1584" s="158" t="s">
        <v>863</v>
      </c>
      <c r="E1584" s="163"/>
      <c r="F1584" s="132">
        <v>50000</v>
      </c>
      <c r="G1584" s="129"/>
      <c r="H1584" s="153"/>
      <c r="I1584" s="163">
        <f>SUM($E1584,F1584:H1584)</f>
        <v>50000</v>
      </c>
      <c r="J1584" s="163"/>
      <c r="K1584" s="163"/>
      <c r="L1584" s="187">
        <f>SUM(I1584:K1584)</f>
        <v>50000</v>
      </c>
      <c r="M1584" s="133">
        <v>50000</v>
      </c>
      <c r="N1584" s="6"/>
      <c r="O1584" s="184"/>
      <c r="P1584" s="180">
        <f>SUM($E1584,M1584:O1584)</f>
        <v>50000</v>
      </c>
      <c r="Q1584" s="180"/>
      <c r="R1584" s="180"/>
      <c r="S1584" s="188">
        <f t="shared" si="1033"/>
        <v>50000</v>
      </c>
      <c r="T1584" s="133">
        <v>50000</v>
      </c>
      <c r="U1584" s="6"/>
      <c r="V1584" s="184"/>
      <c r="W1584" s="180">
        <f>SUM($E1584,T1584:V1584)</f>
        <v>50000</v>
      </c>
      <c r="X1584" s="321"/>
      <c r="Y1584" s="184"/>
      <c r="Z1584" s="180"/>
      <c r="AA1584" s="184">
        <f t="shared" si="1032"/>
        <v>50000</v>
      </c>
      <c r="AB1584" s="422">
        <f t="shared" si="999"/>
        <v>1575</v>
      </c>
    </row>
    <row r="1585" spans="1:28" customFormat="1">
      <c r="A1585" s="12">
        <f t="shared" si="998"/>
        <v>1576</v>
      </c>
      <c r="B1585" s="7"/>
      <c r="C1585" s="162"/>
      <c r="D1585" s="158" t="s">
        <v>864</v>
      </c>
      <c r="E1585" s="163"/>
      <c r="F1585" s="160"/>
      <c r="G1585" s="98">
        <v>10000000</v>
      </c>
      <c r="H1585" s="153"/>
      <c r="I1585" s="163">
        <f t="shared" ref="I1585:I1591" si="1034">SUM($E1585,F1585:H1585)</f>
        <v>10000000</v>
      </c>
      <c r="J1585" s="163"/>
      <c r="K1585" s="163"/>
      <c r="L1585" s="187">
        <f t="shared" ref="L1585:L1591" si="1035">SUM(I1585:K1585)</f>
        <v>10000000</v>
      </c>
      <c r="M1585" s="133"/>
      <c r="N1585" s="6">
        <v>20000000</v>
      </c>
      <c r="O1585" s="184"/>
      <c r="P1585" s="180">
        <f t="shared" ref="P1585:P1592" si="1036">SUM($E1585,M1585:O1585)</f>
        <v>20000000</v>
      </c>
      <c r="Q1585" s="180"/>
      <c r="R1585" s="180"/>
      <c r="S1585" s="188">
        <f t="shared" si="1033"/>
        <v>20000000</v>
      </c>
      <c r="T1585" s="133"/>
      <c r="U1585" s="6">
        <v>20000000</v>
      </c>
      <c r="V1585" s="184"/>
      <c r="W1585" s="180">
        <f>SUM($E1585,T1585:V1585)</f>
        <v>20000000</v>
      </c>
      <c r="X1585" s="321"/>
      <c r="Y1585" s="184"/>
      <c r="Z1585" s="180"/>
      <c r="AA1585" s="184">
        <f t="shared" si="1032"/>
        <v>20000000</v>
      </c>
      <c r="AB1585" s="422">
        <f t="shared" si="999"/>
        <v>1576</v>
      </c>
    </row>
    <row r="1586" spans="1:28" customFormat="1">
      <c r="A1586" s="12">
        <f t="shared" si="998"/>
        <v>1577</v>
      </c>
      <c r="B1586" s="7"/>
      <c r="C1586" s="162"/>
      <c r="D1586" s="158" t="s">
        <v>945</v>
      </c>
      <c r="E1586" s="163"/>
      <c r="F1586" s="160"/>
      <c r="G1586" s="98">
        <v>10000001</v>
      </c>
      <c r="H1586" s="153"/>
      <c r="I1586" s="163">
        <f t="shared" ref="I1586:I1587" si="1037">SUM($E1586,F1586:H1586)</f>
        <v>10000001</v>
      </c>
      <c r="J1586" s="163"/>
      <c r="K1586" s="163"/>
      <c r="L1586" s="187">
        <f t="shared" ref="L1586:L1587" si="1038">SUM(I1586:K1586)</f>
        <v>10000001</v>
      </c>
      <c r="M1586" s="133"/>
      <c r="N1586" s="6">
        <v>20000001</v>
      </c>
      <c r="O1586" s="184"/>
      <c r="P1586" s="180">
        <f t="shared" ref="P1586:P1587" si="1039">SUM($E1586,M1586:O1586)</f>
        <v>20000001</v>
      </c>
      <c r="Q1586" s="180"/>
      <c r="R1586" s="180"/>
      <c r="S1586" s="188">
        <f t="shared" ref="S1586:S1587" si="1040">SUM(P1586:R1586)</f>
        <v>20000001</v>
      </c>
      <c r="T1586" s="133"/>
      <c r="U1586" s="6">
        <v>20000000</v>
      </c>
      <c r="V1586" s="184"/>
      <c r="W1586" s="180">
        <f t="shared" ref="W1586:W1587" si="1041">SUM($E1586,T1586:V1586)</f>
        <v>20000000</v>
      </c>
      <c r="X1586" s="321"/>
      <c r="Y1586" s="184"/>
      <c r="Z1586" s="180"/>
      <c r="AA1586" s="184">
        <f t="shared" si="1032"/>
        <v>20000000</v>
      </c>
      <c r="AB1586" s="422">
        <f t="shared" si="999"/>
        <v>1577</v>
      </c>
    </row>
    <row r="1587" spans="1:28" customFormat="1">
      <c r="A1587" s="12">
        <f t="shared" si="998"/>
        <v>1578</v>
      </c>
      <c r="B1587" s="7"/>
      <c r="C1587" s="162"/>
      <c r="D1587" s="158" t="s">
        <v>946</v>
      </c>
      <c r="E1587" s="163"/>
      <c r="F1587" s="160"/>
      <c r="G1587" s="98">
        <v>10000002</v>
      </c>
      <c r="H1587" s="153"/>
      <c r="I1587" s="163">
        <f t="shared" si="1037"/>
        <v>10000002</v>
      </c>
      <c r="J1587" s="163"/>
      <c r="K1587" s="163"/>
      <c r="L1587" s="187">
        <f t="shared" si="1038"/>
        <v>10000002</v>
      </c>
      <c r="M1587" s="133"/>
      <c r="N1587" s="6">
        <v>20000002</v>
      </c>
      <c r="O1587" s="184"/>
      <c r="P1587" s="180">
        <f t="shared" si="1039"/>
        <v>20000002</v>
      </c>
      <c r="Q1587" s="180"/>
      <c r="R1587" s="180"/>
      <c r="S1587" s="188">
        <f t="shared" si="1040"/>
        <v>20000002</v>
      </c>
      <c r="T1587" s="133"/>
      <c r="U1587" s="6">
        <v>155000000</v>
      </c>
      <c r="V1587" s="184"/>
      <c r="W1587" s="180">
        <f t="shared" si="1041"/>
        <v>155000000</v>
      </c>
      <c r="X1587" s="321"/>
      <c r="Y1587" s="184"/>
      <c r="Z1587" s="180"/>
      <c r="AA1587" s="184">
        <f t="shared" si="1032"/>
        <v>155000000</v>
      </c>
      <c r="AB1587" s="422">
        <f t="shared" si="999"/>
        <v>1578</v>
      </c>
    </row>
    <row r="1588" spans="1:28" customFormat="1">
      <c r="A1588" s="12">
        <f t="shared" si="998"/>
        <v>1579</v>
      </c>
      <c r="B1588" s="7"/>
      <c r="C1588" s="162"/>
      <c r="D1588" s="189"/>
      <c r="E1588" s="180"/>
      <c r="F1588" s="112"/>
      <c r="G1588" s="39"/>
      <c r="H1588" s="153"/>
      <c r="I1588" s="163">
        <f t="shared" si="1034"/>
        <v>0</v>
      </c>
      <c r="J1588" s="163"/>
      <c r="K1588" s="163"/>
      <c r="L1588" s="187">
        <f t="shared" si="1035"/>
        <v>0</v>
      </c>
      <c r="M1588" s="112"/>
      <c r="N1588" s="39"/>
      <c r="O1588" s="184"/>
      <c r="P1588" s="180">
        <f t="shared" si="1036"/>
        <v>0</v>
      </c>
      <c r="Q1588" s="180"/>
      <c r="R1588" s="180"/>
      <c r="S1588" s="188">
        <f t="shared" ref="S1588:S1592" si="1042">SUM(P1588:R1588)</f>
        <v>0</v>
      </c>
      <c r="T1588" s="112"/>
      <c r="U1588" s="39"/>
      <c r="V1588" s="184"/>
      <c r="W1588" s="180">
        <f>SUM($E1588,T1588:V1588)</f>
        <v>0</v>
      </c>
      <c r="X1588" s="321"/>
      <c r="Y1588" s="184"/>
      <c r="Z1588" s="180"/>
      <c r="AA1588" s="184">
        <f t="shared" si="1032"/>
        <v>0</v>
      </c>
      <c r="AB1588" s="422">
        <f t="shared" si="999"/>
        <v>1579</v>
      </c>
    </row>
    <row r="1589" spans="1:28" customFormat="1">
      <c r="A1589" s="12">
        <f t="shared" si="998"/>
        <v>1580</v>
      </c>
      <c r="B1589" s="7"/>
      <c r="C1589" s="162"/>
      <c r="D1589" s="190" t="s">
        <v>575</v>
      </c>
      <c r="E1589" s="180"/>
      <c r="F1589" s="112"/>
      <c r="G1589" s="39"/>
      <c r="H1589" s="153"/>
      <c r="I1589" s="163">
        <f t="shared" si="1034"/>
        <v>0</v>
      </c>
      <c r="J1589" s="163"/>
      <c r="K1589" s="163"/>
      <c r="L1589" s="187">
        <f t="shared" si="1035"/>
        <v>0</v>
      </c>
      <c r="M1589" s="112"/>
      <c r="N1589" s="39"/>
      <c r="O1589" s="184"/>
      <c r="P1589" s="180">
        <f t="shared" si="1036"/>
        <v>0</v>
      </c>
      <c r="Q1589" s="180"/>
      <c r="R1589" s="180"/>
      <c r="S1589" s="188">
        <f t="shared" si="1042"/>
        <v>0</v>
      </c>
      <c r="T1589" s="112"/>
      <c r="U1589" s="39"/>
      <c r="V1589" s="184"/>
      <c r="W1589" s="180">
        <f>SUM($E1589,T1589:V1589)</f>
        <v>0</v>
      </c>
      <c r="X1589" s="321"/>
      <c r="Y1589" s="184"/>
      <c r="Z1589" s="180"/>
      <c r="AA1589" s="184">
        <f t="shared" si="1032"/>
        <v>0</v>
      </c>
      <c r="AB1589" s="422">
        <f t="shared" si="999"/>
        <v>1580</v>
      </c>
    </row>
    <row r="1590" spans="1:28" customFormat="1">
      <c r="A1590" s="12">
        <f t="shared" si="998"/>
        <v>1581</v>
      </c>
      <c r="B1590" s="7"/>
      <c r="C1590" s="162"/>
      <c r="D1590" s="158" t="s">
        <v>865</v>
      </c>
      <c r="E1590" s="180"/>
      <c r="F1590" s="112"/>
      <c r="G1590" s="39"/>
      <c r="H1590" s="153"/>
      <c r="I1590" s="163">
        <f t="shared" si="1034"/>
        <v>0</v>
      </c>
      <c r="J1590" s="163"/>
      <c r="K1590" s="163"/>
      <c r="L1590" s="187">
        <f t="shared" si="1035"/>
        <v>0</v>
      </c>
      <c r="M1590" s="112"/>
      <c r="N1590" s="39"/>
      <c r="O1590" s="184"/>
      <c r="P1590" s="180">
        <f t="shared" si="1036"/>
        <v>0</v>
      </c>
      <c r="Q1590" s="180"/>
      <c r="R1590" s="180">
        <v>15748</v>
      </c>
      <c r="S1590" s="188">
        <f t="shared" si="1042"/>
        <v>15748</v>
      </c>
      <c r="T1590" s="112"/>
      <c r="U1590" s="39"/>
      <c r="V1590" s="184"/>
      <c r="W1590" s="180">
        <f>SUM($E1590,T1590:V1590)</f>
        <v>0</v>
      </c>
      <c r="X1590" s="321"/>
      <c r="Y1590" s="184"/>
      <c r="Z1590" s="180">
        <v>15748</v>
      </c>
      <c r="AA1590" s="184">
        <f t="shared" si="1032"/>
        <v>15748</v>
      </c>
      <c r="AB1590" s="422">
        <f t="shared" si="999"/>
        <v>1581</v>
      </c>
    </row>
    <row r="1591" spans="1:28" customFormat="1">
      <c r="A1591" s="12">
        <f t="shared" si="998"/>
        <v>1582</v>
      </c>
      <c r="B1591" s="7"/>
      <c r="C1591" s="162"/>
      <c r="D1591" s="158" t="s">
        <v>766</v>
      </c>
      <c r="E1591" s="180"/>
      <c r="F1591" s="112"/>
      <c r="G1591" s="39"/>
      <c r="H1591" s="153"/>
      <c r="I1591" s="163">
        <f t="shared" si="1034"/>
        <v>0</v>
      </c>
      <c r="J1591" s="163"/>
      <c r="K1591" s="163"/>
      <c r="L1591" s="187">
        <f t="shared" si="1035"/>
        <v>0</v>
      </c>
      <c r="M1591" s="112"/>
      <c r="N1591" s="39"/>
      <c r="O1591" s="184"/>
      <c r="P1591" s="180">
        <f t="shared" si="1036"/>
        <v>0</v>
      </c>
      <c r="Q1591" s="180"/>
      <c r="R1591" s="180">
        <v>180000</v>
      </c>
      <c r="S1591" s="188">
        <f t="shared" si="1042"/>
        <v>180000</v>
      </c>
      <c r="T1591" s="112"/>
      <c r="U1591" s="39"/>
      <c r="V1591" s="184"/>
      <c r="W1591" s="180">
        <f>SUM($E1591,T1591:V1591)</f>
        <v>0</v>
      </c>
      <c r="X1591" s="321"/>
      <c r="Y1591" s="184"/>
      <c r="Z1591" s="180">
        <v>180000</v>
      </c>
      <c r="AA1591" s="184">
        <f t="shared" si="1032"/>
        <v>180000</v>
      </c>
      <c r="AB1591" s="422">
        <f t="shared" si="999"/>
        <v>1582</v>
      </c>
    </row>
    <row r="1592" spans="1:28" customFormat="1">
      <c r="A1592" s="12">
        <f t="shared" si="998"/>
        <v>1583</v>
      </c>
      <c r="B1592" s="7"/>
      <c r="C1592" s="162"/>
      <c r="D1592" s="242"/>
      <c r="E1592" s="180"/>
      <c r="F1592" s="112"/>
      <c r="G1592" s="39"/>
      <c r="H1592" s="153"/>
      <c r="I1592" s="163">
        <f>SUM($E1592,F1592:H1592)</f>
        <v>0</v>
      </c>
      <c r="J1592" s="163"/>
      <c r="K1592" s="163"/>
      <c r="L1592" s="187">
        <f>SUM(I1592:K1592)</f>
        <v>0</v>
      </c>
      <c r="M1592" s="112"/>
      <c r="N1592" s="39"/>
      <c r="O1592" s="184"/>
      <c r="P1592" s="180">
        <f t="shared" si="1036"/>
        <v>0</v>
      </c>
      <c r="Q1592" s="180"/>
      <c r="R1592" s="180"/>
      <c r="S1592" s="188">
        <f t="shared" si="1042"/>
        <v>0</v>
      </c>
      <c r="T1592" s="112"/>
      <c r="U1592" s="39"/>
      <c r="V1592" s="184"/>
      <c r="W1592" s="180">
        <f>SUM($E1592,T1592:V1592)</f>
        <v>0</v>
      </c>
      <c r="X1592" s="321"/>
      <c r="Y1592" s="184"/>
      <c r="Z1592" s="180"/>
      <c r="AA1592" s="184">
        <f t="shared" si="1032"/>
        <v>0</v>
      </c>
      <c r="AB1592" s="422">
        <f t="shared" si="999"/>
        <v>1583</v>
      </c>
    </row>
    <row r="1593" spans="1:28" s="1" customFormat="1">
      <c r="A1593" s="12">
        <f t="shared" si="998"/>
        <v>1584</v>
      </c>
      <c r="B1593" s="7"/>
      <c r="C1593" s="7"/>
      <c r="D1593" s="54" t="s">
        <v>40</v>
      </c>
      <c r="E1593" s="314"/>
      <c r="F1593" s="488">
        <f t="shared" ref="F1593:X1593" si="1043">SUBTOTAL(9,F1583:F1592)</f>
        <v>50000</v>
      </c>
      <c r="G1593" s="55">
        <f t="shared" si="1043"/>
        <v>30000003</v>
      </c>
      <c r="H1593" s="285">
        <f t="shared" si="1043"/>
        <v>0</v>
      </c>
      <c r="I1593" s="504">
        <f t="shared" si="1043"/>
        <v>30050003</v>
      </c>
      <c r="J1593" s="504">
        <f t="shared" si="1043"/>
        <v>0</v>
      </c>
      <c r="K1593" s="504">
        <f t="shared" si="1043"/>
        <v>0</v>
      </c>
      <c r="L1593" s="56">
        <f t="shared" si="1043"/>
        <v>30050003</v>
      </c>
      <c r="M1593" s="488">
        <f t="shared" si="1043"/>
        <v>50000</v>
      </c>
      <c r="N1593" s="55">
        <f t="shared" si="1043"/>
        <v>60000003</v>
      </c>
      <c r="O1593" s="285">
        <f t="shared" si="1043"/>
        <v>0</v>
      </c>
      <c r="P1593" s="504">
        <f t="shared" si="1043"/>
        <v>60050003</v>
      </c>
      <c r="Q1593" s="504">
        <f t="shared" si="1043"/>
        <v>0</v>
      </c>
      <c r="R1593" s="504">
        <f t="shared" si="1043"/>
        <v>195748</v>
      </c>
      <c r="S1593" s="56">
        <f t="shared" si="1043"/>
        <v>60245751</v>
      </c>
      <c r="T1593" s="488">
        <f t="shared" si="1043"/>
        <v>50000</v>
      </c>
      <c r="U1593" s="55">
        <f t="shared" si="1043"/>
        <v>195000000</v>
      </c>
      <c r="V1593" s="285">
        <f t="shared" si="1043"/>
        <v>0</v>
      </c>
      <c r="W1593" s="504">
        <f t="shared" si="1043"/>
        <v>195050000</v>
      </c>
      <c r="X1593" s="492">
        <f t="shared" si="1043"/>
        <v>0</v>
      </c>
      <c r="Y1593" s="478"/>
      <c r="Z1593" s="504">
        <f>SUBTOTAL(9,Z1583:Z1592)</f>
        <v>195748</v>
      </c>
      <c r="AA1593" s="478">
        <f>SUBTOTAL(9,AA1583:AA1592)</f>
        <v>195245748</v>
      </c>
      <c r="AB1593" s="422">
        <f t="shared" si="999"/>
        <v>1584</v>
      </c>
    </row>
    <row r="1594" spans="1:28" s="1" customFormat="1" ht="15.6" thickBot="1">
      <c r="A1594" s="12">
        <f t="shared" si="998"/>
        <v>1585</v>
      </c>
      <c r="B1594" s="22"/>
      <c r="C1594" s="22"/>
      <c r="D1594" s="23" t="s">
        <v>354</v>
      </c>
      <c r="E1594" s="303"/>
      <c r="F1594" s="476">
        <f>SUBTOTAL(9,F1581:F1593,$E1582:$E1582)</f>
        <v>2162016</v>
      </c>
      <c r="G1594" s="577"/>
      <c r="H1594" s="571"/>
      <c r="I1594" s="315">
        <f>SUBTOTAL(9,I1581:I1593)</f>
        <v>32162019</v>
      </c>
      <c r="J1594" s="315">
        <f>SUBTOTAL(9,J1581:J1593)</f>
        <v>0</v>
      </c>
      <c r="K1594" s="315">
        <f>SUBTOTAL(9,K1581:K1593)</f>
        <v>7891061</v>
      </c>
      <c r="L1594" s="561">
        <f>SUBTOTAL(9,L1581:L1593)</f>
        <v>40053080</v>
      </c>
      <c r="M1594" s="476">
        <f>SUBTOTAL(9,M1581:M1593,$E1582:$E1582)</f>
        <v>2162016</v>
      </c>
      <c r="N1594" s="577"/>
      <c r="O1594" s="571"/>
      <c r="P1594" s="315">
        <f>SUBTOTAL(9,P1581:P1593)</f>
        <v>62162019</v>
      </c>
      <c r="Q1594" s="315">
        <f>SUBTOTAL(9,Q1581:Q1593)</f>
        <v>0</v>
      </c>
      <c r="R1594" s="315">
        <f>SUBTOTAL(9,R1581:R1593)</f>
        <v>8086809</v>
      </c>
      <c r="S1594" s="561">
        <f>SUBTOTAL(9,S1581:S1593)</f>
        <v>70248828</v>
      </c>
      <c r="T1594" s="476">
        <f>SUBTOTAL(9,T1581:T1593,$E1582:$E1582)</f>
        <v>2162016</v>
      </c>
      <c r="U1594" s="386"/>
      <c r="V1594" s="477"/>
      <c r="W1594" s="315">
        <f>SUBTOTAL(9,W1581:W1593)</f>
        <v>197162016</v>
      </c>
      <c r="X1594" s="521">
        <f>SUBTOTAL(9,X1581:X1593)</f>
        <v>0</v>
      </c>
      <c r="Y1594" s="522"/>
      <c r="Z1594" s="534">
        <f>SUBTOTAL(9,Z1581:Z1593)</f>
        <v>8086809</v>
      </c>
      <c r="AA1594" s="522">
        <f>SUBTOTAL(9,AA1581:AA1593)</f>
        <v>205248825</v>
      </c>
      <c r="AB1594" s="422">
        <f t="shared" si="999"/>
        <v>1585</v>
      </c>
    </row>
    <row r="1595" spans="1:28" s="1" customFormat="1" ht="15.6" thickTop="1">
      <c r="A1595" s="12">
        <f t="shared" si="998"/>
        <v>1586</v>
      </c>
      <c r="B1595" s="7"/>
      <c r="C1595" s="7"/>
      <c r="D1595" s="25"/>
      <c r="E1595" s="304"/>
      <c r="F1595" s="425"/>
      <c r="G1595" s="26"/>
      <c r="H1595" s="424"/>
      <c r="I1595" s="117">
        <f>SUM($E1595,F1595:H1595)</f>
        <v>0</v>
      </c>
      <c r="J1595" s="304"/>
      <c r="K1595" s="304"/>
      <c r="L1595" s="27">
        <f>SUM(I1595:K1595)</f>
        <v>0</v>
      </c>
      <c r="M1595" s="425"/>
      <c r="N1595" s="26"/>
      <c r="O1595" s="424"/>
      <c r="P1595" s="117">
        <f>SUM($E1595,M1595:O1595)</f>
        <v>0</v>
      </c>
      <c r="Q1595" s="304"/>
      <c r="R1595" s="304"/>
      <c r="S1595" s="27">
        <f>SUM(P1595:R1595)</f>
        <v>0</v>
      </c>
      <c r="T1595" s="425"/>
      <c r="U1595" s="26"/>
      <c r="V1595" s="424"/>
      <c r="W1595" s="117">
        <f>SUM($E1595,T1595:V1595)</f>
        <v>0</v>
      </c>
      <c r="X1595" s="426"/>
      <c r="Y1595" s="424"/>
      <c r="Z1595" s="304"/>
      <c r="AA1595" s="424">
        <f>SUM(W1595:Z1595)</f>
        <v>0</v>
      </c>
      <c r="AB1595" s="422">
        <f t="shared" si="999"/>
        <v>1586</v>
      </c>
    </row>
    <row r="1596" spans="1:28" customFormat="1">
      <c r="A1596" s="12">
        <f t="shared" si="998"/>
        <v>1587</v>
      </c>
      <c r="B1596" s="7" t="s">
        <v>355</v>
      </c>
      <c r="C1596" s="162">
        <v>99</v>
      </c>
      <c r="D1596" s="146" t="s">
        <v>356</v>
      </c>
      <c r="E1596" s="180">
        <v>0</v>
      </c>
      <c r="F1596" s="133"/>
      <c r="G1596" s="28"/>
      <c r="H1596" s="153"/>
      <c r="I1596" s="163">
        <f>SUM($E1596,F1596:H1596)</f>
        <v>0</v>
      </c>
      <c r="J1596" s="163"/>
      <c r="K1596" s="163">
        <v>15303000</v>
      </c>
      <c r="L1596" s="187">
        <f>SUM(I1596:K1596)</f>
        <v>15303000</v>
      </c>
      <c r="M1596" s="133"/>
      <c r="N1596" s="6"/>
      <c r="O1596" s="184"/>
      <c r="P1596" s="180">
        <f>SUM($E1596,M1596:O1596)</f>
        <v>0</v>
      </c>
      <c r="Q1596" s="180"/>
      <c r="R1596" s="163">
        <v>15303000</v>
      </c>
      <c r="S1596" s="188">
        <f>SUM(P1596:R1596)</f>
        <v>15303000</v>
      </c>
      <c r="T1596" s="133"/>
      <c r="U1596" s="6"/>
      <c r="V1596" s="184"/>
      <c r="W1596" s="180">
        <f>SUM($E1596,T1596:V1596)</f>
        <v>0</v>
      </c>
      <c r="X1596" s="321"/>
      <c r="Y1596" s="184"/>
      <c r="Z1596" s="163">
        <v>15303000</v>
      </c>
      <c r="AA1596" s="184">
        <f>SUM(W1596:Z1596)</f>
        <v>15303000</v>
      </c>
      <c r="AB1596" s="422">
        <f t="shared" si="999"/>
        <v>1587</v>
      </c>
    </row>
    <row r="1597" spans="1:28" customFormat="1">
      <c r="A1597" s="12">
        <f t="shared" si="998"/>
        <v>1588</v>
      </c>
      <c r="B1597" s="7"/>
      <c r="C1597" s="162"/>
      <c r="D1597" s="191" t="s">
        <v>575</v>
      </c>
      <c r="E1597" s="180"/>
      <c r="F1597" s="133"/>
      <c r="G1597" s="28"/>
      <c r="H1597" s="153"/>
      <c r="I1597" s="163">
        <f>SUM($E1597,F1597:H1597)</f>
        <v>0</v>
      </c>
      <c r="J1597" s="163"/>
      <c r="K1597" s="163"/>
      <c r="L1597" s="187">
        <f>SUM(I1597:K1597)</f>
        <v>0</v>
      </c>
      <c r="M1597" s="133"/>
      <c r="N1597" s="6"/>
      <c r="O1597" s="184"/>
      <c r="P1597" s="180">
        <f>SUM($E1597,M1597:O1597)</f>
        <v>0</v>
      </c>
      <c r="Q1597" s="180"/>
      <c r="R1597" s="180"/>
      <c r="S1597" s="188">
        <f>SUM(P1597:R1597)</f>
        <v>0</v>
      </c>
      <c r="T1597" s="133"/>
      <c r="U1597" s="6"/>
      <c r="V1597" s="184"/>
      <c r="W1597" s="180">
        <f>SUM($E1597,T1597:V1597)</f>
        <v>0</v>
      </c>
      <c r="X1597" s="321"/>
      <c r="Y1597" s="184"/>
      <c r="Z1597" s="180"/>
      <c r="AA1597" s="184">
        <f>SUM(W1597:Z1597)</f>
        <v>0</v>
      </c>
      <c r="AB1597" s="422">
        <f t="shared" si="999"/>
        <v>1588</v>
      </c>
    </row>
    <row r="1598" spans="1:28" customFormat="1">
      <c r="A1598" s="12">
        <f t="shared" si="998"/>
        <v>1589</v>
      </c>
      <c r="B1598" s="7"/>
      <c r="C1598" s="162"/>
      <c r="D1598" s="158"/>
      <c r="E1598" s="180"/>
      <c r="F1598" s="133"/>
      <c r="G1598" s="28"/>
      <c r="H1598" s="153"/>
      <c r="I1598" s="163">
        <f>SUM($E1598,F1598:H1598)</f>
        <v>0</v>
      </c>
      <c r="J1598" s="163"/>
      <c r="K1598" s="163"/>
      <c r="L1598" s="187">
        <f>SUM(I1598:K1598)</f>
        <v>0</v>
      </c>
      <c r="M1598" s="133"/>
      <c r="N1598" s="6"/>
      <c r="O1598" s="184"/>
      <c r="P1598" s="180">
        <f>SUM($E1598,M1598:O1598)</f>
        <v>0</v>
      </c>
      <c r="Q1598" s="180"/>
      <c r="R1598" s="180"/>
      <c r="S1598" s="188">
        <f>SUM(P1598:R1598)</f>
        <v>0</v>
      </c>
      <c r="T1598" s="133"/>
      <c r="U1598" s="6"/>
      <c r="V1598" s="184"/>
      <c r="W1598" s="180">
        <f>SUM($E1598,T1598:V1598)</f>
        <v>0</v>
      </c>
      <c r="X1598" s="321"/>
      <c r="Y1598" s="184"/>
      <c r="Z1598" s="180"/>
      <c r="AA1598" s="184">
        <f>SUM(W1598:Z1598)</f>
        <v>0</v>
      </c>
      <c r="AB1598" s="422">
        <f t="shared" si="999"/>
        <v>1589</v>
      </c>
    </row>
    <row r="1599" spans="1:28" s="1" customFormat="1">
      <c r="A1599" s="12">
        <f t="shared" si="998"/>
        <v>1590</v>
      </c>
      <c r="B1599" s="7"/>
      <c r="C1599" s="7"/>
      <c r="D1599" s="42"/>
      <c r="E1599" s="117"/>
      <c r="F1599" s="406"/>
      <c r="G1599" s="6"/>
      <c r="H1599" s="363"/>
      <c r="I1599" s="117">
        <f>SUM($E1599,F1599:H1599)</f>
        <v>0</v>
      </c>
      <c r="J1599" s="117"/>
      <c r="K1599" s="117"/>
      <c r="L1599" s="15">
        <f>SUM(I1599:K1599)</f>
        <v>0</v>
      </c>
      <c r="M1599" s="406"/>
      <c r="N1599" s="6"/>
      <c r="O1599" s="363"/>
      <c r="P1599" s="117">
        <f>SUM($E1599,M1599:O1599)</f>
        <v>0</v>
      </c>
      <c r="Q1599" s="117"/>
      <c r="R1599" s="117"/>
      <c r="S1599" s="15">
        <f>SUM(P1599:R1599)</f>
        <v>0</v>
      </c>
      <c r="T1599" s="406"/>
      <c r="U1599" s="6"/>
      <c r="V1599" s="363"/>
      <c r="W1599" s="117">
        <f>SUM($E1599,T1599:V1599)</f>
        <v>0</v>
      </c>
      <c r="X1599" s="111"/>
      <c r="Y1599" s="363"/>
      <c r="Z1599" s="117"/>
      <c r="AA1599" s="363">
        <f>SUM(W1599:Z1599)</f>
        <v>0</v>
      </c>
      <c r="AB1599" s="422">
        <f t="shared" si="999"/>
        <v>1590</v>
      </c>
    </row>
    <row r="1600" spans="1:28" s="1" customFormat="1">
      <c r="A1600" s="12">
        <f t="shared" si="998"/>
        <v>1591</v>
      </c>
      <c r="B1600" s="7"/>
      <c r="C1600" s="7"/>
      <c r="D1600" s="54" t="s">
        <v>40</v>
      </c>
      <c r="E1600" s="314"/>
      <c r="F1600" s="488">
        <f t="shared" ref="F1600:AA1600" si="1044">SUBTOTAL(9,F1597:F1599)</f>
        <v>0</v>
      </c>
      <c r="G1600" s="55">
        <f t="shared" si="1044"/>
        <v>0</v>
      </c>
      <c r="H1600" s="285">
        <f t="shared" si="1044"/>
        <v>0</v>
      </c>
      <c r="I1600" s="504">
        <f t="shared" si="1044"/>
        <v>0</v>
      </c>
      <c r="J1600" s="504">
        <f t="shared" si="1044"/>
        <v>0</v>
      </c>
      <c r="K1600" s="504">
        <f t="shared" si="1044"/>
        <v>0</v>
      </c>
      <c r="L1600" s="56">
        <f t="shared" si="1044"/>
        <v>0</v>
      </c>
      <c r="M1600" s="488">
        <f t="shared" si="1044"/>
        <v>0</v>
      </c>
      <c r="N1600" s="55">
        <f t="shared" si="1044"/>
        <v>0</v>
      </c>
      <c r="O1600" s="285">
        <f t="shared" si="1044"/>
        <v>0</v>
      </c>
      <c r="P1600" s="504">
        <f t="shared" si="1044"/>
        <v>0</v>
      </c>
      <c r="Q1600" s="504">
        <f t="shared" si="1044"/>
        <v>0</v>
      </c>
      <c r="R1600" s="504">
        <f t="shared" si="1044"/>
        <v>0</v>
      </c>
      <c r="S1600" s="56">
        <f t="shared" si="1044"/>
        <v>0</v>
      </c>
      <c r="T1600" s="488">
        <f t="shared" si="1044"/>
        <v>0</v>
      </c>
      <c r="U1600" s="55">
        <f t="shared" si="1044"/>
        <v>0</v>
      </c>
      <c r="V1600" s="285">
        <f t="shared" si="1044"/>
        <v>0</v>
      </c>
      <c r="W1600" s="504">
        <f t="shared" si="1044"/>
        <v>0</v>
      </c>
      <c r="X1600" s="492">
        <f t="shared" si="1044"/>
        <v>0</v>
      </c>
      <c r="Y1600" s="478"/>
      <c r="Z1600" s="504">
        <f t="shared" si="1044"/>
        <v>0</v>
      </c>
      <c r="AA1600" s="478">
        <f t="shared" si="1044"/>
        <v>0</v>
      </c>
      <c r="AB1600" s="422">
        <f t="shared" si="999"/>
        <v>1591</v>
      </c>
    </row>
    <row r="1601" spans="1:28" s="1" customFormat="1" ht="15.6" thickBot="1">
      <c r="A1601" s="12">
        <f t="shared" si="998"/>
        <v>1592</v>
      </c>
      <c r="B1601" s="22"/>
      <c r="C1601" s="22"/>
      <c r="D1601" s="23" t="s">
        <v>357</v>
      </c>
      <c r="E1601" s="303"/>
      <c r="F1601" s="476">
        <f>SUBTOTAL(9,F1595:F1600,$E1596)</f>
        <v>0</v>
      </c>
      <c r="G1601" s="561"/>
      <c r="H1601" s="571"/>
      <c r="I1601" s="315">
        <f>SUBTOTAL(9,I1595:I1600)</f>
        <v>0</v>
      </c>
      <c r="J1601" s="315">
        <f>SUBTOTAL(9,J1595:J1600)</f>
        <v>0</v>
      </c>
      <c r="K1601" s="315">
        <f>SUBTOTAL(9,K1595:K1600)</f>
        <v>15303000</v>
      </c>
      <c r="L1601" s="561">
        <f>SUBTOTAL(9,L1595:L1600)</f>
        <v>15303000</v>
      </c>
      <c r="M1601" s="476">
        <f>SUBTOTAL(9,M1595:M1600,$E1596)</f>
        <v>0</v>
      </c>
      <c r="N1601" s="561"/>
      <c r="O1601" s="571"/>
      <c r="P1601" s="315">
        <f>SUBTOTAL(9,P1595:P1600)</f>
        <v>0</v>
      </c>
      <c r="Q1601" s="315">
        <f>SUBTOTAL(9,Q1595:Q1600)</f>
        <v>0</v>
      </c>
      <c r="R1601" s="315">
        <f>SUBTOTAL(9,R1595:R1600)</f>
        <v>15303000</v>
      </c>
      <c r="S1601" s="561">
        <f>SUBTOTAL(9,S1595:S1600)</f>
        <v>15303000</v>
      </c>
      <c r="T1601" s="476">
        <f>SUBTOTAL(9,T1595:T1600,$E1596)</f>
        <v>0</v>
      </c>
      <c r="U1601" s="387"/>
      <c r="V1601" s="477"/>
      <c r="W1601" s="315">
        <f>SUBTOTAL(9,W1595:W1600)</f>
        <v>0</v>
      </c>
      <c r="X1601" s="521">
        <f>SUBTOTAL(9,X1595:X1600)</f>
        <v>0</v>
      </c>
      <c r="Y1601" s="522"/>
      <c r="Z1601" s="534">
        <f>SUBTOTAL(9,Z1595:Z1600)</f>
        <v>15303000</v>
      </c>
      <c r="AA1601" s="522">
        <f>SUBTOTAL(9,AA1595:AA1600)</f>
        <v>15303000</v>
      </c>
      <c r="AB1601" s="422">
        <f t="shared" si="999"/>
        <v>1592</v>
      </c>
    </row>
    <row r="1602" spans="1:28" s="1" customFormat="1" ht="15.6" thickTop="1">
      <c r="A1602" s="12">
        <f t="shared" si="998"/>
        <v>1593</v>
      </c>
      <c r="B1602" s="7"/>
      <c r="C1602" s="7"/>
      <c r="D1602" s="25"/>
      <c r="E1602" s="304"/>
      <c r="F1602" s="425"/>
      <c r="G1602" s="26"/>
      <c r="H1602" s="424"/>
      <c r="I1602" s="117">
        <f t="shared" ref="I1602:I1607" si="1045">SUM($E1602,F1602:H1602)</f>
        <v>0</v>
      </c>
      <c r="J1602" s="304"/>
      <c r="K1602" s="304"/>
      <c r="L1602" s="27">
        <f t="shared" ref="L1602:L1607" si="1046">SUM(I1602:K1602)</f>
        <v>0</v>
      </c>
      <c r="M1602" s="425"/>
      <c r="N1602" s="26"/>
      <c r="O1602" s="424"/>
      <c r="P1602" s="117">
        <f>SUM($E1602,M1602:O1602)</f>
        <v>0</v>
      </c>
      <c r="Q1602" s="304"/>
      <c r="R1602" s="304"/>
      <c r="S1602" s="27">
        <f>SUM(P1602:R1602)</f>
        <v>0</v>
      </c>
      <c r="T1602" s="425"/>
      <c r="U1602" s="26"/>
      <c r="V1602" s="424"/>
      <c r="W1602" s="117">
        <f t="shared" ref="W1602:W1620" si="1047">SUM($E1602,T1602:V1602)</f>
        <v>0</v>
      </c>
      <c r="X1602" s="426"/>
      <c r="Y1602" s="424"/>
      <c r="Z1602" s="304"/>
      <c r="AA1602" s="424">
        <f t="shared" ref="AA1602:AA1620" si="1048">SUM(W1602:Z1602)</f>
        <v>0</v>
      </c>
      <c r="AB1602" s="422">
        <f t="shared" si="999"/>
        <v>1593</v>
      </c>
    </row>
    <row r="1603" spans="1:28" customFormat="1">
      <c r="A1603" s="12">
        <f t="shared" si="998"/>
        <v>1594</v>
      </c>
      <c r="B1603" s="7" t="s">
        <v>358</v>
      </c>
      <c r="C1603" s="162">
        <v>100</v>
      </c>
      <c r="D1603" s="146" t="s">
        <v>359</v>
      </c>
      <c r="E1603" s="163">
        <v>10816564</v>
      </c>
      <c r="F1603" s="133"/>
      <c r="G1603" s="28"/>
      <c r="H1603" s="153"/>
      <c r="I1603" s="163">
        <f t="shared" si="1045"/>
        <v>10816564</v>
      </c>
      <c r="J1603" s="163">
        <v>74318912</v>
      </c>
      <c r="K1603" s="163">
        <v>6646961</v>
      </c>
      <c r="L1603" s="187">
        <f t="shared" si="1046"/>
        <v>91782437</v>
      </c>
      <c r="M1603" s="133"/>
      <c r="N1603" s="6"/>
      <c r="O1603" s="184"/>
      <c r="P1603" s="180">
        <f t="shared" ref="P1603:P1618" si="1049">SUM($E1603,M1603:O1603)</f>
        <v>10816564</v>
      </c>
      <c r="Q1603" s="163">
        <v>74318912</v>
      </c>
      <c r="R1603" s="163">
        <v>6646961</v>
      </c>
      <c r="S1603" s="188">
        <f t="shared" ref="S1603:S1617" si="1050">SUM(P1603:R1603)</f>
        <v>91782437</v>
      </c>
      <c r="T1603" s="133"/>
      <c r="U1603" s="6"/>
      <c r="V1603" s="184"/>
      <c r="W1603" s="180">
        <f t="shared" si="1047"/>
        <v>10816564</v>
      </c>
      <c r="X1603" s="149">
        <v>74318912</v>
      </c>
      <c r="Y1603" s="153"/>
      <c r="Z1603" s="163">
        <v>6646961</v>
      </c>
      <c r="AA1603" s="184">
        <f t="shared" si="1048"/>
        <v>91782437</v>
      </c>
      <c r="AB1603" s="422">
        <f t="shared" si="999"/>
        <v>1594</v>
      </c>
    </row>
    <row r="1604" spans="1:28" customFormat="1">
      <c r="A1604" s="12">
        <f t="shared" si="998"/>
        <v>1595</v>
      </c>
      <c r="B1604" s="7"/>
      <c r="C1604" s="162"/>
      <c r="D1604" s="191" t="s">
        <v>434</v>
      </c>
      <c r="E1604" s="180"/>
      <c r="F1604" s="133"/>
      <c r="G1604" s="28"/>
      <c r="H1604" s="153"/>
      <c r="I1604" s="163">
        <f t="shared" si="1045"/>
        <v>0</v>
      </c>
      <c r="J1604" s="163"/>
      <c r="K1604" s="163"/>
      <c r="L1604" s="187">
        <f t="shared" si="1046"/>
        <v>0</v>
      </c>
      <c r="M1604" s="133"/>
      <c r="N1604" s="6"/>
      <c r="O1604" s="184"/>
      <c r="P1604" s="180">
        <f t="shared" si="1049"/>
        <v>0</v>
      </c>
      <c r="Q1604" s="180"/>
      <c r="R1604" s="180"/>
      <c r="S1604" s="188">
        <f t="shared" si="1050"/>
        <v>0</v>
      </c>
      <c r="T1604" s="133"/>
      <c r="U1604" s="6"/>
      <c r="V1604" s="184"/>
      <c r="W1604" s="180">
        <f t="shared" si="1047"/>
        <v>0</v>
      </c>
      <c r="X1604" s="321"/>
      <c r="Y1604" s="184"/>
      <c r="Z1604" s="180"/>
      <c r="AA1604" s="184">
        <f t="shared" si="1048"/>
        <v>0</v>
      </c>
      <c r="AB1604" s="422">
        <f t="shared" si="999"/>
        <v>1595</v>
      </c>
    </row>
    <row r="1605" spans="1:28" customFormat="1">
      <c r="A1605" s="12">
        <f t="shared" si="998"/>
        <v>1596</v>
      </c>
      <c r="B1605" s="7"/>
      <c r="C1605" s="162"/>
      <c r="D1605" s="158" t="s">
        <v>866</v>
      </c>
      <c r="E1605" s="163"/>
      <c r="F1605" s="132">
        <v>5000000</v>
      </c>
      <c r="G1605" s="129"/>
      <c r="H1605" s="153"/>
      <c r="I1605" s="163">
        <f t="shared" si="1045"/>
        <v>5000000</v>
      </c>
      <c r="J1605" s="163"/>
      <c r="K1605" s="163"/>
      <c r="L1605" s="187">
        <f t="shared" si="1046"/>
        <v>5000000</v>
      </c>
      <c r="M1605" s="133">
        <v>2000000</v>
      </c>
      <c r="N1605" s="6"/>
      <c r="O1605" s="184"/>
      <c r="P1605" s="180">
        <f t="shared" si="1049"/>
        <v>2000000</v>
      </c>
      <c r="Q1605" s="180"/>
      <c r="R1605" s="180"/>
      <c r="S1605" s="188">
        <f t="shared" si="1050"/>
        <v>2000000</v>
      </c>
      <c r="T1605" s="133">
        <v>2000000</v>
      </c>
      <c r="U1605" s="6"/>
      <c r="V1605" s="184"/>
      <c r="W1605" s="180">
        <f t="shared" si="1047"/>
        <v>2000000</v>
      </c>
      <c r="X1605" s="321"/>
      <c r="Y1605" s="184"/>
      <c r="Z1605" s="180"/>
      <c r="AA1605" s="184">
        <f t="shared" si="1048"/>
        <v>2000000</v>
      </c>
      <c r="AB1605" s="422">
        <f t="shared" si="999"/>
        <v>1596</v>
      </c>
    </row>
    <row r="1606" spans="1:28" customFormat="1">
      <c r="A1606" s="12">
        <f t="shared" ref="A1606:A1669" si="1051">ROW()-9</f>
        <v>1597</v>
      </c>
      <c r="B1606" s="7"/>
      <c r="C1606" s="162"/>
      <c r="D1606" s="158" t="s">
        <v>867</v>
      </c>
      <c r="E1606" s="163"/>
      <c r="F1606" s="132"/>
      <c r="G1606" s="129">
        <v>15000000</v>
      </c>
      <c r="H1606" s="153"/>
      <c r="I1606" s="163">
        <f t="shared" si="1045"/>
        <v>15000000</v>
      </c>
      <c r="J1606" s="163"/>
      <c r="K1606" s="163"/>
      <c r="L1606" s="187">
        <f t="shared" si="1046"/>
        <v>15000000</v>
      </c>
      <c r="M1606" s="133"/>
      <c r="N1606" s="6">
        <v>7500000</v>
      </c>
      <c r="O1606" s="184"/>
      <c r="P1606" s="180">
        <f t="shared" si="1049"/>
        <v>7500000</v>
      </c>
      <c r="Q1606" s="180"/>
      <c r="R1606" s="180"/>
      <c r="S1606" s="188">
        <f t="shared" si="1050"/>
        <v>7500000</v>
      </c>
      <c r="T1606" s="133"/>
      <c r="U1606" s="6">
        <v>7500000</v>
      </c>
      <c r="V1606" s="184"/>
      <c r="W1606" s="180">
        <f t="shared" si="1047"/>
        <v>7500000</v>
      </c>
      <c r="X1606" s="321"/>
      <c r="Y1606" s="184"/>
      <c r="Z1606" s="180"/>
      <c r="AA1606" s="184">
        <f t="shared" si="1048"/>
        <v>7500000</v>
      </c>
      <c r="AB1606" s="422">
        <f t="shared" si="999"/>
        <v>1597</v>
      </c>
    </row>
    <row r="1607" spans="1:28" customFormat="1">
      <c r="A1607" s="12">
        <f t="shared" si="1051"/>
        <v>1598</v>
      </c>
      <c r="B1607" s="7"/>
      <c r="C1607" s="162"/>
      <c r="D1607" s="158" t="s">
        <v>868</v>
      </c>
      <c r="E1607" s="163"/>
      <c r="F1607" s="132"/>
      <c r="G1607" s="129">
        <v>1200000</v>
      </c>
      <c r="H1607" s="153"/>
      <c r="I1607" s="163">
        <f t="shared" si="1045"/>
        <v>1200000</v>
      </c>
      <c r="J1607" s="163"/>
      <c r="K1607" s="163"/>
      <c r="L1607" s="187">
        <f t="shared" si="1046"/>
        <v>1200000</v>
      </c>
      <c r="M1607" s="133"/>
      <c r="N1607" s="28">
        <v>1200000</v>
      </c>
      <c r="O1607" s="184"/>
      <c r="P1607" s="180">
        <f t="shared" si="1049"/>
        <v>1200000</v>
      </c>
      <c r="Q1607" s="180"/>
      <c r="R1607" s="180"/>
      <c r="S1607" s="188">
        <f t="shared" si="1050"/>
        <v>1200000</v>
      </c>
      <c r="T1607" s="133"/>
      <c r="U1607" s="28">
        <v>1200000</v>
      </c>
      <c r="V1607" s="184"/>
      <c r="W1607" s="180">
        <f t="shared" si="1047"/>
        <v>1200000</v>
      </c>
      <c r="X1607" s="321"/>
      <c r="Y1607" s="184"/>
      <c r="Z1607" s="180"/>
      <c r="AA1607" s="184">
        <f t="shared" si="1048"/>
        <v>1200000</v>
      </c>
      <c r="AB1607" s="422">
        <f t="shared" si="999"/>
        <v>1598</v>
      </c>
    </row>
    <row r="1608" spans="1:28" customFormat="1">
      <c r="A1608" s="12">
        <f t="shared" si="1051"/>
        <v>1599</v>
      </c>
      <c r="B1608" s="7"/>
      <c r="C1608" s="162"/>
      <c r="D1608" s="158" t="s">
        <v>869</v>
      </c>
      <c r="E1608" s="163"/>
      <c r="F1608" s="132">
        <v>110000</v>
      </c>
      <c r="G1608" s="129"/>
      <c r="H1608" s="153"/>
      <c r="I1608" s="163">
        <f>SUM($E1608,F1608:H1608)</f>
        <v>110000</v>
      </c>
      <c r="J1608" s="163"/>
      <c r="K1608" s="163"/>
      <c r="L1608" s="187">
        <f>SUM(I1608:K1608)</f>
        <v>110000</v>
      </c>
      <c r="M1608" s="133">
        <v>110000</v>
      </c>
      <c r="N1608" s="6"/>
      <c r="O1608" s="184"/>
      <c r="P1608" s="180">
        <f>SUM($E1608,M1608:O1608)</f>
        <v>110000</v>
      </c>
      <c r="Q1608" s="180"/>
      <c r="R1608" s="180"/>
      <c r="S1608" s="188">
        <f>SUM(P1608:R1608)</f>
        <v>110000</v>
      </c>
      <c r="T1608" s="133">
        <v>110000</v>
      </c>
      <c r="U1608" s="6"/>
      <c r="V1608" s="184"/>
      <c r="W1608" s="180">
        <f t="shared" si="1047"/>
        <v>110000</v>
      </c>
      <c r="X1608" s="321"/>
      <c r="Y1608" s="184"/>
      <c r="Z1608" s="180"/>
      <c r="AA1608" s="184">
        <f t="shared" si="1048"/>
        <v>110000</v>
      </c>
      <c r="AB1608" s="422">
        <f t="shared" ref="AB1608:AB1671" si="1052">A1608</f>
        <v>1599</v>
      </c>
    </row>
    <row r="1609" spans="1:28" customFormat="1">
      <c r="A1609" s="12">
        <f t="shared" si="1051"/>
        <v>1600</v>
      </c>
      <c r="B1609" s="7"/>
      <c r="C1609" s="162"/>
      <c r="D1609" s="158" t="s">
        <v>870</v>
      </c>
      <c r="E1609" s="163"/>
      <c r="F1609" s="132"/>
      <c r="G1609" s="129">
        <v>162950</v>
      </c>
      <c r="H1609" s="153"/>
      <c r="I1609" s="163">
        <f t="shared" ref="I1609:I1615" si="1053">SUM($E1609,F1609:H1609)</f>
        <v>162950</v>
      </c>
      <c r="J1609" s="163"/>
      <c r="K1609" s="163"/>
      <c r="L1609" s="187">
        <f t="shared" ref="L1609:L1615" si="1054">SUM(I1609:K1609)</f>
        <v>162950</v>
      </c>
      <c r="M1609" s="133"/>
      <c r="N1609" s="28">
        <v>162950</v>
      </c>
      <c r="O1609" s="184"/>
      <c r="P1609" s="180">
        <f t="shared" si="1049"/>
        <v>162950</v>
      </c>
      <c r="Q1609" s="180"/>
      <c r="R1609" s="180"/>
      <c r="S1609" s="188">
        <f t="shared" si="1050"/>
        <v>162950</v>
      </c>
      <c r="T1609" s="133"/>
      <c r="U1609" s="28">
        <v>162950</v>
      </c>
      <c r="V1609" s="184"/>
      <c r="W1609" s="180">
        <f t="shared" si="1047"/>
        <v>162950</v>
      </c>
      <c r="X1609" s="321"/>
      <c r="Y1609" s="184"/>
      <c r="Z1609" s="180"/>
      <c r="AA1609" s="184">
        <f t="shared" si="1048"/>
        <v>162950</v>
      </c>
      <c r="AB1609" s="422">
        <f t="shared" si="1052"/>
        <v>1600</v>
      </c>
    </row>
    <row r="1610" spans="1:28" customFormat="1">
      <c r="A1610" s="12">
        <f t="shared" si="1051"/>
        <v>1601</v>
      </c>
      <c r="B1610" s="7"/>
      <c r="C1610" s="162"/>
      <c r="D1610" s="152"/>
      <c r="E1610" s="180"/>
      <c r="F1610" s="133"/>
      <c r="G1610" s="28"/>
      <c r="H1610" s="153"/>
      <c r="I1610" s="163">
        <f t="shared" si="1053"/>
        <v>0</v>
      </c>
      <c r="J1610" s="163"/>
      <c r="K1610" s="163"/>
      <c r="L1610" s="187">
        <f t="shared" si="1054"/>
        <v>0</v>
      </c>
      <c r="M1610" s="133"/>
      <c r="N1610" s="6"/>
      <c r="O1610" s="184"/>
      <c r="P1610" s="180">
        <f t="shared" si="1049"/>
        <v>0</v>
      </c>
      <c r="Q1610" s="180"/>
      <c r="R1610" s="180"/>
      <c r="S1610" s="188">
        <f t="shared" si="1050"/>
        <v>0</v>
      </c>
      <c r="T1610" s="133"/>
      <c r="U1610" s="6"/>
      <c r="V1610" s="184"/>
      <c r="W1610" s="180">
        <f t="shared" si="1047"/>
        <v>0</v>
      </c>
      <c r="X1610" s="321"/>
      <c r="Y1610" s="184"/>
      <c r="Z1610" s="180"/>
      <c r="AA1610" s="184">
        <f t="shared" si="1048"/>
        <v>0</v>
      </c>
      <c r="AB1610" s="422">
        <f t="shared" si="1052"/>
        <v>1601</v>
      </c>
    </row>
    <row r="1611" spans="1:28" customFormat="1">
      <c r="A1611" s="12">
        <f t="shared" si="1051"/>
        <v>1602</v>
      </c>
      <c r="B1611" s="7"/>
      <c r="C1611" s="162"/>
      <c r="D1611" s="190" t="s">
        <v>716</v>
      </c>
      <c r="E1611" s="180"/>
      <c r="F1611" s="133"/>
      <c r="G1611" s="28"/>
      <c r="H1611" s="153"/>
      <c r="I1611" s="163">
        <f t="shared" si="1053"/>
        <v>0</v>
      </c>
      <c r="J1611" s="163"/>
      <c r="K1611" s="163"/>
      <c r="L1611" s="187">
        <f t="shared" si="1054"/>
        <v>0</v>
      </c>
      <c r="M1611" s="133"/>
      <c r="N1611" s="6"/>
      <c r="O1611" s="184"/>
      <c r="P1611" s="180">
        <f t="shared" si="1049"/>
        <v>0</v>
      </c>
      <c r="Q1611" s="180"/>
      <c r="R1611" s="180"/>
      <c r="S1611" s="188">
        <f t="shared" si="1050"/>
        <v>0</v>
      </c>
      <c r="T1611" s="133"/>
      <c r="U1611" s="6"/>
      <c r="V1611" s="184"/>
      <c r="W1611" s="180">
        <f t="shared" si="1047"/>
        <v>0</v>
      </c>
      <c r="X1611" s="321"/>
      <c r="Y1611" s="184"/>
      <c r="Z1611" s="180"/>
      <c r="AA1611" s="184">
        <f t="shared" si="1048"/>
        <v>0</v>
      </c>
      <c r="AB1611" s="422">
        <f t="shared" si="1052"/>
        <v>1602</v>
      </c>
    </row>
    <row r="1612" spans="1:28" customFormat="1">
      <c r="A1612" s="12">
        <f t="shared" si="1051"/>
        <v>1603</v>
      </c>
      <c r="B1612" s="7"/>
      <c r="C1612" s="162"/>
      <c r="D1612" s="158" t="s">
        <v>871</v>
      </c>
      <c r="E1612" s="180"/>
      <c r="F1612" s="133"/>
      <c r="G1612" s="28"/>
      <c r="H1612" s="153"/>
      <c r="I1612" s="163">
        <f t="shared" si="1053"/>
        <v>0</v>
      </c>
      <c r="J1612" s="163">
        <v>3500000</v>
      </c>
      <c r="K1612" s="163"/>
      <c r="L1612" s="187">
        <f t="shared" si="1054"/>
        <v>3500000</v>
      </c>
      <c r="M1612" s="133"/>
      <c r="N1612" s="6"/>
      <c r="O1612" s="184"/>
      <c r="P1612" s="180">
        <f t="shared" si="1049"/>
        <v>0</v>
      </c>
      <c r="Q1612" s="163">
        <v>2000000</v>
      </c>
      <c r="R1612" s="180"/>
      <c r="S1612" s="188">
        <f t="shared" si="1050"/>
        <v>2000000</v>
      </c>
      <c r="T1612" s="133"/>
      <c r="U1612" s="6"/>
      <c r="V1612" s="184"/>
      <c r="W1612" s="180">
        <f t="shared" si="1047"/>
        <v>0</v>
      </c>
      <c r="X1612" s="149">
        <v>2000000</v>
      </c>
      <c r="Y1612" s="153"/>
      <c r="Z1612" s="180"/>
      <c r="AA1612" s="184">
        <f t="shared" si="1048"/>
        <v>2000000</v>
      </c>
      <c r="AB1612" s="422">
        <f t="shared" si="1052"/>
        <v>1603</v>
      </c>
    </row>
    <row r="1613" spans="1:28" customFormat="1">
      <c r="A1613" s="12">
        <f t="shared" si="1051"/>
        <v>1604</v>
      </c>
      <c r="B1613" s="7"/>
      <c r="C1613" s="162"/>
      <c r="D1613" s="158" t="s">
        <v>852</v>
      </c>
      <c r="E1613" s="180"/>
      <c r="F1613" s="112"/>
      <c r="G1613" s="39"/>
      <c r="H1613" s="153"/>
      <c r="I1613" s="163">
        <f t="shared" si="1053"/>
        <v>0</v>
      </c>
      <c r="J1613" s="163">
        <v>10000000</v>
      </c>
      <c r="K1613" s="163"/>
      <c r="L1613" s="187">
        <f t="shared" si="1054"/>
        <v>10000000</v>
      </c>
      <c r="M1613" s="112"/>
      <c r="N1613" s="39"/>
      <c r="O1613" s="184"/>
      <c r="P1613" s="180">
        <f t="shared" si="1049"/>
        <v>0</v>
      </c>
      <c r="Q1613" s="163">
        <v>10000000</v>
      </c>
      <c r="R1613" s="180"/>
      <c r="S1613" s="188">
        <f t="shared" si="1050"/>
        <v>10000000</v>
      </c>
      <c r="T1613" s="112"/>
      <c r="U1613" s="39"/>
      <c r="V1613" s="184"/>
      <c r="W1613" s="180">
        <f t="shared" si="1047"/>
        <v>0</v>
      </c>
      <c r="X1613" s="149">
        <v>10000000</v>
      </c>
      <c r="Y1613" s="153"/>
      <c r="Z1613" s="180"/>
      <c r="AA1613" s="184">
        <f t="shared" si="1048"/>
        <v>10000000</v>
      </c>
      <c r="AB1613" s="422">
        <f t="shared" si="1052"/>
        <v>1604</v>
      </c>
    </row>
    <row r="1614" spans="1:28" customFormat="1">
      <c r="A1614" s="12">
        <f t="shared" si="1051"/>
        <v>1605</v>
      </c>
      <c r="B1614" s="7"/>
      <c r="C1614" s="162"/>
      <c r="D1614" s="158" t="s">
        <v>869</v>
      </c>
      <c r="E1614" s="180"/>
      <c r="F1614" s="112"/>
      <c r="G1614" s="39"/>
      <c r="H1614" s="153"/>
      <c r="I1614" s="163">
        <f t="shared" si="1053"/>
        <v>0</v>
      </c>
      <c r="J1614" s="163">
        <v>348000</v>
      </c>
      <c r="K1614" s="163"/>
      <c r="L1614" s="187">
        <f t="shared" si="1054"/>
        <v>348000</v>
      </c>
      <c r="M1614" s="112"/>
      <c r="N1614" s="39"/>
      <c r="O1614" s="184"/>
      <c r="P1614" s="180">
        <f t="shared" si="1049"/>
        <v>0</v>
      </c>
      <c r="Q1614" s="163">
        <v>348000</v>
      </c>
      <c r="R1614" s="180"/>
      <c r="S1614" s="188">
        <f t="shared" si="1050"/>
        <v>348000</v>
      </c>
      <c r="T1614" s="112"/>
      <c r="U1614" s="39"/>
      <c r="V1614" s="184"/>
      <c r="W1614" s="180">
        <f t="shared" si="1047"/>
        <v>0</v>
      </c>
      <c r="X1614" s="149">
        <v>348000</v>
      </c>
      <c r="Y1614" s="153"/>
      <c r="Z1614" s="180"/>
      <c r="AA1614" s="184">
        <f t="shared" si="1048"/>
        <v>348000</v>
      </c>
      <c r="AB1614" s="422">
        <f t="shared" si="1052"/>
        <v>1605</v>
      </c>
    </row>
    <row r="1615" spans="1:28" customFormat="1">
      <c r="A1615" s="12">
        <f t="shared" si="1051"/>
        <v>1606</v>
      </c>
      <c r="B1615" s="7"/>
      <c r="C1615" s="162"/>
      <c r="D1615" s="158" t="s">
        <v>867</v>
      </c>
      <c r="E1615" s="180"/>
      <c r="F1615" s="112"/>
      <c r="G1615" s="39"/>
      <c r="H1615" s="153"/>
      <c r="I1615" s="163">
        <f t="shared" si="1053"/>
        <v>0</v>
      </c>
      <c r="J1615" s="163">
        <v>348000</v>
      </c>
      <c r="K1615" s="163"/>
      <c r="L1615" s="187">
        <f t="shared" si="1054"/>
        <v>348000</v>
      </c>
      <c r="M1615" s="112"/>
      <c r="N1615" s="39"/>
      <c r="O1615" s="184"/>
      <c r="P1615" s="180">
        <f t="shared" si="1049"/>
        <v>0</v>
      </c>
      <c r="Q1615" s="163">
        <v>16854000</v>
      </c>
      <c r="R1615" s="180"/>
      <c r="S1615" s="188">
        <f t="shared" si="1050"/>
        <v>16854000</v>
      </c>
      <c r="T1615" s="112"/>
      <c r="U1615" s="39"/>
      <c r="V1615" s="184"/>
      <c r="W1615" s="180">
        <f t="shared" si="1047"/>
        <v>0</v>
      </c>
      <c r="X1615" s="149">
        <v>16854000</v>
      </c>
      <c r="Y1615" s="153"/>
      <c r="Z1615" s="180"/>
      <c r="AA1615" s="184">
        <f t="shared" si="1048"/>
        <v>16854000</v>
      </c>
      <c r="AB1615" s="422">
        <f t="shared" si="1052"/>
        <v>1606</v>
      </c>
    </row>
    <row r="1616" spans="1:28" customFormat="1">
      <c r="A1616" s="12">
        <f t="shared" si="1051"/>
        <v>1607</v>
      </c>
      <c r="B1616" s="7"/>
      <c r="C1616" s="162"/>
      <c r="D1616" s="158" t="s">
        <v>471</v>
      </c>
      <c r="E1616" s="180"/>
      <c r="F1616" s="112"/>
      <c r="G1616" s="39"/>
      <c r="H1616" s="153"/>
      <c r="I1616" s="163"/>
      <c r="J1616" s="163"/>
      <c r="K1616" s="163"/>
      <c r="L1616" s="187"/>
      <c r="M1616" s="112"/>
      <c r="N1616" s="39"/>
      <c r="O1616" s="184"/>
      <c r="P1616" s="180"/>
      <c r="Q1616" s="163"/>
      <c r="R1616" s="180"/>
      <c r="S1616" s="188"/>
      <c r="T1616" s="112"/>
      <c r="U1616" s="39"/>
      <c r="V1616" s="184"/>
      <c r="W1616" s="180">
        <f t="shared" si="1047"/>
        <v>0</v>
      </c>
      <c r="X1616" s="149"/>
      <c r="Y1616" s="153">
        <v>16804115</v>
      </c>
      <c r="Z1616" s="180"/>
      <c r="AA1616" s="184">
        <f t="shared" si="1048"/>
        <v>16804115</v>
      </c>
      <c r="AB1616" s="422">
        <f t="shared" si="1052"/>
        <v>1607</v>
      </c>
    </row>
    <row r="1617" spans="1:28" customFormat="1">
      <c r="A1617" s="12">
        <f t="shared" si="1051"/>
        <v>1608</v>
      </c>
      <c r="B1617" s="7"/>
      <c r="C1617" s="162"/>
      <c r="D1617" s="189"/>
      <c r="E1617" s="180"/>
      <c r="F1617" s="112"/>
      <c r="G1617" s="39"/>
      <c r="H1617" s="153"/>
      <c r="I1617" s="163">
        <f>SUM($E1617,F1617:H1617)</f>
        <v>0</v>
      </c>
      <c r="J1617" s="163"/>
      <c r="K1617" s="163"/>
      <c r="L1617" s="187">
        <f>SUM(I1617:K1617)</f>
        <v>0</v>
      </c>
      <c r="M1617" s="112"/>
      <c r="N1617" s="39"/>
      <c r="O1617" s="184"/>
      <c r="P1617" s="180">
        <f t="shared" si="1049"/>
        <v>0</v>
      </c>
      <c r="Q1617" s="180"/>
      <c r="R1617" s="180"/>
      <c r="S1617" s="188">
        <f t="shared" si="1050"/>
        <v>0</v>
      </c>
      <c r="T1617" s="112"/>
      <c r="U1617" s="39"/>
      <c r="V1617" s="184"/>
      <c r="W1617" s="180">
        <f t="shared" si="1047"/>
        <v>0</v>
      </c>
      <c r="X1617" s="321"/>
      <c r="Y1617" s="184"/>
      <c r="Z1617" s="180"/>
      <c r="AA1617" s="184">
        <f t="shared" si="1048"/>
        <v>0</v>
      </c>
      <c r="AB1617" s="422">
        <f t="shared" si="1052"/>
        <v>1608</v>
      </c>
    </row>
    <row r="1618" spans="1:28" customFormat="1">
      <c r="A1618" s="12">
        <f t="shared" si="1051"/>
        <v>1609</v>
      </c>
      <c r="B1618" s="7"/>
      <c r="C1618" s="162"/>
      <c r="D1618" s="190" t="s">
        <v>575</v>
      </c>
      <c r="E1618" s="180"/>
      <c r="F1618" s="112"/>
      <c r="G1618" s="39"/>
      <c r="H1618" s="153"/>
      <c r="I1618" s="163">
        <f>SUM($E1618,F1618:H1618)</f>
        <v>0</v>
      </c>
      <c r="J1618" s="163"/>
      <c r="K1618" s="163"/>
      <c r="L1618" s="187">
        <f>SUM(I1618:K1618)</f>
        <v>0</v>
      </c>
      <c r="M1618" s="112"/>
      <c r="N1618" s="39"/>
      <c r="O1618" s="184"/>
      <c r="P1618" s="180">
        <f t="shared" si="1049"/>
        <v>0</v>
      </c>
      <c r="Q1618" s="180"/>
      <c r="R1618" s="180"/>
      <c r="S1618" s="188">
        <f>SUM(P1618:R1618)</f>
        <v>0</v>
      </c>
      <c r="T1618" s="112"/>
      <c r="U1618" s="39"/>
      <c r="V1618" s="184"/>
      <c r="W1618" s="180">
        <f t="shared" si="1047"/>
        <v>0</v>
      </c>
      <c r="X1618" s="321"/>
      <c r="Y1618" s="184"/>
      <c r="Z1618" s="180"/>
      <c r="AA1618" s="184">
        <f t="shared" si="1048"/>
        <v>0</v>
      </c>
      <c r="AB1618" s="422">
        <f t="shared" si="1052"/>
        <v>1609</v>
      </c>
    </row>
    <row r="1619" spans="1:28" customFormat="1">
      <c r="A1619" s="12">
        <f t="shared" si="1051"/>
        <v>1610</v>
      </c>
      <c r="B1619" s="7"/>
      <c r="C1619" s="162"/>
      <c r="D1619" s="158" t="s">
        <v>869</v>
      </c>
      <c r="E1619" s="180"/>
      <c r="F1619" s="112"/>
      <c r="G1619" s="39"/>
      <c r="H1619" s="153"/>
      <c r="I1619" s="163">
        <f>SUM($E1619,F1619:H1619)</f>
        <v>0</v>
      </c>
      <c r="J1619" s="163"/>
      <c r="K1619" s="163">
        <v>79000</v>
      </c>
      <c r="L1619" s="187">
        <f>SUM(I1619:K1619)</f>
        <v>79000</v>
      </c>
      <c r="M1619" s="112"/>
      <c r="N1619" s="39"/>
      <c r="O1619" s="184"/>
      <c r="P1619" s="180">
        <f>SUM($E1619,M1619:O1619)</f>
        <v>0</v>
      </c>
      <c r="Q1619" s="180"/>
      <c r="R1619" s="163">
        <v>79000</v>
      </c>
      <c r="S1619" s="188">
        <f>SUM(P1619:R1619)</f>
        <v>79000</v>
      </c>
      <c r="T1619" s="112"/>
      <c r="U1619" s="39"/>
      <c r="V1619" s="184"/>
      <c r="W1619" s="180">
        <f t="shared" si="1047"/>
        <v>0</v>
      </c>
      <c r="X1619" s="321"/>
      <c r="Y1619" s="184"/>
      <c r="Z1619" s="163">
        <v>79000</v>
      </c>
      <c r="AA1619" s="184">
        <f t="shared" si="1048"/>
        <v>79000</v>
      </c>
      <c r="AB1619" s="422">
        <f t="shared" si="1052"/>
        <v>1610</v>
      </c>
    </row>
    <row r="1620" spans="1:28" customFormat="1">
      <c r="A1620" s="12">
        <f t="shared" si="1051"/>
        <v>1611</v>
      </c>
      <c r="B1620" s="7"/>
      <c r="C1620" s="162"/>
      <c r="D1620" s="189" t="s">
        <v>229</v>
      </c>
      <c r="E1620" s="180"/>
      <c r="F1620" s="112"/>
      <c r="G1620" s="39"/>
      <c r="H1620" s="153"/>
      <c r="I1620" s="163">
        <f>SUM($E1620,F1620:H1620)</f>
        <v>0</v>
      </c>
      <c r="J1620" s="163"/>
      <c r="K1620" s="163"/>
      <c r="L1620" s="187">
        <f>SUM(I1620:K1620)</f>
        <v>0</v>
      </c>
      <c r="M1620" s="112"/>
      <c r="N1620" s="39"/>
      <c r="O1620" s="184"/>
      <c r="P1620" s="180">
        <f>SUM($E1620,M1620:O1620)</f>
        <v>0</v>
      </c>
      <c r="Q1620" s="180"/>
      <c r="R1620" s="180"/>
      <c r="S1620" s="188">
        <f>SUM(P1620:R1620)</f>
        <v>0</v>
      </c>
      <c r="T1620" s="112"/>
      <c r="U1620" s="39"/>
      <c r="V1620" s="184"/>
      <c r="W1620" s="180">
        <f t="shared" si="1047"/>
        <v>0</v>
      </c>
      <c r="X1620" s="321"/>
      <c r="Y1620" s="184"/>
      <c r="Z1620" s="180"/>
      <c r="AA1620" s="184">
        <f t="shared" si="1048"/>
        <v>0</v>
      </c>
      <c r="AB1620" s="422">
        <f t="shared" si="1052"/>
        <v>1611</v>
      </c>
    </row>
    <row r="1621" spans="1:28" s="1" customFormat="1">
      <c r="A1621" s="12">
        <f t="shared" si="1051"/>
        <v>1612</v>
      </c>
      <c r="B1621" s="7"/>
      <c r="C1621" s="7"/>
      <c r="D1621" s="54" t="s">
        <v>40</v>
      </c>
      <c r="E1621" s="314"/>
      <c r="F1621" s="488">
        <f t="shared" ref="F1621:V1621" si="1055">SUBTOTAL(9,F1604:F1620)</f>
        <v>5110000</v>
      </c>
      <c r="G1621" s="55">
        <f t="shared" si="1055"/>
        <v>16362950</v>
      </c>
      <c r="H1621" s="285">
        <f t="shared" si="1055"/>
        <v>0</v>
      </c>
      <c r="I1621" s="504">
        <f t="shared" si="1055"/>
        <v>21472950</v>
      </c>
      <c r="J1621" s="504">
        <f t="shared" si="1055"/>
        <v>14196000</v>
      </c>
      <c r="K1621" s="504">
        <f t="shared" si="1055"/>
        <v>79000</v>
      </c>
      <c r="L1621" s="56">
        <f t="shared" si="1055"/>
        <v>35747950</v>
      </c>
      <c r="M1621" s="488">
        <f t="shared" si="1055"/>
        <v>2110000</v>
      </c>
      <c r="N1621" s="55">
        <f t="shared" si="1055"/>
        <v>8862950</v>
      </c>
      <c r="O1621" s="285">
        <f t="shared" si="1055"/>
        <v>0</v>
      </c>
      <c r="P1621" s="504">
        <f t="shared" si="1055"/>
        <v>10972950</v>
      </c>
      <c r="Q1621" s="504">
        <f t="shared" si="1055"/>
        <v>29202000</v>
      </c>
      <c r="R1621" s="504">
        <f t="shared" si="1055"/>
        <v>79000</v>
      </c>
      <c r="S1621" s="56">
        <f t="shared" si="1055"/>
        <v>40253950</v>
      </c>
      <c r="T1621" s="488">
        <f t="shared" si="1055"/>
        <v>2110000</v>
      </c>
      <c r="U1621" s="55">
        <f t="shared" si="1055"/>
        <v>8862950</v>
      </c>
      <c r="V1621" s="285">
        <f t="shared" si="1055"/>
        <v>0</v>
      </c>
      <c r="W1621" s="504">
        <f>SUBTOTAL(9,W1604:W1620)</f>
        <v>10972950</v>
      </c>
      <c r="X1621" s="492">
        <f>SUBTOTAL(9,X1604:X1620)</f>
        <v>29202000</v>
      </c>
      <c r="Y1621" s="478">
        <f>SUBTOTAL(9,Y1604:Y1620)</f>
        <v>16804115</v>
      </c>
      <c r="Z1621" s="504">
        <f>SUBTOTAL(9,Z1604:Z1620)</f>
        <v>79000</v>
      </c>
      <c r="AA1621" s="478">
        <f>SUBTOTAL(9,AA1604:AA1620)</f>
        <v>57058065</v>
      </c>
      <c r="AB1621" s="422">
        <f t="shared" si="1052"/>
        <v>1612</v>
      </c>
    </row>
    <row r="1622" spans="1:28" s="1" customFormat="1" ht="15.6" thickBot="1">
      <c r="A1622" s="12">
        <f t="shared" si="1051"/>
        <v>1613</v>
      </c>
      <c r="B1622" s="22"/>
      <c r="C1622" s="22"/>
      <c r="D1622" s="23" t="s">
        <v>360</v>
      </c>
      <c r="E1622" s="303"/>
      <c r="F1622" s="476">
        <f>SUBTOTAL(9,F1602:F1621,$E1603:$E1603)</f>
        <v>15926564</v>
      </c>
      <c r="G1622" s="577"/>
      <c r="H1622" s="571"/>
      <c r="I1622" s="505">
        <f>SUBTOTAL(9,I1602:I1621)</f>
        <v>32289514</v>
      </c>
      <c r="J1622" s="505">
        <f>SUBTOTAL(9,J1602:J1621)</f>
        <v>88514912</v>
      </c>
      <c r="K1622" s="505">
        <f>SUBTOTAL(9,K1602:K1621)</f>
        <v>6725961</v>
      </c>
      <c r="L1622" s="577">
        <f>SUBTOTAL(9,L1602:L1621)</f>
        <v>127530387</v>
      </c>
      <c r="M1622" s="476">
        <f>SUBTOTAL(9,M1602:M1621,$E1603:$E1603)</f>
        <v>12926564</v>
      </c>
      <c r="N1622" s="577"/>
      <c r="O1622" s="571"/>
      <c r="P1622" s="505">
        <f>SUBTOTAL(9,P1602:P1621)</f>
        <v>21789514</v>
      </c>
      <c r="Q1622" s="505">
        <f>SUBTOTAL(9,Q1602:Q1621)</f>
        <v>103520912</v>
      </c>
      <c r="R1622" s="505">
        <f>SUBTOTAL(9,R1602:R1621)</f>
        <v>6725961</v>
      </c>
      <c r="S1622" s="577">
        <f>SUBTOTAL(9,S1602:S1621)</f>
        <v>132036387</v>
      </c>
      <c r="T1622" s="476">
        <f>SUBTOTAL(9,T1602:T1621,$E1603:$E1603)</f>
        <v>12926564</v>
      </c>
      <c r="U1622" s="386"/>
      <c r="V1622" s="477"/>
      <c r="W1622" s="505">
        <f>SUBTOTAL(9,W1602:W1621)</f>
        <v>21789514</v>
      </c>
      <c r="X1622" s="518">
        <f>SUBTOTAL(9,X1602:X1621)</f>
        <v>103520912</v>
      </c>
      <c r="Y1622" s="519">
        <f>SUBTOTAL(9,Y1602:Y1621)</f>
        <v>16804115</v>
      </c>
      <c r="Z1622" s="533">
        <f>SUBTOTAL(9,Z1602:Z1621)</f>
        <v>6725961</v>
      </c>
      <c r="AA1622" s="519">
        <f>SUBTOTAL(9,AA1602:AA1621)</f>
        <v>148840502</v>
      </c>
      <c r="AB1622" s="422">
        <f t="shared" si="1052"/>
        <v>1613</v>
      </c>
    </row>
    <row r="1623" spans="1:28" s="1" customFormat="1" ht="15.6" thickTop="1">
      <c r="A1623" s="12">
        <f t="shared" si="1051"/>
        <v>1614</v>
      </c>
      <c r="B1623" s="7"/>
      <c r="C1623" s="7"/>
      <c r="D1623" s="25"/>
      <c r="E1623" s="304"/>
      <c r="F1623" s="425"/>
      <c r="G1623" s="26"/>
      <c r="H1623" s="424"/>
      <c r="I1623" s="117">
        <f t="shared" ref="I1623:I1630" si="1056">SUM($E1623,F1623:H1623)</f>
        <v>0</v>
      </c>
      <c r="J1623" s="304"/>
      <c r="K1623" s="304"/>
      <c r="L1623" s="27">
        <f t="shared" ref="L1623:L1630" si="1057">SUM(I1623:K1623)</f>
        <v>0</v>
      </c>
      <c r="M1623" s="425"/>
      <c r="N1623" s="26"/>
      <c r="O1623" s="424"/>
      <c r="P1623" s="117">
        <f t="shared" ref="P1623:P1630" si="1058">SUM($E1623,M1623:O1623)</f>
        <v>0</v>
      </c>
      <c r="Q1623" s="304"/>
      <c r="R1623" s="304"/>
      <c r="S1623" s="27">
        <f t="shared" ref="S1623:S1629" si="1059">SUM(P1623:R1623)</f>
        <v>0</v>
      </c>
      <c r="T1623" s="425"/>
      <c r="U1623" s="26"/>
      <c r="V1623" s="424"/>
      <c r="W1623" s="117">
        <f t="shared" ref="W1623:W1630" si="1060">SUM($E1623,T1623:V1623)</f>
        <v>0</v>
      </c>
      <c r="X1623" s="426"/>
      <c r="Y1623" s="424"/>
      <c r="Z1623" s="304"/>
      <c r="AA1623" s="424">
        <f t="shared" ref="AA1623:AA1630" si="1061">SUM(W1623:Z1623)</f>
        <v>0</v>
      </c>
      <c r="AB1623" s="422">
        <f t="shared" si="1052"/>
        <v>1614</v>
      </c>
    </row>
    <row r="1624" spans="1:28" customFormat="1">
      <c r="A1624" s="12">
        <f t="shared" si="1051"/>
        <v>1615</v>
      </c>
      <c r="B1624" s="7" t="s">
        <v>872</v>
      </c>
      <c r="C1624" s="162">
        <v>101</v>
      </c>
      <c r="D1624" s="146" t="s">
        <v>873</v>
      </c>
      <c r="E1624" s="163">
        <f>2137659+48000</f>
        <v>2185659</v>
      </c>
      <c r="F1624" s="133"/>
      <c r="G1624" s="28"/>
      <c r="H1624" s="153"/>
      <c r="I1624" s="163">
        <f t="shared" si="1056"/>
        <v>2185659</v>
      </c>
      <c r="J1624" s="163"/>
      <c r="K1624" s="163">
        <v>545000</v>
      </c>
      <c r="L1624" s="187">
        <f t="shared" si="1057"/>
        <v>2730659</v>
      </c>
      <c r="M1624" s="133"/>
      <c r="N1624" s="6"/>
      <c r="O1624" s="184"/>
      <c r="P1624" s="180">
        <f t="shared" si="1058"/>
        <v>2185659</v>
      </c>
      <c r="Q1624" s="180"/>
      <c r="R1624" s="163">
        <v>545000</v>
      </c>
      <c r="S1624" s="188">
        <f t="shared" si="1059"/>
        <v>2730659</v>
      </c>
      <c r="T1624" s="133"/>
      <c r="U1624" s="6"/>
      <c r="V1624" s="184"/>
      <c r="W1624" s="180">
        <f t="shared" si="1060"/>
        <v>2185659</v>
      </c>
      <c r="X1624" s="321"/>
      <c r="Y1624" s="184"/>
      <c r="Z1624" s="163">
        <v>545000</v>
      </c>
      <c r="AA1624" s="184">
        <f t="shared" si="1061"/>
        <v>2730659</v>
      </c>
      <c r="AB1624" s="422">
        <f t="shared" si="1052"/>
        <v>1615</v>
      </c>
    </row>
    <row r="1625" spans="1:28" customFormat="1">
      <c r="A1625" s="12">
        <f t="shared" si="1051"/>
        <v>1616</v>
      </c>
      <c r="B1625" s="7"/>
      <c r="C1625" s="162"/>
      <c r="D1625" s="191" t="s">
        <v>434</v>
      </c>
      <c r="E1625" s="180"/>
      <c r="F1625" s="133"/>
      <c r="G1625" s="28"/>
      <c r="H1625" s="153"/>
      <c r="I1625" s="163">
        <f t="shared" si="1056"/>
        <v>0</v>
      </c>
      <c r="J1625" s="163"/>
      <c r="K1625" s="163"/>
      <c r="L1625" s="187">
        <f t="shared" si="1057"/>
        <v>0</v>
      </c>
      <c r="M1625" s="133"/>
      <c r="N1625" s="6"/>
      <c r="O1625" s="184"/>
      <c r="P1625" s="180">
        <f t="shared" si="1058"/>
        <v>0</v>
      </c>
      <c r="Q1625" s="180"/>
      <c r="R1625" s="180"/>
      <c r="S1625" s="188">
        <f t="shared" si="1059"/>
        <v>0</v>
      </c>
      <c r="T1625" s="133"/>
      <c r="U1625" s="6"/>
      <c r="V1625" s="184"/>
      <c r="W1625" s="180">
        <f t="shared" si="1060"/>
        <v>0</v>
      </c>
      <c r="X1625" s="321"/>
      <c r="Y1625" s="184"/>
      <c r="Z1625" s="180"/>
      <c r="AA1625" s="184">
        <f t="shared" si="1061"/>
        <v>0</v>
      </c>
      <c r="AB1625" s="422">
        <f t="shared" si="1052"/>
        <v>1616</v>
      </c>
    </row>
    <row r="1626" spans="1:28" customFormat="1">
      <c r="A1626" s="12">
        <f t="shared" si="1051"/>
        <v>1617</v>
      </c>
      <c r="B1626" s="7"/>
      <c r="C1626" s="162"/>
      <c r="D1626" s="158" t="s">
        <v>432</v>
      </c>
      <c r="E1626" s="180"/>
      <c r="F1626" s="133"/>
      <c r="G1626" s="28"/>
      <c r="H1626" s="153"/>
      <c r="I1626" s="163"/>
      <c r="J1626" s="163"/>
      <c r="K1626" s="163"/>
      <c r="L1626" s="187"/>
      <c r="M1626" s="133">
        <v>300000</v>
      </c>
      <c r="N1626" s="6">
        <v>250000</v>
      </c>
      <c r="O1626" s="184"/>
      <c r="P1626" s="180">
        <f t="shared" si="1058"/>
        <v>550000</v>
      </c>
      <c r="Q1626" s="180"/>
      <c r="R1626" s="180"/>
      <c r="S1626" s="188">
        <f t="shared" si="1059"/>
        <v>550000</v>
      </c>
      <c r="T1626" s="133">
        <v>300000</v>
      </c>
      <c r="U1626" s="6">
        <v>250000</v>
      </c>
      <c r="V1626" s="184"/>
      <c r="W1626" s="180">
        <f t="shared" si="1060"/>
        <v>550000</v>
      </c>
      <c r="X1626" s="321"/>
      <c r="Y1626" s="184"/>
      <c r="Z1626" s="180"/>
      <c r="AA1626" s="184">
        <f t="shared" si="1061"/>
        <v>550000</v>
      </c>
      <c r="AB1626" s="422">
        <f t="shared" si="1052"/>
        <v>1617</v>
      </c>
    </row>
    <row r="1627" spans="1:28" customFormat="1">
      <c r="A1627" s="12">
        <f t="shared" si="1051"/>
        <v>1618</v>
      </c>
      <c r="B1627" s="7"/>
      <c r="C1627" s="162"/>
      <c r="D1627" s="158"/>
      <c r="E1627" s="180"/>
      <c r="F1627" s="133"/>
      <c r="G1627" s="28"/>
      <c r="H1627" s="153"/>
      <c r="I1627" s="163">
        <f t="shared" si="1056"/>
        <v>0</v>
      </c>
      <c r="J1627" s="163"/>
      <c r="K1627" s="163"/>
      <c r="L1627" s="187">
        <f t="shared" si="1057"/>
        <v>0</v>
      </c>
      <c r="M1627" s="133"/>
      <c r="N1627" s="6"/>
      <c r="O1627" s="184"/>
      <c r="P1627" s="180">
        <f t="shared" si="1058"/>
        <v>0</v>
      </c>
      <c r="Q1627" s="180"/>
      <c r="R1627" s="180"/>
      <c r="S1627" s="188">
        <f t="shared" si="1059"/>
        <v>0</v>
      </c>
      <c r="T1627" s="133"/>
      <c r="U1627" s="6"/>
      <c r="V1627" s="184"/>
      <c r="W1627" s="180">
        <f t="shared" si="1060"/>
        <v>0</v>
      </c>
      <c r="X1627" s="321"/>
      <c r="Y1627" s="184"/>
      <c r="Z1627" s="180"/>
      <c r="AA1627" s="184">
        <f t="shared" si="1061"/>
        <v>0</v>
      </c>
      <c r="AB1627" s="422">
        <f t="shared" si="1052"/>
        <v>1618</v>
      </c>
    </row>
    <row r="1628" spans="1:28" customFormat="1">
      <c r="A1628" s="12">
        <f t="shared" si="1051"/>
        <v>1619</v>
      </c>
      <c r="B1628" s="7"/>
      <c r="C1628" s="162"/>
      <c r="D1628" s="191" t="s">
        <v>575</v>
      </c>
      <c r="E1628" s="180"/>
      <c r="F1628" s="133"/>
      <c r="G1628" s="28"/>
      <c r="H1628" s="153"/>
      <c r="I1628" s="163">
        <f t="shared" si="1056"/>
        <v>0</v>
      </c>
      <c r="J1628" s="163"/>
      <c r="K1628" s="163"/>
      <c r="L1628" s="187">
        <f t="shared" si="1057"/>
        <v>0</v>
      </c>
      <c r="M1628" s="133"/>
      <c r="N1628" s="6"/>
      <c r="O1628" s="184"/>
      <c r="P1628" s="180">
        <f t="shared" si="1058"/>
        <v>0</v>
      </c>
      <c r="Q1628" s="180"/>
      <c r="R1628" s="180"/>
      <c r="S1628" s="188">
        <f t="shared" si="1059"/>
        <v>0</v>
      </c>
      <c r="T1628" s="133"/>
      <c r="U1628" s="6"/>
      <c r="V1628" s="184"/>
      <c r="W1628" s="180">
        <f t="shared" si="1060"/>
        <v>0</v>
      </c>
      <c r="X1628" s="321"/>
      <c r="Y1628" s="184"/>
      <c r="Z1628" s="180"/>
      <c r="AA1628" s="184">
        <f t="shared" si="1061"/>
        <v>0</v>
      </c>
      <c r="AB1628" s="422">
        <f t="shared" si="1052"/>
        <v>1619</v>
      </c>
    </row>
    <row r="1629" spans="1:28" customFormat="1">
      <c r="A1629" s="12">
        <f t="shared" si="1051"/>
        <v>1620</v>
      </c>
      <c r="B1629" s="7"/>
      <c r="C1629" s="162"/>
      <c r="D1629" s="191"/>
      <c r="E1629" s="180"/>
      <c r="F1629" s="133"/>
      <c r="G1629" s="28"/>
      <c r="H1629" s="153"/>
      <c r="I1629" s="163">
        <f t="shared" si="1056"/>
        <v>0</v>
      </c>
      <c r="J1629" s="163"/>
      <c r="K1629" s="163"/>
      <c r="L1629" s="187">
        <f t="shared" si="1057"/>
        <v>0</v>
      </c>
      <c r="M1629" s="133"/>
      <c r="N1629" s="6"/>
      <c r="O1629" s="184"/>
      <c r="P1629" s="180">
        <f t="shared" si="1058"/>
        <v>0</v>
      </c>
      <c r="Q1629" s="180"/>
      <c r="R1629" s="180"/>
      <c r="S1629" s="188">
        <f t="shared" si="1059"/>
        <v>0</v>
      </c>
      <c r="T1629" s="133"/>
      <c r="U1629" s="6"/>
      <c r="V1629" s="184"/>
      <c r="W1629" s="180">
        <f t="shared" si="1060"/>
        <v>0</v>
      </c>
      <c r="X1629" s="321"/>
      <c r="Y1629" s="184"/>
      <c r="Z1629" s="180"/>
      <c r="AA1629" s="184">
        <f t="shared" si="1061"/>
        <v>0</v>
      </c>
      <c r="AB1629" s="422">
        <f t="shared" si="1052"/>
        <v>1620</v>
      </c>
    </row>
    <row r="1630" spans="1:28" s="1" customFormat="1">
      <c r="A1630" s="12">
        <f t="shared" si="1051"/>
        <v>1621</v>
      </c>
      <c r="B1630" s="7"/>
      <c r="C1630" s="7"/>
      <c r="D1630" s="64"/>
      <c r="E1630" s="314"/>
      <c r="F1630" s="110"/>
      <c r="G1630" s="57"/>
      <c r="H1630" s="489"/>
      <c r="I1630" s="117">
        <f t="shared" si="1056"/>
        <v>0</v>
      </c>
      <c r="J1630" s="314"/>
      <c r="K1630" s="314"/>
      <c r="L1630" s="15">
        <f t="shared" si="1057"/>
        <v>0</v>
      </c>
      <c r="M1630" s="110"/>
      <c r="N1630" s="57"/>
      <c r="O1630" s="489"/>
      <c r="P1630" s="117">
        <f t="shared" si="1058"/>
        <v>0</v>
      </c>
      <c r="Q1630" s="314"/>
      <c r="R1630" s="314"/>
      <c r="S1630" s="15">
        <f>SUM(P1630:R1630)</f>
        <v>0</v>
      </c>
      <c r="T1630" s="110"/>
      <c r="U1630" s="57"/>
      <c r="V1630" s="489"/>
      <c r="W1630" s="117">
        <f t="shared" si="1060"/>
        <v>0</v>
      </c>
      <c r="X1630" s="520"/>
      <c r="Y1630" s="489"/>
      <c r="Z1630" s="314"/>
      <c r="AA1630" s="363">
        <f t="shared" si="1061"/>
        <v>0</v>
      </c>
      <c r="AB1630" s="422">
        <f t="shared" si="1052"/>
        <v>1621</v>
      </c>
    </row>
    <row r="1631" spans="1:28" s="1" customFormat="1">
      <c r="A1631" s="12">
        <f t="shared" si="1051"/>
        <v>1622</v>
      </c>
      <c r="B1631" s="7"/>
      <c r="C1631" s="7"/>
      <c r="D1631" s="67" t="s">
        <v>40</v>
      </c>
      <c r="E1631" s="314"/>
      <c r="F1631" s="488">
        <f t="shared" ref="F1631:V1631" si="1062">SUBTOTAL(9,F1625:F1630)</f>
        <v>0</v>
      </c>
      <c r="G1631" s="55">
        <f t="shared" si="1062"/>
        <v>0</v>
      </c>
      <c r="H1631" s="285">
        <f t="shared" si="1062"/>
        <v>0</v>
      </c>
      <c r="I1631" s="504">
        <f t="shared" si="1062"/>
        <v>0</v>
      </c>
      <c r="J1631" s="504">
        <f t="shared" si="1062"/>
        <v>0</v>
      </c>
      <c r="K1631" s="504">
        <f t="shared" si="1062"/>
        <v>0</v>
      </c>
      <c r="L1631" s="56">
        <f t="shared" si="1062"/>
        <v>0</v>
      </c>
      <c r="M1631" s="488">
        <f t="shared" si="1062"/>
        <v>300000</v>
      </c>
      <c r="N1631" s="55">
        <f t="shared" si="1062"/>
        <v>250000</v>
      </c>
      <c r="O1631" s="285">
        <f t="shared" si="1062"/>
        <v>0</v>
      </c>
      <c r="P1631" s="504">
        <f t="shared" si="1062"/>
        <v>550000</v>
      </c>
      <c r="Q1631" s="504">
        <f t="shared" si="1062"/>
        <v>0</v>
      </c>
      <c r="R1631" s="504">
        <f t="shared" si="1062"/>
        <v>0</v>
      </c>
      <c r="S1631" s="56">
        <f t="shared" si="1062"/>
        <v>550000</v>
      </c>
      <c r="T1631" s="488">
        <f t="shared" si="1062"/>
        <v>300000</v>
      </c>
      <c r="U1631" s="55">
        <f t="shared" si="1062"/>
        <v>250000</v>
      </c>
      <c r="V1631" s="285">
        <f t="shared" si="1062"/>
        <v>0</v>
      </c>
      <c r="W1631" s="504">
        <f>SUBTOTAL(9,W1625:W1630)</f>
        <v>550000</v>
      </c>
      <c r="X1631" s="492">
        <f>SUBTOTAL(9,X1625:X1630)</f>
        <v>0</v>
      </c>
      <c r="Y1631" s="478"/>
      <c r="Z1631" s="504">
        <f>SUBTOTAL(9,Z1625:Z1630)</f>
        <v>0</v>
      </c>
      <c r="AA1631" s="478">
        <f>SUBTOTAL(9,AA1625:AA1630)</f>
        <v>550000</v>
      </c>
      <c r="AB1631" s="422">
        <f t="shared" si="1052"/>
        <v>1622</v>
      </c>
    </row>
    <row r="1632" spans="1:28" s="1" customFormat="1" ht="15.6" thickBot="1">
      <c r="A1632" s="12">
        <f t="shared" si="1051"/>
        <v>1623</v>
      </c>
      <c r="B1632" s="22"/>
      <c r="C1632" s="22"/>
      <c r="D1632" s="23" t="s">
        <v>939</v>
      </c>
      <c r="E1632" s="303"/>
      <c r="F1632" s="476">
        <f>SUBTOTAL(9,F1623:F1631,$E1624:$E1624)</f>
        <v>2185659</v>
      </c>
      <c r="G1632" s="577"/>
      <c r="H1632" s="571"/>
      <c r="I1632" s="315">
        <f>SUBTOTAL(9,I1623:I1631)</f>
        <v>2185659</v>
      </c>
      <c r="J1632" s="315">
        <f>SUBTOTAL(9,J1623:J1631)</f>
        <v>0</v>
      </c>
      <c r="K1632" s="315">
        <f>SUBTOTAL(9,K1623:K1631)</f>
        <v>545000</v>
      </c>
      <c r="L1632" s="561">
        <f>SUBTOTAL(9,L1623:L1631)</f>
        <v>2730659</v>
      </c>
      <c r="M1632" s="476">
        <f>SUBTOTAL(9,M1623:M1631,$E1624:$E1624)</f>
        <v>2485659</v>
      </c>
      <c r="N1632" s="577"/>
      <c r="O1632" s="571"/>
      <c r="P1632" s="315">
        <f>SUBTOTAL(9,P1623:P1631)</f>
        <v>2735659</v>
      </c>
      <c r="Q1632" s="315">
        <f>SUBTOTAL(9,Q1623:Q1631)</f>
        <v>0</v>
      </c>
      <c r="R1632" s="315">
        <f>SUBTOTAL(9,R1623:R1631)</f>
        <v>545000</v>
      </c>
      <c r="S1632" s="561">
        <f>SUBTOTAL(9,S1623:S1631)</f>
        <v>3280659</v>
      </c>
      <c r="T1632" s="476">
        <f>SUBTOTAL(9,T1623:T1631,$E1624:$E1624)</f>
        <v>2485659</v>
      </c>
      <c r="U1632" s="386"/>
      <c r="V1632" s="477"/>
      <c r="W1632" s="315">
        <f>SUBTOTAL(9,W1623:W1631)</f>
        <v>2735659</v>
      </c>
      <c r="X1632" s="521">
        <f>SUBTOTAL(9,X1623:X1631)</f>
        <v>0</v>
      </c>
      <c r="Y1632" s="522"/>
      <c r="Z1632" s="534">
        <f>SUBTOTAL(9,Z1623:Z1631)</f>
        <v>545000</v>
      </c>
      <c r="AA1632" s="522">
        <f>SUBTOTAL(9,AA1623:AA1631)</f>
        <v>3280659</v>
      </c>
      <c r="AB1632" s="422">
        <f t="shared" si="1052"/>
        <v>1623</v>
      </c>
    </row>
    <row r="1633" spans="1:28" customFormat="1" ht="15.6" thickTop="1">
      <c r="A1633" s="12">
        <f t="shared" si="1051"/>
        <v>1624</v>
      </c>
      <c r="B1633" s="162"/>
      <c r="C1633" s="162"/>
      <c r="D1633" s="244"/>
      <c r="E1633" s="210"/>
      <c r="F1633" s="205"/>
      <c r="G1633" s="206"/>
      <c r="H1633" s="207"/>
      <c r="I1633" s="163">
        <f t="shared" ref="I1633:I1641" si="1063">SUM($E1633,F1633:H1633)</f>
        <v>0</v>
      </c>
      <c r="J1633" s="209"/>
      <c r="K1633" s="209"/>
      <c r="L1633" s="609">
        <f t="shared" ref="L1633:L1641" si="1064">SUM(I1633:K1633)</f>
        <v>0</v>
      </c>
      <c r="M1633" s="205"/>
      <c r="N1633" s="26"/>
      <c r="O1633" s="208"/>
      <c r="P1633" s="180">
        <f t="shared" ref="P1633:P1641" si="1065">SUM($E1633,M1633:O1633)</f>
        <v>0</v>
      </c>
      <c r="Q1633" s="210"/>
      <c r="R1633" s="210"/>
      <c r="S1633" s="593">
        <f t="shared" ref="S1633:S1641" si="1066">SUM(P1633:R1633)</f>
        <v>0</v>
      </c>
      <c r="T1633" s="205"/>
      <c r="U1633" s="26"/>
      <c r="V1633" s="208"/>
      <c r="W1633" s="180">
        <f t="shared" ref="W1633:W1641" si="1067">SUM($E1633,T1633:V1633)</f>
        <v>0</v>
      </c>
      <c r="X1633" s="472"/>
      <c r="Y1633" s="208"/>
      <c r="Z1633" s="210"/>
      <c r="AA1633" s="208">
        <f t="shared" ref="AA1633:AA1641" si="1068">SUM(W1633:Z1633)</f>
        <v>0</v>
      </c>
      <c r="AB1633" s="422">
        <f t="shared" si="1052"/>
        <v>1624</v>
      </c>
    </row>
    <row r="1634" spans="1:28" customFormat="1">
      <c r="A1634" s="12">
        <f t="shared" si="1051"/>
        <v>1625</v>
      </c>
      <c r="B1634" s="162" t="s">
        <v>361</v>
      </c>
      <c r="C1634" s="162">
        <v>102</v>
      </c>
      <c r="D1634" s="146" t="s">
        <v>362</v>
      </c>
      <c r="E1634" s="163">
        <v>6627413</v>
      </c>
      <c r="F1634" s="133"/>
      <c r="G1634" s="28"/>
      <c r="H1634" s="153"/>
      <c r="I1634" s="163">
        <f t="shared" si="1063"/>
        <v>6627413</v>
      </c>
      <c r="J1634" s="163"/>
      <c r="K1634" s="163">
        <v>1640700</v>
      </c>
      <c r="L1634" s="187">
        <f t="shared" si="1064"/>
        <v>8268113</v>
      </c>
      <c r="M1634" s="133"/>
      <c r="N1634" s="6"/>
      <c r="O1634" s="184"/>
      <c r="P1634" s="180">
        <f t="shared" si="1065"/>
        <v>6627413</v>
      </c>
      <c r="Q1634" s="180"/>
      <c r="R1634" s="163">
        <v>1640700</v>
      </c>
      <c r="S1634" s="188">
        <f t="shared" si="1066"/>
        <v>8268113</v>
      </c>
      <c r="T1634" s="133"/>
      <c r="U1634" s="6"/>
      <c r="V1634" s="184"/>
      <c r="W1634" s="180">
        <f t="shared" si="1067"/>
        <v>6627413</v>
      </c>
      <c r="X1634" s="321"/>
      <c r="Y1634" s="184"/>
      <c r="Z1634" s="163">
        <v>1640700</v>
      </c>
      <c r="AA1634" s="184">
        <f t="shared" si="1068"/>
        <v>8268113</v>
      </c>
      <c r="AB1634" s="422">
        <f t="shared" si="1052"/>
        <v>1625</v>
      </c>
    </row>
    <row r="1635" spans="1:28" customFormat="1">
      <c r="A1635" s="12">
        <f t="shared" si="1051"/>
        <v>1626</v>
      </c>
      <c r="B1635" s="162"/>
      <c r="C1635" s="162"/>
      <c r="D1635" s="191" t="s">
        <v>434</v>
      </c>
      <c r="E1635" s="180"/>
      <c r="F1635" s="133"/>
      <c r="G1635" s="28"/>
      <c r="H1635" s="153"/>
      <c r="I1635" s="163">
        <f t="shared" si="1063"/>
        <v>0</v>
      </c>
      <c r="J1635" s="163"/>
      <c r="K1635" s="163"/>
      <c r="L1635" s="187">
        <f t="shared" si="1064"/>
        <v>0</v>
      </c>
      <c r="M1635" s="133"/>
      <c r="N1635" s="6"/>
      <c r="O1635" s="184"/>
      <c r="P1635" s="180">
        <f t="shared" si="1065"/>
        <v>0</v>
      </c>
      <c r="Q1635" s="180"/>
      <c r="R1635" s="180"/>
      <c r="S1635" s="188">
        <f t="shared" si="1066"/>
        <v>0</v>
      </c>
      <c r="T1635" s="133"/>
      <c r="U1635" s="6"/>
      <c r="V1635" s="184"/>
      <c r="W1635" s="180">
        <f t="shared" si="1067"/>
        <v>0</v>
      </c>
      <c r="X1635" s="321"/>
      <c r="Y1635" s="184"/>
      <c r="Z1635" s="180"/>
      <c r="AA1635" s="184">
        <f t="shared" si="1068"/>
        <v>0</v>
      </c>
      <c r="AB1635" s="422">
        <f t="shared" si="1052"/>
        <v>1626</v>
      </c>
    </row>
    <row r="1636" spans="1:28" customFormat="1">
      <c r="A1636" s="12">
        <f t="shared" si="1051"/>
        <v>1627</v>
      </c>
      <c r="B1636" s="162"/>
      <c r="C1636" s="162"/>
      <c r="D1636" s="158" t="s">
        <v>940</v>
      </c>
      <c r="E1636" s="163"/>
      <c r="F1636" s="132"/>
      <c r="G1636" s="129">
        <v>200000</v>
      </c>
      <c r="H1636" s="153"/>
      <c r="I1636" s="163">
        <f t="shared" si="1063"/>
        <v>200000</v>
      </c>
      <c r="J1636" s="163"/>
      <c r="K1636" s="163"/>
      <c r="L1636" s="187">
        <f t="shared" si="1064"/>
        <v>200000</v>
      </c>
      <c r="M1636" s="133">
        <v>600000</v>
      </c>
      <c r="N1636" s="6"/>
      <c r="O1636" s="184"/>
      <c r="P1636" s="180">
        <f t="shared" si="1065"/>
        <v>600000</v>
      </c>
      <c r="Q1636" s="180"/>
      <c r="R1636" s="180"/>
      <c r="S1636" s="188">
        <f t="shared" si="1066"/>
        <v>600000</v>
      </c>
      <c r="T1636" s="133">
        <v>600000</v>
      </c>
      <c r="U1636" s="6"/>
      <c r="V1636" s="184"/>
      <c r="W1636" s="180">
        <f t="shared" si="1067"/>
        <v>600000</v>
      </c>
      <c r="X1636" s="321"/>
      <c r="Y1636" s="184"/>
      <c r="Z1636" s="180"/>
      <c r="AA1636" s="184">
        <f t="shared" si="1068"/>
        <v>600000</v>
      </c>
      <c r="AB1636" s="422">
        <f t="shared" si="1052"/>
        <v>1627</v>
      </c>
    </row>
    <row r="1637" spans="1:28" customFormat="1">
      <c r="A1637" s="12">
        <f t="shared" si="1051"/>
        <v>1628</v>
      </c>
      <c r="B1637" s="162"/>
      <c r="C1637" s="162"/>
      <c r="D1637" s="158" t="s">
        <v>941</v>
      </c>
      <c r="E1637" s="163"/>
      <c r="F1637" s="132"/>
      <c r="G1637" s="129">
        <v>1500000</v>
      </c>
      <c r="H1637" s="153"/>
      <c r="I1637" s="163">
        <f t="shared" si="1063"/>
        <v>1500000</v>
      </c>
      <c r="J1637" s="163"/>
      <c r="K1637" s="163"/>
      <c r="L1637" s="187">
        <f t="shared" si="1064"/>
        <v>1500000</v>
      </c>
      <c r="M1637" s="133"/>
      <c r="N1637" s="6">
        <v>9300000</v>
      </c>
      <c r="O1637" s="184"/>
      <c r="P1637" s="180">
        <f t="shared" si="1065"/>
        <v>9300000</v>
      </c>
      <c r="Q1637" s="180"/>
      <c r="R1637" s="180"/>
      <c r="S1637" s="188">
        <f t="shared" si="1066"/>
        <v>9300000</v>
      </c>
      <c r="T1637" s="133"/>
      <c r="U1637" s="6">
        <v>9300000</v>
      </c>
      <c r="V1637" s="184"/>
      <c r="W1637" s="180">
        <f t="shared" si="1067"/>
        <v>9300000</v>
      </c>
      <c r="X1637" s="321"/>
      <c r="Y1637" s="184"/>
      <c r="Z1637" s="180"/>
      <c r="AA1637" s="184">
        <f t="shared" si="1068"/>
        <v>9300000</v>
      </c>
      <c r="AB1637" s="422">
        <f t="shared" si="1052"/>
        <v>1628</v>
      </c>
    </row>
    <row r="1638" spans="1:28" customFormat="1">
      <c r="A1638" s="12">
        <f t="shared" si="1051"/>
        <v>1629</v>
      </c>
      <c r="B1638" s="162"/>
      <c r="C1638" s="162"/>
      <c r="D1638" s="152"/>
      <c r="E1638" s="180"/>
      <c r="F1638" s="133"/>
      <c r="G1638" s="28"/>
      <c r="H1638" s="153"/>
      <c r="I1638" s="163">
        <f t="shared" si="1063"/>
        <v>0</v>
      </c>
      <c r="J1638" s="163"/>
      <c r="K1638" s="163"/>
      <c r="L1638" s="187">
        <f t="shared" si="1064"/>
        <v>0</v>
      </c>
      <c r="M1638" s="133"/>
      <c r="N1638" s="6"/>
      <c r="O1638" s="184"/>
      <c r="P1638" s="180">
        <f t="shared" si="1065"/>
        <v>0</v>
      </c>
      <c r="Q1638" s="180"/>
      <c r="R1638" s="180"/>
      <c r="S1638" s="188">
        <f t="shared" si="1066"/>
        <v>0</v>
      </c>
      <c r="T1638" s="133"/>
      <c r="U1638" s="6"/>
      <c r="V1638" s="184"/>
      <c r="W1638" s="180">
        <f t="shared" si="1067"/>
        <v>0</v>
      </c>
      <c r="X1638" s="321"/>
      <c r="Y1638" s="184"/>
      <c r="Z1638" s="180"/>
      <c r="AA1638" s="184">
        <f t="shared" si="1068"/>
        <v>0</v>
      </c>
      <c r="AB1638" s="422">
        <f t="shared" si="1052"/>
        <v>1629</v>
      </c>
    </row>
    <row r="1639" spans="1:28" customFormat="1">
      <c r="A1639" s="12">
        <f t="shared" si="1051"/>
        <v>1630</v>
      </c>
      <c r="B1639" s="162"/>
      <c r="C1639" s="162"/>
      <c r="D1639" s="191" t="s">
        <v>575</v>
      </c>
      <c r="E1639" s="180"/>
      <c r="F1639" s="133"/>
      <c r="G1639" s="28"/>
      <c r="H1639" s="153"/>
      <c r="I1639" s="163">
        <f t="shared" si="1063"/>
        <v>0</v>
      </c>
      <c r="J1639" s="163"/>
      <c r="K1639" s="163"/>
      <c r="L1639" s="187">
        <f t="shared" si="1064"/>
        <v>0</v>
      </c>
      <c r="M1639" s="133"/>
      <c r="N1639" s="6"/>
      <c r="O1639" s="184"/>
      <c r="P1639" s="180">
        <f t="shared" si="1065"/>
        <v>0</v>
      </c>
      <c r="Q1639" s="180"/>
      <c r="R1639" s="180"/>
      <c r="S1639" s="188">
        <f t="shared" si="1066"/>
        <v>0</v>
      </c>
      <c r="T1639" s="133"/>
      <c r="U1639" s="6"/>
      <c r="V1639" s="184"/>
      <c r="W1639" s="180">
        <f t="shared" si="1067"/>
        <v>0</v>
      </c>
      <c r="X1639" s="321"/>
      <c r="Y1639" s="184"/>
      <c r="Z1639" s="180"/>
      <c r="AA1639" s="184">
        <f t="shared" si="1068"/>
        <v>0</v>
      </c>
      <c r="AB1639" s="422">
        <f t="shared" si="1052"/>
        <v>1630</v>
      </c>
    </row>
    <row r="1640" spans="1:28" customFormat="1">
      <c r="A1640" s="12">
        <f t="shared" si="1051"/>
        <v>1631</v>
      </c>
      <c r="B1640" s="162"/>
      <c r="C1640" s="162"/>
      <c r="D1640" s="191"/>
      <c r="E1640" s="180"/>
      <c r="F1640" s="133"/>
      <c r="G1640" s="28"/>
      <c r="H1640" s="153"/>
      <c r="I1640" s="163">
        <f t="shared" si="1063"/>
        <v>0</v>
      </c>
      <c r="J1640" s="163"/>
      <c r="K1640" s="163"/>
      <c r="L1640" s="187">
        <f t="shared" si="1064"/>
        <v>0</v>
      </c>
      <c r="M1640" s="133"/>
      <c r="N1640" s="6"/>
      <c r="O1640" s="184"/>
      <c r="P1640" s="180">
        <f t="shared" si="1065"/>
        <v>0</v>
      </c>
      <c r="Q1640" s="180"/>
      <c r="R1640" s="180"/>
      <c r="S1640" s="188">
        <f t="shared" si="1066"/>
        <v>0</v>
      </c>
      <c r="T1640" s="133"/>
      <c r="U1640" s="6"/>
      <c r="V1640" s="184"/>
      <c r="W1640" s="180">
        <f t="shared" si="1067"/>
        <v>0</v>
      </c>
      <c r="X1640" s="321"/>
      <c r="Y1640" s="184"/>
      <c r="Z1640" s="180"/>
      <c r="AA1640" s="184">
        <f t="shared" si="1068"/>
        <v>0</v>
      </c>
      <c r="AB1640" s="422">
        <f t="shared" si="1052"/>
        <v>1631</v>
      </c>
    </row>
    <row r="1641" spans="1:28" customFormat="1">
      <c r="A1641" s="12">
        <f t="shared" si="1051"/>
        <v>1632</v>
      </c>
      <c r="B1641" s="162"/>
      <c r="C1641" s="162"/>
      <c r="D1641" s="189"/>
      <c r="E1641" s="180"/>
      <c r="F1641" s="112"/>
      <c r="G1641" s="39"/>
      <c r="H1641" s="153"/>
      <c r="I1641" s="163">
        <f t="shared" si="1063"/>
        <v>0</v>
      </c>
      <c r="J1641" s="163"/>
      <c r="K1641" s="163"/>
      <c r="L1641" s="187">
        <f t="shared" si="1064"/>
        <v>0</v>
      </c>
      <c r="M1641" s="112"/>
      <c r="N1641" s="39"/>
      <c r="O1641" s="184"/>
      <c r="P1641" s="180">
        <f t="shared" si="1065"/>
        <v>0</v>
      </c>
      <c r="Q1641" s="180"/>
      <c r="R1641" s="180"/>
      <c r="S1641" s="188">
        <f t="shared" si="1066"/>
        <v>0</v>
      </c>
      <c r="T1641" s="112"/>
      <c r="U1641" s="39"/>
      <c r="V1641" s="184"/>
      <c r="W1641" s="180">
        <f t="shared" si="1067"/>
        <v>0</v>
      </c>
      <c r="X1641" s="321"/>
      <c r="Y1641" s="184"/>
      <c r="Z1641" s="180"/>
      <c r="AA1641" s="184">
        <f t="shared" si="1068"/>
        <v>0</v>
      </c>
      <c r="AB1641" s="422">
        <f t="shared" si="1052"/>
        <v>1632</v>
      </c>
    </row>
    <row r="1642" spans="1:28" customFormat="1">
      <c r="A1642" s="12">
        <f t="shared" si="1051"/>
        <v>1633</v>
      </c>
      <c r="B1642" s="162"/>
      <c r="C1642" s="162"/>
      <c r="D1642" s="289" t="s">
        <v>40</v>
      </c>
      <c r="E1642" s="219"/>
      <c r="F1642" s="281">
        <f t="shared" ref="F1642:AA1642" si="1069">SUBTOTAL(9,F1635:F1641)</f>
        <v>0</v>
      </c>
      <c r="G1642" s="36">
        <f t="shared" si="1069"/>
        <v>1700000</v>
      </c>
      <c r="H1642" s="282">
        <f t="shared" si="1069"/>
        <v>0</v>
      </c>
      <c r="I1642" s="284">
        <f t="shared" si="1069"/>
        <v>1700000</v>
      </c>
      <c r="J1642" s="284">
        <f t="shared" si="1069"/>
        <v>0</v>
      </c>
      <c r="K1642" s="284">
        <f t="shared" si="1069"/>
        <v>0</v>
      </c>
      <c r="L1642" s="283">
        <f t="shared" si="1069"/>
        <v>1700000</v>
      </c>
      <c r="M1642" s="281">
        <f t="shared" si="1069"/>
        <v>600000</v>
      </c>
      <c r="N1642" s="55">
        <f t="shared" si="1069"/>
        <v>9300000</v>
      </c>
      <c r="O1642" s="285">
        <f t="shared" si="1069"/>
        <v>0</v>
      </c>
      <c r="P1642" s="286">
        <f t="shared" si="1069"/>
        <v>9900000</v>
      </c>
      <c r="Q1642" s="286">
        <f t="shared" si="1069"/>
        <v>0</v>
      </c>
      <c r="R1642" s="286">
        <f t="shared" si="1069"/>
        <v>0</v>
      </c>
      <c r="S1642" s="591">
        <f t="shared" si="1069"/>
        <v>9900000</v>
      </c>
      <c r="T1642" s="281">
        <f t="shared" si="1069"/>
        <v>600000</v>
      </c>
      <c r="U1642" s="55">
        <f t="shared" si="1069"/>
        <v>9300000</v>
      </c>
      <c r="V1642" s="285">
        <f t="shared" si="1069"/>
        <v>0</v>
      </c>
      <c r="W1642" s="286">
        <f t="shared" si="1069"/>
        <v>9900000</v>
      </c>
      <c r="X1642" s="471">
        <f t="shared" si="1069"/>
        <v>0</v>
      </c>
      <c r="Y1642" s="473">
        <f t="shared" si="1069"/>
        <v>0</v>
      </c>
      <c r="Z1642" s="286">
        <f t="shared" si="1069"/>
        <v>0</v>
      </c>
      <c r="AA1642" s="473">
        <f t="shared" si="1069"/>
        <v>9900000</v>
      </c>
      <c r="AB1642" s="422">
        <f t="shared" si="1052"/>
        <v>1633</v>
      </c>
    </row>
    <row r="1643" spans="1:28" customFormat="1" ht="15.6" thickBot="1">
      <c r="A1643" s="12">
        <f t="shared" si="1051"/>
        <v>1634</v>
      </c>
      <c r="B1643" s="173"/>
      <c r="C1643" s="173"/>
      <c r="D1643" s="178" t="s">
        <v>363</v>
      </c>
      <c r="E1643" s="316"/>
      <c r="F1643" s="476">
        <f>SUBTOTAL(9,F1633:F1642,$E1634:$E1634)</f>
        <v>6627413</v>
      </c>
      <c r="G1643" s="577"/>
      <c r="H1643" s="571"/>
      <c r="I1643" s="287">
        <f>SUBTOTAL(9,I1633:I1642)</f>
        <v>8327413</v>
      </c>
      <c r="J1643" s="287">
        <f>SUBTOTAL(9,J1633:J1642)</f>
        <v>0</v>
      </c>
      <c r="K1643" s="287">
        <f>SUBTOTAL(9,K1633:K1642)</f>
        <v>1640700</v>
      </c>
      <c r="L1643" s="600">
        <f>SUBTOTAL(9,L1633:L1642)</f>
        <v>9968113</v>
      </c>
      <c r="M1643" s="476">
        <f>SUBTOTAL(9,M1633:M1642,$E1634:$E1634)</f>
        <v>7227413</v>
      </c>
      <c r="N1643" s="577"/>
      <c r="O1643" s="571"/>
      <c r="P1643" s="288">
        <f>SUBTOTAL(9,P1633:P1642)</f>
        <v>16527413</v>
      </c>
      <c r="Q1643" s="288">
        <f>SUBTOTAL(9,Q1633:Q1642)</f>
        <v>0</v>
      </c>
      <c r="R1643" s="288">
        <f>SUBTOTAL(9,R1633:R1642)</f>
        <v>1640700</v>
      </c>
      <c r="S1643" s="592">
        <f>SUBTOTAL(9,S1633:S1642)</f>
        <v>18168113</v>
      </c>
      <c r="T1643" s="476">
        <f>SUBTOTAL(9,T1633:T1642,$E1634:$E1634)</f>
        <v>7227413</v>
      </c>
      <c r="U1643" s="386"/>
      <c r="V1643" s="477"/>
      <c r="W1643" s="288">
        <f>SUBTOTAL(9,W1633:W1642)</f>
        <v>16527413</v>
      </c>
      <c r="X1643" s="526">
        <f>SUBTOTAL(9,X1633:X1642)</f>
        <v>0</v>
      </c>
      <c r="Y1643" s="509">
        <f>SUBTOTAL(9,Y1633:Y1642)</f>
        <v>0</v>
      </c>
      <c r="Z1643" s="536">
        <f>SUBTOTAL(9,Z1633:Z1642)</f>
        <v>1640700</v>
      </c>
      <c r="AA1643" s="509">
        <f>SUBTOTAL(9,AA1633:AA1642)</f>
        <v>18168113</v>
      </c>
      <c r="AB1643" s="422">
        <f t="shared" si="1052"/>
        <v>1634</v>
      </c>
    </row>
    <row r="1644" spans="1:28" s="1" customFormat="1" ht="15.6" thickTop="1">
      <c r="A1644" s="12">
        <f t="shared" si="1051"/>
        <v>1635</v>
      </c>
      <c r="B1644" s="7"/>
      <c r="C1644" s="7"/>
      <c r="D1644" s="25"/>
      <c r="E1644" s="304"/>
      <c r="F1644" s="425"/>
      <c r="G1644" s="26"/>
      <c r="H1644" s="424"/>
      <c r="I1644" s="117">
        <f>SUM($E1644,F1644:H1644)</f>
        <v>0</v>
      </c>
      <c r="J1644" s="304"/>
      <c r="K1644" s="304"/>
      <c r="L1644" s="27">
        <f t="shared" ref="L1644:L1655" si="1070">SUM(I1644:K1644)</f>
        <v>0</v>
      </c>
      <c r="M1644" s="425"/>
      <c r="N1644" s="26"/>
      <c r="O1644" s="424"/>
      <c r="P1644" s="117">
        <f>SUM($E1644,M1644:O1644)</f>
        <v>0</v>
      </c>
      <c r="Q1644" s="304"/>
      <c r="R1644" s="304"/>
      <c r="S1644" s="27">
        <f>SUM(P1644:R1644)</f>
        <v>0</v>
      </c>
      <c r="T1644" s="425"/>
      <c r="U1644" s="26"/>
      <c r="V1644" s="424"/>
      <c r="W1644" s="117">
        <f t="shared" ref="W1644:W1655" si="1071">SUM($E1644,T1644:V1644)</f>
        <v>0</v>
      </c>
      <c r="X1644" s="426"/>
      <c r="Y1644" s="424"/>
      <c r="Z1644" s="304"/>
      <c r="AA1644" s="424">
        <f t="shared" ref="AA1644:AA1655" si="1072">SUM(W1644:Z1644)</f>
        <v>0</v>
      </c>
      <c r="AB1644" s="422">
        <f t="shared" si="1052"/>
        <v>1635</v>
      </c>
    </row>
    <row r="1645" spans="1:28" customFormat="1">
      <c r="A1645" s="12">
        <f t="shared" si="1051"/>
        <v>1636</v>
      </c>
      <c r="B1645" s="7" t="s">
        <v>404</v>
      </c>
      <c r="C1645" s="162">
        <v>103</v>
      </c>
      <c r="D1645" s="146" t="s">
        <v>405</v>
      </c>
      <c r="E1645" s="163">
        <v>5214709</v>
      </c>
      <c r="F1645" s="133"/>
      <c r="G1645" s="28"/>
      <c r="H1645" s="153"/>
      <c r="I1645" s="163">
        <f t="shared" ref="I1645:I1654" si="1073">SUM($E1645,F1645:H1645)</f>
        <v>5214709</v>
      </c>
      <c r="J1645" s="163">
        <v>25000</v>
      </c>
      <c r="K1645" s="163">
        <v>38069274</v>
      </c>
      <c r="L1645" s="187">
        <f t="shared" ref="L1645:L1654" si="1074">SUM(I1645:K1645)</f>
        <v>43308983</v>
      </c>
      <c r="M1645" s="133"/>
      <c r="N1645" s="6"/>
      <c r="O1645" s="184"/>
      <c r="P1645" s="180">
        <f t="shared" ref="P1645:P1654" si="1075">SUM($E1645,M1645:O1645)</f>
        <v>5214709</v>
      </c>
      <c r="Q1645" s="163">
        <v>25000</v>
      </c>
      <c r="R1645" s="163">
        <v>38069274</v>
      </c>
      <c r="S1645" s="188">
        <f t="shared" ref="S1645:S1654" si="1076">SUM(P1645:R1645)</f>
        <v>43308983</v>
      </c>
      <c r="T1645" s="133"/>
      <c r="U1645" s="6"/>
      <c r="V1645" s="184"/>
      <c r="W1645" s="180">
        <f t="shared" si="1071"/>
        <v>5214709</v>
      </c>
      <c r="X1645" s="149">
        <v>25000</v>
      </c>
      <c r="Y1645" s="153"/>
      <c r="Z1645" s="163">
        <v>38069274</v>
      </c>
      <c r="AA1645" s="184">
        <f t="shared" si="1072"/>
        <v>43308983</v>
      </c>
      <c r="AB1645" s="422">
        <f t="shared" si="1052"/>
        <v>1636</v>
      </c>
    </row>
    <row r="1646" spans="1:28" customFormat="1">
      <c r="A1646" s="12">
        <f t="shared" si="1051"/>
        <v>1637</v>
      </c>
      <c r="B1646" s="7"/>
      <c r="C1646" s="162"/>
      <c r="D1646" s="191" t="s">
        <v>434</v>
      </c>
      <c r="E1646" s="180"/>
      <c r="F1646" s="133"/>
      <c r="G1646" s="28"/>
      <c r="H1646" s="153"/>
      <c r="I1646" s="163">
        <f t="shared" si="1073"/>
        <v>0</v>
      </c>
      <c r="J1646" s="163"/>
      <c r="K1646" s="163"/>
      <c r="L1646" s="187">
        <f t="shared" si="1074"/>
        <v>0</v>
      </c>
      <c r="M1646" s="133"/>
      <c r="N1646" s="6"/>
      <c r="O1646" s="184"/>
      <c r="P1646" s="180">
        <f t="shared" si="1075"/>
        <v>0</v>
      </c>
      <c r="Q1646" s="180"/>
      <c r="R1646" s="180"/>
      <c r="S1646" s="188">
        <f t="shared" si="1076"/>
        <v>0</v>
      </c>
      <c r="T1646" s="133"/>
      <c r="U1646" s="6"/>
      <c r="V1646" s="184"/>
      <c r="W1646" s="180">
        <f t="shared" si="1071"/>
        <v>0</v>
      </c>
      <c r="X1646" s="321"/>
      <c r="Y1646" s="184"/>
      <c r="Z1646" s="180"/>
      <c r="AA1646" s="184">
        <f t="shared" si="1072"/>
        <v>0</v>
      </c>
      <c r="AB1646" s="422">
        <f t="shared" si="1052"/>
        <v>1637</v>
      </c>
    </row>
    <row r="1647" spans="1:28" customFormat="1">
      <c r="A1647" s="12">
        <f t="shared" si="1051"/>
        <v>1638</v>
      </c>
      <c r="B1647" s="7"/>
      <c r="C1647" s="162"/>
      <c r="D1647" s="152"/>
      <c r="E1647" s="180"/>
      <c r="F1647" s="133"/>
      <c r="G1647" s="28"/>
      <c r="H1647" s="153"/>
      <c r="I1647" s="163">
        <f t="shared" si="1073"/>
        <v>0</v>
      </c>
      <c r="J1647" s="163"/>
      <c r="K1647" s="163"/>
      <c r="L1647" s="187">
        <f t="shared" si="1074"/>
        <v>0</v>
      </c>
      <c r="M1647" s="133"/>
      <c r="N1647" s="6"/>
      <c r="O1647" s="184"/>
      <c r="P1647" s="180">
        <f t="shared" si="1075"/>
        <v>0</v>
      </c>
      <c r="Q1647" s="180"/>
      <c r="R1647" s="180"/>
      <c r="S1647" s="188">
        <f t="shared" si="1076"/>
        <v>0</v>
      </c>
      <c r="T1647" s="133"/>
      <c r="U1647" s="6"/>
      <c r="V1647" s="184"/>
      <c r="W1647" s="180">
        <f t="shared" si="1071"/>
        <v>0</v>
      </c>
      <c r="X1647" s="321"/>
      <c r="Y1647" s="184"/>
      <c r="Z1647" s="180"/>
      <c r="AA1647" s="184">
        <f t="shared" si="1072"/>
        <v>0</v>
      </c>
      <c r="AB1647" s="422">
        <f t="shared" si="1052"/>
        <v>1638</v>
      </c>
    </row>
    <row r="1648" spans="1:28" customFormat="1">
      <c r="A1648" s="12">
        <f t="shared" si="1051"/>
        <v>1639</v>
      </c>
      <c r="B1648" s="7"/>
      <c r="C1648" s="162"/>
      <c r="D1648" s="152"/>
      <c r="E1648" s="180"/>
      <c r="F1648" s="133"/>
      <c r="G1648" s="28"/>
      <c r="H1648" s="153"/>
      <c r="I1648" s="163">
        <f t="shared" si="1073"/>
        <v>0</v>
      </c>
      <c r="J1648" s="163"/>
      <c r="K1648" s="163"/>
      <c r="L1648" s="187">
        <f t="shared" si="1074"/>
        <v>0</v>
      </c>
      <c r="M1648" s="133"/>
      <c r="N1648" s="6"/>
      <c r="O1648" s="184"/>
      <c r="P1648" s="180">
        <f t="shared" si="1075"/>
        <v>0</v>
      </c>
      <c r="Q1648" s="180"/>
      <c r="R1648" s="180"/>
      <c r="S1648" s="188">
        <f t="shared" si="1076"/>
        <v>0</v>
      </c>
      <c r="T1648" s="133"/>
      <c r="U1648" s="6"/>
      <c r="V1648" s="184"/>
      <c r="W1648" s="180">
        <f t="shared" si="1071"/>
        <v>0</v>
      </c>
      <c r="X1648" s="321"/>
      <c r="Y1648" s="184"/>
      <c r="Z1648" s="180"/>
      <c r="AA1648" s="184">
        <f t="shared" si="1072"/>
        <v>0</v>
      </c>
      <c r="AB1648" s="422">
        <f t="shared" si="1052"/>
        <v>1639</v>
      </c>
    </row>
    <row r="1649" spans="1:28" customFormat="1">
      <c r="A1649" s="12">
        <f t="shared" si="1051"/>
        <v>1640</v>
      </c>
      <c r="B1649" s="7"/>
      <c r="C1649" s="162"/>
      <c r="D1649" s="241" t="s">
        <v>716</v>
      </c>
      <c r="E1649" s="180"/>
      <c r="F1649" s="133"/>
      <c r="G1649" s="28"/>
      <c r="H1649" s="153"/>
      <c r="I1649" s="163">
        <f t="shared" si="1073"/>
        <v>0</v>
      </c>
      <c r="J1649" s="163"/>
      <c r="K1649" s="163"/>
      <c r="L1649" s="187">
        <f t="shared" si="1074"/>
        <v>0</v>
      </c>
      <c r="M1649" s="133"/>
      <c r="N1649" s="6"/>
      <c r="O1649" s="184"/>
      <c r="P1649" s="180">
        <f t="shared" si="1075"/>
        <v>0</v>
      </c>
      <c r="Q1649" s="180"/>
      <c r="R1649" s="180"/>
      <c r="S1649" s="188">
        <f t="shared" si="1076"/>
        <v>0</v>
      </c>
      <c r="T1649" s="133"/>
      <c r="U1649" s="6"/>
      <c r="V1649" s="184"/>
      <c r="W1649" s="180">
        <f t="shared" si="1071"/>
        <v>0</v>
      </c>
      <c r="X1649" s="321"/>
      <c r="Y1649" s="184"/>
      <c r="Z1649" s="180"/>
      <c r="AA1649" s="184">
        <f t="shared" si="1072"/>
        <v>0</v>
      </c>
      <c r="AB1649" s="422">
        <f t="shared" si="1052"/>
        <v>1640</v>
      </c>
    </row>
    <row r="1650" spans="1:28" customFormat="1">
      <c r="A1650" s="12">
        <f t="shared" si="1051"/>
        <v>1641</v>
      </c>
      <c r="B1650" s="7"/>
      <c r="C1650" s="162"/>
      <c r="D1650" s="158" t="s">
        <v>874</v>
      </c>
      <c r="E1650" s="180"/>
      <c r="F1650" s="133"/>
      <c r="G1650" s="28"/>
      <c r="H1650" s="153"/>
      <c r="I1650" s="163">
        <f t="shared" si="1073"/>
        <v>0</v>
      </c>
      <c r="J1650" s="163">
        <v>2308315</v>
      </c>
      <c r="K1650" s="163"/>
      <c r="L1650" s="187">
        <f t="shared" si="1074"/>
        <v>2308315</v>
      </c>
      <c r="M1650" s="133"/>
      <c r="N1650" s="6"/>
      <c r="O1650" s="184"/>
      <c r="P1650" s="180">
        <f t="shared" si="1075"/>
        <v>0</v>
      </c>
      <c r="Q1650" s="163">
        <v>2308315</v>
      </c>
      <c r="R1650" s="163"/>
      <c r="S1650" s="188">
        <f t="shared" si="1076"/>
        <v>2308315</v>
      </c>
      <c r="T1650" s="133"/>
      <c r="U1650" s="6"/>
      <c r="V1650" s="184"/>
      <c r="W1650" s="180">
        <f t="shared" si="1071"/>
        <v>0</v>
      </c>
      <c r="X1650" s="149">
        <v>2308315</v>
      </c>
      <c r="Y1650" s="153"/>
      <c r="Z1650" s="163"/>
      <c r="AA1650" s="184">
        <f t="shared" si="1072"/>
        <v>2308315</v>
      </c>
      <c r="AB1650" s="422">
        <f t="shared" si="1052"/>
        <v>1641</v>
      </c>
    </row>
    <row r="1651" spans="1:28" customFormat="1">
      <c r="A1651" s="12">
        <f t="shared" si="1051"/>
        <v>1642</v>
      </c>
      <c r="B1651" s="7"/>
      <c r="C1651" s="162"/>
      <c r="D1651" s="152"/>
      <c r="E1651" s="180"/>
      <c r="F1651" s="133"/>
      <c r="G1651" s="28"/>
      <c r="H1651" s="153"/>
      <c r="I1651" s="163">
        <f t="shared" si="1073"/>
        <v>0</v>
      </c>
      <c r="J1651" s="163"/>
      <c r="K1651" s="163"/>
      <c r="L1651" s="187">
        <f t="shared" si="1074"/>
        <v>0</v>
      </c>
      <c r="M1651" s="133"/>
      <c r="N1651" s="6"/>
      <c r="O1651" s="184"/>
      <c r="P1651" s="180">
        <f t="shared" si="1075"/>
        <v>0</v>
      </c>
      <c r="Q1651" s="163"/>
      <c r="R1651" s="163"/>
      <c r="S1651" s="188">
        <f t="shared" si="1076"/>
        <v>0</v>
      </c>
      <c r="T1651" s="133"/>
      <c r="U1651" s="6"/>
      <c r="V1651" s="184"/>
      <c r="W1651" s="180">
        <f t="shared" si="1071"/>
        <v>0</v>
      </c>
      <c r="X1651" s="149"/>
      <c r="Y1651" s="153"/>
      <c r="Z1651" s="163"/>
      <c r="AA1651" s="184">
        <f t="shared" si="1072"/>
        <v>0</v>
      </c>
      <c r="AB1651" s="422">
        <f t="shared" si="1052"/>
        <v>1642</v>
      </c>
    </row>
    <row r="1652" spans="1:28" customFormat="1">
      <c r="A1652" s="12">
        <f t="shared" si="1051"/>
        <v>1643</v>
      </c>
      <c r="B1652" s="7"/>
      <c r="C1652" s="162"/>
      <c r="D1652" s="241" t="s">
        <v>575</v>
      </c>
      <c r="E1652" s="180"/>
      <c r="F1652" s="133"/>
      <c r="G1652" s="28"/>
      <c r="H1652" s="153"/>
      <c r="I1652" s="163">
        <f t="shared" si="1073"/>
        <v>0</v>
      </c>
      <c r="J1652" s="163"/>
      <c r="K1652" s="163"/>
      <c r="L1652" s="187">
        <f t="shared" si="1074"/>
        <v>0</v>
      </c>
      <c r="M1652" s="133"/>
      <c r="N1652" s="6"/>
      <c r="O1652" s="184"/>
      <c r="P1652" s="180">
        <f t="shared" si="1075"/>
        <v>0</v>
      </c>
      <c r="Q1652" s="163"/>
      <c r="R1652" s="163"/>
      <c r="S1652" s="188">
        <f t="shared" si="1076"/>
        <v>0</v>
      </c>
      <c r="T1652" s="133"/>
      <c r="U1652" s="6"/>
      <c r="V1652" s="184"/>
      <c r="W1652" s="180">
        <f t="shared" si="1071"/>
        <v>0</v>
      </c>
      <c r="X1652" s="149"/>
      <c r="Y1652" s="153"/>
      <c r="Z1652" s="163"/>
      <c r="AA1652" s="184">
        <f t="shared" si="1072"/>
        <v>0</v>
      </c>
      <c r="AB1652" s="422">
        <f t="shared" si="1052"/>
        <v>1643</v>
      </c>
    </row>
    <row r="1653" spans="1:28" customFormat="1">
      <c r="A1653" s="12">
        <f t="shared" si="1051"/>
        <v>1644</v>
      </c>
      <c r="B1653" s="7"/>
      <c r="C1653" s="162"/>
      <c r="D1653" s="158" t="s">
        <v>875</v>
      </c>
      <c r="E1653" s="180"/>
      <c r="F1653" s="133"/>
      <c r="G1653" s="28"/>
      <c r="H1653" s="153"/>
      <c r="I1653" s="163">
        <f t="shared" si="1073"/>
        <v>0</v>
      </c>
      <c r="J1653" s="163"/>
      <c r="K1653" s="163">
        <v>13000000</v>
      </c>
      <c r="L1653" s="187">
        <f t="shared" si="1074"/>
        <v>13000000</v>
      </c>
      <c r="M1653" s="133"/>
      <c r="N1653" s="6"/>
      <c r="O1653" s="184"/>
      <c r="P1653" s="180">
        <f t="shared" si="1075"/>
        <v>0</v>
      </c>
      <c r="Q1653" s="163"/>
      <c r="R1653" s="163">
        <v>13000000</v>
      </c>
      <c r="S1653" s="188">
        <f t="shared" si="1076"/>
        <v>13000000</v>
      </c>
      <c r="T1653" s="133"/>
      <c r="U1653" s="6"/>
      <c r="V1653" s="184"/>
      <c r="W1653" s="180">
        <f t="shared" si="1071"/>
        <v>0</v>
      </c>
      <c r="X1653" s="149"/>
      <c r="Y1653" s="153"/>
      <c r="Z1653" s="163">
        <v>13000000</v>
      </c>
      <c r="AA1653" s="184">
        <f t="shared" si="1072"/>
        <v>13000000</v>
      </c>
      <c r="AB1653" s="422">
        <f t="shared" si="1052"/>
        <v>1644</v>
      </c>
    </row>
    <row r="1654" spans="1:28" customFormat="1">
      <c r="A1654" s="12">
        <f t="shared" si="1051"/>
        <v>1645</v>
      </c>
      <c r="B1654" s="7"/>
      <c r="C1654" s="162"/>
      <c r="D1654" s="158" t="s">
        <v>876</v>
      </c>
      <c r="E1654" s="180"/>
      <c r="F1654" s="133"/>
      <c r="G1654" s="28"/>
      <c r="H1654" s="153"/>
      <c r="I1654" s="163">
        <f t="shared" si="1073"/>
        <v>0</v>
      </c>
      <c r="J1654" s="163"/>
      <c r="K1654" s="163"/>
      <c r="L1654" s="187">
        <f t="shared" si="1074"/>
        <v>0</v>
      </c>
      <c r="M1654" s="133"/>
      <c r="N1654" s="6"/>
      <c r="O1654" s="184"/>
      <c r="P1654" s="180">
        <f t="shared" si="1075"/>
        <v>0</v>
      </c>
      <c r="Q1654" s="180"/>
      <c r="R1654" s="180"/>
      <c r="S1654" s="188">
        <f t="shared" si="1076"/>
        <v>0</v>
      </c>
      <c r="T1654" s="133"/>
      <c r="U1654" s="6"/>
      <c r="V1654" s="184"/>
      <c r="W1654" s="180">
        <f t="shared" si="1071"/>
        <v>0</v>
      </c>
      <c r="X1654" s="321"/>
      <c r="Y1654" s="184"/>
      <c r="Z1654" s="180"/>
      <c r="AA1654" s="184">
        <f t="shared" si="1072"/>
        <v>0</v>
      </c>
      <c r="AB1654" s="422">
        <f t="shared" si="1052"/>
        <v>1645</v>
      </c>
    </row>
    <row r="1655" spans="1:28" s="1" customFormat="1">
      <c r="A1655" s="12">
        <f t="shared" si="1051"/>
        <v>1646</v>
      </c>
      <c r="B1655" s="7"/>
      <c r="C1655" s="7"/>
      <c r="D1655" s="64"/>
      <c r="E1655" s="314"/>
      <c r="F1655" s="406"/>
      <c r="G1655" s="6"/>
      <c r="H1655" s="363"/>
      <c r="I1655" s="117">
        <f>SUM($E1655,F1655:H1655)</f>
        <v>0</v>
      </c>
      <c r="J1655" s="117"/>
      <c r="K1655" s="117"/>
      <c r="L1655" s="15">
        <f t="shared" si="1070"/>
        <v>0</v>
      </c>
      <c r="M1655" s="406"/>
      <c r="N1655" s="6"/>
      <c r="O1655" s="363"/>
      <c r="P1655" s="117">
        <f>SUM($E1655,M1655:O1655)</f>
        <v>0</v>
      </c>
      <c r="Q1655" s="117"/>
      <c r="R1655" s="117"/>
      <c r="S1655" s="15">
        <f>SUM(P1655:R1655)</f>
        <v>0</v>
      </c>
      <c r="T1655" s="406"/>
      <c r="U1655" s="6"/>
      <c r="V1655" s="363"/>
      <c r="W1655" s="117">
        <f t="shared" si="1071"/>
        <v>0</v>
      </c>
      <c r="X1655" s="111"/>
      <c r="Y1655" s="363"/>
      <c r="Z1655" s="117"/>
      <c r="AA1655" s="363">
        <f t="shared" si="1072"/>
        <v>0</v>
      </c>
      <c r="AB1655" s="422">
        <f t="shared" si="1052"/>
        <v>1646</v>
      </c>
    </row>
    <row r="1656" spans="1:28" s="1" customFormat="1">
      <c r="A1656" s="12">
        <f t="shared" si="1051"/>
        <v>1647</v>
      </c>
      <c r="B1656" s="7"/>
      <c r="C1656" s="7"/>
      <c r="D1656" s="67" t="s">
        <v>40</v>
      </c>
      <c r="E1656" s="314"/>
      <c r="F1656" s="488">
        <f t="shared" ref="F1656:L1656" si="1077">SUBTOTAL(9,F1646:F1655)</f>
        <v>0</v>
      </c>
      <c r="G1656" s="55">
        <f t="shared" si="1077"/>
        <v>0</v>
      </c>
      <c r="H1656" s="285">
        <f t="shared" si="1077"/>
        <v>0</v>
      </c>
      <c r="I1656" s="504">
        <f t="shared" si="1077"/>
        <v>0</v>
      </c>
      <c r="J1656" s="504">
        <f t="shared" si="1077"/>
        <v>2308315</v>
      </c>
      <c r="K1656" s="504">
        <f t="shared" si="1077"/>
        <v>13000000</v>
      </c>
      <c r="L1656" s="56">
        <f t="shared" si="1077"/>
        <v>15308315</v>
      </c>
      <c r="M1656" s="488">
        <f t="shared" ref="M1656:S1656" si="1078">SUBTOTAL(9,M1646:M1655)</f>
        <v>0</v>
      </c>
      <c r="N1656" s="55">
        <f t="shared" si="1078"/>
        <v>0</v>
      </c>
      <c r="O1656" s="285">
        <f t="shared" si="1078"/>
        <v>0</v>
      </c>
      <c r="P1656" s="504">
        <f t="shared" si="1078"/>
        <v>0</v>
      </c>
      <c r="Q1656" s="504">
        <f t="shared" si="1078"/>
        <v>2308315</v>
      </c>
      <c r="R1656" s="504">
        <f t="shared" si="1078"/>
        <v>13000000</v>
      </c>
      <c r="S1656" s="56">
        <f t="shared" si="1078"/>
        <v>15308315</v>
      </c>
      <c r="T1656" s="488">
        <f t="shared" ref="T1656:AA1656" si="1079">SUBTOTAL(9,T1646:T1655)</f>
        <v>0</v>
      </c>
      <c r="U1656" s="55">
        <f t="shared" si="1079"/>
        <v>0</v>
      </c>
      <c r="V1656" s="285">
        <f t="shared" si="1079"/>
        <v>0</v>
      </c>
      <c r="W1656" s="504">
        <f t="shared" si="1079"/>
        <v>0</v>
      </c>
      <c r="X1656" s="492">
        <f t="shared" si="1079"/>
        <v>2308315</v>
      </c>
      <c r="Y1656" s="478"/>
      <c r="Z1656" s="504">
        <f t="shared" si="1079"/>
        <v>13000000</v>
      </c>
      <c r="AA1656" s="478">
        <f t="shared" si="1079"/>
        <v>15308315</v>
      </c>
      <c r="AB1656" s="422">
        <f t="shared" si="1052"/>
        <v>1647</v>
      </c>
    </row>
    <row r="1657" spans="1:28" s="1" customFormat="1" ht="15.6" thickBot="1">
      <c r="A1657" s="12">
        <f t="shared" si="1051"/>
        <v>1648</v>
      </c>
      <c r="B1657" s="22"/>
      <c r="C1657" s="22"/>
      <c r="D1657" s="23" t="s">
        <v>406</v>
      </c>
      <c r="E1657" s="303"/>
      <c r="F1657" s="476">
        <f>SUBTOTAL(9,F1644:F1656,$E1645:$E1645)</f>
        <v>5214709</v>
      </c>
      <c r="G1657" s="577"/>
      <c r="H1657" s="571"/>
      <c r="I1657" s="505">
        <f>SUBTOTAL(9,I1644:I1656)</f>
        <v>5214709</v>
      </c>
      <c r="J1657" s="505">
        <f>SUBTOTAL(9,J1644:J1656)</f>
        <v>2333315</v>
      </c>
      <c r="K1657" s="505">
        <f>SUBTOTAL(9,K1644:K1656)</f>
        <v>51069274</v>
      </c>
      <c r="L1657" s="577">
        <f>SUBTOTAL(9,L1644:L1656)</f>
        <v>58617298</v>
      </c>
      <c r="M1657" s="476">
        <f>SUBTOTAL(9,M1644:M1656,$E1645:$E1645)</f>
        <v>5214709</v>
      </c>
      <c r="N1657" s="577"/>
      <c r="O1657" s="571"/>
      <c r="P1657" s="505">
        <f>SUBTOTAL(9,P1644:P1656)</f>
        <v>5214709</v>
      </c>
      <c r="Q1657" s="505">
        <f>SUBTOTAL(9,Q1644:Q1656)</f>
        <v>2333315</v>
      </c>
      <c r="R1657" s="505">
        <f>SUBTOTAL(9,R1644:R1656)</f>
        <v>51069274</v>
      </c>
      <c r="S1657" s="577">
        <f>SUBTOTAL(9,S1644:S1656)</f>
        <v>58617298</v>
      </c>
      <c r="T1657" s="476">
        <f>SUBTOTAL(9,T1644:T1656,$E1645:$E1645)</f>
        <v>5214709</v>
      </c>
      <c r="U1657" s="386"/>
      <c r="V1657" s="477"/>
      <c r="W1657" s="505">
        <f>SUBTOTAL(9,W1644:W1656)</f>
        <v>5214709</v>
      </c>
      <c r="X1657" s="518">
        <f>SUBTOTAL(9,X1644:X1656)</f>
        <v>2333315</v>
      </c>
      <c r="Y1657" s="519"/>
      <c r="Z1657" s="533">
        <f>SUBTOTAL(9,Z1644:Z1656)</f>
        <v>51069274</v>
      </c>
      <c r="AA1657" s="519">
        <f>SUBTOTAL(9,AA1644:AA1656)</f>
        <v>58617298</v>
      </c>
      <c r="AB1657" s="422">
        <f t="shared" si="1052"/>
        <v>1648</v>
      </c>
    </row>
    <row r="1658" spans="1:28" s="1" customFormat="1" ht="15.6" thickTop="1">
      <c r="A1658" s="12">
        <f t="shared" si="1051"/>
        <v>1649</v>
      </c>
      <c r="B1658" s="4"/>
      <c r="C1658" s="4"/>
      <c r="D1658" s="14"/>
      <c r="E1658" s="117"/>
      <c r="F1658" s="406"/>
      <c r="G1658" s="6"/>
      <c r="H1658" s="363"/>
      <c r="I1658" s="117">
        <f t="shared" ref="I1658:I1665" si="1080">SUM($E1658,F1658:H1658)</f>
        <v>0</v>
      </c>
      <c r="J1658" s="117"/>
      <c r="K1658" s="117"/>
      <c r="L1658" s="15">
        <f>SUM(I1658:K1658)</f>
        <v>0</v>
      </c>
      <c r="M1658" s="406"/>
      <c r="N1658" s="6"/>
      <c r="O1658" s="363"/>
      <c r="P1658" s="117">
        <f t="shared" ref="P1658:P1664" si="1081">SUM($E1658,M1658:O1658)</f>
        <v>0</v>
      </c>
      <c r="Q1658" s="117"/>
      <c r="R1658" s="117"/>
      <c r="S1658" s="15">
        <f>SUM(P1658:R1658)</f>
        <v>0</v>
      </c>
      <c r="T1658" s="406"/>
      <c r="U1658" s="6"/>
      <c r="V1658" s="363"/>
      <c r="W1658" s="117">
        <f t="shared" ref="W1658:W1665" si="1082">SUM($E1658,T1658:V1658)</f>
        <v>0</v>
      </c>
      <c r="X1658" s="111"/>
      <c r="Y1658" s="363"/>
      <c r="Z1658" s="117"/>
      <c r="AA1658" s="363">
        <f t="shared" ref="AA1658:AA1665" si="1083">SUM(W1658:Z1658)</f>
        <v>0</v>
      </c>
      <c r="AB1658" s="422">
        <f t="shared" si="1052"/>
        <v>1649</v>
      </c>
    </row>
    <row r="1659" spans="1:28" customFormat="1">
      <c r="A1659" s="12">
        <f t="shared" si="1051"/>
        <v>1650</v>
      </c>
      <c r="B1659" s="7" t="s">
        <v>409</v>
      </c>
      <c r="C1659" s="162">
        <v>104</v>
      </c>
      <c r="D1659" s="146" t="s">
        <v>410</v>
      </c>
      <c r="E1659" s="163">
        <v>1700213</v>
      </c>
      <c r="F1659" s="133"/>
      <c r="G1659" s="28"/>
      <c r="H1659" s="153"/>
      <c r="I1659" s="163">
        <f t="shared" si="1080"/>
        <v>1700213</v>
      </c>
      <c r="J1659" s="163"/>
      <c r="K1659" s="163">
        <v>19580614</v>
      </c>
      <c r="L1659" s="187">
        <f t="shared" ref="L1659:L1664" si="1084">SUM(I1659:K1659)</f>
        <v>21280827</v>
      </c>
      <c r="M1659" s="133"/>
      <c r="N1659" s="6"/>
      <c r="O1659" s="184"/>
      <c r="P1659" s="180">
        <f t="shared" si="1081"/>
        <v>1700213</v>
      </c>
      <c r="Q1659" s="180"/>
      <c r="R1659" s="163">
        <v>19580614</v>
      </c>
      <c r="S1659" s="188">
        <f t="shared" ref="S1659:S1664" si="1085">SUM(P1659:R1659)</f>
        <v>21280827</v>
      </c>
      <c r="T1659" s="133"/>
      <c r="U1659" s="6"/>
      <c r="V1659" s="184"/>
      <c r="W1659" s="180">
        <f t="shared" si="1082"/>
        <v>1700213</v>
      </c>
      <c r="X1659" s="321"/>
      <c r="Y1659" s="184"/>
      <c r="Z1659" s="163">
        <v>19580614</v>
      </c>
      <c r="AA1659" s="184">
        <f t="shared" si="1083"/>
        <v>21280827</v>
      </c>
      <c r="AB1659" s="422">
        <f t="shared" si="1052"/>
        <v>1650</v>
      </c>
    </row>
    <row r="1660" spans="1:28" customFormat="1">
      <c r="A1660" s="12">
        <f t="shared" si="1051"/>
        <v>1651</v>
      </c>
      <c r="B1660" s="7"/>
      <c r="C1660" s="162"/>
      <c r="D1660" s="191" t="s">
        <v>434</v>
      </c>
      <c r="E1660" s="180"/>
      <c r="F1660" s="133"/>
      <c r="G1660" s="28"/>
      <c r="H1660" s="153"/>
      <c r="I1660" s="163">
        <f t="shared" si="1080"/>
        <v>0</v>
      </c>
      <c r="J1660" s="163"/>
      <c r="K1660" s="163"/>
      <c r="L1660" s="187">
        <f t="shared" si="1084"/>
        <v>0</v>
      </c>
      <c r="M1660" s="133"/>
      <c r="N1660" s="6"/>
      <c r="O1660" s="184"/>
      <c r="P1660" s="180">
        <f t="shared" si="1081"/>
        <v>0</v>
      </c>
      <c r="Q1660" s="180"/>
      <c r="R1660" s="180"/>
      <c r="S1660" s="188">
        <f t="shared" si="1085"/>
        <v>0</v>
      </c>
      <c r="T1660" s="133"/>
      <c r="U1660" s="6"/>
      <c r="V1660" s="184"/>
      <c r="W1660" s="180">
        <f t="shared" si="1082"/>
        <v>0</v>
      </c>
      <c r="X1660" s="321"/>
      <c r="Y1660" s="184"/>
      <c r="Z1660" s="180"/>
      <c r="AA1660" s="184">
        <f t="shared" si="1083"/>
        <v>0</v>
      </c>
      <c r="AB1660" s="422">
        <f t="shared" si="1052"/>
        <v>1651</v>
      </c>
    </row>
    <row r="1661" spans="1:28" customFormat="1">
      <c r="A1661" s="12">
        <f t="shared" si="1051"/>
        <v>1652</v>
      </c>
      <c r="B1661" s="7"/>
      <c r="C1661" s="162"/>
      <c r="D1661" s="191"/>
      <c r="E1661" s="180"/>
      <c r="F1661" s="133"/>
      <c r="G1661" s="28"/>
      <c r="H1661" s="153"/>
      <c r="I1661" s="163">
        <f t="shared" si="1080"/>
        <v>0</v>
      </c>
      <c r="J1661" s="163"/>
      <c r="K1661" s="163"/>
      <c r="L1661" s="187">
        <f t="shared" si="1084"/>
        <v>0</v>
      </c>
      <c r="M1661" s="133"/>
      <c r="N1661" s="6"/>
      <c r="O1661" s="184"/>
      <c r="P1661" s="180">
        <f t="shared" si="1081"/>
        <v>0</v>
      </c>
      <c r="Q1661" s="180"/>
      <c r="R1661" s="180"/>
      <c r="S1661" s="188">
        <f t="shared" si="1085"/>
        <v>0</v>
      </c>
      <c r="T1661" s="133"/>
      <c r="U1661" s="6"/>
      <c r="V1661" s="184"/>
      <c r="W1661" s="180">
        <f t="shared" si="1082"/>
        <v>0</v>
      </c>
      <c r="X1661" s="321"/>
      <c r="Y1661" s="184"/>
      <c r="Z1661" s="180"/>
      <c r="AA1661" s="184">
        <f t="shared" si="1083"/>
        <v>0</v>
      </c>
      <c r="AB1661" s="422">
        <f t="shared" si="1052"/>
        <v>1652</v>
      </c>
    </row>
    <row r="1662" spans="1:28" customFormat="1">
      <c r="A1662" s="12">
        <f t="shared" si="1051"/>
        <v>1653</v>
      </c>
      <c r="B1662" s="7"/>
      <c r="C1662" s="162"/>
      <c r="D1662" s="158"/>
      <c r="E1662" s="180"/>
      <c r="F1662" s="133"/>
      <c r="G1662" s="28"/>
      <c r="H1662" s="153"/>
      <c r="I1662" s="163">
        <f t="shared" si="1080"/>
        <v>0</v>
      </c>
      <c r="J1662" s="163"/>
      <c r="K1662" s="163"/>
      <c r="L1662" s="187">
        <f t="shared" si="1084"/>
        <v>0</v>
      </c>
      <c r="M1662" s="133"/>
      <c r="N1662" s="6"/>
      <c r="O1662" s="184"/>
      <c r="P1662" s="180">
        <f t="shared" si="1081"/>
        <v>0</v>
      </c>
      <c r="Q1662" s="180"/>
      <c r="R1662" s="180"/>
      <c r="S1662" s="188">
        <f t="shared" si="1085"/>
        <v>0</v>
      </c>
      <c r="T1662" s="133"/>
      <c r="U1662" s="6"/>
      <c r="V1662" s="184"/>
      <c r="W1662" s="180">
        <f t="shared" si="1082"/>
        <v>0</v>
      </c>
      <c r="X1662" s="321"/>
      <c r="Y1662" s="184"/>
      <c r="Z1662" s="180"/>
      <c r="AA1662" s="184">
        <f t="shared" si="1083"/>
        <v>0</v>
      </c>
      <c r="AB1662" s="422">
        <f t="shared" si="1052"/>
        <v>1653</v>
      </c>
    </row>
    <row r="1663" spans="1:28" customFormat="1">
      <c r="A1663" s="12">
        <f t="shared" si="1051"/>
        <v>1654</v>
      </c>
      <c r="B1663" s="7"/>
      <c r="C1663" s="162"/>
      <c r="D1663" s="190" t="s">
        <v>575</v>
      </c>
      <c r="E1663" s="180"/>
      <c r="F1663" s="112"/>
      <c r="G1663" s="39"/>
      <c r="H1663" s="153"/>
      <c r="I1663" s="163">
        <f t="shared" si="1080"/>
        <v>0</v>
      </c>
      <c r="J1663" s="163"/>
      <c r="K1663" s="163"/>
      <c r="L1663" s="187">
        <f t="shared" si="1084"/>
        <v>0</v>
      </c>
      <c r="M1663" s="112"/>
      <c r="N1663" s="39"/>
      <c r="O1663" s="184"/>
      <c r="P1663" s="180">
        <f t="shared" si="1081"/>
        <v>0</v>
      </c>
      <c r="Q1663" s="180"/>
      <c r="R1663" s="180"/>
      <c r="S1663" s="188">
        <f t="shared" si="1085"/>
        <v>0</v>
      </c>
      <c r="T1663" s="112"/>
      <c r="U1663" s="39"/>
      <c r="V1663" s="184"/>
      <c r="W1663" s="180">
        <f t="shared" si="1082"/>
        <v>0</v>
      </c>
      <c r="X1663" s="321"/>
      <c r="Y1663" s="184"/>
      <c r="Z1663" s="180"/>
      <c r="AA1663" s="184">
        <f t="shared" si="1083"/>
        <v>0</v>
      </c>
      <c r="AB1663" s="422">
        <f t="shared" si="1052"/>
        <v>1654</v>
      </c>
    </row>
    <row r="1664" spans="1:28" customFormat="1">
      <c r="A1664" s="12">
        <f t="shared" si="1051"/>
        <v>1655</v>
      </c>
      <c r="B1664" s="7"/>
      <c r="C1664" s="162"/>
      <c r="D1664" s="158" t="s">
        <v>877</v>
      </c>
      <c r="E1664" s="180"/>
      <c r="F1664" s="112"/>
      <c r="G1664" s="39"/>
      <c r="H1664" s="153"/>
      <c r="I1664" s="163">
        <f t="shared" si="1080"/>
        <v>0</v>
      </c>
      <c r="J1664" s="163"/>
      <c r="K1664" s="163"/>
      <c r="L1664" s="187">
        <f t="shared" si="1084"/>
        <v>0</v>
      </c>
      <c r="M1664" s="112"/>
      <c r="N1664" s="39"/>
      <c r="O1664" s="184"/>
      <c r="P1664" s="180">
        <f t="shared" si="1081"/>
        <v>0</v>
      </c>
      <c r="Q1664" s="180"/>
      <c r="R1664" s="180"/>
      <c r="S1664" s="188">
        <f t="shared" si="1085"/>
        <v>0</v>
      </c>
      <c r="T1664" s="112"/>
      <c r="U1664" s="39"/>
      <c r="V1664" s="184"/>
      <c r="W1664" s="180">
        <f t="shared" si="1082"/>
        <v>0</v>
      </c>
      <c r="X1664" s="321"/>
      <c r="Y1664" s="184"/>
      <c r="Z1664" s="180"/>
      <c r="AA1664" s="184">
        <f t="shared" si="1083"/>
        <v>0</v>
      </c>
      <c r="AB1664" s="422">
        <f t="shared" si="1052"/>
        <v>1655</v>
      </c>
    </row>
    <row r="1665" spans="1:28" s="1" customFormat="1">
      <c r="A1665" s="12">
        <f t="shared" si="1051"/>
        <v>1656</v>
      </c>
      <c r="B1665" s="7"/>
      <c r="C1665" s="7"/>
      <c r="D1665" s="109"/>
      <c r="E1665" s="117"/>
      <c r="F1665" s="112"/>
      <c r="G1665" s="39"/>
      <c r="H1665" s="363"/>
      <c r="I1665" s="117">
        <f t="shared" si="1080"/>
        <v>0</v>
      </c>
      <c r="J1665" s="117"/>
      <c r="K1665" s="117"/>
      <c r="L1665" s="15">
        <f t="shared" ref="L1665" si="1086">SUM(I1665:K1665)</f>
        <v>0</v>
      </c>
      <c r="M1665" s="112"/>
      <c r="N1665" s="39"/>
      <c r="O1665" s="363"/>
      <c r="P1665" s="117">
        <f>SUM($E1665,M1665:O1665)</f>
        <v>0</v>
      </c>
      <c r="Q1665" s="117"/>
      <c r="R1665" s="117"/>
      <c r="S1665" s="15">
        <f t="shared" ref="S1665" si="1087">SUM(P1665:R1665)</f>
        <v>0</v>
      </c>
      <c r="T1665" s="112"/>
      <c r="U1665" s="39"/>
      <c r="V1665" s="363"/>
      <c r="W1665" s="117">
        <f t="shared" si="1082"/>
        <v>0</v>
      </c>
      <c r="X1665" s="111"/>
      <c r="Y1665" s="363"/>
      <c r="Z1665" s="117"/>
      <c r="AA1665" s="363">
        <f t="shared" si="1083"/>
        <v>0</v>
      </c>
      <c r="AB1665" s="422">
        <f t="shared" si="1052"/>
        <v>1656</v>
      </c>
    </row>
    <row r="1666" spans="1:28" s="1" customFormat="1">
      <c r="A1666" s="12">
        <f t="shared" si="1051"/>
        <v>1657</v>
      </c>
      <c r="B1666" s="7"/>
      <c r="C1666" s="7"/>
      <c r="D1666" s="54" t="s">
        <v>40</v>
      </c>
      <c r="E1666" s="314"/>
      <c r="F1666" s="488">
        <f t="shared" ref="F1666:AA1666" si="1088">SUBTOTAL(9,F1660:F1665)</f>
        <v>0</v>
      </c>
      <c r="G1666" s="55">
        <f t="shared" si="1088"/>
        <v>0</v>
      </c>
      <c r="H1666" s="285">
        <f t="shared" si="1088"/>
        <v>0</v>
      </c>
      <c r="I1666" s="504">
        <f t="shared" si="1088"/>
        <v>0</v>
      </c>
      <c r="J1666" s="504">
        <f t="shared" si="1088"/>
        <v>0</v>
      </c>
      <c r="K1666" s="504">
        <f t="shared" si="1088"/>
        <v>0</v>
      </c>
      <c r="L1666" s="56">
        <f t="shared" si="1088"/>
        <v>0</v>
      </c>
      <c r="M1666" s="488">
        <f t="shared" si="1088"/>
        <v>0</v>
      </c>
      <c r="N1666" s="55">
        <f t="shared" si="1088"/>
        <v>0</v>
      </c>
      <c r="O1666" s="285">
        <f t="shared" si="1088"/>
        <v>0</v>
      </c>
      <c r="P1666" s="504">
        <f t="shared" si="1088"/>
        <v>0</v>
      </c>
      <c r="Q1666" s="504">
        <f t="shared" si="1088"/>
        <v>0</v>
      </c>
      <c r="R1666" s="504">
        <f t="shared" si="1088"/>
        <v>0</v>
      </c>
      <c r="S1666" s="56">
        <f t="shared" si="1088"/>
        <v>0</v>
      </c>
      <c r="T1666" s="488">
        <f t="shared" si="1088"/>
        <v>0</v>
      </c>
      <c r="U1666" s="55">
        <f t="shared" si="1088"/>
        <v>0</v>
      </c>
      <c r="V1666" s="285">
        <f t="shared" si="1088"/>
        <v>0</v>
      </c>
      <c r="W1666" s="504">
        <f t="shared" si="1088"/>
        <v>0</v>
      </c>
      <c r="X1666" s="492">
        <f t="shared" si="1088"/>
        <v>0</v>
      </c>
      <c r="Y1666" s="478"/>
      <c r="Z1666" s="504">
        <f t="shared" si="1088"/>
        <v>0</v>
      </c>
      <c r="AA1666" s="478">
        <f t="shared" si="1088"/>
        <v>0</v>
      </c>
      <c r="AB1666" s="422">
        <f t="shared" si="1052"/>
        <v>1657</v>
      </c>
    </row>
    <row r="1667" spans="1:28" s="1" customFormat="1" ht="15.6" thickBot="1">
      <c r="A1667" s="12">
        <f t="shared" si="1051"/>
        <v>1658</v>
      </c>
      <c r="B1667" s="22"/>
      <c r="C1667" s="22"/>
      <c r="D1667" s="23" t="s">
        <v>411</v>
      </c>
      <c r="E1667" s="303"/>
      <c r="F1667" s="476">
        <f>SUBTOTAL(9,F1649:F1666,$E1659:$E1659)</f>
        <v>1700213</v>
      </c>
      <c r="G1667" s="577"/>
      <c r="H1667" s="571"/>
      <c r="I1667" s="505">
        <f>SUBTOTAL(9,I1659:I1666)</f>
        <v>1700213</v>
      </c>
      <c r="J1667" s="505">
        <f>SUBTOTAL(9,J1659:J1666)</f>
        <v>0</v>
      </c>
      <c r="K1667" s="505">
        <f>SUBTOTAL(9,K1659:K1666)</f>
        <v>19580614</v>
      </c>
      <c r="L1667" s="577">
        <f>SUBTOTAL(9,L1659:L1666)</f>
        <v>21280827</v>
      </c>
      <c r="M1667" s="476">
        <f>SUBTOTAL(9,M1649:M1666,$E1659:$E1659)</f>
        <v>1700213</v>
      </c>
      <c r="N1667" s="577"/>
      <c r="O1667" s="571"/>
      <c r="P1667" s="505">
        <f>SUBTOTAL(9,P1659:P1666)</f>
        <v>1700213</v>
      </c>
      <c r="Q1667" s="505">
        <f>SUBTOTAL(9,Q1659:Q1666)</f>
        <v>0</v>
      </c>
      <c r="R1667" s="505">
        <f>SUBTOTAL(9,R1659:R1666)</f>
        <v>19580614</v>
      </c>
      <c r="S1667" s="577">
        <f>SUBTOTAL(9,S1659:S1666)</f>
        <v>21280827</v>
      </c>
      <c r="T1667" s="476">
        <f>SUBTOTAL(9,T1649:T1666,$E1659:$E1659)</f>
        <v>1700213</v>
      </c>
      <c r="U1667" s="386"/>
      <c r="V1667" s="477"/>
      <c r="W1667" s="505">
        <f>SUBTOTAL(9,W1658:W1666)</f>
        <v>1700213</v>
      </c>
      <c r="X1667" s="518">
        <f>SUBTOTAL(9,X1658:X1666)</f>
        <v>0</v>
      </c>
      <c r="Y1667" s="519"/>
      <c r="Z1667" s="533">
        <f>SUBTOTAL(9,Z1659:Z1666)</f>
        <v>19580614</v>
      </c>
      <c r="AA1667" s="519">
        <f>SUBTOTAL(9,AA1658:AA1666)</f>
        <v>21280827</v>
      </c>
      <c r="AB1667" s="422">
        <f t="shared" si="1052"/>
        <v>1658</v>
      </c>
    </row>
    <row r="1668" spans="1:28" s="1" customFormat="1" ht="15.6" thickTop="1">
      <c r="A1668" s="12">
        <f t="shared" si="1051"/>
        <v>1659</v>
      </c>
      <c r="B1668" s="4"/>
      <c r="C1668" s="4"/>
      <c r="D1668" s="14"/>
      <c r="E1668" s="117"/>
      <c r="F1668" s="111"/>
      <c r="G1668" s="6"/>
      <c r="H1668" s="363"/>
      <c r="I1668" s="239"/>
      <c r="J1668" s="239"/>
      <c r="K1668" s="239"/>
      <c r="L1668" s="6"/>
      <c r="M1668" s="111"/>
      <c r="N1668" s="6"/>
      <c r="O1668" s="363"/>
      <c r="P1668" s="239"/>
      <c r="Q1668" s="239"/>
      <c r="R1668" s="239"/>
      <c r="S1668" s="6"/>
      <c r="T1668" s="111"/>
      <c r="U1668" s="6"/>
      <c r="V1668" s="363"/>
      <c r="W1668" s="239">
        <f t="shared" ref="W1668:W1676" si="1089">SUM($E1668,T1668:V1668)</f>
        <v>0</v>
      </c>
      <c r="X1668" s="406"/>
      <c r="Y1668" s="119"/>
      <c r="Z1668" s="239"/>
      <c r="AA1668" s="119">
        <f t="shared" ref="AA1668:AA1676" si="1090">SUM(W1668:Z1668)</f>
        <v>0</v>
      </c>
      <c r="AB1668" s="422">
        <f t="shared" si="1052"/>
        <v>1659</v>
      </c>
    </row>
    <row r="1669" spans="1:28" customFormat="1">
      <c r="A1669" s="12">
        <f t="shared" si="1051"/>
        <v>1660</v>
      </c>
      <c r="B1669" s="7" t="s">
        <v>364</v>
      </c>
      <c r="C1669" s="162">
        <v>105</v>
      </c>
      <c r="D1669" s="146" t="s">
        <v>407</v>
      </c>
      <c r="E1669" s="163">
        <v>4753588</v>
      </c>
      <c r="F1669" s="133"/>
      <c r="G1669" s="28"/>
      <c r="H1669" s="153"/>
      <c r="I1669" s="163">
        <f t="shared" ref="I1669" si="1091">SUM($E1669,F1669:H1669)</f>
        <v>4753588</v>
      </c>
      <c r="J1669" s="163"/>
      <c r="K1669" s="163">
        <v>2579639</v>
      </c>
      <c r="L1669" s="187">
        <f>SUM(I1669:K1669)</f>
        <v>7333227</v>
      </c>
      <c r="M1669" s="133"/>
      <c r="N1669" s="6"/>
      <c r="O1669" s="184"/>
      <c r="P1669" s="180">
        <f t="shared" ref="P1669:P1672" si="1092">SUM($E1669,M1669:O1669)</f>
        <v>4753588</v>
      </c>
      <c r="Q1669" s="180"/>
      <c r="R1669" s="163">
        <v>2579639</v>
      </c>
      <c r="S1669" s="188">
        <f>SUM(P1669:R1669)</f>
        <v>7333227</v>
      </c>
      <c r="T1669" s="133"/>
      <c r="U1669" s="6"/>
      <c r="V1669" s="184"/>
      <c r="W1669" s="180">
        <f t="shared" si="1089"/>
        <v>4753588</v>
      </c>
      <c r="X1669" s="321"/>
      <c r="Y1669" s="184"/>
      <c r="Z1669" s="163">
        <v>2579639</v>
      </c>
      <c r="AA1669" s="184">
        <f t="shared" si="1090"/>
        <v>7333227</v>
      </c>
      <c r="AB1669" s="422">
        <f t="shared" si="1052"/>
        <v>1660</v>
      </c>
    </row>
    <row r="1670" spans="1:28" customFormat="1">
      <c r="A1670" s="12">
        <f t="shared" ref="A1670:A1732" si="1093">ROW()-9</f>
        <v>1661</v>
      </c>
      <c r="B1670" s="7"/>
      <c r="C1670" s="162"/>
      <c r="D1670" s="191" t="s">
        <v>434</v>
      </c>
      <c r="E1670" s="180"/>
      <c r="F1670" s="133"/>
      <c r="G1670" s="28"/>
      <c r="H1670" s="153"/>
      <c r="I1670" s="163">
        <f>SUM($E1670,F1670:H1670)</f>
        <v>0</v>
      </c>
      <c r="J1670" s="163"/>
      <c r="K1670" s="163"/>
      <c r="L1670" s="187">
        <f>SUM(I1670:K1670)</f>
        <v>0</v>
      </c>
      <c r="M1670" s="133"/>
      <c r="N1670" s="6"/>
      <c r="O1670" s="184"/>
      <c r="P1670" s="180">
        <f>SUM($E1670,M1670:O1670)</f>
        <v>0</v>
      </c>
      <c r="Q1670" s="180"/>
      <c r="R1670" s="180"/>
      <c r="S1670" s="188">
        <f>SUM(P1670:R1670)</f>
        <v>0</v>
      </c>
      <c r="T1670" s="133"/>
      <c r="U1670" s="6"/>
      <c r="V1670" s="184"/>
      <c r="W1670" s="180">
        <f t="shared" si="1089"/>
        <v>0</v>
      </c>
      <c r="X1670" s="321"/>
      <c r="Y1670" s="184"/>
      <c r="Z1670" s="180"/>
      <c r="AA1670" s="184">
        <f t="shared" si="1090"/>
        <v>0</v>
      </c>
      <c r="AB1670" s="422">
        <f t="shared" si="1052"/>
        <v>1661</v>
      </c>
    </row>
    <row r="1671" spans="1:28" customFormat="1">
      <c r="A1671" s="12">
        <f t="shared" si="1093"/>
        <v>1662</v>
      </c>
      <c r="B1671" s="7"/>
      <c r="C1671" s="162"/>
      <c r="D1671" s="158" t="s">
        <v>878</v>
      </c>
      <c r="E1671" s="163"/>
      <c r="F1671" s="132">
        <f>66000+22270</f>
        <v>88270</v>
      </c>
      <c r="G1671" s="28"/>
      <c r="H1671" s="153"/>
      <c r="I1671" s="163">
        <f t="shared" ref="I1671:I1675" si="1094">SUM($E1671,F1671:H1671)</f>
        <v>88270</v>
      </c>
      <c r="J1671" s="163"/>
      <c r="K1671" s="163"/>
      <c r="L1671" s="187">
        <f t="shared" ref="L1671:L1675" si="1095">SUM(I1671:K1671)</f>
        <v>88270</v>
      </c>
      <c r="M1671" s="133">
        <f>66000+22270</f>
        <v>88270</v>
      </c>
      <c r="N1671" s="6"/>
      <c r="O1671" s="184"/>
      <c r="P1671" s="180">
        <f t="shared" si="1092"/>
        <v>88270</v>
      </c>
      <c r="Q1671" s="180"/>
      <c r="R1671" s="180"/>
      <c r="S1671" s="188">
        <f t="shared" ref="S1671:S1675" si="1096">SUM(P1671:R1671)</f>
        <v>88270</v>
      </c>
      <c r="T1671" s="133">
        <f>66000+22270</f>
        <v>88270</v>
      </c>
      <c r="U1671" s="6"/>
      <c r="V1671" s="184"/>
      <c r="W1671" s="180">
        <f t="shared" si="1089"/>
        <v>88270</v>
      </c>
      <c r="X1671" s="321"/>
      <c r="Y1671" s="184"/>
      <c r="Z1671" s="180"/>
      <c r="AA1671" s="184">
        <f t="shared" si="1090"/>
        <v>88270</v>
      </c>
      <c r="AB1671" s="422">
        <f t="shared" si="1052"/>
        <v>1662</v>
      </c>
    </row>
    <row r="1672" spans="1:28" customFormat="1">
      <c r="A1672" s="12">
        <f t="shared" si="1093"/>
        <v>1663</v>
      </c>
      <c r="B1672" s="7"/>
      <c r="C1672" s="162"/>
      <c r="D1672" s="158" t="s">
        <v>879</v>
      </c>
      <c r="E1672" s="163"/>
      <c r="F1672" s="132">
        <v>65000</v>
      </c>
      <c r="G1672" s="28"/>
      <c r="H1672" s="153"/>
      <c r="I1672" s="163">
        <f t="shared" si="1094"/>
        <v>65000</v>
      </c>
      <c r="J1672" s="163"/>
      <c r="K1672" s="163"/>
      <c r="L1672" s="187">
        <f t="shared" si="1095"/>
        <v>65000</v>
      </c>
      <c r="M1672" s="133">
        <v>65000</v>
      </c>
      <c r="N1672" s="6"/>
      <c r="O1672" s="184"/>
      <c r="P1672" s="180">
        <f t="shared" si="1092"/>
        <v>65000</v>
      </c>
      <c r="Q1672" s="180"/>
      <c r="R1672" s="180"/>
      <c r="S1672" s="188">
        <f t="shared" si="1096"/>
        <v>65000</v>
      </c>
      <c r="T1672" s="133">
        <v>65000</v>
      </c>
      <c r="U1672" s="6"/>
      <c r="V1672" s="184"/>
      <c r="W1672" s="180">
        <f t="shared" si="1089"/>
        <v>65000</v>
      </c>
      <c r="X1672" s="321"/>
      <c r="Y1672" s="184"/>
      <c r="Z1672" s="180"/>
      <c r="AA1672" s="184">
        <f t="shared" si="1090"/>
        <v>65000</v>
      </c>
      <c r="AB1672" s="422">
        <f t="shared" ref="AB1672:AB1734" si="1097">A1672</f>
        <v>1663</v>
      </c>
    </row>
    <row r="1673" spans="1:28" customFormat="1">
      <c r="A1673" s="12">
        <f t="shared" si="1093"/>
        <v>1664</v>
      </c>
      <c r="B1673" s="7"/>
      <c r="C1673" s="162"/>
      <c r="D1673" s="152"/>
      <c r="E1673" s="180"/>
      <c r="F1673" s="133"/>
      <c r="G1673" s="28"/>
      <c r="H1673" s="153"/>
      <c r="I1673" s="163">
        <f t="shared" si="1094"/>
        <v>0</v>
      </c>
      <c r="J1673" s="163"/>
      <c r="K1673" s="163"/>
      <c r="L1673" s="187">
        <f t="shared" si="1095"/>
        <v>0</v>
      </c>
      <c r="M1673" s="133"/>
      <c r="N1673" s="6"/>
      <c r="O1673" s="184"/>
      <c r="P1673" s="180">
        <f>SUM($E1673,M1673:O1673)</f>
        <v>0</v>
      </c>
      <c r="Q1673" s="180"/>
      <c r="R1673" s="180"/>
      <c r="S1673" s="188">
        <f t="shared" si="1096"/>
        <v>0</v>
      </c>
      <c r="T1673" s="133"/>
      <c r="U1673" s="6"/>
      <c r="V1673" s="184"/>
      <c r="W1673" s="180">
        <f t="shared" si="1089"/>
        <v>0</v>
      </c>
      <c r="X1673" s="321"/>
      <c r="Y1673" s="184"/>
      <c r="Z1673" s="180"/>
      <c r="AA1673" s="184">
        <f t="shared" si="1090"/>
        <v>0</v>
      </c>
      <c r="AB1673" s="422">
        <f t="shared" si="1097"/>
        <v>1664</v>
      </c>
    </row>
    <row r="1674" spans="1:28" customFormat="1">
      <c r="A1674" s="12">
        <f t="shared" si="1093"/>
        <v>1665</v>
      </c>
      <c r="B1674" s="7"/>
      <c r="C1674" s="162"/>
      <c r="D1674" s="190" t="s">
        <v>575</v>
      </c>
      <c r="E1674" s="180"/>
      <c r="F1674" s="112"/>
      <c r="G1674" s="39"/>
      <c r="H1674" s="153"/>
      <c r="I1674" s="163">
        <f t="shared" si="1094"/>
        <v>0</v>
      </c>
      <c r="J1674" s="163"/>
      <c r="K1674" s="163"/>
      <c r="L1674" s="187">
        <f t="shared" si="1095"/>
        <v>0</v>
      </c>
      <c r="M1674" s="112"/>
      <c r="N1674" s="39"/>
      <c r="O1674" s="184"/>
      <c r="P1674" s="180">
        <f>SUM($E1674,M1674:O1674)</f>
        <v>0</v>
      </c>
      <c r="Q1674" s="180"/>
      <c r="R1674" s="180"/>
      <c r="S1674" s="188">
        <f t="shared" si="1096"/>
        <v>0</v>
      </c>
      <c r="T1674" s="112"/>
      <c r="U1674" s="39"/>
      <c r="V1674" s="184"/>
      <c r="W1674" s="180">
        <f t="shared" si="1089"/>
        <v>0</v>
      </c>
      <c r="X1674" s="321"/>
      <c r="Y1674" s="184"/>
      <c r="Z1674" s="180"/>
      <c r="AA1674" s="184">
        <f t="shared" si="1090"/>
        <v>0</v>
      </c>
      <c r="AB1674" s="422">
        <f t="shared" si="1097"/>
        <v>1665</v>
      </c>
    </row>
    <row r="1675" spans="1:28" customFormat="1">
      <c r="A1675" s="12">
        <f t="shared" si="1093"/>
        <v>1666</v>
      </c>
      <c r="B1675" s="7"/>
      <c r="C1675" s="162"/>
      <c r="D1675" s="158"/>
      <c r="E1675" s="180"/>
      <c r="F1675" s="112"/>
      <c r="G1675" s="39"/>
      <c r="H1675" s="153"/>
      <c r="I1675" s="163">
        <f t="shared" si="1094"/>
        <v>0</v>
      </c>
      <c r="J1675" s="163"/>
      <c r="K1675" s="163"/>
      <c r="L1675" s="187">
        <f t="shared" si="1095"/>
        <v>0</v>
      </c>
      <c r="M1675" s="112"/>
      <c r="N1675" s="39"/>
      <c r="O1675" s="184"/>
      <c r="P1675" s="180">
        <f>SUM($E1675,M1675:O1675)</f>
        <v>0</v>
      </c>
      <c r="Q1675" s="180"/>
      <c r="R1675" s="180"/>
      <c r="S1675" s="188">
        <f t="shared" si="1096"/>
        <v>0</v>
      </c>
      <c r="T1675" s="112"/>
      <c r="U1675" s="39"/>
      <c r="V1675" s="184"/>
      <c r="W1675" s="180">
        <f t="shared" si="1089"/>
        <v>0</v>
      </c>
      <c r="X1675" s="321"/>
      <c r="Y1675" s="184"/>
      <c r="Z1675" s="180"/>
      <c r="AA1675" s="184">
        <f t="shared" si="1090"/>
        <v>0</v>
      </c>
      <c r="AB1675" s="422">
        <f t="shared" si="1097"/>
        <v>1666</v>
      </c>
    </row>
    <row r="1676" spans="1:28" s="1" customFormat="1">
      <c r="A1676" s="12">
        <f t="shared" si="1093"/>
        <v>1667</v>
      </c>
      <c r="B1676" s="7"/>
      <c r="C1676" s="7"/>
      <c r="D1676" s="109"/>
      <c r="E1676" s="117"/>
      <c r="F1676" s="112"/>
      <c r="G1676" s="39"/>
      <c r="H1676" s="363"/>
      <c r="I1676" s="117">
        <f t="shared" ref="I1676" si="1098">SUM($E1676,F1676:H1676)</f>
        <v>0</v>
      </c>
      <c r="J1676" s="117"/>
      <c r="K1676" s="117"/>
      <c r="L1676" s="15"/>
      <c r="M1676" s="112"/>
      <c r="N1676" s="39"/>
      <c r="O1676" s="363"/>
      <c r="P1676" s="117">
        <f t="shared" ref="P1676" si="1099">SUM($E1676,M1676:O1676)</f>
        <v>0</v>
      </c>
      <c r="Q1676" s="117"/>
      <c r="R1676" s="117"/>
      <c r="S1676" s="15"/>
      <c r="T1676" s="112"/>
      <c r="U1676" s="39"/>
      <c r="V1676" s="363"/>
      <c r="W1676" s="117">
        <f t="shared" si="1089"/>
        <v>0</v>
      </c>
      <c r="X1676" s="111"/>
      <c r="Y1676" s="363"/>
      <c r="Z1676" s="117"/>
      <c r="AA1676" s="184">
        <f t="shared" si="1090"/>
        <v>0</v>
      </c>
      <c r="AB1676" s="422">
        <f t="shared" si="1097"/>
        <v>1667</v>
      </c>
    </row>
    <row r="1677" spans="1:28" s="1" customFormat="1">
      <c r="A1677" s="12">
        <f t="shared" si="1093"/>
        <v>1668</v>
      </c>
      <c r="B1677" s="7"/>
      <c r="C1677" s="7"/>
      <c r="D1677" s="54" t="s">
        <v>40</v>
      </c>
      <c r="E1677" s="314"/>
      <c r="F1677" s="488">
        <f t="shared" ref="F1677:V1677" si="1100">SUBTOTAL(9,F1670:F1674)</f>
        <v>153270</v>
      </c>
      <c r="G1677" s="55">
        <f t="shared" si="1100"/>
        <v>0</v>
      </c>
      <c r="H1677" s="285">
        <f t="shared" si="1100"/>
        <v>0</v>
      </c>
      <c r="I1677" s="504">
        <f t="shared" si="1100"/>
        <v>153270</v>
      </c>
      <c r="J1677" s="504">
        <f t="shared" si="1100"/>
        <v>0</v>
      </c>
      <c r="K1677" s="504">
        <f t="shared" si="1100"/>
        <v>0</v>
      </c>
      <c r="L1677" s="56">
        <f t="shared" si="1100"/>
        <v>153270</v>
      </c>
      <c r="M1677" s="488">
        <f t="shared" si="1100"/>
        <v>153270</v>
      </c>
      <c r="N1677" s="55">
        <f t="shared" si="1100"/>
        <v>0</v>
      </c>
      <c r="O1677" s="285">
        <f t="shared" si="1100"/>
        <v>0</v>
      </c>
      <c r="P1677" s="504">
        <f t="shared" si="1100"/>
        <v>153270</v>
      </c>
      <c r="Q1677" s="504">
        <f t="shared" si="1100"/>
        <v>0</v>
      </c>
      <c r="R1677" s="504">
        <f t="shared" si="1100"/>
        <v>0</v>
      </c>
      <c r="S1677" s="56">
        <f t="shared" si="1100"/>
        <v>153270</v>
      </c>
      <c r="T1677" s="488">
        <f t="shared" si="1100"/>
        <v>153270</v>
      </c>
      <c r="U1677" s="55">
        <f t="shared" si="1100"/>
        <v>0</v>
      </c>
      <c r="V1677" s="285">
        <f t="shared" si="1100"/>
        <v>0</v>
      </c>
      <c r="W1677" s="504">
        <f>SUBTOTAL(9,W1670:W1676)</f>
        <v>153270</v>
      </c>
      <c r="X1677" s="492">
        <f>SUBTOTAL(9,X1670:X1676)</f>
        <v>0</v>
      </c>
      <c r="Y1677" s="478"/>
      <c r="Z1677" s="504">
        <f>SUBTOTAL(9,Z1670:Z1676)</f>
        <v>0</v>
      </c>
      <c r="AA1677" s="478">
        <f>SUBTOTAL(9,AA1670:AA1676)</f>
        <v>153270</v>
      </c>
      <c r="AB1677" s="422">
        <f t="shared" si="1097"/>
        <v>1668</v>
      </c>
    </row>
    <row r="1678" spans="1:28" s="1" customFormat="1" ht="15.6" thickBot="1">
      <c r="A1678" s="12">
        <f t="shared" si="1093"/>
        <v>1669</v>
      </c>
      <c r="B1678" s="22"/>
      <c r="C1678" s="22"/>
      <c r="D1678" s="23" t="s">
        <v>408</v>
      </c>
      <c r="E1678" s="303"/>
      <c r="F1678" s="476">
        <f>SUBTOTAL(9,F1659:F1677,$E1669:$E1669)</f>
        <v>4906858</v>
      </c>
      <c r="G1678" s="577"/>
      <c r="H1678" s="571"/>
      <c r="I1678" s="505">
        <f>SUBTOTAL(9,I1669:I1677)</f>
        <v>4906858</v>
      </c>
      <c r="J1678" s="505">
        <f>SUBTOTAL(9,J1669:J1677)</f>
        <v>0</v>
      </c>
      <c r="K1678" s="505">
        <f>SUBTOTAL(9,K1669:K1677)</f>
        <v>2579639</v>
      </c>
      <c r="L1678" s="577">
        <f>SUBTOTAL(9,L1669:L1677)</f>
        <v>7486497</v>
      </c>
      <c r="M1678" s="476">
        <f>SUBTOTAL(9,M1659:M1677,$E1669:$E1669)</f>
        <v>4906858</v>
      </c>
      <c r="N1678" s="577"/>
      <c r="O1678" s="571"/>
      <c r="P1678" s="505">
        <f>SUBTOTAL(9,P1669:P1677)</f>
        <v>4906858</v>
      </c>
      <c r="Q1678" s="505">
        <f>SUBTOTAL(9,Q1669:Q1677)</f>
        <v>0</v>
      </c>
      <c r="R1678" s="505">
        <f>SUBTOTAL(9,R1669:R1677)</f>
        <v>2579639</v>
      </c>
      <c r="S1678" s="577">
        <f>SUBTOTAL(9,S1669:S1677)</f>
        <v>7486497</v>
      </c>
      <c r="T1678" s="476">
        <f>SUBTOTAL(9,T1659:T1677,$E1669:$E1669)</f>
        <v>4906858</v>
      </c>
      <c r="U1678" s="386"/>
      <c r="V1678" s="477"/>
      <c r="W1678" s="505">
        <f>SUBTOTAL(9,W1669:W1677)</f>
        <v>4906858</v>
      </c>
      <c r="X1678" s="546">
        <f>SUBTOTAL(9,X1668:X1677)</f>
        <v>0</v>
      </c>
      <c r="Y1678" s="519"/>
      <c r="Z1678" s="533">
        <f>SUBTOTAL(9,Z1669:Z1677)</f>
        <v>2579639</v>
      </c>
      <c r="AA1678" s="519">
        <f>SUBTOTAL(9,AA1668:AA1677)</f>
        <v>7486497</v>
      </c>
      <c r="AB1678" s="422">
        <f t="shared" si="1097"/>
        <v>1669</v>
      </c>
    </row>
    <row r="1679" spans="1:28" s="1" customFormat="1" ht="15.6" thickTop="1">
      <c r="A1679" s="12">
        <f t="shared" si="1093"/>
        <v>1670</v>
      </c>
      <c r="B1679" s="7"/>
      <c r="C1679" s="7"/>
      <c r="D1679" s="64"/>
      <c r="E1679" s="117"/>
      <c r="F1679" s="406"/>
      <c r="G1679" s="6"/>
      <c r="H1679" s="363"/>
      <c r="I1679" s="117">
        <f t="shared" ref="I1679:I1686" si="1101">SUM($E1679,F1679:H1679)</f>
        <v>0</v>
      </c>
      <c r="J1679" s="117"/>
      <c r="K1679" s="117"/>
      <c r="L1679" s="15">
        <f t="shared" ref="L1679:L1686" si="1102">SUM(I1679:K1679)</f>
        <v>0</v>
      </c>
      <c r="M1679" s="406"/>
      <c r="N1679" s="6"/>
      <c r="O1679" s="363"/>
      <c r="P1679" s="117">
        <f t="shared" ref="P1679:P1685" si="1103">SUM($E1679,M1679:O1679)</f>
        <v>0</v>
      </c>
      <c r="Q1679" s="117"/>
      <c r="R1679" s="117"/>
      <c r="S1679" s="15">
        <f t="shared" ref="S1679:S1686" si="1104">SUM(P1679:R1679)</f>
        <v>0</v>
      </c>
      <c r="T1679" s="406"/>
      <c r="U1679" s="6"/>
      <c r="V1679" s="363"/>
      <c r="W1679" s="117">
        <f t="shared" ref="W1679:W1686" si="1105">SUM($E1679,T1679:V1679)</f>
        <v>0</v>
      </c>
      <c r="X1679" s="111"/>
      <c r="Y1679" s="363"/>
      <c r="Z1679" s="117"/>
      <c r="AA1679" s="363">
        <f t="shared" ref="AA1679:AA1686" si="1106">SUM(W1679:Z1679)</f>
        <v>0</v>
      </c>
      <c r="AB1679" s="422">
        <f t="shared" si="1097"/>
        <v>1670</v>
      </c>
    </row>
    <row r="1680" spans="1:28" customFormat="1">
      <c r="A1680" s="12">
        <f t="shared" si="1093"/>
        <v>1671</v>
      </c>
      <c r="B1680" s="7" t="s">
        <v>365</v>
      </c>
      <c r="C1680" s="162">
        <v>108</v>
      </c>
      <c r="D1680" s="146" t="s">
        <v>366</v>
      </c>
      <c r="E1680" s="180">
        <v>112368739</v>
      </c>
      <c r="F1680" s="133"/>
      <c r="G1680" s="28"/>
      <c r="H1680" s="153"/>
      <c r="I1680" s="163">
        <f t="shared" si="1101"/>
        <v>112368739</v>
      </c>
      <c r="J1680" s="163"/>
      <c r="K1680" s="163">
        <v>42030091</v>
      </c>
      <c r="L1680" s="187">
        <f t="shared" si="1102"/>
        <v>154398830</v>
      </c>
      <c r="M1680" s="133"/>
      <c r="N1680" s="6"/>
      <c r="O1680" s="184"/>
      <c r="P1680" s="180">
        <f t="shared" si="1103"/>
        <v>112368739</v>
      </c>
      <c r="Q1680" s="180"/>
      <c r="R1680" s="163">
        <v>42030091</v>
      </c>
      <c r="S1680" s="188">
        <f t="shared" si="1104"/>
        <v>154398830</v>
      </c>
      <c r="T1680" s="133"/>
      <c r="U1680" s="6"/>
      <c r="V1680" s="184"/>
      <c r="W1680" s="180">
        <f t="shared" si="1105"/>
        <v>112368739</v>
      </c>
      <c r="X1680" s="321"/>
      <c r="Y1680" s="184"/>
      <c r="Z1680" s="163">
        <v>42030091</v>
      </c>
      <c r="AA1680" s="184">
        <f t="shared" si="1106"/>
        <v>154398830</v>
      </c>
      <c r="AB1680" s="422">
        <f t="shared" si="1097"/>
        <v>1671</v>
      </c>
    </row>
    <row r="1681" spans="1:28" customFormat="1">
      <c r="A1681" s="12">
        <f t="shared" si="1093"/>
        <v>1672</v>
      </c>
      <c r="B1681" s="7"/>
      <c r="C1681" s="162"/>
      <c r="D1681" s="191" t="s">
        <v>434</v>
      </c>
      <c r="E1681" s="180"/>
      <c r="F1681" s="133"/>
      <c r="G1681" s="28"/>
      <c r="H1681" s="153"/>
      <c r="I1681" s="163">
        <f t="shared" si="1101"/>
        <v>0</v>
      </c>
      <c r="J1681" s="163"/>
      <c r="K1681" s="163"/>
      <c r="L1681" s="187">
        <f t="shared" si="1102"/>
        <v>0</v>
      </c>
      <c r="M1681" s="133"/>
      <c r="N1681" s="6"/>
      <c r="O1681" s="184"/>
      <c r="P1681" s="180">
        <f t="shared" si="1103"/>
        <v>0</v>
      </c>
      <c r="Q1681" s="180"/>
      <c r="R1681" s="180"/>
      <c r="S1681" s="188">
        <f t="shared" si="1104"/>
        <v>0</v>
      </c>
      <c r="T1681" s="133"/>
      <c r="U1681" s="6"/>
      <c r="V1681" s="184"/>
      <c r="W1681" s="180">
        <f t="shared" si="1105"/>
        <v>0</v>
      </c>
      <c r="X1681" s="321"/>
      <c r="Y1681" s="184"/>
      <c r="Z1681" s="180"/>
      <c r="AA1681" s="184">
        <f t="shared" si="1106"/>
        <v>0</v>
      </c>
      <c r="AB1681" s="422">
        <f t="shared" si="1097"/>
        <v>1672</v>
      </c>
    </row>
    <row r="1682" spans="1:28" customFormat="1">
      <c r="A1682" s="12">
        <f t="shared" si="1093"/>
        <v>1673</v>
      </c>
      <c r="B1682" s="7"/>
      <c r="C1682" s="162"/>
      <c r="D1682" s="191"/>
      <c r="E1682" s="180"/>
      <c r="F1682" s="133"/>
      <c r="G1682" s="28"/>
      <c r="H1682" s="153"/>
      <c r="I1682" s="163">
        <f t="shared" si="1101"/>
        <v>0</v>
      </c>
      <c r="J1682" s="163"/>
      <c r="K1682" s="163"/>
      <c r="L1682" s="187">
        <f t="shared" si="1102"/>
        <v>0</v>
      </c>
      <c r="M1682" s="133"/>
      <c r="N1682" s="6"/>
      <c r="O1682" s="184"/>
      <c r="P1682" s="180">
        <f t="shared" si="1103"/>
        <v>0</v>
      </c>
      <c r="Q1682" s="180"/>
      <c r="R1682" s="180"/>
      <c r="S1682" s="188">
        <f t="shared" si="1104"/>
        <v>0</v>
      </c>
      <c r="T1682" s="133"/>
      <c r="U1682" s="6"/>
      <c r="V1682" s="184"/>
      <c r="W1682" s="180">
        <f t="shared" si="1105"/>
        <v>0</v>
      </c>
      <c r="X1682" s="321"/>
      <c r="Y1682" s="184"/>
      <c r="Z1682" s="180"/>
      <c r="AA1682" s="184">
        <f t="shared" si="1106"/>
        <v>0</v>
      </c>
      <c r="AB1682" s="422">
        <f t="shared" si="1097"/>
        <v>1673</v>
      </c>
    </row>
    <row r="1683" spans="1:28" customFormat="1">
      <c r="A1683" s="12">
        <f t="shared" si="1093"/>
        <v>1674</v>
      </c>
      <c r="B1683" s="7"/>
      <c r="C1683" s="162"/>
      <c r="D1683" s="146"/>
      <c r="E1683" s="180"/>
      <c r="F1683" s="133"/>
      <c r="G1683" s="28"/>
      <c r="H1683" s="153"/>
      <c r="I1683" s="163">
        <f t="shared" si="1101"/>
        <v>0</v>
      </c>
      <c r="J1683" s="163"/>
      <c r="K1683" s="163"/>
      <c r="L1683" s="187">
        <f t="shared" si="1102"/>
        <v>0</v>
      </c>
      <c r="M1683" s="133"/>
      <c r="N1683" s="6"/>
      <c r="O1683" s="184"/>
      <c r="P1683" s="180">
        <f t="shared" si="1103"/>
        <v>0</v>
      </c>
      <c r="Q1683" s="180"/>
      <c r="R1683" s="180"/>
      <c r="S1683" s="188">
        <f t="shared" si="1104"/>
        <v>0</v>
      </c>
      <c r="T1683" s="133"/>
      <c r="U1683" s="6"/>
      <c r="V1683" s="184"/>
      <c r="W1683" s="180">
        <f t="shared" si="1105"/>
        <v>0</v>
      </c>
      <c r="X1683" s="321"/>
      <c r="Y1683" s="184"/>
      <c r="Z1683" s="180"/>
      <c r="AA1683" s="184">
        <f t="shared" si="1106"/>
        <v>0</v>
      </c>
      <c r="AB1683" s="422">
        <f t="shared" si="1097"/>
        <v>1674</v>
      </c>
    </row>
    <row r="1684" spans="1:28" customFormat="1">
      <c r="A1684" s="12">
        <f t="shared" si="1093"/>
        <v>1675</v>
      </c>
      <c r="B1684" s="7"/>
      <c r="C1684" s="162"/>
      <c r="D1684" s="190" t="s">
        <v>575</v>
      </c>
      <c r="E1684" s="180"/>
      <c r="F1684" s="112"/>
      <c r="G1684" s="39"/>
      <c r="H1684" s="153"/>
      <c r="I1684" s="163">
        <f t="shared" si="1101"/>
        <v>0</v>
      </c>
      <c r="J1684" s="163"/>
      <c r="K1684" s="163"/>
      <c r="L1684" s="187">
        <f t="shared" si="1102"/>
        <v>0</v>
      </c>
      <c r="M1684" s="112"/>
      <c r="N1684" s="39"/>
      <c r="O1684" s="184"/>
      <c r="P1684" s="180">
        <f t="shared" si="1103"/>
        <v>0</v>
      </c>
      <c r="Q1684" s="180"/>
      <c r="R1684" s="180"/>
      <c r="S1684" s="188">
        <f t="shared" si="1104"/>
        <v>0</v>
      </c>
      <c r="T1684" s="112"/>
      <c r="U1684" s="39"/>
      <c r="V1684" s="184"/>
      <c r="W1684" s="180">
        <f t="shared" si="1105"/>
        <v>0</v>
      </c>
      <c r="X1684" s="321"/>
      <c r="Y1684" s="184"/>
      <c r="Z1684" s="180"/>
      <c r="AA1684" s="184">
        <f t="shared" si="1106"/>
        <v>0</v>
      </c>
      <c r="AB1684" s="422">
        <f t="shared" si="1097"/>
        <v>1675</v>
      </c>
    </row>
    <row r="1685" spans="1:28" customFormat="1">
      <c r="A1685" s="12">
        <f t="shared" si="1093"/>
        <v>1676</v>
      </c>
      <c r="B1685" s="7"/>
      <c r="C1685" s="162"/>
      <c r="D1685" s="152"/>
      <c r="E1685" s="180"/>
      <c r="F1685" s="112"/>
      <c r="G1685" s="39"/>
      <c r="H1685" s="153"/>
      <c r="I1685" s="163">
        <f t="shared" si="1101"/>
        <v>0</v>
      </c>
      <c r="J1685" s="163"/>
      <c r="K1685" s="163"/>
      <c r="L1685" s="187">
        <f t="shared" si="1102"/>
        <v>0</v>
      </c>
      <c r="M1685" s="112"/>
      <c r="N1685" s="39"/>
      <c r="O1685" s="184"/>
      <c r="P1685" s="180">
        <f t="shared" si="1103"/>
        <v>0</v>
      </c>
      <c r="Q1685" s="180"/>
      <c r="R1685" s="180"/>
      <c r="S1685" s="188">
        <f t="shared" si="1104"/>
        <v>0</v>
      </c>
      <c r="T1685" s="112"/>
      <c r="U1685" s="39"/>
      <c r="V1685" s="184"/>
      <c r="W1685" s="180">
        <f t="shared" si="1105"/>
        <v>0</v>
      </c>
      <c r="X1685" s="321"/>
      <c r="Y1685" s="184"/>
      <c r="Z1685" s="180"/>
      <c r="AA1685" s="184">
        <f t="shared" si="1106"/>
        <v>0</v>
      </c>
      <c r="AB1685" s="422">
        <f t="shared" si="1097"/>
        <v>1676</v>
      </c>
    </row>
    <row r="1686" spans="1:28" s="1" customFormat="1">
      <c r="A1686" s="12">
        <f t="shared" si="1093"/>
        <v>1677</v>
      </c>
      <c r="B1686" s="7"/>
      <c r="C1686" s="7"/>
      <c r="D1686" s="42"/>
      <c r="E1686" s="117"/>
      <c r="F1686" s="112"/>
      <c r="G1686" s="39"/>
      <c r="H1686" s="363"/>
      <c r="I1686" s="117">
        <f t="shared" si="1101"/>
        <v>0</v>
      </c>
      <c r="J1686" s="117"/>
      <c r="K1686" s="117"/>
      <c r="L1686" s="15">
        <f t="shared" si="1102"/>
        <v>0</v>
      </c>
      <c r="M1686" s="112"/>
      <c r="N1686" s="39"/>
      <c r="O1686" s="363"/>
      <c r="P1686" s="117">
        <f>SUM($E1686,M1686:O1686)</f>
        <v>0</v>
      </c>
      <c r="Q1686" s="117"/>
      <c r="R1686" s="117"/>
      <c r="S1686" s="15">
        <f t="shared" si="1104"/>
        <v>0</v>
      </c>
      <c r="T1686" s="112"/>
      <c r="U1686" s="39"/>
      <c r="V1686" s="363"/>
      <c r="W1686" s="117">
        <f t="shared" si="1105"/>
        <v>0</v>
      </c>
      <c r="X1686" s="111"/>
      <c r="Y1686" s="363"/>
      <c r="Z1686" s="117"/>
      <c r="AA1686" s="363">
        <f t="shared" si="1106"/>
        <v>0</v>
      </c>
      <c r="AB1686" s="422">
        <f t="shared" si="1097"/>
        <v>1677</v>
      </c>
    </row>
    <row r="1687" spans="1:28" s="1" customFormat="1">
      <c r="A1687" s="12">
        <f t="shared" si="1093"/>
        <v>1678</v>
      </c>
      <c r="B1687" s="7"/>
      <c r="C1687" s="7"/>
      <c r="D1687" s="54" t="s">
        <v>40</v>
      </c>
      <c r="E1687" s="314"/>
      <c r="F1687" s="488">
        <f>SUBTOTAL(9,F1683:F1686)</f>
        <v>0</v>
      </c>
      <c r="G1687" s="55">
        <f>SUBTOTAL(9,G1684:G1686)</f>
        <v>0</v>
      </c>
      <c r="H1687" s="285">
        <f>SUBTOTAL(9,H1684:H1686)</f>
        <v>0</v>
      </c>
      <c r="I1687" s="504">
        <f>SUBTOTAL(9,I1681:I1686)</f>
        <v>0</v>
      </c>
      <c r="J1687" s="504">
        <f>SUBTOTAL(9,J1684:J1686)</f>
        <v>0</v>
      </c>
      <c r="K1687" s="504">
        <f>SUBTOTAL(9,K1684:K1686)</f>
        <v>0</v>
      </c>
      <c r="L1687" s="56">
        <f>SUBTOTAL(9,L1681:L1686)</f>
        <v>0</v>
      </c>
      <c r="M1687" s="488">
        <f>SUBTOTAL(9,M1683:M1686)</f>
        <v>0</v>
      </c>
      <c r="N1687" s="55">
        <f>SUBTOTAL(9,N1684:N1686)</f>
        <v>0</v>
      </c>
      <c r="O1687" s="285">
        <f>SUBTOTAL(9,O1684:O1686)</f>
        <v>0</v>
      </c>
      <c r="P1687" s="504">
        <f>SUBTOTAL(9,P1681:P1686)</f>
        <v>0</v>
      </c>
      <c r="Q1687" s="504">
        <f>SUBTOTAL(9,Q1684:Q1686)</f>
        <v>0</v>
      </c>
      <c r="R1687" s="504">
        <f>SUBTOTAL(9,R1684:R1686)</f>
        <v>0</v>
      </c>
      <c r="S1687" s="56">
        <f>SUBTOTAL(9,S1681:S1686)</f>
        <v>0</v>
      </c>
      <c r="T1687" s="488">
        <f>SUBTOTAL(9,T1683:T1686)</f>
        <v>0</v>
      </c>
      <c r="U1687" s="55">
        <f>SUBTOTAL(9,U1684:U1686)</f>
        <v>0</v>
      </c>
      <c r="V1687" s="285">
        <f>SUBTOTAL(9,V1684:V1686)</f>
        <v>0</v>
      </c>
      <c r="W1687" s="504">
        <f>SUBTOTAL(9,W1681:W1686)</f>
        <v>0</v>
      </c>
      <c r="X1687" s="492">
        <f>SUBTOTAL(9,X1681:X1686)</f>
        <v>0</v>
      </c>
      <c r="Y1687" s="478"/>
      <c r="Z1687" s="504">
        <f>SUBTOTAL(9,Z1681:Z1686)</f>
        <v>0</v>
      </c>
      <c r="AA1687" s="478">
        <f>SUBTOTAL(9,AA1681:AA1686)</f>
        <v>0</v>
      </c>
      <c r="AB1687" s="422">
        <f t="shared" si="1097"/>
        <v>1678</v>
      </c>
    </row>
    <row r="1688" spans="1:28" s="1" customFormat="1" ht="15.6" thickBot="1">
      <c r="A1688" s="12">
        <f t="shared" si="1093"/>
        <v>1679</v>
      </c>
      <c r="B1688" s="22"/>
      <c r="C1688" s="22"/>
      <c r="D1688" s="23" t="s">
        <v>961</v>
      </c>
      <c r="E1688" s="303"/>
      <c r="F1688" s="476">
        <f>SUBTOTAL(9,F1679:F1687,$E1680)</f>
        <v>112368739</v>
      </c>
      <c r="G1688" s="577"/>
      <c r="H1688" s="571"/>
      <c r="I1688" s="505">
        <f>SUBTOTAL(9,I1679:I1687)</f>
        <v>112368739</v>
      </c>
      <c r="J1688" s="505">
        <f>SUBTOTAL(9,J1679:J1687)</f>
        <v>0</v>
      </c>
      <c r="K1688" s="505">
        <f>SUBTOTAL(9,K1679:K1687)</f>
        <v>42030091</v>
      </c>
      <c r="L1688" s="577">
        <f>SUBTOTAL(9,L1679:L1687)</f>
        <v>154398830</v>
      </c>
      <c r="M1688" s="476">
        <f>SUBTOTAL(9,M1679:M1687,$E1680)</f>
        <v>112368739</v>
      </c>
      <c r="N1688" s="577"/>
      <c r="O1688" s="571"/>
      <c r="P1688" s="505">
        <f>SUBTOTAL(9,P1679:P1687)</f>
        <v>112368739</v>
      </c>
      <c r="Q1688" s="505">
        <f>SUBTOTAL(9,Q1679:Q1687)</f>
        <v>0</v>
      </c>
      <c r="R1688" s="505">
        <f>SUBTOTAL(9,R1679:R1687)</f>
        <v>42030091</v>
      </c>
      <c r="S1688" s="577">
        <f>SUBTOTAL(9,S1679:S1687)</f>
        <v>154398830</v>
      </c>
      <c r="T1688" s="476">
        <f>SUBTOTAL(9,T1679:T1687,$E1680)</f>
        <v>112368739</v>
      </c>
      <c r="U1688" s="386"/>
      <c r="V1688" s="477"/>
      <c r="W1688" s="505">
        <f>SUBTOTAL(9,W1679:W1687)</f>
        <v>112368739</v>
      </c>
      <c r="X1688" s="546">
        <f>SUBTOTAL(9,X1679:X1687)</f>
        <v>0</v>
      </c>
      <c r="Y1688" s="519"/>
      <c r="Z1688" s="533">
        <f>SUBTOTAL(9,Z1679:Z1687)</f>
        <v>42030091</v>
      </c>
      <c r="AA1688" s="519">
        <f>SUBTOTAL(9,AA1679:AA1687)</f>
        <v>154398830</v>
      </c>
      <c r="AB1688" s="422">
        <f t="shared" si="1097"/>
        <v>1679</v>
      </c>
    </row>
    <row r="1689" spans="1:28" s="1" customFormat="1" ht="15.6" thickTop="1">
      <c r="A1689" s="12">
        <f t="shared" si="1093"/>
        <v>1680</v>
      </c>
      <c r="B1689" s="7"/>
      <c r="C1689" s="7"/>
      <c r="D1689" s="25"/>
      <c r="E1689" s="304"/>
      <c r="F1689" s="425"/>
      <c r="G1689" s="26"/>
      <c r="H1689" s="424"/>
      <c r="I1689" s="117">
        <f t="shared" ref="I1689:I1694" si="1107">SUM($E1689,F1689:H1689)</f>
        <v>0</v>
      </c>
      <c r="J1689" s="304"/>
      <c r="K1689" s="304"/>
      <c r="L1689" s="27">
        <f t="shared" ref="L1689:L1699" si="1108">SUM(I1689:K1689)</f>
        <v>0</v>
      </c>
      <c r="M1689" s="425"/>
      <c r="N1689" s="26"/>
      <c r="O1689" s="424"/>
      <c r="P1689" s="117">
        <f t="shared" ref="P1689:P1694" si="1109">SUM($E1689,M1689:O1689)</f>
        <v>0</v>
      </c>
      <c r="Q1689" s="304"/>
      <c r="R1689" s="304"/>
      <c r="S1689" s="27">
        <f>SUM(P1689:R1689)</f>
        <v>0</v>
      </c>
      <c r="T1689" s="425"/>
      <c r="U1689" s="26"/>
      <c r="V1689" s="424"/>
      <c r="W1689" s="117">
        <f t="shared" ref="W1689:W1699" si="1110">SUM($E1689,T1689:V1689)</f>
        <v>0</v>
      </c>
      <c r="X1689" s="426"/>
      <c r="Y1689" s="424"/>
      <c r="Z1689" s="304"/>
      <c r="AA1689" s="424">
        <f t="shared" ref="AA1689:AA1699" si="1111">SUM(W1689:Z1689)</f>
        <v>0</v>
      </c>
      <c r="AB1689" s="422">
        <f t="shared" si="1097"/>
        <v>1680</v>
      </c>
    </row>
    <row r="1690" spans="1:28" customFormat="1">
      <c r="A1690" s="12">
        <f t="shared" si="1093"/>
        <v>1681</v>
      </c>
      <c r="B1690" s="7" t="s">
        <v>367</v>
      </c>
      <c r="C1690" s="162">
        <v>109</v>
      </c>
      <c r="D1690" s="146" t="s">
        <v>368</v>
      </c>
      <c r="E1690" s="163">
        <v>51881400</v>
      </c>
      <c r="F1690" s="606"/>
      <c r="G1690" s="292"/>
      <c r="H1690" s="185"/>
      <c r="I1690" s="163">
        <f t="shared" si="1107"/>
        <v>51881400</v>
      </c>
      <c r="J1690" s="163"/>
      <c r="K1690" s="163">
        <v>34177093</v>
      </c>
      <c r="L1690" s="187">
        <f t="shared" si="1108"/>
        <v>86058493</v>
      </c>
      <c r="M1690" s="149"/>
      <c r="N1690" s="188"/>
      <c r="O1690" s="119"/>
      <c r="P1690" s="180">
        <f t="shared" si="1109"/>
        <v>51881400</v>
      </c>
      <c r="Q1690" s="180"/>
      <c r="R1690" s="163">
        <v>34177093</v>
      </c>
      <c r="S1690" s="188">
        <f t="shared" ref="S1690" si="1112">SUM(P1690:R1690)</f>
        <v>86058493</v>
      </c>
      <c r="T1690" s="149"/>
      <c r="U1690" s="188"/>
      <c r="V1690" s="119"/>
      <c r="W1690" s="180">
        <f t="shared" si="1110"/>
        <v>51881400</v>
      </c>
      <c r="X1690" s="321"/>
      <c r="Y1690" s="184"/>
      <c r="Z1690" s="163">
        <v>34177093</v>
      </c>
      <c r="AA1690" s="184">
        <f t="shared" si="1111"/>
        <v>86058493</v>
      </c>
      <c r="AB1690" s="422">
        <f t="shared" si="1097"/>
        <v>1681</v>
      </c>
    </row>
    <row r="1691" spans="1:28" s="1" customFormat="1">
      <c r="A1691" s="12">
        <f t="shared" si="1093"/>
        <v>1682</v>
      </c>
      <c r="B1691" s="7"/>
      <c r="C1691" s="7"/>
      <c r="D1691" s="32" t="s">
        <v>61</v>
      </c>
      <c r="E1691" s="117"/>
      <c r="F1691" s="406"/>
      <c r="G1691" s="6"/>
      <c r="H1691" s="363"/>
      <c r="I1691" s="117">
        <f t="shared" si="1107"/>
        <v>0</v>
      </c>
      <c r="J1691" s="117"/>
      <c r="K1691" s="117"/>
      <c r="L1691" s="15">
        <f t="shared" si="1108"/>
        <v>0</v>
      </c>
      <c r="M1691" s="406"/>
      <c r="N1691" s="6"/>
      <c r="O1691" s="363"/>
      <c r="P1691" s="117">
        <f t="shared" si="1109"/>
        <v>0</v>
      </c>
      <c r="Q1691" s="117"/>
      <c r="R1691" s="117"/>
      <c r="S1691" s="15">
        <f>SUM(P1691:R1691)</f>
        <v>0</v>
      </c>
      <c r="T1691" s="406"/>
      <c r="U1691" s="6"/>
      <c r="V1691" s="363"/>
      <c r="W1691" s="117">
        <f t="shared" si="1110"/>
        <v>0</v>
      </c>
      <c r="X1691" s="111"/>
      <c r="Y1691" s="363"/>
      <c r="Z1691" s="117"/>
      <c r="AA1691" s="363">
        <f t="shared" si="1111"/>
        <v>0</v>
      </c>
      <c r="AB1691" s="422">
        <f t="shared" si="1097"/>
        <v>1682</v>
      </c>
    </row>
    <row r="1692" spans="1:28" s="1" customFormat="1">
      <c r="A1692" s="12">
        <f t="shared" si="1093"/>
        <v>1683</v>
      </c>
      <c r="B1692" s="7"/>
      <c r="C1692" s="7"/>
      <c r="D1692" s="21"/>
      <c r="E1692" s="117"/>
      <c r="F1692" s="406"/>
      <c r="G1692" s="6"/>
      <c r="H1692" s="363"/>
      <c r="I1692" s="117">
        <f t="shared" si="1107"/>
        <v>0</v>
      </c>
      <c r="J1692" s="117"/>
      <c r="K1692" s="117"/>
      <c r="L1692" s="15">
        <f>SUM(I1692:K1692)</f>
        <v>0</v>
      </c>
      <c r="M1692" s="406"/>
      <c r="N1692" s="6"/>
      <c r="O1692" s="363"/>
      <c r="P1692" s="117">
        <f t="shared" si="1109"/>
        <v>0</v>
      </c>
      <c r="Q1692" s="117"/>
      <c r="R1692" s="117"/>
      <c r="S1692" s="15">
        <f>SUM(P1692:R1692)</f>
        <v>0</v>
      </c>
      <c r="T1692" s="406"/>
      <c r="U1692" s="6"/>
      <c r="V1692" s="363"/>
      <c r="W1692" s="117">
        <f t="shared" si="1110"/>
        <v>0</v>
      </c>
      <c r="X1692" s="111"/>
      <c r="Y1692" s="363"/>
      <c r="Z1692" s="117"/>
      <c r="AA1692" s="363">
        <f t="shared" si="1111"/>
        <v>0</v>
      </c>
      <c r="AB1692" s="422">
        <f t="shared" si="1097"/>
        <v>1683</v>
      </c>
    </row>
    <row r="1693" spans="1:28" s="1" customFormat="1">
      <c r="A1693" s="12">
        <f t="shared" si="1093"/>
        <v>1684</v>
      </c>
      <c r="B1693" s="7"/>
      <c r="C1693" s="7"/>
      <c r="D1693" s="42"/>
      <c r="E1693" s="117"/>
      <c r="F1693" s="112"/>
      <c r="G1693" s="39"/>
      <c r="H1693" s="363"/>
      <c r="I1693" s="117">
        <f t="shared" si="1107"/>
        <v>0</v>
      </c>
      <c r="J1693" s="117"/>
      <c r="K1693" s="117"/>
      <c r="L1693" s="15">
        <f t="shared" si="1108"/>
        <v>0</v>
      </c>
      <c r="M1693" s="112"/>
      <c r="N1693" s="39"/>
      <c r="O1693" s="363"/>
      <c r="P1693" s="117">
        <f t="shared" si="1109"/>
        <v>0</v>
      </c>
      <c r="Q1693" s="117"/>
      <c r="R1693" s="117"/>
      <c r="S1693" s="15">
        <f t="shared" ref="S1693:S1699" si="1113">SUM(P1693:R1693)</f>
        <v>0</v>
      </c>
      <c r="T1693" s="112"/>
      <c r="U1693" s="39"/>
      <c r="V1693" s="363"/>
      <c r="W1693" s="117">
        <f t="shared" si="1110"/>
        <v>0</v>
      </c>
      <c r="X1693" s="111"/>
      <c r="Y1693" s="363"/>
      <c r="Z1693" s="117"/>
      <c r="AA1693" s="363">
        <f t="shared" si="1111"/>
        <v>0</v>
      </c>
      <c r="AB1693" s="422">
        <f t="shared" si="1097"/>
        <v>1684</v>
      </c>
    </row>
    <row r="1694" spans="1:28" s="1" customFormat="1">
      <c r="A1694" s="12">
        <f t="shared" si="1093"/>
        <v>1685</v>
      </c>
      <c r="B1694" s="7"/>
      <c r="C1694" s="7"/>
      <c r="D1694" s="53" t="s">
        <v>75</v>
      </c>
      <c r="E1694" s="117"/>
      <c r="F1694" s="112"/>
      <c r="G1694" s="39"/>
      <c r="H1694" s="363"/>
      <c r="I1694" s="117">
        <f t="shared" si="1107"/>
        <v>0</v>
      </c>
      <c r="J1694" s="117"/>
      <c r="K1694" s="117"/>
      <c r="L1694" s="15">
        <f t="shared" si="1108"/>
        <v>0</v>
      </c>
      <c r="M1694" s="112"/>
      <c r="N1694" s="39"/>
      <c r="O1694" s="363"/>
      <c r="P1694" s="117">
        <f t="shared" si="1109"/>
        <v>0</v>
      </c>
      <c r="Q1694" s="117"/>
      <c r="R1694" s="117"/>
      <c r="S1694" s="15">
        <f t="shared" si="1113"/>
        <v>0</v>
      </c>
      <c r="T1694" s="112"/>
      <c r="U1694" s="39"/>
      <c r="V1694" s="363"/>
      <c r="W1694" s="117">
        <f t="shared" si="1110"/>
        <v>0</v>
      </c>
      <c r="X1694" s="111"/>
      <c r="Y1694" s="363"/>
      <c r="Z1694" s="117"/>
      <c r="AA1694" s="363">
        <f t="shared" si="1111"/>
        <v>0</v>
      </c>
      <c r="AB1694" s="422">
        <f t="shared" si="1097"/>
        <v>1685</v>
      </c>
    </row>
    <row r="1695" spans="1:28" s="1" customFormat="1">
      <c r="A1695" s="12">
        <f t="shared" si="1093"/>
        <v>1686</v>
      </c>
      <c r="B1695" s="7"/>
      <c r="C1695" s="7"/>
      <c r="D1695" s="21"/>
      <c r="E1695" s="117"/>
      <c r="F1695" s="112"/>
      <c r="G1695" s="39"/>
      <c r="H1695" s="363"/>
      <c r="I1695" s="117"/>
      <c r="J1695" s="117"/>
      <c r="K1695" s="117"/>
      <c r="L1695" s="15">
        <f>SUM(I1695:K1695)</f>
        <v>0</v>
      </c>
      <c r="M1695" s="112"/>
      <c r="N1695" s="39"/>
      <c r="O1695" s="363"/>
      <c r="P1695" s="117"/>
      <c r="Q1695" s="117"/>
      <c r="R1695" s="117"/>
      <c r="S1695" s="15">
        <f t="shared" si="1113"/>
        <v>0</v>
      </c>
      <c r="T1695" s="112"/>
      <c r="U1695" s="39"/>
      <c r="V1695" s="363"/>
      <c r="W1695" s="117">
        <f t="shared" si="1110"/>
        <v>0</v>
      </c>
      <c r="X1695" s="111"/>
      <c r="Y1695" s="363"/>
      <c r="Z1695" s="117"/>
      <c r="AA1695" s="363">
        <f t="shared" si="1111"/>
        <v>0</v>
      </c>
      <c r="AB1695" s="422">
        <f t="shared" si="1097"/>
        <v>1686</v>
      </c>
    </row>
    <row r="1696" spans="1:28" s="1" customFormat="1">
      <c r="A1696" s="12">
        <f t="shared" si="1093"/>
        <v>1687</v>
      </c>
      <c r="B1696" s="7"/>
      <c r="C1696" s="7"/>
      <c r="D1696" s="42"/>
      <c r="E1696" s="117"/>
      <c r="F1696" s="112"/>
      <c r="G1696" s="39"/>
      <c r="H1696" s="363"/>
      <c r="I1696" s="117">
        <f>SUM($E1696,F1696:H1696)</f>
        <v>0</v>
      </c>
      <c r="J1696" s="117"/>
      <c r="K1696" s="117"/>
      <c r="L1696" s="15">
        <f t="shared" si="1108"/>
        <v>0</v>
      </c>
      <c r="M1696" s="112"/>
      <c r="N1696" s="39"/>
      <c r="O1696" s="363"/>
      <c r="P1696" s="117">
        <f>SUM($E1696,M1696:O1696)</f>
        <v>0</v>
      </c>
      <c r="Q1696" s="117"/>
      <c r="R1696" s="117"/>
      <c r="S1696" s="15">
        <f t="shared" si="1113"/>
        <v>0</v>
      </c>
      <c r="T1696" s="112"/>
      <c r="U1696" s="39"/>
      <c r="V1696" s="363"/>
      <c r="W1696" s="117">
        <f t="shared" si="1110"/>
        <v>0</v>
      </c>
      <c r="X1696" s="111"/>
      <c r="Y1696" s="363"/>
      <c r="Z1696" s="117"/>
      <c r="AA1696" s="363">
        <f t="shared" si="1111"/>
        <v>0</v>
      </c>
      <c r="AB1696" s="422">
        <f t="shared" si="1097"/>
        <v>1687</v>
      </c>
    </row>
    <row r="1697" spans="1:28" s="1" customFormat="1">
      <c r="A1697" s="12">
        <f t="shared" si="1093"/>
        <v>1688</v>
      </c>
      <c r="B1697" s="7"/>
      <c r="C1697" s="7"/>
      <c r="D1697" s="53" t="s">
        <v>63</v>
      </c>
      <c r="E1697" s="117"/>
      <c r="F1697" s="112"/>
      <c r="G1697" s="39"/>
      <c r="H1697" s="363"/>
      <c r="I1697" s="117">
        <f>SUM($E1697,F1697:H1697)</f>
        <v>0</v>
      </c>
      <c r="J1697" s="117"/>
      <c r="K1697" s="117"/>
      <c r="L1697" s="15">
        <f t="shared" si="1108"/>
        <v>0</v>
      </c>
      <c r="M1697" s="112"/>
      <c r="N1697" s="39"/>
      <c r="O1697" s="363"/>
      <c r="P1697" s="117">
        <f>SUM($E1697,M1697:O1697)</f>
        <v>0</v>
      </c>
      <c r="Q1697" s="117"/>
      <c r="R1697" s="117"/>
      <c r="S1697" s="15">
        <f t="shared" si="1113"/>
        <v>0</v>
      </c>
      <c r="T1697" s="112"/>
      <c r="U1697" s="39"/>
      <c r="V1697" s="363"/>
      <c r="W1697" s="117">
        <f t="shared" si="1110"/>
        <v>0</v>
      </c>
      <c r="X1697" s="111"/>
      <c r="Y1697" s="363"/>
      <c r="Z1697" s="117"/>
      <c r="AA1697" s="363">
        <f t="shared" si="1111"/>
        <v>0</v>
      </c>
      <c r="AB1697" s="422">
        <f t="shared" si="1097"/>
        <v>1688</v>
      </c>
    </row>
    <row r="1698" spans="1:28" s="1" customFormat="1">
      <c r="A1698" s="12">
        <f t="shared" si="1093"/>
        <v>1689</v>
      </c>
      <c r="B1698" s="7"/>
      <c r="C1698" s="7"/>
      <c r="D1698" s="53"/>
      <c r="E1698" s="117"/>
      <c r="F1698" s="112"/>
      <c r="G1698" s="39"/>
      <c r="H1698" s="363"/>
      <c r="I1698" s="117"/>
      <c r="J1698" s="117"/>
      <c r="K1698" s="117"/>
      <c r="L1698" s="15"/>
      <c r="M1698" s="112"/>
      <c r="N1698" s="39"/>
      <c r="O1698" s="363"/>
      <c r="P1698" s="117"/>
      <c r="Q1698" s="117"/>
      <c r="R1698" s="117"/>
      <c r="S1698" s="15"/>
      <c r="T1698" s="112"/>
      <c r="U1698" s="39"/>
      <c r="V1698" s="363"/>
      <c r="W1698" s="117">
        <f t="shared" si="1110"/>
        <v>0</v>
      </c>
      <c r="X1698" s="111"/>
      <c r="Y1698" s="363"/>
      <c r="Z1698" s="117"/>
      <c r="AA1698" s="363">
        <f t="shared" si="1111"/>
        <v>0</v>
      </c>
      <c r="AB1698" s="422">
        <f t="shared" si="1097"/>
        <v>1689</v>
      </c>
    </row>
    <row r="1699" spans="1:28" s="1" customFormat="1">
      <c r="A1699" s="12">
        <f t="shared" si="1093"/>
        <v>1690</v>
      </c>
      <c r="B1699" s="7"/>
      <c r="C1699" s="7"/>
      <c r="D1699" s="42"/>
      <c r="E1699" s="117"/>
      <c r="F1699" s="112"/>
      <c r="G1699" s="39"/>
      <c r="H1699" s="363"/>
      <c r="I1699" s="117">
        <f>SUM($E1699,F1699:H1699)</f>
        <v>0</v>
      </c>
      <c r="J1699" s="117"/>
      <c r="K1699" s="117"/>
      <c r="L1699" s="15">
        <f t="shared" si="1108"/>
        <v>0</v>
      </c>
      <c r="M1699" s="112"/>
      <c r="N1699" s="39"/>
      <c r="O1699" s="363"/>
      <c r="P1699" s="117">
        <f>SUM($E1699,M1699:O1699)</f>
        <v>0</v>
      </c>
      <c r="Q1699" s="117"/>
      <c r="R1699" s="117"/>
      <c r="S1699" s="15">
        <f t="shared" si="1113"/>
        <v>0</v>
      </c>
      <c r="T1699" s="112"/>
      <c r="U1699" s="39"/>
      <c r="V1699" s="363"/>
      <c r="W1699" s="117">
        <f t="shared" si="1110"/>
        <v>0</v>
      </c>
      <c r="X1699" s="111"/>
      <c r="Y1699" s="363"/>
      <c r="Z1699" s="117"/>
      <c r="AA1699" s="363">
        <f t="shared" si="1111"/>
        <v>0</v>
      </c>
      <c r="AB1699" s="422">
        <f t="shared" si="1097"/>
        <v>1690</v>
      </c>
    </row>
    <row r="1700" spans="1:28" s="1" customFormat="1">
      <c r="A1700" s="12">
        <f t="shared" si="1093"/>
        <v>1691</v>
      </c>
      <c r="B1700" s="7"/>
      <c r="C1700" s="7"/>
      <c r="D1700" s="67" t="s">
        <v>40</v>
      </c>
      <c r="E1700" s="314"/>
      <c r="F1700" s="488">
        <f t="shared" ref="F1700:AA1700" si="1114">SUBTOTAL(9,F1691:F1699)</f>
        <v>0</v>
      </c>
      <c r="G1700" s="55">
        <f t="shared" si="1114"/>
        <v>0</v>
      </c>
      <c r="H1700" s="285">
        <f t="shared" si="1114"/>
        <v>0</v>
      </c>
      <c r="I1700" s="504">
        <f t="shared" si="1114"/>
        <v>0</v>
      </c>
      <c r="J1700" s="504">
        <f t="shared" si="1114"/>
        <v>0</v>
      </c>
      <c r="K1700" s="504">
        <f t="shared" si="1114"/>
        <v>0</v>
      </c>
      <c r="L1700" s="56">
        <f t="shared" si="1114"/>
        <v>0</v>
      </c>
      <c r="M1700" s="488">
        <f t="shared" si="1114"/>
        <v>0</v>
      </c>
      <c r="N1700" s="55">
        <f t="shared" si="1114"/>
        <v>0</v>
      </c>
      <c r="O1700" s="285">
        <f t="shared" si="1114"/>
        <v>0</v>
      </c>
      <c r="P1700" s="504">
        <f t="shared" si="1114"/>
        <v>0</v>
      </c>
      <c r="Q1700" s="504">
        <f t="shared" si="1114"/>
        <v>0</v>
      </c>
      <c r="R1700" s="504">
        <f t="shared" si="1114"/>
        <v>0</v>
      </c>
      <c r="S1700" s="56">
        <f t="shared" si="1114"/>
        <v>0</v>
      </c>
      <c r="T1700" s="488">
        <f t="shared" si="1114"/>
        <v>0</v>
      </c>
      <c r="U1700" s="55">
        <f t="shared" si="1114"/>
        <v>0</v>
      </c>
      <c r="V1700" s="285">
        <f t="shared" si="1114"/>
        <v>0</v>
      </c>
      <c r="W1700" s="504">
        <f t="shared" si="1114"/>
        <v>0</v>
      </c>
      <c r="X1700" s="492">
        <f t="shared" si="1114"/>
        <v>0</v>
      </c>
      <c r="Y1700" s="478"/>
      <c r="Z1700" s="504">
        <f t="shared" si="1114"/>
        <v>0</v>
      </c>
      <c r="AA1700" s="478">
        <f t="shared" si="1114"/>
        <v>0</v>
      </c>
      <c r="AB1700" s="422">
        <f t="shared" si="1097"/>
        <v>1691</v>
      </c>
    </row>
    <row r="1701" spans="1:28" s="1" customFormat="1" ht="15.6" thickBot="1">
      <c r="A1701" s="12">
        <f t="shared" si="1093"/>
        <v>1692</v>
      </c>
      <c r="B1701" s="22"/>
      <c r="C1701" s="22"/>
      <c r="D1701" s="23" t="s">
        <v>369</v>
      </c>
      <c r="E1701" s="303"/>
      <c r="F1701" s="476">
        <f>SUBTOTAL(9,F1689:F1700,$E1690:$E1690)</f>
        <v>51881400</v>
      </c>
      <c r="G1701" s="577"/>
      <c r="H1701" s="571"/>
      <c r="I1701" s="315">
        <f>SUBTOTAL(9,I1689:I1700)</f>
        <v>51881400</v>
      </c>
      <c r="J1701" s="315">
        <f>SUBTOTAL(9,J1689:J1700)</f>
        <v>0</v>
      </c>
      <c r="K1701" s="315">
        <f>SUBTOTAL(9,K1689:K1700)</f>
        <v>34177093</v>
      </c>
      <c r="L1701" s="561">
        <f>SUBTOTAL(9,L1689:L1700)</f>
        <v>86058493</v>
      </c>
      <c r="M1701" s="476">
        <f>SUBTOTAL(9,M1689:M1700,$E1690:$E1690)</f>
        <v>51881400</v>
      </c>
      <c r="N1701" s="577"/>
      <c r="O1701" s="571"/>
      <c r="P1701" s="315">
        <f>SUBTOTAL(9,P1689:P1700)</f>
        <v>51881400</v>
      </c>
      <c r="Q1701" s="315">
        <f>SUBTOTAL(9,Q1689:Q1700)</f>
        <v>0</v>
      </c>
      <c r="R1701" s="315">
        <f>SUBTOTAL(9,R1689:R1700)</f>
        <v>34177093</v>
      </c>
      <c r="S1701" s="561">
        <f>SUBTOTAL(9,S1689:S1700)</f>
        <v>86058493</v>
      </c>
      <c r="T1701" s="476">
        <f>SUBTOTAL(9,T1689:T1700,$E1690:$E1690)</f>
        <v>51881400</v>
      </c>
      <c r="U1701" s="386"/>
      <c r="V1701" s="477"/>
      <c r="W1701" s="315">
        <f>SUBTOTAL(9,W1689:W1700)</f>
        <v>51881400</v>
      </c>
      <c r="X1701" s="521">
        <f>SUBTOTAL(9,X1689:X1700)</f>
        <v>0</v>
      </c>
      <c r="Y1701" s="522"/>
      <c r="Z1701" s="534">
        <f>SUBTOTAL(9,Z1689:Z1700)</f>
        <v>34177093</v>
      </c>
      <c r="AA1701" s="522">
        <f>SUBTOTAL(9,AA1689:AA1700)</f>
        <v>86058493</v>
      </c>
      <c r="AB1701" s="422">
        <f t="shared" si="1097"/>
        <v>1692</v>
      </c>
    </row>
    <row r="1702" spans="1:28" s="1" customFormat="1" ht="15.6" thickTop="1">
      <c r="A1702" s="12">
        <f t="shared" si="1093"/>
        <v>1693</v>
      </c>
      <c r="B1702" s="7"/>
      <c r="C1702" s="7"/>
      <c r="D1702" s="25"/>
      <c r="E1702" s="304"/>
      <c r="F1702" s="425"/>
      <c r="G1702" s="26"/>
      <c r="H1702" s="424"/>
      <c r="I1702" s="117">
        <f t="shared" ref="I1702:I1709" si="1115">SUM($E1702,F1702:H1702)</f>
        <v>0</v>
      </c>
      <c r="J1702" s="304"/>
      <c r="K1702" s="304"/>
      <c r="L1702" s="27">
        <f t="shared" ref="L1702:L1709" si="1116">SUM(I1702:K1702)</f>
        <v>0</v>
      </c>
      <c r="M1702" s="425"/>
      <c r="N1702" s="26"/>
      <c r="O1702" s="424"/>
      <c r="P1702" s="117">
        <f t="shared" ref="P1702:P1709" si="1117">SUM($E1702,M1702:O1702)</f>
        <v>0</v>
      </c>
      <c r="Q1702" s="304"/>
      <c r="R1702" s="304"/>
      <c r="S1702" s="27">
        <f t="shared" ref="S1702:S1709" si="1118">SUM(P1702:R1702)</f>
        <v>0</v>
      </c>
      <c r="T1702" s="425"/>
      <c r="U1702" s="26"/>
      <c r="V1702" s="424"/>
      <c r="W1702" s="117">
        <f t="shared" ref="W1702:W1709" si="1119">SUM($E1702,T1702:V1702)</f>
        <v>0</v>
      </c>
      <c r="X1702" s="426"/>
      <c r="Y1702" s="424"/>
      <c r="Z1702" s="304"/>
      <c r="AA1702" s="424">
        <f t="shared" ref="AA1702:AA1709" si="1120">SUM(W1702:Z1702)</f>
        <v>0</v>
      </c>
      <c r="AB1702" s="422">
        <f t="shared" si="1097"/>
        <v>1693</v>
      </c>
    </row>
    <row r="1703" spans="1:28" customFormat="1">
      <c r="A1703" s="12">
        <f t="shared" si="1093"/>
        <v>1694</v>
      </c>
      <c r="B1703" s="7" t="s">
        <v>370</v>
      </c>
      <c r="C1703" s="162">
        <v>110</v>
      </c>
      <c r="D1703" s="146" t="s">
        <v>371</v>
      </c>
      <c r="E1703" s="163">
        <v>1480648</v>
      </c>
      <c r="F1703" s="133"/>
      <c r="G1703" s="28"/>
      <c r="H1703" s="153"/>
      <c r="I1703" s="163">
        <f t="shared" si="1115"/>
        <v>1480648</v>
      </c>
      <c r="J1703" s="163"/>
      <c r="K1703" s="163">
        <v>517508</v>
      </c>
      <c r="L1703" s="187">
        <f t="shared" si="1116"/>
        <v>1998156</v>
      </c>
      <c r="M1703" s="133"/>
      <c r="N1703" s="6"/>
      <c r="O1703" s="184"/>
      <c r="P1703" s="180">
        <f t="shared" si="1117"/>
        <v>1480648</v>
      </c>
      <c r="Q1703" s="180"/>
      <c r="R1703" s="163">
        <v>517508</v>
      </c>
      <c r="S1703" s="188">
        <f t="shared" si="1118"/>
        <v>1998156</v>
      </c>
      <c r="T1703" s="133"/>
      <c r="U1703" s="6"/>
      <c r="V1703" s="184"/>
      <c r="W1703" s="180">
        <f t="shared" si="1119"/>
        <v>1480648</v>
      </c>
      <c r="X1703" s="321"/>
      <c r="Y1703" s="184"/>
      <c r="Z1703" s="163">
        <v>517508</v>
      </c>
      <c r="AA1703" s="184">
        <f t="shared" si="1120"/>
        <v>1998156</v>
      </c>
      <c r="AB1703" s="422">
        <f t="shared" si="1097"/>
        <v>1694</v>
      </c>
    </row>
    <row r="1704" spans="1:28" customFormat="1">
      <c r="A1704" s="12">
        <f t="shared" si="1093"/>
        <v>1695</v>
      </c>
      <c r="B1704" s="7"/>
      <c r="C1704" s="162"/>
      <c r="D1704" s="191" t="s">
        <v>434</v>
      </c>
      <c r="E1704" s="180"/>
      <c r="F1704" s="133"/>
      <c r="G1704" s="28"/>
      <c r="H1704" s="153"/>
      <c r="I1704" s="163">
        <f t="shared" si="1115"/>
        <v>0</v>
      </c>
      <c r="J1704" s="163"/>
      <c r="K1704" s="163"/>
      <c r="L1704" s="187">
        <f t="shared" si="1116"/>
        <v>0</v>
      </c>
      <c r="M1704" s="133"/>
      <c r="N1704" s="6"/>
      <c r="O1704" s="184"/>
      <c r="P1704" s="180">
        <f t="shared" si="1117"/>
        <v>0</v>
      </c>
      <c r="Q1704" s="180"/>
      <c r="R1704" s="180"/>
      <c r="S1704" s="188">
        <f t="shared" si="1118"/>
        <v>0</v>
      </c>
      <c r="T1704" s="133"/>
      <c r="U1704" s="6"/>
      <c r="V1704" s="184"/>
      <c r="W1704" s="180">
        <f t="shared" si="1119"/>
        <v>0</v>
      </c>
      <c r="X1704" s="321"/>
      <c r="Y1704" s="184"/>
      <c r="Z1704" s="180"/>
      <c r="AA1704" s="184">
        <f t="shared" si="1120"/>
        <v>0</v>
      </c>
      <c r="AB1704" s="422">
        <f t="shared" si="1097"/>
        <v>1695</v>
      </c>
    </row>
    <row r="1705" spans="1:28" customFormat="1">
      <c r="A1705" s="12">
        <f t="shared" si="1093"/>
        <v>1696</v>
      </c>
      <c r="B1705" s="7"/>
      <c r="C1705" s="162"/>
      <c r="D1705" s="152"/>
      <c r="E1705" s="180"/>
      <c r="F1705" s="133"/>
      <c r="G1705" s="28"/>
      <c r="H1705" s="153"/>
      <c r="I1705" s="163">
        <f t="shared" si="1115"/>
        <v>0</v>
      </c>
      <c r="J1705" s="163"/>
      <c r="K1705" s="163"/>
      <c r="L1705" s="187">
        <f t="shared" si="1116"/>
        <v>0</v>
      </c>
      <c r="M1705" s="133"/>
      <c r="N1705" s="6"/>
      <c r="O1705" s="184"/>
      <c r="P1705" s="180">
        <f t="shared" si="1117"/>
        <v>0</v>
      </c>
      <c r="Q1705" s="180"/>
      <c r="R1705" s="180"/>
      <c r="S1705" s="188">
        <f t="shared" si="1118"/>
        <v>0</v>
      </c>
      <c r="T1705" s="133"/>
      <c r="U1705" s="6"/>
      <c r="V1705" s="184"/>
      <c r="W1705" s="180">
        <f t="shared" si="1119"/>
        <v>0</v>
      </c>
      <c r="X1705" s="321"/>
      <c r="Y1705" s="184"/>
      <c r="Z1705" s="180"/>
      <c r="AA1705" s="184">
        <f t="shared" si="1120"/>
        <v>0</v>
      </c>
      <c r="AB1705" s="422">
        <f t="shared" si="1097"/>
        <v>1696</v>
      </c>
    </row>
    <row r="1706" spans="1:28" customFormat="1">
      <c r="A1706" s="12">
        <f t="shared" si="1093"/>
        <v>1697</v>
      </c>
      <c r="B1706" s="7"/>
      <c r="C1706" s="162"/>
      <c r="D1706" s="152"/>
      <c r="E1706" s="180"/>
      <c r="F1706" s="133"/>
      <c r="G1706" s="28"/>
      <c r="H1706" s="153"/>
      <c r="I1706" s="163">
        <f t="shared" si="1115"/>
        <v>0</v>
      </c>
      <c r="J1706" s="163"/>
      <c r="K1706" s="163"/>
      <c r="L1706" s="187">
        <f t="shared" si="1116"/>
        <v>0</v>
      </c>
      <c r="M1706" s="133"/>
      <c r="N1706" s="6"/>
      <c r="O1706" s="184"/>
      <c r="P1706" s="180">
        <f t="shared" si="1117"/>
        <v>0</v>
      </c>
      <c r="Q1706" s="180"/>
      <c r="R1706" s="180"/>
      <c r="S1706" s="188">
        <f t="shared" si="1118"/>
        <v>0</v>
      </c>
      <c r="T1706" s="133"/>
      <c r="U1706" s="6"/>
      <c r="V1706" s="184"/>
      <c r="W1706" s="180">
        <f t="shared" si="1119"/>
        <v>0</v>
      </c>
      <c r="X1706" s="321"/>
      <c r="Y1706" s="184"/>
      <c r="Z1706" s="180"/>
      <c r="AA1706" s="184">
        <f t="shared" si="1120"/>
        <v>0</v>
      </c>
      <c r="AB1706" s="422">
        <f t="shared" si="1097"/>
        <v>1697</v>
      </c>
    </row>
    <row r="1707" spans="1:28" customFormat="1">
      <c r="A1707" s="12">
        <f t="shared" si="1093"/>
        <v>1698</v>
      </c>
      <c r="B1707" s="7"/>
      <c r="C1707" s="162"/>
      <c r="D1707" s="190" t="s">
        <v>575</v>
      </c>
      <c r="E1707" s="180"/>
      <c r="F1707" s="112"/>
      <c r="G1707" s="39"/>
      <c r="H1707" s="153"/>
      <c r="I1707" s="163">
        <f t="shared" si="1115"/>
        <v>0</v>
      </c>
      <c r="J1707" s="163"/>
      <c r="K1707" s="163"/>
      <c r="L1707" s="187">
        <f t="shared" si="1116"/>
        <v>0</v>
      </c>
      <c r="M1707" s="112"/>
      <c r="N1707" s="39"/>
      <c r="O1707" s="184"/>
      <c r="P1707" s="180">
        <f t="shared" si="1117"/>
        <v>0</v>
      </c>
      <c r="Q1707" s="180"/>
      <c r="R1707" s="180"/>
      <c r="S1707" s="188">
        <f t="shared" si="1118"/>
        <v>0</v>
      </c>
      <c r="T1707" s="112"/>
      <c r="U1707" s="39"/>
      <c r="V1707" s="184"/>
      <c r="W1707" s="180">
        <f t="shared" si="1119"/>
        <v>0</v>
      </c>
      <c r="X1707" s="321"/>
      <c r="Y1707" s="184"/>
      <c r="Z1707" s="180"/>
      <c r="AA1707" s="184">
        <f t="shared" si="1120"/>
        <v>0</v>
      </c>
      <c r="AB1707" s="422">
        <f t="shared" si="1097"/>
        <v>1698</v>
      </c>
    </row>
    <row r="1708" spans="1:28" s="1" customFormat="1">
      <c r="A1708" s="12">
        <f t="shared" si="1093"/>
        <v>1699</v>
      </c>
      <c r="B1708" s="7"/>
      <c r="C1708" s="7"/>
      <c r="D1708" s="21"/>
      <c r="E1708" s="117"/>
      <c r="F1708" s="112"/>
      <c r="G1708" s="39"/>
      <c r="H1708" s="363"/>
      <c r="I1708" s="117">
        <f t="shared" si="1115"/>
        <v>0</v>
      </c>
      <c r="J1708" s="117"/>
      <c r="K1708" s="117"/>
      <c r="L1708" s="15">
        <f t="shared" si="1116"/>
        <v>0</v>
      </c>
      <c r="M1708" s="112"/>
      <c r="N1708" s="39"/>
      <c r="O1708" s="363"/>
      <c r="P1708" s="117">
        <f t="shared" si="1117"/>
        <v>0</v>
      </c>
      <c r="Q1708" s="117"/>
      <c r="R1708" s="117"/>
      <c r="S1708" s="15">
        <f t="shared" si="1118"/>
        <v>0</v>
      </c>
      <c r="T1708" s="112"/>
      <c r="U1708" s="39"/>
      <c r="V1708" s="363"/>
      <c r="W1708" s="117">
        <f t="shared" si="1119"/>
        <v>0</v>
      </c>
      <c r="X1708" s="111"/>
      <c r="Y1708" s="363"/>
      <c r="Z1708" s="117"/>
      <c r="AA1708" s="363">
        <f t="shared" si="1120"/>
        <v>0</v>
      </c>
      <c r="AB1708" s="422">
        <f t="shared" si="1097"/>
        <v>1699</v>
      </c>
    </row>
    <row r="1709" spans="1:28" s="1" customFormat="1">
      <c r="A1709" s="12">
        <f t="shared" si="1093"/>
        <v>1700</v>
      </c>
      <c r="B1709" s="7"/>
      <c r="C1709" s="7"/>
      <c r="D1709" s="54"/>
      <c r="E1709" s="314"/>
      <c r="F1709" s="110"/>
      <c r="G1709" s="57"/>
      <c r="H1709" s="489"/>
      <c r="I1709" s="117">
        <f t="shared" si="1115"/>
        <v>0</v>
      </c>
      <c r="J1709" s="314"/>
      <c r="K1709" s="314"/>
      <c r="L1709" s="15">
        <f t="shared" si="1116"/>
        <v>0</v>
      </c>
      <c r="M1709" s="110"/>
      <c r="N1709" s="57"/>
      <c r="O1709" s="489"/>
      <c r="P1709" s="117">
        <f t="shared" si="1117"/>
        <v>0</v>
      </c>
      <c r="Q1709" s="314"/>
      <c r="R1709" s="314"/>
      <c r="S1709" s="15">
        <f t="shared" si="1118"/>
        <v>0</v>
      </c>
      <c r="T1709" s="110"/>
      <c r="U1709" s="57"/>
      <c r="V1709" s="489"/>
      <c r="W1709" s="117">
        <f t="shared" si="1119"/>
        <v>0</v>
      </c>
      <c r="X1709" s="520"/>
      <c r="Y1709" s="489"/>
      <c r="Z1709" s="314"/>
      <c r="AA1709" s="363">
        <f t="shared" si="1120"/>
        <v>0</v>
      </c>
      <c r="AB1709" s="422">
        <f t="shared" si="1097"/>
        <v>1700</v>
      </c>
    </row>
    <row r="1710" spans="1:28" s="1" customFormat="1">
      <c r="A1710" s="12">
        <f t="shared" si="1093"/>
        <v>1701</v>
      </c>
      <c r="B1710" s="7"/>
      <c r="C1710" s="7"/>
      <c r="D1710" s="54" t="s">
        <v>40</v>
      </c>
      <c r="E1710" s="314"/>
      <c r="F1710" s="488">
        <f t="shared" ref="F1710:V1710" si="1121">SUBTOTAL(9,F1704:F1709)</f>
        <v>0</v>
      </c>
      <c r="G1710" s="55">
        <f t="shared" si="1121"/>
        <v>0</v>
      </c>
      <c r="H1710" s="285">
        <f t="shared" si="1121"/>
        <v>0</v>
      </c>
      <c r="I1710" s="504">
        <f t="shared" si="1121"/>
        <v>0</v>
      </c>
      <c r="J1710" s="504">
        <f t="shared" si="1121"/>
        <v>0</v>
      </c>
      <c r="K1710" s="504">
        <f t="shared" si="1121"/>
        <v>0</v>
      </c>
      <c r="L1710" s="56">
        <f t="shared" si="1121"/>
        <v>0</v>
      </c>
      <c r="M1710" s="488">
        <f t="shared" si="1121"/>
        <v>0</v>
      </c>
      <c r="N1710" s="55">
        <f t="shared" si="1121"/>
        <v>0</v>
      </c>
      <c r="O1710" s="285">
        <f t="shared" si="1121"/>
        <v>0</v>
      </c>
      <c r="P1710" s="504">
        <f t="shared" si="1121"/>
        <v>0</v>
      </c>
      <c r="Q1710" s="504">
        <f t="shared" si="1121"/>
        <v>0</v>
      </c>
      <c r="R1710" s="504">
        <f t="shared" si="1121"/>
        <v>0</v>
      </c>
      <c r="S1710" s="56">
        <f t="shared" si="1121"/>
        <v>0</v>
      </c>
      <c r="T1710" s="488">
        <f t="shared" si="1121"/>
        <v>0</v>
      </c>
      <c r="U1710" s="55">
        <f t="shared" si="1121"/>
        <v>0</v>
      </c>
      <c r="V1710" s="285">
        <f t="shared" si="1121"/>
        <v>0</v>
      </c>
      <c r="W1710" s="504">
        <f>SUBTOTAL(9,W1704:W1709)</f>
        <v>0</v>
      </c>
      <c r="X1710" s="492">
        <f>SUBTOTAL(9,X1704:X1709)</f>
        <v>0</v>
      </c>
      <c r="Y1710" s="478"/>
      <c r="Z1710" s="504">
        <f>SUBTOTAL(9,Z1704:Z1709)</f>
        <v>0</v>
      </c>
      <c r="AA1710" s="478">
        <f>SUBTOTAL(9,AA1704:AA1709)</f>
        <v>0</v>
      </c>
      <c r="AB1710" s="422">
        <f t="shared" si="1097"/>
        <v>1701</v>
      </c>
    </row>
    <row r="1711" spans="1:28" s="1" customFormat="1" ht="15.6" thickBot="1">
      <c r="A1711" s="12">
        <f t="shared" si="1093"/>
        <v>1702</v>
      </c>
      <c r="B1711" s="22"/>
      <c r="C1711" s="22"/>
      <c r="D1711" s="23" t="s">
        <v>372</v>
      </c>
      <c r="E1711" s="303"/>
      <c r="F1711" s="476">
        <f>SUBTOTAL(9,F1702:F1710,$E1703:$E1703)</f>
        <v>1480648</v>
      </c>
      <c r="G1711" s="577"/>
      <c r="H1711" s="571"/>
      <c r="I1711" s="315">
        <f>SUBTOTAL(9,I1702:I1710)</f>
        <v>1480648</v>
      </c>
      <c r="J1711" s="315">
        <f>SUBTOTAL(9,J1702:J1710)</f>
        <v>0</v>
      </c>
      <c r="K1711" s="315">
        <f>SUBTOTAL(9,K1702:K1710)</f>
        <v>517508</v>
      </c>
      <c r="L1711" s="561">
        <f>SUBTOTAL(9,L1702:L1710)</f>
        <v>1998156</v>
      </c>
      <c r="M1711" s="476">
        <f>SUBTOTAL(9,M1702:M1710,$E1703:$E1703)</f>
        <v>1480648</v>
      </c>
      <c r="N1711" s="577"/>
      <c r="O1711" s="571"/>
      <c r="P1711" s="315">
        <f>SUBTOTAL(9,P1702:P1710)</f>
        <v>1480648</v>
      </c>
      <c r="Q1711" s="315">
        <f>SUBTOTAL(9,Q1702:Q1710)</f>
        <v>0</v>
      </c>
      <c r="R1711" s="315">
        <f>SUBTOTAL(9,R1702:R1710)</f>
        <v>517508</v>
      </c>
      <c r="S1711" s="561">
        <f>SUBTOTAL(9,S1702:S1710)</f>
        <v>1998156</v>
      </c>
      <c r="T1711" s="476">
        <f>SUBTOTAL(9,T1702:T1710,$E1703:$E1703)</f>
        <v>1480648</v>
      </c>
      <c r="U1711" s="386"/>
      <c r="V1711" s="477"/>
      <c r="W1711" s="315">
        <f>SUBTOTAL(9,W1702:W1710)</f>
        <v>1480648</v>
      </c>
      <c r="X1711" s="521">
        <f>SUBTOTAL(9,X1702:X1710)</f>
        <v>0</v>
      </c>
      <c r="Y1711" s="522"/>
      <c r="Z1711" s="534">
        <f>SUBTOTAL(9,Z1702:Z1710)</f>
        <v>517508</v>
      </c>
      <c r="AA1711" s="522">
        <f>SUBTOTAL(9,AA1702:AA1710)</f>
        <v>1998156</v>
      </c>
      <c r="AB1711" s="422">
        <f t="shared" si="1097"/>
        <v>1702</v>
      </c>
    </row>
    <row r="1712" spans="1:28" s="1" customFormat="1" ht="15.6" thickTop="1">
      <c r="A1712" s="12">
        <f t="shared" si="1093"/>
        <v>1703</v>
      </c>
      <c r="B1712" s="7"/>
      <c r="C1712" s="7"/>
      <c r="D1712" s="25"/>
      <c r="E1712" s="304"/>
      <c r="F1712" s="425"/>
      <c r="G1712" s="26"/>
      <c r="H1712" s="424"/>
      <c r="I1712" s="117">
        <f t="shared" ref="I1712:I1719" si="1122">SUM($E1712,F1712:H1712)</f>
        <v>0</v>
      </c>
      <c r="J1712" s="304"/>
      <c r="K1712" s="304"/>
      <c r="L1712" s="27">
        <f t="shared" ref="L1712:L1719" si="1123">SUM(I1712:K1712)</f>
        <v>0</v>
      </c>
      <c r="M1712" s="425"/>
      <c r="N1712" s="26"/>
      <c r="O1712" s="424"/>
      <c r="P1712" s="117">
        <f t="shared" ref="P1712:P1719" si="1124">SUM($E1712,M1712:O1712)</f>
        <v>0</v>
      </c>
      <c r="Q1712" s="304"/>
      <c r="R1712" s="304"/>
      <c r="S1712" s="27">
        <f t="shared" ref="S1712:S1719" si="1125">SUM(P1712:R1712)</f>
        <v>0</v>
      </c>
      <c r="T1712" s="425"/>
      <c r="U1712" s="26"/>
      <c r="V1712" s="424"/>
      <c r="W1712" s="117">
        <f t="shared" ref="W1712:W1719" si="1126">SUM($E1712,T1712:V1712)</f>
        <v>0</v>
      </c>
      <c r="X1712" s="426"/>
      <c r="Y1712" s="424"/>
      <c r="Z1712" s="304"/>
      <c r="AA1712" s="424">
        <f t="shared" ref="AA1712:AA1719" si="1127">SUM(W1712:Z1712)</f>
        <v>0</v>
      </c>
      <c r="AB1712" s="422">
        <f t="shared" si="1097"/>
        <v>1703</v>
      </c>
    </row>
    <row r="1713" spans="1:52" customFormat="1">
      <c r="A1713" s="12">
        <f t="shared" si="1093"/>
        <v>1704</v>
      </c>
      <c r="B1713" s="7" t="s">
        <v>373</v>
      </c>
      <c r="C1713" s="162">
        <v>111</v>
      </c>
      <c r="D1713" s="146" t="s">
        <v>374</v>
      </c>
      <c r="E1713" s="163">
        <v>178897</v>
      </c>
      <c r="F1713" s="133"/>
      <c r="G1713" s="28"/>
      <c r="H1713" s="153"/>
      <c r="I1713" s="163">
        <f t="shared" si="1122"/>
        <v>178897</v>
      </c>
      <c r="J1713" s="163"/>
      <c r="K1713" s="163">
        <v>2534</v>
      </c>
      <c r="L1713" s="187">
        <f t="shared" si="1123"/>
        <v>181431</v>
      </c>
      <c r="M1713" s="133"/>
      <c r="N1713" s="6"/>
      <c r="O1713" s="184"/>
      <c r="P1713" s="180">
        <f t="shared" si="1124"/>
        <v>178897</v>
      </c>
      <c r="Q1713" s="180"/>
      <c r="R1713" s="163">
        <v>2534</v>
      </c>
      <c r="S1713" s="188">
        <f t="shared" si="1125"/>
        <v>181431</v>
      </c>
      <c r="T1713" s="133"/>
      <c r="U1713" s="6"/>
      <c r="V1713" s="184"/>
      <c r="W1713" s="180">
        <f t="shared" si="1126"/>
        <v>178897</v>
      </c>
      <c r="X1713" s="321"/>
      <c r="Y1713" s="184"/>
      <c r="Z1713" s="163">
        <v>2534</v>
      </c>
      <c r="AA1713" s="184">
        <f t="shared" si="1127"/>
        <v>181431</v>
      </c>
      <c r="AB1713" s="422">
        <f t="shared" si="1097"/>
        <v>1704</v>
      </c>
    </row>
    <row r="1714" spans="1:52" s="1" customFormat="1">
      <c r="A1714" s="12">
        <f t="shared" si="1093"/>
        <v>1705</v>
      </c>
      <c r="B1714" s="7"/>
      <c r="C1714" s="7"/>
      <c r="D1714" s="32" t="s">
        <v>61</v>
      </c>
      <c r="E1714" s="117"/>
      <c r="F1714" s="406"/>
      <c r="G1714" s="6"/>
      <c r="H1714" s="363"/>
      <c r="I1714" s="117">
        <f t="shared" si="1122"/>
        <v>0</v>
      </c>
      <c r="J1714" s="117"/>
      <c r="K1714" s="117"/>
      <c r="L1714" s="15">
        <f t="shared" si="1123"/>
        <v>0</v>
      </c>
      <c r="M1714" s="406"/>
      <c r="N1714" s="6"/>
      <c r="O1714" s="363"/>
      <c r="P1714" s="117">
        <f t="shared" si="1124"/>
        <v>0</v>
      </c>
      <c r="Q1714" s="117"/>
      <c r="R1714" s="117"/>
      <c r="S1714" s="15">
        <f t="shared" si="1125"/>
        <v>0</v>
      </c>
      <c r="T1714" s="406"/>
      <c r="U1714" s="6"/>
      <c r="V1714" s="363"/>
      <c r="W1714" s="117">
        <f t="shared" si="1126"/>
        <v>0</v>
      </c>
      <c r="X1714" s="111"/>
      <c r="Y1714" s="363"/>
      <c r="Z1714" s="117"/>
      <c r="AA1714" s="363">
        <f t="shared" si="1127"/>
        <v>0</v>
      </c>
      <c r="AB1714" s="422">
        <f t="shared" si="1097"/>
        <v>1705</v>
      </c>
    </row>
    <row r="1715" spans="1:52" s="1" customFormat="1">
      <c r="A1715" s="12">
        <f t="shared" si="1093"/>
        <v>1706</v>
      </c>
      <c r="B1715" s="7"/>
      <c r="C1715" s="7"/>
      <c r="D1715" s="21"/>
      <c r="E1715" s="117"/>
      <c r="F1715" s="406"/>
      <c r="G1715" s="6"/>
      <c r="H1715" s="363"/>
      <c r="I1715" s="117">
        <f t="shared" si="1122"/>
        <v>0</v>
      </c>
      <c r="J1715" s="117"/>
      <c r="K1715" s="117"/>
      <c r="L1715" s="15">
        <f t="shared" si="1123"/>
        <v>0</v>
      </c>
      <c r="M1715" s="406"/>
      <c r="N1715" s="6"/>
      <c r="O1715" s="363"/>
      <c r="P1715" s="117">
        <f t="shared" si="1124"/>
        <v>0</v>
      </c>
      <c r="Q1715" s="117"/>
      <c r="R1715" s="117"/>
      <c r="S1715" s="15">
        <f t="shared" si="1125"/>
        <v>0</v>
      </c>
      <c r="T1715" s="406"/>
      <c r="U1715" s="6"/>
      <c r="V1715" s="363"/>
      <c r="W1715" s="117">
        <f t="shared" si="1126"/>
        <v>0</v>
      </c>
      <c r="X1715" s="111"/>
      <c r="Y1715" s="363"/>
      <c r="Z1715" s="117"/>
      <c r="AA1715" s="363">
        <f t="shared" si="1127"/>
        <v>0</v>
      </c>
      <c r="AB1715" s="422">
        <f t="shared" si="1097"/>
        <v>1706</v>
      </c>
    </row>
    <row r="1716" spans="1:52" s="1" customFormat="1">
      <c r="A1716" s="12">
        <f t="shared" si="1093"/>
        <v>1707</v>
      </c>
      <c r="B1716" s="7"/>
      <c r="C1716" s="7"/>
      <c r="D1716" s="21"/>
      <c r="E1716" s="117"/>
      <c r="F1716" s="406"/>
      <c r="G1716" s="6"/>
      <c r="H1716" s="363"/>
      <c r="I1716" s="117">
        <f t="shared" si="1122"/>
        <v>0</v>
      </c>
      <c r="J1716" s="117"/>
      <c r="K1716" s="117"/>
      <c r="L1716" s="15">
        <f t="shared" si="1123"/>
        <v>0</v>
      </c>
      <c r="M1716" s="406"/>
      <c r="N1716" s="6"/>
      <c r="O1716" s="363"/>
      <c r="P1716" s="117">
        <f t="shared" si="1124"/>
        <v>0</v>
      </c>
      <c r="Q1716" s="117"/>
      <c r="R1716" s="117"/>
      <c r="S1716" s="15">
        <f t="shared" si="1125"/>
        <v>0</v>
      </c>
      <c r="T1716" s="406"/>
      <c r="U1716" s="6"/>
      <c r="V1716" s="363"/>
      <c r="W1716" s="117">
        <f t="shared" si="1126"/>
        <v>0</v>
      </c>
      <c r="X1716" s="111"/>
      <c r="Y1716" s="363"/>
      <c r="Z1716" s="117"/>
      <c r="AA1716" s="363">
        <f t="shared" si="1127"/>
        <v>0</v>
      </c>
      <c r="AB1716" s="422">
        <f t="shared" si="1097"/>
        <v>1707</v>
      </c>
    </row>
    <row r="1717" spans="1:52" s="1" customFormat="1">
      <c r="A1717" s="12">
        <f t="shared" si="1093"/>
        <v>1708</v>
      </c>
      <c r="B1717" s="7"/>
      <c r="C1717" s="7"/>
      <c r="D1717" s="32" t="s">
        <v>123</v>
      </c>
      <c r="E1717" s="117"/>
      <c r="F1717" s="406"/>
      <c r="G1717" s="6"/>
      <c r="H1717" s="363"/>
      <c r="I1717" s="117">
        <f t="shared" si="1122"/>
        <v>0</v>
      </c>
      <c r="J1717" s="117"/>
      <c r="K1717" s="117"/>
      <c r="L1717" s="15">
        <f t="shared" si="1123"/>
        <v>0</v>
      </c>
      <c r="M1717" s="406"/>
      <c r="N1717" s="6"/>
      <c r="O1717" s="363"/>
      <c r="P1717" s="117">
        <f t="shared" si="1124"/>
        <v>0</v>
      </c>
      <c r="Q1717" s="117"/>
      <c r="R1717" s="117"/>
      <c r="S1717" s="15">
        <f t="shared" si="1125"/>
        <v>0</v>
      </c>
      <c r="T1717" s="406"/>
      <c r="U1717" s="6"/>
      <c r="V1717" s="363"/>
      <c r="W1717" s="117">
        <f t="shared" si="1126"/>
        <v>0</v>
      </c>
      <c r="X1717" s="111"/>
      <c r="Y1717" s="363"/>
      <c r="Z1717" s="117"/>
      <c r="AA1717" s="363">
        <f t="shared" si="1127"/>
        <v>0</v>
      </c>
      <c r="AB1717" s="422">
        <f t="shared" si="1097"/>
        <v>1708</v>
      </c>
    </row>
    <row r="1718" spans="1:52" s="1" customFormat="1">
      <c r="A1718" s="12">
        <f t="shared" si="1093"/>
        <v>1709</v>
      </c>
      <c r="B1718" s="7"/>
      <c r="C1718" s="7"/>
      <c r="D1718" s="21"/>
      <c r="E1718" s="117"/>
      <c r="F1718" s="406"/>
      <c r="G1718" s="6"/>
      <c r="H1718" s="363"/>
      <c r="I1718" s="117">
        <f t="shared" si="1122"/>
        <v>0</v>
      </c>
      <c r="J1718" s="117"/>
      <c r="K1718" s="117"/>
      <c r="L1718" s="15">
        <f t="shared" si="1123"/>
        <v>0</v>
      </c>
      <c r="M1718" s="406"/>
      <c r="N1718" s="6"/>
      <c r="O1718" s="363"/>
      <c r="P1718" s="117">
        <f t="shared" si="1124"/>
        <v>0</v>
      </c>
      <c r="Q1718" s="117"/>
      <c r="R1718" s="117"/>
      <c r="S1718" s="15">
        <f t="shared" si="1125"/>
        <v>0</v>
      </c>
      <c r="T1718" s="406"/>
      <c r="U1718" s="6"/>
      <c r="V1718" s="363"/>
      <c r="W1718" s="117">
        <f t="shared" si="1126"/>
        <v>0</v>
      </c>
      <c r="X1718" s="111"/>
      <c r="Y1718" s="363"/>
      <c r="Z1718" s="117"/>
      <c r="AA1718" s="363">
        <f t="shared" si="1127"/>
        <v>0</v>
      </c>
      <c r="AB1718" s="422">
        <f t="shared" si="1097"/>
        <v>1709</v>
      </c>
    </row>
    <row r="1719" spans="1:52" s="1" customFormat="1">
      <c r="A1719" s="12">
        <f t="shared" si="1093"/>
        <v>1710</v>
      </c>
      <c r="B1719" s="7"/>
      <c r="C1719" s="7"/>
      <c r="D1719" s="64"/>
      <c r="E1719" s="314"/>
      <c r="F1719" s="110"/>
      <c r="G1719" s="57"/>
      <c r="H1719" s="489"/>
      <c r="I1719" s="117">
        <f t="shared" si="1122"/>
        <v>0</v>
      </c>
      <c r="J1719" s="314"/>
      <c r="K1719" s="314"/>
      <c r="L1719" s="15">
        <f t="shared" si="1123"/>
        <v>0</v>
      </c>
      <c r="M1719" s="110"/>
      <c r="N1719" s="57"/>
      <c r="O1719" s="489"/>
      <c r="P1719" s="117">
        <f t="shared" si="1124"/>
        <v>0</v>
      </c>
      <c r="Q1719" s="314"/>
      <c r="R1719" s="314"/>
      <c r="S1719" s="15">
        <f t="shared" si="1125"/>
        <v>0</v>
      </c>
      <c r="T1719" s="110"/>
      <c r="U1719" s="57"/>
      <c r="V1719" s="489"/>
      <c r="W1719" s="117">
        <f t="shared" si="1126"/>
        <v>0</v>
      </c>
      <c r="X1719" s="520"/>
      <c r="Y1719" s="489"/>
      <c r="Z1719" s="314"/>
      <c r="AA1719" s="363">
        <f t="shared" si="1127"/>
        <v>0</v>
      </c>
      <c r="AB1719" s="422">
        <f t="shared" si="1097"/>
        <v>1710</v>
      </c>
    </row>
    <row r="1720" spans="1:52" s="1" customFormat="1">
      <c r="A1720" s="12">
        <f t="shared" si="1093"/>
        <v>1711</v>
      </c>
      <c r="B1720" s="7"/>
      <c r="C1720" s="7"/>
      <c r="D1720" s="67" t="s">
        <v>40</v>
      </c>
      <c r="E1720" s="314"/>
      <c r="F1720" s="488">
        <f t="shared" ref="F1720:L1720" si="1128">SUBTOTAL(9,F1714:F1719)</f>
        <v>0</v>
      </c>
      <c r="G1720" s="55">
        <f t="shared" si="1128"/>
        <v>0</v>
      </c>
      <c r="H1720" s="285">
        <f t="shared" si="1128"/>
        <v>0</v>
      </c>
      <c r="I1720" s="504">
        <f t="shared" si="1128"/>
        <v>0</v>
      </c>
      <c r="J1720" s="504">
        <f t="shared" si="1128"/>
        <v>0</v>
      </c>
      <c r="K1720" s="504">
        <f t="shared" si="1128"/>
        <v>0</v>
      </c>
      <c r="L1720" s="56">
        <f t="shared" si="1128"/>
        <v>0</v>
      </c>
      <c r="M1720" s="488">
        <f t="shared" ref="M1720:S1720" si="1129">SUBTOTAL(9,M1714:M1719)</f>
        <v>0</v>
      </c>
      <c r="N1720" s="55">
        <f t="shared" si="1129"/>
        <v>0</v>
      </c>
      <c r="O1720" s="285">
        <f t="shared" si="1129"/>
        <v>0</v>
      </c>
      <c r="P1720" s="504">
        <f t="shared" si="1129"/>
        <v>0</v>
      </c>
      <c r="Q1720" s="504">
        <f t="shared" si="1129"/>
        <v>0</v>
      </c>
      <c r="R1720" s="504">
        <f t="shared" si="1129"/>
        <v>0</v>
      </c>
      <c r="S1720" s="56">
        <f t="shared" si="1129"/>
        <v>0</v>
      </c>
      <c r="T1720" s="488">
        <f t="shared" ref="T1720:AA1720" si="1130">SUBTOTAL(9,T1714:T1719)</f>
        <v>0</v>
      </c>
      <c r="U1720" s="55">
        <f t="shared" si="1130"/>
        <v>0</v>
      </c>
      <c r="V1720" s="285">
        <f t="shared" si="1130"/>
        <v>0</v>
      </c>
      <c r="W1720" s="504">
        <f t="shared" si="1130"/>
        <v>0</v>
      </c>
      <c r="X1720" s="492">
        <f t="shared" si="1130"/>
        <v>0</v>
      </c>
      <c r="Y1720" s="478"/>
      <c r="Z1720" s="504">
        <f t="shared" si="1130"/>
        <v>0</v>
      </c>
      <c r="AA1720" s="478">
        <f t="shared" si="1130"/>
        <v>0</v>
      </c>
      <c r="AB1720" s="422">
        <f t="shared" si="1097"/>
        <v>1711</v>
      </c>
    </row>
    <row r="1721" spans="1:52" s="1" customFormat="1" ht="15.6" thickBot="1">
      <c r="A1721" s="12">
        <f t="shared" si="1093"/>
        <v>1712</v>
      </c>
      <c r="B1721" s="22"/>
      <c r="C1721" s="22"/>
      <c r="D1721" s="23" t="s">
        <v>375</v>
      </c>
      <c r="E1721" s="303"/>
      <c r="F1721" s="476">
        <f>SUBTOTAL(9,F1712:F1720,$E1713:$E1713)</f>
        <v>178897</v>
      </c>
      <c r="G1721" s="577"/>
      <c r="H1721" s="571"/>
      <c r="I1721" s="315">
        <f>SUBTOTAL(9,I1712:I1720)</f>
        <v>178897</v>
      </c>
      <c r="J1721" s="315">
        <f>SUBTOTAL(9,J1712:J1720)</f>
        <v>0</v>
      </c>
      <c r="K1721" s="315">
        <f>SUBTOTAL(9,K1712:K1720)</f>
        <v>2534</v>
      </c>
      <c r="L1721" s="561">
        <f>SUBTOTAL(9,L1712:L1720)</f>
        <v>181431</v>
      </c>
      <c r="M1721" s="476">
        <f>SUBTOTAL(9,M1712:M1720,$E1713:$E1713)</f>
        <v>178897</v>
      </c>
      <c r="N1721" s="577"/>
      <c r="O1721" s="571"/>
      <c r="P1721" s="315">
        <f>SUBTOTAL(9,P1712:P1720)</f>
        <v>178897</v>
      </c>
      <c r="Q1721" s="315">
        <f>SUBTOTAL(9,Q1712:Q1720)</f>
        <v>0</v>
      </c>
      <c r="R1721" s="315">
        <f>SUBTOTAL(9,R1712:R1720)</f>
        <v>2534</v>
      </c>
      <c r="S1721" s="561">
        <f>SUBTOTAL(9,S1712:S1720)</f>
        <v>181431</v>
      </c>
      <c r="T1721" s="476">
        <f>SUBTOTAL(9,T1712:T1720,$E1713:$E1713)</f>
        <v>178897</v>
      </c>
      <c r="U1721" s="386"/>
      <c r="V1721" s="477"/>
      <c r="W1721" s="315">
        <f>SUBTOTAL(9,W1712:W1720)</f>
        <v>178897</v>
      </c>
      <c r="X1721" s="521">
        <f>SUBTOTAL(9,X1712:X1720)</f>
        <v>0</v>
      </c>
      <c r="Y1721" s="522"/>
      <c r="Z1721" s="534">
        <f>SUBTOTAL(9,Z1712:Z1720)</f>
        <v>2534</v>
      </c>
      <c r="AA1721" s="522">
        <f>SUBTOTAL(9,AA1712:AA1720)</f>
        <v>181431</v>
      </c>
      <c r="AB1721" s="422">
        <f t="shared" si="1097"/>
        <v>1712</v>
      </c>
    </row>
    <row r="1722" spans="1:52" s="1" customFormat="1" ht="15.6" thickTop="1">
      <c r="A1722" s="12">
        <f t="shared" si="1093"/>
        <v>1713</v>
      </c>
      <c r="B1722" s="4"/>
      <c r="C1722" s="4"/>
      <c r="D1722" s="14"/>
      <c r="E1722" s="117"/>
      <c r="F1722" s="111"/>
      <c r="G1722" s="6"/>
      <c r="H1722" s="363"/>
      <c r="I1722" s="117"/>
      <c r="J1722" s="117"/>
      <c r="K1722" s="117"/>
      <c r="L1722" s="15"/>
      <c r="M1722" s="111"/>
      <c r="N1722" s="6"/>
      <c r="O1722" s="363"/>
      <c r="P1722" s="117"/>
      <c r="Q1722" s="117"/>
      <c r="R1722" s="117"/>
      <c r="S1722" s="15"/>
      <c r="T1722" s="111"/>
      <c r="U1722" s="6"/>
      <c r="V1722" s="363"/>
      <c r="W1722" s="117"/>
      <c r="X1722" s="111"/>
      <c r="Y1722" s="363"/>
      <c r="Z1722" s="117"/>
      <c r="AA1722" s="363"/>
      <c r="AB1722" s="422">
        <f t="shared" si="1097"/>
        <v>1713</v>
      </c>
    </row>
    <row r="1723" spans="1:52" s="2" customFormat="1" ht="15.6" thickBot="1">
      <c r="A1723" s="12">
        <f t="shared" si="1093"/>
        <v>1714</v>
      </c>
      <c r="B1723" s="80"/>
      <c r="C1723" s="80"/>
      <c r="D1723" s="81"/>
      <c r="E1723" s="318"/>
      <c r="F1723" s="499"/>
      <c r="G1723" s="82"/>
      <c r="H1723" s="500"/>
      <c r="I1723" s="318"/>
      <c r="J1723" s="318"/>
      <c r="K1723" s="318"/>
      <c r="L1723" s="83"/>
      <c r="M1723" s="499"/>
      <c r="N1723" s="82"/>
      <c r="O1723" s="500"/>
      <c r="P1723" s="318"/>
      <c r="Q1723" s="318"/>
      <c r="R1723" s="318"/>
      <c r="S1723" s="83"/>
      <c r="T1723" s="499"/>
      <c r="U1723" s="82"/>
      <c r="V1723" s="500"/>
      <c r="W1723" s="318"/>
      <c r="X1723" s="531"/>
      <c r="Y1723" s="500"/>
      <c r="Z1723" s="318"/>
      <c r="AA1723" s="500"/>
      <c r="AB1723" s="422">
        <f t="shared" si="1097"/>
        <v>1714</v>
      </c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</row>
    <row r="1724" spans="1:52" s="2" customFormat="1">
      <c r="A1724" s="12">
        <f t="shared" si="1093"/>
        <v>1715</v>
      </c>
      <c r="B1724" s="4"/>
      <c r="C1724" s="4"/>
      <c r="D1724" s="14"/>
      <c r="E1724" s="117"/>
      <c r="F1724" s="6"/>
      <c r="G1724" s="6"/>
      <c r="H1724" s="15"/>
      <c r="I1724" s="15"/>
      <c r="J1724" s="15"/>
      <c r="K1724" s="15"/>
      <c r="L1724" s="15"/>
      <c r="M1724" s="406"/>
      <c r="N1724" s="6"/>
      <c r="O1724" s="15"/>
      <c r="P1724" s="15"/>
      <c r="Q1724" s="15"/>
      <c r="R1724" s="15"/>
      <c r="S1724" s="15"/>
      <c r="T1724" s="406"/>
      <c r="U1724" s="6"/>
      <c r="V1724" s="15"/>
      <c r="W1724" s="15"/>
      <c r="X1724" s="15"/>
      <c r="Y1724" s="15"/>
      <c r="Z1724" s="15"/>
      <c r="AA1724" s="363"/>
      <c r="AB1724" s="422">
        <f t="shared" si="1097"/>
        <v>1715</v>
      </c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</row>
    <row r="1725" spans="1:52" s="2" customFormat="1" ht="17.399999999999999">
      <c r="A1725" s="12">
        <f t="shared" si="1093"/>
        <v>1716</v>
      </c>
      <c r="B1725" s="126" t="s">
        <v>376</v>
      </c>
      <c r="C1725" s="125"/>
      <c r="D1725" s="72"/>
      <c r="E1725" s="117"/>
      <c r="F1725" s="6"/>
      <c r="G1725" s="6"/>
      <c r="H1725" s="15"/>
      <c r="I1725" s="15"/>
      <c r="J1725" s="15"/>
      <c r="K1725" s="15"/>
      <c r="L1725" s="15"/>
      <c r="M1725" s="406"/>
      <c r="N1725" s="6"/>
      <c r="O1725" s="15"/>
      <c r="P1725" s="15"/>
      <c r="Q1725" s="15"/>
      <c r="R1725" s="15"/>
      <c r="S1725" s="15"/>
      <c r="T1725" s="406"/>
      <c r="U1725" s="6"/>
      <c r="V1725" s="15"/>
      <c r="W1725" s="15"/>
      <c r="X1725" s="15"/>
      <c r="Y1725" s="15"/>
      <c r="Z1725" s="15"/>
      <c r="AA1725" s="363"/>
      <c r="AB1725" s="422">
        <f t="shared" si="1097"/>
        <v>1716</v>
      </c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</row>
    <row r="1726" spans="1:52" s="1" customFormat="1">
      <c r="A1726" s="12">
        <f t="shared" si="1093"/>
        <v>1717</v>
      </c>
      <c r="B1726" s="7"/>
      <c r="C1726" s="7"/>
      <c r="D1726" s="14"/>
      <c r="E1726" s="117"/>
      <c r="F1726" s="95"/>
      <c r="G1726" s="95"/>
      <c r="H1726" s="15"/>
      <c r="I1726" s="15"/>
      <c r="J1726" s="15"/>
      <c r="K1726" s="15"/>
      <c r="L1726" s="15"/>
      <c r="M1726" s="548"/>
      <c r="N1726" s="95"/>
      <c r="O1726" s="15"/>
      <c r="P1726" s="15"/>
      <c r="Q1726" s="15"/>
      <c r="R1726" s="15"/>
      <c r="S1726" s="15"/>
      <c r="T1726" s="548"/>
      <c r="U1726" s="95"/>
      <c r="V1726" s="15"/>
      <c r="W1726" s="15"/>
      <c r="X1726" s="15"/>
      <c r="Y1726" s="15"/>
      <c r="Z1726" s="15"/>
      <c r="AA1726" s="363"/>
      <c r="AB1726" s="422">
        <f t="shared" si="1097"/>
        <v>1717</v>
      </c>
    </row>
    <row r="1727" spans="1:52" s="1" customFormat="1">
      <c r="A1727" s="12">
        <f t="shared" si="1093"/>
        <v>1718</v>
      </c>
      <c r="C1727" s="243" t="s">
        <v>880</v>
      </c>
      <c r="D1727" s="14"/>
      <c r="E1727" s="117"/>
      <c r="F1727" s="8"/>
      <c r="G1727" s="20"/>
      <c r="H1727" s="20"/>
      <c r="I1727" s="20"/>
      <c r="J1727" s="20"/>
      <c r="K1727" s="20"/>
      <c r="L1727" s="15"/>
      <c r="M1727" s="549"/>
      <c r="S1727" s="15"/>
      <c r="T1727" s="549"/>
      <c r="AA1727" s="363"/>
      <c r="AB1727" s="422">
        <f t="shared" si="1097"/>
        <v>1718</v>
      </c>
    </row>
    <row r="1728" spans="1:52" customFormat="1" ht="15.6">
      <c r="A1728" s="12">
        <f t="shared" si="1093"/>
        <v>1719</v>
      </c>
      <c r="B1728" s="7"/>
      <c r="C1728" s="162"/>
      <c r="D1728" s="158" t="s">
        <v>963</v>
      </c>
      <c r="E1728" s="210"/>
      <c r="F1728" s="129">
        <v>928773000</v>
      </c>
      <c r="G1728" s="59"/>
      <c r="H1728" s="187"/>
      <c r="I1728" s="187"/>
      <c r="J1728" s="187"/>
      <c r="K1728" s="187"/>
      <c r="L1728" s="244"/>
      <c r="M1728" s="132">
        <v>928773000</v>
      </c>
      <c r="N1728" s="59"/>
      <c r="O1728" s="211"/>
      <c r="P1728" s="211"/>
      <c r="Q1728" s="211"/>
      <c r="R1728" s="211"/>
      <c r="S1728" s="188"/>
      <c r="T1728" s="132">
        <v>928773000</v>
      </c>
      <c r="U1728" s="59"/>
      <c r="V1728" s="211"/>
      <c r="W1728" s="211"/>
      <c r="X1728" s="211"/>
      <c r="Y1728" s="211"/>
      <c r="Z1728" s="211"/>
      <c r="AA1728" s="184"/>
      <c r="AB1728" s="422">
        <f t="shared" si="1097"/>
        <v>1719</v>
      </c>
    </row>
    <row r="1729" spans="1:52" customFormat="1" ht="15.6">
      <c r="A1729" s="12">
        <f t="shared" si="1093"/>
        <v>1720</v>
      </c>
      <c r="B1729" s="7"/>
      <c r="C1729" s="162"/>
      <c r="D1729" s="158" t="s">
        <v>964</v>
      </c>
      <c r="E1729" s="210"/>
      <c r="F1729" s="28">
        <v>1500000</v>
      </c>
      <c r="G1729" s="59"/>
      <c r="H1729" s="187"/>
      <c r="I1729" s="187"/>
      <c r="J1729" s="187"/>
      <c r="K1729" s="187"/>
      <c r="L1729" s="244"/>
      <c r="M1729" s="133">
        <v>1500000</v>
      </c>
      <c r="N1729" s="59"/>
      <c r="O1729" s="211"/>
      <c r="P1729" s="211"/>
      <c r="Q1729" s="211"/>
      <c r="R1729" s="211"/>
      <c r="S1729" s="188"/>
      <c r="T1729" s="133">
        <v>1500000</v>
      </c>
      <c r="U1729" s="59"/>
      <c r="V1729" s="211"/>
      <c r="W1729" s="211"/>
      <c r="X1729" s="211"/>
      <c r="Y1729" s="211"/>
      <c r="Z1729" s="211"/>
      <c r="AA1729" s="184"/>
      <c r="AB1729" s="422">
        <f t="shared" si="1097"/>
        <v>1720</v>
      </c>
    </row>
    <row r="1730" spans="1:52" customFormat="1" ht="15.6">
      <c r="A1730" s="12">
        <f t="shared" si="1093"/>
        <v>1721</v>
      </c>
      <c r="B1730" s="7"/>
      <c r="C1730" s="162"/>
      <c r="D1730" s="150"/>
      <c r="E1730" s="210"/>
      <c r="F1730" s="28"/>
      <c r="G1730" s="59"/>
      <c r="H1730" s="187"/>
      <c r="I1730" s="187"/>
      <c r="J1730" s="187"/>
      <c r="K1730" s="611"/>
      <c r="L1730" s="244"/>
      <c r="M1730" s="133"/>
      <c r="N1730" s="59"/>
      <c r="O1730" s="211"/>
      <c r="P1730" s="211"/>
      <c r="Q1730" s="211"/>
      <c r="R1730" s="147"/>
      <c r="S1730" s="188"/>
      <c r="T1730" s="133"/>
      <c r="U1730" s="59"/>
      <c r="V1730" s="211"/>
      <c r="W1730" s="211"/>
      <c r="X1730" s="211"/>
      <c r="Y1730" s="211"/>
      <c r="Z1730" s="147"/>
      <c r="AA1730" s="184"/>
      <c r="AB1730" s="422">
        <f t="shared" si="1097"/>
        <v>1721</v>
      </c>
    </row>
    <row r="1731" spans="1:52" customFormat="1" ht="15.6">
      <c r="A1731" s="12">
        <f t="shared" si="1093"/>
        <v>1722</v>
      </c>
      <c r="B1731" s="7"/>
      <c r="C1731" s="162"/>
      <c r="D1731" s="158" t="s">
        <v>962</v>
      </c>
      <c r="E1731" s="210"/>
      <c r="F1731" s="28"/>
      <c r="G1731" s="59"/>
      <c r="H1731" s="187"/>
      <c r="I1731" s="187"/>
      <c r="J1731" s="187"/>
      <c r="K1731" s="611"/>
      <c r="L1731" s="244"/>
      <c r="M1731" s="133"/>
      <c r="N1731" s="59"/>
      <c r="O1731" s="211"/>
      <c r="P1731" s="211"/>
      <c r="Q1731" s="211"/>
      <c r="R1731" s="147"/>
      <c r="S1731" s="188"/>
      <c r="T1731" s="133"/>
      <c r="U1731" s="59"/>
      <c r="V1731" s="211"/>
      <c r="W1731" s="211"/>
      <c r="X1731" s="211"/>
      <c r="Y1731" s="211"/>
      <c r="Z1731" s="147"/>
      <c r="AA1731" s="184"/>
      <c r="AB1731" s="422">
        <f t="shared" si="1097"/>
        <v>1722</v>
      </c>
    </row>
    <row r="1732" spans="1:52" customFormat="1">
      <c r="A1732" s="12">
        <f t="shared" si="1093"/>
        <v>1723</v>
      </c>
      <c r="B1732" s="7"/>
      <c r="C1732" s="162"/>
      <c r="D1732" s="158" t="s">
        <v>881</v>
      </c>
      <c r="E1732" s="210"/>
      <c r="F1732" s="129">
        <v>31247200</v>
      </c>
      <c r="G1732" s="612"/>
      <c r="H1732" s="187"/>
      <c r="I1732" s="187"/>
      <c r="J1732" s="187"/>
      <c r="K1732" s="129"/>
      <c r="L1732" s="244"/>
      <c r="M1732" s="132">
        <v>31247200</v>
      </c>
      <c r="N1732" s="158"/>
      <c r="O1732" s="211"/>
      <c r="P1732" s="211"/>
      <c r="Q1732" s="211"/>
      <c r="R1732" s="129"/>
      <c r="S1732" s="188"/>
      <c r="T1732" s="132">
        <v>31247200</v>
      </c>
      <c r="U1732" s="158"/>
      <c r="V1732" s="211"/>
      <c r="W1732" s="211"/>
      <c r="X1732" s="211"/>
      <c r="Y1732" s="211"/>
      <c r="Z1732" s="129"/>
      <c r="AA1732" s="184"/>
      <c r="AB1732" s="422">
        <f t="shared" si="1097"/>
        <v>1723</v>
      </c>
    </row>
    <row r="1733" spans="1:52" customFormat="1" ht="15.6" thickBot="1">
      <c r="A1733" s="12">
        <f t="shared" ref="A1733:A1796" si="1131">ROW()-9</f>
        <v>1724</v>
      </c>
      <c r="B1733" s="7"/>
      <c r="C1733" s="162"/>
      <c r="D1733" s="146"/>
      <c r="E1733" s="210"/>
      <c r="F1733" s="28"/>
      <c r="G1733" s="612"/>
      <c r="H1733" s="187"/>
      <c r="I1733" s="187"/>
      <c r="J1733" s="187"/>
      <c r="K1733" s="129"/>
      <c r="L1733" s="244"/>
      <c r="M1733" s="133"/>
      <c r="N1733" s="158"/>
      <c r="O1733" s="211"/>
      <c r="P1733" s="211"/>
      <c r="Q1733" s="211"/>
      <c r="R1733" s="129"/>
      <c r="S1733" s="188"/>
      <c r="T1733" s="133"/>
      <c r="U1733" s="158"/>
      <c r="V1733" s="211"/>
      <c r="W1733" s="211"/>
      <c r="X1733" s="211"/>
      <c r="Y1733" s="211"/>
      <c r="Z1733" s="129"/>
      <c r="AA1733" s="184"/>
      <c r="AB1733" s="422">
        <f t="shared" si="1097"/>
        <v>1724</v>
      </c>
    </row>
    <row r="1734" spans="1:52" customFormat="1" ht="16.2" thickTop="1">
      <c r="A1734" s="12">
        <f t="shared" si="1131"/>
        <v>1725</v>
      </c>
      <c r="B1734" s="7"/>
      <c r="C1734" s="162"/>
      <c r="D1734" s="146" t="s">
        <v>882</v>
      </c>
      <c r="E1734" s="210"/>
      <c r="F1734" s="295">
        <f>SUBTOTAL(9,F1728:F1733)</f>
        <v>961520200</v>
      </c>
      <c r="G1734" s="611"/>
      <c r="H1734" s="187"/>
      <c r="I1734" s="187"/>
      <c r="J1734" s="187"/>
      <c r="K1734" s="129"/>
      <c r="L1734" s="244"/>
      <c r="M1734" s="245">
        <f>SUBTOTAL(9,M1728:M1733)</f>
        <v>961520200</v>
      </c>
      <c r="N1734" s="246"/>
      <c r="O1734" s="211"/>
      <c r="P1734" s="211"/>
      <c r="Q1734" s="211"/>
      <c r="R1734" s="129"/>
      <c r="S1734" s="188"/>
      <c r="T1734" s="245">
        <f>SUBTOTAL(9,T1728:T1733)</f>
        <v>961520200</v>
      </c>
      <c r="U1734" s="246"/>
      <c r="V1734" s="211"/>
      <c r="W1734" s="211"/>
      <c r="X1734" s="211"/>
      <c r="Y1734" s="211"/>
      <c r="Z1734" s="129"/>
      <c r="AA1734" s="184"/>
      <c r="AB1734" s="422">
        <f t="shared" si="1097"/>
        <v>1725</v>
      </c>
    </row>
    <row r="1735" spans="1:52" customFormat="1" ht="15.6">
      <c r="A1735" s="12">
        <f t="shared" si="1131"/>
        <v>1726</v>
      </c>
      <c r="B1735" s="7"/>
      <c r="C1735" s="162"/>
      <c r="D1735" s="146"/>
      <c r="E1735" s="210"/>
      <c r="F1735" s="28"/>
      <c r="G1735" s="611"/>
      <c r="H1735" s="187"/>
      <c r="I1735" s="187"/>
      <c r="J1735" s="187"/>
      <c r="K1735" s="129"/>
      <c r="L1735" s="244"/>
      <c r="M1735" s="133"/>
      <c r="N1735" s="246"/>
      <c r="O1735" s="211"/>
      <c r="P1735" s="211"/>
      <c r="Q1735" s="211"/>
      <c r="R1735" s="129"/>
      <c r="S1735" s="188"/>
      <c r="T1735" s="133"/>
      <c r="U1735" s="246"/>
      <c r="V1735" s="211"/>
      <c r="W1735" s="211"/>
      <c r="X1735" s="211"/>
      <c r="Y1735" s="211"/>
      <c r="Z1735" s="129"/>
      <c r="AA1735" s="184"/>
      <c r="AB1735" s="422">
        <f t="shared" ref="AB1735:AB1798" si="1132">A1735</f>
        <v>1726</v>
      </c>
    </row>
    <row r="1736" spans="1:52" customFormat="1" ht="15.6">
      <c r="A1736" s="12">
        <f t="shared" si="1131"/>
        <v>1727</v>
      </c>
      <c r="B1736" s="7"/>
      <c r="C1736" s="162"/>
      <c r="D1736" s="557" t="s">
        <v>965</v>
      </c>
      <c r="E1736" s="210"/>
      <c r="F1736" s="129">
        <v>-861235000</v>
      </c>
      <c r="G1736" s="611"/>
      <c r="H1736" s="187"/>
      <c r="I1736" s="187"/>
      <c r="J1736" s="187"/>
      <c r="K1736" s="129"/>
      <c r="L1736" s="244"/>
      <c r="M1736" s="132">
        <v>-861235000</v>
      </c>
      <c r="N1736" s="246"/>
      <c r="O1736" s="211"/>
      <c r="P1736" s="211"/>
      <c r="Q1736" s="211"/>
      <c r="R1736" s="129"/>
      <c r="S1736" s="188"/>
      <c r="T1736" s="132">
        <v>-861235000</v>
      </c>
      <c r="U1736" s="246"/>
      <c r="V1736" s="211"/>
      <c r="W1736" s="211"/>
      <c r="X1736" s="211"/>
      <c r="Y1736" s="211"/>
      <c r="Z1736" s="129"/>
      <c r="AA1736" s="184"/>
      <c r="AB1736" s="422">
        <f t="shared" si="1132"/>
        <v>1727</v>
      </c>
    </row>
    <row r="1737" spans="1:52" customFormat="1">
      <c r="A1737" s="12">
        <f t="shared" si="1131"/>
        <v>1728</v>
      </c>
      <c r="B1737" s="7"/>
      <c r="C1737" s="162"/>
      <c r="D1737" s="2"/>
      <c r="E1737" s="210"/>
      <c r="F1737" s="28"/>
      <c r="G1737" s="612"/>
      <c r="H1737" s="129"/>
      <c r="I1737" s="129"/>
      <c r="J1737" s="129"/>
      <c r="K1737" s="129"/>
      <c r="L1737" s="244"/>
      <c r="M1737" s="133"/>
      <c r="N1737" s="158"/>
      <c r="O1737" s="19"/>
      <c r="P1737" s="19"/>
      <c r="Q1737" s="19"/>
      <c r="R1737" s="129"/>
      <c r="S1737" s="188"/>
      <c r="T1737" s="133"/>
      <c r="U1737" s="158"/>
      <c r="V1737" s="19"/>
      <c r="W1737" s="19"/>
      <c r="X1737" s="19"/>
      <c r="Y1737" s="19"/>
      <c r="Z1737" s="129"/>
      <c r="AA1737" s="184"/>
      <c r="AB1737" s="422">
        <f t="shared" si="1132"/>
        <v>1728</v>
      </c>
    </row>
    <row r="1738" spans="1:52" customFormat="1">
      <c r="A1738" s="12">
        <f t="shared" si="1131"/>
        <v>1729</v>
      </c>
      <c r="B1738" s="7"/>
      <c r="C1738" s="162"/>
      <c r="D1738" s="146"/>
      <c r="E1738" s="210"/>
      <c r="F1738" s="28"/>
      <c r="G1738" s="28"/>
      <c r="H1738" s="187"/>
      <c r="I1738" s="187"/>
      <c r="J1738" s="187"/>
      <c r="K1738" s="187"/>
      <c r="L1738" s="244"/>
      <c r="M1738" s="133"/>
      <c r="N1738" s="28"/>
      <c r="O1738" s="211"/>
      <c r="P1738" s="211"/>
      <c r="Q1738" s="211"/>
      <c r="R1738" s="211"/>
      <c r="S1738" s="188"/>
      <c r="T1738" s="133"/>
      <c r="U1738" s="28"/>
      <c r="V1738" s="211"/>
      <c r="W1738" s="211"/>
      <c r="X1738" s="211"/>
      <c r="Y1738" s="211"/>
      <c r="Z1738" s="211"/>
      <c r="AA1738" s="184"/>
      <c r="AB1738" s="422">
        <f t="shared" si="1132"/>
        <v>1729</v>
      </c>
    </row>
    <row r="1739" spans="1:52" customFormat="1" ht="16.2" thickBot="1">
      <c r="A1739" s="12">
        <f t="shared" si="1131"/>
        <v>1730</v>
      </c>
      <c r="B1739" s="7"/>
      <c r="C1739" s="162"/>
      <c r="D1739" s="146" t="s">
        <v>377</v>
      </c>
      <c r="E1739" s="210"/>
      <c r="F1739" s="38">
        <f>+F1734+F1736</f>
        <v>100285200</v>
      </c>
      <c r="G1739" s="113"/>
      <c r="H1739" s="187"/>
      <c r="I1739" s="187"/>
      <c r="J1739" s="187"/>
      <c r="K1739" s="187"/>
      <c r="L1739" s="244"/>
      <c r="M1739" s="550">
        <f>+M1734+M1736</f>
        <v>100285200</v>
      </c>
      <c r="N1739" s="113"/>
      <c r="O1739" s="211"/>
      <c r="P1739" s="211"/>
      <c r="Q1739" s="211"/>
      <c r="R1739" s="211"/>
      <c r="S1739" s="188"/>
      <c r="T1739" s="550">
        <f>+T1734+T1736</f>
        <v>100285200</v>
      </c>
      <c r="U1739" s="113"/>
      <c r="V1739" s="211"/>
      <c r="W1739" s="211"/>
      <c r="X1739" s="211"/>
      <c r="Y1739" s="211"/>
      <c r="Z1739" s="211"/>
      <c r="AA1739" s="184"/>
      <c r="AB1739" s="422">
        <f t="shared" si="1132"/>
        <v>1730</v>
      </c>
    </row>
    <row r="1740" spans="1:52" customFormat="1" ht="16.2" thickTop="1">
      <c r="A1740" s="12">
        <f t="shared" si="1131"/>
        <v>1731</v>
      </c>
      <c r="B1740" s="7"/>
      <c r="C1740" s="162"/>
      <c r="D1740" s="146"/>
      <c r="E1740" s="210"/>
      <c r="F1740" s="28"/>
      <c r="G1740" s="59"/>
      <c r="H1740" s="187"/>
      <c r="I1740" s="187"/>
      <c r="J1740" s="187"/>
      <c r="K1740" s="187"/>
      <c r="L1740" s="244"/>
      <c r="M1740" s="133"/>
      <c r="N1740" s="59"/>
      <c r="O1740" s="211"/>
      <c r="P1740" s="211"/>
      <c r="Q1740" s="211"/>
      <c r="R1740" s="211"/>
      <c r="S1740" s="188"/>
      <c r="T1740" s="133"/>
      <c r="U1740" s="59"/>
      <c r="V1740" s="211"/>
      <c r="W1740" s="211"/>
      <c r="X1740" s="211"/>
      <c r="Y1740" s="211"/>
      <c r="Z1740" s="211"/>
      <c r="AA1740" s="184"/>
      <c r="AB1740" s="422">
        <f t="shared" si="1132"/>
        <v>1731</v>
      </c>
    </row>
    <row r="1741" spans="1:52" s="2" customFormat="1" ht="15.6">
      <c r="A1741" s="12">
        <f t="shared" si="1131"/>
        <v>1732</v>
      </c>
      <c r="C1741" s="13" t="s">
        <v>378</v>
      </c>
      <c r="D1741" s="14"/>
      <c r="E1741" s="117"/>
      <c r="F1741" s="28"/>
      <c r="G1741" s="28"/>
      <c r="H1741" s="15"/>
      <c r="I1741" s="15"/>
      <c r="J1741" s="15"/>
      <c r="K1741" s="15"/>
      <c r="L1741" s="15"/>
      <c r="M1741" s="133"/>
      <c r="N1741" s="59"/>
      <c r="O1741" s="15"/>
      <c r="P1741" s="15"/>
      <c r="Q1741" s="15"/>
      <c r="R1741" s="15"/>
      <c r="S1741" s="15"/>
      <c r="T1741" s="133"/>
      <c r="U1741" s="59"/>
      <c r="V1741" s="15"/>
      <c r="W1741" s="15"/>
      <c r="X1741" s="15"/>
      <c r="Y1741" s="15"/>
      <c r="Z1741" s="15"/>
      <c r="AA1741" s="363"/>
      <c r="AB1741" s="422">
        <f t="shared" si="1132"/>
        <v>1732</v>
      </c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</row>
    <row r="1742" spans="1:52" customFormat="1" ht="15.6">
      <c r="A1742" s="12">
        <f t="shared" si="1131"/>
        <v>1733</v>
      </c>
      <c r="B1742" s="2"/>
      <c r="C1742" s="248"/>
      <c r="D1742" s="249" t="s">
        <v>907</v>
      </c>
      <c r="E1742" s="163"/>
      <c r="F1742" s="129"/>
      <c r="G1742" s="129"/>
      <c r="H1742" s="187"/>
      <c r="I1742" s="187"/>
      <c r="J1742" s="187"/>
      <c r="K1742" s="187"/>
      <c r="L1742" s="244"/>
      <c r="M1742" s="133"/>
      <c r="N1742" s="59"/>
      <c r="O1742" s="211"/>
      <c r="P1742" s="211"/>
      <c r="Q1742" s="211"/>
      <c r="R1742" s="211"/>
      <c r="S1742" s="188"/>
      <c r="T1742" s="133"/>
      <c r="U1742" s="59"/>
      <c r="V1742" s="211"/>
      <c r="W1742" s="211"/>
      <c r="X1742" s="211"/>
      <c r="Y1742" s="211"/>
      <c r="Z1742" s="211"/>
      <c r="AA1742" s="184"/>
      <c r="AB1742" s="422">
        <f t="shared" si="1132"/>
        <v>1733</v>
      </c>
    </row>
    <row r="1743" spans="1:52" customFormat="1" ht="15.6">
      <c r="A1743" s="12">
        <f t="shared" si="1131"/>
        <v>1734</v>
      </c>
      <c r="B1743" s="2"/>
      <c r="C1743" s="248"/>
      <c r="D1743" s="158" t="s">
        <v>883</v>
      </c>
      <c r="E1743" s="163"/>
      <c r="F1743" s="129"/>
      <c r="G1743" s="129"/>
      <c r="H1743" s="187"/>
      <c r="I1743" s="187"/>
      <c r="J1743" s="187"/>
      <c r="K1743" s="187"/>
      <c r="L1743" s="244"/>
      <c r="M1743" s="133">
        <v>568000</v>
      </c>
      <c r="N1743" s="59"/>
      <c r="O1743" s="211"/>
      <c r="P1743" s="211"/>
      <c r="Q1743" s="211"/>
      <c r="R1743" s="211"/>
      <c r="S1743" s="188"/>
      <c r="T1743" s="133">
        <v>568000</v>
      </c>
      <c r="U1743" s="59"/>
      <c r="V1743" s="211"/>
      <c r="W1743" s="211"/>
      <c r="X1743" s="211"/>
      <c r="Y1743" s="211"/>
      <c r="Z1743" s="211"/>
      <c r="AA1743" s="184"/>
      <c r="AB1743" s="422">
        <f t="shared" si="1132"/>
        <v>1734</v>
      </c>
    </row>
    <row r="1744" spans="1:52" customFormat="1" ht="15.6">
      <c r="A1744" s="12">
        <f t="shared" si="1131"/>
        <v>1735</v>
      </c>
      <c r="B1744" s="2"/>
      <c r="C1744" s="248"/>
      <c r="D1744" s="158" t="s">
        <v>884</v>
      </c>
      <c r="E1744" s="163"/>
      <c r="F1744" s="129">
        <v>2000000</v>
      </c>
      <c r="G1744" s="129"/>
      <c r="H1744" s="187"/>
      <c r="I1744" s="187"/>
      <c r="J1744" s="187"/>
      <c r="K1744" s="187"/>
      <c r="L1744" s="244"/>
      <c r="M1744" s="133">
        <v>2000000</v>
      </c>
      <c r="N1744" s="59"/>
      <c r="O1744" s="211"/>
      <c r="P1744" s="211"/>
      <c r="Q1744" s="211"/>
      <c r="R1744" s="211"/>
      <c r="S1744" s="188"/>
      <c r="T1744" s="133">
        <v>2000000</v>
      </c>
      <c r="U1744" s="59"/>
      <c r="V1744" s="211"/>
      <c r="W1744" s="211"/>
      <c r="X1744" s="211"/>
      <c r="Y1744" s="211"/>
      <c r="Z1744" s="211"/>
      <c r="AA1744" s="184"/>
      <c r="AB1744" s="422">
        <f t="shared" si="1132"/>
        <v>1735</v>
      </c>
    </row>
    <row r="1745" spans="1:28" customFormat="1" ht="15.6">
      <c r="A1745" s="12">
        <f t="shared" si="1131"/>
        <v>1736</v>
      </c>
      <c r="B1745" s="2"/>
      <c r="C1745" s="248"/>
      <c r="D1745" s="158" t="s">
        <v>885</v>
      </c>
      <c r="E1745" s="163"/>
      <c r="F1745" s="129">
        <v>-15513846</v>
      </c>
      <c r="G1745" s="129"/>
      <c r="H1745" s="146"/>
      <c r="I1745" s="146"/>
      <c r="J1745" s="146"/>
      <c r="K1745" s="146"/>
      <c r="L1745" s="244"/>
      <c r="M1745" s="133">
        <v>-7216976</v>
      </c>
      <c r="N1745" s="59"/>
      <c r="O1745" s="211"/>
      <c r="P1745" s="211"/>
      <c r="Q1745" s="211"/>
      <c r="R1745" s="211"/>
      <c r="S1745" s="188"/>
      <c r="T1745" s="133">
        <v>-7216976</v>
      </c>
      <c r="U1745" s="59"/>
      <c r="V1745" s="211"/>
      <c r="W1745" s="211"/>
      <c r="X1745" s="211"/>
      <c r="Y1745" s="211"/>
      <c r="Z1745" s="211"/>
      <c r="AA1745" s="184"/>
      <c r="AB1745" s="422">
        <f t="shared" si="1132"/>
        <v>1736</v>
      </c>
    </row>
    <row r="1746" spans="1:28" customFormat="1" ht="15.6">
      <c r="A1746" s="12">
        <f t="shared" si="1131"/>
        <v>1737</v>
      </c>
      <c r="B1746" s="2"/>
      <c r="C1746" s="248"/>
      <c r="D1746" s="158" t="s">
        <v>886</v>
      </c>
      <c r="E1746" s="163"/>
      <c r="F1746" s="129">
        <v>37638643</v>
      </c>
      <c r="G1746" s="129"/>
      <c r="H1746" s="146"/>
      <c r="I1746" s="146"/>
      <c r="J1746" s="146"/>
      <c r="K1746" s="146"/>
      <c r="L1746" s="244"/>
      <c r="M1746" s="132">
        <v>37638643</v>
      </c>
      <c r="N1746" s="59"/>
      <c r="O1746" s="211"/>
      <c r="P1746" s="211"/>
      <c r="Q1746" s="211"/>
      <c r="R1746" s="211"/>
      <c r="S1746" s="188"/>
      <c r="T1746" s="132">
        <v>37638643</v>
      </c>
      <c r="U1746" s="59"/>
      <c r="V1746" s="211"/>
      <c r="W1746" s="211"/>
      <c r="X1746" s="211"/>
      <c r="Y1746" s="211"/>
      <c r="Z1746" s="211"/>
      <c r="AA1746" s="184"/>
      <c r="AB1746" s="422">
        <f t="shared" si="1132"/>
        <v>1737</v>
      </c>
    </row>
    <row r="1747" spans="1:28" customFormat="1" ht="15.6">
      <c r="A1747" s="12">
        <f t="shared" si="1131"/>
        <v>1738</v>
      </c>
      <c r="B1747" s="2"/>
      <c r="C1747" s="248"/>
      <c r="D1747" s="158" t="s">
        <v>887</v>
      </c>
      <c r="E1747" s="163"/>
      <c r="F1747" s="129">
        <v>-3576409</v>
      </c>
      <c r="G1747" s="129"/>
      <c r="H1747" s="146"/>
      <c r="I1747" s="146"/>
      <c r="J1747" s="146"/>
      <c r="K1747" s="146"/>
      <c r="L1747" s="244"/>
      <c r="M1747" s="132">
        <v>-3576409</v>
      </c>
      <c r="N1747" s="59"/>
      <c r="O1747" s="211"/>
      <c r="P1747" s="211"/>
      <c r="Q1747" s="211"/>
      <c r="R1747" s="211"/>
      <c r="S1747" s="188"/>
      <c r="T1747" s="132">
        <v>-3576409</v>
      </c>
      <c r="U1747" s="59"/>
      <c r="V1747" s="211"/>
      <c r="W1747" s="211"/>
      <c r="X1747" s="211"/>
      <c r="Y1747" s="211"/>
      <c r="Z1747" s="211"/>
      <c r="AA1747" s="184"/>
      <c r="AB1747" s="422">
        <f t="shared" si="1132"/>
        <v>1738</v>
      </c>
    </row>
    <row r="1748" spans="1:28" customFormat="1" ht="15.6">
      <c r="A1748" s="12">
        <f t="shared" si="1131"/>
        <v>1739</v>
      </c>
      <c r="B1748" s="2"/>
      <c r="C1748" s="248"/>
      <c r="D1748" s="158" t="s">
        <v>888</v>
      </c>
      <c r="E1748" s="163"/>
      <c r="F1748" s="129">
        <v>-2150000</v>
      </c>
      <c r="G1748" s="129"/>
      <c r="H1748" s="146"/>
      <c r="I1748" s="146"/>
      <c r="J1748" s="146"/>
      <c r="K1748" s="146"/>
      <c r="L1748" s="244"/>
      <c r="M1748" s="132">
        <v>-2150000</v>
      </c>
      <c r="N1748" s="59"/>
      <c r="O1748" s="211"/>
      <c r="P1748" s="211"/>
      <c r="Q1748" s="211"/>
      <c r="R1748" s="211"/>
      <c r="S1748" s="188"/>
      <c r="T1748" s="132">
        <v>-2150000</v>
      </c>
      <c r="U1748" s="59"/>
      <c r="V1748" s="211"/>
      <c r="W1748" s="211"/>
      <c r="X1748" s="211"/>
      <c r="Y1748" s="211"/>
      <c r="Z1748" s="211"/>
      <c r="AA1748" s="184"/>
      <c r="AB1748" s="422">
        <f t="shared" si="1132"/>
        <v>1739</v>
      </c>
    </row>
    <row r="1749" spans="1:28" customFormat="1" ht="15.6">
      <c r="A1749" s="12">
        <f t="shared" si="1131"/>
        <v>1740</v>
      </c>
      <c r="B1749" s="2"/>
      <c r="C1749" s="248"/>
      <c r="D1749" s="158" t="s">
        <v>889</v>
      </c>
      <c r="E1749" s="163"/>
      <c r="F1749" s="129">
        <v>176121</v>
      </c>
      <c r="G1749" s="129"/>
      <c r="H1749" s="146"/>
      <c r="I1749" s="146"/>
      <c r="J1749" s="146"/>
      <c r="K1749" s="146"/>
      <c r="L1749" s="244"/>
      <c r="M1749" s="132">
        <v>176121</v>
      </c>
      <c r="N1749" s="59"/>
      <c r="O1749" s="211"/>
      <c r="P1749" s="211"/>
      <c r="Q1749" s="211"/>
      <c r="R1749" s="211"/>
      <c r="S1749" s="188"/>
      <c r="T1749" s="132">
        <v>176121</v>
      </c>
      <c r="U1749" s="59"/>
      <c r="V1749" s="211"/>
      <c r="W1749" s="211"/>
      <c r="X1749" s="211"/>
      <c r="Y1749" s="211"/>
      <c r="Z1749" s="211"/>
      <c r="AA1749" s="184"/>
      <c r="AB1749" s="422">
        <f t="shared" si="1132"/>
        <v>1740</v>
      </c>
    </row>
    <row r="1750" spans="1:28" customFormat="1" ht="15.6">
      <c r="A1750" s="12">
        <f t="shared" si="1131"/>
        <v>1741</v>
      </c>
      <c r="B1750" s="2"/>
      <c r="C1750" s="248"/>
      <c r="D1750" s="158" t="s">
        <v>890</v>
      </c>
      <c r="E1750" s="163"/>
      <c r="F1750" s="129">
        <v>70448</v>
      </c>
      <c r="G1750" s="129"/>
      <c r="H1750" s="146"/>
      <c r="I1750" s="146"/>
      <c r="J1750" s="146"/>
      <c r="K1750" s="146"/>
      <c r="L1750" s="244"/>
      <c r="M1750" s="132">
        <v>70448</v>
      </c>
      <c r="N1750" s="59"/>
      <c r="O1750" s="211"/>
      <c r="P1750" s="211"/>
      <c r="Q1750" s="211"/>
      <c r="R1750" s="211"/>
      <c r="S1750" s="188"/>
      <c r="T1750" s="132">
        <v>70448</v>
      </c>
      <c r="U1750" s="59"/>
      <c r="V1750" s="211"/>
      <c r="W1750" s="211"/>
      <c r="X1750" s="211"/>
      <c r="Y1750" s="211"/>
      <c r="Z1750" s="211"/>
      <c r="AA1750" s="184"/>
      <c r="AB1750" s="422">
        <f t="shared" si="1132"/>
        <v>1741</v>
      </c>
    </row>
    <row r="1751" spans="1:28" customFormat="1" ht="15.6">
      <c r="A1751" s="12">
        <f t="shared" si="1131"/>
        <v>1742</v>
      </c>
      <c r="B1751" s="2"/>
      <c r="C1751" s="248"/>
      <c r="D1751" s="158" t="s">
        <v>891</v>
      </c>
      <c r="E1751" s="163"/>
      <c r="F1751" s="129">
        <v>487542</v>
      </c>
      <c r="G1751" s="129"/>
      <c r="H1751" s="146"/>
      <c r="I1751" s="146"/>
      <c r="J1751" s="146"/>
      <c r="K1751" s="146"/>
      <c r="L1751" s="244"/>
      <c r="M1751" s="132">
        <v>487542</v>
      </c>
      <c r="N1751" s="59"/>
      <c r="O1751" s="211"/>
      <c r="P1751" s="211"/>
      <c r="Q1751" s="211"/>
      <c r="R1751" s="211"/>
      <c r="S1751" s="188"/>
      <c r="T1751" s="132">
        <v>487542</v>
      </c>
      <c r="U1751" s="59"/>
      <c r="V1751" s="211"/>
      <c r="W1751" s="211"/>
      <c r="X1751" s="211"/>
      <c r="Y1751" s="211"/>
      <c r="Z1751" s="211"/>
      <c r="AA1751" s="184"/>
      <c r="AB1751" s="422">
        <f t="shared" si="1132"/>
        <v>1742</v>
      </c>
    </row>
    <row r="1752" spans="1:28" customFormat="1" ht="15.6">
      <c r="A1752" s="12">
        <f t="shared" si="1131"/>
        <v>1743</v>
      </c>
      <c r="B1752" s="2"/>
      <c r="C1752" s="248"/>
      <c r="D1752" s="158" t="s">
        <v>892</v>
      </c>
      <c r="E1752" s="163"/>
      <c r="F1752" s="129">
        <v>127734</v>
      </c>
      <c r="G1752" s="129"/>
      <c r="H1752" s="146"/>
      <c r="I1752" s="146"/>
      <c r="J1752" s="146"/>
      <c r="K1752" s="146"/>
      <c r="L1752" s="244"/>
      <c r="M1752" s="132">
        <v>127734</v>
      </c>
      <c r="N1752" s="59"/>
      <c r="O1752" s="211"/>
      <c r="P1752" s="211"/>
      <c r="Q1752" s="211"/>
      <c r="R1752" s="211"/>
      <c r="S1752" s="188"/>
      <c r="T1752" s="132">
        <v>127734</v>
      </c>
      <c r="U1752" s="59"/>
      <c r="V1752" s="211"/>
      <c r="W1752" s="211"/>
      <c r="X1752" s="211"/>
      <c r="Y1752" s="211"/>
      <c r="Z1752" s="211"/>
      <c r="AA1752" s="184"/>
      <c r="AB1752" s="422">
        <f t="shared" si="1132"/>
        <v>1743</v>
      </c>
    </row>
    <row r="1753" spans="1:28" customFormat="1" ht="15.6">
      <c r="A1753" s="12">
        <f t="shared" si="1131"/>
        <v>1744</v>
      </c>
      <c r="B1753" s="2"/>
      <c r="C1753" s="248"/>
      <c r="D1753" s="158" t="s">
        <v>893</v>
      </c>
      <c r="E1753" s="163"/>
      <c r="F1753" s="129">
        <v>216507</v>
      </c>
      <c r="G1753" s="129"/>
      <c r="H1753" s="146"/>
      <c r="I1753" s="146"/>
      <c r="J1753" s="146"/>
      <c r="K1753" s="146"/>
      <c r="L1753" s="244"/>
      <c r="M1753" s="132">
        <v>216507</v>
      </c>
      <c r="N1753" s="59"/>
      <c r="O1753" s="211"/>
      <c r="P1753" s="211"/>
      <c r="Q1753" s="211"/>
      <c r="R1753" s="211"/>
      <c r="S1753" s="188"/>
      <c r="T1753" s="132">
        <v>216507</v>
      </c>
      <c r="U1753" s="59"/>
      <c r="V1753" s="211"/>
      <c r="W1753" s="211"/>
      <c r="X1753" s="211"/>
      <c r="Y1753" s="211"/>
      <c r="Z1753" s="211"/>
      <c r="AA1753" s="184"/>
      <c r="AB1753" s="422">
        <f t="shared" si="1132"/>
        <v>1744</v>
      </c>
    </row>
    <row r="1754" spans="1:28" customFormat="1" ht="15.6">
      <c r="A1754" s="12">
        <f t="shared" si="1131"/>
        <v>1745</v>
      </c>
      <c r="B1754" s="2"/>
      <c r="C1754" s="248"/>
      <c r="D1754" s="158" t="s">
        <v>894</v>
      </c>
      <c r="E1754" s="163"/>
      <c r="F1754" s="129">
        <v>250000</v>
      </c>
      <c r="G1754" s="129"/>
      <c r="H1754" s="146"/>
      <c r="I1754" s="146"/>
      <c r="J1754" s="146"/>
      <c r="K1754" s="146"/>
      <c r="L1754" s="244"/>
      <c r="M1754" s="133">
        <v>1840000</v>
      </c>
      <c r="N1754" s="59"/>
      <c r="O1754" s="211"/>
      <c r="P1754" s="211"/>
      <c r="Q1754" s="211"/>
      <c r="R1754" s="211"/>
      <c r="S1754" s="188"/>
      <c r="T1754" s="133">
        <v>1840000</v>
      </c>
      <c r="U1754" s="59"/>
      <c r="V1754" s="211"/>
      <c r="W1754" s="211"/>
      <c r="X1754" s="211"/>
      <c r="Y1754" s="211"/>
      <c r="Z1754" s="211"/>
      <c r="AA1754" s="184"/>
      <c r="AB1754" s="422">
        <f t="shared" si="1132"/>
        <v>1745</v>
      </c>
    </row>
    <row r="1755" spans="1:28" customFormat="1" ht="15.6">
      <c r="A1755" s="12">
        <f t="shared" si="1131"/>
        <v>1746</v>
      </c>
      <c r="B1755" s="2"/>
      <c r="C1755" s="248"/>
      <c r="D1755" s="158" t="s">
        <v>895</v>
      </c>
      <c r="E1755" s="163"/>
      <c r="F1755" s="129">
        <v>7000000</v>
      </c>
      <c r="G1755" s="129"/>
      <c r="H1755" s="146"/>
      <c r="I1755" s="146"/>
      <c r="J1755" s="146"/>
      <c r="K1755" s="146"/>
      <c r="L1755" s="244"/>
      <c r="M1755" s="132">
        <f>57916+7000000</f>
        <v>7057916</v>
      </c>
      <c r="N1755" s="59"/>
      <c r="O1755" s="211"/>
      <c r="P1755" s="211"/>
      <c r="Q1755" s="211"/>
      <c r="R1755" s="211"/>
      <c r="S1755" s="188"/>
      <c r="T1755" s="132">
        <f>57916+7000000</f>
        <v>7057916</v>
      </c>
      <c r="U1755" s="59"/>
      <c r="V1755" s="211"/>
      <c r="W1755" s="211"/>
      <c r="X1755" s="211"/>
      <c r="Y1755" s="211"/>
      <c r="Z1755" s="211"/>
      <c r="AA1755" s="184"/>
      <c r="AB1755" s="422">
        <f t="shared" si="1132"/>
        <v>1746</v>
      </c>
    </row>
    <row r="1756" spans="1:28" customFormat="1" ht="15.6">
      <c r="A1756" s="12">
        <f t="shared" si="1131"/>
        <v>1747</v>
      </c>
      <c r="B1756" s="2"/>
      <c r="C1756" s="248"/>
      <c r="D1756" s="158" t="s">
        <v>896</v>
      </c>
      <c r="E1756" s="163"/>
      <c r="F1756" s="129">
        <v>56100</v>
      </c>
      <c r="G1756" s="129"/>
      <c r="H1756" s="146"/>
      <c r="I1756" s="146"/>
      <c r="J1756" s="146"/>
      <c r="K1756" s="146"/>
      <c r="L1756" s="244"/>
      <c r="M1756" s="132">
        <v>56100</v>
      </c>
      <c r="N1756" s="59"/>
      <c r="O1756" s="211"/>
      <c r="P1756" s="211"/>
      <c r="Q1756" s="211"/>
      <c r="R1756" s="211"/>
      <c r="S1756" s="188"/>
      <c r="T1756" s="132">
        <v>56100</v>
      </c>
      <c r="U1756" s="59"/>
      <c r="V1756" s="211"/>
      <c r="W1756" s="211"/>
      <c r="X1756" s="211"/>
      <c r="Y1756" s="211"/>
      <c r="Z1756" s="211"/>
      <c r="AA1756" s="184"/>
      <c r="AB1756" s="422">
        <f t="shared" si="1132"/>
        <v>1747</v>
      </c>
    </row>
    <row r="1757" spans="1:28" customFormat="1" ht="15.6">
      <c r="A1757" s="12">
        <f t="shared" si="1131"/>
        <v>1748</v>
      </c>
      <c r="B1757" s="2"/>
      <c r="C1757" s="248"/>
      <c r="D1757" s="158" t="s">
        <v>897</v>
      </c>
      <c r="E1757" s="163"/>
      <c r="F1757" s="129">
        <v>1000000</v>
      </c>
      <c r="G1757" s="129"/>
      <c r="H1757" s="146"/>
      <c r="I1757" s="146"/>
      <c r="J1757" s="146"/>
      <c r="K1757" s="146"/>
      <c r="L1757" s="244"/>
      <c r="M1757" s="132">
        <v>1000000</v>
      </c>
      <c r="N1757" s="59"/>
      <c r="O1757" s="211"/>
      <c r="P1757" s="211"/>
      <c r="Q1757" s="211"/>
      <c r="R1757" s="211"/>
      <c r="S1757" s="188"/>
      <c r="T1757" s="132">
        <v>1000000</v>
      </c>
      <c r="U1757" s="59"/>
      <c r="V1757" s="211"/>
      <c r="W1757" s="211"/>
      <c r="X1757" s="211"/>
      <c r="Y1757" s="211"/>
      <c r="Z1757" s="211"/>
      <c r="AA1757" s="184"/>
      <c r="AB1757" s="422">
        <f t="shared" si="1132"/>
        <v>1748</v>
      </c>
    </row>
    <row r="1758" spans="1:28" customFormat="1" ht="15.6">
      <c r="A1758" s="12">
        <f t="shared" si="1131"/>
        <v>1749</v>
      </c>
      <c r="B1758" s="2"/>
      <c r="C1758" s="248"/>
      <c r="D1758" s="158" t="s">
        <v>898</v>
      </c>
      <c r="E1758" s="163"/>
      <c r="F1758" s="129">
        <v>5532200</v>
      </c>
      <c r="G1758" s="129"/>
      <c r="H1758" s="146"/>
      <c r="I1758" s="146"/>
      <c r="J1758" s="146"/>
      <c r="K1758" s="146"/>
      <c r="L1758" s="244"/>
      <c r="M1758" s="132">
        <v>5532200</v>
      </c>
      <c r="N1758" s="59"/>
      <c r="O1758" s="211"/>
      <c r="P1758" s="211"/>
      <c r="Q1758" s="211"/>
      <c r="R1758" s="211"/>
      <c r="S1758" s="188"/>
      <c r="T1758" s="132">
        <v>5532200</v>
      </c>
      <c r="U1758" s="59"/>
      <c r="V1758" s="211"/>
      <c r="W1758" s="211"/>
      <c r="X1758" s="211"/>
      <c r="Y1758" s="211"/>
      <c r="Z1758" s="211"/>
      <c r="AA1758" s="184"/>
      <c r="AB1758" s="422">
        <f t="shared" si="1132"/>
        <v>1749</v>
      </c>
    </row>
    <row r="1759" spans="1:28" customFormat="1" ht="15.6">
      <c r="A1759" s="12">
        <f t="shared" si="1131"/>
        <v>1750</v>
      </c>
      <c r="B1759" s="2"/>
      <c r="C1759" s="248"/>
      <c r="D1759" s="158" t="s">
        <v>899</v>
      </c>
      <c r="E1759" s="163"/>
      <c r="F1759" s="129">
        <v>15064305</v>
      </c>
      <c r="G1759" s="129"/>
      <c r="H1759" s="146"/>
      <c r="I1759" s="146"/>
      <c r="J1759" s="146"/>
      <c r="K1759" s="146"/>
      <c r="L1759" s="244"/>
      <c r="M1759" s="132">
        <v>15064305</v>
      </c>
      <c r="N1759" s="59"/>
      <c r="O1759" s="211"/>
      <c r="P1759" s="211"/>
      <c r="Q1759" s="211"/>
      <c r="R1759" s="211"/>
      <c r="S1759" s="188"/>
      <c r="T1759" s="132">
        <v>15064305</v>
      </c>
      <c r="U1759" s="59"/>
      <c r="V1759" s="211"/>
      <c r="W1759" s="211"/>
      <c r="X1759" s="211"/>
      <c r="Y1759" s="211"/>
      <c r="Z1759" s="211"/>
      <c r="AA1759" s="184"/>
      <c r="AB1759" s="422">
        <f t="shared" si="1132"/>
        <v>1750</v>
      </c>
    </row>
    <row r="1760" spans="1:28" customFormat="1" ht="15.6">
      <c r="A1760" s="12">
        <f t="shared" si="1131"/>
        <v>1751</v>
      </c>
      <c r="B1760" s="2"/>
      <c r="C1760" s="248"/>
      <c r="D1760" s="158" t="s">
        <v>499</v>
      </c>
      <c r="E1760" s="163"/>
      <c r="F1760" s="129"/>
      <c r="G1760" s="129"/>
      <c r="H1760" s="146"/>
      <c r="I1760" s="146"/>
      <c r="J1760" s="146"/>
      <c r="K1760" s="146"/>
      <c r="L1760" s="244"/>
      <c r="M1760" s="132">
        <v>4255165</v>
      </c>
      <c r="N1760" s="59"/>
      <c r="O1760" s="211"/>
      <c r="P1760" s="211"/>
      <c r="Q1760" s="211"/>
      <c r="R1760" s="211"/>
      <c r="S1760" s="188"/>
      <c r="T1760" s="132">
        <v>4255165</v>
      </c>
      <c r="U1760" s="59"/>
      <c r="V1760" s="211"/>
      <c r="W1760" s="211"/>
      <c r="X1760" s="211"/>
      <c r="Y1760" s="211"/>
      <c r="Z1760" s="211"/>
      <c r="AA1760" s="184"/>
      <c r="AB1760" s="422">
        <f t="shared" si="1132"/>
        <v>1751</v>
      </c>
    </row>
    <row r="1761" spans="1:52" customFormat="1" ht="15.6">
      <c r="A1761" s="12">
        <f t="shared" si="1131"/>
        <v>1752</v>
      </c>
      <c r="B1761" s="2"/>
      <c r="C1761" s="248"/>
      <c r="D1761" s="158" t="s">
        <v>900</v>
      </c>
      <c r="E1761" s="163"/>
      <c r="F1761" s="129"/>
      <c r="G1761" s="129"/>
      <c r="H1761" s="146"/>
      <c r="I1761" s="146"/>
      <c r="J1761" s="146"/>
      <c r="K1761" s="146"/>
      <c r="L1761" s="244"/>
      <c r="M1761" s="132">
        <v>100000</v>
      </c>
      <c r="N1761" s="59"/>
      <c r="O1761" s="211"/>
      <c r="P1761" s="211"/>
      <c r="Q1761" s="211"/>
      <c r="R1761" s="211"/>
      <c r="S1761" s="188"/>
      <c r="T1761" s="132">
        <v>100000</v>
      </c>
      <c r="U1761" s="59"/>
      <c r="V1761" s="211"/>
      <c r="W1761" s="211"/>
      <c r="X1761" s="211"/>
      <c r="Y1761" s="211"/>
      <c r="Z1761" s="211"/>
      <c r="AA1761" s="184"/>
      <c r="AB1761" s="422">
        <f t="shared" si="1132"/>
        <v>1752</v>
      </c>
    </row>
    <row r="1762" spans="1:52" customFormat="1" ht="15.6">
      <c r="A1762" s="12">
        <f t="shared" si="1131"/>
        <v>1753</v>
      </c>
      <c r="B1762" s="2"/>
      <c r="C1762" s="248"/>
      <c r="D1762" s="158" t="s">
        <v>901</v>
      </c>
      <c r="E1762" s="163"/>
      <c r="F1762" s="129"/>
      <c r="G1762" s="129"/>
      <c r="H1762" s="146"/>
      <c r="I1762" s="146"/>
      <c r="J1762" s="146"/>
      <c r="K1762" s="146"/>
      <c r="L1762" s="244"/>
      <c r="M1762" s="132">
        <v>250000</v>
      </c>
      <c r="N1762" s="59"/>
      <c r="O1762" s="211"/>
      <c r="P1762" s="211"/>
      <c r="Q1762" s="211"/>
      <c r="R1762" s="211"/>
      <c r="S1762" s="188"/>
      <c r="T1762" s="132">
        <v>250000</v>
      </c>
      <c r="U1762" s="59"/>
      <c r="V1762" s="211"/>
      <c r="W1762" s="211"/>
      <c r="X1762" s="211"/>
      <c r="Y1762" s="211"/>
      <c r="Z1762" s="211"/>
      <c r="AA1762" s="184"/>
      <c r="AB1762" s="422">
        <f t="shared" si="1132"/>
        <v>1753</v>
      </c>
    </row>
    <row r="1763" spans="1:52" customFormat="1" ht="15.6">
      <c r="A1763" s="12">
        <f t="shared" si="1131"/>
        <v>1754</v>
      </c>
      <c r="B1763" s="2"/>
      <c r="C1763" s="248"/>
      <c r="D1763" s="158" t="s">
        <v>902</v>
      </c>
      <c r="E1763" s="163"/>
      <c r="F1763" s="129"/>
      <c r="G1763" s="129"/>
      <c r="H1763" s="146"/>
      <c r="I1763" s="146"/>
      <c r="J1763" s="146"/>
      <c r="K1763" s="146"/>
      <c r="L1763" s="244"/>
      <c r="M1763" s="132">
        <v>500000</v>
      </c>
      <c r="N1763" s="59"/>
      <c r="O1763" s="211"/>
      <c r="P1763" s="211"/>
      <c r="Q1763" s="211"/>
      <c r="R1763" s="211"/>
      <c r="S1763" s="188"/>
      <c r="T1763" s="132">
        <v>500000</v>
      </c>
      <c r="U1763" s="59"/>
      <c r="V1763" s="211"/>
      <c r="W1763" s="211"/>
      <c r="X1763" s="211"/>
      <c r="Y1763" s="211"/>
      <c r="Z1763" s="211"/>
      <c r="AA1763" s="184"/>
      <c r="AB1763" s="422">
        <f t="shared" si="1132"/>
        <v>1754</v>
      </c>
    </row>
    <row r="1764" spans="1:52" customFormat="1" ht="15.6">
      <c r="A1764" s="12">
        <f t="shared" si="1131"/>
        <v>1755</v>
      </c>
      <c r="B1764" s="2"/>
      <c r="C1764" s="248"/>
      <c r="D1764" s="158" t="s">
        <v>903</v>
      </c>
      <c r="E1764" s="163"/>
      <c r="F1764" s="129"/>
      <c r="G1764" s="129"/>
      <c r="H1764" s="146"/>
      <c r="I1764" s="146"/>
      <c r="J1764" s="146"/>
      <c r="K1764" s="146"/>
      <c r="L1764" s="244"/>
      <c r="M1764" s="132">
        <v>1749794</v>
      </c>
      <c r="N1764" s="59"/>
      <c r="O1764" s="211"/>
      <c r="P1764" s="211"/>
      <c r="Q1764" s="211"/>
      <c r="R1764" s="211"/>
      <c r="S1764" s="188"/>
      <c r="T1764" s="132">
        <v>1749794</v>
      </c>
      <c r="U1764" s="59"/>
      <c r="V1764" s="211"/>
      <c r="W1764" s="211"/>
      <c r="X1764" s="211"/>
      <c r="Y1764" s="211"/>
      <c r="Z1764" s="211"/>
      <c r="AA1764" s="184"/>
      <c r="AB1764" s="422">
        <f t="shared" si="1132"/>
        <v>1755</v>
      </c>
    </row>
    <row r="1765" spans="1:52" customFormat="1" ht="15.6">
      <c r="A1765" s="12">
        <f t="shared" si="1131"/>
        <v>1756</v>
      </c>
      <c r="B1765" s="2"/>
      <c r="C1765" s="248"/>
      <c r="D1765" s="158" t="s">
        <v>904</v>
      </c>
      <c r="E1765" s="163"/>
      <c r="F1765" s="129"/>
      <c r="G1765" s="129"/>
      <c r="H1765" s="146"/>
      <c r="I1765" s="146"/>
      <c r="J1765" s="146"/>
      <c r="K1765" s="146"/>
      <c r="L1765" s="244"/>
      <c r="M1765" s="132">
        <v>90910</v>
      </c>
      <c r="N1765" s="59"/>
      <c r="O1765" s="211"/>
      <c r="P1765" s="211"/>
      <c r="Q1765" s="211"/>
      <c r="R1765" s="211"/>
      <c r="S1765" s="188"/>
      <c r="T1765" s="132">
        <v>90910</v>
      </c>
      <c r="U1765" s="59"/>
      <c r="V1765" s="211"/>
      <c r="W1765" s="211"/>
      <c r="X1765" s="211"/>
      <c r="Y1765" s="211"/>
      <c r="Z1765" s="211"/>
      <c r="AA1765" s="184"/>
      <c r="AB1765" s="422">
        <f t="shared" si="1132"/>
        <v>1756</v>
      </c>
    </row>
    <row r="1766" spans="1:52" customFormat="1" ht="15.6">
      <c r="A1766" s="12">
        <f t="shared" si="1131"/>
        <v>1757</v>
      </c>
      <c r="B1766" s="2"/>
      <c r="C1766" s="248"/>
      <c r="D1766" s="158" t="s">
        <v>905</v>
      </c>
      <c r="E1766" s="163"/>
      <c r="F1766" s="129"/>
      <c r="G1766" s="129"/>
      <c r="H1766" s="146"/>
      <c r="I1766" s="146"/>
      <c r="J1766" s="146"/>
      <c r="K1766" s="146"/>
      <c r="L1766" s="244"/>
      <c r="M1766" s="132">
        <v>3000000</v>
      </c>
      <c r="N1766" s="59"/>
      <c r="O1766" s="211"/>
      <c r="P1766" s="211"/>
      <c r="Q1766" s="211"/>
      <c r="R1766" s="211"/>
      <c r="S1766" s="188"/>
      <c r="T1766" s="132">
        <v>3000000</v>
      </c>
      <c r="U1766" s="59"/>
      <c r="V1766" s="211"/>
      <c r="W1766" s="211"/>
      <c r="X1766" s="211"/>
      <c r="Y1766" s="211"/>
      <c r="Z1766" s="211"/>
      <c r="AA1766" s="184"/>
      <c r="AB1766" s="422">
        <f t="shared" si="1132"/>
        <v>1757</v>
      </c>
    </row>
    <row r="1767" spans="1:52" customFormat="1" ht="15.6">
      <c r="A1767" s="12">
        <f t="shared" si="1131"/>
        <v>1758</v>
      </c>
      <c r="B1767" s="2"/>
      <c r="C1767" s="248"/>
      <c r="D1767" s="158" t="s">
        <v>906</v>
      </c>
      <c r="E1767" s="163"/>
      <c r="F1767" s="129"/>
      <c r="G1767" s="129"/>
      <c r="H1767" s="146"/>
      <c r="I1767" s="146"/>
      <c r="J1767" s="146"/>
      <c r="K1767" s="146"/>
      <c r="L1767" s="244"/>
      <c r="M1767" s="132">
        <v>200000</v>
      </c>
      <c r="N1767" s="59"/>
      <c r="O1767" s="211"/>
      <c r="P1767" s="211"/>
      <c r="Q1767" s="211"/>
      <c r="R1767" s="211"/>
      <c r="S1767" s="188"/>
      <c r="T1767" s="132">
        <v>200000</v>
      </c>
      <c r="U1767" s="59"/>
      <c r="V1767" s="211"/>
      <c r="W1767" s="211"/>
      <c r="X1767" s="211"/>
      <c r="Y1767" s="211"/>
      <c r="Z1767" s="211"/>
      <c r="AA1767" s="184"/>
      <c r="AB1767" s="422">
        <f t="shared" si="1132"/>
        <v>1758</v>
      </c>
    </row>
    <row r="1768" spans="1:52" s="1" customFormat="1">
      <c r="A1768" s="12">
        <f t="shared" si="1131"/>
        <v>1759</v>
      </c>
      <c r="B1768" s="7"/>
      <c r="C1768" s="7"/>
      <c r="D1768" s="21"/>
      <c r="E1768" s="304"/>
      <c r="F1768" s="84"/>
      <c r="G1768" s="28"/>
      <c r="H1768" s="15"/>
      <c r="I1768" s="15"/>
      <c r="J1768" s="15"/>
      <c r="K1768" s="15"/>
      <c r="L1768" s="15"/>
      <c r="M1768" s="133"/>
      <c r="N1768" s="28"/>
      <c r="O1768" s="15"/>
      <c r="P1768" s="15"/>
      <c r="Q1768" s="15"/>
      <c r="R1768" s="15"/>
      <c r="S1768" s="15"/>
      <c r="T1768" s="551"/>
      <c r="U1768" s="28"/>
      <c r="V1768" s="15"/>
      <c r="W1768" s="15"/>
      <c r="X1768" s="15"/>
      <c r="Y1768" s="15"/>
      <c r="Z1768" s="15"/>
      <c r="AA1768" s="363"/>
      <c r="AB1768" s="422">
        <f t="shared" si="1132"/>
        <v>1759</v>
      </c>
    </row>
    <row r="1769" spans="1:52" ht="15.6" thickBot="1">
      <c r="A1769" s="12">
        <f t="shared" si="1131"/>
        <v>1760</v>
      </c>
      <c r="B1769" s="4"/>
      <c r="C1769" s="4"/>
      <c r="D1769" s="251" t="s">
        <v>384</v>
      </c>
      <c r="E1769" s="304"/>
      <c r="F1769" s="38">
        <f>SUM(F1741:F1768)</f>
        <v>48379345</v>
      </c>
      <c r="G1769" s="28"/>
      <c r="M1769" s="133">
        <f>SUM(M1741:M1768)</f>
        <v>69038000</v>
      </c>
      <c r="N1769" s="28"/>
      <c r="T1769" s="550">
        <f>SUM(T1741:T1768)</f>
        <v>69038000</v>
      </c>
      <c r="U1769" s="28"/>
      <c r="AA1769" s="363"/>
      <c r="AB1769" s="422">
        <f t="shared" si="1132"/>
        <v>1760</v>
      </c>
    </row>
    <row r="1770" spans="1:52" s="1" customFormat="1" ht="15.6" thickTop="1">
      <c r="A1770" s="12">
        <f t="shared" si="1131"/>
        <v>1761</v>
      </c>
      <c r="B1770" s="7"/>
      <c r="C1770" s="7"/>
      <c r="D1770" s="14"/>
      <c r="E1770" s="117"/>
      <c r="F1770" s="28"/>
      <c r="G1770" s="28"/>
      <c r="H1770" s="15"/>
      <c r="I1770" s="15"/>
      <c r="J1770" s="15"/>
      <c r="K1770" s="15"/>
      <c r="L1770" s="15"/>
      <c r="M1770" s="133"/>
      <c r="N1770" s="28"/>
      <c r="O1770" s="15"/>
      <c r="P1770" s="15"/>
      <c r="Q1770" s="15"/>
      <c r="R1770" s="15"/>
      <c r="S1770" s="15"/>
      <c r="T1770" s="133"/>
      <c r="U1770" s="28"/>
      <c r="V1770" s="15"/>
      <c r="W1770" s="15"/>
      <c r="X1770" s="15"/>
      <c r="Y1770" s="15"/>
      <c r="Z1770" s="15"/>
      <c r="AA1770" s="363"/>
      <c r="AB1770" s="422">
        <f t="shared" si="1132"/>
        <v>1761</v>
      </c>
    </row>
    <row r="1771" spans="1:52" customFormat="1" ht="15.6">
      <c r="A1771" s="12">
        <f t="shared" si="1131"/>
        <v>1762</v>
      </c>
      <c r="B1771" s="2"/>
      <c r="C1771" s="150" t="s">
        <v>908</v>
      </c>
      <c r="E1771" s="163"/>
      <c r="F1771" s="129">
        <f>F1739-F1732-F1769</f>
        <v>20658655</v>
      </c>
      <c r="G1771" s="129"/>
      <c r="H1771" s="146"/>
      <c r="I1771" s="146"/>
      <c r="J1771" s="146"/>
      <c r="K1771" s="146"/>
      <c r="L1771" s="244"/>
      <c r="M1771" s="132">
        <f>M1739-M1732-M1769</f>
        <v>0</v>
      </c>
      <c r="N1771" s="59"/>
      <c r="O1771" s="211"/>
      <c r="P1771" s="211"/>
      <c r="Q1771" s="211"/>
      <c r="R1771" s="211"/>
      <c r="S1771" s="188"/>
      <c r="T1771" s="132">
        <f>T1740-T1733-T1770</f>
        <v>0</v>
      </c>
      <c r="U1771" s="59"/>
      <c r="V1771" s="211"/>
      <c r="W1771" s="211"/>
      <c r="X1771" s="211"/>
      <c r="Y1771" s="211"/>
      <c r="Z1771" s="211"/>
      <c r="AA1771" s="184"/>
      <c r="AB1771" s="422">
        <f t="shared" si="1132"/>
        <v>1762</v>
      </c>
    </row>
    <row r="1772" spans="1:52" s="76" customFormat="1">
      <c r="A1772" s="12">
        <f t="shared" si="1131"/>
        <v>1763</v>
      </c>
      <c r="B1772" s="13"/>
      <c r="C1772" s="13"/>
      <c r="D1772" s="54"/>
      <c r="E1772" s="117"/>
      <c r="F1772" s="28"/>
      <c r="G1772" s="28"/>
      <c r="H1772" s="15"/>
      <c r="I1772" s="15"/>
      <c r="J1772" s="15"/>
      <c r="K1772" s="15"/>
      <c r="L1772" s="15"/>
      <c r="M1772" s="133"/>
      <c r="N1772" s="28"/>
      <c r="O1772" s="15"/>
      <c r="P1772" s="15"/>
      <c r="Q1772" s="15"/>
      <c r="R1772" s="15"/>
      <c r="S1772" s="15"/>
      <c r="T1772" s="133"/>
      <c r="U1772" s="28"/>
      <c r="V1772" s="15"/>
      <c r="W1772" s="15"/>
      <c r="X1772" s="15"/>
      <c r="Y1772" s="15"/>
      <c r="Z1772" s="15"/>
      <c r="AA1772" s="363"/>
      <c r="AB1772" s="422">
        <f t="shared" si="1132"/>
        <v>1763</v>
      </c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</row>
    <row r="1773" spans="1:52" customFormat="1" ht="15.6">
      <c r="A1773" s="12">
        <f t="shared" si="1131"/>
        <v>1764</v>
      </c>
      <c r="B1773" s="2"/>
      <c r="C1773" s="248"/>
      <c r="D1773" s="249" t="s">
        <v>909</v>
      </c>
      <c r="E1773" s="163"/>
      <c r="F1773" s="129"/>
      <c r="G1773" s="129"/>
      <c r="H1773" s="146"/>
      <c r="I1773" s="146"/>
      <c r="J1773" s="146"/>
      <c r="K1773" s="146"/>
      <c r="L1773" s="244"/>
      <c r="M1773" s="133"/>
      <c r="N1773" s="59"/>
      <c r="O1773" s="211"/>
      <c r="P1773" s="211"/>
      <c r="Q1773" s="211"/>
      <c r="R1773" s="211"/>
      <c r="S1773" s="188"/>
      <c r="T1773" s="133"/>
      <c r="U1773" s="59"/>
      <c r="V1773" s="211"/>
      <c r="W1773" s="211"/>
      <c r="X1773" s="211"/>
      <c r="Y1773" s="211"/>
      <c r="Z1773" s="211"/>
      <c r="AA1773" s="184"/>
      <c r="AB1773" s="422">
        <f t="shared" si="1132"/>
        <v>1764</v>
      </c>
    </row>
    <row r="1774" spans="1:52" customFormat="1">
      <c r="A1774" s="12">
        <f t="shared" si="1131"/>
        <v>1765</v>
      </c>
      <c r="B1774" s="2"/>
      <c r="C1774" s="248"/>
      <c r="D1774" s="158" t="s">
        <v>910</v>
      </c>
      <c r="E1774" s="163"/>
      <c r="F1774" s="129">
        <v>30547200</v>
      </c>
      <c r="G1774" s="129"/>
      <c r="H1774" s="146"/>
      <c r="I1774" s="146"/>
      <c r="J1774" s="146"/>
      <c r="K1774" s="146"/>
      <c r="L1774" s="244"/>
      <c r="M1774" s="133">
        <v>26547200</v>
      </c>
      <c r="N1774" s="28"/>
      <c r="O1774" s="211"/>
      <c r="P1774" s="211"/>
      <c r="Q1774" s="211"/>
      <c r="R1774" s="211"/>
      <c r="S1774" s="188"/>
      <c r="T1774" s="133">
        <v>26547200</v>
      </c>
      <c r="U1774" s="28"/>
      <c r="V1774" s="211"/>
      <c r="W1774" s="211"/>
      <c r="X1774" s="211"/>
      <c r="Y1774" s="211"/>
      <c r="Z1774" s="211"/>
      <c r="AA1774" s="184"/>
      <c r="AB1774" s="422">
        <f t="shared" si="1132"/>
        <v>1765</v>
      </c>
    </row>
    <row r="1775" spans="1:52" customFormat="1" ht="15.6">
      <c r="A1775" s="12">
        <f t="shared" si="1131"/>
        <v>1766</v>
      </c>
      <c r="B1775" s="2"/>
      <c r="C1775" s="248"/>
      <c r="D1775" s="158" t="s">
        <v>911</v>
      </c>
      <c r="E1775" s="210"/>
      <c r="F1775" s="28"/>
      <c r="G1775" s="59"/>
      <c r="H1775" s="146"/>
      <c r="I1775" s="146"/>
      <c r="J1775" s="146"/>
      <c r="K1775" s="146"/>
      <c r="L1775" s="244"/>
      <c r="M1775" s="133">
        <v>700000</v>
      </c>
      <c r="N1775" s="59"/>
      <c r="O1775" s="211"/>
      <c r="P1775" s="211"/>
      <c r="Q1775" s="211"/>
      <c r="R1775" s="211"/>
      <c r="S1775" s="188"/>
      <c r="T1775" s="133">
        <v>700000</v>
      </c>
      <c r="U1775" s="59"/>
      <c r="V1775" s="211"/>
      <c r="W1775" s="211"/>
      <c r="X1775" s="211"/>
      <c r="Y1775" s="211"/>
      <c r="Z1775" s="211"/>
      <c r="AA1775" s="184"/>
      <c r="AB1775" s="422">
        <f t="shared" si="1132"/>
        <v>1766</v>
      </c>
    </row>
    <row r="1776" spans="1:52" customFormat="1">
      <c r="A1776" s="12">
        <f t="shared" si="1131"/>
        <v>1767</v>
      </c>
      <c r="B1776" s="2"/>
      <c r="C1776" s="248"/>
      <c r="D1776" s="158" t="s">
        <v>912</v>
      </c>
      <c r="E1776" s="210"/>
      <c r="F1776" s="28"/>
      <c r="G1776" s="250"/>
      <c r="H1776" s="250"/>
      <c r="I1776" s="250"/>
      <c r="J1776" s="250"/>
      <c r="K1776" s="250"/>
      <c r="L1776" s="244"/>
      <c r="M1776" s="133">
        <v>1000000</v>
      </c>
      <c r="N1776" s="2"/>
      <c r="O1776" s="2"/>
      <c r="P1776" s="2"/>
      <c r="Q1776" s="2"/>
      <c r="R1776" s="2"/>
      <c r="S1776" s="188"/>
      <c r="T1776" s="133">
        <v>1000000</v>
      </c>
      <c r="U1776" s="2"/>
      <c r="V1776" s="2"/>
      <c r="W1776" s="2"/>
      <c r="X1776" s="2"/>
      <c r="Y1776" s="2"/>
      <c r="Z1776" s="2"/>
      <c r="AA1776" s="184"/>
      <c r="AB1776" s="422">
        <f t="shared" si="1132"/>
        <v>1767</v>
      </c>
    </row>
    <row r="1777" spans="1:54" customFormat="1">
      <c r="A1777" s="12">
        <f t="shared" si="1131"/>
        <v>1768</v>
      </c>
      <c r="B1777" s="2"/>
      <c r="C1777" s="248"/>
      <c r="D1777" s="158" t="s">
        <v>913</v>
      </c>
      <c r="E1777" s="210"/>
      <c r="F1777" s="28"/>
      <c r="G1777" s="250"/>
      <c r="H1777" s="250"/>
      <c r="I1777" s="250"/>
      <c r="J1777" s="250"/>
      <c r="K1777" s="250"/>
      <c r="L1777" s="244"/>
      <c r="M1777" s="133">
        <v>3000000</v>
      </c>
      <c r="N1777" s="2"/>
      <c r="O1777" s="2"/>
      <c r="P1777" s="2"/>
      <c r="Q1777" s="2"/>
      <c r="R1777" s="2"/>
      <c r="S1777" s="188"/>
      <c r="T1777" s="133">
        <v>3000000</v>
      </c>
      <c r="U1777" s="2"/>
      <c r="V1777" s="2"/>
      <c r="W1777" s="2"/>
      <c r="X1777" s="2"/>
      <c r="Y1777" s="2"/>
      <c r="Z1777" s="2"/>
      <c r="AA1777" s="184"/>
      <c r="AB1777" s="422">
        <f t="shared" si="1132"/>
        <v>1768</v>
      </c>
    </row>
    <row r="1778" spans="1:54" customFormat="1">
      <c r="A1778" s="12">
        <f t="shared" si="1131"/>
        <v>1769</v>
      </c>
      <c r="B1778" s="2"/>
      <c r="C1778" s="248"/>
      <c r="D1778" s="152"/>
      <c r="E1778" s="210"/>
      <c r="F1778" s="28"/>
      <c r="G1778" s="250"/>
      <c r="H1778" s="250"/>
      <c r="I1778" s="250"/>
      <c r="J1778" s="250"/>
      <c r="K1778" s="250"/>
      <c r="L1778" s="244"/>
      <c r="M1778" s="133"/>
      <c r="N1778" s="2"/>
      <c r="O1778" s="2"/>
      <c r="P1778" s="2"/>
      <c r="Q1778" s="2"/>
      <c r="R1778" s="2"/>
      <c r="S1778" s="188"/>
      <c r="T1778" s="133"/>
      <c r="U1778" s="2"/>
      <c r="V1778" s="2"/>
      <c r="W1778" s="2"/>
      <c r="X1778" s="2"/>
      <c r="Y1778" s="2"/>
      <c r="Z1778" s="2"/>
      <c r="AA1778" s="184"/>
      <c r="AB1778" s="422">
        <f t="shared" si="1132"/>
        <v>1769</v>
      </c>
    </row>
    <row r="1779" spans="1:54" customFormat="1" ht="15.6">
      <c r="A1779" s="12">
        <f t="shared" si="1131"/>
        <v>1770</v>
      </c>
      <c r="B1779" s="2"/>
      <c r="C1779" s="248"/>
      <c r="D1779" s="251" t="s">
        <v>384</v>
      </c>
      <c r="E1779" s="163"/>
      <c r="F1779" s="129">
        <f>SUBTOTAL(9,F1774:F1778)</f>
        <v>30547200</v>
      </c>
      <c r="G1779" s="129"/>
      <c r="H1779" s="146"/>
      <c r="I1779" s="146"/>
      <c r="J1779" s="146"/>
      <c r="K1779" s="146"/>
      <c r="L1779" s="244"/>
      <c r="M1779" s="132">
        <f>SUBTOTAL(9,M1774:M1778)</f>
        <v>31247200</v>
      </c>
      <c r="N1779" s="59"/>
      <c r="O1779" s="211"/>
      <c r="P1779" s="211"/>
      <c r="Q1779" s="211"/>
      <c r="R1779" s="211"/>
      <c r="S1779" s="188"/>
      <c r="T1779" s="132">
        <f>SUBTOTAL(9,T1774:T1778)</f>
        <v>31247200</v>
      </c>
      <c r="U1779" s="59"/>
      <c r="V1779" s="211"/>
      <c r="W1779" s="211"/>
      <c r="X1779" s="211"/>
      <c r="Y1779" s="211"/>
      <c r="Z1779" s="211"/>
      <c r="AA1779" s="184"/>
      <c r="AB1779" s="422">
        <f t="shared" si="1132"/>
        <v>1770</v>
      </c>
    </row>
    <row r="1780" spans="1:54" customFormat="1" ht="15.6">
      <c r="A1780" s="12">
        <f t="shared" si="1131"/>
        <v>1771</v>
      </c>
      <c r="B1780" s="2"/>
      <c r="C1780" s="150" t="s">
        <v>942</v>
      </c>
      <c r="E1780" s="163"/>
      <c r="F1780" s="129">
        <f>F1732-F1779</f>
        <v>700000</v>
      </c>
      <c r="G1780" s="129"/>
      <c r="H1780" s="146"/>
      <c r="I1780" s="146"/>
      <c r="J1780" s="146"/>
      <c r="K1780" s="146"/>
      <c r="L1780" s="244"/>
      <c r="M1780" s="132">
        <f>M1732-M1779</f>
        <v>0</v>
      </c>
      <c r="N1780" s="59"/>
      <c r="O1780" s="211"/>
      <c r="P1780" s="211"/>
      <c r="Q1780" s="211"/>
      <c r="R1780" s="211"/>
      <c r="S1780" s="188"/>
      <c r="T1780" s="132">
        <f>T1732-T1779</f>
        <v>0</v>
      </c>
      <c r="U1780" s="59"/>
      <c r="V1780" s="211"/>
      <c r="W1780" s="211"/>
      <c r="X1780" s="211"/>
      <c r="Y1780" s="211"/>
      <c r="Z1780" s="211"/>
      <c r="AA1780" s="184"/>
      <c r="AB1780" s="422">
        <f t="shared" si="1132"/>
        <v>1771</v>
      </c>
    </row>
    <row r="1781" spans="1:54" customFormat="1">
      <c r="A1781" s="12">
        <f t="shared" si="1131"/>
        <v>1772</v>
      </c>
      <c r="B1781" s="2"/>
      <c r="C1781" s="248"/>
      <c r="D1781" s="152"/>
      <c r="E1781" s="210"/>
      <c r="F1781" s="28"/>
      <c r="G1781" s="250"/>
      <c r="H1781" s="250"/>
      <c r="I1781" s="250"/>
      <c r="J1781" s="250"/>
      <c r="K1781" s="250"/>
      <c r="L1781" s="244"/>
      <c r="M1781" s="133"/>
      <c r="N1781" s="2"/>
      <c r="O1781" s="2"/>
      <c r="P1781" s="2"/>
      <c r="Q1781" s="2"/>
      <c r="R1781" s="2"/>
      <c r="S1781" s="188"/>
      <c r="T1781" s="133"/>
      <c r="U1781" s="2"/>
      <c r="V1781" s="2"/>
      <c r="W1781" s="2"/>
      <c r="X1781" s="2"/>
      <c r="Y1781" s="2"/>
      <c r="Z1781" s="2"/>
      <c r="AA1781" s="184"/>
      <c r="AB1781" s="422">
        <f t="shared" si="1132"/>
        <v>1772</v>
      </c>
    </row>
    <row r="1782" spans="1:54" customFormat="1" ht="15.6" thickBot="1">
      <c r="A1782" s="12">
        <f t="shared" si="1131"/>
        <v>1773</v>
      </c>
      <c r="B1782" s="7"/>
      <c r="C1782" s="162"/>
      <c r="D1782" s="154" t="s">
        <v>379</v>
      </c>
      <c r="E1782" s="180"/>
      <c r="F1782" s="38">
        <f>F1769+F1779</f>
        <v>78926545</v>
      </c>
      <c r="G1782" s="28">
        <f>SUM(G1776:G1776)</f>
        <v>0</v>
      </c>
      <c r="H1782" s="146"/>
      <c r="I1782" s="146"/>
      <c r="J1782" s="146"/>
      <c r="K1782" s="146"/>
      <c r="L1782" s="146"/>
      <c r="M1782" s="550">
        <f>M1769+M1779</f>
        <v>100285200</v>
      </c>
      <c r="N1782" s="28"/>
      <c r="O1782" s="211"/>
      <c r="P1782" s="211"/>
      <c r="Q1782" s="211"/>
      <c r="R1782" s="211"/>
      <c r="S1782" s="188"/>
      <c r="T1782" s="550">
        <f>T1769+T1779</f>
        <v>100285200</v>
      </c>
      <c r="U1782" s="28"/>
      <c r="V1782" s="211"/>
      <c r="W1782" s="211"/>
      <c r="X1782" s="211"/>
      <c r="Y1782" s="211"/>
      <c r="Z1782" s="211"/>
      <c r="AA1782" s="184"/>
      <c r="AB1782" s="422">
        <f t="shared" si="1132"/>
        <v>1773</v>
      </c>
    </row>
    <row r="1783" spans="1:54" customFormat="1" ht="15.6" thickTop="1">
      <c r="A1783" s="12">
        <f t="shared" si="1131"/>
        <v>1774</v>
      </c>
      <c r="B1783" s="7"/>
      <c r="C1783" s="162"/>
      <c r="D1783" s="146"/>
      <c r="E1783" s="180"/>
      <c r="F1783" s="28"/>
      <c r="G1783" s="28"/>
      <c r="H1783" s="146"/>
      <c r="I1783" s="146"/>
      <c r="J1783" s="146"/>
      <c r="K1783" s="146"/>
      <c r="L1783" s="146"/>
      <c r="M1783" s="133"/>
      <c r="N1783" s="28"/>
      <c r="O1783" s="211"/>
      <c r="P1783" s="211"/>
      <c r="Q1783" s="211"/>
      <c r="R1783" s="211"/>
      <c r="S1783" s="188"/>
      <c r="T1783" s="133"/>
      <c r="U1783" s="28"/>
      <c r="V1783" s="211"/>
      <c r="W1783" s="211"/>
      <c r="X1783" s="211"/>
      <c r="Y1783" s="211"/>
      <c r="Z1783" s="211"/>
      <c r="AA1783" s="184"/>
      <c r="AB1783" s="422">
        <f t="shared" si="1132"/>
        <v>1774</v>
      </c>
    </row>
    <row r="1784" spans="1:54" s="154" customFormat="1">
      <c r="A1784" s="12">
        <f t="shared" si="1131"/>
        <v>1775</v>
      </c>
      <c r="B1784" s="279"/>
      <c r="C1784" s="243" t="s">
        <v>380</v>
      </c>
      <c r="E1784" s="180"/>
      <c r="F1784" s="129">
        <f>+F1739-F1782</f>
        <v>21358655</v>
      </c>
      <c r="G1784" s="28"/>
      <c r="H1784" s="146"/>
      <c r="I1784" s="146"/>
      <c r="J1784" s="146"/>
      <c r="K1784" s="146"/>
      <c r="L1784" s="146"/>
      <c r="M1784" s="132">
        <f>+M1739-M1782</f>
        <v>0</v>
      </c>
      <c r="N1784" s="28"/>
      <c r="O1784" s="211"/>
      <c r="P1784" s="211"/>
      <c r="Q1784" s="211"/>
      <c r="R1784" s="211"/>
      <c r="S1784" s="188"/>
      <c r="T1784" s="132">
        <f>+T1739-T1782</f>
        <v>0</v>
      </c>
      <c r="U1784" s="28"/>
      <c r="V1784" s="211"/>
      <c r="W1784" s="211"/>
      <c r="X1784" s="211"/>
      <c r="Y1784" s="211"/>
      <c r="Z1784" s="211"/>
      <c r="AA1784" s="184"/>
      <c r="AB1784" s="422">
        <f t="shared" si="1132"/>
        <v>1775</v>
      </c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</row>
    <row r="1785" spans="1:54" customFormat="1">
      <c r="A1785" s="12">
        <f t="shared" si="1131"/>
        <v>1776</v>
      </c>
      <c r="B1785" s="13"/>
      <c r="C1785" s="243"/>
      <c r="D1785" s="154"/>
      <c r="E1785" s="180"/>
      <c r="F1785" s="28"/>
      <c r="G1785" s="28"/>
      <c r="H1785" s="146"/>
      <c r="I1785" s="146"/>
      <c r="J1785" s="146"/>
      <c r="K1785" s="146"/>
      <c r="L1785" s="146"/>
      <c r="M1785" s="133"/>
      <c r="N1785" s="28"/>
      <c r="O1785" s="211"/>
      <c r="P1785" s="211"/>
      <c r="Q1785" s="211"/>
      <c r="R1785" s="211"/>
      <c r="S1785" s="188"/>
      <c r="T1785" s="133"/>
      <c r="U1785" s="28"/>
      <c r="V1785" s="211"/>
      <c r="W1785" s="211"/>
      <c r="X1785" s="211"/>
      <c r="Y1785" s="211"/>
      <c r="Z1785" s="211"/>
      <c r="AA1785" s="184"/>
      <c r="AB1785" s="422">
        <f t="shared" si="1132"/>
        <v>1776</v>
      </c>
    </row>
    <row r="1786" spans="1:54" s="76" customFormat="1">
      <c r="A1786" s="12">
        <f t="shared" si="1131"/>
        <v>1777</v>
      </c>
      <c r="B1786" s="139" t="s">
        <v>381</v>
      </c>
      <c r="C1786" s="13"/>
      <c r="D1786" s="54"/>
      <c r="E1786" s="117"/>
      <c r="F1786" s="28"/>
      <c r="G1786" s="28"/>
      <c r="H1786" s="15"/>
      <c r="I1786" s="15"/>
      <c r="J1786" s="15"/>
      <c r="K1786" s="15"/>
      <c r="L1786" s="15"/>
      <c r="M1786" s="133"/>
      <c r="N1786" s="28"/>
      <c r="O1786" s="15"/>
      <c r="P1786" s="15"/>
      <c r="Q1786" s="15"/>
      <c r="R1786" s="15"/>
      <c r="S1786" s="15"/>
      <c r="T1786" s="133"/>
      <c r="U1786" s="28"/>
      <c r="V1786" s="15"/>
      <c r="W1786" s="15"/>
      <c r="X1786" s="15"/>
      <c r="Y1786" s="15"/>
      <c r="Z1786" s="15"/>
      <c r="AA1786" s="363"/>
      <c r="AB1786" s="422">
        <f t="shared" si="1132"/>
        <v>1777</v>
      </c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</row>
    <row r="1787" spans="1:54" s="76" customFormat="1">
      <c r="A1787" s="12">
        <f t="shared" si="1131"/>
        <v>1778</v>
      </c>
      <c r="B1787" s="13"/>
      <c r="C1787" s="13"/>
      <c r="D1787" s="54" t="s">
        <v>392</v>
      </c>
      <c r="E1787" s="117"/>
      <c r="F1787" s="28">
        <f>F1782-F1736-F1788</f>
        <v>909614345</v>
      </c>
      <c r="G1787" s="28"/>
      <c r="H1787" s="15"/>
      <c r="I1787" s="15"/>
      <c r="J1787" s="15"/>
      <c r="K1787" s="15"/>
      <c r="L1787" s="15"/>
      <c r="M1787" s="133">
        <f>-M1736+M1769</f>
        <v>930273000</v>
      </c>
      <c r="N1787" s="28"/>
      <c r="O1787" s="15"/>
      <c r="P1787" s="15"/>
      <c r="Q1787" s="15"/>
      <c r="R1787" s="15"/>
      <c r="S1787" s="15"/>
      <c r="T1787" s="133">
        <f>-T1736+T1769</f>
        <v>930273000</v>
      </c>
      <c r="U1787" s="28"/>
      <c r="V1787" s="15"/>
      <c r="W1787" s="15"/>
      <c r="X1787" s="15"/>
      <c r="Y1787" s="15"/>
      <c r="Z1787" s="15"/>
      <c r="AA1787" s="363"/>
      <c r="AB1787" s="422">
        <f t="shared" si="1132"/>
        <v>1778</v>
      </c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</row>
    <row r="1788" spans="1:54" s="76" customFormat="1" ht="15.6" thickBot="1">
      <c r="A1788" s="12">
        <f t="shared" si="1131"/>
        <v>1779</v>
      </c>
      <c r="B1788" s="13"/>
      <c r="C1788" s="13"/>
      <c r="D1788" s="54" t="s">
        <v>393</v>
      </c>
      <c r="E1788" s="117"/>
      <c r="F1788" s="296">
        <f>F1779</f>
        <v>30547200</v>
      </c>
      <c r="G1788" s="28"/>
      <c r="H1788" s="15"/>
      <c r="I1788" s="15"/>
      <c r="J1788" s="15"/>
      <c r="K1788" s="15"/>
      <c r="L1788" s="15"/>
      <c r="M1788" s="552">
        <f>M1732</f>
        <v>31247200</v>
      </c>
      <c r="N1788" s="28"/>
      <c r="O1788" s="15"/>
      <c r="P1788" s="15"/>
      <c r="Q1788" s="15"/>
      <c r="R1788" s="15"/>
      <c r="S1788" s="15"/>
      <c r="T1788" s="552">
        <f>T1779</f>
        <v>31247200</v>
      </c>
      <c r="U1788" s="28"/>
      <c r="V1788" s="15"/>
      <c r="W1788" s="15"/>
      <c r="X1788" s="15"/>
      <c r="Y1788" s="15"/>
      <c r="Z1788" s="15"/>
      <c r="AA1788" s="363"/>
      <c r="AB1788" s="422">
        <f t="shared" si="1132"/>
        <v>1779</v>
      </c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</row>
    <row r="1789" spans="1:54" s="76" customFormat="1" ht="15.6" thickTop="1">
      <c r="A1789" s="12">
        <f t="shared" si="1131"/>
        <v>1780</v>
      </c>
      <c r="B1789" s="13"/>
      <c r="C1789" s="13"/>
      <c r="D1789" s="54" t="s">
        <v>391</v>
      </c>
      <c r="E1789" s="117"/>
      <c r="F1789" s="28">
        <f>SUBTOTAL(9,F1787:F1788)</f>
        <v>940161545</v>
      </c>
      <c r="G1789" s="28"/>
      <c r="H1789" s="15"/>
      <c r="I1789" s="15"/>
      <c r="J1789" s="15"/>
      <c r="K1789" s="15"/>
      <c r="L1789" s="15"/>
      <c r="M1789" s="133">
        <f>SUBTOTAL(9,M1787:M1788)</f>
        <v>961520200</v>
      </c>
      <c r="N1789" s="28"/>
      <c r="O1789" s="15"/>
      <c r="P1789" s="15"/>
      <c r="Q1789" s="15"/>
      <c r="R1789" s="15"/>
      <c r="S1789" s="15"/>
      <c r="T1789" s="133">
        <f>SUBTOTAL(9,T1787:T1788)</f>
        <v>961520200</v>
      </c>
      <c r="U1789" s="28"/>
      <c r="V1789" s="15"/>
      <c r="W1789" s="15"/>
      <c r="X1789" s="15"/>
      <c r="Y1789" s="15"/>
      <c r="Z1789" s="15"/>
      <c r="AA1789" s="363"/>
      <c r="AB1789" s="422">
        <f t="shared" si="1132"/>
        <v>1780</v>
      </c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</row>
    <row r="1790" spans="1:54" s="76" customFormat="1" ht="15.6" thickBot="1">
      <c r="A1790" s="12">
        <f t="shared" si="1131"/>
        <v>1781</v>
      </c>
      <c r="B1790" s="13"/>
      <c r="C1790" s="13"/>
      <c r="D1790" s="54"/>
      <c r="E1790" s="117"/>
      <c r="F1790" s="28"/>
      <c r="G1790" s="28"/>
      <c r="H1790" s="15"/>
      <c r="I1790" s="15"/>
      <c r="J1790" s="15"/>
      <c r="K1790" s="15"/>
      <c r="L1790" s="15"/>
      <c r="M1790" s="133"/>
      <c r="N1790" s="28"/>
      <c r="O1790" s="15"/>
      <c r="P1790" s="15"/>
      <c r="Q1790" s="15"/>
      <c r="R1790" s="15"/>
      <c r="S1790" s="15"/>
      <c r="T1790" s="133"/>
      <c r="U1790" s="28"/>
      <c r="V1790" s="15"/>
      <c r="W1790" s="15"/>
      <c r="X1790" s="15"/>
      <c r="Y1790" s="15"/>
      <c r="Z1790" s="15"/>
      <c r="AA1790" s="363"/>
      <c r="AB1790" s="422">
        <f t="shared" si="1132"/>
        <v>1781</v>
      </c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</row>
    <row r="1791" spans="1:54" s="76" customFormat="1">
      <c r="A1791" s="12">
        <f t="shared" si="1131"/>
        <v>1782</v>
      </c>
      <c r="B1791" s="99"/>
      <c r="C1791" s="99"/>
      <c r="D1791" s="100"/>
      <c r="E1791" s="319"/>
      <c r="F1791" s="101"/>
      <c r="G1791" s="101"/>
      <c r="H1791" s="102"/>
      <c r="I1791" s="102"/>
      <c r="J1791" s="102"/>
      <c r="K1791" s="102"/>
      <c r="L1791" s="102"/>
      <c r="M1791" s="553"/>
      <c r="N1791" s="101"/>
      <c r="O1791" s="102"/>
      <c r="P1791" s="102"/>
      <c r="Q1791" s="102"/>
      <c r="R1791" s="102"/>
      <c r="S1791" s="102"/>
      <c r="T1791" s="553"/>
      <c r="U1791" s="101"/>
      <c r="V1791" s="102"/>
      <c r="W1791" s="102"/>
      <c r="X1791" s="102"/>
      <c r="Y1791" s="102"/>
      <c r="Z1791" s="102"/>
      <c r="AA1791" s="367"/>
      <c r="AB1791" s="422">
        <f t="shared" si="1132"/>
        <v>1782</v>
      </c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</row>
    <row r="1792" spans="1:54" s="76" customFormat="1" ht="17.399999999999999">
      <c r="A1792" s="12">
        <f t="shared" si="1131"/>
        <v>1783</v>
      </c>
      <c r="B1792" s="127" t="s">
        <v>436</v>
      </c>
      <c r="C1792" s="86"/>
      <c r="D1792" s="54"/>
      <c r="E1792" s="117"/>
      <c r="F1792" s="87"/>
      <c r="G1792" s="87"/>
      <c r="H1792" s="85"/>
      <c r="I1792" s="85"/>
      <c r="J1792" s="85"/>
      <c r="K1792" s="85"/>
      <c r="L1792" s="21"/>
      <c r="M1792" s="408"/>
      <c r="N1792" s="87"/>
      <c r="O1792" s="85"/>
      <c r="P1792" s="85"/>
      <c r="Q1792" s="85"/>
      <c r="R1792" s="85"/>
      <c r="S1792" s="21"/>
      <c r="T1792" s="408"/>
      <c r="U1792" s="87"/>
      <c r="V1792" s="85"/>
      <c r="W1792" s="85"/>
      <c r="X1792" s="85"/>
      <c r="Y1792" s="85"/>
      <c r="Z1792" s="85"/>
      <c r="AA1792" s="368"/>
      <c r="AB1792" s="422">
        <f t="shared" si="1132"/>
        <v>1783</v>
      </c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</row>
    <row r="1793" spans="1:52" s="76" customFormat="1" ht="15.6">
      <c r="A1793" s="12">
        <f t="shared" si="1131"/>
        <v>1784</v>
      </c>
      <c r="B1793" s="86"/>
      <c r="C1793" s="86"/>
      <c r="D1793" s="54"/>
      <c r="E1793" s="117"/>
      <c r="F1793" s="87"/>
      <c r="G1793" s="87"/>
      <c r="H1793" s="85"/>
      <c r="I1793" s="85"/>
      <c r="J1793" s="85"/>
      <c r="K1793" s="85"/>
      <c r="L1793" s="21"/>
      <c r="M1793" s="408"/>
      <c r="N1793" s="87"/>
      <c r="O1793" s="85"/>
      <c r="P1793" s="85"/>
      <c r="Q1793" s="85"/>
      <c r="R1793" s="85"/>
      <c r="S1793" s="21"/>
      <c r="T1793" s="408"/>
      <c r="U1793" s="87"/>
      <c r="V1793" s="85"/>
      <c r="W1793" s="85"/>
      <c r="X1793" s="85"/>
      <c r="Y1793" s="85"/>
      <c r="Z1793" s="85"/>
      <c r="AA1793" s="368"/>
      <c r="AB1793" s="422">
        <f t="shared" si="1132"/>
        <v>1784</v>
      </c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</row>
    <row r="1794" spans="1:52" s="76" customFormat="1">
      <c r="A1794" s="12">
        <f t="shared" si="1131"/>
        <v>1785</v>
      </c>
      <c r="C1794" s="243" t="s">
        <v>914</v>
      </c>
      <c r="D1794" s="14"/>
      <c r="E1794" s="117"/>
      <c r="F1794" s="28"/>
      <c r="G1794" s="28"/>
      <c r="H1794" s="85"/>
      <c r="I1794" s="85"/>
      <c r="J1794" s="85"/>
      <c r="K1794" s="85"/>
      <c r="L1794" s="21"/>
      <c r="M1794" s="133"/>
      <c r="N1794" s="28"/>
      <c r="O1794" s="85"/>
      <c r="P1794" s="85"/>
      <c r="Q1794" s="85"/>
      <c r="R1794" s="85"/>
      <c r="S1794" s="21"/>
      <c r="T1794" s="133"/>
      <c r="U1794" s="28"/>
      <c r="V1794" s="85"/>
      <c r="W1794" s="85"/>
      <c r="X1794" s="85"/>
      <c r="Y1794" s="85"/>
      <c r="Z1794" s="85"/>
      <c r="AA1794" s="368"/>
      <c r="AB1794" s="422">
        <f t="shared" si="1132"/>
        <v>1785</v>
      </c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</row>
    <row r="1795" spans="1:52" s="76" customFormat="1">
      <c r="A1795" s="12">
        <f t="shared" si="1131"/>
        <v>1786</v>
      </c>
      <c r="B1795" s="86"/>
      <c r="C1795" s="86"/>
      <c r="D1795" s="64" t="s">
        <v>412</v>
      </c>
      <c r="E1795" s="117"/>
      <c r="F1795" s="39">
        <v>448300000</v>
      </c>
      <c r="G1795" s="39"/>
      <c r="H1795" s="85"/>
      <c r="I1795" s="85"/>
      <c r="J1795" s="85"/>
      <c r="K1795" s="85"/>
      <c r="L1795" s="21"/>
      <c r="M1795" s="112">
        <v>448300000</v>
      </c>
      <c r="N1795" s="39"/>
      <c r="O1795" s="85"/>
      <c r="P1795" s="85"/>
      <c r="Q1795" s="85"/>
      <c r="R1795" s="85"/>
      <c r="S1795" s="21"/>
      <c r="T1795" s="112">
        <v>448300000</v>
      </c>
      <c r="U1795" s="39"/>
      <c r="V1795" s="85"/>
      <c r="W1795" s="85"/>
      <c r="X1795" s="85"/>
      <c r="Y1795" s="85"/>
      <c r="Z1795" s="85"/>
      <c r="AA1795" s="368"/>
      <c r="AB1795" s="422">
        <f t="shared" si="1132"/>
        <v>1786</v>
      </c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</row>
    <row r="1796" spans="1:52" s="76" customFormat="1">
      <c r="A1796" s="12">
        <f t="shared" si="1131"/>
        <v>1787</v>
      </c>
      <c r="B1796" s="86"/>
      <c r="C1796" s="86"/>
      <c r="D1796" s="64" t="s">
        <v>413</v>
      </c>
      <c r="E1796" s="117"/>
      <c r="F1796" s="39">
        <v>2500000</v>
      </c>
      <c r="G1796" s="39"/>
      <c r="H1796" s="85"/>
      <c r="I1796" s="85"/>
      <c r="J1796" s="85"/>
      <c r="K1796" s="85"/>
      <c r="L1796" s="21"/>
      <c r="M1796" s="112">
        <v>2500000</v>
      </c>
      <c r="N1796" s="39"/>
      <c r="O1796" s="85"/>
      <c r="P1796" s="85"/>
      <c r="Q1796" s="85"/>
      <c r="R1796" s="85"/>
      <c r="S1796" s="21"/>
      <c r="T1796" s="112">
        <v>2500000</v>
      </c>
      <c r="U1796" s="39"/>
      <c r="V1796" s="85"/>
      <c r="W1796" s="85"/>
      <c r="X1796" s="85"/>
      <c r="Y1796" s="85"/>
      <c r="Z1796" s="85"/>
      <c r="AA1796" s="368"/>
      <c r="AB1796" s="422">
        <f t="shared" si="1132"/>
        <v>1787</v>
      </c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</row>
    <row r="1797" spans="1:52" s="76" customFormat="1">
      <c r="A1797" s="12">
        <f t="shared" ref="A1797:A1839" si="1133">ROW()-9</f>
        <v>1788</v>
      </c>
      <c r="B1797" s="86"/>
      <c r="C1797" s="86"/>
      <c r="D1797" s="88"/>
      <c r="E1797" s="117"/>
      <c r="F1797" s="39"/>
      <c r="G1797" s="89"/>
      <c r="H1797" s="85"/>
      <c r="I1797" s="85"/>
      <c r="J1797" s="85"/>
      <c r="K1797" s="85"/>
      <c r="L1797" s="21"/>
      <c r="M1797" s="112"/>
      <c r="N1797" s="89"/>
      <c r="O1797" s="21"/>
      <c r="P1797" s="21"/>
      <c r="Q1797" s="21"/>
      <c r="R1797" s="21"/>
      <c r="S1797" s="21"/>
      <c r="T1797" s="112"/>
      <c r="U1797" s="89"/>
      <c r="V1797" s="85"/>
      <c r="W1797" s="85"/>
      <c r="X1797" s="85"/>
      <c r="Y1797" s="85"/>
      <c r="Z1797" s="85"/>
      <c r="AA1797" s="368"/>
      <c r="AB1797" s="422">
        <f t="shared" si="1132"/>
        <v>1788</v>
      </c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</row>
    <row r="1798" spans="1:52" s="76" customFormat="1">
      <c r="A1798" s="12">
        <f t="shared" si="1133"/>
        <v>1789</v>
      </c>
      <c r="B1798" s="86"/>
      <c r="C1798" s="86"/>
      <c r="D1798" s="90" t="s">
        <v>388</v>
      </c>
      <c r="E1798" s="117"/>
      <c r="F1798" s="39">
        <f>SUBTOTAL(9,F1794:F1796)</f>
        <v>450800000</v>
      </c>
      <c r="G1798" s="89"/>
      <c r="H1798" s="85"/>
      <c r="I1798" s="85"/>
      <c r="J1798" s="85"/>
      <c r="K1798" s="85"/>
      <c r="L1798" s="21"/>
      <c r="M1798" s="112">
        <f>SUBTOTAL(9,M1794:M1796)</f>
        <v>450800000</v>
      </c>
      <c r="N1798" s="61"/>
      <c r="O1798" s="61"/>
      <c r="P1798" s="61"/>
      <c r="Q1798" s="61"/>
      <c r="R1798" s="61"/>
      <c r="S1798" s="21"/>
      <c r="T1798" s="112">
        <f>SUBTOTAL(9,T1794:T1796)</f>
        <v>450800000</v>
      </c>
      <c r="U1798" s="61"/>
      <c r="V1798" s="61"/>
      <c r="W1798" s="61"/>
      <c r="X1798" s="61"/>
      <c r="Y1798" s="61"/>
      <c r="Z1798" s="61"/>
      <c r="AA1798" s="368"/>
      <c r="AB1798" s="422">
        <f t="shared" si="1132"/>
        <v>1789</v>
      </c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</row>
    <row r="1799" spans="1:52" s="76" customFormat="1" ht="15.6">
      <c r="A1799" s="12">
        <f t="shared" si="1133"/>
        <v>1790</v>
      </c>
      <c r="B1799" s="86"/>
      <c r="C1799" s="86"/>
      <c r="D1799" s="88"/>
      <c r="E1799" s="117"/>
      <c r="F1799" s="39"/>
      <c r="G1799" s="89"/>
      <c r="H1799" s="85"/>
      <c r="I1799" s="85"/>
      <c r="J1799" s="85"/>
      <c r="K1799" s="85"/>
      <c r="L1799" s="21"/>
      <c r="M1799" s="112"/>
      <c r="N1799" s="138"/>
      <c r="O1799" s="20"/>
      <c r="P1799" s="20"/>
      <c r="Q1799" s="20"/>
      <c r="R1799" s="20"/>
      <c r="S1799" s="21"/>
      <c r="T1799" s="112"/>
      <c r="U1799" s="138"/>
      <c r="V1799" s="20"/>
      <c r="W1799" s="20"/>
      <c r="X1799" s="20"/>
      <c r="Y1799" s="20"/>
      <c r="Z1799" s="20"/>
      <c r="AA1799" s="368"/>
      <c r="AB1799" s="422">
        <f t="shared" ref="AB1799:AB1839" si="1134">A1799</f>
        <v>1790</v>
      </c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</row>
    <row r="1800" spans="1:52" s="76" customFormat="1">
      <c r="A1800" s="12">
        <f t="shared" si="1133"/>
        <v>1791</v>
      </c>
      <c r="B1800" s="86"/>
      <c r="C1800" s="86"/>
      <c r="D1800" s="88" t="s">
        <v>385</v>
      </c>
      <c r="E1800" s="117"/>
      <c r="F1800" s="39">
        <v>19000000</v>
      </c>
      <c r="G1800" s="89"/>
      <c r="H1800" s="85"/>
      <c r="I1800" s="85"/>
      <c r="J1800" s="85"/>
      <c r="K1800" s="85"/>
      <c r="L1800" s="21"/>
      <c r="M1800" s="112">
        <v>19000000</v>
      </c>
      <c r="N1800" s="20"/>
      <c r="O1800" s="20"/>
      <c r="P1800" s="20"/>
      <c r="Q1800" s="20"/>
      <c r="R1800" s="20"/>
      <c r="S1800" s="21"/>
      <c r="T1800" s="112">
        <v>19000000</v>
      </c>
      <c r="U1800" s="20"/>
      <c r="V1800" s="20"/>
      <c r="W1800" s="20"/>
      <c r="X1800" s="20"/>
      <c r="Y1800" s="20"/>
      <c r="Z1800" s="20"/>
      <c r="AA1800" s="368"/>
      <c r="AB1800" s="422">
        <f t="shared" si="1134"/>
        <v>1791</v>
      </c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</row>
    <row r="1801" spans="1:52" s="76" customFormat="1">
      <c r="A1801" s="12">
        <f t="shared" si="1133"/>
        <v>1792</v>
      </c>
      <c r="B1801" s="86"/>
      <c r="C1801" s="86"/>
      <c r="D1801" s="88"/>
      <c r="E1801" s="117"/>
      <c r="G1801" s="89"/>
      <c r="H1801" s="85"/>
      <c r="I1801" s="85"/>
      <c r="J1801" s="85"/>
      <c r="K1801" s="85"/>
      <c r="L1801" s="21"/>
      <c r="M1801" s="112"/>
      <c r="N1801" s="61"/>
      <c r="O1801" s="20"/>
      <c r="P1801" s="20"/>
      <c r="Q1801" s="20"/>
      <c r="R1801" s="19"/>
      <c r="S1801" s="21"/>
      <c r="T1801" s="112"/>
      <c r="U1801" s="61"/>
      <c r="V1801" s="20"/>
      <c r="W1801" s="20"/>
      <c r="X1801" s="20"/>
      <c r="Y1801" s="20"/>
      <c r="Z1801" s="19"/>
      <c r="AA1801" s="368"/>
      <c r="AB1801" s="422">
        <f t="shared" si="1134"/>
        <v>1792</v>
      </c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</row>
    <row r="1802" spans="1:52" s="76" customFormat="1">
      <c r="A1802" s="12">
        <f t="shared" si="1133"/>
        <v>1793</v>
      </c>
      <c r="B1802" s="86"/>
      <c r="C1802" s="86"/>
      <c r="D1802" s="88"/>
      <c r="E1802" s="117"/>
      <c r="F1802" s="89"/>
      <c r="G1802" s="89"/>
      <c r="H1802" s="85"/>
      <c r="I1802" s="85"/>
      <c r="J1802" s="85"/>
      <c r="K1802" s="85"/>
      <c r="L1802" s="21"/>
      <c r="M1802" s="554"/>
      <c r="N1802" s="61"/>
      <c r="O1802" s="61"/>
      <c r="P1802" s="61"/>
      <c r="Q1802" s="61"/>
      <c r="R1802" s="61"/>
      <c r="S1802" s="21"/>
      <c r="T1802" s="554"/>
      <c r="U1802" s="61"/>
      <c r="V1802" s="61"/>
      <c r="W1802" s="61"/>
      <c r="X1802" s="61"/>
      <c r="Y1802" s="61"/>
      <c r="Z1802" s="61"/>
      <c r="AA1802" s="368"/>
      <c r="AB1802" s="422">
        <f t="shared" si="1134"/>
        <v>1793</v>
      </c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</row>
    <row r="1803" spans="1:52" s="76" customFormat="1" ht="15.6" thickBot="1">
      <c r="A1803" s="12">
        <f t="shared" si="1133"/>
        <v>1794</v>
      </c>
      <c r="B1803" s="86"/>
      <c r="C1803" s="86"/>
      <c r="D1803" s="90" t="s">
        <v>382</v>
      </c>
      <c r="E1803" s="117"/>
      <c r="F1803" s="38">
        <f>SUBTOTAL(9,F1794:F1802)</f>
        <v>469800000</v>
      </c>
      <c r="G1803" s="97"/>
      <c r="H1803" s="85"/>
      <c r="I1803" s="85"/>
      <c r="J1803" s="85"/>
      <c r="K1803" s="85"/>
      <c r="L1803" s="21"/>
      <c r="M1803" s="550">
        <f>SUBTOTAL(9,M1794:M1802)</f>
        <v>469800000</v>
      </c>
      <c r="N1803" s="54"/>
      <c r="O1803" s="20"/>
      <c r="P1803" s="20"/>
      <c r="Q1803" s="20"/>
      <c r="R1803" s="19"/>
      <c r="S1803" s="21"/>
      <c r="T1803" s="550">
        <f>SUBTOTAL(9,T1794:T1802)</f>
        <v>469800000</v>
      </c>
      <c r="U1803" s="54"/>
      <c r="V1803" s="20"/>
      <c r="W1803" s="20"/>
      <c r="X1803" s="20"/>
      <c r="Y1803" s="20"/>
      <c r="Z1803" s="19"/>
      <c r="AA1803" s="368"/>
      <c r="AB1803" s="422">
        <f t="shared" si="1134"/>
        <v>1794</v>
      </c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</row>
    <row r="1804" spans="1:52" s="76" customFormat="1" ht="15.6" thickTop="1">
      <c r="A1804" s="12">
        <f t="shared" si="1133"/>
        <v>1795</v>
      </c>
      <c r="B1804" s="86"/>
      <c r="C1804" s="86"/>
      <c r="D1804" s="90"/>
      <c r="E1804" s="117"/>
      <c r="F1804" s="28"/>
      <c r="G1804" s="97"/>
      <c r="H1804" s="85"/>
      <c r="I1804" s="85"/>
      <c r="J1804" s="85"/>
      <c r="K1804" s="85"/>
      <c r="L1804" s="21"/>
      <c r="M1804" s="133"/>
      <c r="N1804" s="97"/>
      <c r="O1804" s="21"/>
      <c r="P1804" s="21"/>
      <c r="Q1804" s="21"/>
      <c r="R1804" s="21"/>
      <c r="S1804" s="21"/>
      <c r="T1804" s="133"/>
      <c r="U1804" s="97"/>
      <c r="V1804" s="21"/>
      <c r="W1804" s="21"/>
      <c r="X1804" s="21"/>
      <c r="Y1804" s="21"/>
      <c r="Z1804" s="21"/>
      <c r="AA1804" s="368"/>
      <c r="AB1804" s="422">
        <f t="shared" si="1134"/>
        <v>1795</v>
      </c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</row>
    <row r="1805" spans="1:52" s="1" customFormat="1">
      <c r="A1805" s="12">
        <f t="shared" si="1133"/>
        <v>1796</v>
      </c>
      <c r="C1805" s="86" t="s">
        <v>383</v>
      </c>
      <c r="D1805" s="90"/>
      <c r="E1805" s="117"/>
      <c r="F1805" s="28"/>
      <c r="G1805" s="97"/>
      <c r="H1805" s="85"/>
      <c r="I1805" s="85"/>
      <c r="J1805" s="85"/>
      <c r="K1805" s="85"/>
      <c r="L1805" s="21"/>
      <c r="M1805" s="133"/>
      <c r="N1805" s="97"/>
      <c r="O1805" s="21"/>
      <c r="P1805" s="21"/>
      <c r="Q1805" s="21"/>
      <c r="R1805" s="21"/>
      <c r="S1805" s="21"/>
      <c r="T1805" s="133"/>
      <c r="U1805" s="97"/>
      <c r="V1805" s="21"/>
      <c r="W1805" s="21"/>
      <c r="X1805" s="21"/>
      <c r="Y1805" s="21"/>
      <c r="Z1805" s="21"/>
      <c r="AA1805" s="368"/>
      <c r="AB1805" s="422">
        <f t="shared" si="1134"/>
        <v>1796</v>
      </c>
    </row>
    <row r="1806" spans="1:52" s="1" customFormat="1">
      <c r="A1806" s="12">
        <f t="shared" si="1133"/>
        <v>1797</v>
      </c>
      <c r="C1806" s="252" t="s">
        <v>915</v>
      </c>
      <c r="D1806" s="93"/>
      <c r="E1806" s="117"/>
      <c r="F1806" s="28"/>
      <c r="G1806" s="97"/>
      <c r="H1806" s="85"/>
      <c r="I1806" s="85"/>
      <c r="J1806" s="85"/>
      <c r="K1806" s="85"/>
      <c r="L1806" s="21"/>
      <c r="M1806" s="133"/>
      <c r="N1806" s="97"/>
      <c r="O1806" s="52"/>
      <c r="P1806" s="52"/>
      <c r="Q1806" s="52"/>
      <c r="R1806" s="52"/>
      <c r="S1806" s="21"/>
      <c r="T1806" s="133"/>
      <c r="U1806" s="97"/>
      <c r="V1806" s="52"/>
      <c r="W1806" s="52"/>
      <c r="X1806" s="52"/>
      <c r="Y1806" s="52"/>
      <c r="Z1806" s="52"/>
      <c r="AA1806" s="368"/>
      <c r="AB1806" s="422">
        <f t="shared" si="1134"/>
        <v>1797</v>
      </c>
    </row>
    <row r="1807" spans="1:52" customFormat="1" ht="15.6">
      <c r="A1807" s="12">
        <f t="shared" si="1133"/>
        <v>1798</v>
      </c>
      <c r="B1807" s="280"/>
      <c r="C1807" s="252"/>
      <c r="D1807" s="158" t="s">
        <v>916</v>
      </c>
      <c r="E1807" s="224"/>
      <c r="F1807" s="129">
        <v>243186014</v>
      </c>
      <c r="G1807" s="113"/>
      <c r="H1807" s="136"/>
      <c r="I1807" s="136"/>
      <c r="J1807" s="136"/>
      <c r="K1807" s="136"/>
      <c r="L1807" s="146"/>
      <c r="M1807" s="132">
        <v>243186014</v>
      </c>
      <c r="N1807" s="113"/>
      <c r="O1807" s="136"/>
      <c r="P1807" s="136"/>
      <c r="Q1807" s="136"/>
      <c r="R1807" s="136"/>
      <c r="S1807" s="543"/>
      <c r="T1807" s="132">
        <v>243186014</v>
      </c>
      <c r="U1807" s="113"/>
      <c r="V1807" s="136"/>
      <c r="W1807" s="136"/>
      <c r="X1807" s="136"/>
      <c r="Y1807" s="136"/>
      <c r="Z1807" s="136"/>
      <c r="AA1807" s="253"/>
      <c r="AB1807" s="422">
        <f t="shared" si="1134"/>
        <v>1798</v>
      </c>
    </row>
    <row r="1808" spans="1:52" customFormat="1">
      <c r="A1808" s="12">
        <f t="shared" si="1133"/>
        <v>1799</v>
      </c>
      <c r="B1808" s="280"/>
      <c r="C1808" s="252"/>
      <c r="D1808" s="158" t="s">
        <v>917</v>
      </c>
      <c r="E1808" s="224"/>
      <c r="F1808" s="129">
        <v>13057116</v>
      </c>
      <c r="G1808" s="254"/>
      <c r="H1808" s="130"/>
      <c r="I1808" s="130"/>
      <c r="J1808" s="146"/>
      <c r="K1808" s="130"/>
      <c r="L1808" s="146"/>
      <c r="M1808" s="132">
        <v>13057116</v>
      </c>
      <c r="N1808" s="254"/>
      <c r="O1808" s="130"/>
      <c r="P1808" s="130"/>
      <c r="Q1808" s="188"/>
      <c r="R1808" s="130"/>
      <c r="S1808" s="130"/>
      <c r="T1808" s="132">
        <v>13057116</v>
      </c>
      <c r="U1808" s="254"/>
      <c r="V1808" s="130"/>
      <c r="W1808" s="130"/>
      <c r="X1808" s="211"/>
      <c r="Y1808" s="211"/>
      <c r="Z1808" s="130"/>
      <c r="AA1808" s="120"/>
      <c r="AB1808" s="422">
        <f t="shared" si="1134"/>
        <v>1799</v>
      </c>
    </row>
    <row r="1809" spans="1:52" customFormat="1">
      <c r="A1809" s="12">
        <f t="shared" si="1133"/>
        <v>1800</v>
      </c>
      <c r="B1809" s="280"/>
      <c r="C1809" s="252"/>
      <c r="D1809" s="158" t="s">
        <v>918</v>
      </c>
      <c r="E1809" s="224"/>
      <c r="F1809" s="129">
        <v>69571483</v>
      </c>
      <c r="G1809" s="254"/>
      <c r="H1809" s="130"/>
      <c r="I1809" s="130"/>
      <c r="J1809" s="130"/>
      <c r="K1809" s="130"/>
      <c r="L1809" s="146"/>
      <c r="M1809" s="132">
        <v>69571483</v>
      </c>
      <c r="N1809" s="254"/>
      <c r="O1809" s="130"/>
      <c r="P1809" s="130"/>
      <c r="Q1809" s="130"/>
      <c r="R1809" s="130"/>
      <c r="S1809" s="544"/>
      <c r="T1809" s="132">
        <v>69571483</v>
      </c>
      <c r="U1809" s="254"/>
      <c r="V1809" s="130"/>
      <c r="W1809" s="130"/>
      <c r="X1809" s="130"/>
      <c r="Y1809" s="130"/>
      <c r="Z1809" s="130"/>
      <c r="AA1809" s="255"/>
      <c r="AB1809" s="422">
        <f t="shared" si="1134"/>
        <v>1800</v>
      </c>
    </row>
    <row r="1810" spans="1:52" customFormat="1">
      <c r="A1810" s="12">
        <f t="shared" si="1133"/>
        <v>1801</v>
      </c>
      <c r="B1810" s="280"/>
      <c r="C1810" s="252"/>
      <c r="D1810" s="158" t="s">
        <v>919</v>
      </c>
      <c r="E1810" s="224"/>
      <c r="F1810" s="129">
        <v>51100000</v>
      </c>
      <c r="G1810" s="146"/>
      <c r="H1810" s="256"/>
      <c r="I1810" s="256"/>
      <c r="J1810" s="256"/>
      <c r="K1810" s="256"/>
      <c r="L1810" s="146"/>
      <c r="M1810" s="132">
        <v>51100000</v>
      </c>
      <c r="N1810" s="211"/>
      <c r="O1810" s="18"/>
      <c r="P1810" s="18"/>
      <c r="Q1810" s="18"/>
      <c r="R1810" s="18"/>
      <c r="S1810" s="18"/>
      <c r="T1810" s="132">
        <v>51100000</v>
      </c>
      <c r="U1810" s="211"/>
      <c r="V1810" s="18"/>
      <c r="W1810" s="18"/>
      <c r="X1810" s="18"/>
      <c r="Y1810" s="18"/>
      <c r="Z1810" s="18"/>
      <c r="AA1810" s="257"/>
      <c r="AB1810" s="422">
        <f t="shared" si="1134"/>
        <v>1801</v>
      </c>
    </row>
    <row r="1811" spans="1:52" customFormat="1">
      <c r="A1811" s="12">
        <f t="shared" si="1133"/>
        <v>1802</v>
      </c>
      <c r="B1811" s="280"/>
      <c r="C1811" s="252"/>
      <c r="D1811" s="158" t="s">
        <v>920</v>
      </c>
      <c r="E1811" s="224"/>
      <c r="F1811" s="129">
        <v>32276121</v>
      </c>
      <c r="G1811" s="146"/>
      <c r="H1811" s="256"/>
      <c r="I1811" s="256"/>
      <c r="J1811" s="256"/>
      <c r="K1811" s="256"/>
      <c r="L1811" s="146"/>
      <c r="M1811" s="112">
        <f>20000000+8368718</f>
        <v>28368718</v>
      </c>
      <c r="N1811" s="211"/>
      <c r="O1811" s="18"/>
      <c r="P1811" s="18"/>
      <c r="Q1811" s="18"/>
      <c r="R1811" s="18"/>
      <c r="S1811" s="18"/>
      <c r="T1811" s="112">
        <f>20000000+8368718</f>
        <v>28368718</v>
      </c>
      <c r="U1811" s="211"/>
      <c r="V1811" s="18"/>
      <c r="W1811" s="18"/>
      <c r="X1811" s="18"/>
      <c r="Y1811" s="18"/>
      <c r="Z1811" s="18"/>
      <c r="AA1811" s="257"/>
      <c r="AB1811" s="422">
        <f t="shared" si="1134"/>
        <v>1802</v>
      </c>
    </row>
    <row r="1812" spans="1:52" customFormat="1" ht="15.6">
      <c r="A1812" s="12">
        <f t="shared" si="1133"/>
        <v>1803</v>
      </c>
      <c r="B1812" s="280"/>
      <c r="C1812" s="252"/>
      <c r="D1812" s="158" t="s">
        <v>921</v>
      </c>
      <c r="E1812" s="224"/>
      <c r="F1812" s="129">
        <v>11128792</v>
      </c>
      <c r="G1812" s="147"/>
      <c r="H1812" s="146"/>
      <c r="I1812" s="146"/>
      <c r="J1812" s="146"/>
      <c r="K1812" s="146"/>
      <c r="L1812" s="146"/>
      <c r="M1812" s="112">
        <v>10000000</v>
      </c>
      <c r="N1812" s="147"/>
      <c r="O1812" s="146"/>
      <c r="P1812" s="146"/>
      <c r="Q1812" s="146"/>
      <c r="R1812" s="146"/>
      <c r="S1812" s="130"/>
      <c r="T1812" s="112">
        <v>10000000</v>
      </c>
      <c r="U1812" s="147"/>
      <c r="V1812" s="146"/>
      <c r="W1812" s="146"/>
      <c r="X1812" s="146"/>
      <c r="Y1812" s="146"/>
      <c r="Z1812" s="146"/>
      <c r="AA1812" s="120"/>
      <c r="AB1812" s="422">
        <f t="shared" si="1134"/>
        <v>1803</v>
      </c>
    </row>
    <row r="1813" spans="1:52" customFormat="1" ht="15.6">
      <c r="A1813" s="12">
        <f t="shared" si="1133"/>
        <v>1804</v>
      </c>
      <c r="B1813" s="280"/>
      <c r="C1813" s="252"/>
      <c r="D1813" s="158" t="s">
        <v>922</v>
      </c>
      <c r="E1813" s="224"/>
      <c r="F1813" s="129">
        <v>2480474</v>
      </c>
      <c r="G1813" s="147"/>
      <c r="H1813" s="146"/>
      <c r="I1813" s="146"/>
      <c r="J1813" s="146"/>
      <c r="K1813" s="146"/>
      <c r="L1813" s="146"/>
      <c r="M1813" s="132">
        <v>2480474</v>
      </c>
      <c r="N1813" s="147"/>
      <c r="O1813" s="146"/>
      <c r="P1813" s="146"/>
      <c r="Q1813" s="146"/>
      <c r="R1813" s="146"/>
      <c r="S1813" s="130"/>
      <c r="T1813" s="132">
        <v>2480474</v>
      </c>
      <c r="U1813" s="147"/>
      <c r="V1813" s="146"/>
      <c r="W1813" s="146"/>
      <c r="X1813" s="146"/>
      <c r="Y1813" s="146"/>
      <c r="Z1813" s="146"/>
      <c r="AA1813" s="120"/>
      <c r="AB1813" s="422">
        <f t="shared" si="1134"/>
        <v>1804</v>
      </c>
    </row>
    <row r="1814" spans="1:52" customFormat="1" ht="15.6">
      <c r="A1814" s="12">
        <f t="shared" si="1133"/>
        <v>1805</v>
      </c>
      <c r="B1814" s="280"/>
      <c r="C1814" s="252"/>
      <c r="D1814" s="158" t="s">
        <v>923</v>
      </c>
      <c r="E1814" s="224"/>
      <c r="F1814" s="129">
        <v>17000000</v>
      </c>
      <c r="G1814" s="147"/>
      <c r="H1814" s="146"/>
      <c r="I1814" s="146"/>
      <c r="J1814" s="146"/>
      <c r="K1814" s="146"/>
      <c r="L1814" s="146"/>
      <c r="M1814" s="132">
        <v>17000000</v>
      </c>
      <c r="N1814" s="147"/>
      <c r="O1814" s="146"/>
      <c r="P1814" s="146"/>
      <c r="Q1814" s="146"/>
      <c r="R1814" s="146"/>
      <c r="S1814" s="130"/>
      <c r="T1814" s="132">
        <v>17000000</v>
      </c>
      <c r="U1814" s="147"/>
      <c r="V1814" s="146"/>
      <c r="W1814" s="146"/>
      <c r="X1814" s="146"/>
      <c r="Y1814" s="146"/>
      <c r="Z1814" s="146"/>
      <c r="AA1814" s="120"/>
      <c r="AB1814" s="422">
        <f t="shared" si="1134"/>
        <v>1805</v>
      </c>
    </row>
    <row r="1815" spans="1:52" customFormat="1" ht="15.6">
      <c r="A1815" s="12">
        <f t="shared" si="1133"/>
        <v>1806</v>
      </c>
      <c r="B1815" s="280"/>
      <c r="C1815" s="252"/>
      <c r="D1815" s="158" t="s">
        <v>435</v>
      </c>
      <c r="E1815" s="224"/>
      <c r="F1815" s="129">
        <v>11000000</v>
      </c>
      <c r="G1815" s="147"/>
      <c r="H1815" s="146"/>
      <c r="I1815" s="146"/>
      <c r="J1815" s="146"/>
      <c r="K1815" s="146"/>
      <c r="L1815" s="146"/>
      <c r="M1815" s="132">
        <v>11000000</v>
      </c>
      <c r="N1815" s="147"/>
      <c r="O1815" s="146"/>
      <c r="P1815" s="146"/>
      <c r="Q1815" s="146"/>
      <c r="R1815" s="146"/>
      <c r="S1815" s="130"/>
      <c r="T1815" s="132">
        <v>11000000</v>
      </c>
      <c r="U1815" s="147"/>
      <c r="V1815" s="146"/>
      <c r="W1815" s="146"/>
      <c r="X1815" s="146"/>
      <c r="Y1815" s="146"/>
      <c r="Z1815" s="146"/>
      <c r="AA1815" s="120"/>
      <c r="AB1815" s="422">
        <f t="shared" si="1134"/>
        <v>1806</v>
      </c>
    </row>
    <row r="1816" spans="1:52" customFormat="1" ht="15.6">
      <c r="A1816" s="12">
        <f t="shared" si="1133"/>
        <v>1807</v>
      </c>
      <c r="B1816" s="280"/>
      <c r="C1816" s="252"/>
      <c r="D1816" s="158" t="s">
        <v>439</v>
      </c>
      <c r="E1816" s="224"/>
      <c r="F1816" s="39"/>
      <c r="G1816" s="147"/>
      <c r="H1816" s="146"/>
      <c r="I1816" s="146"/>
      <c r="J1816" s="146"/>
      <c r="K1816" s="146"/>
      <c r="L1816" s="146"/>
      <c r="M1816" s="112">
        <v>2500000</v>
      </c>
      <c r="N1816" s="147"/>
      <c r="O1816" s="146"/>
      <c r="P1816" s="146"/>
      <c r="Q1816" s="146"/>
      <c r="R1816" s="146"/>
      <c r="S1816" s="130"/>
      <c r="T1816" s="112">
        <v>2500000</v>
      </c>
      <c r="U1816" s="147"/>
      <c r="V1816" s="146"/>
      <c r="W1816" s="146"/>
      <c r="X1816" s="146"/>
      <c r="Y1816" s="146"/>
      <c r="Z1816" s="146"/>
      <c r="AA1816" s="120"/>
      <c r="AB1816" s="422">
        <f t="shared" si="1134"/>
        <v>1807</v>
      </c>
    </row>
    <row r="1817" spans="1:52" customFormat="1" ht="15.6">
      <c r="A1817" s="12">
        <f t="shared" si="1133"/>
        <v>1808</v>
      </c>
      <c r="B1817" s="280"/>
      <c r="C1817" s="252"/>
      <c r="D1817" s="158" t="s">
        <v>924</v>
      </c>
      <c r="E1817" s="224"/>
      <c r="F1817" s="39"/>
      <c r="G1817" s="147"/>
      <c r="H1817" s="146"/>
      <c r="I1817" s="146"/>
      <c r="J1817" s="146"/>
      <c r="K1817" s="146"/>
      <c r="L1817" s="146"/>
      <c r="M1817" s="112">
        <f>6072473-4286279+1</f>
        <v>1786195</v>
      </c>
      <c r="N1817" s="147"/>
      <c r="O1817" s="146"/>
      <c r="P1817" s="146"/>
      <c r="Q1817" s="146"/>
      <c r="R1817" s="146"/>
      <c r="S1817" s="130"/>
      <c r="T1817" s="112">
        <f>6072473-4286279+1</f>
        <v>1786195</v>
      </c>
      <c r="U1817" s="147"/>
      <c r="V1817" s="146"/>
      <c r="W1817" s="146"/>
      <c r="X1817" s="146"/>
      <c r="Y1817" s="146"/>
      <c r="Z1817" s="146"/>
      <c r="AA1817" s="120"/>
      <c r="AB1817" s="422">
        <f t="shared" si="1134"/>
        <v>1808</v>
      </c>
    </row>
    <row r="1818" spans="1:52" customFormat="1" ht="15.6">
      <c r="A1818" s="12">
        <f t="shared" si="1133"/>
        <v>1809</v>
      </c>
      <c r="B1818" s="280"/>
      <c r="C1818" s="252"/>
      <c r="D1818" s="158" t="s">
        <v>925</v>
      </c>
      <c r="E1818" s="224"/>
      <c r="F1818" s="39"/>
      <c r="G1818" s="147"/>
      <c r="H1818" s="146"/>
      <c r="I1818" s="146"/>
      <c r="J1818" s="146"/>
      <c r="K1818" s="146"/>
      <c r="L1818" s="146"/>
      <c r="M1818" s="112">
        <v>250000</v>
      </c>
      <c r="N1818" s="147"/>
      <c r="O1818" s="146"/>
      <c r="P1818" s="146"/>
      <c r="Q1818" s="146"/>
      <c r="R1818" s="146"/>
      <c r="S1818" s="130"/>
      <c r="T1818" s="112">
        <v>250000</v>
      </c>
      <c r="U1818" s="147"/>
      <c r="V1818" s="146"/>
      <c r="W1818" s="146"/>
      <c r="X1818" s="146"/>
      <c r="Y1818" s="146"/>
      <c r="Z1818" s="146"/>
      <c r="AA1818" s="120"/>
      <c r="AB1818" s="422">
        <f t="shared" si="1134"/>
        <v>1809</v>
      </c>
    </row>
    <row r="1819" spans="1:52" customFormat="1" ht="15.6">
      <c r="A1819" s="12">
        <f t="shared" si="1133"/>
        <v>1810</v>
      </c>
      <c r="B1819" s="280"/>
      <c r="C1819" s="252"/>
      <c r="D1819" s="158" t="s">
        <v>926</v>
      </c>
      <c r="E1819" s="224"/>
      <c r="F1819" s="39"/>
      <c r="G1819" s="147"/>
      <c r="H1819" s="146"/>
      <c r="I1819" s="146"/>
      <c r="J1819" s="146"/>
      <c r="K1819" s="146"/>
      <c r="L1819" s="146"/>
      <c r="M1819" s="112">
        <v>500000</v>
      </c>
      <c r="N1819" s="147"/>
      <c r="O1819" s="146"/>
      <c r="P1819" s="146"/>
      <c r="Q1819" s="146"/>
      <c r="R1819" s="146"/>
      <c r="S1819" s="130"/>
      <c r="T1819" s="112">
        <v>500000</v>
      </c>
      <c r="U1819" s="147"/>
      <c r="V1819" s="146"/>
      <c r="W1819" s="146"/>
      <c r="X1819" s="146"/>
      <c r="Y1819" s="146"/>
      <c r="Z1819" s="146"/>
      <c r="AA1819" s="120"/>
      <c r="AB1819" s="422">
        <f t="shared" si="1134"/>
        <v>1810</v>
      </c>
    </row>
    <row r="1820" spans="1:52" customFormat="1">
      <c r="A1820" s="12">
        <f t="shared" si="1133"/>
        <v>1811</v>
      </c>
      <c r="B1820" s="280"/>
      <c r="C1820" s="252"/>
      <c r="D1820" s="225"/>
      <c r="E1820" s="224"/>
      <c r="F1820" s="297"/>
      <c r="G1820" s="154"/>
      <c r="H1820" s="154"/>
      <c r="I1820" s="154"/>
      <c r="J1820" s="154"/>
      <c r="K1820" s="154"/>
      <c r="L1820" s="146"/>
      <c r="M1820" s="258"/>
      <c r="S1820" s="131"/>
      <c r="T1820" s="258"/>
      <c r="AA1820" s="121"/>
      <c r="AB1820" s="422">
        <f t="shared" si="1134"/>
        <v>1811</v>
      </c>
    </row>
    <row r="1821" spans="1:52">
      <c r="A1821" s="12">
        <f t="shared" si="1133"/>
        <v>1812</v>
      </c>
      <c r="B1821" s="91"/>
      <c r="C1821" s="91"/>
      <c r="D1821" s="88"/>
      <c r="E1821" s="320"/>
      <c r="F1821" s="297"/>
      <c r="G1821" s="122"/>
      <c r="H1821" s="123"/>
      <c r="I1821" s="123"/>
      <c r="J1821" s="123"/>
      <c r="K1821" s="124"/>
      <c r="L1821" s="17"/>
      <c r="M1821" s="258"/>
      <c r="N1821" s="72"/>
      <c r="O1821" s="72"/>
      <c r="P1821" s="72"/>
      <c r="Q1821" s="72"/>
      <c r="R1821" s="14"/>
      <c r="T1821" s="258"/>
      <c r="U1821" s="72"/>
      <c r="V1821" s="72"/>
      <c r="W1821" s="72"/>
      <c r="X1821" s="72"/>
      <c r="Y1821" s="72"/>
      <c r="Z1821" s="14"/>
      <c r="AA1821" s="363"/>
      <c r="AB1821" s="422">
        <f t="shared" si="1134"/>
        <v>1812</v>
      </c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</row>
    <row r="1822" spans="1:52">
      <c r="A1822" s="12">
        <f t="shared" si="1133"/>
        <v>1813</v>
      </c>
      <c r="B1822" s="91"/>
      <c r="C1822" s="91"/>
      <c r="D1822" s="92" t="s">
        <v>384</v>
      </c>
      <c r="E1822" s="320"/>
      <c r="F1822" s="39">
        <f>SUBTOTAL(9,F1805:F1821)</f>
        <v>450800000</v>
      </c>
      <c r="G1822" s="114"/>
      <c r="H1822" s="114"/>
      <c r="I1822" s="114"/>
      <c r="J1822" s="114"/>
      <c r="K1822" s="14"/>
      <c r="L1822" s="97"/>
      <c r="M1822" s="112">
        <f>SUBTOTAL(9,M1805:M1821)</f>
        <v>450800000</v>
      </c>
      <c r="N1822" s="128"/>
      <c r="O1822" s="128"/>
      <c r="P1822" s="128"/>
      <c r="Q1822" s="128"/>
      <c r="R1822" s="14"/>
      <c r="S1822" s="97"/>
      <c r="T1822" s="112">
        <f>SUBTOTAL(9,T1805:T1821)</f>
        <v>450800000</v>
      </c>
      <c r="U1822" s="137"/>
      <c r="V1822" s="137"/>
      <c r="W1822" s="137"/>
      <c r="X1822" s="137"/>
      <c r="Y1822" s="139"/>
      <c r="Z1822" s="14"/>
      <c r="AA1822" s="369"/>
      <c r="AB1822" s="422">
        <f t="shared" si="1134"/>
        <v>1813</v>
      </c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</row>
    <row r="1823" spans="1:52">
      <c r="A1823" s="12">
        <f t="shared" si="1133"/>
        <v>1814</v>
      </c>
      <c r="B1823" s="91"/>
      <c r="C1823" s="91"/>
      <c r="D1823" s="88"/>
      <c r="E1823" s="320"/>
      <c r="F1823" s="39"/>
      <c r="G1823" s="114"/>
      <c r="H1823" s="114"/>
      <c r="I1823" s="114"/>
      <c r="J1823" s="114"/>
      <c r="K1823" s="14"/>
      <c r="L1823" s="131"/>
      <c r="M1823" s="112"/>
      <c r="N1823" s="128"/>
      <c r="O1823" s="128"/>
      <c r="P1823" s="128"/>
      <c r="Q1823" s="128"/>
      <c r="R1823" s="14"/>
      <c r="S1823" s="131"/>
      <c r="T1823" s="112"/>
      <c r="U1823" s="137"/>
      <c r="V1823" s="137"/>
      <c r="W1823" s="137"/>
      <c r="X1823" s="137"/>
      <c r="Y1823" s="139"/>
      <c r="Z1823" s="14"/>
      <c r="AA1823" s="121"/>
      <c r="AB1823" s="422">
        <f t="shared" si="1134"/>
        <v>1814</v>
      </c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</row>
    <row r="1824" spans="1:52" customFormat="1">
      <c r="A1824" s="12">
        <f t="shared" si="1133"/>
        <v>1815</v>
      </c>
      <c r="B1824" s="280"/>
      <c r="C1824" s="252"/>
      <c r="D1824" s="259" t="s">
        <v>385</v>
      </c>
      <c r="E1824" s="224"/>
      <c r="F1824" s="39"/>
      <c r="G1824" s="97"/>
      <c r="H1824" s="610"/>
      <c r="I1824" s="610"/>
      <c r="J1824" s="610"/>
      <c r="K1824" s="154"/>
      <c r="L1824" s="146"/>
      <c r="M1824" s="112"/>
      <c r="N1824" s="97"/>
      <c r="O1824" s="260"/>
      <c r="P1824" s="260"/>
      <c r="Q1824" s="260"/>
      <c r="S1824" s="131"/>
      <c r="T1824" s="112"/>
      <c r="U1824" s="97"/>
      <c r="V1824" s="260"/>
      <c r="W1824" s="260"/>
      <c r="X1824" s="260"/>
      <c r="Y1824" s="260"/>
      <c r="AA1824" s="121"/>
      <c r="AB1824" s="422">
        <f t="shared" si="1134"/>
        <v>1815</v>
      </c>
    </row>
    <row r="1825" spans="1:52" customFormat="1">
      <c r="A1825" s="12">
        <f t="shared" si="1133"/>
        <v>1816</v>
      </c>
      <c r="B1825" s="280"/>
      <c r="C1825" s="252"/>
      <c r="D1825" s="158" t="s">
        <v>927</v>
      </c>
      <c r="E1825" s="224"/>
      <c r="F1825" s="39"/>
      <c r="G1825" s="254"/>
      <c r="H1825" s="130"/>
      <c r="I1825" s="130"/>
      <c r="J1825" s="187"/>
      <c r="K1825" s="154"/>
      <c r="L1825" s="146"/>
      <c r="M1825" s="112">
        <v>12500000</v>
      </c>
      <c r="N1825" s="254"/>
      <c r="O1825" s="130"/>
      <c r="P1825" s="130"/>
      <c r="Q1825" s="211"/>
      <c r="S1825" s="131"/>
      <c r="T1825" s="112">
        <v>12500000</v>
      </c>
      <c r="U1825" s="254"/>
      <c r="V1825" s="130"/>
      <c r="W1825" s="130"/>
      <c r="X1825" s="211"/>
      <c r="Y1825" s="211"/>
      <c r="AA1825" s="121"/>
      <c r="AB1825" s="422">
        <f t="shared" si="1134"/>
        <v>1816</v>
      </c>
    </row>
    <row r="1826" spans="1:52" customFormat="1">
      <c r="A1826" s="12">
        <f t="shared" si="1133"/>
        <v>1817</v>
      </c>
      <c r="B1826" s="280"/>
      <c r="C1826" s="252"/>
      <c r="D1826" s="158" t="s">
        <v>928</v>
      </c>
      <c r="E1826" s="224"/>
      <c r="F1826" s="39"/>
      <c r="G1826" s="187"/>
      <c r="H1826" s="256"/>
      <c r="I1826" s="256"/>
      <c r="J1826" s="256"/>
      <c r="K1826" s="146"/>
      <c r="L1826" s="146"/>
      <c r="M1826" s="112">
        <v>100000</v>
      </c>
      <c r="N1826" s="211"/>
      <c r="O1826" s="18"/>
      <c r="P1826" s="18"/>
      <c r="Q1826" s="18"/>
      <c r="R1826" s="146"/>
      <c r="S1826" s="545"/>
      <c r="T1826" s="112">
        <v>100000</v>
      </c>
      <c r="U1826" s="211"/>
      <c r="V1826" s="18"/>
      <c r="W1826" s="18"/>
      <c r="X1826" s="18"/>
      <c r="Y1826" s="18"/>
      <c r="Z1826" s="146"/>
      <c r="AA1826" s="261"/>
      <c r="AB1826" s="422">
        <f t="shared" si="1134"/>
        <v>1817</v>
      </c>
    </row>
    <row r="1827" spans="1:52" customFormat="1">
      <c r="A1827" s="12">
        <f t="shared" si="1133"/>
        <v>1818</v>
      </c>
      <c r="B1827" s="280"/>
      <c r="C1827" s="252"/>
      <c r="D1827" s="158" t="s">
        <v>929</v>
      </c>
      <c r="E1827" s="224"/>
      <c r="F1827" s="39"/>
      <c r="G1827" s="187"/>
      <c r="H1827" s="187"/>
      <c r="I1827" s="187"/>
      <c r="J1827" s="187"/>
      <c r="K1827" s="146"/>
      <c r="L1827" s="146"/>
      <c r="M1827" s="112">
        <v>1500000</v>
      </c>
      <c r="N1827" s="146"/>
      <c r="O1827" s="146"/>
      <c r="P1827" s="146"/>
      <c r="Q1827" s="146"/>
      <c r="R1827" s="146"/>
      <c r="S1827" s="545"/>
      <c r="T1827" s="112">
        <v>1500000</v>
      </c>
      <c r="U1827" s="146"/>
      <c r="V1827" s="146"/>
      <c r="W1827" s="146"/>
      <c r="X1827" s="146"/>
      <c r="Y1827" s="146"/>
      <c r="Z1827" s="146"/>
      <c r="AA1827" s="261"/>
      <c r="AB1827" s="422">
        <f t="shared" si="1134"/>
        <v>1818</v>
      </c>
    </row>
    <row r="1828" spans="1:52" customFormat="1">
      <c r="A1828" s="12">
        <f t="shared" si="1133"/>
        <v>1819</v>
      </c>
      <c r="B1828" s="280"/>
      <c r="C1828" s="252"/>
      <c r="D1828" s="158" t="s">
        <v>930</v>
      </c>
      <c r="E1828" s="224"/>
      <c r="F1828" s="39"/>
      <c r="G1828" s="146"/>
      <c r="H1828" s="146"/>
      <c r="I1828" s="146"/>
      <c r="J1828" s="146"/>
      <c r="K1828" s="146"/>
      <c r="L1828" s="146"/>
      <c r="M1828" s="112">
        <v>613721</v>
      </c>
      <c r="N1828" s="146"/>
      <c r="O1828" s="146"/>
      <c r="P1828" s="146"/>
      <c r="Q1828" s="146"/>
      <c r="R1828" s="146"/>
      <c r="S1828" s="545"/>
      <c r="T1828" s="112">
        <v>613721</v>
      </c>
      <c r="U1828" s="146"/>
      <c r="V1828" s="146"/>
      <c r="W1828" s="146"/>
      <c r="X1828" s="146"/>
      <c r="Y1828" s="146"/>
      <c r="Z1828" s="146"/>
      <c r="AA1828" s="261"/>
      <c r="AB1828" s="422">
        <f t="shared" si="1134"/>
        <v>1819</v>
      </c>
    </row>
    <row r="1829" spans="1:52" customFormat="1">
      <c r="A1829" s="12">
        <f t="shared" si="1133"/>
        <v>1820</v>
      </c>
      <c r="B1829" s="280"/>
      <c r="C1829" s="252"/>
      <c r="D1829" s="158" t="s">
        <v>924</v>
      </c>
      <c r="E1829" s="224"/>
      <c r="F1829" s="70"/>
      <c r="G1829" s="146"/>
      <c r="H1829" s="146"/>
      <c r="I1829" s="146"/>
      <c r="J1829" s="146"/>
      <c r="K1829" s="146"/>
      <c r="L1829" s="146"/>
      <c r="M1829" s="135">
        <f>19000000-14713722</f>
        <v>4286278</v>
      </c>
      <c r="N1829" s="146"/>
      <c r="O1829" s="146"/>
      <c r="P1829" s="146"/>
      <c r="Q1829" s="146"/>
      <c r="R1829" s="146"/>
      <c r="S1829" s="545"/>
      <c r="T1829" s="135">
        <f>19000000-14713722</f>
        <v>4286278</v>
      </c>
      <c r="U1829" s="146"/>
      <c r="V1829" s="146"/>
      <c r="W1829" s="146"/>
      <c r="X1829" s="146"/>
      <c r="Y1829" s="146"/>
      <c r="Z1829" s="146"/>
      <c r="AA1829" s="261"/>
      <c r="AB1829" s="422">
        <f t="shared" si="1134"/>
        <v>1820</v>
      </c>
    </row>
    <row r="1830" spans="1:52" customFormat="1">
      <c r="A1830" s="12">
        <f t="shared" si="1133"/>
        <v>1821</v>
      </c>
      <c r="B1830" s="280"/>
      <c r="C1830" s="252"/>
      <c r="D1830" s="158" t="s">
        <v>926</v>
      </c>
      <c r="E1830" s="224"/>
      <c r="F1830" s="70"/>
      <c r="G1830" s="146"/>
      <c r="H1830" s="146"/>
      <c r="I1830" s="146"/>
      <c r="J1830" s="146"/>
      <c r="K1830" s="146"/>
      <c r="L1830" s="146"/>
      <c r="M1830" s="135" t="s">
        <v>931</v>
      </c>
      <c r="N1830" s="146"/>
      <c r="O1830" s="146"/>
      <c r="P1830" s="146"/>
      <c r="Q1830" s="146"/>
      <c r="R1830" s="146"/>
      <c r="S1830" s="545"/>
      <c r="T1830" s="135" t="s">
        <v>931</v>
      </c>
      <c r="U1830" s="146"/>
      <c r="V1830" s="146"/>
      <c r="W1830" s="146"/>
      <c r="X1830" s="146"/>
      <c r="Y1830" s="146"/>
      <c r="Z1830" s="146"/>
      <c r="AA1830" s="261"/>
      <c r="AB1830" s="422">
        <f t="shared" si="1134"/>
        <v>1821</v>
      </c>
    </row>
    <row r="1831" spans="1:52">
      <c r="A1831" s="12">
        <f t="shared" si="1133"/>
        <v>1822</v>
      </c>
      <c r="B1831" s="91"/>
      <c r="C1831" s="91"/>
      <c r="D1831" s="109"/>
      <c r="E1831" s="320"/>
      <c r="F1831" s="14"/>
      <c r="G1831" s="72"/>
      <c r="H1831" s="72"/>
      <c r="I1831" s="72"/>
      <c r="J1831" s="72"/>
      <c r="K1831" s="14"/>
      <c r="M1831" s="118"/>
      <c r="N1831" s="72"/>
      <c r="O1831" s="72"/>
      <c r="P1831" s="72"/>
      <c r="Q1831" s="72"/>
      <c r="R1831" s="14"/>
      <c r="T1831" s="118"/>
      <c r="U1831" s="72"/>
      <c r="V1831" s="72"/>
      <c r="W1831" s="72"/>
      <c r="X1831" s="72"/>
      <c r="Y1831" s="72"/>
      <c r="Z1831" s="14"/>
      <c r="AA1831" s="363"/>
      <c r="AB1831" s="422">
        <f t="shared" si="1134"/>
        <v>1822</v>
      </c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</row>
    <row r="1832" spans="1:52">
      <c r="A1832" s="12">
        <f t="shared" si="1133"/>
        <v>1823</v>
      </c>
      <c r="B1832" s="91"/>
      <c r="C1832" s="91"/>
      <c r="D1832" s="109"/>
      <c r="E1832" s="320"/>
      <c r="F1832" s="14"/>
      <c r="G1832" s="72"/>
      <c r="H1832" s="72"/>
      <c r="I1832" s="72"/>
      <c r="J1832" s="72"/>
      <c r="L1832" s="14"/>
      <c r="M1832" s="118"/>
      <c r="N1832" s="72"/>
      <c r="O1832" s="72"/>
      <c r="P1832" s="72"/>
      <c r="Q1832" s="72"/>
      <c r="S1832" s="14"/>
      <c r="T1832" s="118"/>
      <c r="U1832" s="72"/>
      <c r="V1832" s="72"/>
      <c r="W1832" s="72"/>
      <c r="X1832" s="72"/>
      <c r="Y1832" s="72"/>
      <c r="AA1832" s="370"/>
      <c r="AB1832" s="422">
        <f t="shared" si="1134"/>
        <v>1823</v>
      </c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</row>
    <row r="1833" spans="1:52">
      <c r="A1833" s="12">
        <f t="shared" si="1133"/>
        <v>1824</v>
      </c>
      <c r="B1833" s="91"/>
      <c r="C1833" s="91"/>
      <c r="D1833" s="88"/>
      <c r="E1833" s="320"/>
      <c r="F1833" s="39"/>
      <c r="G1833" s="14"/>
      <c r="H1833" s="14"/>
      <c r="I1833" s="14"/>
      <c r="J1833" s="14"/>
      <c r="K1833" s="14"/>
      <c r="L1833" s="21"/>
      <c r="M1833" s="112"/>
      <c r="N1833" s="14"/>
      <c r="O1833" s="14"/>
      <c r="P1833" s="14"/>
      <c r="Q1833" s="14"/>
      <c r="R1833" s="14"/>
      <c r="S1833" s="21"/>
      <c r="T1833" s="112"/>
      <c r="U1833" s="14"/>
      <c r="V1833" s="14"/>
      <c r="W1833" s="14"/>
      <c r="X1833" s="14"/>
      <c r="Y1833" s="14"/>
      <c r="Z1833" s="14"/>
      <c r="AA1833" s="368"/>
      <c r="AB1833" s="422">
        <f t="shared" si="1134"/>
        <v>1824</v>
      </c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</row>
    <row r="1834" spans="1:52">
      <c r="A1834" s="12">
        <f t="shared" si="1133"/>
        <v>1825</v>
      </c>
      <c r="B1834" s="91"/>
      <c r="C1834" s="91"/>
      <c r="D1834" s="92" t="s">
        <v>384</v>
      </c>
      <c r="E1834" s="320"/>
      <c r="F1834" s="298">
        <f>SUBTOTAL(9,F1824:F1833)</f>
        <v>0</v>
      </c>
      <c r="G1834" s="20"/>
      <c r="H1834" s="20"/>
      <c r="I1834" s="20"/>
      <c r="J1834" s="20"/>
      <c r="K1834" s="20"/>
      <c r="L1834" s="21"/>
      <c r="M1834" s="555">
        <f>SUBTOTAL(9,M1824:M1833)</f>
        <v>18999999</v>
      </c>
      <c r="N1834" s="20"/>
      <c r="O1834" s="20"/>
      <c r="P1834" s="20"/>
      <c r="Q1834" s="20"/>
      <c r="R1834" s="20"/>
      <c r="S1834" s="21"/>
      <c r="T1834" s="555">
        <f>SUBTOTAL(9,T1824:T1833)</f>
        <v>18999999</v>
      </c>
      <c r="U1834" s="20"/>
      <c r="V1834" s="20"/>
      <c r="W1834" s="20"/>
      <c r="X1834" s="20"/>
      <c r="Y1834" s="20"/>
      <c r="Z1834" s="20"/>
      <c r="AA1834" s="368"/>
      <c r="AB1834" s="422">
        <f t="shared" si="1134"/>
        <v>1825</v>
      </c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</row>
    <row r="1835" spans="1:52">
      <c r="A1835" s="12">
        <f t="shared" si="1133"/>
        <v>1826</v>
      </c>
      <c r="B1835" s="91"/>
      <c r="C1835" s="91"/>
      <c r="D1835" s="88"/>
      <c r="E1835" s="320"/>
      <c r="F1835" s="39"/>
      <c r="G1835" s="20"/>
      <c r="H1835" s="20"/>
      <c r="I1835" s="20"/>
      <c r="J1835" s="20"/>
      <c r="K1835" s="20"/>
      <c r="L1835" s="21"/>
      <c r="M1835" s="112"/>
      <c r="N1835" s="20"/>
      <c r="O1835" s="20"/>
      <c r="P1835" s="20"/>
      <c r="Q1835" s="20"/>
      <c r="R1835" s="20"/>
      <c r="S1835" s="21"/>
      <c r="T1835" s="112"/>
      <c r="U1835" s="20"/>
      <c r="V1835" s="20"/>
      <c r="W1835" s="20"/>
      <c r="X1835" s="20"/>
      <c r="Y1835" s="20"/>
      <c r="Z1835" s="20"/>
      <c r="AA1835" s="368"/>
      <c r="AB1835" s="422">
        <f t="shared" si="1134"/>
        <v>1826</v>
      </c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</row>
    <row r="1836" spans="1:52" ht="15.6" thickBot="1">
      <c r="A1836" s="12">
        <f t="shared" si="1133"/>
        <v>1827</v>
      </c>
      <c r="B1836" s="3"/>
      <c r="C1836" s="3"/>
      <c r="D1836" s="54" t="s">
        <v>386</v>
      </c>
      <c r="E1836" s="117"/>
      <c r="F1836" s="38">
        <f>SUBTOTAL(9,F1805:F1835)</f>
        <v>450800000</v>
      </c>
      <c r="G1836" s="28"/>
      <c r="H1836" s="21"/>
      <c r="I1836" s="21"/>
      <c r="J1836" s="21"/>
      <c r="K1836" s="21"/>
      <c r="L1836" s="21"/>
      <c r="M1836" s="550">
        <f>SUBTOTAL(9,M1805:M1835)</f>
        <v>469799999</v>
      </c>
      <c r="N1836" s="28"/>
      <c r="O1836" s="21"/>
      <c r="P1836" s="21"/>
      <c r="Q1836" s="21"/>
      <c r="R1836" s="21"/>
      <c r="S1836" s="21"/>
      <c r="T1836" s="550">
        <f>SUBTOTAL(9,T1805:T1835)</f>
        <v>469799999</v>
      </c>
      <c r="U1836" s="28"/>
      <c r="V1836" s="21"/>
      <c r="W1836" s="21"/>
      <c r="X1836" s="21"/>
      <c r="Y1836" s="21"/>
      <c r="Z1836" s="21"/>
      <c r="AA1836" s="368"/>
      <c r="AB1836" s="422">
        <f t="shared" si="1134"/>
        <v>1827</v>
      </c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</row>
    <row r="1837" spans="1:52" ht="15.6" thickTop="1">
      <c r="A1837" s="12">
        <f t="shared" si="1133"/>
        <v>1828</v>
      </c>
      <c r="B1837" s="3"/>
      <c r="C1837" s="3"/>
      <c r="E1837" s="117"/>
      <c r="F1837" s="28"/>
      <c r="G1837" s="28"/>
      <c r="H1837" s="21"/>
      <c r="I1837" s="21"/>
      <c r="J1837" s="21"/>
      <c r="K1837" s="21"/>
      <c r="L1837" s="21"/>
      <c r="M1837" s="133"/>
      <c r="N1837" s="28"/>
      <c r="O1837" s="21"/>
      <c r="P1837" s="21"/>
      <c r="Q1837" s="21"/>
      <c r="R1837" s="21"/>
      <c r="S1837" s="21"/>
      <c r="T1837" s="133"/>
      <c r="U1837" s="28"/>
      <c r="V1837" s="21"/>
      <c r="W1837" s="21"/>
      <c r="X1837" s="21"/>
      <c r="Y1837" s="21"/>
      <c r="Z1837" s="21"/>
      <c r="AA1837" s="368"/>
      <c r="AB1837" s="422">
        <f t="shared" si="1134"/>
        <v>1828</v>
      </c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</row>
    <row r="1838" spans="1:52">
      <c r="A1838" s="12">
        <f t="shared" si="1133"/>
        <v>1829</v>
      </c>
      <c r="B1838" s="20"/>
      <c r="C1838" s="13" t="s">
        <v>380</v>
      </c>
      <c r="E1838" s="117"/>
      <c r="F1838" s="28">
        <f>SUM(F1803-F1836)</f>
        <v>19000000</v>
      </c>
      <c r="G1838" s="15"/>
      <c r="M1838" s="133">
        <f>SUM(M1803-M1836)</f>
        <v>1</v>
      </c>
      <c r="N1838" s="15"/>
      <c r="T1838" s="133">
        <f>SUM(T1803-T1836)</f>
        <v>1</v>
      </c>
      <c r="U1838" s="15"/>
      <c r="AA1838" s="363"/>
      <c r="AB1838" s="422">
        <f t="shared" si="1134"/>
        <v>1829</v>
      </c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</row>
    <row r="1839" spans="1:52" ht="15.6" thickBot="1">
      <c r="A1839" s="12">
        <f t="shared" si="1133"/>
        <v>1830</v>
      </c>
      <c r="B1839" s="34"/>
      <c r="C1839" s="34"/>
      <c r="D1839" s="96"/>
      <c r="E1839" s="303"/>
      <c r="F1839" s="35"/>
      <c r="G1839" s="30"/>
      <c r="H1839" s="30"/>
      <c r="I1839" s="30"/>
      <c r="J1839" s="30"/>
      <c r="K1839" s="30"/>
      <c r="L1839" s="30"/>
      <c r="M1839" s="464"/>
      <c r="N1839" s="30"/>
      <c r="O1839" s="30"/>
      <c r="P1839" s="30"/>
      <c r="Q1839" s="30"/>
      <c r="R1839" s="30"/>
      <c r="S1839" s="30"/>
      <c r="T1839" s="464"/>
      <c r="U1839" s="30"/>
      <c r="V1839" s="30"/>
      <c r="W1839" s="30"/>
      <c r="X1839" s="30"/>
      <c r="Y1839" s="30"/>
      <c r="Z1839" s="30"/>
      <c r="AA1839" s="371"/>
      <c r="AB1839" s="422">
        <f t="shared" si="1134"/>
        <v>1830</v>
      </c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</row>
    <row r="1840" spans="1:52" ht="15.6" thickTop="1">
      <c r="A1840" s="12"/>
      <c r="B1840" s="13"/>
      <c r="C1840" s="13"/>
      <c r="F1840" s="28"/>
      <c r="G1840" s="28"/>
      <c r="M1840" s="28"/>
      <c r="N1840" s="28"/>
      <c r="T1840" s="28"/>
      <c r="U1840" s="28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</row>
    <row r="1841" spans="7:52">
      <c r="G1841" s="28"/>
      <c r="N1841" s="28"/>
      <c r="U1841" s="28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</row>
    <row r="1842" spans="7:52"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</row>
    <row r="1843" spans="7:52"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</row>
    <row r="1844" spans="7:52"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</row>
    <row r="1845" spans="7:52">
      <c r="L1845" s="19" t="e">
        <f>SUM(#REF!)</f>
        <v>#REF!</v>
      </c>
      <c r="S1845" s="19" t="e">
        <f>SUM(#REF!)</f>
        <v>#REF!</v>
      </c>
      <c r="AA1845" s="19" t="e">
        <f>SUM(#REF!)</f>
        <v>#REF!</v>
      </c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</row>
    <row r="1846" spans="7:52"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</row>
  </sheetData>
  <mergeCells count="8">
    <mergeCell ref="B75:D75"/>
    <mergeCell ref="X4:Y4"/>
    <mergeCell ref="T1:AA3"/>
    <mergeCell ref="T4:W4"/>
    <mergeCell ref="F1:L3"/>
    <mergeCell ref="F4:I4"/>
    <mergeCell ref="M1:S3"/>
    <mergeCell ref="M4:P4"/>
  </mergeCells>
  <printOptions horizontalCentered="1" gridLines="1"/>
  <pageMargins left="0.2" right="0.2" top="0.3" bottom="0.46" header="0" footer="0.27"/>
  <pageSetup scale="45" fitToHeight="0" orientation="landscape" r:id="rId1"/>
  <headerFooter alignWithMargins="0">
    <oddFooter>&amp;LPrint Date and Time: &amp;D  &amp;T&amp;R&amp;11&amp;P/&amp;N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0337D-3CBE-459B-B215-B3A2F3057FD6}">
  <sheetPr codeName="Sheet2">
    <tabColor theme="9" tint="-0.249977111117893"/>
    <pageSetUpPr fitToPage="1"/>
  </sheetPr>
  <dimension ref="A1:L1177"/>
  <sheetViews>
    <sheetView showZeros="0" tabSelected="1" showOutlineSymbols="0" zoomScale="85" zoomScaleNormal="85" zoomScaleSheetLayoutView="80" workbookViewId="0">
      <pane xSplit="5" ySplit="9" topLeftCell="F10" activePane="bottomRight" state="frozen"/>
      <selection pane="topRight" activeCell="F1" sqref="F1"/>
      <selection pane="bottomLeft" activeCell="A11" sqref="A11"/>
      <selection pane="bottomRight" activeCell="F10" sqref="F10"/>
    </sheetView>
  </sheetViews>
  <sheetFormatPr defaultColWidth="11.6328125" defaultRowHeight="15"/>
  <cols>
    <col min="1" max="1" width="6.90625" style="144" bestFit="1" customWidth="1"/>
    <col min="2" max="3" width="5.6328125" style="423" customWidth="1"/>
    <col min="4" max="4" width="101.54296875" style="1029" customWidth="1"/>
    <col min="5" max="5" width="15.6328125" style="237" customWidth="1"/>
    <col min="6" max="7" width="15" style="6" customWidth="1"/>
    <col min="8" max="9" width="15" style="237" customWidth="1"/>
    <col min="10" max="11" width="15.81640625" style="237" bestFit="1" customWidth="1"/>
    <col min="12" max="12" width="5.90625" style="141" customWidth="1"/>
    <col min="13" max="16384" width="11.6328125" style="141"/>
  </cols>
  <sheetData>
    <row r="1" spans="1:12" ht="15.6">
      <c r="A1" s="854"/>
      <c r="B1" s="853"/>
      <c r="C1" s="853"/>
      <c r="D1" s="852"/>
      <c r="E1" s="650"/>
      <c r="F1" s="988" t="s">
        <v>1013</v>
      </c>
      <c r="G1" s="989"/>
      <c r="H1" s="989"/>
      <c r="I1" s="989"/>
      <c r="J1" s="989"/>
      <c r="K1" s="990"/>
    </row>
    <row r="2" spans="1:12" ht="15" customHeight="1">
      <c r="A2" s="851"/>
      <c r="D2" s="1010" t="s">
        <v>0</v>
      </c>
      <c r="E2" s="824"/>
      <c r="F2" s="991"/>
      <c r="G2" s="992"/>
      <c r="H2" s="992"/>
      <c r="I2" s="992"/>
      <c r="J2" s="992"/>
      <c r="K2" s="993"/>
    </row>
    <row r="3" spans="1:12" ht="15.75" customHeight="1" thickBot="1">
      <c r="A3" s="850"/>
      <c r="B3" s="849"/>
      <c r="C3" s="849"/>
      <c r="D3" s="1010"/>
      <c r="E3" s="824"/>
      <c r="F3" s="994"/>
      <c r="G3" s="995"/>
      <c r="H3" s="995"/>
      <c r="I3" s="995"/>
      <c r="J3" s="995"/>
      <c r="K3" s="996"/>
    </row>
    <row r="4" spans="1:12" ht="16.2" thickBot="1">
      <c r="A4" s="846"/>
      <c r="D4" s="1010" t="s">
        <v>1009</v>
      </c>
      <c r="E4" s="627"/>
      <c r="F4" s="959" t="s">
        <v>1</v>
      </c>
      <c r="G4" s="938"/>
      <c r="H4" s="938"/>
      <c r="I4" s="925" t="s">
        <v>2</v>
      </c>
      <c r="J4" s="900" t="s">
        <v>3</v>
      </c>
      <c r="K4" s="899" t="s">
        <v>4</v>
      </c>
    </row>
    <row r="5" spans="1:12">
      <c r="A5" s="846"/>
      <c r="D5" s="1011"/>
      <c r="E5" s="844"/>
      <c r="F5" s="378"/>
      <c r="G5" s="857"/>
      <c r="H5" s="627"/>
      <c r="I5" s="636"/>
      <c r="J5" s="627"/>
      <c r="K5" s="627"/>
      <c r="L5" s="423"/>
    </row>
    <row r="6" spans="1:12" ht="15.6">
      <c r="A6" s="839"/>
      <c r="B6" s="841"/>
      <c r="C6" s="840"/>
      <c r="D6" s="987" t="s">
        <v>1010</v>
      </c>
      <c r="E6" s="421"/>
      <c r="F6" s="901" t="s">
        <v>990</v>
      </c>
      <c r="G6" s="901"/>
      <c r="H6" s="824"/>
      <c r="I6" s="826"/>
      <c r="J6" s="824"/>
      <c r="K6" s="824"/>
      <c r="L6" s="423"/>
    </row>
    <row r="7" spans="1:12" ht="15.6">
      <c r="A7" s="839"/>
      <c r="B7" s="145"/>
      <c r="C7" s="145"/>
      <c r="D7" s="987" t="s">
        <v>1011</v>
      </c>
      <c r="E7" s="824" t="s">
        <v>441</v>
      </c>
      <c r="F7" s="901" t="s">
        <v>991</v>
      </c>
      <c r="G7" s="901"/>
      <c r="H7" s="824"/>
      <c r="I7" s="826"/>
      <c r="J7" s="824"/>
      <c r="K7" s="824"/>
      <c r="L7" s="423"/>
    </row>
    <row r="8" spans="1:12" ht="15.6">
      <c r="A8" s="839"/>
      <c r="B8" s="145"/>
      <c r="C8" s="145"/>
      <c r="D8" s="987" t="s">
        <v>1012</v>
      </c>
      <c r="E8" s="824" t="s">
        <v>9</v>
      </c>
      <c r="F8" s="145" t="s">
        <v>10</v>
      </c>
      <c r="G8" s="901" t="s">
        <v>11</v>
      </c>
      <c r="H8" s="824" t="s">
        <v>4</v>
      </c>
      <c r="I8" s="826" t="s">
        <v>2</v>
      </c>
      <c r="J8" s="824" t="s">
        <v>3</v>
      </c>
      <c r="K8" s="824" t="s">
        <v>4</v>
      </c>
      <c r="L8" s="423"/>
    </row>
    <row r="9" spans="1:12" ht="15.6" thickBot="1">
      <c r="A9" s="838" t="s">
        <v>13</v>
      </c>
      <c r="B9" s="145"/>
      <c r="C9" s="145"/>
      <c r="D9" s="1012"/>
      <c r="E9" s="835" t="s">
        <v>14</v>
      </c>
      <c r="F9" s="902" t="s">
        <v>1005</v>
      </c>
      <c r="G9" s="902" t="s">
        <v>1033</v>
      </c>
      <c r="H9" s="824" t="s">
        <v>15</v>
      </c>
      <c r="I9" s="826" t="s">
        <v>16</v>
      </c>
      <c r="J9" s="824" t="s">
        <v>16</v>
      </c>
      <c r="K9" s="824" t="s">
        <v>16</v>
      </c>
      <c r="L9" s="423" t="s">
        <v>13</v>
      </c>
    </row>
    <row r="10" spans="1:12" ht="15.6" thickTop="1">
      <c r="A10" s="834">
        <v>1</v>
      </c>
      <c r="B10" s="763" t="s">
        <v>477</v>
      </c>
      <c r="C10" s="763"/>
      <c r="D10" s="1013"/>
      <c r="E10" s="762"/>
      <c r="F10" s="405"/>
      <c r="G10" s="357"/>
      <c r="H10" s="762"/>
      <c r="I10" s="761"/>
      <c r="J10" s="762"/>
      <c r="K10" s="762"/>
      <c r="L10" s="1039">
        <v>1</v>
      </c>
    </row>
    <row r="11" spans="1:12">
      <c r="A11" s="997">
        <v>2</v>
      </c>
      <c r="B11" s="903"/>
      <c r="C11" s="903"/>
      <c r="D11" s="1014"/>
      <c r="E11" s="627"/>
      <c r="F11" s="406"/>
      <c r="H11" s="627"/>
      <c r="I11" s="636"/>
      <c r="J11" s="627"/>
      <c r="K11" s="627"/>
      <c r="L11" s="997">
        <v>2</v>
      </c>
    </row>
    <row r="12" spans="1:12">
      <c r="A12" s="423">
        <v>3</v>
      </c>
      <c r="B12" s="145"/>
      <c r="C12" s="145"/>
      <c r="D12" s="1014" t="s">
        <v>1014</v>
      </c>
      <c r="E12" s="627"/>
      <c r="F12" s="636">
        <v>9500103000</v>
      </c>
      <c r="H12" s="627">
        <v>9500103000</v>
      </c>
      <c r="I12" s="636"/>
      <c r="J12" s="627"/>
      <c r="K12" s="627">
        <v>9500103000</v>
      </c>
      <c r="L12" s="423">
        <v>3</v>
      </c>
    </row>
    <row r="13" spans="1:12">
      <c r="A13" s="423">
        <v>4</v>
      </c>
      <c r="B13" s="145"/>
      <c r="C13" s="145"/>
      <c r="D13" s="1014"/>
      <c r="E13" s="627"/>
      <c r="F13" s="636"/>
      <c r="H13" s="627">
        <v>0</v>
      </c>
      <c r="I13" s="636"/>
      <c r="J13" s="627"/>
      <c r="K13" s="627">
        <v>0</v>
      </c>
      <c r="L13" s="423">
        <v>4</v>
      </c>
    </row>
    <row r="14" spans="1:12" ht="15.6">
      <c r="A14" s="423">
        <v>5</v>
      </c>
      <c r="B14" s="145"/>
      <c r="C14" s="145"/>
      <c r="D14" s="880" t="s">
        <v>479</v>
      </c>
      <c r="E14" s="627"/>
      <c r="F14" s="636">
        <v>-629405136</v>
      </c>
      <c r="H14" s="627">
        <v>-629405136</v>
      </c>
      <c r="I14" s="636"/>
      <c r="J14" s="627"/>
      <c r="K14" s="627">
        <v>-629405136</v>
      </c>
      <c r="L14" s="423">
        <v>5</v>
      </c>
    </row>
    <row r="15" spans="1:12" ht="15.6">
      <c r="A15" s="423">
        <v>6</v>
      </c>
      <c r="B15" s="145"/>
      <c r="C15" s="145"/>
      <c r="D15" s="880"/>
      <c r="E15" s="692"/>
      <c r="F15" s="833"/>
      <c r="G15" s="16"/>
      <c r="H15" s="692">
        <v>0</v>
      </c>
      <c r="I15" s="833"/>
      <c r="J15" s="692"/>
      <c r="K15" s="692">
        <v>0</v>
      </c>
      <c r="L15" s="423">
        <v>6</v>
      </c>
    </row>
    <row r="16" spans="1:12" ht="15.6">
      <c r="A16" s="423">
        <v>7</v>
      </c>
      <c r="B16" s="145"/>
      <c r="C16" s="145"/>
      <c r="D16" s="880"/>
      <c r="E16" s="627"/>
      <c r="F16" s="832"/>
      <c r="G16" s="831"/>
      <c r="H16" s="828">
        <v>0</v>
      </c>
      <c r="I16" s="830"/>
      <c r="J16" s="828"/>
      <c r="K16" s="828"/>
      <c r="L16" s="423">
        <v>7</v>
      </c>
    </row>
    <row r="17" spans="1:12">
      <c r="A17" s="423">
        <v>8</v>
      </c>
      <c r="B17" s="145"/>
      <c r="C17" s="145"/>
      <c r="D17" s="1014" t="s">
        <v>480</v>
      </c>
      <c r="E17" s="627"/>
      <c r="F17" s="406">
        <v>8870697864</v>
      </c>
      <c r="H17" s="627">
        <v>8870697864</v>
      </c>
      <c r="I17" s="636"/>
      <c r="J17" s="627"/>
      <c r="K17" s="627">
        <v>8870697864</v>
      </c>
      <c r="L17" s="423">
        <v>8</v>
      </c>
    </row>
    <row r="18" spans="1:12">
      <c r="A18" s="423">
        <v>9</v>
      </c>
      <c r="B18" s="145"/>
      <c r="C18" s="145"/>
      <c r="D18" s="1014"/>
      <c r="E18" s="627"/>
      <c r="F18" s="406"/>
      <c r="H18" s="627">
        <v>0</v>
      </c>
      <c r="I18" s="636"/>
      <c r="J18" s="627"/>
      <c r="K18" s="627">
        <v>0</v>
      </c>
      <c r="L18" s="423">
        <v>9</v>
      </c>
    </row>
    <row r="19" spans="1:12">
      <c r="A19" s="423">
        <v>10</v>
      </c>
      <c r="B19" s="145"/>
      <c r="C19" s="145"/>
      <c r="D19" s="1015" t="s">
        <v>1006</v>
      </c>
      <c r="E19" s="627"/>
      <c r="F19" s="998">
        <v>-34024350</v>
      </c>
      <c r="G19" s="97"/>
      <c r="H19" s="627">
        <v>-34024350</v>
      </c>
      <c r="I19" s="636"/>
      <c r="J19" s="627"/>
      <c r="K19" s="627">
        <v>-34024350</v>
      </c>
      <c r="L19" s="423">
        <v>10</v>
      </c>
    </row>
    <row r="20" spans="1:12">
      <c r="A20" s="423">
        <v>11</v>
      </c>
      <c r="B20" s="145"/>
      <c r="C20" s="145"/>
      <c r="D20" s="1014"/>
      <c r="E20" s="824"/>
      <c r="F20" s="406"/>
      <c r="H20" s="627">
        <v>0</v>
      </c>
      <c r="I20" s="826"/>
      <c r="J20" s="824"/>
      <c r="K20" s="627">
        <v>0</v>
      </c>
      <c r="L20" s="423">
        <v>11</v>
      </c>
    </row>
    <row r="21" spans="1:12" ht="15.6">
      <c r="A21" s="423">
        <v>12</v>
      </c>
      <c r="B21" s="145"/>
      <c r="C21" s="145"/>
      <c r="D21" s="880" t="s">
        <v>482</v>
      </c>
      <c r="E21" s="824"/>
      <c r="F21" s="406">
        <v>-8737012312</v>
      </c>
      <c r="H21" s="627">
        <v>-8737012312</v>
      </c>
      <c r="I21" s="826"/>
      <c r="J21" s="824"/>
      <c r="K21" s="627">
        <v>-8737012312</v>
      </c>
      <c r="L21" s="423">
        <v>12</v>
      </c>
    </row>
    <row r="22" spans="1:12">
      <c r="A22" s="423">
        <v>13</v>
      </c>
      <c r="B22" s="145"/>
      <c r="C22" s="145"/>
      <c r="D22" s="1014"/>
      <c r="E22" s="820"/>
      <c r="F22" s="409"/>
      <c r="G22" s="16"/>
      <c r="H22" s="692">
        <v>0</v>
      </c>
      <c r="I22" s="822"/>
      <c r="J22" s="820"/>
      <c r="K22" s="820"/>
      <c r="L22" s="423">
        <v>13</v>
      </c>
    </row>
    <row r="23" spans="1:12">
      <c r="A23" s="423">
        <v>14</v>
      </c>
      <c r="B23" s="145"/>
      <c r="C23" s="145"/>
      <c r="D23" s="1014"/>
      <c r="E23" s="814"/>
      <c r="F23" s="818"/>
      <c r="G23" s="817"/>
      <c r="H23" s="814">
        <v>0</v>
      </c>
      <c r="I23" s="816"/>
      <c r="J23" s="814"/>
      <c r="K23" s="814"/>
      <c r="L23" s="423">
        <v>14</v>
      </c>
    </row>
    <row r="24" spans="1:12">
      <c r="A24" s="423">
        <v>15</v>
      </c>
      <c r="B24" s="145"/>
      <c r="C24" s="145"/>
      <c r="D24" s="1014" t="s">
        <v>17</v>
      </c>
      <c r="E24" s="627"/>
      <c r="F24" s="406">
        <v>99661202</v>
      </c>
      <c r="H24" s="627">
        <v>99661202</v>
      </c>
      <c r="I24" s="406">
        <v>0</v>
      </c>
      <c r="J24" s="239">
        <v>0</v>
      </c>
      <c r="K24" s="239">
        <v>99661202</v>
      </c>
      <c r="L24" s="423">
        <v>15</v>
      </c>
    </row>
    <row r="25" spans="1:12">
      <c r="A25" s="423">
        <v>16</v>
      </c>
      <c r="B25" s="145"/>
      <c r="C25" s="145"/>
      <c r="D25" s="1016"/>
      <c r="E25" s="627"/>
      <c r="F25" s="406"/>
      <c r="H25" s="627">
        <v>0</v>
      </c>
      <c r="I25" s="636"/>
      <c r="J25" s="627"/>
      <c r="K25" s="627">
        <v>0</v>
      </c>
      <c r="L25" s="423">
        <v>16</v>
      </c>
    </row>
    <row r="26" spans="1:12">
      <c r="A26" s="423">
        <v>17</v>
      </c>
      <c r="B26" s="145"/>
      <c r="C26" s="145"/>
      <c r="D26" s="1014" t="s">
        <v>18</v>
      </c>
      <c r="E26" s="627"/>
      <c r="F26" s="406"/>
      <c r="H26" s="627">
        <v>0</v>
      </c>
      <c r="I26" s="636"/>
      <c r="J26" s="627"/>
      <c r="K26" s="627">
        <v>0</v>
      </c>
      <c r="L26" s="423">
        <v>17</v>
      </c>
    </row>
    <row r="27" spans="1:12">
      <c r="A27" s="423">
        <v>18</v>
      </c>
      <c r="B27" s="145"/>
      <c r="C27" s="145"/>
      <c r="D27" s="1014"/>
      <c r="E27" s="627"/>
      <c r="F27" s="406"/>
      <c r="H27" s="627">
        <v>0</v>
      </c>
      <c r="I27" s="636"/>
      <c r="J27" s="627"/>
      <c r="K27" s="627">
        <v>0</v>
      </c>
      <c r="L27" s="423">
        <v>18</v>
      </c>
    </row>
    <row r="28" spans="1:12">
      <c r="A28" s="423">
        <v>19</v>
      </c>
      <c r="B28" s="145"/>
      <c r="C28" s="145"/>
      <c r="D28" s="1014" t="s">
        <v>19</v>
      </c>
      <c r="E28" s="627"/>
      <c r="F28" s="322">
        <v>0</v>
      </c>
      <c r="H28" s="627">
        <v>0</v>
      </c>
      <c r="I28" s="636">
        <v>0</v>
      </c>
      <c r="J28" s="627">
        <v>0</v>
      </c>
      <c r="K28" s="627">
        <v>0</v>
      </c>
      <c r="L28" s="423">
        <v>19</v>
      </c>
    </row>
    <row r="29" spans="1:12">
      <c r="A29" s="423">
        <v>20</v>
      </c>
      <c r="B29" s="145"/>
      <c r="C29" s="145"/>
      <c r="D29" s="1014"/>
      <c r="E29" s="627"/>
      <c r="F29" s="406"/>
      <c r="H29" s="627">
        <v>0</v>
      </c>
      <c r="I29" s="636"/>
      <c r="J29" s="627"/>
      <c r="K29" s="627">
        <v>0</v>
      </c>
      <c r="L29" s="423">
        <v>20</v>
      </c>
    </row>
    <row r="30" spans="1:12" ht="15.6" thickBot="1">
      <c r="A30" s="423">
        <v>21</v>
      </c>
      <c r="B30" s="750"/>
      <c r="C30" s="750"/>
      <c r="D30" s="1017" t="s">
        <v>20</v>
      </c>
      <c r="E30" s="748"/>
      <c r="F30" s="786">
        <v>99661202</v>
      </c>
      <c r="G30" s="787"/>
      <c r="H30" s="748">
        <v>99661202</v>
      </c>
      <c r="I30" s="786">
        <v>0</v>
      </c>
      <c r="J30" s="784">
        <v>0</v>
      </c>
      <c r="K30" s="784">
        <v>99661202</v>
      </c>
      <c r="L30" s="423">
        <v>21</v>
      </c>
    </row>
    <row r="31" spans="1:12" ht="15.6" thickTop="1">
      <c r="A31" s="423">
        <v>22</v>
      </c>
      <c r="B31" s="772"/>
      <c r="C31" s="772"/>
      <c r="D31" s="1018"/>
      <c r="E31" s="655"/>
      <c r="F31" s="425"/>
      <c r="G31" s="26"/>
      <c r="H31" s="655"/>
      <c r="I31" s="683"/>
      <c r="J31" s="655"/>
      <c r="K31" s="655"/>
      <c r="L31" s="423">
        <v>22</v>
      </c>
    </row>
    <row r="32" spans="1:12">
      <c r="A32" s="423">
        <v>23</v>
      </c>
      <c r="B32" s="145"/>
      <c r="C32" s="145"/>
      <c r="D32" s="1014" t="s">
        <v>21</v>
      </c>
      <c r="E32" s="627"/>
      <c r="F32" s="406"/>
      <c r="H32" s="627">
        <v>0</v>
      </c>
      <c r="I32" s="636"/>
      <c r="J32" s="627"/>
      <c r="K32" s="627"/>
      <c r="L32" s="423">
        <v>23</v>
      </c>
    </row>
    <row r="33" spans="1:12">
      <c r="A33" s="423">
        <v>24</v>
      </c>
      <c r="B33" s="145"/>
      <c r="C33" s="145"/>
      <c r="D33" s="1019" t="s">
        <v>992</v>
      </c>
      <c r="E33" s="627"/>
      <c r="F33" s="406"/>
      <c r="H33" s="627">
        <v>0</v>
      </c>
      <c r="I33" s="636"/>
      <c r="J33" s="627"/>
      <c r="K33" s="627">
        <v>0</v>
      </c>
      <c r="L33" s="423">
        <v>24</v>
      </c>
    </row>
    <row r="34" spans="1:12">
      <c r="A34" s="423">
        <v>25</v>
      </c>
      <c r="B34" s="145"/>
      <c r="C34" s="145"/>
      <c r="D34" s="1014" t="s">
        <v>486</v>
      </c>
      <c r="E34" s="627"/>
      <c r="F34" s="406"/>
      <c r="G34" s="6">
        <v>349951091</v>
      </c>
      <c r="H34" s="627">
        <v>349951091</v>
      </c>
      <c r="I34" s="636"/>
      <c r="J34" s="627"/>
      <c r="K34" s="627">
        <v>349951091</v>
      </c>
      <c r="L34" s="423">
        <v>25</v>
      </c>
    </row>
    <row r="35" spans="1:12">
      <c r="A35" s="423">
        <v>26</v>
      </c>
      <c r="B35" s="145"/>
      <c r="C35" s="145"/>
      <c r="D35" s="1014" t="s">
        <v>993</v>
      </c>
      <c r="E35" s="627"/>
      <c r="F35" s="406"/>
      <c r="G35" s="6">
        <v>671514950</v>
      </c>
      <c r="H35" s="627">
        <v>671514950</v>
      </c>
      <c r="I35" s="636"/>
      <c r="J35" s="627"/>
      <c r="K35" s="627">
        <v>671514950</v>
      </c>
      <c r="L35" s="423">
        <v>26</v>
      </c>
    </row>
    <row r="36" spans="1:12">
      <c r="A36" s="423">
        <v>27</v>
      </c>
      <c r="B36" s="145"/>
      <c r="C36" s="145"/>
      <c r="D36" s="1014"/>
      <c r="E36" s="655"/>
      <c r="F36" s="425"/>
      <c r="G36" s="26"/>
      <c r="H36" s="627">
        <v>0</v>
      </c>
      <c r="I36" s="683"/>
      <c r="J36" s="655"/>
      <c r="K36" s="655">
        <v>0</v>
      </c>
      <c r="L36" s="423">
        <v>27</v>
      </c>
    </row>
    <row r="37" spans="1:12" ht="15.6" thickBot="1">
      <c r="A37" s="423">
        <v>28</v>
      </c>
      <c r="B37" s="750"/>
      <c r="C37" s="750"/>
      <c r="D37" s="1017" t="s">
        <v>22</v>
      </c>
      <c r="E37" s="810"/>
      <c r="F37" s="786">
        <v>0</v>
      </c>
      <c r="G37" s="787">
        <v>1021466041</v>
      </c>
      <c r="H37" s="748">
        <v>1021466041</v>
      </c>
      <c r="I37" s="809">
        <v>0</v>
      </c>
      <c r="J37" s="807">
        <v>0</v>
      </c>
      <c r="K37" s="748">
        <v>1021466041</v>
      </c>
      <c r="L37" s="423">
        <v>28</v>
      </c>
    </row>
    <row r="38" spans="1:12" ht="15.6" thickTop="1">
      <c r="A38" s="423">
        <v>29</v>
      </c>
      <c r="B38" s="772"/>
      <c r="C38" s="772"/>
      <c r="D38" s="1013"/>
      <c r="E38" s="762"/>
      <c r="F38" s="405"/>
      <c r="G38" s="357"/>
      <c r="H38" s="762"/>
      <c r="I38" s="761"/>
      <c r="J38" s="762"/>
      <c r="K38" s="762"/>
      <c r="L38" s="423">
        <v>29</v>
      </c>
    </row>
    <row r="39" spans="1:12">
      <c r="A39" s="423">
        <v>30</v>
      </c>
      <c r="B39" s="145"/>
      <c r="C39" s="145"/>
      <c r="D39" s="1014" t="s">
        <v>387</v>
      </c>
      <c r="E39" s="627"/>
      <c r="F39" s="406"/>
      <c r="H39" s="627">
        <v>0</v>
      </c>
      <c r="I39" s="804"/>
      <c r="J39" s="802"/>
      <c r="K39" s="627">
        <v>0</v>
      </c>
      <c r="L39" s="423">
        <v>30</v>
      </c>
    </row>
    <row r="40" spans="1:12">
      <c r="A40" s="423">
        <v>31</v>
      </c>
      <c r="B40" s="145"/>
      <c r="C40" s="145"/>
      <c r="D40" s="881" t="s">
        <v>23</v>
      </c>
      <c r="E40" s="627"/>
      <c r="F40" s="406"/>
      <c r="H40" s="627">
        <v>0</v>
      </c>
      <c r="I40" s="804"/>
      <c r="J40" s="802"/>
      <c r="K40" s="627">
        <v>0</v>
      </c>
      <c r="L40" s="423">
        <v>31</v>
      </c>
    </row>
    <row r="41" spans="1:12">
      <c r="A41" s="423">
        <v>32</v>
      </c>
      <c r="B41" s="145"/>
      <c r="C41" s="145"/>
      <c r="D41" s="1014" t="s">
        <v>492</v>
      </c>
      <c r="E41" s="627"/>
      <c r="F41" s="406"/>
      <c r="H41" s="627">
        <v>0</v>
      </c>
      <c r="I41" s="804">
        <v>8809788162</v>
      </c>
      <c r="J41" s="802"/>
      <c r="K41" s="627">
        <v>8809788162</v>
      </c>
      <c r="L41" s="423">
        <v>32</v>
      </c>
    </row>
    <row r="42" spans="1:12">
      <c r="A42" s="423">
        <v>33</v>
      </c>
      <c r="B42" s="145"/>
      <c r="C42" s="145"/>
      <c r="D42" s="1020" t="s">
        <v>493</v>
      </c>
      <c r="E42" s="627"/>
      <c r="F42" s="406"/>
      <c r="H42" s="627">
        <v>0</v>
      </c>
      <c r="I42" s="160">
        <v>0</v>
      </c>
      <c r="J42" s="802"/>
      <c r="K42" s="627">
        <v>0</v>
      </c>
      <c r="L42" s="423">
        <v>33</v>
      </c>
    </row>
    <row r="43" spans="1:12">
      <c r="A43" s="423">
        <v>34</v>
      </c>
      <c r="B43" s="145"/>
      <c r="C43" s="145"/>
      <c r="D43" s="1014"/>
      <c r="E43" s="627"/>
      <c r="F43" s="406"/>
      <c r="H43" s="627">
        <v>0</v>
      </c>
      <c r="I43" s="804"/>
      <c r="J43" s="802"/>
      <c r="K43" s="627">
        <v>0</v>
      </c>
      <c r="L43" s="423">
        <v>34</v>
      </c>
    </row>
    <row r="44" spans="1:12">
      <c r="A44" s="423">
        <v>35</v>
      </c>
      <c r="B44" s="145"/>
      <c r="C44" s="145"/>
      <c r="D44" s="881" t="s">
        <v>24</v>
      </c>
      <c r="E44" s="627"/>
      <c r="F44" s="406"/>
      <c r="H44" s="627">
        <v>0</v>
      </c>
      <c r="I44" s="804"/>
      <c r="J44" s="802"/>
      <c r="K44" s="627">
        <v>0</v>
      </c>
      <c r="L44" s="423">
        <v>35</v>
      </c>
    </row>
    <row r="45" spans="1:12">
      <c r="A45" s="423">
        <v>36</v>
      </c>
      <c r="B45" s="145"/>
      <c r="C45" s="145"/>
      <c r="D45" s="1014" t="s">
        <v>492</v>
      </c>
      <c r="E45" s="627"/>
      <c r="F45" s="406"/>
      <c r="H45" s="627">
        <v>0</v>
      </c>
      <c r="I45" s="804"/>
      <c r="J45" s="156">
        <v>11413795871</v>
      </c>
      <c r="K45" s="438">
        <v>11413795871</v>
      </c>
      <c r="L45" s="423">
        <v>36</v>
      </c>
    </row>
    <row r="46" spans="1:12">
      <c r="A46" s="423">
        <v>37</v>
      </c>
      <c r="B46" s="145"/>
      <c r="C46" s="145"/>
      <c r="D46" s="1020" t="s">
        <v>493</v>
      </c>
      <c r="E46" s="627"/>
      <c r="F46" s="406"/>
      <c r="H46" s="627">
        <v>0</v>
      </c>
      <c r="I46" s="804"/>
      <c r="J46" s="156">
        <v>15352136</v>
      </c>
      <c r="K46" s="438">
        <v>15352136</v>
      </c>
      <c r="L46" s="423">
        <v>37</v>
      </c>
    </row>
    <row r="47" spans="1:12" ht="15.6">
      <c r="A47" s="423">
        <v>38</v>
      </c>
      <c r="B47" s="145"/>
      <c r="C47" s="145"/>
      <c r="D47" s="1014" t="s">
        <v>495</v>
      </c>
      <c r="E47" s="627"/>
      <c r="F47" s="133"/>
      <c r="G47" s="28"/>
      <c r="H47" s="627">
        <v>0</v>
      </c>
      <c r="I47" s="804"/>
      <c r="J47" s="896">
        <v>16788000</v>
      </c>
      <c r="K47" s="438">
        <v>16788000</v>
      </c>
      <c r="L47" s="423">
        <v>38</v>
      </c>
    </row>
    <row r="48" spans="1:12" ht="15.6">
      <c r="A48" s="423">
        <v>39</v>
      </c>
      <c r="B48" s="145"/>
      <c r="C48" s="145"/>
      <c r="D48" s="1014" t="s">
        <v>496</v>
      </c>
      <c r="E48" s="627"/>
      <c r="F48" s="133"/>
      <c r="G48" s="28"/>
      <c r="H48" s="627">
        <v>0</v>
      </c>
      <c r="I48" s="636"/>
      <c r="J48" s="898">
        <v>509100000</v>
      </c>
      <c r="K48" s="438">
        <v>509100000</v>
      </c>
      <c r="L48" s="423">
        <v>39</v>
      </c>
    </row>
    <row r="49" spans="1:12">
      <c r="A49" s="423">
        <v>40</v>
      </c>
      <c r="B49" s="145"/>
      <c r="C49" s="145"/>
      <c r="D49" s="1014"/>
      <c r="E49" s="627"/>
      <c r="F49" s="406"/>
      <c r="H49" s="627">
        <v>0</v>
      </c>
      <c r="I49" s="636"/>
      <c r="J49" s="897"/>
      <c r="K49" s="627">
        <v>0</v>
      </c>
      <c r="L49" s="423">
        <v>40</v>
      </c>
    </row>
    <row r="50" spans="1:12" ht="15.6" thickBot="1">
      <c r="A50" s="423">
        <v>41</v>
      </c>
      <c r="B50" s="750"/>
      <c r="C50" s="750"/>
      <c r="D50" s="1017" t="s">
        <v>25</v>
      </c>
      <c r="E50" s="748"/>
      <c r="F50" s="546"/>
      <c r="G50" s="671"/>
      <c r="H50" s="669">
        <v>0</v>
      </c>
      <c r="I50" s="670">
        <v>8809788162</v>
      </c>
      <c r="J50" s="669">
        <v>11955036007</v>
      </c>
      <c r="K50" s="669">
        <v>20764824169</v>
      </c>
      <c r="L50" s="423">
        <v>41</v>
      </c>
    </row>
    <row r="51" spans="1:12" ht="15.6" thickTop="1">
      <c r="A51" s="423">
        <v>42</v>
      </c>
      <c r="B51" s="772"/>
      <c r="C51" s="772"/>
      <c r="D51" s="1013"/>
      <c r="E51" s="627"/>
      <c r="F51" s="406"/>
      <c r="H51" s="627"/>
      <c r="I51" s="636"/>
      <c r="J51" s="627"/>
      <c r="K51" s="627"/>
      <c r="L51" s="423">
        <v>42</v>
      </c>
    </row>
    <row r="52" spans="1:12" ht="15.6" thickBot="1">
      <c r="A52" s="423">
        <v>43</v>
      </c>
      <c r="B52" s="750"/>
      <c r="C52" s="750"/>
      <c r="D52" s="1017" t="s">
        <v>26</v>
      </c>
      <c r="E52" s="748"/>
      <c r="F52" s="786">
        <v>99661202</v>
      </c>
      <c r="G52" s="787">
        <v>1021466041</v>
      </c>
      <c r="H52" s="748">
        <v>1121127243</v>
      </c>
      <c r="I52" s="768">
        <v>0</v>
      </c>
      <c r="J52" s="748">
        <v>541240136</v>
      </c>
      <c r="K52" s="748">
        <v>1662367379</v>
      </c>
      <c r="L52" s="423">
        <v>43</v>
      </c>
    </row>
    <row r="53" spans="1:12" ht="15.6" thickTop="1">
      <c r="A53" s="423">
        <v>44</v>
      </c>
      <c r="B53" s="772"/>
      <c r="C53" s="772"/>
      <c r="D53" s="1018"/>
      <c r="E53" s="700"/>
      <c r="F53" s="434"/>
      <c r="G53" s="389"/>
      <c r="H53" s="700"/>
      <c r="I53" s="795"/>
      <c r="J53" s="700"/>
      <c r="K53" s="700"/>
      <c r="L53" s="423">
        <v>44</v>
      </c>
    </row>
    <row r="54" spans="1:12">
      <c r="A54" s="423">
        <v>45</v>
      </c>
      <c r="B54" s="145"/>
      <c r="C54" s="145"/>
      <c r="D54" s="1014" t="s">
        <v>27</v>
      </c>
      <c r="E54" s="627"/>
      <c r="F54" s="406"/>
      <c r="H54" s="627"/>
      <c r="I54" s="636"/>
      <c r="J54" s="627"/>
      <c r="K54" s="627"/>
      <c r="L54" s="423">
        <v>45</v>
      </c>
    </row>
    <row r="55" spans="1:12">
      <c r="A55" s="423">
        <v>46</v>
      </c>
      <c r="B55" s="145"/>
      <c r="C55" s="145"/>
      <c r="D55" s="1014" t="s">
        <v>28</v>
      </c>
      <c r="E55" s="627"/>
      <c r="F55" s="406">
        <v>13609739</v>
      </c>
      <c r="G55" s="6">
        <v>0</v>
      </c>
      <c r="H55" s="627">
        <v>13609739</v>
      </c>
      <c r="I55" s="406">
        <v>8809788162</v>
      </c>
      <c r="J55" s="239">
        <v>11938248007</v>
      </c>
      <c r="K55" s="239">
        <v>29498658220</v>
      </c>
      <c r="L55" s="423">
        <v>46</v>
      </c>
    </row>
    <row r="56" spans="1:12">
      <c r="A56" s="423">
        <v>47</v>
      </c>
      <c r="B56" s="145"/>
      <c r="C56" s="145"/>
      <c r="D56" s="1014" t="s">
        <v>29</v>
      </c>
      <c r="E56" s="627"/>
      <c r="F56" s="133"/>
      <c r="G56" s="237">
        <v>246500000</v>
      </c>
      <c r="H56" s="627">
        <v>246500000</v>
      </c>
      <c r="I56" s="112"/>
      <c r="J56" s="263"/>
      <c r="K56" s="239">
        <v>246500000</v>
      </c>
      <c r="L56" s="423">
        <v>47</v>
      </c>
    </row>
    <row r="57" spans="1:12">
      <c r="A57" s="423">
        <v>48</v>
      </c>
      <c r="B57" s="145"/>
      <c r="C57" s="145"/>
      <c r="D57" s="1014"/>
      <c r="E57" s="655"/>
      <c r="F57" s="410"/>
      <c r="G57" s="391"/>
      <c r="H57" s="790"/>
      <c r="I57" s="792"/>
      <c r="J57" s="790"/>
      <c r="K57" s="790"/>
      <c r="L57" s="423">
        <v>48</v>
      </c>
    </row>
    <row r="58" spans="1:12" ht="15.6" thickBot="1">
      <c r="A58" s="423">
        <v>49</v>
      </c>
      <c r="B58" s="750"/>
      <c r="C58" s="750"/>
      <c r="D58" s="1017" t="s">
        <v>30</v>
      </c>
      <c r="E58" s="748">
        <v>8737012312</v>
      </c>
      <c r="F58" s="786">
        <v>13609739</v>
      </c>
      <c r="G58" s="787">
        <v>246500000</v>
      </c>
      <c r="H58" s="748">
        <v>260109739</v>
      </c>
      <c r="I58" s="768">
        <v>8809788162</v>
      </c>
      <c r="J58" s="748">
        <v>11938248007</v>
      </c>
      <c r="K58" s="895">
        <v>29745158220</v>
      </c>
      <c r="L58" s="423">
        <v>49</v>
      </c>
    </row>
    <row r="59" spans="1:12" ht="15.6" thickTop="1">
      <c r="A59" s="423">
        <v>50</v>
      </c>
      <c r="B59" s="772"/>
      <c r="C59" s="772"/>
      <c r="D59" s="1018"/>
      <c r="E59" s="655"/>
      <c r="F59" s="425"/>
      <c r="G59" s="26"/>
      <c r="H59" s="655"/>
      <c r="I59" s="683"/>
      <c r="J59" s="655"/>
      <c r="K59" s="655"/>
      <c r="L59" s="423">
        <v>50</v>
      </c>
    </row>
    <row r="60" spans="1:12">
      <c r="A60" s="423">
        <v>51</v>
      </c>
      <c r="B60" s="145"/>
      <c r="C60" s="145"/>
      <c r="D60" s="1014" t="s">
        <v>31</v>
      </c>
      <c r="E60" s="627"/>
      <c r="F60" s="406"/>
      <c r="H60" s="627"/>
      <c r="I60" s="636"/>
      <c r="J60" s="627"/>
      <c r="K60" s="627"/>
      <c r="L60" s="423">
        <v>51</v>
      </c>
    </row>
    <row r="61" spans="1:12">
      <c r="A61" s="423">
        <v>52</v>
      </c>
      <c r="B61" s="145"/>
      <c r="C61" s="145"/>
      <c r="D61" s="1014" t="s">
        <v>28</v>
      </c>
      <c r="E61" s="627"/>
      <c r="F61" s="322">
        <v>86051463</v>
      </c>
      <c r="G61" s="6">
        <v>0</v>
      </c>
      <c r="H61" s="438">
        <v>86051463</v>
      </c>
      <c r="I61" s="322">
        <v>0</v>
      </c>
      <c r="J61" s="438">
        <v>16788000</v>
      </c>
      <c r="K61" s="438">
        <v>102839463</v>
      </c>
      <c r="L61" s="423">
        <v>52</v>
      </c>
    </row>
    <row r="62" spans="1:12">
      <c r="A62" s="423">
        <v>53</v>
      </c>
      <c r="B62" s="145"/>
      <c r="C62" s="145"/>
      <c r="D62" s="1014" t="s">
        <v>32</v>
      </c>
      <c r="E62" s="627"/>
      <c r="F62" s="435"/>
      <c r="G62" s="19">
        <v>774966041</v>
      </c>
      <c r="H62" s="438">
        <v>774966041</v>
      </c>
      <c r="I62" s="322"/>
      <c r="J62" s="438"/>
      <c r="K62" s="438">
        <v>774966041</v>
      </c>
      <c r="L62" s="423">
        <v>53</v>
      </c>
    </row>
    <row r="63" spans="1:12">
      <c r="A63" s="423">
        <v>54</v>
      </c>
      <c r="B63" s="145"/>
      <c r="C63" s="145"/>
      <c r="D63" s="1014"/>
      <c r="E63" s="627"/>
      <c r="F63" s="406"/>
      <c r="H63" s="627"/>
      <c r="I63" s="636"/>
      <c r="J63" s="627"/>
      <c r="K63" s="627"/>
      <c r="L63" s="423">
        <v>54</v>
      </c>
    </row>
    <row r="64" spans="1:12">
      <c r="A64" s="423">
        <v>55</v>
      </c>
      <c r="B64" s="145"/>
      <c r="C64" s="145"/>
      <c r="D64" s="1014" t="s">
        <v>33</v>
      </c>
      <c r="E64" s="788"/>
      <c r="F64" s="436">
        <v>86051463</v>
      </c>
      <c r="G64" s="393">
        <v>774966041</v>
      </c>
      <c r="H64" s="439">
        <v>861017504</v>
      </c>
      <c r="I64" s="436">
        <v>0</v>
      </c>
      <c r="J64" s="439">
        <v>16788000</v>
      </c>
      <c r="K64" s="439">
        <v>877805504</v>
      </c>
      <c r="L64" s="423">
        <v>55</v>
      </c>
    </row>
    <row r="65" spans="1:12" ht="15.6" thickBot="1">
      <c r="A65" s="423">
        <v>56</v>
      </c>
      <c r="B65" s="750"/>
      <c r="C65" s="750"/>
      <c r="D65" s="1017"/>
      <c r="E65" s="748"/>
      <c r="F65" s="786"/>
      <c r="G65" s="787"/>
      <c r="H65" s="784"/>
      <c r="I65" s="786"/>
      <c r="J65" s="784"/>
      <c r="K65" s="784"/>
      <c r="L65" s="423">
        <v>56</v>
      </c>
    </row>
    <row r="66" spans="1:12" ht="15.6" thickTop="1">
      <c r="A66" s="423">
        <v>57</v>
      </c>
      <c r="B66" s="772"/>
      <c r="C66" s="772"/>
      <c r="D66" s="1013"/>
      <c r="E66" s="627"/>
      <c r="F66" s="405"/>
      <c r="G66" s="357"/>
      <c r="H66" s="456"/>
      <c r="I66" s="405"/>
      <c r="J66" s="456"/>
      <c r="K66" s="456"/>
      <c r="L66" s="423">
        <v>57</v>
      </c>
    </row>
    <row r="67" spans="1:12" ht="15.6">
      <c r="A67" s="423">
        <v>58</v>
      </c>
      <c r="B67" s="965" t="s">
        <v>994</v>
      </c>
      <c r="C67" s="965"/>
      <c r="D67" s="966"/>
      <c r="E67" s="627"/>
      <c r="F67" s="406"/>
      <c r="H67" s="239"/>
      <c r="I67" s="406"/>
      <c r="J67" s="239"/>
      <c r="K67" s="239"/>
      <c r="L67" s="423">
        <v>58</v>
      </c>
    </row>
    <row r="68" spans="1:12">
      <c r="A68" s="423">
        <v>59</v>
      </c>
      <c r="B68" s="145"/>
      <c r="C68" s="145"/>
      <c r="D68" s="1014"/>
      <c r="E68" s="627"/>
      <c r="F68" s="406"/>
      <c r="H68" s="239"/>
      <c r="I68" s="406"/>
      <c r="J68" s="239"/>
      <c r="K68" s="239"/>
      <c r="L68" s="423">
        <v>59</v>
      </c>
    </row>
    <row r="69" spans="1:12">
      <c r="A69" s="423">
        <v>60</v>
      </c>
      <c r="B69" s="145"/>
      <c r="C69" s="145"/>
      <c r="D69" s="1014" t="s">
        <v>34</v>
      </c>
      <c r="E69" s="627"/>
      <c r="F69" s="406">
        <v>8750622051</v>
      </c>
      <c r="H69" s="239">
        <v>8750622051</v>
      </c>
      <c r="I69" s="406">
        <v>8809788162</v>
      </c>
      <c r="J69" s="239">
        <v>11938248007</v>
      </c>
      <c r="K69" s="239">
        <v>29498658220</v>
      </c>
      <c r="L69" s="423">
        <v>60</v>
      </c>
    </row>
    <row r="70" spans="1:12">
      <c r="A70" s="423">
        <v>61</v>
      </c>
      <c r="B70" s="145"/>
      <c r="C70" s="145"/>
      <c r="D70" s="1014" t="s">
        <v>35</v>
      </c>
      <c r="E70" s="627"/>
      <c r="F70" s="406"/>
      <c r="H70" s="239">
        <v>0</v>
      </c>
      <c r="I70" s="406"/>
      <c r="J70" s="239"/>
      <c r="K70" s="239">
        <v>0</v>
      </c>
      <c r="L70" s="423">
        <v>61</v>
      </c>
    </row>
    <row r="71" spans="1:12">
      <c r="A71" s="423">
        <v>62</v>
      </c>
      <c r="B71" s="145"/>
      <c r="C71" s="145"/>
      <c r="D71" s="1014"/>
      <c r="E71" s="627"/>
      <c r="F71" s="406"/>
      <c r="H71" s="239"/>
      <c r="I71" s="406"/>
      <c r="J71" s="239"/>
      <c r="K71" s="239"/>
      <c r="L71" s="423">
        <v>62</v>
      </c>
    </row>
    <row r="72" spans="1:12">
      <c r="A72" s="423">
        <v>63</v>
      </c>
      <c r="B72" s="145"/>
      <c r="C72" s="145"/>
      <c r="D72" s="1021" t="s">
        <v>1003</v>
      </c>
      <c r="E72" s="897"/>
      <c r="F72" s="133">
        <v>8750622051</v>
      </c>
      <c r="G72" s="28">
        <v>0</v>
      </c>
      <c r="H72" s="238">
        <v>8750622051</v>
      </c>
      <c r="I72" s="133">
        <v>8809788162</v>
      </c>
      <c r="J72" s="238">
        <v>11938248007</v>
      </c>
      <c r="K72" s="238">
        <v>29498658220</v>
      </c>
      <c r="L72" s="423">
        <v>63</v>
      </c>
    </row>
    <row r="73" spans="1:12">
      <c r="A73" s="423">
        <v>64</v>
      </c>
      <c r="B73" s="145"/>
      <c r="C73" s="145"/>
      <c r="D73" s="1014"/>
      <c r="E73" s="627"/>
      <c r="F73" s="406"/>
      <c r="H73" s="239"/>
      <c r="I73" s="406"/>
      <c r="J73" s="239"/>
      <c r="K73" s="239">
        <v>0</v>
      </c>
      <c r="L73" s="423">
        <v>64</v>
      </c>
    </row>
    <row r="74" spans="1:12">
      <c r="A74" s="423">
        <v>65</v>
      </c>
      <c r="B74" s="145"/>
      <c r="C74" s="145"/>
      <c r="D74" s="1014" t="s">
        <v>996</v>
      </c>
      <c r="E74" s="627"/>
      <c r="F74" s="406"/>
      <c r="G74" s="6">
        <v>246500000</v>
      </c>
      <c r="H74" s="239">
        <v>246500000</v>
      </c>
      <c r="I74" s="406"/>
      <c r="J74" s="239"/>
      <c r="K74" s="239">
        <v>246500000</v>
      </c>
      <c r="L74" s="423">
        <v>65</v>
      </c>
    </row>
    <row r="75" spans="1:12">
      <c r="A75" s="423">
        <v>66</v>
      </c>
      <c r="B75" s="145"/>
      <c r="C75" s="145"/>
      <c r="D75" s="1014"/>
      <c r="E75" s="627"/>
      <c r="F75" s="133"/>
      <c r="G75" s="28"/>
      <c r="H75" s="238"/>
      <c r="I75" s="133"/>
      <c r="J75" s="238"/>
      <c r="K75" s="238">
        <v>0</v>
      </c>
      <c r="L75" s="423">
        <v>66</v>
      </c>
    </row>
    <row r="76" spans="1:12" ht="15.6" thickBot="1">
      <c r="A76" s="423">
        <v>67</v>
      </c>
      <c r="B76" s="750"/>
      <c r="C76" s="750"/>
      <c r="D76" s="1017" t="s">
        <v>36</v>
      </c>
      <c r="E76" s="748"/>
      <c r="F76" s="775"/>
      <c r="G76" s="776"/>
      <c r="H76" s="773">
        <v>8997122051</v>
      </c>
      <c r="I76" s="775">
        <v>8809788162</v>
      </c>
      <c r="J76" s="773">
        <v>11938248007</v>
      </c>
      <c r="K76" s="773">
        <v>29745158220</v>
      </c>
      <c r="L76" s="423">
        <v>67</v>
      </c>
    </row>
    <row r="77" spans="1:12" ht="15.6" thickTop="1">
      <c r="A77" s="423">
        <v>68</v>
      </c>
      <c r="B77" s="772"/>
      <c r="C77" s="772"/>
      <c r="D77" s="1013"/>
      <c r="E77" s="627"/>
      <c r="F77" s="406"/>
      <c r="H77" s="627">
        <v>0</v>
      </c>
      <c r="I77" s="636"/>
      <c r="J77" s="627"/>
      <c r="K77" s="627"/>
      <c r="L77" s="423">
        <v>68</v>
      </c>
    </row>
    <row r="78" spans="1:12" ht="15.6" thickBot="1">
      <c r="A78" s="423">
        <v>69</v>
      </c>
      <c r="B78" s="145"/>
      <c r="C78" s="145"/>
      <c r="D78" s="1014" t="s">
        <v>995</v>
      </c>
      <c r="E78" s="742">
        <v>8737012312</v>
      </c>
      <c r="F78" s="636"/>
      <c r="G78" s="237"/>
      <c r="H78" s="627"/>
      <c r="I78" s="636"/>
      <c r="J78" s="627"/>
      <c r="K78" s="627"/>
      <c r="L78" s="423">
        <v>69</v>
      </c>
    </row>
    <row r="79" spans="1:12" ht="15.6" thickTop="1">
      <c r="A79" s="423">
        <v>70</v>
      </c>
      <c r="B79" s="145"/>
      <c r="C79" s="145"/>
      <c r="D79" s="1014"/>
      <c r="E79" s="627"/>
      <c r="F79" s="133"/>
      <c r="G79" s="28"/>
      <c r="H79" s="627"/>
      <c r="I79" s="636"/>
      <c r="J79" s="627"/>
      <c r="K79" s="627"/>
      <c r="L79" s="423">
        <v>70</v>
      </c>
    </row>
    <row r="80" spans="1:12" ht="15.6">
      <c r="A80" s="423">
        <v>71</v>
      </c>
      <c r="B80" s="771" t="s">
        <v>37</v>
      </c>
      <c r="C80" s="618"/>
      <c r="D80" s="1014"/>
      <c r="E80" s="627"/>
      <c r="F80" s="133"/>
      <c r="G80" s="28"/>
      <c r="H80" s="627">
        <v>0</v>
      </c>
      <c r="I80" s="636"/>
      <c r="J80" s="627"/>
      <c r="K80" s="627"/>
      <c r="L80" s="423">
        <v>71</v>
      </c>
    </row>
    <row r="81" spans="1:12" ht="15.6" thickBot="1">
      <c r="A81" s="423">
        <v>72</v>
      </c>
      <c r="B81" s="770"/>
      <c r="C81" s="770"/>
      <c r="D81" s="1017"/>
      <c r="E81" s="748"/>
      <c r="F81" s="768"/>
      <c r="G81" s="749"/>
      <c r="H81" s="764"/>
      <c r="I81" s="766"/>
      <c r="J81" s="764"/>
      <c r="K81" s="764"/>
      <c r="L81" s="423">
        <v>72</v>
      </c>
    </row>
    <row r="82" spans="1:12" ht="15.6" thickTop="1">
      <c r="A82" s="423">
        <v>73</v>
      </c>
      <c r="B82" s="763"/>
      <c r="C82" s="763"/>
      <c r="D82" s="1022"/>
      <c r="E82" s="762"/>
      <c r="F82" s="761"/>
      <c r="G82" s="760"/>
      <c r="H82" s="461">
        <v>0</v>
      </c>
      <c r="I82" s="465"/>
      <c r="J82" s="461"/>
      <c r="K82" s="461">
        <v>0</v>
      </c>
      <c r="L82" s="423">
        <v>73</v>
      </c>
    </row>
    <row r="83" spans="1:12">
      <c r="A83" s="423">
        <v>74</v>
      </c>
      <c r="B83" s="145" t="s">
        <v>42</v>
      </c>
      <c r="C83" s="145">
        <v>107</v>
      </c>
      <c r="D83" s="1012" t="s">
        <v>389</v>
      </c>
      <c r="E83" s="627"/>
      <c r="F83" s="133"/>
      <c r="G83" s="28"/>
      <c r="H83" s="627">
        <v>0</v>
      </c>
      <c r="I83" s="636"/>
      <c r="J83" s="627"/>
      <c r="K83" s="627">
        <v>0</v>
      </c>
      <c r="L83" s="423">
        <v>74</v>
      </c>
    </row>
    <row r="84" spans="1:12">
      <c r="A84" s="423">
        <v>75</v>
      </c>
      <c r="B84" s="145"/>
      <c r="C84" s="145"/>
      <c r="D84" s="1012"/>
      <c r="E84" s="627"/>
      <c r="F84" s="133"/>
      <c r="G84" s="28"/>
      <c r="H84" s="627">
        <v>0</v>
      </c>
      <c r="I84" s="636"/>
      <c r="J84" s="627"/>
      <c r="K84" s="627">
        <v>0</v>
      </c>
      <c r="L84" s="423">
        <v>75</v>
      </c>
    </row>
    <row r="85" spans="1:12">
      <c r="A85" s="423">
        <v>76</v>
      </c>
      <c r="B85" s="145"/>
      <c r="C85" s="145"/>
      <c r="D85" s="1012" t="s">
        <v>40</v>
      </c>
      <c r="E85" s="627"/>
      <c r="F85" s="281">
        <v>0</v>
      </c>
      <c r="G85" s="36">
        <v>0</v>
      </c>
      <c r="H85" s="676">
        <v>0</v>
      </c>
      <c r="I85" s="677">
        <v>0</v>
      </c>
      <c r="J85" s="676">
        <v>0</v>
      </c>
      <c r="K85" s="676">
        <v>0</v>
      </c>
      <c r="L85" s="423">
        <v>76</v>
      </c>
    </row>
    <row r="86" spans="1:12" ht="15.6" thickBot="1">
      <c r="A86" s="423">
        <v>77</v>
      </c>
      <c r="B86" s="750"/>
      <c r="C86" s="750"/>
      <c r="D86" s="1023" t="s">
        <v>390</v>
      </c>
      <c r="E86" s="748"/>
      <c r="F86" s="672">
        <v>0</v>
      </c>
      <c r="G86" s="673">
        <v>0</v>
      </c>
      <c r="H86" s="463">
        <v>0</v>
      </c>
      <c r="I86" s="550">
        <v>0</v>
      </c>
      <c r="J86" s="463">
        <v>0</v>
      </c>
      <c r="K86" s="463">
        <v>0</v>
      </c>
      <c r="L86" s="423">
        <v>77</v>
      </c>
    </row>
    <row r="87" spans="1:12" ht="15.6" thickTop="1">
      <c r="A87" s="423">
        <v>78</v>
      </c>
      <c r="B87" s="618"/>
      <c r="C87" s="618"/>
      <c r="D87" s="1012"/>
      <c r="E87" s="627"/>
      <c r="F87" s="761"/>
      <c r="G87" s="760"/>
      <c r="H87" s="461">
        <v>0</v>
      </c>
      <c r="I87" s="465"/>
      <c r="J87" s="461"/>
      <c r="K87" s="461">
        <v>0</v>
      </c>
      <c r="L87" s="423">
        <v>78</v>
      </c>
    </row>
    <row r="88" spans="1:12">
      <c r="A88" s="423">
        <v>79</v>
      </c>
      <c r="B88" s="145" t="s">
        <v>38</v>
      </c>
      <c r="C88" s="145">
        <v>106</v>
      </c>
      <c r="D88" s="1012" t="s">
        <v>39</v>
      </c>
      <c r="E88" s="627"/>
      <c r="F88" s="132"/>
      <c r="G88" s="129"/>
      <c r="H88" s="627">
        <v>0</v>
      </c>
      <c r="I88" s="636"/>
      <c r="J88" s="627"/>
      <c r="K88" s="627">
        <v>0</v>
      </c>
      <c r="L88" s="423">
        <v>79</v>
      </c>
    </row>
    <row r="89" spans="1:12">
      <c r="A89" s="423">
        <v>80</v>
      </c>
      <c r="B89" s="145"/>
      <c r="C89" s="145"/>
      <c r="D89" s="1012"/>
      <c r="E89" s="627"/>
      <c r="F89" s="133"/>
      <c r="G89" s="28"/>
      <c r="H89" s="627">
        <v>0</v>
      </c>
      <c r="I89" s="636"/>
      <c r="J89" s="627"/>
      <c r="K89" s="627">
        <v>0</v>
      </c>
      <c r="L89" s="423">
        <v>80</v>
      </c>
    </row>
    <row r="90" spans="1:12">
      <c r="A90" s="423">
        <v>81</v>
      </c>
      <c r="B90" s="145"/>
      <c r="C90" s="145"/>
      <c r="D90" s="1012" t="s">
        <v>40</v>
      </c>
      <c r="E90" s="627"/>
      <c r="F90" s="281">
        <v>0</v>
      </c>
      <c r="G90" s="36">
        <v>0</v>
      </c>
      <c r="H90" s="676">
        <v>0</v>
      </c>
      <c r="I90" s="677">
        <v>0</v>
      </c>
      <c r="J90" s="676">
        <v>0</v>
      </c>
      <c r="K90" s="676">
        <v>0</v>
      </c>
      <c r="L90" s="423">
        <v>81</v>
      </c>
    </row>
    <row r="91" spans="1:12" ht="15.6" thickBot="1">
      <c r="A91" s="423">
        <v>82</v>
      </c>
      <c r="B91" s="750"/>
      <c r="C91" s="750"/>
      <c r="D91" s="1023" t="s">
        <v>41</v>
      </c>
      <c r="E91" s="748"/>
      <c r="F91" s="672">
        <v>0</v>
      </c>
      <c r="G91" s="673"/>
      <c r="H91" s="463">
        <v>0</v>
      </c>
      <c r="I91" s="550">
        <v>0</v>
      </c>
      <c r="J91" s="463">
        <v>0</v>
      </c>
      <c r="K91" s="463">
        <v>0</v>
      </c>
      <c r="L91" s="423">
        <v>82</v>
      </c>
    </row>
    <row r="92" spans="1:12" ht="15.6" thickTop="1">
      <c r="A92" s="423">
        <v>83</v>
      </c>
      <c r="B92" s="145"/>
      <c r="C92" s="145"/>
      <c r="D92" s="1012"/>
      <c r="E92" s="627"/>
      <c r="F92" s="133"/>
      <c r="G92" s="28"/>
      <c r="H92" s="627">
        <v>0</v>
      </c>
      <c r="I92" s="636"/>
      <c r="J92" s="627"/>
      <c r="K92" s="627">
        <v>0</v>
      </c>
      <c r="L92" s="423">
        <v>83</v>
      </c>
    </row>
    <row r="93" spans="1:12">
      <c r="A93" s="423">
        <v>84</v>
      </c>
      <c r="B93" s="757" t="s">
        <v>42</v>
      </c>
      <c r="C93" s="145">
        <v>107</v>
      </c>
      <c r="D93" s="1012" t="s">
        <v>43</v>
      </c>
      <c r="E93" s="627">
        <v>162485305</v>
      </c>
      <c r="F93" s="133"/>
      <c r="G93" s="28"/>
      <c r="H93" s="627">
        <v>162485305</v>
      </c>
      <c r="I93" s="636"/>
      <c r="J93" s="627"/>
      <c r="K93" s="627">
        <v>162485305</v>
      </c>
      <c r="L93" s="423">
        <v>84</v>
      </c>
    </row>
    <row r="94" spans="1:12">
      <c r="A94" s="423">
        <v>85</v>
      </c>
      <c r="B94" s="145"/>
      <c r="C94" s="145"/>
      <c r="D94" s="884" t="s">
        <v>500</v>
      </c>
      <c r="E94" s="627"/>
      <c r="F94" s="112">
        <v>13609739</v>
      </c>
      <c r="G94" s="39"/>
      <c r="H94" s="627">
        <v>13609739</v>
      </c>
      <c r="I94" s="636"/>
      <c r="J94" s="627"/>
      <c r="K94" s="627">
        <v>13609739</v>
      </c>
      <c r="L94" s="423">
        <v>85</v>
      </c>
    </row>
    <row r="95" spans="1:12">
      <c r="A95" s="423">
        <v>86</v>
      </c>
      <c r="B95" s="145"/>
      <c r="C95" s="145"/>
      <c r="D95" s="882"/>
      <c r="E95" s="627"/>
      <c r="F95" s="112"/>
      <c r="G95" s="39"/>
      <c r="H95" s="627">
        <v>0</v>
      </c>
      <c r="I95" s="636"/>
      <c r="J95" s="627"/>
      <c r="K95" s="627">
        <v>0</v>
      </c>
      <c r="L95" s="423">
        <v>86</v>
      </c>
    </row>
    <row r="96" spans="1:12">
      <c r="A96" s="423">
        <v>87</v>
      </c>
      <c r="B96" s="145"/>
      <c r="C96" s="145"/>
      <c r="D96" s="882" t="s">
        <v>40</v>
      </c>
      <c r="E96" s="627"/>
      <c r="F96" s="170">
        <v>13609739</v>
      </c>
      <c r="G96" s="40">
        <v>0</v>
      </c>
      <c r="H96" s="676">
        <v>13609739</v>
      </c>
      <c r="I96" s="677">
        <v>0</v>
      </c>
      <c r="J96" s="676">
        <v>0</v>
      </c>
      <c r="K96" s="676">
        <v>13609739</v>
      </c>
      <c r="L96" s="423">
        <v>87</v>
      </c>
    </row>
    <row r="97" spans="1:12" ht="15.6" thickBot="1">
      <c r="A97" s="423">
        <v>88</v>
      </c>
      <c r="B97" s="750"/>
      <c r="C97" s="750"/>
      <c r="D97" s="883" t="s">
        <v>44</v>
      </c>
      <c r="E97" s="748"/>
      <c r="F97" s="672">
        <v>176095044</v>
      </c>
      <c r="G97" s="673"/>
      <c r="H97" s="470">
        <v>176095044</v>
      </c>
      <c r="I97" s="510">
        <v>0</v>
      </c>
      <c r="J97" s="470">
        <v>0</v>
      </c>
      <c r="K97" s="470">
        <v>176095044</v>
      </c>
      <c r="L97" s="423">
        <v>88</v>
      </c>
    </row>
    <row r="98" spans="1:12" ht="15.6" thickTop="1">
      <c r="A98" s="423">
        <v>89</v>
      </c>
      <c r="B98" s="145"/>
      <c r="C98" s="145"/>
      <c r="D98" s="882"/>
      <c r="E98" s="627"/>
      <c r="F98" s="636"/>
      <c r="G98" s="237"/>
      <c r="H98" s="263">
        <v>0</v>
      </c>
      <c r="I98" s="112"/>
      <c r="J98" s="263"/>
      <c r="K98" s="263">
        <v>0</v>
      </c>
      <c r="L98" s="423">
        <v>89</v>
      </c>
    </row>
    <row r="99" spans="1:12">
      <c r="A99" s="423">
        <v>90</v>
      </c>
      <c r="B99" s="145" t="s">
        <v>45</v>
      </c>
      <c r="C99" s="145">
        <v>112</v>
      </c>
      <c r="D99" s="882" t="s">
        <v>46</v>
      </c>
      <c r="E99" s="627">
        <v>191630298</v>
      </c>
      <c r="F99" s="112"/>
      <c r="G99" s="39"/>
      <c r="H99" s="627">
        <v>191630298</v>
      </c>
      <c r="I99" s="636"/>
      <c r="J99" s="627"/>
      <c r="K99" s="627">
        <v>191630298</v>
      </c>
      <c r="L99" s="423">
        <v>90</v>
      </c>
    </row>
    <row r="100" spans="1:12">
      <c r="A100" s="423">
        <v>91</v>
      </c>
      <c r="B100" s="145"/>
      <c r="C100" s="145"/>
      <c r="D100" s="882"/>
      <c r="E100" s="627"/>
      <c r="F100" s="112"/>
      <c r="G100" s="39"/>
      <c r="H100" s="627">
        <v>0</v>
      </c>
      <c r="I100" s="636"/>
      <c r="J100" s="627"/>
      <c r="K100" s="627">
        <v>0</v>
      </c>
      <c r="L100" s="423">
        <v>91</v>
      </c>
    </row>
    <row r="101" spans="1:12">
      <c r="A101" s="423">
        <v>92</v>
      </c>
      <c r="B101" s="145"/>
      <c r="C101" s="145"/>
      <c r="D101" s="882" t="s">
        <v>40</v>
      </c>
      <c r="E101" s="627"/>
      <c r="F101" s="170">
        <v>0</v>
      </c>
      <c r="G101" s="40">
        <v>0</v>
      </c>
      <c r="H101" s="676">
        <v>0</v>
      </c>
      <c r="I101" s="677">
        <v>0</v>
      </c>
      <c r="J101" s="676">
        <v>0</v>
      </c>
      <c r="K101" s="676">
        <v>0</v>
      </c>
      <c r="L101" s="423">
        <v>92</v>
      </c>
    </row>
    <row r="102" spans="1:12" ht="15.6" thickBot="1">
      <c r="A102" s="423">
        <v>93</v>
      </c>
      <c r="B102" s="750"/>
      <c r="C102" s="750"/>
      <c r="D102" s="883" t="s">
        <v>47</v>
      </c>
      <c r="E102" s="748"/>
      <c r="F102" s="672">
        <v>191630298</v>
      </c>
      <c r="G102" s="673"/>
      <c r="H102" s="470">
        <v>191630298</v>
      </c>
      <c r="I102" s="510">
        <v>0</v>
      </c>
      <c r="J102" s="470">
        <v>0</v>
      </c>
      <c r="K102" s="470">
        <v>191630298</v>
      </c>
      <c r="L102" s="423">
        <v>93</v>
      </c>
    </row>
    <row r="103" spans="1:12" ht="15.6" thickTop="1">
      <c r="A103" s="423">
        <v>94</v>
      </c>
      <c r="B103" s="145"/>
      <c r="C103" s="145"/>
      <c r="D103" s="1012"/>
      <c r="E103" s="627"/>
      <c r="F103" s="133"/>
      <c r="G103" s="28"/>
      <c r="H103" s="627">
        <v>0</v>
      </c>
      <c r="I103" s="636"/>
      <c r="J103" s="627"/>
      <c r="K103" s="626">
        <v>0</v>
      </c>
      <c r="L103" s="423">
        <v>94</v>
      </c>
    </row>
    <row r="104" spans="1:12">
      <c r="A104" s="423">
        <v>95</v>
      </c>
      <c r="B104" s="145" t="s">
        <v>367</v>
      </c>
      <c r="C104" s="145">
        <v>109</v>
      </c>
      <c r="D104" s="1012" t="s">
        <v>368</v>
      </c>
      <c r="E104" s="627"/>
      <c r="F104" s="133"/>
      <c r="G104" s="28"/>
      <c r="H104" s="627">
        <v>0</v>
      </c>
      <c r="I104" s="636"/>
      <c r="J104" s="627"/>
      <c r="K104" s="626">
        <v>0</v>
      </c>
      <c r="L104" s="423">
        <v>95</v>
      </c>
    </row>
    <row r="105" spans="1:12">
      <c r="A105" s="423">
        <v>96</v>
      </c>
      <c r="B105" s="145"/>
      <c r="C105" s="145"/>
      <c r="D105" s="882"/>
      <c r="E105" s="627"/>
      <c r="F105" s="112"/>
      <c r="G105" s="39"/>
      <c r="H105" s="627">
        <v>0</v>
      </c>
      <c r="I105" s="636"/>
      <c r="J105" s="627"/>
      <c r="K105" s="626">
        <v>0</v>
      </c>
      <c r="L105" s="423">
        <v>96</v>
      </c>
    </row>
    <row r="106" spans="1:12">
      <c r="A106" s="423">
        <v>97</v>
      </c>
      <c r="B106" s="145"/>
      <c r="C106" s="145"/>
      <c r="D106" s="882" t="s">
        <v>40</v>
      </c>
      <c r="E106" s="627"/>
      <c r="F106" s="170">
        <v>0</v>
      </c>
      <c r="G106" s="40">
        <v>0</v>
      </c>
      <c r="H106" s="172">
        <v>0</v>
      </c>
      <c r="I106" s="170">
        <v>0</v>
      </c>
      <c r="J106" s="172">
        <v>0</v>
      </c>
      <c r="K106" s="171">
        <v>0</v>
      </c>
      <c r="L106" s="423">
        <v>97</v>
      </c>
    </row>
    <row r="107" spans="1:12" ht="15.6" thickBot="1">
      <c r="A107" s="423">
        <v>98</v>
      </c>
      <c r="B107" s="750"/>
      <c r="C107" s="750"/>
      <c r="D107" s="883" t="s">
        <v>514</v>
      </c>
      <c r="E107" s="748"/>
      <c r="F107" s="672">
        <v>0</v>
      </c>
      <c r="G107" s="673" t="s">
        <v>6</v>
      </c>
      <c r="H107" s="470">
        <v>0</v>
      </c>
      <c r="I107" s="510">
        <v>0</v>
      </c>
      <c r="J107" s="470">
        <v>0</v>
      </c>
      <c r="K107" s="714">
        <v>0</v>
      </c>
      <c r="L107" s="423">
        <v>98</v>
      </c>
    </row>
    <row r="108" spans="1:12" ht="15.6" thickTop="1">
      <c r="A108" s="423">
        <v>99</v>
      </c>
      <c r="B108" s="145"/>
      <c r="C108" s="145"/>
      <c r="D108" s="882"/>
      <c r="E108" s="627"/>
      <c r="F108" s="112"/>
      <c r="G108" s="39"/>
      <c r="H108" s="627">
        <v>0</v>
      </c>
      <c r="I108" s="636"/>
      <c r="J108" s="627"/>
      <c r="K108" s="626">
        <v>0</v>
      </c>
      <c r="L108" s="423">
        <v>99</v>
      </c>
    </row>
    <row r="109" spans="1:12">
      <c r="A109" s="423">
        <v>100</v>
      </c>
      <c r="B109" s="145" t="s">
        <v>48</v>
      </c>
      <c r="C109" s="145">
        <v>113</v>
      </c>
      <c r="D109" s="882" t="s">
        <v>49</v>
      </c>
      <c r="E109" s="627">
        <v>254356729</v>
      </c>
      <c r="F109" s="112"/>
      <c r="G109" s="39"/>
      <c r="H109" s="627">
        <v>254356729</v>
      </c>
      <c r="I109" s="636"/>
      <c r="J109" s="627"/>
      <c r="K109" s="626">
        <v>254356729</v>
      </c>
      <c r="L109" s="423">
        <v>100</v>
      </c>
    </row>
    <row r="110" spans="1:12">
      <c r="A110" s="423">
        <v>101</v>
      </c>
      <c r="B110" s="145"/>
      <c r="C110" s="145"/>
      <c r="D110" s="882"/>
      <c r="E110" s="627"/>
      <c r="F110" s="112"/>
      <c r="G110" s="39"/>
      <c r="H110" s="627">
        <v>0</v>
      </c>
      <c r="I110" s="636"/>
      <c r="J110" s="627"/>
      <c r="K110" s="626">
        <v>0</v>
      </c>
      <c r="L110" s="423">
        <v>101</v>
      </c>
    </row>
    <row r="111" spans="1:12">
      <c r="A111" s="423">
        <v>102</v>
      </c>
      <c r="B111" s="145"/>
      <c r="C111" s="145"/>
      <c r="D111" s="882" t="s">
        <v>40</v>
      </c>
      <c r="E111" s="627"/>
      <c r="F111" s="170">
        <v>0</v>
      </c>
      <c r="G111" s="40">
        <v>0</v>
      </c>
      <c r="H111" s="676">
        <v>0</v>
      </c>
      <c r="I111" s="677">
        <v>0</v>
      </c>
      <c r="J111" s="677">
        <v>0</v>
      </c>
      <c r="K111" s="676">
        <v>0</v>
      </c>
      <c r="L111" s="423">
        <v>102</v>
      </c>
    </row>
    <row r="112" spans="1:12" ht="15.6" thickBot="1">
      <c r="A112" s="423">
        <v>103</v>
      </c>
      <c r="B112" s="750"/>
      <c r="C112" s="750"/>
      <c r="D112" s="883" t="s">
        <v>50</v>
      </c>
      <c r="E112" s="748"/>
      <c r="F112" s="672">
        <v>254356729</v>
      </c>
      <c r="G112" s="673"/>
      <c r="H112" s="470">
        <v>254356729</v>
      </c>
      <c r="I112" s="510">
        <v>0</v>
      </c>
      <c r="J112" s="470">
        <v>0</v>
      </c>
      <c r="K112" s="714">
        <v>254356729</v>
      </c>
      <c r="L112" s="423">
        <v>103</v>
      </c>
    </row>
    <row r="113" spans="1:12" ht="15.6" thickTop="1">
      <c r="A113" s="423">
        <v>104</v>
      </c>
      <c r="B113" s="145"/>
      <c r="C113" s="145"/>
      <c r="D113" s="889"/>
      <c r="E113" s="627"/>
      <c r="F113" s="112"/>
      <c r="G113" s="39"/>
      <c r="H113" s="627">
        <v>0</v>
      </c>
      <c r="I113" s="636"/>
      <c r="J113" s="627"/>
      <c r="K113" s="626">
        <v>0</v>
      </c>
      <c r="L113" s="423">
        <v>104</v>
      </c>
    </row>
    <row r="114" spans="1:12">
      <c r="A114" s="423">
        <v>105</v>
      </c>
      <c r="B114" s="145" t="s">
        <v>51</v>
      </c>
      <c r="C114" s="145">
        <v>114</v>
      </c>
      <c r="D114" s="882" t="s">
        <v>52</v>
      </c>
      <c r="E114" s="627">
        <v>20421270</v>
      </c>
      <c r="F114" s="112"/>
      <c r="G114" s="39"/>
      <c r="H114" s="627">
        <v>20421270</v>
      </c>
      <c r="I114" s="636"/>
      <c r="J114" s="627"/>
      <c r="K114" s="626">
        <v>20421270</v>
      </c>
      <c r="L114" s="423">
        <v>105</v>
      </c>
    </row>
    <row r="115" spans="1:12">
      <c r="A115" s="423">
        <v>106</v>
      </c>
      <c r="B115" s="145"/>
      <c r="C115" s="145"/>
      <c r="D115" s="1012"/>
      <c r="E115" s="627"/>
      <c r="F115" s="112"/>
      <c r="G115" s="39"/>
      <c r="H115" s="627">
        <v>0</v>
      </c>
      <c r="I115" s="636"/>
      <c r="J115" s="627"/>
      <c r="K115" s="626">
        <v>0</v>
      </c>
      <c r="L115" s="423">
        <v>106</v>
      </c>
    </row>
    <row r="116" spans="1:12">
      <c r="A116" s="423">
        <v>107</v>
      </c>
      <c r="B116" s="145"/>
      <c r="C116" s="145"/>
      <c r="D116" s="1012" t="s">
        <v>40</v>
      </c>
      <c r="E116" s="627"/>
      <c r="F116" s="170">
        <v>0</v>
      </c>
      <c r="G116" s="40">
        <v>0</v>
      </c>
      <c r="H116" s="676">
        <v>0</v>
      </c>
      <c r="I116" s="677">
        <v>0</v>
      </c>
      <c r="J116" s="676">
        <v>0</v>
      </c>
      <c r="K116" s="675">
        <v>0</v>
      </c>
      <c r="L116" s="423">
        <v>107</v>
      </c>
    </row>
    <row r="117" spans="1:12" ht="15.6" thickBot="1">
      <c r="A117" s="423">
        <v>108</v>
      </c>
      <c r="B117" s="750"/>
      <c r="C117" s="750"/>
      <c r="D117" s="1023" t="s">
        <v>53</v>
      </c>
      <c r="E117" s="748"/>
      <c r="F117" s="672">
        <v>20421270</v>
      </c>
      <c r="G117" s="673"/>
      <c r="H117" s="470">
        <v>20421270</v>
      </c>
      <c r="I117" s="510">
        <v>0</v>
      </c>
      <c r="J117" s="470">
        <v>0</v>
      </c>
      <c r="K117" s="714">
        <v>20421270</v>
      </c>
      <c r="L117" s="423">
        <v>108</v>
      </c>
    </row>
    <row r="118" spans="1:12" ht="15.6" thickTop="1">
      <c r="A118" s="423">
        <v>109</v>
      </c>
      <c r="B118" s="145"/>
      <c r="C118" s="145"/>
      <c r="D118" s="882"/>
      <c r="E118" s="627"/>
      <c r="F118" s="112"/>
      <c r="G118" s="39"/>
      <c r="H118" s="627">
        <v>0</v>
      </c>
      <c r="I118" s="636"/>
      <c r="J118" s="627"/>
      <c r="K118" s="626"/>
      <c r="L118" s="423">
        <v>109</v>
      </c>
    </row>
    <row r="119" spans="1:12">
      <c r="A119" s="423">
        <v>110</v>
      </c>
      <c r="B119" s="145" t="s">
        <v>515</v>
      </c>
      <c r="C119" s="145">
        <v>115</v>
      </c>
      <c r="D119" s="882" t="s">
        <v>516</v>
      </c>
      <c r="E119" s="627"/>
      <c r="F119" s="112"/>
      <c r="G119" s="39"/>
      <c r="H119" s="627">
        <v>0</v>
      </c>
      <c r="I119" s="636"/>
      <c r="J119" s="627">
        <v>614053000</v>
      </c>
      <c r="K119" s="626">
        <v>614053000</v>
      </c>
      <c r="L119" s="423">
        <v>110</v>
      </c>
    </row>
    <row r="120" spans="1:12">
      <c r="A120" s="423">
        <v>111</v>
      </c>
      <c r="B120" s="145"/>
      <c r="C120" s="145"/>
      <c r="D120" s="1024" t="s">
        <v>517</v>
      </c>
      <c r="E120" s="627"/>
      <c r="F120" s="112"/>
      <c r="G120" s="39"/>
      <c r="H120" s="627">
        <v>0</v>
      </c>
      <c r="I120" s="636"/>
      <c r="J120" s="627">
        <v>15352136</v>
      </c>
      <c r="K120" s="626">
        <v>15352136</v>
      </c>
      <c r="L120" s="423">
        <v>111</v>
      </c>
    </row>
    <row r="121" spans="1:12">
      <c r="A121" s="423">
        <v>112</v>
      </c>
      <c r="B121" s="145"/>
      <c r="C121" s="145"/>
      <c r="D121" s="1012"/>
      <c r="E121" s="627"/>
      <c r="F121" s="112"/>
      <c r="G121" s="39"/>
      <c r="H121" s="627">
        <v>0</v>
      </c>
      <c r="I121" s="636"/>
      <c r="J121" s="627"/>
      <c r="K121" s="626">
        <v>0</v>
      </c>
      <c r="L121" s="423">
        <v>112</v>
      </c>
    </row>
    <row r="122" spans="1:12">
      <c r="A122" s="423">
        <v>113</v>
      </c>
      <c r="B122" s="145"/>
      <c r="C122" s="145"/>
      <c r="D122" s="1012" t="s">
        <v>40</v>
      </c>
      <c r="E122" s="627"/>
      <c r="F122" s="170">
        <v>0</v>
      </c>
      <c r="G122" s="40">
        <v>0</v>
      </c>
      <c r="H122" s="172">
        <v>0</v>
      </c>
      <c r="I122" s="170">
        <v>0</v>
      </c>
      <c r="J122" s="172">
        <v>15352136</v>
      </c>
      <c r="K122" s="171">
        <v>15352136</v>
      </c>
      <c r="L122" s="423">
        <v>113</v>
      </c>
    </row>
    <row r="123" spans="1:12" ht="15.6" thickBot="1">
      <c r="A123" s="423">
        <v>114</v>
      </c>
      <c r="B123" s="750"/>
      <c r="C123" s="750"/>
      <c r="D123" s="1023" t="s">
        <v>53</v>
      </c>
      <c r="E123" s="748"/>
      <c r="F123" s="672">
        <v>0</v>
      </c>
      <c r="G123" s="673"/>
      <c r="H123" s="470">
        <v>0</v>
      </c>
      <c r="I123" s="510">
        <v>0</v>
      </c>
      <c r="J123" s="470">
        <v>629405136</v>
      </c>
      <c r="K123" s="714">
        <v>629405136</v>
      </c>
      <c r="L123" s="423">
        <v>114</v>
      </c>
    </row>
    <row r="124" spans="1:12" ht="15.6" thickTop="1">
      <c r="A124" s="423">
        <v>115</v>
      </c>
      <c r="B124" s="145"/>
      <c r="C124" s="145"/>
      <c r="D124" s="1012"/>
      <c r="E124" s="744"/>
      <c r="F124" s="479"/>
      <c r="G124" s="43"/>
      <c r="H124" s="744"/>
      <c r="I124" s="746"/>
      <c r="J124" s="744"/>
      <c r="K124" s="743"/>
      <c r="L124" s="423">
        <v>115</v>
      </c>
    </row>
    <row r="125" spans="1:12" ht="15.6" thickBot="1">
      <c r="A125" s="423">
        <v>116</v>
      </c>
      <c r="B125" s="145"/>
      <c r="C125" s="145"/>
      <c r="D125" s="1012" t="s">
        <v>54</v>
      </c>
      <c r="E125" s="742">
        <v>628893602</v>
      </c>
      <c r="F125" s="740">
        <v>13609739</v>
      </c>
      <c r="G125" s="739">
        <v>0</v>
      </c>
      <c r="H125" s="735">
        <v>642503341</v>
      </c>
      <c r="I125" s="737">
        <v>0</v>
      </c>
      <c r="J125" s="735">
        <v>629405136</v>
      </c>
      <c r="K125" s="687">
        <v>1271908477</v>
      </c>
      <c r="L125" s="423">
        <v>116</v>
      </c>
    </row>
    <row r="126" spans="1:12" ht="16.2" thickTop="1" thickBot="1">
      <c r="A126" s="423">
        <v>117</v>
      </c>
      <c r="B126" s="145"/>
      <c r="C126" s="145"/>
      <c r="D126" s="1012"/>
      <c r="E126" s="655"/>
      <c r="F126" s="425"/>
      <c r="G126" s="26"/>
      <c r="H126" s="655"/>
      <c r="I126" s="683"/>
      <c r="J126" s="655"/>
      <c r="K126" s="682"/>
      <c r="L126" s="423">
        <v>117</v>
      </c>
    </row>
    <row r="127" spans="1:12" ht="16.2" thickTop="1">
      <c r="A127" s="423">
        <v>118</v>
      </c>
      <c r="B127" s="734" t="s">
        <v>55</v>
      </c>
      <c r="C127" s="733"/>
      <c r="D127" s="1025"/>
      <c r="E127" s="729"/>
      <c r="F127" s="483"/>
      <c r="G127" s="48"/>
      <c r="H127" s="729"/>
      <c r="I127" s="731"/>
      <c r="J127" s="729"/>
      <c r="K127" s="729"/>
      <c r="L127" s="423">
        <v>118</v>
      </c>
    </row>
    <row r="128" spans="1:12" ht="15.6" thickBot="1">
      <c r="A128" s="423">
        <v>119</v>
      </c>
      <c r="B128" s="728" t="s">
        <v>56</v>
      </c>
      <c r="C128" s="728" t="s">
        <v>57</v>
      </c>
      <c r="D128" s="1026" t="s">
        <v>58</v>
      </c>
      <c r="E128" s="723"/>
      <c r="F128" s="485"/>
      <c r="G128" s="51"/>
      <c r="H128" s="723"/>
      <c r="I128" s="725"/>
      <c r="J128" s="723"/>
      <c r="K128" s="723"/>
      <c r="L128" s="423">
        <v>119</v>
      </c>
    </row>
    <row r="129" spans="1:12" ht="15.6" thickTop="1">
      <c r="A129" s="423">
        <v>120</v>
      </c>
      <c r="B129" s="145"/>
      <c r="C129" s="145"/>
      <c r="D129" s="1027"/>
      <c r="E129" s="655"/>
      <c r="F129" s="487"/>
      <c r="G129" s="18"/>
      <c r="H129" s="655">
        <v>0</v>
      </c>
      <c r="I129" s="683"/>
      <c r="J129" s="655"/>
      <c r="K129" s="682">
        <v>0</v>
      </c>
      <c r="L129" s="423">
        <v>120</v>
      </c>
    </row>
    <row r="130" spans="1:12">
      <c r="A130" s="423">
        <v>121</v>
      </c>
      <c r="B130" s="145" t="s">
        <v>59</v>
      </c>
      <c r="C130" s="145">
        <v>1</v>
      </c>
      <c r="D130" s="1028" t="s">
        <v>60</v>
      </c>
      <c r="E130" s="627">
        <v>3334394114</v>
      </c>
      <c r="F130" s="265"/>
      <c r="G130" s="256"/>
      <c r="H130" s="627">
        <v>3334394114</v>
      </c>
      <c r="I130" s="636">
        <v>879200886</v>
      </c>
      <c r="J130" s="627">
        <v>902882909</v>
      </c>
      <c r="K130" s="626">
        <v>5116477909</v>
      </c>
      <c r="L130" s="423">
        <v>121</v>
      </c>
    </row>
    <row r="131" spans="1:12">
      <c r="A131" s="423">
        <v>122</v>
      </c>
      <c r="B131" s="145"/>
      <c r="C131" s="145"/>
      <c r="D131" s="885" t="s">
        <v>434</v>
      </c>
      <c r="E131" s="269"/>
      <c r="F131" s="135"/>
      <c r="G131" s="70"/>
      <c r="H131" s="627">
        <v>0</v>
      </c>
      <c r="I131" s="270"/>
      <c r="J131" s="269"/>
      <c r="K131" s="626">
        <v>0</v>
      </c>
      <c r="L131" s="423">
        <v>122</v>
      </c>
    </row>
    <row r="132" spans="1:12">
      <c r="A132" s="423">
        <v>123</v>
      </c>
      <c r="B132" s="145"/>
      <c r="C132" s="145"/>
      <c r="D132" s="1024"/>
      <c r="E132" s="655"/>
      <c r="F132" s="135"/>
      <c r="G132" s="70"/>
      <c r="H132" s="627">
        <v>0</v>
      </c>
      <c r="I132" s="270"/>
      <c r="J132" s="269"/>
      <c r="K132" s="626">
        <v>0</v>
      </c>
      <c r="L132" s="423">
        <v>123</v>
      </c>
    </row>
    <row r="133" spans="1:12">
      <c r="A133" s="423">
        <v>124</v>
      </c>
      <c r="B133" s="145"/>
      <c r="C133" s="145"/>
      <c r="D133" s="885" t="s">
        <v>716</v>
      </c>
      <c r="E133" s="313"/>
      <c r="F133" s="265"/>
      <c r="G133" s="256"/>
      <c r="H133" s="627">
        <v>0</v>
      </c>
      <c r="I133" s="270"/>
      <c r="J133" s="271"/>
      <c r="K133" s="626">
        <v>0</v>
      </c>
      <c r="L133" s="423">
        <v>124</v>
      </c>
    </row>
    <row r="134" spans="1:12">
      <c r="A134" s="423">
        <v>125</v>
      </c>
      <c r="B134" s="145"/>
      <c r="C134" s="145"/>
      <c r="D134" s="885"/>
      <c r="E134" s="313"/>
      <c r="F134" s="265"/>
      <c r="G134" s="256"/>
      <c r="H134" s="627">
        <v>0</v>
      </c>
      <c r="I134" s="270"/>
      <c r="J134" s="271"/>
      <c r="K134" s="626">
        <v>0</v>
      </c>
      <c r="L134" s="423">
        <v>125</v>
      </c>
    </row>
    <row r="135" spans="1:12">
      <c r="A135" s="423">
        <v>126</v>
      </c>
      <c r="B135" s="145"/>
      <c r="C135" s="145"/>
      <c r="D135" s="886" t="s">
        <v>575</v>
      </c>
      <c r="E135" s="271"/>
      <c r="F135" s="265"/>
      <c r="G135" s="256"/>
      <c r="H135" s="627">
        <v>0</v>
      </c>
      <c r="I135" s="270"/>
      <c r="J135" s="271"/>
      <c r="K135" s="626">
        <v>0</v>
      </c>
      <c r="L135" s="423">
        <v>126</v>
      </c>
    </row>
    <row r="136" spans="1:12">
      <c r="A136" s="423">
        <v>127</v>
      </c>
      <c r="B136" s="145"/>
      <c r="C136" s="145"/>
      <c r="D136" s="1024"/>
      <c r="E136" s="655"/>
      <c r="F136" s="265"/>
      <c r="G136" s="256"/>
      <c r="H136" s="627">
        <v>0</v>
      </c>
      <c r="I136" s="270"/>
      <c r="J136" s="627"/>
      <c r="K136" s="626">
        <v>0</v>
      </c>
      <c r="L136" s="423">
        <v>127</v>
      </c>
    </row>
    <row r="137" spans="1:12">
      <c r="A137" s="423">
        <v>128</v>
      </c>
      <c r="B137" s="145"/>
      <c r="C137" s="145"/>
      <c r="D137" s="1029" t="s">
        <v>40</v>
      </c>
      <c r="E137" s="679"/>
      <c r="F137" s="488">
        <v>0</v>
      </c>
      <c r="G137" s="55">
        <v>0</v>
      </c>
      <c r="H137" s="676">
        <v>0</v>
      </c>
      <c r="I137" s="677">
        <v>0</v>
      </c>
      <c r="J137" s="676">
        <v>0</v>
      </c>
      <c r="K137" s="675">
        <v>0</v>
      </c>
      <c r="L137" s="423">
        <v>128</v>
      </c>
    </row>
    <row r="138" spans="1:12" ht="15.6" thickBot="1">
      <c r="A138" s="423">
        <v>129</v>
      </c>
      <c r="B138" s="674"/>
      <c r="C138" s="674"/>
      <c r="D138" s="1030" t="s">
        <v>64</v>
      </c>
      <c r="E138" s="623"/>
      <c r="F138" s="672">
        <v>3334394114</v>
      </c>
      <c r="G138" s="671"/>
      <c r="H138" s="687">
        <v>3334394114</v>
      </c>
      <c r="I138" s="546">
        <v>879200886</v>
      </c>
      <c r="J138" s="687">
        <v>902882909</v>
      </c>
      <c r="K138" s="686">
        <v>5116477909</v>
      </c>
      <c r="L138" s="423">
        <v>129</v>
      </c>
    </row>
    <row r="139" spans="1:12" ht="15.6" thickTop="1">
      <c r="A139" s="423">
        <v>130</v>
      </c>
      <c r="B139" s="145"/>
      <c r="C139" s="145"/>
      <c r="D139" s="1027"/>
      <c r="E139" s="655"/>
      <c r="F139" s="425"/>
      <c r="G139" s="26"/>
      <c r="H139" s="627">
        <v>0</v>
      </c>
      <c r="I139" s="683"/>
      <c r="J139" s="655"/>
      <c r="K139" s="682">
        <v>0</v>
      </c>
      <c r="L139" s="423">
        <v>130</v>
      </c>
    </row>
    <row r="140" spans="1:12">
      <c r="A140" s="423">
        <v>131</v>
      </c>
      <c r="B140" s="145" t="s">
        <v>65</v>
      </c>
      <c r="C140" s="145">
        <v>3</v>
      </c>
      <c r="D140" s="1012" t="s">
        <v>66</v>
      </c>
      <c r="E140" s="627"/>
      <c r="F140" s="133"/>
      <c r="G140" s="28"/>
      <c r="H140" s="627">
        <v>0</v>
      </c>
      <c r="I140" s="636"/>
      <c r="J140" s="627"/>
      <c r="K140" s="626">
        <v>0</v>
      </c>
      <c r="L140" s="423">
        <v>131</v>
      </c>
    </row>
    <row r="141" spans="1:12">
      <c r="A141" s="423">
        <v>132</v>
      </c>
      <c r="B141" s="145"/>
      <c r="C141" s="145"/>
      <c r="D141" s="887" t="s">
        <v>67</v>
      </c>
      <c r="E141" s="627"/>
      <c r="F141" s="112"/>
      <c r="G141" s="39"/>
      <c r="H141" s="627">
        <v>0</v>
      </c>
      <c r="I141" s="636"/>
      <c r="J141" s="627"/>
      <c r="K141" s="626">
        <v>0</v>
      </c>
      <c r="L141" s="423">
        <v>132</v>
      </c>
    </row>
    <row r="142" spans="1:12">
      <c r="A142" s="423">
        <v>133</v>
      </c>
      <c r="B142" s="145"/>
      <c r="C142" s="145"/>
      <c r="D142" s="889" t="s">
        <v>538</v>
      </c>
      <c r="E142" s="627"/>
      <c r="F142" s="112"/>
      <c r="G142" s="39"/>
      <c r="H142" s="627">
        <v>0</v>
      </c>
      <c r="I142" s="636"/>
      <c r="J142" s="897">
        <v>509100000</v>
      </c>
      <c r="K142" s="626">
        <v>509100000</v>
      </c>
      <c r="L142" s="423">
        <v>133</v>
      </c>
    </row>
    <row r="143" spans="1:12">
      <c r="A143" s="423">
        <v>134</v>
      </c>
      <c r="B143" s="145"/>
      <c r="C143" s="145"/>
      <c r="E143" s="679"/>
      <c r="F143" s="110"/>
      <c r="G143" s="57"/>
      <c r="H143" s="627">
        <v>0</v>
      </c>
      <c r="I143" s="681"/>
      <c r="J143" s="679"/>
      <c r="K143" s="626">
        <v>0</v>
      </c>
      <c r="L143" s="423">
        <v>134</v>
      </c>
    </row>
    <row r="144" spans="1:12">
      <c r="A144" s="423">
        <v>135</v>
      </c>
      <c r="B144" s="145"/>
      <c r="C144" s="145"/>
      <c r="D144" s="1029" t="s">
        <v>40</v>
      </c>
      <c r="E144" s="679"/>
      <c r="F144" s="488">
        <v>0</v>
      </c>
      <c r="G144" s="55">
        <v>0</v>
      </c>
      <c r="H144" s="676">
        <v>0</v>
      </c>
      <c r="I144" s="677">
        <v>0</v>
      </c>
      <c r="J144" s="676">
        <v>509100000</v>
      </c>
      <c r="K144" s="675">
        <v>509100000</v>
      </c>
      <c r="L144" s="423">
        <v>135</v>
      </c>
    </row>
    <row r="145" spans="1:12" ht="15.6" thickBot="1">
      <c r="A145" s="423">
        <v>136</v>
      </c>
      <c r="B145" s="674"/>
      <c r="C145" s="674"/>
      <c r="D145" s="1030" t="s">
        <v>68</v>
      </c>
      <c r="E145" s="623"/>
      <c r="F145" s="672">
        <v>0</v>
      </c>
      <c r="G145" s="671"/>
      <c r="H145" s="687">
        <v>0</v>
      </c>
      <c r="I145" s="546">
        <v>0</v>
      </c>
      <c r="J145" s="687">
        <v>509100000</v>
      </c>
      <c r="K145" s="686">
        <v>509100000</v>
      </c>
      <c r="L145" s="423">
        <v>136</v>
      </c>
    </row>
    <row r="146" spans="1:12" ht="15.6" thickTop="1">
      <c r="A146" s="423">
        <v>137</v>
      </c>
      <c r="B146" s="145"/>
      <c r="C146" s="145"/>
      <c r="D146" s="1027"/>
      <c r="E146" s="627"/>
      <c r="F146" s="425"/>
      <c r="G146" s="26"/>
      <c r="H146" s="627">
        <v>0</v>
      </c>
      <c r="I146" s="683"/>
      <c r="J146" s="655"/>
      <c r="K146" s="682">
        <v>0</v>
      </c>
      <c r="L146" s="423">
        <v>137</v>
      </c>
    </row>
    <row r="147" spans="1:12">
      <c r="A147" s="423">
        <v>138</v>
      </c>
      <c r="B147" s="145" t="s">
        <v>69</v>
      </c>
      <c r="C147" s="145">
        <v>4</v>
      </c>
      <c r="D147" s="1012" t="s">
        <v>70</v>
      </c>
      <c r="E147" s="627"/>
      <c r="F147" s="133"/>
      <c r="H147" s="627">
        <v>0</v>
      </c>
      <c r="I147" s="636"/>
      <c r="J147" s="627">
        <v>1793242</v>
      </c>
      <c r="K147" s="626">
        <v>1793242</v>
      </c>
      <c r="L147" s="423">
        <v>138</v>
      </c>
    </row>
    <row r="148" spans="1:12">
      <c r="A148" s="423">
        <v>139</v>
      </c>
      <c r="B148" s="145"/>
      <c r="C148" s="145"/>
      <c r="D148" s="888" t="s">
        <v>575</v>
      </c>
      <c r="E148" s="627"/>
      <c r="F148" s="133"/>
      <c r="H148" s="627">
        <v>0</v>
      </c>
      <c r="I148" s="636"/>
      <c r="J148" s="627"/>
      <c r="K148" s="626">
        <v>0</v>
      </c>
      <c r="L148" s="423">
        <v>139</v>
      </c>
    </row>
    <row r="149" spans="1:12">
      <c r="A149" s="423">
        <v>140</v>
      </c>
      <c r="B149" s="145"/>
      <c r="C149" s="145"/>
      <c r="D149" s="1024"/>
      <c r="E149" s="627"/>
      <c r="F149" s="112"/>
      <c r="G149" s="39"/>
      <c r="H149" s="627">
        <v>0</v>
      </c>
      <c r="I149" s="636"/>
      <c r="J149" s="627"/>
      <c r="K149" s="626">
        <v>0</v>
      </c>
      <c r="L149" s="423">
        <v>140</v>
      </c>
    </row>
    <row r="150" spans="1:12">
      <c r="A150" s="423">
        <v>141</v>
      </c>
      <c r="B150" s="145"/>
      <c r="C150" s="145"/>
      <c r="D150" s="1029" t="s">
        <v>40</v>
      </c>
      <c r="E150" s="679"/>
      <c r="F150" s="488">
        <v>0</v>
      </c>
      <c r="G150" s="55">
        <v>0</v>
      </c>
      <c r="H150" s="676">
        <v>0</v>
      </c>
      <c r="I150" s="677">
        <v>0</v>
      </c>
      <c r="J150" s="676">
        <v>0</v>
      </c>
      <c r="K150" s="675">
        <v>0</v>
      </c>
      <c r="L150" s="423">
        <v>141</v>
      </c>
    </row>
    <row r="151" spans="1:12" ht="15.6" thickBot="1">
      <c r="A151" s="423">
        <v>142</v>
      </c>
      <c r="B151" s="674"/>
      <c r="C151" s="674"/>
      <c r="D151" s="1030" t="s">
        <v>72</v>
      </c>
      <c r="E151" s="623"/>
      <c r="F151" s="672">
        <v>0</v>
      </c>
      <c r="G151" s="673"/>
      <c r="H151" s="669">
        <v>0</v>
      </c>
      <c r="I151" s="670">
        <v>0</v>
      </c>
      <c r="J151" s="669">
        <v>1793242</v>
      </c>
      <c r="K151" s="668">
        <v>1793242</v>
      </c>
      <c r="L151" s="423">
        <v>142</v>
      </c>
    </row>
    <row r="152" spans="1:12" ht="15.6" thickTop="1">
      <c r="A152" s="423">
        <v>143</v>
      </c>
      <c r="B152" s="145"/>
      <c r="C152" s="145"/>
      <c r="D152" s="1012"/>
      <c r="E152" s="627"/>
      <c r="F152" s="406"/>
      <c r="H152" s="239">
        <v>0</v>
      </c>
      <c r="I152" s="406"/>
      <c r="J152" s="239"/>
      <c r="K152" s="119">
        <v>0</v>
      </c>
      <c r="L152" s="423">
        <v>143</v>
      </c>
    </row>
    <row r="153" spans="1:12">
      <c r="A153" s="423">
        <v>144</v>
      </c>
      <c r="B153" s="145" t="s">
        <v>73</v>
      </c>
      <c r="C153" s="145">
        <v>5</v>
      </c>
      <c r="D153" s="1012" t="s">
        <v>74</v>
      </c>
      <c r="E153" s="627">
        <v>6612764</v>
      </c>
      <c r="F153" s="133"/>
      <c r="G153" s="28"/>
      <c r="H153" s="627">
        <v>6612764</v>
      </c>
      <c r="I153" s="636">
        <v>240000</v>
      </c>
      <c r="J153" s="627">
        <v>985321</v>
      </c>
      <c r="K153" s="626">
        <v>7838085</v>
      </c>
      <c r="L153" s="423">
        <v>144</v>
      </c>
    </row>
    <row r="154" spans="1:12">
      <c r="A154" s="423">
        <v>145</v>
      </c>
      <c r="B154" s="145"/>
      <c r="C154" s="145"/>
      <c r="D154" s="888" t="s">
        <v>434</v>
      </c>
      <c r="E154" s="627"/>
      <c r="F154" s="133"/>
      <c r="G154" s="28"/>
      <c r="H154" s="627">
        <v>0</v>
      </c>
      <c r="I154" s="636"/>
      <c r="J154" s="627"/>
      <c r="K154" s="626">
        <v>0</v>
      </c>
      <c r="L154" s="423">
        <v>145</v>
      </c>
    </row>
    <row r="155" spans="1:12">
      <c r="A155" s="423">
        <v>146</v>
      </c>
      <c r="B155" s="145"/>
      <c r="C155" s="145"/>
      <c r="D155" s="1012"/>
      <c r="E155" s="627"/>
      <c r="F155" s="133"/>
      <c r="G155" s="237"/>
      <c r="H155" s="627">
        <v>0</v>
      </c>
      <c r="I155" s="636"/>
      <c r="J155" s="627"/>
      <c r="K155" s="626">
        <v>0</v>
      </c>
      <c r="L155" s="423">
        <v>146</v>
      </c>
    </row>
    <row r="156" spans="1:12">
      <c r="A156" s="423">
        <v>147</v>
      </c>
      <c r="B156" s="145"/>
      <c r="C156" s="145"/>
      <c r="D156" s="887" t="s">
        <v>716</v>
      </c>
      <c r="E156" s="627"/>
      <c r="F156" s="112"/>
      <c r="G156" s="39"/>
      <c r="H156" s="627">
        <v>0</v>
      </c>
      <c r="I156" s="636"/>
      <c r="J156" s="627"/>
      <c r="K156" s="626">
        <v>0</v>
      </c>
      <c r="L156" s="423">
        <v>147</v>
      </c>
    </row>
    <row r="157" spans="1:12">
      <c r="A157" s="423">
        <v>148</v>
      </c>
      <c r="B157" s="145"/>
      <c r="C157" s="145"/>
      <c r="D157" s="887"/>
      <c r="E157" s="627"/>
      <c r="F157" s="112"/>
      <c r="G157" s="39"/>
      <c r="H157" s="627">
        <v>0</v>
      </c>
      <c r="I157" s="636"/>
      <c r="J157" s="627"/>
      <c r="K157" s="626">
        <v>0</v>
      </c>
      <c r="L157" s="423">
        <v>148</v>
      </c>
    </row>
    <row r="158" spans="1:12">
      <c r="A158" s="423">
        <v>149</v>
      </c>
      <c r="B158" s="145"/>
      <c r="C158" s="145"/>
      <c r="D158" s="887" t="s">
        <v>575</v>
      </c>
      <c r="E158" s="627"/>
      <c r="F158" s="112"/>
      <c r="G158" s="39"/>
      <c r="H158" s="627">
        <v>0</v>
      </c>
      <c r="I158" s="636"/>
      <c r="J158" s="627"/>
      <c r="K158" s="626">
        <v>0</v>
      </c>
      <c r="L158" s="423">
        <v>149</v>
      </c>
    </row>
    <row r="159" spans="1:12">
      <c r="A159" s="423">
        <v>150</v>
      </c>
      <c r="B159" s="145"/>
      <c r="C159" s="145"/>
      <c r="D159" s="1024"/>
      <c r="E159" s="627"/>
      <c r="F159" s="112"/>
      <c r="G159" s="39"/>
      <c r="H159" s="627">
        <v>0</v>
      </c>
      <c r="I159" s="636"/>
      <c r="J159" s="627"/>
      <c r="K159" s="626">
        <v>0</v>
      </c>
      <c r="L159" s="423">
        <v>150</v>
      </c>
    </row>
    <row r="160" spans="1:12">
      <c r="A160" s="423">
        <v>151</v>
      </c>
      <c r="B160" s="145"/>
      <c r="C160" s="145"/>
      <c r="D160" s="1029" t="s">
        <v>40</v>
      </c>
      <c r="E160" s="679"/>
      <c r="F160" s="488">
        <v>0</v>
      </c>
      <c r="G160" s="55">
        <v>0</v>
      </c>
      <c r="H160" s="676">
        <v>0</v>
      </c>
      <c r="I160" s="677">
        <v>0</v>
      </c>
      <c r="J160" s="676">
        <v>0</v>
      </c>
      <c r="K160" s="675">
        <v>0</v>
      </c>
      <c r="L160" s="423">
        <v>151</v>
      </c>
    </row>
    <row r="161" spans="1:12" ht="15.6" thickBot="1">
      <c r="A161" s="423">
        <v>152</v>
      </c>
      <c r="B161" s="674"/>
      <c r="C161" s="674"/>
      <c r="D161" s="1030" t="s">
        <v>76</v>
      </c>
      <c r="E161" s="623"/>
      <c r="F161" s="672">
        <v>6612764</v>
      </c>
      <c r="G161" s="671"/>
      <c r="H161" s="687">
        <v>6612764</v>
      </c>
      <c r="I161" s="546">
        <v>240000</v>
      </c>
      <c r="J161" s="687">
        <v>985321</v>
      </c>
      <c r="K161" s="686">
        <v>7838085</v>
      </c>
      <c r="L161" s="423">
        <v>152</v>
      </c>
    </row>
    <row r="162" spans="1:12" ht="15.6" thickTop="1">
      <c r="A162" s="423">
        <v>153</v>
      </c>
      <c r="B162" s="145"/>
      <c r="C162" s="145"/>
      <c r="D162" s="1027"/>
      <c r="E162" s="655"/>
      <c r="F162" s="425"/>
      <c r="G162" s="26"/>
      <c r="H162" s="627">
        <v>0</v>
      </c>
      <c r="I162" s="683"/>
      <c r="J162" s="655"/>
      <c r="K162" s="682">
        <v>0</v>
      </c>
      <c r="L162" s="423">
        <v>153</v>
      </c>
    </row>
    <row r="163" spans="1:12">
      <c r="A163" s="423">
        <v>154</v>
      </c>
      <c r="B163" s="145" t="s">
        <v>77</v>
      </c>
      <c r="C163" s="145">
        <v>6</v>
      </c>
      <c r="D163" s="1012" t="s">
        <v>78</v>
      </c>
      <c r="E163" s="627">
        <v>15516449</v>
      </c>
      <c r="F163" s="636"/>
      <c r="G163" s="237"/>
      <c r="H163" s="627">
        <v>15516449</v>
      </c>
      <c r="I163" s="636">
        <v>1739000</v>
      </c>
      <c r="J163" s="627">
        <v>11770455</v>
      </c>
      <c r="K163" s="626">
        <v>29025904</v>
      </c>
      <c r="L163" s="423">
        <v>154</v>
      </c>
    </row>
    <row r="164" spans="1:12">
      <c r="A164" s="423">
        <v>155</v>
      </c>
      <c r="B164" s="145"/>
      <c r="C164" s="145"/>
      <c r="D164" s="888" t="s">
        <v>434</v>
      </c>
      <c r="E164" s="627"/>
      <c r="F164" s="133"/>
      <c r="H164" s="627">
        <v>0</v>
      </c>
      <c r="I164" s="636"/>
      <c r="J164" s="627"/>
      <c r="K164" s="626">
        <v>0</v>
      </c>
      <c r="L164" s="423">
        <v>155</v>
      </c>
    </row>
    <row r="165" spans="1:12">
      <c r="A165" s="423">
        <v>156</v>
      </c>
      <c r="B165" s="145"/>
      <c r="C165" s="145"/>
      <c r="D165" s="1012"/>
      <c r="E165" s="627"/>
      <c r="F165" s="133"/>
      <c r="H165" s="627">
        <v>0</v>
      </c>
      <c r="I165" s="636"/>
      <c r="J165" s="627"/>
      <c r="K165" s="626">
        <v>0</v>
      </c>
      <c r="L165" s="423">
        <v>156</v>
      </c>
    </row>
    <row r="166" spans="1:12">
      <c r="A166" s="423">
        <v>157</v>
      </c>
      <c r="B166" s="145"/>
      <c r="C166" s="145"/>
      <c r="D166" s="887" t="s">
        <v>716</v>
      </c>
      <c r="E166" s="627"/>
      <c r="F166" s="636"/>
      <c r="G166" s="39"/>
      <c r="H166" s="627">
        <v>0</v>
      </c>
      <c r="I166" s="636"/>
      <c r="J166" s="627"/>
      <c r="K166" s="626">
        <v>0</v>
      </c>
      <c r="L166" s="423">
        <v>157</v>
      </c>
    </row>
    <row r="167" spans="1:12">
      <c r="A167" s="423">
        <v>158</v>
      </c>
      <c r="B167" s="145"/>
      <c r="C167" s="145"/>
      <c r="D167" s="1024"/>
      <c r="E167" s="627"/>
      <c r="F167" s="636"/>
      <c r="G167" s="39"/>
      <c r="H167" s="627">
        <v>0</v>
      </c>
      <c r="I167" s="636"/>
      <c r="J167" s="627"/>
      <c r="K167" s="626">
        <v>0</v>
      </c>
      <c r="L167" s="423">
        <v>158</v>
      </c>
    </row>
    <row r="168" spans="1:12">
      <c r="A168" s="423">
        <v>159</v>
      </c>
      <c r="B168" s="145"/>
      <c r="C168" s="145"/>
      <c r="D168" s="887" t="s">
        <v>575</v>
      </c>
      <c r="E168" s="627"/>
      <c r="F168" s="112"/>
      <c r="G168" s="39"/>
      <c r="H168" s="627">
        <v>0</v>
      </c>
      <c r="I168" s="636"/>
      <c r="J168" s="627"/>
      <c r="K168" s="626">
        <v>0</v>
      </c>
      <c r="L168" s="423">
        <v>159</v>
      </c>
    </row>
    <row r="169" spans="1:12">
      <c r="A169" s="423">
        <v>160</v>
      </c>
      <c r="B169" s="145"/>
      <c r="C169" s="145"/>
      <c r="D169" s="889"/>
      <c r="E169" s="627"/>
      <c r="F169" s="112"/>
      <c r="G169" s="39"/>
      <c r="H169" s="627">
        <v>0</v>
      </c>
      <c r="I169" s="636"/>
      <c r="J169" s="627"/>
      <c r="K169" s="626">
        <v>0</v>
      </c>
      <c r="L169" s="423">
        <v>160</v>
      </c>
    </row>
    <row r="170" spans="1:12">
      <c r="A170" s="423">
        <v>161</v>
      </c>
      <c r="B170" s="145"/>
      <c r="C170" s="145"/>
      <c r="D170" s="1029" t="s">
        <v>40</v>
      </c>
      <c r="E170" s="679"/>
      <c r="F170" s="488">
        <v>0</v>
      </c>
      <c r="G170" s="55">
        <v>0</v>
      </c>
      <c r="H170" s="676">
        <v>0</v>
      </c>
      <c r="I170" s="677">
        <v>0</v>
      </c>
      <c r="J170" s="676">
        <v>0</v>
      </c>
      <c r="K170" s="675">
        <v>0</v>
      </c>
      <c r="L170" s="423">
        <v>161</v>
      </c>
    </row>
    <row r="171" spans="1:12" ht="15.6" thickBot="1">
      <c r="A171" s="423">
        <v>162</v>
      </c>
      <c r="B171" s="674"/>
      <c r="C171" s="674"/>
      <c r="D171" s="1030" t="s">
        <v>79</v>
      </c>
      <c r="E171" s="623"/>
      <c r="F171" s="672">
        <v>15516449</v>
      </c>
      <c r="G171" s="671"/>
      <c r="H171" s="669">
        <v>15516449</v>
      </c>
      <c r="I171" s="670">
        <v>1739000</v>
      </c>
      <c r="J171" s="669">
        <v>11770455</v>
      </c>
      <c r="K171" s="668">
        <v>29025904</v>
      </c>
      <c r="L171" s="423">
        <v>162</v>
      </c>
    </row>
    <row r="172" spans="1:12" ht="15.6" thickTop="1">
      <c r="A172" s="423">
        <v>163</v>
      </c>
      <c r="B172" s="145"/>
      <c r="C172" s="145"/>
      <c r="D172" s="1027"/>
      <c r="E172" s="655"/>
      <c r="F172" s="425"/>
      <c r="G172" s="26"/>
      <c r="H172" s="627">
        <v>0</v>
      </c>
      <c r="I172" s="683"/>
      <c r="J172" s="655"/>
      <c r="K172" s="682">
        <v>0</v>
      </c>
      <c r="L172" s="423">
        <v>163</v>
      </c>
    </row>
    <row r="173" spans="1:12">
      <c r="A173" s="423">
        <v>164</v>
      </c>
      <c r="B173" s="145" t="s">
        <v>80</v>
      </c>
      <c r="C173" s="145">
        <v>7</v>
      </c>
      <c r="D173" s="1012" t="s">
        <v>81</v>
      </c>
      <c r="E173" s="627">
        <v>4982201</v>
      </c>
      <c r="F173" s="406"/>
      <c r="H173" s="627">
        <v>4982201</v>
      </c>
      <c r="I173" s="636">
        <v>353227</v>
      </c>
      <c r="J173" s="627">
        <v>784047</v>
      </c>
      <c r="K173" s="626">
        <v>6119475</v>
      </c>
      <c r="L173" s="423">
        <v>164</v>
      </c>
    </row>
    <row r="174" spans="1:12">
      <c r="A174" s="423">
        <v>165</v>
      </c>
      <c r="B174" s="145"/>
      <c r="C174" s="145"/>
      <c r="D174" s="888" t="s">
        <v>61</v>
      </c>
      <c r="E174" s="627"/>
      <c r="F174" s="133"/>
      <c r="H174" s="627">
        <v>0</v>
      </c>
      <c r="I174" s="636"/>
      <c r="J174" s="627"/>
      <c r="K174" s="626">
        <v>0</v>
      </c>
      <c r="L174" s="423">
        <v>165</v>
      </c>
    </row>
    <row r="175" spans="1:12">
      <c r="A175" s="423">
        <v>166</v>
      </c>
      <c r="B175" s="145"/>
      <c r="C175" s="145"/>
      <c r="D175" s="1012"/>
      <c r="E175" s="627"/>
      <c r="F175" s="133"/>
      <c r="G175" s="237"/>
      <c r="H175" s="627">
        <v>0</v>
      </c>
      <c r="I175" s="636"/>
      <c r="J175" s="627"/>
      <c r="K175" s="626">
        <v>0</v>
      </c>
      <c r="L175" s="423">
        <v>166</v>
      </c>
    </row>
    <row r="176" spans="1:12">
      <c r="A176" s="423">
        <v>167</v>
      </c>
      <c r="B176" s="145"/>
      <c r="C176" s="145"/>
      <c r="D176" s="887" t="s">
        <v>75</v>
      </c>
      <c r="E176" s="627"/>
      <c r="F176" s="133"/>
      <c r="H176" s="627">
        <v>0</v>
      </c>
      <c r="I176" s="636"/>
      <c r="J176" s="627"/>
      <c r="K176" s="626">
        <v>0</v>
      </c>
      <c r="L176" s="423">
        <v>167</v>
      </c>
    </row>
    <row r="177" spans="1:12">
      <c r="A177" s="423">
        <v>168</v>
      </c>
      <c r="B177" s="145"/>
      <c r="C177" s="145"/>
      <c r="D177" s="1012"/>
      <c r="E177" s="627"/>
      <c r="F177" s="406"/>
      <c r="H177" s="627">
        <v>0</v>
      </c>
      <c r="I177" s="636"/>
      <c r="J177" s="627"/>
      <c r="K177" s="626">
        <v>0</v>
      </c>
      <c r="L177" s="423">
        <v>168</v>
      </c>
    </row>
    <row r="178" spans="1:12">
      <c r="A178" s="423">
        <v>169</v>
      </c>
      <c r="B178" s="145"/>
      <c r="C178" s="145"/>
      <c r="D178" s="887" t="s">
        <v>63</v>
      </c>
      <c r="E178" s="627"/>
      <c r="F178" s="112"/>
      <c r="G178" s="39"/>
      <c r="H178" s="627">
        <v>0</v>
      </c>
      <c r="I178" s="636"/>
      <c r="J178" s="627"/>
      <c r="K178" s="626">
        <v>0</v>
      </c>
      <c r="L178" s="423">
        <v>169</v>
      </c>
    </row>
    <row r="179" spans="1:12">
      <c r="A179" s="423">
        <v>170</v>
      </c>
      <c r="B179" s="145"/>
      <c r="C179" s="145"/>
      <c r="D179" s="1012"/>
      <c r="E179" s="627"/>
      <c r="F179" s="112"/>
      <c r="G179" s="39"/>
      <c r="H179" s="627">
        <v>0</v>
      </c>
      <c r="I179" s="636"/>
      <c r="J179" s="627"/>
      <c r="K179" s="626">
        <v>0</v>
      </c>
      <c r="L179" s="423">
        <v>170</v>
      </c>
    </row>
    <row r="180" spans="1:12">
      <c r="A180" s="423">
        <v>171</v>
      </c>
      <c r="B180" s="145"/>
      <c r="C180" s="145"/>
      <c r="D180" s="1029" t="s">
        <v>40</v>
      </c>
      <c r="E180" s="679"/>
      <c r="F180" s="488">
        <v>0</v>
      </c>
      <c r="G180" s="55">
        <v>0</v>
      </c>
      <c r="H180" s="676">
        <v>0</v>
      </c>
      <c r="I180" s="677">
        <v>0</v>
      </c>
      <c r="J180" s="676">
        <v>0</v>
      </c>
      <c r="K180" s="675">
        <v>0</v>
      </c>
      <c r="L180" s="423">
        <v>171</v>
      </c>
    </row>
    <row r="181" spans="1:12" ht="15.6" thickBot="1">
      <c r="A181" s="423">
        <v>172</v>
      </c>
      <c r="B181" s="674"/>
      <c r="C181" s="674"/>
      <c r="D181" s="1030" t="s">
        <v>82</v>
      </c>
      <c r="E181" s="623"/>
      <c r="F181" s="672">
        <v>4982201</v>
      </c>
      <c r="G181" s="671"/>
      <c r="H181" s="669">
        <v>4982201</v>
      </c>
      <c r="I181" s="670">
        <v>353227</v>
      </c>
      <c r="J181" s="669">
        <v>784047</v>
      </c>
      <c r="K181" s="668">
        <v>6119475</v>
      </c>
      <c r="L181" s="423">
        <v>172</v>
      </c>
    </row>
    <row r="182" spans="1:12" ht="15.6" thickTop="1">
      <c r="A182" s="423">
        <v>173</v>
      </c>
      <c r="B182" s="145"/>
      <c r="C182" s="145"/>
      <c r="D182" s="1027"/>
      <c r="E182" s="627"/>
      <c r="F182" s="425"/>
      <c r="G182" s="26"/>
      <c r="H182" s="627">
        <v>0</v>
      </c>
      <c r="I182" s="683"/>
      <c r="J182" s="655"/>
      <c r="K182" s="682">
        <v>0</v>
      </c>
      <c r="L182" s="423">
        <v>173</v>
      </c>
    </row>
    <row r="183" spans="1:12">
      <c r="A183" s="423">
        <v>174</v>
      </c>
      <c r="B183" s="145" t="s">
        <v>83</v>
      </c>
      <c r="C183" s="145">
        <v>8</v>
      </c>
      <c r="D183" s="882" t="s">
        <v>84</v>
      </c>
      <c r="E183" s="627">
        <v>1738759</v>
      </c>
      <c r="F183" s="406"/>
      <c r="H183" s="627">
        <v>1738759</v>
      </c>
      <c r="I183" s="636">
        <v>200000</v>
      </c>
      <c r="J183" s="627">
        <v>18715000</v>
      </c>
      <c r="K183" s="626">
        <v>20653759</v>
      </c>
      <c r="L183" s="423">
        <v>174</v>
      </c>
    </row>
    <row r="184" spans="1:12">
      <c r="A184" s="423">
        <v>175</v>
      </c>
      <c r="B184" s="145"/>
      <c r="C184" s="145"/>
      <c r="D184" s="888" t="s">
        <v>61</v>
      </c>
      <c r="E184" s="627"/>
      <c r="F184" s="406"/>
      <c r="H184" s="627">
        <v>0</v>
      </c>
      <c r="I184" s="636"/>
      <c r="J184" s="627"/>
      <c r="K184" s="626">
        <v>0</v>
      </c>
      <c r="L184" s="423">
        <v>175</v>
      </c>
    </row>
    <row r="185" spans="1:12">
      <c r="A185" s="423">
        <v>176</v>
      </c>
      <c r="B185" s="145"/>
      <c r="C185" s="145"/>
      <c r="D185" s="889"/>
      <c r="E185" s="627"/>
      <c r="F185" s="112"/>
      <c r="G185" s="39"/>
      <c r="H185" s="627">
        <v>0</v>
      </c>
      <c r="I185" s="636"/>
      <c r="J185" s="627"/>
      <c r="K185" s="626">
        <v>0</v>
      </c>
      <c r="L185" s="423">
        <v>176</v>
      </c>
    </row>
    <row r="186" spans="1:12">
      <c r="A186" s="423">
        <v>177</v>
      </c>
      <c r="B186" s="145"/>
      <c r="C186" s="145"/>
      <c r="D186" s="887" t="s">
        <v>75</v>
      </c>
      <c r="E186" s="627"/>
      <c r="F186" s="112"/>
      <c r="G186" s="39"/>
      <c r="H186" s="627">
        <v>0</v>
      </c>
      <c r="I186" s="636"/>
      <c r="J186" s="627"/>
      <c r="K186" s="626">
        <v>0</v>
      </c>
      <c r="L186" s="423">
        <v>177</v>
      </c>
    </row>
    <row r="187" spans="1:12">
      <c r="A187" s="423">
        <v>178</v>
      </c>
      <c r="B187" s="145"/>
      <c r="C187" s="145"/>
      <c r="D187" s="1012"/>
      <c r="E187" s="627"/>
      <c r="F187" s="112"/>
      <c r="G187" s="39"/>
      <c r="H187" s="627">
        <v>0</v>
      </c>
      <c r="I187" s="636"/>
      <c r="J187" s="627"/>
      <c r="K187" s="626">
        <v>0</v>
      </c>
      <c r="L187" s="423">
        <v>178</v>
      </c>
    </row>
    <row r="188" spans="1:12">
      <c r="A188" s="423">
        <v>179</v>
      </c>
      <c r="B188" s="145"/>
      <c r="C188" s="145"/>
      <c r="D188" s="887" t="s">
        <v>63</v>
      </c>
      <c r="E188" s="627"/>
      <c r="F188" s="112"/>
      <c r="G188" s="39"/>
      <c r="H188" s="627">
        <v>0</v>
      </c>
      <c r="I188" s="636"/>
      <c r="J188" s="627"/>
      <c r="K188" s="626">
        <v>0</v>
      </c>
      <c r="L188" s="423">
        <v>179</v>
      </c>
    </row>
    <row r="189" spans="1:12">
      <c r="A189" s="423">
        <v>180</v>
      </c>
      <c r="B189" s="145"/>
      <c r="C189" s="145"/>
      <c r="D189" s="889"/>
      <c r="E189" s="627"/>
      <c r="F189" s="112"/>
      <c r="G189" s="39"/>
      <c r="H189" s="627">
        <v>0</v>
      </c>
      <c r="I189" s="636"/>
      <c r="J189" s="627"/>
      <c r="K189" s="626">
        <v>0</v>
      </c>
      <c r="L189" s="423">
        <v>180</v>
      </c>
    </row>
    <row r="190" spans="1:12">
      <c r="A190" s="423">
        <v>181</v>
      </c>
      <c r="B190" s="145"/>
      <c r="C190" s="145"/>
      <c r="D190" s="1029" t="s">
        <v>40</v>
      </c>
      <c r="E190" s="627"/>
      <c r="F190" s="488">
        <v>0</v>
      </c>
      <c r="G190" s="55">
        <v>0</v>
      </c>
      <c r="H190" s="676">
        <v>0</v>
      </c>
      <c r="I190" s="677">
        <v>0</v>
      </c>
      <c r="J190" s="676">
        <v>0</v>
      </c>
      <c r="K190" s="675">
        <v>0</v>
      </c>
      <c r="L190" s="423">
        <v>181</v>
      </c>
    </row>
    <row r="191" spans="1:12" ht="15.6" thickBot="1">
      <c r="A191" s="423">
        <v>182</v>
      </c>
      <c r="B191" s="674"/>
      <c r="C191" s="674"/>
      <c r="D191" s="1030" t="s">
        <v>85</v>
      </c>
      <c r="E191" s="623"/>
      <c r="F191" s="672">
        <v>1738759</v>
      </c>
      <c r="G191" s="671"/>
      <c r="H191" s="687">
        <v>1738759</v>
      </c>
      <c r="I191" s="546">
        <v>200000</v>
      </c>
      <c r="J191" s="687">
        <v>18715000</v>
      </c>
      <c r="K191" s="686">
        <v>20653759</v>
      </c>
      <c r="L191" s="423">
        <v>182</v>
      </c>
    </row>
    <row r="192" spans="1:12" ht="15.6" thickTop="1">
      <c r="A192" s="423">
        <v>183</v>
      </c>
      <c r="B192" s="145"/>
      <c r="C192" s="145"/>
      <c r="D192" s="1027"/>
      <c r="E192" s="655"/>
      <c r="F192" s="425"/>
      <c r="G192" s="26"/>
      <c r="H192" s="627">
        <v>0</v>
      </c>
      <c r="I192" s="683"/>
      <c r="J192" s="655"/>
      <c r="K192" s="682">
        <v>0</v>
      </c>
      <c r="L192" s="423">
        <v>183</v>
      </c>
    </row>
    <row r="193" spans="1:12">
      <c r="A193" s="423">
        <v>184</v>
      </c>
      <c r="B193" s="145" t="s">
        <v>86</v>
      </c>
      <c r="C193" s="145">
        <v>11</v>
      </c>
      <c r="D193" s="1012" t="s">
        <v>87</v>
      </c>
      <c r="E193" s="271">
        <v>35515339</v>
      </c>
      <c r="F193" s="406"/>
      <c r="H193" s="627">
        <v>35515339</v>
      </c>
      <c r="I193" s="636">
        <v>4729832</v>
      </c>
      <c r="J193" s="627">
        <v>5469188</v>
      </c>
      <c r="K193" s="626">
        <v>45714359</v>
      </c>
      <c r="L193" s="423">
        <v>184</v>
      </c>
    </row>
    <row r="194" spans="1:12">
      <c r="A194" s="423">
        <v>185</v>
      </c>
      <c r="B194" s="145"/>
      <c r="C194" s="145"/>
      <c r="D194" s="888" t="s">
        <v>61</v>
      </c>
      <c r="E194" s="627"/>
      <c r="F194" s="406"/>
      <c r="H194" s="627">
        <v>0</v>
      </c>
      <c r="I194" s="636"/>
      <c r="J194" s="627"/>
      <c r="K194" s="626">
        <v>0</v>
      </c>
      <c r="L194" s="423">
        <v>185</v>
      </c>
    </row>
    <row r="195" spans="1:12">
      <c r="A195" s="423">
        <v>186</v>
      </c>
      <c r="B195" s="145"/>
      <c r="C195" s="145"/>
      <c r="D195" s="1012"/>
      <c r="E195" s="627"/>
      <c r="F195" s="273"/>
      <c r="G195" s="264"/>
      <c r="H195" s="627">
        <v>0</v>
      </c>
      <c r="I195" s="636"/>
      <c r="J195" s="627"/>
      <c r="K195" s="626">
        <v>0</v>
      </c>
      <c r="L195" s="423">
        <v>186</v>
      </c>
    </row>
    <row r="196" spans="1:12">
      <c r="A196" s="423">
        <v>187</v>
      </c>
      <c r="B196" s="145"/>
      <c r="C196" s="145"/>
      <c r="D196" s="888" t="s">
        <v>62</v>
      </c>
      <c r="E196" s="627"/>
      <c r="F196" s="133"/>
      <c r="G196" s="28"/>
      <c r="H196" s="627">
        <v>0</v>
      </c>
      <c r="I196" s="636"/>
      <c r="J196" s="627"/>
      <c r="K196" s="626">
        <v>0</v>
      </c>
      <c r="L196" s="423">
        <v>187</v>
      </c>
    </row>
    <row r="197" spans="1:12">
      <c r="A197" s="423">
        <v>188</v>
      </c>
      <c r="B197" s="145"/>
      <c r="C197" s="145"/>
      <c r="D197" s="889"/>
      <c r="E197" s="627"/>
      <c r="F197" s="112"/>
      <c r="G197" s="39"/>
      <c r="H197" s="627">
        <v>0</v>
      </c>
      <c r="I197" s="636"/>
      <c r="J197" s="627"/>
      <c r="K197" s="626">
        <v>0</v>
      </c>
      <c r="L197" s="423">
        <v>188</v>
      </c>
    </row>
    <row r="198" spans="1:12">
      <c r="A198" s="423">
        <v>189</v>
      </c>
      <c r="B198" s="145"/>
      <c r="C198" s="145"/>
      <c r="D198" s="887" t="s">
        <v>63</v>
      </c>
      <c r="E198" s="627"/>
      <c r="F198" s="112"/>
      <c r="G198" s="39"/>
      <c r="H198" s="627">
        <v>0</v>
      </c>
      <c r="I198" s="636"/>
      <c r="J198" s="627"/>
      <c r="K198" s="626">
        <v>0</v>
      </c>
      <c r="L198" s="423">
        <v>189</v>
      </c>
    </row>
    <row r="199" spans="1:12">
      <c r="A199" s="423">
        <v>190</v>
      </c>
      <c r="B199" s="145"/>
      <c r="C199" s="145"/>
      <c r="D199" s="889"/>
      <c r="E199" s="627"/>
      <c r="F199" s="112"/>
      <c r="G199" s="39"/>
      <c r="H199" s="627">
        <v>0</v>
      </c>
      <c r="I199" s="636"/>
      <c r="J199" s="627"/>
      <c r="K199" s="626">
        <v>0</v>
      </c>
      <c r="L199" s="423">
        <v>190</v>
      </c>
    </row>
    <row r="200" spans="1:12">
      <c r="A200" s="423">
        <v>191</v>
      </c>
      <c r="B200" s="145"/>
      <c r="C200" s="145"/>
      <c r="D200" s="1029" t="s">
        <v>40</v>
      </c>
      <c r="E200" s="679"/>
      <c r="F200" s="488">
        <v>0</v>
      </c>
      <c r="G200" s="55">
        <v>0</v>
      </c>
      <c r="H200" s="676">
        <v>0</v>
      </c>
      <c r="I200" s="677">
        <v>0</v>
      </c>
      <c r="J200" s="676">
        <v>0</v>
      </c>
      <c r="K200" s="675">
        <v>0</v>
      </c>
      <c r="L200" s="423">
        <v>191</v>
      </c>
    </row>
    <row r="201" spans="1:12" ht="15.6" thickBot="1">
      <c r="A201" s="423">
        <v>192</v>
      </c>
      <c r="B201" s="674"/>
      <c r="C201" s="674"/>
      <c r="D201" s="1030" t="s">
        <v>88</v>
      </c>
      <c r="E201" s="623"/>
      <c r="F201" s="672">
        <v>35515339</v>
      </c>
      <c r="G201" s="671"/>
      <c r="H201" s="669">
        <v>35515339</v>
      </c>
      <c r="I201" s="670">
        <v>4729832</v>
      </c>
      <c r="J201" s="669">
        <v>5469188</v>
      </c>
      <c r="K201" s="668">
        <v>45714359</v>
      </c>
      <c r="L201" s="423">
        <v>192</v>
      </c>
    </row>
    <row r="202" spans="1:12" ht="15.6" thickTop="1">
      <c r="A202" s="423">
        <v>193</v>
      </c>
      <c r="B202" s="145"/>
      <c r="C202" s="145"/>
      <c r="D202" s="1027"/>
      <c r="E202" s="655"/>
      <c r="F202" s="425"/>
      <c r="G202" s="26"/>
      <c r="H202" s="627">
        <v>0</v>
      </c>
      <c r="I202" s="683"/>
      <c r="J202" s="655"/>
      <c r="K202" s="682">
        <v>0</v>
      </c>
      <c r="L202" s="423">
        <v>193</v>
      </c>
    </row>
    <row r="203" spans="1:12">
      <c r="A203" s="423">
        <v>194</v>
      </c>
      <c r="B203" s="145" t="s">
        <v>89</v>
      </c>
      <c r="C203" s="145">
        <v>12</v>
      </c>
      <c r="D203" s="1012" t="s">
        <v>90</v>
      </c>
      <c r="E203" s="627">
        <v>27903097</v>
      </c>
      <c r="F203" s="636"/>
      <c r="G203" s="237"/>
      <c r="H203" s="627">
        <v>27903097</v>
      </c>
      <c r="I203" s="636"/>
      <c r="J203" s="627">
        <v>6050000</v>
      </c>
      <c r="K203" s="626">
        <v>33953097</v>
      </c>
      <c r="L203" s="423">
        <v>194</v>
      </c>
    </row>
    <row r="204" spans="1:12">
      <c r="A204" s="423">
        <v>195</v>
      </c>
      <c r="B204" s="145"/>
      <c r="C204" s="145"/>
      <c r="D204" s="888" t="s">
        <v>91</v>
      </c>
      <c r="E204" s="627"/>
      <c r="F204" s="133"/>
      <c r="H204" s="627">
        <v>0</v>
      </c>
      <c r="I204" s="636"/>
      <c r="J204" s="627"/>
      <c r="K204" s="626">
        <v>0</v>
      </c>
      <c r="L204" s="423">
        <v>195</v>
      </c>
    </row>
    <row r="205" spans="1:12">
      <c r="A205" s="423">
        <v>196</v>
      </c>
      <c r="B205" s="145"/>
      <c r="C205" s="145"/>
      <c r="D205" s="889"/>
      <c r="E205" s="627"/>
      <c r="F205" s="133"/>
      <c r="H205" s="627">
        <v>0</v>
      </c>
      <c r="I205" s="636"/>
      <c r="J205" s="627"/>
      <c r="K205" s="626">
        <v>0</v>
      </c>
      <c r="L205" s="423">
        <v>196</v>
      </c>
    </row>
    <row r="206" spans="1:12">
      <c r="A206" s="423">
        <v>197</v>
      </c>
      <c r="B206" s="145"/>
      <c r="C206" s="145"/>
      <c r="D206" s="887" t="s">
        <v>75</v>
      </c>
      <c r="E206" s="627"/>
      <c r="F206" s="133"/>
      <c r="H206" s="627">
        <v>0</v>
      </c>
      <c r="I206" s="636"/>
      <c r="J206" s="627"/>
      <c r="K206" s="626">
        <v>0</v>
      </c>
      <c r="L206" s="423">
        <v>197</v>
      </c>
    </row>
    <row r="207" spans="1:12">
      <c r="A207" s="423">
        <v>198</v>
      </c>
      <c r="B207" s="145"/>
      <c r="C207" s="145"/>
      <c r="D207" s="889"/>
      <c r="E207" s="627"/>
      <c r="F207" s="112"/>
      <c r="G207" s="39"/>
      <c r="H207" s="627">
        <v>0</v>
      </c>
      <c r="I207" s="636"/>
      <c r="J207" s="627"/>
      <c r="K207" s="626">
        <v>0</v>
      </c>
      <c r="L207" s="423">
        <v>198</v>
      </c>
    </row>
    <row r="208" spans="1:12">
      <c r="A208" s="423">
        <v>199</v>
      </c>
      <c r="B208" s="145"/>
      <c r="C208" s="145"/>
      <c r="D208" s="887" t="s">
        <v>63</v>
      </c>
      <c r="E208" s="627"/>
      <c r="F208" s="112"/>
      <c r="G208" s="39"/>
      <c r="H208" s="627">
        <v>0</v>
      </c>
      <c r="I208" s="636"/>
      <c r="J208" s="627"/>
      <c r="K208" s="626">
        <v>0</v>
      </c>
      <c r="L208" s="423">
        <v>199</v>
      </c>
    </row>
    <row r="209" spans="1:12">
      <c r="A209" s="423">
        <v>200</v>
      </c>
      <c r="B209" s="145"/>
      <c r="C209" s="145"/>
      <c r="E209" s="679"/>
      <c r="F209" s="112"/>
      <c r="G209" s="39"/>
      <c r="H209" s="627">
        <v>0</v>
      </c>
      <c r="I209" s="636"/>
      <c r="J209" s="421"/>
      <c r="K209" s="626">
        <v>0</v>
      </c>
      <c r="L209" s="423">
        <v>200</v>
      </c>
    </row>
    <row r="210" spans="1:12">
      <c r="A210" s="423">
        <v>201</v>
      </c>
      <c r="B210" s="145"/>
      <c r="C210" s="145"/>
      <c r="D210" s="1029" t="s">
        <v>40</v>
      </c>
      <c r="E210" s="679"/>
      <c r="F210" s="488">
        <v>0</v>
      </c>
      <c r="G210" s="55">
        <v>0</v>
      </c>
      <c r="H210" s="676">
        <v>0</v>
      </c>
      <c r="I210" s="677">
        <v>0</v>
      </c>
      <c r="J210" s="676">
        <v>0</v>
      </c>
      <c r="K210" s="675">
        <v>0</v>
      </c>
      <c r="L210" s="423">
        <v>201</v>
      </c>
    </row>
    <row r="211" spans="1:12" ht="15.6" thickBot="1">
      <c r="A211" s="423">
        <v>202</v>
      </c>
      <c r="B211" s="674"/>
      <c r="C211" s="674"/>
      <c r="D211" s="1030" t="s">
        <v>92</v>
      </c>
      <c r="E211" s="623"/>
      <c r="F211" s="672">
        <v>27903097</v>
      </c>
      <c r="G211" s="671"/>
      <c r="H211" s="669">
        <v>27903097</v>
      </c>
      <c r="I211" s="670">
        <v>0</v>
      </c>
      <c r="J211" s="669">
        <v>6050000</v>
      </c>
      <c r="K211" s="668">
        <v>33953097</v>
      </c>
      <c r="L211" s="423">
        <v>202</v>
      </c>
    </row>
    <row r="212" spans="1:12" ht="15.6" thickTop="1">
      <c r="A212" s="423">
        <v>203</v>
      </c>
      <c r="B212" s="145"/>
      <c r="C212" s="145"/>
      <c r="D212" s="1027"/>
      <c r="E212" s="655"/>
      <c r="F212" s="425"/>
      <c r="G212" s="26"/>
      <c r="H212" s="627">
        <v>0</v>
      </c>
      <c r="I212" s="683"/>
      <c r="J212" s="655"/>
      <c r="K212" s="682">
        <v>0</v>
      </c>
      <c r="L212" s="423">
        <v>203</v>
      </c>
    </row>
    <row r="213" spans="1:12">
      <c r="A213" s="423">
        <v>204</v>
      </c>
      <c r="B213" s="145"/>
      <c r="C213" s="145"/>
      <c r="D213" s="1012" t="s">
        <v>93</v>
      </c>
      <c r="E213" s="627"/>
      <c r="F213" s="406"/>
      <c r="H213" s="627">
        <v>0</v>
      </c>
      <c r="I213" s="636"/>
      <c r="J213" s="627"/>
      <c r="K213" s="626">
        <v>0</v>
      </c>
      <c r="L213" s="423">
        <v>204</v>
      </c>
    </row>
    <row r="214" spans="1:12">
      <c r="A214" s="423">
        <v>205</v>
      </c>
      <c r="B214" s="145" t="s">
        <v>94</v>
      </c>
      <c r="C214" s="145">
        <v>13</v>
      </c>
      <c r="D214" s="1012" t="s">
        <v>95</v>
      </c>
      <c r="E214" s="627">
        <v>12500686</v>
      </c>
      <c r="F214" s="133"/>
      <c r="H214" s="627">
        <v>12500686</v>
      </c>
      <c r="I214" s="636">
        <v>33936275</v>
      </c>
      <c r="J214" s="627">
        <v>108120000</v>
      </c>
      <c r="K214" s="626">
        <v>154556961</v>
      </c>
      <c r="L214" s="423">
        <v>205</v>
      </c>
    </row>
    <row r="215" spans="1:12">
      <c r="A215" s="423">
        <v>206</v>
      </c>
      <c r="B215" s="145"/>
      <c r="C215" s="145"/>
      <c r="D215" s="888" t="s">
        <v>61</v>
      </c>
      <c r="E215" s="627"/>
      <c r="F215" s="133"/>
      <c r="H215" s="627">
        <v>0</v>
      </c>
      <c r="I215" s="636"/>
      <c r="J215" s="627"/>
      <c r="K215" s="626">
        <v>0</v>
      </c>
      <c r="L215" s="423">
        <v>206</v>
      </c>
    </row>
    <row r="216" spans="1:12">
      <c r="A216" s="423">
        <v>207</v>
      </c>
      <c r="B216" s="145"/>
      <c r="C216" s="145"/>
      <c r="D216" s="1012"/>
      <c r="E216" s="627"/>
      <c r="F216" s="133"/>
      <c r="H216" s="627">
        <v>0</v>
      </c>
      <c r="I216" s="636"/>
      <c r="J216" s="627"/>
      <c r="K216" s="626">
        <v>0</v>
      </c>
      <c r="L216" s="423">
        <v>207</v>
      </c>
    </row>
    <row r="217" spans="1:12">
      <c r="A217" s="423">
        <v>208</v>
      </c>
      <c r="B217" s="145"/>
      <c r="C217" s="145"/>
      <c r="D217" s="887" t="s">
        <v>75</v>
      </c>
      <c r="E217" s="627"/>
      <c r="F217" s="112"/>
      <c r="G217" s="39"/>
      <c r="H217" s="627">
        <v>0</v>
      </c>
      <c r="I217" s="636"/>
      <c r="J217" s="627"/>
      <c r="K217" s="626">
        <v>0</v>
      </c>
      <c r="L217" s="423">
        <v>208</v>
      </c>
    </row>
    <row r="218" spans="1:12">
      <c r="A218" s="423">
        <v>209</v>
      </c>
      <c r="B218" s="145"/>
      <c r="C218" s="145"/>
      <c r="D218" s="889"/>
      <c r="E218" s="627"/>
      <c r="F218" s="112"/>
      <c r="G218" s="39"/>
      <c r="H218" s="627">
        <v>0</v>
      </c>
      <c r="I218" s="636"/>
      <c r="J218" s="627"/>
      <c r="K218" s="626">
        <v>0</v>
      </c>
      <c r="L218" s="423">
        <v>209</v>
      </c>
    </row>
    <row r="219" spans="1:12">
      <c r="A219" s="423">
        <v>210</v>
      </c>
      <c r="B219" s="145"/>
      <c r="C219" s="145"/>
      <c r="D219" s="887" t="s">
        <v>63</v>
      </c>
      <c r="E219" s="627"/>
      <c r="F219" s="112"/>
      <c r="G219" s="39"/>
      <c r="H219" s="627">
        <v>0</v>
      </c>
      <c r="I219" s="636"/>
      <c r="J219" s="627"/>
      <c r="K219" s="626">
        <v>0</v>
      </c>
      <c r="L219" s="423">
        <v>210</v>
      </c>
    </row>
    <row r="220" spans="1:12">
      <c r="A220" s="423">
        <v>211</v>
      </c>
      <c r="B220" s="145"/>
      <c r="C220" s="145"/>
      <c r="D220" s="889"/>
      <c r="E220" s="627"/>
      <c r="F220" s="112"/>
      <c r="G220" s="39"/>
      <c r="H220" s="627">
        <v>0</v>
      </c>
      <c r="I220" s="636"/>
      <c r="J220" s="627"/>
      <c r="K220" s="626">
        <v>0</v>
      </c>
      <c r="L220" s="423">
        <v>211</v>
      </c>
    </row>
    <row r="221" spans="1:12">
      <c r="A221" s="423">
        <v>212</v>
      </c>
      <c r="B221" s="145"/>
      <c r="C221" s="145"/>
      <c r="D221" s="889" t="s">
        <v>40</v>
      </c>
      <c r="E221" s="627"/>
      <c r="F221" s="170">
        <v>0</v>
      </c>
      <c r="G221" s="40">
        <v>0</v>
      </c>
      <c r="H221" s="676">
        <v>0</v>
      </c>
      <c r="I221" s="677">
        <v>0</v>
      </c>
      <c r="J221" s="676">
        <v>0</v>
      </c>
      <c r="K221" s="675">
        <v>0</v>
      </c>
      <c r="L221" s="423">
        <v>212</v>
      </c>
    </row>
    <row r="222" spans="1:12" ht="15.6" thickBot="1">
      <c r="A222" s="423">
        <v>213</v>
      </c>
      <c r="B222" s="674"/>
      <c r="C222" s="674"/>
      <c r="D222" s="890" t="s">
        <v>96</v>
      </c>
      <c r="E222" s="623"/>
      <c r="F222" s="672">
        <v>12500686</v>
      </c>
      <c r="G222" s="673"/>
      <c r="H222" s="470">
        <v>12500686</v>
      </c>
      <c r="I222" s="510">
        <v>33936275</v>
      </c>
      <c r="J222" s="470">
        <v>108120000</v>
      </c>
      <c r="K222" s="714">
        <v>154556961</v>
      </c>
      <c r="L222" s="423">
        <v>213</v>
      </c>
    </row>
    <row r="223" spans="1:12" ht="15.6" thickTop="1">
      <c r="A223" s="423">
        <v>214</v>
      </c>
      <c r="B223" s="145"/>
      <c r="C223" s="145"/>
      <c r="D223" s="891"/>
      <c r="E223" s="627"/>
      <c r="F223" s="406"/>
      <c r="H223" s="627">
        <v>0</v>
      </c>
      <c r="I223" s="636"/>
      <c r="J223" s="627"/>
      <c r="K223" s="626">
        <v>0</v>
      </c>
      <c r="L223" s="423">
        <v>214</v>
      </c>
    </row>
    <row r="224" spans="1:12">
      <c r="A224" s="423">
        <v>215</v>
      </c>
      <c r="B224" s="145" t="s">
        <v>97</v>
      </c>
      <c r="C224" s="145">
        <v>14</v>
      </c>
      <c r="D224" s="1012" t="s">
        <v>98</v>
      </c>
      <c r="E224" s="627">
        <v>95282172</v>
      </c>
      <c r="F224" s="133"/>
      <c r="H224" s="627">
        <v>95282172</v>
      </c>
      <c r="I224" s="636">
        <v>127655954</v>
      </c>
      <c r="J224" s="627">
        <v>945642629</v>
      </c>
      <c r="K224" s="626">
        <v>1168580755</v>
      </c>
      <c r="L224" s="423">
        <v>215</v>
      </c>
    </row>
    <row r="225" spans="1:12">
      <c r="A225" s="423">
        <v>216</v>
      </c>
      <c r="B225" s="145"/>
      <c r="C225" s="145"/>
      <c r="D225" s="888" t="s">
        <v>91</v>
      </c>
      <c r="E225" s="627"/>
      <c r="F225" s="133"/>
      <c r="H225" s="627">
        <v>0</v>
      </c>
      <c r="I225" s="636"/>
      <c r="J225" s="627"/>
      <c r="K225" s="626">
        <v>0</v>
      </c>
      <c r="L225" s="423">
        <v>216</v>
      </c>
    </row>
    <row r="226" spans="1:12">
      <c r="A226" s="423">
        <v>217</v>
      </c>
      <c r="B226" s="145"/>
      <c r="C226" s="145"/>
      <c r="D226" s="889"/>
      <c r="E226" s="627"/>
      <c r="F226" s="112"/>
      <c r="G226" s="39"/>
      <c r="H226" s="627">
        <v>0</v>
      </c>
      <c r="I226" s="636"/>
      <c r="J226" s="627"/>
      <c r="K226" s="626">
        <v>0</v>
      </c>
      <c r="L226" s="423">
        <v>217</v>
      </c>
    </row>
    <row r="227" spans="1:12">
      <c r="A227" s="423">
        <v>218</v>
      </c>
      <c r="B227" s="145"/>
      <c r="C227" s="145"/>
      <c r="D227" s="887" t="s">
        <v>75</v>
      </c>
      <c r="E227" s="627"/>
      <c r="F227" s="112"/>
      <c r="G227" s="39"/>
      <c r="H227" s="627">
        <v>0</v>
      </c>
      <c r="I227" s="636"/>
      <c r="J227" s="627"/>
      <c r="K227" s="626">
        <v>0</v>
      </c>
      <c r="L227" s="423">
        <v>218</v>
      </c>
    </row>
    <row r="228" spans="1:12">
      <c r="A228" s="423">
        <v>219</v>
      </c>
      <c r="B228" s="145"/>
      <c r="C228" s="145"/>
      <c r="D228" s="889"/>
      <c r="E228" s="627"/>
      <c r="F228" s="112"/>
      <c r="G228" s="39"/>
      <c r="H228" s="627">
        <v>0</v>
      </c>
      <c r="I228" s="636"/>
      <c r="J228" s="627"/>
      <c r="K228" s="626">
        <v>0</v>
      </c>
      <c r="L228" s="423">
        <v>219</v>
      </c>
    </row>
    <row r="229" spans="1:12">
      <c r="A229" s="423">
        <v>220</v>
      </c>
      <c r="B229" s="145"/>
      <c r="C229" s="145"/>
      <c r="D229" s="887" t="s">
        <v>71</v>
      </c>
      <c r="E229" s="627"/>
      <c r="F229" s="112"/>
      <c r="G229" s="39"/>
      <c r="H229" s="627">
        <v>0</v>
      </c>
      <c r="I229" s="636"/>
      <c r="J229" s="627"/>
      <c r="K229" s="626">
        <v>0</v>
      </c>
      <c r="L229" s="423">
        <v>220</v>
      </c>
    </row>
    <row r="230" spans="1:12">
      <c r="A230" s="423">
        <v>221</v>
      </c>
      <c r="B230" s="145"/>
      <c r="C230" s="145"/>
      <c r="D230" s="1024"/>
      <c r="E230" s="627"/>
      <c r="F230" s="112"/>
      <c r="G230" s="39"/>
      <c r="H230" s="627">
        <v>0</v>
      </c>
      <c r="I230" s="636"/>
      <c r="J230" s="627"/>
      <c r="K230" s="626">
        <v>0</v>
      </c>
      <c r="L230" s="423">
        <v>221</v>
      </c>
    </row>
    <row r="231" spans="1:12">
      <c r="A231" s="423">
        <v>222</v>
      </c>
      <c r="B231" s="145"/>
      <c r="C231" s="145"/>
      <c r="D231" s="1012" t="s">
        <v>40</v>
      </c>
      <c r="E231" s="627"/>
      <c r="F231" s="488">
        <v>0</v>
      </c>
      <c r="G231" s="55">
        <v>0</v>
      </c>
      <c r="H231" s="676">
        <v>0</v>
      </c>
      <c r="I231" s="677">
        <v>0</v>
      </c>
      <c r="J231" s="676">
        <v>0</v>
      </c>
      <c r="K231" s="675">
        <v>0</v>
      </c>
      <c r="L231" s="423">
        <v>222</v>
      </c>
    </row>
    <row r="232" spans="1:12" ht="15.6" thickBot="1">
      <c r="A232" s="423">
        <v>223</v>
      </c>
      <c r="B232" s="674"/>
      <c r="C232" s="674"/>
      <c r="D232" s="1030" t="s">
        <v>99</v>
      </c>
      <c r="E232" s="623"/>
      <c r="F232" s="672">
        <v>95282172</v>
      </c>
      <c r="G232" s="673"/>
      <c r="H232" s="687">
        <v>95282172</v>
      </c>
      <c r="I232" s="546">
        <v>127655954</v>
      </c>
      <c r="J232" s="687">
        <v>945642629</v>
      </c>
      <c r="K232" s="686">
        <v>1168580755</v>
      </c>
      <c r="L232" s="423">
        <v>223</v>
      </c>
    </row>
    <row r="233" spans="1:12" ht="15.6" thickTop="1">
      <c r="A233" s="423">
        <v>224</v>
      </c>
      <c r="B233" s="145"/>
      <c r="C233" s="145"/>
      <c r="D233" s="1012"/>
      <c r="E233" s="627"/>
      <c r="F233" s="406"/>
      <c r="H233" s="627">
        <v>0</v>
      </c>
      <c r="I233" s="636"/>
      <c r="J233" s="627"/>
      <c r="K233" s="626">
        <v>0</v>
      </c>
      <c r="L233" s="423">
        <v>224</v>
      </c>
    </row>
    <row r="234" spans="1:12">
      <c r="A234" s="423">
        <v>225</v>
      </c>
      <c r="B234" s="145" t="s">
        <v>100</v>
      </c>
      <c r="C234" s="145">
        <v>15</v>
      </c>
      <c r="D234" s="1012" t="s">
        <v>101</v>
      </c>
      <c r="E234" s="627">
        <v>30814507</v>
      </c>
      <c r="F234" s="133"/>
      <c r="H234" s="627">
        <v>30814507</v>
      </c>
      <c r="I234" s="636">
        <v>19500000</v>
      </c>
      <c r="J234" s="627">
        <v>223062766</v>
      </c>
      <c r="K234" s="626">
        <v>273377273</v>
      </c>
      <c r="L234" s="423">
        <v>225</v>
      </c>
    </row>
    <row r="235" spans="1:12">
      <c r="A235" s="423">
        <v>226</v>
      </c>
      <c r="B235" s="145"/>
      <c r="C235" s="145"/>
      <c r="D235" s="888" t="s">
        <v>91</v>
      </c>
      <c r="E235" s="627"/>
      <c r="F235" s="133"/>
      <c r="H235" s="627">
        <v>0</v>
      </c>
      <c r="I235" s="636"/>
      <c r="J235" s="627"/>
      <c r="K235" s="626">
        <v>0</v>
      </c>
      <c r="L235" s="423">
        <v>226</v>
      </c>
    </row>
    <row r="236" spans="1:12">
      <c r="A236" s="423">
        <v>227</v>
      </c>
      <c r="B236" s="145"/>
      <c r="C236" s="145"/>
      <c r="D236" s="1024"/>
      <c r="E236" s="627"/>
      <c r="F236" s="112"/>
      <c r="G236" s="39"/>
      <c r="H236" s="627">
        <v>0</v>
      </c>
      <c r="I236" s="636"/>
      <c r="J236" s="627"/>
      <c r="K236" s="626">
        <v>0</v>
      </c>
      <c r="L236" s="423">
        <v>227</v>
      </c>
    </row>
    <row r="237" spans="1:12">
      <c r="A237" s="423">
        <v>228</v>
      </c>
      <c r="B237" s="145"/>
      <c r="C237" s="145"/>
      <c r="D237" s="887" t="s">
        <v>75</v>
      </c>
      <c r="E237" s="627"/>
      <c r="F237" s="112"/>
      <c r="G237" s="39"/>
      <c r="H237" s="627">
        <v>0</v>
      </c>
      <c r="I237" s="636"/>
      <c r="J237" s="627"/>
      <c r="K237" s="626">
        <v>0</v>
      </c>
      <c r="L237" s="423">
        <v>228</v>
      </c>
    </row>
    <row r="238" spans="1:12">
      <c r="A238" s="423">
        <v>229</v>
      </c>
      <c r="B238" s="145"/>
      <c r="C238" s="145"/>
      <c r="D238" s="889"/>
      <c r="E238" s="627"/>
      <c r="F238" s="112"/>
      <c r="G238" s="39"/>
      <c r="H238" s="627">
        <v>0</v>
      </c>
      <c r="I238" s="636"/>
      <c r="J238" s="627"/>
      <c r="K238" s="626">
        <v>0</v>
      </c>
      <c r="L238" s="423">
        <v>229</v>
      </c>
    </row>
    <row r="239" spans="1:12">
      <c r="A239" s="423">
        <v>230</v>
      </c>
      <c r="B239" s="145"/>
      <c r="C239" s="145"/>
      <c r="D239" s="887" t="s">
        <v>63</v>
      </c>
      <c r="E239" s="627"/>
      <c r="F239" s="112"/>
      <c r="G239" s="39"/>
      <c r="H239" s="627">
        <v>0</v>
      </c>
      <c r="I239" s="636"/>
      <c r="J239" s="627"/>
      <c r="K239" s="626">
        <v>0</v>
      </c>
      <c r="L239" s="423">
        <v>230</v>
      </c>
    </row>
    <row r="240" spans="1:12">
      <c r="A240" s="423">
        <v>231</v>
      </c>
      <c r="B240" s="145"/>
      <c r="C240" s="145"/>
      <c r="D240" s="889"/>
      <c r="E240" s="627"/>
      <c r="F240" s="112"/>
      <c r="G240" s="39"/>
      <c r="H240" s="627">
        <v>0</v>
      </c>
      <c r="I240" s="636"/>
      <c r="J240" s="627"/>
      <c r="K240" s="626">
        <v>0</v>
      </c>
      <c r="L240" s="423">
        <v>231</v>
      </c>
    </row>
    <row r="241" spans="1:12">
      <c r="A241" s="423">
        <v>232</v>
      </c>
      <c r="B241" s="145"/>
      <c r="C241" s="145"/>
      <c r="D241" s="889" t="s">
        <v>40</v>
      </c>
      <c r="E241" s="627"/>
      <c r="F241" s="170">
        <v>0</v>
      </c>
      <c r="G241" s="40">
        <v>0</v>
      </c>
      <c r="H241" s="676">
        <v>0</v>
      </c>
      <c r="I241" s="677">
        <v>0</v>
      </c>
      <c r="J241" s="676">
        <v>0</v>
      </c>
      <c r="K241" s="675">
        <v>0</v>
      </c>
      <c r="L241" s="423">
        <v>232</v>
      </c>
    </row>
    <row r="242" spans="1:12" ht="15.6" thickBot="1">
      <c r="A242" s="423">
        <v>233</v>
      </c>
      <c r="B242" s="674"/>
      <c r="C242" s="674"/>
      <c r="D242" s="890" t="s">
        <v>102</v>
      </c>
      <c r="E242" s="623"/>
      <c r="F242" s="672">
        <v>30814507</v>
      </c>
      <c r="G242" s="673"/>
      <c r="H242" s="470">
        <v>30814507</v>
      </c>
      <c r="I242" s="510">
        <v>19500000</v>
      </c>
      <c r="J242" s="470">
        <v>223062766</v>
      </c>
      <c r="K242" s="714">
        <v>273377273</v>
      </c>
      <c r="L242" s="423">
        <v>233</v>
      </c>
    </row>
    <row r="243" spans="1:12" ht="15.6" thickTop="1">
      <c r="A243" s="423">
        <v>234</v>
      </c>
      <c r="B243" s="145"/>
      <c r="C243" s="145"/>
      <c r="E243" s="627"/>
      <c r="F243" s="406"/>
      <c r="H243" s="627">
        <v>0</v>
      </c>
      <c r="I243" s="636"/>
      <c r="J243" s="627"/>
      <c r="K243" s="626">
        <v>0</v>
      </c>
      <c r="L243" s="423">
        <v>234</v>
      </c>
    </row>
    <row r="244" spans="1:12">
      <c r="A244" s="423">
        <v>235</v>
      </c>
      <c r="B244" s="145" t="s">
        <v>103</v>
      </c>
      <c r="C244" s="145">
        <v>16</v>
      </c>
      <c r="D244" s="1012" t="s">
        <v>104</v>
      </c>
      <c r="E244" s="627">
        <v>16482897</v>
      </c>
      <c r="F244" s="133"/>
      <c r="H244" s="627">
        <v>16482897</v>
      </c>
      <c r="I244" s="636">
        <v>21000000</v>
      </c>
      <c r="J244" s="627">
        <v>211457613</v>
      </c>
      <c r="K244" s="626">
        <v>248940510</v>
      </c>
      <c r="L244" s="423">
        <v>235</v>
      </c>
    </row>
    <row r="245" spans="1:12">
      <c r="A245" s="423">
        <v>236</v>
      </c>
      <c r="B245" s="145"/>
      <c r="C245" s="145"/>
      <c r="D245" s="888" t="s">
        <v>91</v>
      </c>
      <c r="E245" s="627"/>
      <c r="F245" s="133"/>
      <c r="H245" s="627">
        <v>0</v>
      </c>
      <c r="I245" s="636"/>
      <c r="J245" s="627"/>
      <c r="K245" s="626">
        <v>0</v>
      </c>
      <c r="L245" s="423">
        <v>236</v>
      </c>
    </row>
    <row r="246" spans="1:12">
      <c r="A246" s="423">
        <v>237</v>
      </c>
      <c r="B246" s="145"/>
      <c r="C246" s="145"/>
      <c r="D246" s="889"/>
      <c r="E246" s="627"/>
      <c r="F246" s="112"/>
      <c r="G246" s="39"/>
      <c r="H246" s="627">
        <v>0</v>
      </c>
      <c r="I246" s="636"/>
      <c r="J246" s="627"/>
      <c r="K246" s="626">
        <v>0</v>
      </c>
      <c r="L246" s="423">
        <v>237</v>
      </c>
    </row>
    <row r="247" spans="1:12">
      <c r="A247" s="423">
        <v>238</v>
      </c>
      <c r="B247" s="145"/>
      <c r="C247" s="145"/>
      <c r="D247" s="887" t="s">
        <v>75</v>
      </c>
      <c r="E247" s="627"/>
      <c r="F247" s="112"/>
      <c r="G247" s="39"/>
      <c r="H247" s="627">
        <v>0</v>
      </c>
      <c r="I247" s="636"/>
      <c r="J247" s="627"/>
      <c r="K247" s="626">
        <v>0</v>
      </c>
      <c r="L247" s="423">
        <v>238</v>
      </c>
    </row>
    <row r="248" spans="1:12">
      <c r="A248" s="423">
        <v>239</v>
      </c>
      <c r="B248" s="145"/>
      <c r="C248" s="145"/>
      <c r="D248" s="889"/>
      <c r="E248" s="627"/>
      <c r="F248" s="112"/>
      <c r="G248" s="39"/>
      <c r="H248" s="627">
        <v>0</v>
      </c>
      <c r="I248" s="636"/>
      <c r="J248" s="627"/>
      <c r="K248" s="626">
        <v>0</v>
      </c>
      <c r="L248" s="423">
        <v>239</v>
      </c>
    </row>
    <row r="249" spans="1:12">
      <c r="A249" s="423">
        <v>240</v>
      </c>
      <c r="B249" s="145"/>
      <c r="C249" s="145"/>
      <c r="D249" s="887" t="s">
        <v>63</v>
      </c>
      <c r="E249" s="627"/>
      <c r="F249" s="112"/>
      <c r="G249" s="39"/>
      <c r="H249" s="627">
        <v>0</v>
      </c>
      <c r="I249" s="636"/>
      <c r="J249" s="627"/>
      <c r="K249" s="626">
        <v>0</v>
      </c>
      <c r="L249" s="423">
        <v>240</v>
      </c>
    </row>
    <row r="250" spans="1:12">
      <c r="A250" s="423">
        <v>241</v>
      </c>
      <c r="B250" s="145"/>
      <c r="C250" s="145"/>
      <c r="D250" s="1024"/>
      <c r="E250" s="627"/>
      <c r="F250" s="112"/>
      <c r="G250" s="39"/>
      <c r="H250" s="627">
        <v>0</v>
      </c>
      <c r="I250" s="636"/>
      <c r="J250" s="627"/>
      <c r="K250" s="626">
        <v>0</v>
      </c>
      <c r="L250" s="423">
        <v>241</v>
      </c>
    </row>
    <row r="251" spans="1:12">
      <c r="A251" s="423">
        <v>242</v>
      </c>
      <c r="B251" s="145"/>
      <c r="C251" s="145"/>
      <c r="D251" s="889" t="s">
        <v>40</v>
      </c>
      <c r="E251" s="627"/>
      <c r="F251" s="170">
        <v>0</v>
      </c>
      <c r="G251" s="40">
        <v>0</v>
      </c>
      <c r="H251" s="676">
        <v>0</v>
      </c>
      <c r="I251" s="677">
        <v>0</v>
      </c>
      <c r="J251" s="676">
        <v>0</v>
      </c>
      <c r="K251" s="675">
        <v>0</v>
      </c>
      <c r="L251" s="423">
        <v>242</v>
      </c>
    </row>
    <row r="252" spans="1:12" ht="15.6" thickBot="1">
      <c r="A252" s="423">
        <v>243</v>
      </c>
      <c r="B252" s="674"/>
      <c r="C252" s="674"/>
      <c r="D252" s="890" t="s">
        <v>105</v>
      </c>
      <c r="E252" s="623"/>
      <c r="F252" s="672">
        <v>16482897</v>
      </c>
      <c r="G252" s="673"/>
      <c r="H252" s="470">
        <v>16482897</v>
      </c>
      <c r="I252" s="510">
        <v>21000000</v>
      </c>
      <c r="J252" s="470">
        <v>211457613</v>
      </c>
      <c r="K252" s="714">
        <v>248940510</v>
      </c>
      <c r="L252" s="423">
        <v>243</v>
      </c>
    </row>
    <row r="253" spans="1:12" ht="15.6" thickTop="1">
      <c r="A253" s="423">
        <v>244</v>
      </c>
      <c r="B253" s="145"/>
      <c r="C253" s="145"/>
      <c r="E253" s="627"/>
      <c r="F253" s="406"/>
      <c r="H253" s="627">
        <v>0</v>
      </c>
      <c r="I253" s="636"/>
      <c r="J253" s="627"/>
      <c r="K253" s="626">
        <v>0</v>
      </c>
      <c r="L253" s="423">
        <v>244</v>
      </c>
    </row>
    <row r="254" spans="1:12">
      <c r="A254" s="423">
        <v>245</v>
      </c>
      <c r="B254" s="145" t="s">
        <v>106</v>
      </c>
      <c r="C254" s="145">
        <v>17</v>
      </c>
      <c r="D254" s="1012" t="s">
        <v>107</v>
      </c>
      <c r="E254" s="627">
        <v>18521662</v>
      </c>
      <c r="F254" s="133"/>
      <c r="H254" s="627">
        <v>18521662</v>
      </c>
      <c r="I254" s="636">
        <v>12988495</v>
      </c>
      <c r="J254" s="627">
        <v>52668968</v>
      </c>
      <c r="K254" s="626">
        <v>84179125</v>
      </c>
      <c r="L254" s="423">
        <v>245</v>
      </c>
    </row>
    <row r="255" spans="1:12">
      <c r="A255" s="423">
        <v>246</v>
      </c>
      <c r="B255" s="145"/>
      <c r="C255" s="145"/>
      <c r="D255" s="888" t="s">
        <v>91</v>
      </c>
      <c r="E255" s="627"/>
      <c r="F255" s="133"/>
      <c r="H255" s="627">
        <v>0</v>
      </c>
      <c r="I255" s="636"/>
      <c r="J255" s="627"/>
      <c r="K255" s="626">
        <v>0</v>
      </c>
      <c r="L255" s="423">
        <v>246</v>
      </c>
    </row>
    <row r="256" spans="1:12">
      <c r="A256" s="423">
        <v>247</v>
      </c>
      <c r="B256" s="145"/>
      <c r="C256" s="145"/>
      <c r="D256" s="1012"/>
      <c r="E256" s="627"/>
      <c r="F256" s="133"/>
      <c r="H256" s="627">
        <v>0</v>
      </c>
      <c r="I256" s="636"/>
      <c r="J256" s="627"/>
      <c r="K256" s="626">
        <v>0</v>
      </c>
      <c r="L256" s="423">
        <v>247</v>
      </c>
    </row>
    <row r="257" spans="1:12">
      <c r="A257" s="423">
        <v>248</v>
      </c>
      <c r="B257" s="145"/>
      <c r="C257" s="145"/>
      <c r="D257" s="887" t="s">
        <v>75</v>
      </c>
      <c r="E257" s="627"/>
      <c r="F257" s="112"/>
      <c r="G257" s="39"/>
      <c r="H257" s="627">
        <v>0</v>
      </c>
      <c r="I257" s="636"/>
      <c r="J257" s="627"/>
      <c r="K257" s="626">
        <v>0</v>
      </c>
      <c r="L257" s="423">
        <v>248</v>
      </c>
    </row>
    <row r="258" spans="1:12">
      <c r="A258" s="423">
        <v>249</v>
      </c>
      <c r="B258" s="145"/>
      <c r="C258" s="145"/>
      <c r="D258" s="1024"/>
      <c r="E258" s="627"/>
      <c r="F258" s="112"/>
      <c r="G258" s="39"/>
      <c r="H258" s="627">
        <v>0</v>
      </c>
      <c r="I258" s="636"/>
      <c r="J258" s="627"/>
      <c r="K258" s="626">
        <v>0</v>
      </c>
      <c r="L258" s="423">
        <v>249</v>
      </c>
    </row>
    <row r="259" spans="1:12">
      <c r="A259" s="423">
        <v>250</v>
      </c>
      <c r="B259" s="145"/>
      <c r="C259" s="145"/>
      <c r="D259" s="887" t="s">
        <v>63</v>
      </c>
      <c r="E259" s="627"/>
      <c r="F259" s="112"/>
      <c r="G259" s="39"/>
      <c r="H259" s="627">
        <v>0</v>
      </c>
      <c r="I259" s="636"/>
      <c r="J259" s="627"/>
      <c r="K259" s="626">
        <v>0</v>
      </c>
      <c r="L259" s="423">
        <v>250</v>
      </c>
    </row>
    <row r="260" spans="1:12">
      <c r="A260" s="423">
        <v>251</v>
      </c>
      <c r="B260" s="145"/>
      <c r="C260" s="145"/>
      <c r="D260" s="889"/>
      <c r="E260" s="627"/>
      <c r="F260" s="112"/>
      <c r="G260" s="39"/>
      <c r="H260" s="627">
        <v>0</v>
      </c>
      <c r="I260" s="636"/>
      <c r="J260" s="627"/>
      <c r="K260" s="626">
        <v>0</v>
      </c>
      <c r="L260" s="423">
        <v>251</v>
      </c>
    </row>
    <row r="261" spans="1:12">
      <c r="A261" s="423">
        <v>252</v>
      </c>
      <c r="B261" s="145"/>
      <c r="C261" s="145"/>
      <c r="D261" s="889" t="s">
        <v>40</v>
      </c>
      <c r="E261" s="627"/>
      <c r="F261" s="170">
        <v>0</v>
      </c>
      <c r="G261" s="40">
        <v>0</v>
      </c>
      <c r="H261" s="676">
        <v>0</v>
      </c>
      <c r="I261" s="677">
        <v>0</v>
      </c>
      <c r="J261" s="676">
        <v>0</v>
      </c>
      <c r="K261" s="675">
        <v>0</v>
      </c>
      <c r="L261" s="423">
        <v>252</v>
      </c>
    </row>
    <row r="262" spans="1:12" ht="15.6" thickBot="1">
      <c r="A262" s="423">
        <v>253</v>
      </c>
      <c r="B262" s="674"/>
      <c r="C262" s="674"/>
      <c r="D262" s="890" t="s">
        <v>108</v>
      </c>
      <c r="E262" s="623"/>
      <c r="F262" s="672">
        <v>18521662</v>
      </c>
      <c r="G262" s="673"/>
      <c r="H262" s="470">
        <v>18521662</v>
      </c>
      <c r="I262" s="510">
        <v>12988495</v>
      </c>
      <c r="J262" s="470">
        <v>52668968</v>
      </c>
      <c r="K262" s="714">
        <v>84179125</v>
      </c>
      <c r="L262" s="423">
        <v>253</v>
      </c>
    </row>
    <row r="263" spans="1:12" ht="15.6" thickTop="1">
      <c r="A263" s="423">
        <v>254</v>
      </c>
      <c r="B263" s="145"/>
      <c r="C263" s="145"/>
      <c r="E263" s="627"/>
      <c r="F263" s="406"/>
      <c r="H263" s="627">
        <v>0</v>
      </c>
      <c r="I263" s="636"/>
      <c r="J263" s="627"/>
      <c r="K263" s="626">
        <v>0</v>
      </c>
      <c r="L263" s="423">
        <v>254</v>
      </c>
    </row>
    <row r="264" spans="1:12">
      <c r="A264" s="423">
        <v>255</v>
      </c>
      <c r="B264" s="145" t="s">
        <v>109</v>
      </c>
      <c r="C264" s="145">
        <v>18</v>
      </c>
      <c r="D264" s="1012" t="s">
        <v>110</v>
      </c>
      <c r="E264" s="627">
        <v>9980053</v>
      </c>
      <c r="F264" s="133"/>
      <c r="H264" s="627">
        <v>9980053</v>
      </c>
      <c r="I264" s="636">
        <v>7240741</v>
      </c>
      <c r="J264" s="627">
        <v>67338224</v>
      </c>
      <c r="K264" s="626">
        <v>84559018</v>
      </c>
      <c r="L264" s="423">
        <v>255</v>
      </c>
    </row>
    <row r="265" spans="1:12">
      <c r="A265" s="423">
        <v>256</v>
      </c>
      <c r="B265" s="145"/>
      <c r="C265" s="145"/>
      <c r="D265" s="888" t="s">
        <v>91</v>
      </c>
      <c r="E265" s="627"/>
      <c r="F265" s="133"/>
      <c r="H265" s="627">
        <v>0</v>
      </c>
      <c r="I265" s="636"/>
      <c r="J265" s="627"/>
      <c r="K265" s="626">
        <v>0</v>
      </c>
      <c r="L265" s="423">
        <v>256</v>
      </c>
    </row>
    <row r="266" spans="1:12">
      <c r="A266" s="423">
        <v>257</v>
      </c>
      <c r="B266" s="145"/>
      <c r="C266" s="145"/>
      <c r="D266" s="1012"/>
      <c r="E266" s="627"/>
      <c r="F266" s="112"/>
      <c r="G266" s="39"/>
      <c r="H266" s="627">
        <v>0</v>
      </c>
      <c r="I266" s="636"/>
      <c r="J266" s="627"/>
      <c r="K266" s="626">
        <v>0</v>
      </c>
      <c r="L266" s="423">
        <v>257</v>
      </c>
    </row>
    <row r="267" spans="1:12">
      <c r="A267" s="423">
        <v>258</v>
      </c>
      <c r="B267" s="145"/>
      <c r="C267" s="145"/>
      <c r="D267" s="887" t="s">
        <v>75</v>
      </c>
      <c r="E267" s="627"/>
      <c r="F267" s="133"/>
      <c r="H267" s="627">
        <v>0</v>
      </c>
      <c r="I267" s="636"/>
      <c r="J267" s="627"/>
      <c r="K267" s="626">
        <v>0</v>
      </c>
      <c r="L267" s="423">
        <v>258</v>
      </c>
    </row>
    <row r="268" spans="1:12">
      <c r="A268" s="423">
        <v>259</v>
      </c>
      <c r="B268" s="145"/>
      <c r="C268" s="145"/>
      <c r="D268" s="1024"/>
      <c r="E268" s="627"/>
      <c r="F268" s="112"/>
      <c r="G268" s="39"/>
      <c r="H268" s="627">
        <v>0</v>
      </c>
      <c r="I268" s="636"/>
      <c r="J268" s="627"/>
      <c r="K268" s="626">
        <v>0</v>
      </c>
      <c r="L268" s="423">
        <v>259</v>
      </c>
    </row>
    <row r="269" spans="1:12">
      <c r="A269" s="423">
        <v>260</v>
      </c>
      <c r="B269" s="145"/>
      <c r="C269" s="145"/>
      <c r="D269" s="887" t="s">
        <v>63</v>
      </c>
      <c r="E269" s="627"/>
      <c r="F269" s="112"/>
      <c r="G269" s="39"/>
      <c r="H269" s="627">
        <v>0</v>
      </c>
      <c r="I269" s="636"/>
      <c r="J269" s="627"/>
      <c r="K269" s="626">
        <v>0</v>
      </c>
      <c r="L269" s="423">
        <v>260</v>
      </c>
    </row>
    <row r="270" spans="1:12">
      <c r="A270" s="423">
        <v>261</v>
      </c>
      <c r="B270" s="145"/>
      <c r="C270" s="145"/>
      <c r="D270" s="887"/>
      <c r="E270" s="627"/>
      <c r="F270" s="112"/>
      <c r="G270" s="39"/>
      <c r="H270" s="627">
        <v>0</v>
      </c>
      <c r="I270" s="636"/>
      <c r="J270" s="627"/>
      <c r="K270" s="626">
        <v>0</v>
      </c>
      <c r="L270" s="423">
        <v>261</v>
      </c>
    </row>
    <row r="271" spans="1:12">
      <c r="A271" s="423">
        <v>262</v>
      </c>
      <c r="B271" s="145"/>
      <c r="C271" s="145"/>
      <c r="D271" s="889" t="s">
        <v>40</v>
      </c>
      <c r="E271" s="627"/>
      <c r="F271" s="170">
        <v>0</v>
      </c>
      <c r="G271" s="40">
        <v>0</v>
      </c>
      <c r="H271" s="676">
        <v>0</v>
      </c>
      <c r="I271" s="677">
        <v>0</v>
      </c>
      <c r="J271" s="676">
        <v>0</v>
      </c>
      <c r="K271" s="675">
        <v>0</v>
      </c>
      <c r="L271" s="423">
        <v>262</v>
      </c>
    </row>
    <row r="272" spans="1:12" ht="15.6" thickBot="1">
      <c r="A272" s="423">
        <v>263</v>
      </c>
      <c r="B272" s="674"/>
      <c r="C272" s="674"/>
      <c r="D272" s="890" t="s">
        <v>111</v>
      </c>
      <c r="E272" s="623"/>
      <c r="F272" s="672">
        <v>9980053</v>
      </c>
      <c r="G272" s="673"/>
      <c r="H272" s="470">
        <v>9980053</v>
      </c>
      <c r="I272" s="510">
        <v>7240741</v>
      </c>
      <c r="J272" s="470">
        <v>67338224</v>
      </c>
      <c r="K272" s="714">
        <v>84559018</v>
      </c>
      <c r="L272" s="423">
        <v>263</v>
      </c>
    </row>
    <row r="273" spans="1:12" ht="15.6" thickTop="1">
      <c r="A273" s="423">
        <v>264</v>
      </c>
      <c r="B273" s="145"/>
      <c r="C273" s="145"/>
      <c r="E273" s="627"/>
      <c r="F273" s="406"/>
      <c r="H273" s="627">
        <v>0</v>
      </c>
      <c r="I273" s="636"/>
      <c r="J273" s="627"/>
      <c r="K273" s="626">
        <v>0</v>
      </c>
      <c r="L273" s="423">
        <v>264</v>
      </c>
    </row>
    <row r="274" spans="1:12">
      <c r="A274" s="423">
        <v>265</v>
      </c>
      <c r="B274" s="145" t="s">
        <v>112</v>
      </c>
      <c r="C274" s="145">
        <v>19</v>
      </c>
      <c r="D274" s="1012" t="s">
        <v>113</v>
      </c>
      <c r="E274" s="627">
        <v>16110132</v>
      </c>
      <c r="F274" s="133"/>
      <c r="H274" s="627">
        <v>16110132</v>
      </c>
      <c r="I274" s="636">
        <v>54501255</v>
      </c>
      <c r="J274" s="627">
        <v>51756047</v>
      </c>
      <c r="K274" s="626">
        <v>122367434</v>
      </c>
      <c r="L274" s="423">
        <v>265</v>
      </c>
    </row>
    <row r="275" spans="1:12">
      <c r="A275" s="423">
        <v>266</v>
      </c>
      <c r="B275" s="145"/>
      <c r="C275" s="145"/>
      <c r="D275" s="888" t="s">
        <v>91</v>
      </c>
      <c r="E275" s="627"/>
      <c r="F275" s="133"/>
      <c r="H275" s="627">
        <v>0</v>
      </c>
      <c r="I275" s="636"/>
      <c r="J275" s="627"/>
      <c r="K275" s="626">
        <v>0</v>
      </c>
      <c r="L275" s="423">
        <v>266</v>
      </c>
    </row>
    <row r="276" spans="1:12">
      <c r="A276" s="423">
        <v>267</v>
      </c>
      <c r="B276" s="145"/>
      <c r="C276" s="145"/>
      <c r="D276" s="1012"/>
      <c r="E276" s="627"/>
      <c r="F276" s="112"/>
      <c r="G276" s="39"/>
      <c r="H276" s="627">
        <v>0</v>
      </c>
      <c r="I276" s="636"/>
      <c r="J276" s="627"/>
      <c r="K276" s="626">
        <v>0</v>
      </c>
      <c r="L276" s="423">
        <v>267</v>
      </c>
    </row>
    <row r="277" spans="1:12">
      <c r="A277" s="423">
        <v>268</v>
      </c>
      <c r="B277" s="145"/>
      <c r="C277" s="145"/>
      <c r="D277" s="887" t="s">
        <v>75</v>
      </c>
      <c r="E277" s="627"/>
      <c r="F277" s="133"/>
      <c r="H277" s="627">
        <v>0</v>
      </c>
      <c r="I277" s="636"/>
      <c r="J277" s="627"/>
      <c r="K277" s="626">
        <v>0</v>
      </c>
      <c r="L277" s="423">
        <v>268</v>
      </c>
    </row>
    <row r="278" spans="1:12">
      <c r="A278" s="423">
        <v>269</v>
      </c>
      <c r="B278" s="145"/>
      <c r="C278" s="145"/>
      <c r="D278" s="1024"/>
      <c r="E278" s="627"/>
      <c r="F278" s="112"/>
      <c r="G278" s="39"/>
      <c r="H278" s="627">
        <v>0</v>
      </c>
      <c r="I278" s="636"/>
      <c r="J278" s="627"/>
      <c r="K278" s="626">
        <v>0</v>
      </c>
      <c r="L278" s="423">
        <v>269</v>
      </c>
    </row>
    <row r="279" spans="1:12">
      <c r="A279" s="423">
        <v>270</v>
      </c>
      <c r="B279" s="145"/>
      <c r="C279" s="145"/>
      <c r="D279" s="887" t="s">
        <v>63</v>
      </c>
      <c r="E279" s="627"/>
      <c r="F279" s="112"/>
      <c r="G279" s="39"/>
      <c r="H279" s="627">
        <v>0</v>
      </c>
      <c r="I279" s="636"/>
      <c r="J279" s="627"/>
      <c r="K279" s="626">
        <v>0</v>
      </c>
      <c r="L279" s="423">
        <v>270</v>
      </c>
    </row>
    <row r="280" spans="1:12">
      <c r="A280" s="423">
        <v>271</v>
      </c>
      <c r="B280" s="145"/>
      <c r="C280" s="145"/>
      <c r="D280" s="889"/>
      <c r="E280" s="627"/>
      <c r="F280" s="112"/>
      <c r="G280" s="39"/>
      <c r="H280" s="627">
        <v>0</v>
      </c>
      <c r="I280" s="636"/>
      <c r="J280" s="627"/>
      <c r="K280" s="626">
        <v>0</v>
      </c>
      <c r="L280" s="423">
        <v>271</v>
      </c>
    </row>
    <row r="281" spans="1:12">
      <c r="A281" s="423">
        <v>272</v>
      </c>
      <c r="B281" s="145"/>
      <c r="C281" s="145"/>
      <c r="D281" s="889" t="s">
        <v>40</v>
      </c>
      <c r="E281" s="627"/>
      <c r="F281" s="170">
        <v>0</v>
      </c>
      <c r="G281" s="40">
        <v>0</v>
      </c>
      <c r="H281" s="676">
        <v>0</v>
      </c>
      <c r="I281" s="677">
        <v>0</v>
      </c>
      <c r="J281" s="676">
        <v>0</v>
      </c>
      <c r="K281" s="675">
        <v>0</v>
      </c>
      <c r="L281" s="423">
        <v>272</v>
      </c>
    </row>
    <row r="282" spans="1:12" ht="15.6" thickBot="1">
      <c r="A282" s="423">
        <v>273</v>
      </c>
      <c r="B282" s="674"/>
      <c r="C282" s="674"/>
      <c r="D282" s="890" t="s">
        <v>114</v>
      </c>
      <c r="E282" s="623"/>
      <c r="F282" s="672">
        <v>16110132</v>
      </c>
      <c r="G282" s="673"/>
      <c r="H282" s="470">
        <v>16110132</v>
      </c>
      <c r="I282" s="510">
        <v>54501255</v>
      </c>
      <c r="J282" s="470">
        <v>51756047</v>
      </c>
      <c r="K282" s="714">
        <v>122367434</v>
      </c>
      <c r="L282" s="423">
        <v>273</v>
      </c>
    </row>
    <row r="283" spans="1:12" ht="15.6" thickTop="1">
      <c r="A283" s="423">
        <v>274</v>
      </c>
      <c r="B283" s="145"/>
      <c r="C283" s="145"/>
      <c r="E283" s="627"/>
      <c r="F283" s="406"/>
      <c r="H283" s="627">
        <v>0</v>
      </c>
      <c r="I283" s="636"/>
      <c r="J283" s="627"/>
      <c r="K283" s="626">
        <v>0</v>
      </c>
      <c r="L283" s="423">
        <v>274</v>
      </c>
    </row>
    <row r="284" spans="1:12">
      <c r="A284" s="423">
        <v>275</v>
      </c>
      <c r="B284" s="145"/>
      <c r="C284" s="145"/>
      <c r="D284" s="1012" t="s">
        <v>115</v>
      </c>
      <c r="E284" s="627"/>
      <c r="F284" s="133"/>
      <c r="H284" s="627">
        <v>0</v>
      </c>
      <c r="I284" s="636"/>
      <c r="J284" s="627"/>
      <c r="K284" s="626">
        <v>0</v>
      </c>
      <c r="L284" s="423">
        <v>275</v>
      </c>
    </row>
    <row r="285" spans="1:12">
      <c r="A285" s="423">
        <v>276</v>
      </c>
      <c r="B285" s="145" t="s">
        <v>116</v>
      </c>
      <c r="C285" s="145" t="s">
        <v>117</v>
      </c>
      <c r="D285" s="1012" t="s">
        <v>118</v>
      </c>
      <c r="E285" s="627">
        <v>155969788</v>
      </c>
      <c r="F285" s="133"/>
      <c r="H285" s="627">
        <v>155969788</v>
      </c>
      <c r="I285" s="636">
        <v>178603631</v>
      </c>
      <c r="J285" s="627">
        <v>930529343</v>
      </c>
      <c r="K285" s="626">
        <v>1265102762</v>
      </c>
      <c r="L285" s="423">
        <v>276</v>
      </c>
    </row>
    <row r="286" spans="1:12">
      <c r="A286" s="423">
        <v>277</v>
      </c>
      <c r="B286" s="145"/>
      <c r="C286" s="145"/>
      <c r="D286" s="888" t="s">
        <v>91</v>
      </c>
      <c r="E286" s="627"/>
      <c r="F286" s="133"/>
      <c r="H286" s="627">
        <v>0</v>
      </c>
      <c r="I286" s="636"/>
      <c r="J286" s="627"/>
      <c r="K286" s="626">
        <v>0</v>
      </c>
      <c r="L286" s="423">
        <v>277</v>
      </c>
    </row>
    <row r="287" spans="1:12">
      <c r="A287" s="423">
        <v>278</v>
      </c>
      <c r="B287" s="145"/>
      <c r="C287" s="145"/>
      <c r="D287" s="1012"/>
      <c r="E287" s="627"/>
      <c r="F287" s="133"/>
      <c r="H287" s="627">
        <v>0</v>
      </c>
      <c r="I287" s="636"/>
      <c r="J287" s="627"/>
      <c r="K287" s="626">
        <v>0</v>
      </c>
      <c r="L287" s="423">
        <v>278</v>
      </c>
    </row>
    <row r="288" spans="1:12">
      <c r="A288" s="423">
        <v>279</v>
      </c>
      <c r="B288" s="145"/>
      <c r="C288" s="145"/>
      <c r="D288" s="887" t="s">
        <v>75</v>
      </c>
      <c r="E288" s="627"/>
      <c r="F288" s="133"/>
      <c r="H288" s="627">
        <v>0</v>
      </c>
      <c r="I288" s="636"/>
      <c r="J288" s="627"/>
      <c r="K288" s="626">
        <v>0</v>
      </c>
      <c r="L288" s="423">
        <v>279</v>
      </c>
    </row>
    <row r="289" spans="1:12">
      <c r="A289" s="423">
        <v>280</v>
      </c>
      <c r="B289" s="145"/>
      <c r="C289" s="145"/>
      <c r="D289" s="1024"/>
      <c r="E289" s="627"/>
      <c r="F289" s="133"/>
      <c r="H289" s="627">
        <v>0</v>
      </c>
      <c r="I289" s="636"/>
      <c r="J289" s="627"/>
      <c r="K289" s="626">
        <v>0</v>
      </c>
      <c r="L289" s="423">
        <v>280</v>
      </c>
    </row>
    <row r="290" spans="1:12">
      <c r="A290" s="423">
        <v>281</v>
      </c>
      <c r="B290" s="145"/>
      <c r="C290" s="145"/>
      <c r="D290" s="887" t="s">
        <v>63</v>
      </c>
      <c r="E290" s="627"/>
      <c r="F290" s="133"/>
      <c r="H290" s="627">
        <v>0</v>
      </c>
      <c r="I290" s="636"/>
      <c r="J290" s="627"/>
      <c r="K290" s="626">
        <v>0</v>
      </c>
      <c r="L290" s="423">
        <v>281</v>
      </c>
    </row>
    <row r="291" spans="1:12">
      <c r="A291" s="423">
        <v>282</v>
      </c>
      <c r="B291" s="145"/>
      <c r="C291" s="145"/>
      <c r="D291" s="889"/>
      <c r="E291" s="627"/>
      <c r="F291" s="112"/>
      <c r="G291" s="39"/>
      <c r="H291" s="627">
        <v>0</v>
      </c>
      <c r="I291" s="636"/>
      <c r="J291" s="627"/>
      <c r="K291" s="626">
        <v>0</v>
      </c>
      <c r="L291" s="423">
        <v>282</v>
      </c>
    </row>
    <row r="292" spans="1:12">
      <c r="A292" s="423">
        <v>283</v>
      </c>
      <c r="B292" s="145"/>
      <c r="C292" s="145"/>
      <c r="D292" s="889" t="s">
        <v>40</v>
      </c>
      <c r="E292" s="627"/>
      <c r="F292" s="170">
        <v>0</v>
      </c>
      <c r="G292" s="40">
        <v>0</v>
      </c>
      <c r="H292" s="676">
        <v>0</v>
      </c>
      <c r="I292" s="677">
        <v>0</v>
      </c>
      <c r="J292" s="676">
        <v>0</v>
      </c>
      <c r="K292" s="675">
        <v>0</v>
      </c>
      <c r="L292" s="423">
        <v>283</v>
      </c>
    </row>
    <row r="293" spans="1:12" ht="15.6" thickBot="1">
      <c r="A293" s="423">
        <v>284</v>
      </c>
      <c r="B293" s="674"/>
      <c r="C293" s="674"/>
      <c r="D293" s="890" t="s">
        <v>119</v>
      </c>
      <c r="E293" s="623"/>
      <c r="F293" s="672">
        <v>155969788</v>
      </c>
      <c r="G293" s="673"/>
      <c r="H293" s="470">
        <v>155969788</v>
      </c>
      <c r="I293" s="510">
        <v>178603631</v>
      </c>
      <c r="J293" s="470">
        <v>930529343</v>
      </c>
      <c r="K293" s="714">
        <v>1265102762</v>
      </c>
      <c r="L293" s="423">
        <v>284</v>
      </c>
    </row>
    <row r="294" spans="1:12" ht="15.6" thickTop="1">
      <c r="A294" s="423">
        <v>285</v>
      </c>
      <c r="B294" s="145"/>
      <c r="C294" s="145"/>
      <c r="E294" s="627"/>
      <c r="F294" s="406"/>
      <c r="H294" s="627">
        <v>0</v>
      </c>
      <c r="I294" s="636"/>
      <c r="J294" s="627"/>
      <c r="K294" s="626">
        <v>0</v>
      </c>
      <c r="L294" s="423">
        <v>285</v>
      </c>
    </row>
    <row r="295" spans="1:12">
      <c r="A295" s="423">
        <v>286</v>
      </c>
      <c r="B295" s="145" t="s">
        <v>120</v>
      </c>
      <c r="C295" s="145" t="s">
        <v>121</v>
      </c>
      <c r="D295" s="1012" t="s">
        <v>122</v>
      </c>
      <c r="E295" s="627">
        <v>10554060</v>
      </c>
      <c r="F295" s="133"/>
      <c r="H295" s="627">
        <v>10554060</v>
      </c>
      <c r="I295" s="636">
        <v>10500000</v>
      </c>
      <c r="J295" s="627">
        <v>41457362</v>
      </c>
      <c r="K295" s="626">
        <v>62511422</v>
      </c>
      <c r="L295" s="423">
        <v>286</v>
      </c>
    </row>
    <row r="296" spans="1:12">
      <c r="A296" s="423">
        <v>287</v>
      </c>
      <c r="B296" s="145"/>
      <c r="C296" s="145"/>
      <c r="D296" s="888" t="s">
        <v>91</v>
      </c>
      <c r="E296" s="627"/>
      <c r="F296" s="133"/>
      <c r="H296" s="627">
        <v>0</v>
      </c>
      <c r="I296" s="636"/>
      <c r="J296" s="627"/>
      <c r="K296" s="626">
        <v>0</v>
      </c>
      <c r="L296" s="423">
        <v>287</v>
      </c>
    </row>
    <row r="297" spans="1:12">
      <c r="A297" s="423">
        <v>288</v>
      </c>
      <c r="B297" s="145"/>
      <c r="C297" s="145"/>
      <c r="D297" s="1012"/>
      <c r="E297" s="627"/>
      <c r="F297" s="133"/>
      <c r="H297" s="627">
        <v>0</v>
      </c>
      <c r="I297" s="636"/>
      <c r="J297" s="627"/>
      <c r="K297" s="626">
        <v>0</v>
      </c>
      <c r="L297" s="423">
        <v>288</v>
      </c>
    </row>
    <row r="298" spans="1:12">
      <c r="A298" s="423">
        <v>289</v>
      </c>
      <c r="B298" s="145"/>
      <c r="C298" s="145"/>
      <c r="D298" s="887" t="s">
        <v>75</v>
      </c>
      <c r="E298" s="627"/>
      <c r="F298" s="133"/>
      <c r="H298" s="627">
        <v>0</v>
      </c>
      <c r="I298" s="636"/>
      <c r="J298" s="627"/>
      <c r="K298" s="626">
        <v>0</v>
      </c>
      <c r="L298" s="423">
        <v>289</v>
      </c>
    </row>
    <row r="299" spans="1:12">
      <c r="A299" s="423">
        <v>290</v>
      </c>
      <c r="B299" s="145"/>
      <c r="C299" s="145"/>
      <c r="D299" s="1024"/>
      <c r="E299" s="627"/>
      <c r="F299" s="133"/>
      <c r="H299" s="627">
        <v>0</v>
      </c>
      <c r="I299" s="636"/>
      <c r="J299" s="627"/>
      <c r="K299" s="626">
        <v>0</v>
      </c>
      <c r="L299" s="423">
        <v>290</v>
      </c>
    </row>
    <row r="300" spans="1:12">
      <c r="A300" s="423">
        <v>291</v>
      </c>
      <c r="B300" s="145"/>
      <c r="C300" s="145"/>
      <c r="D300" s="887" t="s">
        <v>63</v>
      </c>
      <c r="E300" s="627"/>
      <c r="F300" s="133"/>
      <c r="H300" s="627">
        <v>0</v>
      </c>
      <c r="I300" s="636"/>
      <c r="J300" s="627"/>
      <c r="K300" s="626">
        <v>0</v>
      </c>
      <c r="L300" s="423">
        <v>291</v>
      </c>
    </row>
    <row r="301" spans="1:12">
      <c r="A301" s="423">
        <v>292</v>
      </c>
      <c r="B301" s="145"/>
      <c r="C301" s="145"/>
      <c r="D301" s="889"/>
      <c r="E301" s="627"/>
      <c r="F301" s="112"/>
      <c r="G301" s="39"/>
      <c r="H301" s="627">
        <v>0</v>
      </c>
      <c r="I301" s="636"/>
      <c r="J301" s="627"/>
      <c r="K301" s="626">
        <v>0</v>
      </c>
      <c r="L301" s="423">
        <v>292</v>
      </c>
    </row>
    <row r="302" spans="1:12">
      <c r="A302" s="423">
        <v>293</v>
      </c>
      <c r="B302" s="145"/>
      <c r="C302" s="145"/>
      <c r="D302" s="889" t="s">
        <v>40</v>
      </c>
      <c r="E302" s="627"/>
      <c r="F302" s="170">
        <v>0</v>
      </c>
      <c r="G302" s="40">
        <v>0</v>
      </c>
      <c r="H302" s="676">
        <v>0</v>
      </c>
      <c r="I302" s="677">
        <v>0</v>
      </c>
      <c r="J302" s="676">
        <v>0</v>
      </c>
      <c r="K302" s="675">
        <v>0</v>
      </c>
      <c r="L302" s="423">
        <v>293</v>
      </c>
    </row>
    <row r="303" spans="1:12" ht="15.6" thickBot="1">
      <c r="A303" s="423">
        <v>294</v>
      </c>
      <c r="B303" s="674"/>
      <c r="C303" s="674"/>
      <c r="D303" s="890" t="s">
        <v>124</v>
      </c>
      <c r="E303" s="623"/>
      <c r="F303" s="672">
        <v>10554060</v>
      </c>
      <c r="G303" s="673"/>
      <c r="H303" s="470">
        <v>10554060</v>
      </c>
      <c r="I303" s="510">
        <v>10500000</v>
      </c>
      <c r="J303" s="470">
        <v>41457362</v>
      </c>
      <c r="K303" s="714">
        <v>62511422</v>
      </c>
      <c r="L303" s="423">
        <v>294</v>
      </c>
    </row>
    <row r="304" spans="1:12" ht="15.6" thickTop="1">
      <c r="A304" s="423">
        <v>295</v>
      </c>
      <c r="B304" s="145"/>
      <c r="C304" s="145"/>
      <c r="D304" s="891"/>
      <c r="E304" s="627"/>
      <c r="F304" s="406"/>
      <c r="H304" s="627">
        <v>0</v>
      </c>
      <c r="I304" s="636"/>
      <c r="J304" s="627"/>
      <c r="K304" s="626">
        <v>0</v>
      </c>
      <c r="L304" s="423">
        <v>295</v>
      </c>
    </row>
    <row r="305" spans="1:12">
      <c r="A305" s="423">
        <v>296</v>
      </c>
      <c r="B305" s="145" t="s">
        <v>125</v>
      </c>
      <c r="C305" s="145" t="s">
        <v>126</v>
      </c>
      <c r="D305" s="1012" t="s">
        <v>127</v>
      </c>
      <c r="E305" s="627">
        <v>15583026</v>
      </c>
      <c r="F305" s="133"/>
      <c r="H305" s="627">
        <v>15583026</v>
      </c>
      <c r="I305" s="636">
        <v>16450838</v>
      </c>
      <c r="J305" s="627">
        <v>68376142</v>
      </c>
      <c r="K305" s="626">
        <v>100410006</v>
      </c>
      <c r="L305" s="423">
        <v>296</v>
      </c>
    </row>
    <row r="306" spans="1:12">
      <c r="A306" s="423">
        <v>297</v>
      </c>
      <c r="B306" s="145"/>
      <c r="C306" s="145"/>
      <c r="D306" s="888" t="s">
        <v>91</v>
      </c>
      <c r="E306" s="627"/>
      <c r="F306" s="133"/>
      <c r="H306" s="627">
        <v>0</v>
      </c>
      <c r="I306" s="636"/>
      <c r="J306" s="627"/>
      <c r="K306" s="626">
        <v>0</v>
      </c>
      <c r="L306" s="423">
        <v>297</v>
      </c>
    </row>
    <row r="307" spans="1:12">
      <c r="A307" s="423">
        <v>298</v>
      </c>
      <c r="B307" s="145"/>
      <c r="C307" s="145"/>
      <c r="D307" s="1012"/>
      <c r="E307" s="627"/>
      <c r="F307" s="133"/>
      <c r="H307" s="627">
        <v>0</v>
      </c>
      <c r="I307" s="636"/>
      <c r="J307" s="627"/>
      <c r="K307" s="626">
        <v>0</v>
      </c>
      <c r="L307" s="423">
        <v>298</v>
      </c>
    </row>
    <row r="308" spans="1:12">
      <c r="A308" s="423">
        <v>299</v>
      </c>
      <c r="B308" s="145"/>
      <c r="C308" s="145"/>
      <c r="D308" s="887" t="s">
        <v>75</v>
      </c>
      <c r="E308" s="627"/>
      <c r="F308" s="133"/>
      <c r="H308" s="627">
        <v>0</v>
      </c>
      <c r="I308" s="636"/>
      <c r="J308" s="627"/>
      <c r="K308" s="626">
        <v>0</v>
      </c>
      <c r="L308" s="423">
        <v>299</v>
      </c>
    </row>
    <row r="309" spans="1:12">
      <c r="A309" s="423">
        <v>300</v>
      </c>
      <c r="B309" s="145"/>
      <c r="C309" s="145"/>
      <c r="D309" s="1024"/>
      <c r="E309" s="627"/>
      <c r="F309" s="133"/>
      <c r="H309" s="627">
        <v>0</v>
      </c>
      <c r="I309" s="636"/>
      <c r="J309" s="627"/>
      <c r="K309" s="626">
        <v>0</v>
      </c>
      <c r="L309" s="423">
        <v>300</v>
      </c>
    </row>
    <row r="310" spans="1:12">
      <c r="A310" s="423">
        <v>301</v>
      </c>
      <c r="B310" s="145"/>
      <c r="C310" s="145"/>
      <c r="D310" s="887" t="s">
        <v>63</v>
      </c>
      <c r="E310" s="627"/>
      <c r="F310" s="133"/>
      <c r="H310" s="627">
        <v>0</v>
      </c>
      <c r="I310" s="636"/>
      <c r="J310" s="627"/>
      <c r="K310" s="626">
        <v>0</v>
      </c>
      <c r="L310" s="423">
        <v>301</v>
      </c>
    </row>
    <row r="311" spans="1:12">
      <c r="A311" s="423">
        <v>302</v>
      </c>
      <c r="B311" s="145"/>
      <c r="C311" s="145"/>
      <c r="D311" s="889"/>
      <c r="E311" s="627"/>
      <c r="F311" s="112"/>
      <c r="G311" s="39"/>
      <c r="H311" s="627">
        <v>0</v>
      </c>
      <c r="I311" s="636"/>
      <c r="J311" s="627"/>
      <c r="K311" s="626">
        <v>0</v>
      </c>
      <c r="L311" s="423">
        <v>302</v>
      </c>
    </row>
    <row r="312" spans="1:12">
      <c r="A312" s="423">
        <v>303</v>
      </c>
      <c r="B312" s="145"/>
      <c r="C312" s="145"/>
      <c r="D312" s="889" t="s">
        <v>40</v>
      </c>
      <c r="E312" s="627"/>
      <c r="F312" s="170">
        <v>0</v>
      </c>
      <c r="G312" s="40">
        <v>0</v>
      </c>
      <c r="H312" s="676">
        <v>0</v>
      </c>
      <c r="I312" s="677">
        <v>0</v>
      </c>
      <c r="J312" s="676">
        <v>0</v>
      </c>
      <c r="K312" s="675">
        <v>0</v>
      </c>
      <c r="L312" s="423">
        <v>303</v>
      </c>
    </row>
    <row r="313" spans="1:12" ht="15.6" thickBot="1">
      <c r="A313" s="423">
        <v>304</v>
      </c>
      <c r="B313" s="674"/>
      <c r="C313" s="674"/>
      <c r="D313" s="890" t="s">
        <v>128</v>
      </c>
      <c r="E313" s="623"/>
      <c r="F313" s="672">
        <v>15583026</v>
      </c>
      <c r="G313" s="673"/>
      <c r="H313" s="470">
        <v>15583026</v>
      </c>
      <c r="I313" s="510">
        <v>16450838</v>
      </c>
      <c r="J313" s="470">
        <v>68376142</v>
      </c>
      <c r="K313" s="714">
        <v>100410006</v>
      </c>
      <c r="L313" s="423">
        <v>304</v>
      </c>
    </row>
    <row r="314" spans="1:12" ht="15.6" thickTop="1">
      <c r="A314" s="423">
        <v>305</v>
      </c>
      <c r="B314" s="145"/>
      <c r="C314" s="145"/>
      <c r="E314" s="627"/>
      <c r="F314" s="406"/>
      <c r="H314" s="627">
        <v>0</v>
      </c>
      <c r="I314" s="636"/>
      <c r="J314" s="627"/>
      <c r="K314" s="626">
        <v>0</v>
      </c>
      <c r="L314" s="423">
        <v>305</v>
      </c>
    </row>
    <row r="315" spans="1:12">
      <c r="A315" s="423">
        <v>306</v>
      </c>
      <c r="B315" s="145" t="s">
        <v>129</v>
      </c>
      <c r="C315" s="145" t="s">
        <v>130</v>
      </c>
      <c r="D315" s="1012" t="s">
        <v>131</v>
      </c>
      <c r="E315" s="627">
        <v>5964148</v>
      </c>
      <c r="F315" s="133"/>
      <c r="H315" s="627">
        <v>5964148</v>
      </c>
      <c r="I315" s="636">
        <v>5477915</v>
      </c>
      <c r="J315" s="627">
        <v>27307011</v>
      </c>
      <c r="K315" s="626">
        <v>38749074</v>
      </c>
      <c r="L315" s="423">
        <v>306</v>
      </c>
    </row>
    <row r="316" spans="1:12">
      <c r="A316" s="423">
        <v>307</v>
      </c>
      <c r="B316" s="145"/>
      <c r="C316" s="145"/>
      <c r="D316" s="888" t="s">
        <v>91</v>
      </c>
      <c r="E316" s="627"/>
      <c r="F316" s="133"/>
      <c r="H316" s="627">
        <v>0</v>
      </c>
      <c r="I316" s="636"/>
      <c r="J316" s="627"/>
      <c r="K316" s="626">
        <v>0</v>
      </c>
      <c r="L316" s="423">
        <v>307</v>
      </c>
    </row>
    <row r="317" spans="1:12">
      <c r="A317" s="423">
        <v>308</v>
      </c>
      <c r="B317" s="145"/>
      <c r="C317" s="145"/>
      <c r="D317" s="1012"/>
      <c r="E317" s="627"/>
      <c r="F317" s="133"/>
      <c r="H317" s="627">
        <v>0</v>
      </c>
      <c r="I317" s="636"/>
      <c r="J317" s="627"/>
      <c r="K317" s="626">
        <v>0</v>
      </c>
      <c r="L317" s="423">
        <v>308</v>
      </c>
    </row>
    <row r="318" spans="1:12">
      <c r="A318" s="423">
        <v>309</v>
      </c>
      <c r="B318" s="145"/>
      <c r="C318" s="145"/>
      <c r="D318" s="887" t="s">
        <v>75</v>
      </c>
      <c r="E318" s="627"/>
      <c r="F318" s="133"/>
      <c r="H318" s="627">
        <v>0</v>
      </c>
      <c r="I318" s="636"/>
      <c r="J318" s="627"/>
      <c r="K318" s="626">
        <v>0</v>
      </c>
      <c r="L318" s="423">
        <v>309</v>
      </c>
    </row>
    <row r="319" spans="1:12">
      <c r="A319" s="423">
        <v>310</v>
      </c>
      <c r="B319" s="145"/>
      <c r="C319" s="145"/>
      <c r="D319" s="1024"/>
      <c r="E319" s="627"/>
      <c r="F319" s="133"/>
      <c r="H319" s="627">
        <v>0</v>
      </c>
      <c r="I319" s="636"/>
      <c r="J319" s="627"/>
      <c r="K319" s="626">
        <v>0</v>
      </c>
      <c r="L319" s="423">
        <v>310</v>
      </c>
    </row>
    <row r="320" spans="1:12">
      <c r="A320" s="423">
        <v>311</v>
      </c>
      <c r="B320" s="145"/>
      <c r="C320" s="145"/>
      <c r="D320" s="887" t="s">
        <v>63</v>
      </c>
      <c r="E320" s="627"/>
      <c r="F320" s="133"/>
      <c r="H320" s="627">
        <v>0</v>
      </c>
      <c r="I320" s="636"/>
      <c r="J320" s="627"/>
      <c r="K320" s="626">
        <v>0</v>
      </c>
      <c r="L320" s="423">
        <v>311</v>
      </c>
    </row>
    <row r="321" spans="1:12">
      <c r="A321" s="423">
        <v>312</v>
      </c>
      <c r="B321" s="145"/>
      <c r="C321" s="145"/>
      <c r="D321" s="1024"/>
      <c r="E321" s="627"/>
      <c r="F321" s="133"/>
      <c r="H321" s="627">
        <v>0</v>
      </c>
      <c r="I321" s="636"/>
      <c r="J321" s="627"/>
      <c r="K321" s="626">
        <v>0</v>
      </c>
      <c r="L321" s="423">
        <v>312</v>
      </c>
    </row>
    <row r="322" spans="1:12">
      <c r="A322" s="423">
        <v>313</v>
      </c>
      <c r="B322" s="145"/>
      <c r="C322" s="145"/>
      <c r="D322" s="889" t="s">
        <v>40</v>
      </c>
      <c r="E322" s="627"/>
      <c r="F322" s="170">
        <v>0</v>
      </c>
      <c r="G322" s="40">
        <v>0</v>
      </c>
      <c r="H322" s="676">
        <v>0</v>
      </c>
      <c r="I322" s="677">
        <v>0</v>
      </c>
      <c r="J322" s="676">
        <v>0</v>
      </c>
      <c r="K322" s="675">
        <v>0</v>
      </c>
      <c r="L322" s="423">
        <v>313</v>
      </c>
    </row>
    <row r="323" spans="1:12" ht="15.6" thickBot="1">
      <c r="A323" s="423">
        <v>314</v>
      </c>
      <c r="B323" s="674"/>
      <c r="C323" s="674"/>
      <c r="D323" s="890" t="s">
        <v>132</v>
      </c>
      <c r="E323" s="623"/>
      <c r="F323" s="672">
        <v>5964148</v>
      </c>
      <c r="G323" s="673"/>
      <c r="H323" s="470">
        <v>5964148</v>
      </c>
      <c r="I323" s="510">
        <v>5477915</v>
      </c>
      <c r="J323" s="470">
        <v>27307011</v>
      </c>
      <c r="K323" s="714">
        <v>38749074</v>
      </c>
      <c r="L323" s="423">
        <v>314</v>
      </c>
    </row>
    <row r="324" spans="1:12" ht="15.6" thickTop="1">
      <c r="A324" s="423">
        <v>315</v>
      </c>
      <c r="B324" s="145"/>
      <c r="C324" s="145"/>
      <c r="D324" s="891"/>
      <c r="E324" s="627"/>
      <c r="F324" s="406"/>
      <c r="H324" s="627">
        <v>0</v>
      </c>
      <c r="I324" s="636"/>
      <c r="J324" s="627"/>
      <c r="K324" s="626">
        <v>0</v>
      </c>
      <c r="L324" s="423">
        <v>315</v>
      </c>
    </row>
    <row r="325" spans="1:12">
      <c r="A325" s="423">
        <v>316</v>
      </c>
      <c r="B325" s="145" t="s">
        <v>133</v>
      </c>
      <c r="C325" s="145" t="s">
        <v>134</v>
      </c>
      <c r="D325" s="1012" t="s">
        <v>135</v>
      </c>
      <c r="E325" s="627">
        <v>3569928</v>
      </c>
      <c r="F325" s="133"/>
      <c r="H325" s="627">
        <v>3569928</v>
      </c>
      <c r="I325" s="636">
        <v>4390048</v>
      </c>
      <c r="J325" s="627">
        <v>13784453</v>
      </c>
      <c r="K325" s="626">
        <v>21744429</v>
      </c>
      <c r="L325" s="423">
        <v>316</v>
      </c>
    </row>
    <row r="326" spans="1:12">
      <c r="A326" s="423">
        <v>317</v>
      </c>
      <c r="B326" s="145"/>
      <c r="C326" s="145"/>
      <c r="D326" s="888" t="s">
        <v>91</v>
      </c>
      <c r="E326" s="627"/>
      <c r="F326" s="133"/>
      <c r="H326" s="627">
        <v>0</v>
      </c>
      <c r="I326" s="636"/>
      <c r="J326" s="627"/>
      <c r="K326" s="626">
        <v>0</v>
      </c>
      <c r="L326" s="423">
        <v>317</v>
      </c>
    </row>
    <row r="327" spans="1:12">
      <c r="A327" s="423">
        <v>318</v>
      </c>
      <c r="B327" s="145"/>
      <c r="C327" s="145"/>
      <c r="D327" s="1012"/>
      <c r="E327" s="627"/>
      <c r="F327" s="133"/>
      <c r="H327" s="627">
        <v>0</v>
      </c>
      <c r="I327" s="636"/>
      <c r="J327" s="627"/>
      <c r="K327" s="626">
        <v>0</v>
      </c>
      <c r="L327" s="423">
        <v>318</v>
      </c>
    </row>
    <row r="328" spans="1:12">
      <c r="A328" s="423">
        <v>319</v>
      </c>
      <c r="B328" s="145"/>
      <c r="C328" s="145"/>
      <c r="D328" s="887" t="s">
        <v>75</v>
      </c>
      <c r="E328" s="627"/>
      <c r="F328" s="133"/>
      <c r="H328" s="627">
        <v>0</v>
      </c>
      <c r="I328" s="636"/>
      <c r="J328" s="627"/>
      <c r="K328" s="626">
        <v>0</v>
      </c>
      <c r="L328" s="423">
        <v>319</v>
      </c>
    </row>
    <row r="329" spans="1:12">
      <c r="A329" s="423">
        <v>320</v>
      </c>
      <c r="B329" s="145"/>
      <c r="C329" s="145"/>
      <c r="D329" s="1024"/>
      <c r="E329" s="627"/>
      <c r="F329" s="133"/>
      <c r="H329" s="627">
        <v>0</v>
      </c>
      <c r="I329" s="636"/>
      <c r="J329" s="627"/>
      <c r="K329" s="626">
        <v>0</v>
      </c>
      <c r="L329" s="423">
        <v>320</v>
      </c>
    </row>
    <row r="330" spans="1:12">
      <c r="A330" s="423">
        <v>321</v>
      </c>
      <c r="B330" s="145"/>
      <c r="C330" s="145"/>
      <c r="D330" s="887" t="s">
        <v>63</v>
      </c>
      <c r="E330" s="627"/>
      <c r="F330" s="133"/>
      <c r="H330" s="627">
        <v>0</v>
      </c>
      <c r="I330" s="636"/>
      <c r="J330" s="627"/>
      <c r="K330" s="626">
        <v>0</v>
      </c>
      <c r="L330" s="423">
        <v>321</v>
      </c>
    </row>
    <row r="331" spans="1:12">
      <c r="A331" s="423">
        <v>322</v>
      </c>
      <c r="B331" s="145"/>
      <c r="C331" s="145"/>
      <c r="D331" s="1012"/>
      <c r="E331" s="627"/>
      <c r="F331" s="406"/>
      <c r="H331" s="627">
        <v>0</v>
      </c>
      <c r="I331" s="636"/>
      <c r="J331" s="627"/>
      <c r="K331" s="626">
        <v>0</v>
      </c>
      <c r="L331" s="423">
        <v>322</v>
      </c>
    </row>
    <row r="332" spans="1:12">
      <c r="A332" s="423">
        <v>323</v>
      </c>
      <c r="B332" s="145"/>
      <c r="C332" s="145"/>
      <c r="D332" s="889" t="s">
        <v>40</v>
      </c>
      <c r="E332" s="627"/>
      <c r="F332" s="170">
        <v>0</v>
      </c>
      <c r="G332" s="40">
        <v>0</v>
      </c>
      <c r="H332" s="676">
        <v>0</v>
      </c>
      <c r="I332" s="677">
        <v>0</v>
      </c>
      <c r="J332" s="676">
        <v>0</v>
      </c>
      <c r="K332" s="675">
        <v>0</v>
      </c>
      <c r="L332" s="423">
        <v>323</v>
      </c>
    </row>
    <row r="333" spans="1:12" ht="15.6" thickBot="1">
      <c r="A333" s="423">
        <v>324</v>
      </c>
      <c r="B333" s="674"/>
      <c r="C333" s="674"/>
      <c r="D333" s="890" t="s">
        <v>136</v>
      </c>
      <c r="E333" s="623"/>
      <c r="F333" s="672">
        <v>3569928</v>
      </c>
      <c r="G333" s="673"/>
      <c r="H333" s="470">
        <v>3569928</v>
      </c>
      <c r="I333" s="510">
        <v>4390048</v>
      </c>
      <c r="J333" s="470">
        <v>13784453</v>
      </c>
      <c r="K333" s="714">
        <v>21744429</v>
      </c>
      <c r="L333" s="423">
        <v>324</v>
      </c>
    </row>
    <row r="334" spans="1:12" ht="15.6" thickTop="1">
      <c r="A334" s="423">
        <v>325</v>
      </c>
      <c r="B334" s="145"/>
      <c r="C334" s="145"/>
      <c r="D334" s="891"/>
      <c r="E334" s="627"/>
      <c r="F334" s="406"/>
      <c r="H334" s="627">
        <v>0</v>
      </c>
      <c r="I334" s="636"/>
      <c r="J334" s="627"/>
      <c r="K334" s="626">
        <v>0</v>
      </c>
      <c r="L334" s="423">
        <v>325</v>
      </c>
    </row>
    <row r="335" spans="1:12">
      <c r="A335" s="423">
        <v>326</v>
      </c>
      <c r="B335" s="145" t="s">
        <v>137</v>
      </c>
      <c r="C335" s="145" t="s">
        <v>138</v>
      </c>
      <c r="D335" s="1012" t="s">
        <v>139</v>
      </c>
      <c r="E335" s="627">
        <v>2479154</v>
      </c>
      <c r="F335" s="133"/>
      <c r="H335" s="627">
        <v>2479154</v>
      </c>
      <c r="I335" s="636">
        <v>3880454</v>
      </c>
      <c r="J335" s="627">
        <v>8373545</v>
      </c>
      <c r="K335" s="626">
        <v>14733153</v>
      </c>
      <c r="L335" s="423">
        <v>326</v>
      </c>
    </row>
    <row r="336" spans="1:12">
      <c r="A336" s="423">
        <v>327</v>
      </c>
      <c r="B336" s="145"/>
      <c r="C336" s="145"/>
      <c r="D336" s="888" t="s">
        <v>91</v>
      </c>
      <c r="E336" s="627"/>
      <c r="F336" s="133"/>
      <c r="H336" s="627">
        <v>0</v>
      </c>
      <c r="I336" s="636"/>
      <c r="J336" s="627"/>
      <c r="K336" s="626">
        <v>0</v>
      </c>
      <c r="L336" s="423">
        <v>327</v>
      </c>
    </row>
    <row r="337" spans="1:12">
      <c r="A337" s="423">
        <v>328</v>
      </c>
      <c r="B337" s="145"/>
      <c r="C337" s="145"/>
      <c r="D337" s="1012"/>
      <c r="E337" s="627"/>
      <c r="F337" s="133"/>
      <c r="H337" s="627">
        <v>0</v>
      </c>
      <c r="I337" s="636"/>
      <c r="J337" s="627"/>
      <c r="K337" s="626">
        <v>0</v>
      </c>
      <c r="L337" s="423">
        <v>328</v>
      </c>
    </row>
    <row r="338" spans="1:12">
      <c r="A338" s="423">
        <v>329</v>
      </c>
      <c r="B338" s="145"/>
      <c r="C338" s="145"/>
      <c r="D338" s="887" t="s">
        <v>75</v>
      </c>
      <c r="E338" s="627"/>
      <c r="F338" s="133"/>
      <c r="H338" s="627">
        <v>0</v>
      </c>
      <c r="I338" s="636"/>
      <c r="J338" s="627"/>
      <c r="K338" s="626">
        <v>0</v>
      </c>
      <c r="L338" s="423">
        <v>329</v>
      </c>
    </row>
    <row r="339" spans="1:12">
      <c r="A339" s="423">
        <v>330</v>
      </c>
      <c r="B339" s="145"/>
      <c r="C339" s="145"/>
      <c r="D339" s="1024"/>
      <c r="E339" s="627"/>
      <c r="F339" s="133"/>
      <c r="H339" s="627">
        <v>0</v>
      </c>
      <c r="I339" s="636"/>
      <c r="J339" s="627"/>
      <c r="K339" s="626">
        <v>0</v>
      </c>
      <c r="L339" s="423">
        <v>330</v>
      </c>
    </row>
    <row r="340" spans="1:12">
      <c r="A340" s="423">
        <v>331</v>
      </c>
      <c r="B340" s="145"/>
      <c r="C340" s="145"/>
      <c r="D340" s="887" t="s">
        <v>63</v>
      </c>
      <c r="E340" s="627"/>
      <c r="F340" s="133"/>
      <c r="H340" s="627">
        <v>0</v>
      </c>
      <c r="I340" s="636"/>
      <c r="J340" s="627"/>
      <c r="K340" s="626">
        <v>0</v>
      </c>
      <c r="L340" s="423">
        <v>331</v>
      </c>
    </row>
    <row r="341" spans="1:12">
      <c r="A341" s="423">
        <v>332</v>
      </c>
      <c r="B341" s="145"/>
      <c r="C341" s="145"/>
      <c r="D341" s="1012"/>
      <c r="E341" s="627"/>
      <c r="F341" s="406"/>
      <c r="H341" s="627">
        <v>0</v>
      </c>
      <c r="I341" s="636"/>
      <c r="J341" s="627"/>
      <c r="K341" s="626">
        <v>0</v>
      </c>
      <c r="L341" s="423">
        <v>332</v>
      </c>
    </row>
    <row r="342" spans="1:12">
      <c r="A342" s="423">
        <v>333</v>
      </c>
      <c r="B342" s="145"/>
      <c r="C342" s="145"/>
      <c r="D342" s="889" t="s">
        <v>40</v>
      </c>
      <c r="E342" s="627"/>
      <c r="F342" s="170">
        <v>0</v>
      </c>
      <c r="G342" s="40">
        <v>0</v>
      </c>
      <c r="H342" s="676">
        <v>0</v>
      </c>
      <c r="I342" s="677">
        <v>0</v>
      </c>
      <c r="J342" s="676">
        <v>0</v>
      </c>
      <c r="K342" s="675">
        <v>0</v>
      </c>
      <c r="L342" s="423">
        <v>333</v>
      </c>
    </row>
    <row r="343" spans="1:12" ht="15.6" thickBot="1">
      <c r="A343" s="423">
        <v>334</v>
      </c>
      <c r="B343" s="674"/>
      <c r="C343" s="674"/>
      <c r="D343" s="890" t="s">
        <v>140</v>
      </c>
      <c r="E343" s="623"/>
      <c r="F343" s="672">
        <v>2479154</v>
      </c>
      <c r="G343" s="673"/>
      <c r="H343" s="470">
        <v>2479154</v>
      </c>
      <c r="I343" s="510">
        <v>3880454</v>
      </c>
      <c r="J343" s="470">
        <v>8373545</v>
      </c>
      <c r="K343" s="714">
        <v>14733153</v>
      </c>
      <c r="L343" s="423">
        <v>334</v>
      </c>
    </row>
    <row r="344" spans="1:12" ht="15.6" thickTop="1">
      <c r="A344" s="423">
        <v>335</v>
      </c>
      <c r="B344" s="145"/>
      <c r="C344" s="145"/>
      <c r="D344" s="891"/>
      <c r="E344" s="627"/>
      <c r="F344" s="406"/>
      <c r="H344" s="627">
        <v>0</v>
      </c>
      <c r="I344" s="636"/>
      <c r="J344" s="627"/>
      <c r="K344" s="626">
        <v>0</v>
      </c>
      <c r="L344" s="423">
        <v>335</v>
      </c>
    </row>
    <row r="345" spans="1:12">
      <c r="A345" s="423">
        <v>336</v>
      </c>
      <c r="B345" s="145" t="s">
        <v>141</v>
      </c>
      <c r="C345" s="145" t="s">
        <v>142</v>
      </c>
      <c r="D345" s="1012" t="s">
        <v>143</v>
      </c>
      <c r="E345" s="627">
        <v>3918318</v>
      </c>
      <c r="F345" s="133"/>
      <c r="H345" s="627">
        <v>3918318</v>
      </c>
      <c r="I345" s="636">
        <v>2206397</v>
      </c>
      <c r="J345" s="627">
        <v>10419706</v>
      </c>
      <c r="K345" s="626">
        <v>16544421</v>
      </c>
      <c r="L345" s="423">
        <v>336</v>
      </c>
    </row>
    <row r="346" spans="1:12">
      <c r="A346" s="423">
        <v>337</v>
      </c>
      <c r="B346" s="145"/>
      <c r="C346" s="145"/>
      <c r="D346" s="888" t="s">
        <v>91</v>
      </c>
      <c r="E346" s="627"/>
      <c r="F346" s="133"/>
      <c r="H346" s="627">
        <v>0</v>
      </c>
      <c r="I346" s="636"/>
      <c r="J346" s="627"/>
      <c r="K346" s="626">
        <v>0</v>
      </c>
      <c r="L346" s="423">
        <v>337</v>
      </c>
    </row>
    <row r="347" spans="1:12">
      <c r="A347" s="423">
        <v>338</v>
      </c>
      <c r="B347" s="145"/>
      <c r="C347" s="145"/>
      <c r="D347" s="1012"/>
      <c r="E347" s="627"/>
      <c r="F347" s="133"/>
      <c r="H347" s="627">
        <v>0</v>
      </c>
      <c r="I347" s="636"/>
      <c r="J347" s="627"/>
      <c r="K347" s="626">
        <v>0</v>
      </c>
      <c r="L347" s="423">
        <v>338</v>
      </c>
    </row>
    <row r="348" spans="1:12">
      <c r="A348" s="423">
        <v>339</v>
      </c>
      <c r="B348" s="145"/>
      <c r="C348" s="145"/>
      <c r="D348" s="887" t="s">
        <v>75</v>
      </c>
      <c r="E348" s="627"/>
      <c r="F348" s="133"/>
      <c r="H348" s="627">
        <v>0</v>
      </c>
      <c r="I348" s="636"/>
      <c r="J348" s="627"/>
      <c r="K348" s="626">
        <v>0</v>
      </c>
      <c r="L348" s="423">
        <v>339</v>
      </c>
    </row>
    <row r="349" spans="1:12">
      <c r="A349" s="423">
        <v>340</v>
      </c>
      <c r="B349" s="145"/>
      <c r="C349" s="145"/>
      <c r="D349" s="1024"/>
      <c r="E349" s="627"/>
      <c r="F349" s="133"/>
      <c r="H349" s="627">
        <v>0</v>
      </c>
      <c r="I349" s="636"/>
      <c r="J349" s="627"/>
      <c r="K349" s="626">
        <v>0</v>
      </c>
      <c r="L349" s="423">
        <v>340</v>
      </c>
    </row>
    <row r="350" spans="1:12">
      <c r="A350" s="423">
        <v>341</v>
      </c>
      <c r="B350" s="145"/>
      <c r="C350" s="145"/>
      <c r="D350" s="887" t="s">
        <v>63</v>
      </c>
      <c r="E350" s="627"/>
      <c r="F350" s="133"/>
      <c r="H350" s="627">
        <v>0</v>
      </c>
      <c r="I350" s="636"/>
      <c r="J350" s="627"/>
      <c r="K350" s="626">
        <v>0</v>
      </c>
      <c r="L350" s="423">
        <v>341</v>
      </c>
    </row>
    <row r="351" spans="1:12">
      <c r="A351" s="423">
        <v>342</v>
      </c>
      <c r="B351" s="145"/>
      <c r="C351" s="145"/>
      <c r="D351" s="889"/>
      <c r="E351" s="627"/>
      <c r="F351" s="112"/>
      <c r="G351" s="39"/>
      <c r="H351" s="627">
        <v>0</v>
      </c>
      <c r="I351" s="636"/>
      <c r="J351" s="627"/>
      <c r="K351" s="626">
        <v>0</v>
      </c>
      <c r="L351" s="423">
        <v>342</v>
      </c>
    </row>
    <row r="352" spans="1:12">
      <c r="A352" s="423">
        <v>343</v>
      </c>
      <c r="B352" s="145"/>
      <c r="C352" s="145"/>
      <c r="D352" s="889" t="s">
        <v>40</v>
      </c>
      <c r="E352" s="627"/>
      <c r="F352" s="170">
        <v>0</v>
      </c>
      <c r="G352" s="40">
        <v>0</v>
      </c>
      <c r="H352" s="676">
        <v>0</v>
      </c>
      <c r="I352" s="677">
        <v>0</v>
      </c>
      <c r="J352" s="676">
        <v>0</v>
      </c>
      <c r="K352" s="675">
        <v>0</v>
      </c>
      <c r="L352" s="423">
        <v>343</v>
      </c>
    </row>
    <row r="353" spans="1:12" ht="15.6" thickBot="1">
      <c r="A353" s="423">
        <v>344</v>
      </c>
      <c r="B353" s="674"/>
      <c r="C353" s="674"/>
      <c r="D353" s="890" t="s">
        <v>144</v>
      </c>
      <c r="E353" s="623"/>
      <c r="F353" s="672">
        <v>3918318</v>
      </c>
      <c r="G353" s="673"/>
      <c r="H353" s="470">
        <v>3918318</v>
      </c>
      <c r="I353" s="510">
        <v>2206397</v>
      </c>
      <c r="J353" s="470">
        <v>10419706</v>
      </c>
      <c r="K353" s="714">
        <v>16544421</v>
      </c>
      <c r="L353" s="423">
        <v>344</v>
      </c>
    </row>
    <row r="354" spans="1:12" ht="15.6" thickTop="1">
      <c r="A354" s="423">
        <v>345</v>
      </c>
      <c r="B354" s="145"/>
      <c r="C354" s="145"/>
      <c r="E354" s="627"/>
      <c r="F354" s="406"/>
      <c r="H354" s="627">
        <v>0</v>
      </c>
      <c r="I354" s="636"/>
      <c r="J354" s="627"/>
      <c r="K354" s="626">
        <v>0</v>
      </c>
      <c r="L354" s="423">
        <v>345</v>
      </c>
    </row>
    <row r="355" spans="1:12">
      <c r="A355" s="423">
        <v>346</v>
      </c>
      <c r="B355" s="145" t="s">
        <v>145</v>
      </c>
      <c r="C355" s="145" t="s">
        <v>146</v>
      </c>
      <c r="D355" s="1012" t="s">
        <v>147</v>
      </c>
      <c r="E355" s="627">
        <v>1569565</v>
      </c>
      <c r="F355" s="133"/>
      <c r="H355" s="627">
        <v>1569565</v>
      </c>
      <c r="I355" s="636">
        <v>1928258</v>
      </c>
      <c r="J355" s="627">
        <v>5161055</v>
      </c>
      <c r="K355" s="626">
        <v>8658878</v>
      </c>
      <c r="L355" s="423">
        <v>346</v>
      </c>
    </row>
    <row r="356" spans="1:12">
      <c r="A356" s="423">
        <v>347</v>
      </c>
      <c r="B356" s="145"/>
      <c r="C356" s="145"/>
      <c r="D356" s="888" t="s">
        <v>91</v>
      </c>
      <c r="E356" s="627"/>
      <c r="F356" s="133"/>
      <c r="H356" s="627">
        <v>0</v>
      </c>
      <c r="I356" s="636"/>
      <c r="J356" s="627"/>
      <c r="K356" s="626">
        <v>0</v>
      </c>
      <c r="L356" s="423">
        <v>347</v>
      </c>
    </row>
    <row r="357" spans="1:12">
      <c r="A357" s="423">
        <v>348</v>
      </c>
      <c r="B357" s="145"/>
      <c r="C357" s="145"/>
      <c r="D357" s="1012"/>
      <c r="E357" s="627"/>
      <c r="F357" s="133"/>
      <c r="H357" s="627">
        <v>0</v>
      </c>
      <c r="I357" s="636"/>
      <c r="J357" s="627"/>
      <c r="K357" s="626">
        <v>0</v>
      </c>
      <c r="L357" s="423">
        <v>348</v>
      </c>
    </row>
    <row r="358" spans="1:12">
      <c r="A358" s="423">
        <v>349</v>
      </c>
      <c r="B358" s="145"/>
      <c r="C358" s="145"/>
      <c r="D358" s="887" t="s">
        <v>75</v>
      </c>
      <c r="E358" s="627"/>
      <c r="F358" s="133"/>
      <c r="H358" s="627">
        <v>0</v>
      </c>
      <c r="I358" s="636"/>
      <c r="J358" s="627"/>
      <c r="K358" s="626">
        <v>0</v>
      </c>
      <c r="L358" s="423">
        <v>349</v>
      </c>
    </row>
    <row r="359" spans="1:12">
      <c r="A359" s="423">
        <v>350</v>
      </c>
      <c r="B359" s="145"/>
      <c r="C359" s="145"/>
      <c r="D359" s="1024"/>
      <c r="E359" s="627"/>
      <c r="F359" s="133"/>
      <c r="H359" s="627">
        <v>0</v>
      </c>
      <c r="I359" s="636"/>
      <c r="J359" s="627"/>
      <c r="K359" s="626">
        <v>0</v>
      </c>
      <c r="L359" s="423">
        <v>350</v>
      </c>
    </row>
    <row r="360" spans="1:12">
      <c r="A360" s="423">
        <v>351</v>
      </c>
      <c r="B360" s="145"/>
      <c r="C360" s="145"/>
      <c r="D360" s="887" t="s">
        <v>63</v>
      </c>
      <c r="E360" s="627"/>
      <c r="F360" s="133"/>
      <c r="H360" s="627">
        <v>0</v>
      </c>
      <c r="I360" s="636"/>
      <c r="J360" s="627"/>
      <c r="K360" s="626">
        <v>0</v>
      </c>
      <c r="L360" s="423">
        <v>351</v>
      </c>
    </row>
    <row r="361" spans="1:12">
      <c r="A361" s="423">
        <v>352</v>
      </c>
      <c r="B361" s="145"/>
      <c r="C361" s="145"/>
      <c r="D361" s="1012"/>
      <c r="E361" s="627"/>
      <c r="F361" s="133"/>
      <c r="H361" s="627">
        <v>0</v>
      </c>
      <c r="I361" s="636"/>
      <c r="J361" s="627"/>
      <c r="K361" s="626">
        <v>0</v>
      </c>
      <c r="L361" s="423">
        <v>352</v>
      </c>
    </row>
    <row r="362" spans="1:12">
      <c r="A362" s="423">
        <v>353</v>
      </c>
      <c r="B362" s="145"/>
      <c r="C362" s="145"/>
      <c r="D362" s="889" t="s">
        <v>40</v>
      </c>
      <c r="E362" s="627"/>
      <c r="F362" s="170">
        <v>0</v>
      </c>
      <c r="G362" s="40">
        <v>0</v>
      </c>
      <c r="H362" s="676">
        <v>0</v>
      </c>
      <c r="I362" s="677">
        <v>0</v>
      </c>
      <c r="J362" s="676">
        <v>0</v>
      </c>
      <c r="K362" s="675">
        <v>0</v>
      </c>
      <c r="L362" s="423">
        <v>353</v>
      </c>
    </row>
    <row r="363" spans="1:12" ht="15.6" thickBot="1">
      <c r="A363" s="423">
        <v>354</v>
      </c>
      <c r="B363" s="674"/>
      <c r="C363" s="674"/>
      <c r="D363" s="890" t="s">
        <v>148</v>
      </c>
      <c r="E363" s="623"/>
      <c r="F363" s="672">
        <v>1569565</v>
      </c>
      <c r="G363" s="673"/>
      <c r="H363" s="470">
        <v>1569565</v>
      </c>
      <c r="I363" s="510">
        <v>1928258</v>
      </c>
      <c r="J363" s="470">
        <v>5161055</v>
      </c>
      <c r="K363" s="714">
        <v>8658878</v>
      </c>
      <c r="L363" s="423">
        <v>354</v>
      </c>
    </row>
    <row r="364" spans="1:12" ht="15.6" thickTop="1">
      <c r="A364" s="423">
        <v>355</v>
      </c>
      <c r="B364" s="145"/>
      <c r="C364" s="145"/>
      <c r="D364" s="891"/>
      <c r="E364" s="627"/>
      <c r="F364" s="406"/>
      <c r="H364" s="627">
        <v>0</v>
      </c>
      <c r="I364" s="636"/>
      <c r="J364" s="627"/>
      <c r="K364" s="626">
        <v>0</v>
      </c>
      <c r="L364" s="423">
        <v>355</v>
      </c>
    </row>
    <row r="365" spans="1:12">
      <c r="A365" s="423">
        <v>356</v>
      </c>
      <c r="B365" s="145" t="s">
        <v>149</v>
      </c>
      <c r="C365" s="145">
        <v>21</v>
      </c>
      <c r="D365" s="1012" t="s">
        <v>150</v>
      </c>
      <c r="E365" s="627">
        <v>20193076</v>
      </c>
      <c r="F365" s="133"/>
      <c r="H365" s="627">
        <v>20193076</v>
      </c>
      <c r="I365" s="636">
        <v>51197500</v>
      </c>
      <c r="J365" s="627">
        <v>101316555</v>
      </c>
      <c r="K365" s="626">
        <v>172707131</v>
      </c>
      <c r="L365" s="423">
        <v>356</v>
      </c>
    </row>
    <row r="366" spans="1:12">
      <c r="A366" s="423">
        <v>357</v>
      </c>
      <c r="B366" s="145"/>
      <c r="C366" s="145"/>
      <c r="D366" s="888" t="s">
        <v>91</v>
      </c>
      <c r="E366" s="627"/>
      <c r="F366" s="133"/>
      <c r="H366" s="627">
        <v>0</v>
      </c>
      <c r="I366" s="636"/>
      <c r="J366" s="627"/>
      <c r="K366" s="626">
        <v>0</v>
      </c>
      <c r="L366" s="423">
        <v>357</v>
      </c>
    </row>
    <row r="367" spans="1:12">
      <c r="A367" s="423">
        <v>358</v>
      </c>
      <c r="B367" s="145"/>
      <c r="C367" s="145"/>
      <c r="D367" s="1012"/>
      <c r="E367" s="627"/>
      <c r="F367" s="133"/>
      <c r="H367" s="627">
        <v>0</v>
      </c>
      <c r="I367" s="636"/>
      <c r="J367" s="627"/>
      <c r="K367" s="626">
        <v>0</v>
      </c>
      <c r="L367" s="423">
        <v>358</v>
      </c>
    </row>
    <row r="368" spans="1:12">
      <c r="A368" s="423">
        <v>359</v>
      </c>
      <c r="B368" s="145"/>
      <c r="C368" s="145"/>
      <c r="D368" s="887" t="s">
        <v>75</v>
      </c>
      <c r="E368" s="627"/>
      <c r="F368" s="133"/>
      <c r="H368" s="627">
        <v>0</v>
      </c>
      <c r="I368" s="636"/>
      <c r="J368" s="627"/>
      <c r="K368" s="626">
        <v>0</v>
      </c>
      <c r="L368" s="423">
        <v>359</v>
      </c>
    </row>
    <row r="369" spans="1:12">
      <c r="A369" s="423">
        <v>360</v>
      </c>
      <c r="B369" s="145"/>
      <c r="C369" s="145"/>
      <c r="D369" s="1024"/>
      <c r="E369" s="627"/>
      <c r="F369" s="133"/>
      <c r="H369" s="627">
        <v>0</v>
      </c>
      <c r="I369" s="636"/>
      <c r="J369" s="627"/>
      <c r="K369" s="626">
        <v>0</v>
      </c>
      <c r="L369" s="423">
        <v>360</v>
      </c>
    </row>
    <row r="370" spans="1:12">
      <c r="A370" s="423">
        <v>361</v>
      </c>
      <c r="B370" s="145"/>
      <c r="C370" s="145"/>
      <c r="D370" s="887" t="s">
        <v>63</v>
      </c>
      <c r="E370" s="627"/>
      <c r="F370" s="133"/>
      <c r="H370" s="627">
        <v>0</v>
      </c>
      <c r="I370" s="636"/>
      <c r="J370" s="627"/>
      <c r="K370" s="626">
        <v>0</v>
      </c>
      <c r="L370" s="423">
        <v>361</v>
      </c>
    </row>
    <row r="371" spans="1:12">
      <c r="A371" s="423">
        <v>362</v>
      </c>
      <c r="B371" s="145"/>
      <c r="C371" s="145"/>
      <c r="D371" s="889"/>
      <c r="E371" s="627"/>
      <c r="F371" s="112"/>
      <c r="G371" s="39"/>
      <c r="H371" s="627">
        <v>0</v>
      </c>
      <c r="I371" s="636"/>
      <c r="J371" s="627"/>
      <c r="K371" s="626">
        <v>0</v>
      </c>
      <c r="L371" s="423">
        <v>362</v>
      </c>
    </row>
    <row r="372" spans="1:12">
      <c r="A372" s="423">
        <v>363</v>
      </c>
      <c r="B372" s="145"/>
      <c r="C372" s="145"/>
      <c r="D372" s="889" t="s">
        <v>40</v>
      </c>
      <c r="E372" s="627"/>
      <c r="F372" s="170">
        <v>0</v>
      </c>
      <c r="G372" s="40">
        <v>0</v>
      </c>
      <c r="H372" s="676">
        <v>0</v>
      </c>
      <c r="I372" s="677">
        <v>0</v>
      </c>
      <c r="J372" s="676">
        <v>0</v>
      </c>
      <c r="K372" s="675">
        <v>0</v>
      </c>
      <c r="L372" s="423">
        <v>363</v>
      </c>
    </row>
    <row r="373" spans="1:12" ht="15.6" thickBot="1">
      <c r="A373" s="423">
        <v>364</v>
      </c>
      <c r="B373" s="674"/>
      <c r="C373" s="674"/>
      <c r="D373" s="890" t="s">
        <v>151</v>
      </c>
      <c r="E373" s="623"/>
      <c r="F373" s="672">
        <v>20193076</v>
      </c>
      <c r="G373" s="673"/>
      <c r="H373" s="470">
        <v>20193076</v>
      </c>
      <c r="I373" s="510">
        <v>51197500</v>
      </c>
      <c r="J373" s="470">
        <v>101316555</v>
      </c>
      <c r="K373" s="714">
        <v>172707131</v>
      </c>
      <c r="L373" s="423">
        <v>364</v>
      </c>
    </row>
    <row r="374" spans="1:12" ht="15.6" thickTop="1">
      <c r="A374" s="423">
        <v>365</v>
      </c>
      <c r="B374" s="145"/>
      <c r="C374" s="145"/>
      <c r="D374" s="1012"/>
      <c r="E374" s="627"/>
      <c r="F374" s="406"/>
      <c r="H374" s="627">
        <v>0</v>
      </c>
      <c r="I374" s="636"/>
      <c r="J374" s="627"/>
      <c r="K374" s="626">
        <v>0</v>
      </c>
      <c r="L374" s="423">
        <v>365</v>
      </c>
    </row>
    <row r="375" spans="1:12">
      <c r="A375" s="423">
        <v>366</v>
      </c>
      <c r="B375" s="145" t="s">
        <v>152</v>
      </c>
      <c r="C375" s="145">
        <v>23</v>
      </c>
      <c r="D375" s="1012" t="s">
        <v>153</v>
      </c>
      <c r="E375" s="627">
        <v>86254975</v>
      </c>
      <c r="F375" s="133"/>
      <c r="H375" s="627">
        <v>86254975</v>
      </c>
      <c r="I375" s="636">
        <v>167455169</v>
      </c>
      <c r="J375" s="627">
        <v>481560056</v>
      </c>
      <c r="K375" s="626">
        <v>735270200</v>
      </c>
      <c r="L375" s="423">
        <v>366</v>
      </c>
    </row>
    <row r="376" spans="1:12">
      <c r="A376" s="423">
        <v>367</v>
      </c>
      <c r="B376" s="145"/>
      <c r="C376" s="145"/>
      <c r="D376" s="888" t="s">
        <v>91</v>
      </c>
      <c r="E376" s="627"/>
      <c r="F376" s="133"/>
      <c r="H376" s="627">
        <v>0</v>
      </c>
      <c r="I376" s="636"/>
      <c r="J376" s="627"/>
      <c r="K376" s="626">
        <v>0</v>
      </c>
      <c r="L376" s="423">
        <v>367</v>
      </c>
    </row>
    <row r="377" spans="1:12">
      <c r="A377" s="423">
        <v>368</v>
      </c>
      <c r="B377" s="145"/>
      <c r="C377" s="145"/>
      <c r="D377" s="1012"/>
      <c r="E377" s="627"/>
      <c r="F377" s="133"/>
      <c r="H377" s="627">
        <v>0</v>
      </c>
      <c r="I377" s="636"/>
      <c r="J377" s="627"/>
      <c r="K377" s="626">
        <v>0</v>
      </c>
      <c r="L377" s="423">
        <v>368</v>
      </c>
    </row>
    <row r="378" spans="1:12">
      <c r="A378" s="423">
        <v>369</v>
      </c>
      <c r="B378" s="145"/>
      <c r="C378" s="145"/>
      <c r="D378" s="887" t="s">
        <v>75</v>
      </c>
      <c r="E378" s="627"/>
      <c r="F378" s="133"/>
      <c r="H378" s="627">
        <v>0</v>
      </c>
      <c r="I378" s="636"/>
      <c r="J378" s="627"/>
      <c r="K378" s="626">
        <v>0</v>
      </c>
      <c r="L378" s="423">
        <v>369</v>
      </c>
    </row>
    <row r="379" spans="1:12">
      <c r="A379" s="423">
        <v>370</v>
      </c>
      <c r="B379" s="145"/>
      <c r="C379" s="145"/>
      <c r="D379" s="1024"/>
      <c r="E379" s="627"/>
      <c r="F379" s="133"/>
      <c r="H379" s="627">
        <v>0</v>
      </c>
      <c r="I379" s="636"/>
      <c r="J379" s="627"/>
      <c r="K379" s="626">
        <v>0</v>
      </c>
      <c r="L379" s="423">
        <v>370</v>
      </c>
    </row>
    <row r="380" spans="1:12">
      <c r="A380" s="423">
        <v>371</v>
      </c>
      <c r="B380" s="145"/>
      <c r="C380" s="145"/>
      <c r="D380" s="887" t="s">
        <v>63</v>
      </c>
      <c r="E380" s="627"/>
      <c r="F380" s="133"/>
      <c r="H380" s="627">
        <v>0</v>
      </c>
      <c r="I380" s="636"/>
      <c r="J380" s="627"/>
      <c r="K380" s="626">
        <v>0</v>
      </c>
      <c r="L380" s="423">
        <v>371</v>
      </c>
    </row>
    <row r="381" spans="1:12">
      <c r="A381" s="423">
        <v>372</v>
      </c>
      <c r="B381" s="145"/>
      <c r="C381" s="145"/>
      <c r="D381" s="1024" t="s">
        <v>1029</v>
      </c>
      <c r="E381" s="627"/>
      <c r="F381" s="133"/>
      <c r="G381" s="6">
        <v>25000000</v>
      </c>
      <c r="H381" s="627">
        <v>25000000</v>
      </c>
      <c r="I381" s="636"/>
      <c r="J381" s="627"/>
      <c r="K381" s="626">
        <v>25000000</v>
      </c>
      <c r="L381" s="423">
        <v>372</v>
      </c>
    </row>
    <row r="382" spans="1:12">
      <c r="A382" s="423">
        <v>373</v>
      </c>
      <c r="B382" s="145"/>
      <c r="C382" s="145"/>
      <c r="D382" s="889"/>
      <c r="E382" s="627"/>
      <c r="F382" s="112"/>
      <c r="G382" s="39"/>
      <c r="H382" s="627">
        <v>0</v>
      </c>
      <c r="I382" s="636"/>
      <c r="J382" s="627"/>
      <c r="K382" s="626">
        <v>0</v>
      </c>
      <c r="L382" s="423">
        <v>373</v>
      </c>
    </row>
    <row r="383" spans="1:12">
      <c r="A383" s="423">
        <v>374</v>
      </c>
      <c r="B383" s="145"/>
      <c r="C383" s="145"/>
      <c r="D383" s="889" t="s">
        <v>40</v>
      </c>
      <c r="E383" s="627"/>
      <c r="F383" s="170">
        <v>0</v>
      </c>
      <c r="G383" s="40">
        <v>25000000</v>
      </c>
      <c r="H383" s="676">
        <v>25000000</v>
      </c>
      <c r="I383" s="677">
        <v>0</v>
      </c>
      <c r="J383" s="676">
        <v>0</v>
      </c>
      <c r="K383" s="675">
        <v>25000000</v>
      </c>
      <c r="L383" s="423">
        <v>374</v>
      </c>
    </row>
    <row r="384" spans="1:12" ht="15.6" thickBot="1">
      <c r="A384" s="423">
        <v>375</v>
      </c>
      <c r="B384" s="674"/>
      <c r="C384" s="674"/>
      <c r="D384" s="890" t="s">
        <v>154</v>
      </c>
      <c r="E384" s="623"/>
      <c r="F384" s="672">
        <v>86254975</v>
      </c>
      <c r="G384" s="673"/>
      <c r="H384" s="470">
        <v>111254975</v>
      </c>
      <c r="I384" s="510">
        <v>167455169</v>
      </c>
      <c r="J384" s="470">
        <v>481560056</v>
      </c>
      <c r="K384" s="714">
        <v>760270200</v>
      </c>
      <c r="L384" s="423">
        <v>375</v>
      </c>
    </row>
    <row r="385" spans="1:12" ht="15.6" thickTop="1">
      <c r="A385" s="423">
        <v>376</v>
      </c>
      <c r="B385" s="145"/>
      <c r="C385" s="145"/>
      <c r="D385" s="1012"/>
      <c r="E385" s="627"/>
      <c r="F385" s="406"/>
      <c r="H385" s="627">
        <v>0</v>
      </c>
      <c r="I385" s="636"/>
      <c r="J385" s="627"/>
      <c r="K385" s="626">
        <v>0</v>
      </c>
      <c r="L385" s="423">
        <v>376</v>
      </c>
    </row>
    <row r="386" spans="1:12">
      <c r="A386" s="423">
        <v>377</v>
      </c>
      <c r="B386" s="145" t="s">
        <v>155</v>
      </c>
      <c r="C386" s="145">
        <v>24</v>
      </c>
      <c r="D386" s="1012" t="s">
        <v>156</v>
      </c>
      <c r="E386" s="627">
        <v>11152584</v>
      </c>
      <c r="F386" s="133"/>
      <c r="H386" s="627">
        <v>11152584</v>
      </c>
      <c r="I386" s="636">
        <v>844700</v>
      </c>
      <c r="J386" s="627">
        <v>2808927</v>
      </c>
      <c r="K386" s="626">
        <v>14806211</v>
      </c>
      <c r="L386" s="423">
        <v>377</v>
      </c>
    </row>
    <row r="387" spans="1:12">
      <c r="A387" s="423">
        <v>378</v>
      </c>
      <c r="B387" s="145"/>
      <c r="C387" s="145"/>
      <c r="D387" s="888" t="s">
        <v>91</v>
      </c>
      <c r="E387" s="627"/>
      <c r="F387" s="133"/>
      <c r="H387" s="627">
        <v>0</v>
      </c>
      <c r="I387" s="636"/>
      <c r="J387" s="627"/>
      <c r="K387" s="626">
        <v>0</v>
      </c>
      <c r="L387" s="423">
        <v>378</v>
      </c>
    </row>
    <row r="388" spans="1:12">
      <c r="A388" s="423">
        <v>379</v>
      </c>
      <c r="B388" s="145"/>
      <c r="C388" s="145"/>
      <c r="D388" s="1012"/>
      <c r="E388" s="627"/>
      <c r="F388" s="133"/>
      <c r="H388" s="627">
        <v>0</v>
      </c>
      <c r="I388" s="636"/>
      <c r="J388" s="627"/>
      <c r="K388" s="626">
        <v>0</v>
      </c>
      <c r="L388" s="423">
        <v>379</v>
      </c>
    </row>
    <row r="389" spans="1:12">
      <c r="A389" s="423">
        <v>380</v>
      </c>
      <c r="B389" s="145"/>
      <c r="C389" s="145"/>
      <c r="D389" s="887" t="s">
        <v>75</v>
      </c>
      <c r="E389" s="627"/>
      <c r="F389" s="133"/>
      <c r="G389" s="28"/>
      <c r="H389" s="627">
        <v>0</v>
      </c>
      <c r="I389" s="636"/>
      <c r="J389" s="627"/>
      <c r="K389" s="626">
        <v>0</v>
      </c>
      <c r="L389" s="423">
        <v>380</v>
      </c>
    </row>
    <row r="390" spans="1:12">
      <c r="A390" s="423">
        <v>381</v>
      </c>
      <c r="B390" s="145"/>
      <c r="C390" s="145"/>
      <c r="D390" s="1024"/>
      <c r="E390" s="627"/>
      <c r="F390" s="133"/>
      <c r="G390" s="28"/>
      <c r="H390" s="627">
        <v>0</v>
      </c>
      <c r="I390" s="636"/>
      <c r="J390" s="627"/>
      <c r="K390" s="626">
        <v>0</v>
      </c>
      <c r="L390" s="423">
        <v>381</v>
      </c>
    </row>
    <row r="391" spans="1:12">
      <c r="A391" s="423">
        <v>382</v>
      </c>
      <c r="B391" s="145"/>
      <c r="C391" s="145"/>
      <c r="D391" s="887" t="s">
        <v>63</v>
      </c>
      <c r="E391" s="627"/>
      <c r="F391" s="133"/>
      <c r="G391" s="28"/>
      <c r="H391" s="627">
        <v>0</v>
      </c>
      <c r="I391" s="636"/>
      <c r="J391" s="627"/>
      <c r="K391" s="626">
        <v>0</v>
      </c>
      <c r="L391" s="423">
        <v>382</v>
      </c>
    </row>
    <row r="392" spans="1:12">
      <c r="A392" s="423">
        <v>383</v>
      </c>
      <c r="B392" s="145"/>
      <c r="C392" s="145"/>
      <c r="D392" s="1024"/>
      <c r="E392" s="627"/>
      <c r="F392" s="133"/>
      <c r="G392" s="28"/>
      <c r="H392" s="627">
        <v>0</v>
      </c>
      <c r="I392" s="636"/>
      <c r="J392" s="627"/>
      <c r="K392" s="626">
        <v>0</v>
      </c>
      <c r="L392" s="423">
        <v>383</v>
      </c>
    </row>
    <row r="393" spans="1:12">
      <c r="A393" s="423">
        <v>384</v>
      </c>
      <c r="B393" s="145"/>
      <c r="C393" s="145"/>
      <c r="D393" s="889" t="s">
        <v>40</v>
      </c>
      <c r="E393" s="627"/>
      <c r="F393" s="170">
        <v>0</v>
      </c>
      <c r="G393" s="40">
        <v>0</v>
      </c>
      <c r="H393" s="676">
        <v>0</v>
      </c>
      <c r="I393" s="677">
        <v>0</v>
      </c>
      <c r="J393" s="676">
        <v>0</v>
      </c>
      <c r="K393" s="675">
        <v>0</v>
      </c>
      <c r="L393" s="423">
        <v>384</v>
      </c>
    </row>
    <row r="394" spans="1:12" ht="15.6" thickBot="1">
      <c r="A394" s="423">
        <v>385</v>
      </c>
      <c r="B394" s="674"/>
      <c r="C394" s="674"/>
      <c r="D394" s="890" t="s">
        <v>157</v>
      </c>
      <c r="E394" s="623"/>
      <c r="F394" s="672">
        <v>11152584</v>
      </c>
      <c r="G394" s="673"/>
      <c r="H394" s="470">
        <v>11152584</v>
      </c>
      <c r="I394" s="510">
        <v>844700</v>
      </c>
      <c r="J394" s="470">
        <v>2808927</v>
      </c>
      <c r="K394" s="714">
        <v>14806211</v>
      </c>
      <c r="L394" s="423">
        <v>385</v>
      </c>
    </row>
    <row r="395" spans="1:12" ht="15.6" thickTop="1">
      <c r="A395" s="423">
        <v>386</v>
      </c>
      <c r="B395" s="145"/>
      <c r="C395" s="145"/>
      <c r="E395" s="679"/>
      <c r="F395" s="110"/>
      <c r="G395" s="57"/>
      <c r="H395" s="627">
        <v>0</v>
      </c>
      <c r="I395" s="681"/>
      <c r="J395" s="679"/>
      <c r="K395" s="680"/>
      <c r="L395" s="423">
        <v>386</v>
      </c>
    </row>
    <row r="396" spans="1:12">
      <c r="A396" s="423">
        <v>387</v>
      </c>
      <c r="B396" s="145"/>
      <c r="C396" s="145"/>
      <c r="D396" s="1029" t="s">
        <v>40</v>
      </c>
      <c r="E396" s="679"/>
      <c r="F396" s="488">
        <v>0</v>
      </c>
      <c r="G396" s="55">
        <v>25000000</v>
      </c>
      <c r="H396" s="676">
        <v>0</v>
      </c>
      <c r="I396" s="677"/>
      <c r="J396" s="676"/>
      <c r="K396" s="675"/>
      <c r="L396" s="423">
        <v>387</v>
      </c>
    </row>
    <row r="397" spans="1:12" ht="15.6" thickBot="1">
      <c r="A397" s="423">
        <v>388</v>
      </c>
      <c r="B397" s="674"/>
      <c r="C397" s="674"/>
      <c r="D397" s="1030" t="s">
        <v>158</v>
      </c>
      <c r="E397" s="669">
        <v>516900731</v>
      </c>
      <c r="F397" s="672">
        <v>516900731</v>
      </c>
      <c r="G397" s="671"/>
      <c r="H397" s="687">
        <v>541900731</v>
      </c>
      <c r="I397" s="546">
        <v>719757630</v>
      </c>
      <c r="J397" s="687">
        <v>3351140402</v>
      </c>
      <c r="K397" s="686">
        <v>4612798763</v>
      </c>
      <c r="L397" s="423">
        <v>388</v>
      </c>
    </row>
    <row r="398" spans="1:12" ht="15.6" thickTop="1">
      <c r="A398" s="423">
        <v>389</v>
      </c>
      <c r="B398" s="145"/>
      <c r="C398" s="145"/>
      <c r="D398" s="1027"/>
      <c r="E398" s="655"/>
      <c r="F398" s="425"/>
      <c r="G398" s="26"/>
      <c r="H398" s="627">
        <v>0</v>
      </c>
      <c r="I398" s="683"/>
      <c r="J398" s="655"/>
      <c r="K398" s="682">
        <v>0</v>
      </c>
      <c r="L398" s="423">
        <v>389</v>
      </c>
    </row>
    <row r="399" spans="1:12">
      <c r="A399" s="423">
        <v>390</v>
      </c>
      <c r="B399" s="145" t="s">
        <v>159</v>
      </c>
      <c r="C399" s="145">
        <v>25</v>
      </c>
      <c r="D399" s="1012" t="s">
        <v>160</v>
      </c>
      <c r="E399" s="627">
        <v>166552440</v>
      </c>
      <c r="F399" s="133"/>
      <c r="H399" s="627">
        <v>166552440</v>
      </c>
      <c r="I399" s="636">
        <v>52614581</v>
      </c>
      <c r="J399" s="627">
        <v>502130285</v>
      </c>
      <c r="K399" s="626">
        <v>721297306</v>
      </c>
      <c r="L399" s="423">
        <v>390</v>
      </c>
    </row>
    <row r="400" spans="1:12">
      <c r="A400" s="423">
        <v>391</v>
      </c>
      <c r="B400" s="145"/>
      <c r="C400" s="145"/>
      <c r="D400" s="888" t="s">
        <v>91</v>
      </c>
      <c r="E400" s="627"/>
      <c r="F400" s="133"/>
      <c r="H400" s="627">
        <v>0</v>
      </c>
      <c r="I400" s="636"/>
      <c r="J400" s="627"/>
      <c r="K400" s="626">
        <v>0</v>
      </c>
      <c r="L400" s="423">
        <v>391</v>
      </c>
    </row>
    <row r="401" spans="1:12">
      <c r="A401" s="423">
        <v>392</v>
      </c>
      <c r="B401" s="145"/>
      <c r="C401" s="145"/>
      <c r="D401" s="1012"/>
      <c r="E401" s="627"/>
      <c r="F401" s="133"/>
      <c r="H401" s="627">
        <v>0</v>
      </c>
      <c r="I401" s="636"/>
      <c r="J401" s="627"/>
      <c r="K401" s="626">
        <v>0</v>
      </c>
      <c r="L401" s="423">
        <v>392</v>
      </c>
    </row>
    <row r="402" spans="1:12">
      <c r="A402" s="423">
        <v>393</v>
      </c>
      <c r="B402" s="145"/>
      <c r="C402" s="145"/>
      <c r="D402" s="887" t="s">
        <v>75</v>
      </c>
      <c r="E402" s="627"/>
      <c r="F402" s="133"/>
      <c r="G402" s="28"/>
      <c r="H402" s="627">
        <v>0</v>
      </c>
      <c r="I402" s="636"/>
      <c r="J402" s="627"/>
      <c r="K402" s="626">
        <v>0</v>
      </c>
      <c r="L402" s="423">
        <v>393</v>
      </c>
    </row>
    <row r="403" spans="1:12">
      <c r="A403" s="423">
        <v>394</v>
      </c>
      <c r="B403" s="145"/>
      <c r="C403" s="145"/>
      <c r="D403" s="1024"/>
      <c r="E403" s="627"/>
      <c r="F403" s="133"/>
      <c r="H403" s="627">
        <v>0</v>
      </c>
      <c r="I403" s="636"/>
      <c r="J403" s="627"/>
      <c r="K403" s="626">
        <v>0</v>
      </c>
      <c r="L403" s="423">
        <v>394</v>
      </c>
    </row>
    <row r="404" spans="1:12">
      <c r="A404" s="423">
        <v>395</v>
      </c>
      <c r="B404" s="145"/>
      <c r="C404" s="145"/>
      <c r="D404" s="887" t="s">
        <v>63</v>
      </c>
      <c r="E404" s="627"/>
      <c r="F404" s="133"/>
      <c r="H404" s="627">
        <v>0</v>
      </c>
      <c r="I404" s="636"/>
      <c r="J404" s="627"/>
      <c r="K404" s="626">
        <v>0</v>
      </c>
      <c r="L404" s="423">
        <v>395</v>
      </c>
    </row>
    <row r="405" spans="1:12">
      <c r="A405" s="423">
        <v>396</v>
      </c>
      <c r="B405" s="145"/>
      <c r="C405" s="145"/>
      <c r="D405" s="889"/>
      <c r="E405" s="627"/>
      <c r="F405" s="112"/>
      <c r="G405" s="39"/>
      <c r="H405" s="627">
        <v>0</v>
      </c>
      <c r="I405" s="636"/>
      <c r="J405" s="627"/>
      <c r="K405" s="626">
        <v>0</v>
      </c>
      <c r="L405" s="423">
        <v>396</v>
      </c>
    </row>
    <row r="406" spans="1:12">
      <c r="A406" s="423">
        <v>397</v>
      </c>
      <c r="B406" s="145"/>
      <c r="C406" s="145"/>
      <c r="D406" s="1029" t="s">
        <v>40</v>
      </c>
      <c r="E406" s="679"/>
      <c r="F406" s="488">
        <v>0</v>
      </c>
      <c r="G406" s="55">
        <v>0</v>
      </c>
      <c r="H406" s="676">
        <v>0</v>
      </c>
      <c r="I406" s="677">
        <v>0</v>
      </c>
      <c r="J406" s="676">
        <v>0</v>
      </c>
      <c r="K406" s="675">
        <v>0</v>
      </c>
      <c r="L406" s="423">
        <v>397</v>
      </c>
    </row>
    <row r="407" spans="1:12" ht="15.6" thickBot="1">
      <c r="A407" s="423">
        <v>398</v>
      </c>
      <c r="B407" s="674"/>
      <c r="C407" s="674"/>
      <c r="D407" s="1030" t="s">
        <v>161</v>
      </c>
      <c r="E407" s="623"/>
      <c r="F407" s="672">
        <v>166552440</v>
      </c>
      <c r="G407" s="671"/>
      <c r="H407" s="669">
        <v>166552440</v>
      </c>
      <c r="I407" s="670">
        <v>52614581</v>
      </c>
      <c r="J407" s="669">
        <v>502130285</v>
      </c>
      <c r="K407" s="668">
        <v>721297306</v>
      </c>
      <c r="L407" s="423">
        <v>398</v>
      </c>
    </row>
    <row r="408" spans="1:12" ht="15.6" thickTop="1">
      <c r="A408" s="423">
        <v>399</v>
      </c>
      <c r="B408" s="145"/>
      <c r="C408" s="145"/>
      <c r="D408" s="1012"/>
      <c r="E408" s="627"/>
      <c r="F408" s="406"/>
      <c r="H408" s="627">
        <v>0</v>
      </c>
      <c r="I408" s="636"/>
      <c r="J408" s="627"/>
      <c r="K408" s="626">
        <v>0</v>
      </c>
      <c r="L408" s="423">
        <v>399</v>
      </c>
    </row>
    <row r="409" spans="1:12">
      <c r="A409" s="423">
        <v>400</v>
      </c>
      <c r="B409" s="145" t="s">
        <v>162</v>
      </c>
      <c r="C409" s="145">
        <v>26</v>
      </c>
      <c r="D409" s="1012" t="s">
        <v>163</v>
      </c>
      <c r="E409" s="627">
        <v>2976823</v>
      </c>
      <c r="F409" s="133"/>
      <c r="H409" s="627">
        <v>2976823</v>
      </c>
      <c r="I409" s="636">
        <v>897583</v>
      </c>
      <c r="J409" s="627">
        <v>1294158</v>
      </c>
      <c r="K409" s="626">
        <v>5168564</v>
      </c>
      <c r="L409" s="423">
        <v>400</v>
      </c>
    </row>
    <row r="410" spans="1:12">
      <c r="A410" s="423">
        <v>401</v>
      </c>
      <c r="B410" s="145"/>
      <c r="C410" s="145"/>
      <c r="D410" s="888" t="s">
        <v>91</v>
      </c>
      <c r="E410" s="627"/>
      <c r="F410" s="133"/>
      <c r="H410" s="627">
        <v>0</v>
      </c>
      <c r="I410" s="636"/>
      <c r="J410" s="627"/>
      <c r="K410" s="626">
        <v>0</v>
      </c>
      <c r="L410" s="423">
        <v>401</v>
      </c>
    </row>
    <row r="411" spans="1:12">
      <c r="A411" s="423">
        <v>402</v>
      </c>
      <c r="B411" s="145"/>
      <c r="C411" s="145"/>
      <c r="D411" s="1012"/>
      <c r="E411" s="627"/>
      <c r="F411" s="133"/>
      <c r="H411" s="627">
        <v>0</v>
      </c>
      <c r="I411" s="636"/>
      <c r="J411" s="627"/>
      <c r="K411" s="626">
        <v>0</v>
      </c>
      <c r="L411" s="423">
        <v>402</v>
      </c>
    </row>
    <row r="412" spans="1:12">
      <c r="A412" s="423">
        <v>403</v>
      </c>
      <c r="B412" s="145"/>
      <c r="C412" s="145"/>
      <c r="D412" s="887" t="s">
        <v>75</v>
      </c>
      <c r="E412" s="627"/>
      <c r="F412" s="112"/>
      <c r="G412" s="28"/>
      <c r="H412" s="627">
        <v>0</v>
      </c>
      <c r="I412" s="636"/>
      <c r="J412" s="627"/>
      <c r="K412" s="626">
        <v>0</v>
      </c>
      <c r="L412" s="423">
        <v>403</v>
      </c>
    </row>
    <row r="413" spans="1:12">
      <c r="A413" s="423">
        <v>404</v>
      </c>
      <c r="B413" s="145"/>
      <c r="C413" s="145"/>
      <c r="D413" s="1024"/>
      <c r="E413" s="627"/>
      <c r="F413" s="112"/>
      <c r="G413" s="39"/>
      <c r="H413" s="627">
        <v>0</v>
      </c>
      <c r="I413" s="636"/>
      <c r="J413" s="627"/>
      <c r="K413" s="626">
        <v>0</v>
      </c>
      <c r="L413" s="423">
        <v>404</v>
      </c>
    </row>
    <row r="414" spans="1:12">
      <c r="A414" s="423">
        <v>405</v>
      </c>
      <c r="B414" s="145"/>
      <c r="C414" s="145"/>
      <c r="D414" s="887" t="s">
        <v>63</v>
      </c>
      <c r="E414" s="627"/>
      <c r="F414" s="112"/>
      <c r="G414" s="39"/>
      <c r="H414" s="627">
        <v>0</v>
      </c>
      <c r="I414" s="636"/>
      <c r="J414" s="627"/>
      <c r="K414" s="626">
        <v>0</v>
      </c>
      <c r="L414" s="423">
        <v>405</v>
      </c>
    </row>
    <row r="415" spans="1:12">
      <c r="A415" s="423">
        <v>406</v>
      </c>
      <c r="B415" s="145"/>
      <c r="C415" s="145"/>
      <c r="D415" s="889"/>
      <c r="E415" s="627"/>
      <c r="F415" s="112"/>
      <c r="G415" s="39"/>
      <c r="H415" s="627">
        <v>0</v>
      </c>
      <c r="I415" s="636"/>
      <c r="J415" s="627"/>
      <c r="K415" s="626">
        <v>0</v>
      </c>
      <c r="L415" s="423">
        <v>406</v>
      </c>
    </row>
    <row r="416" spans="1:12">
      <c r="A416" s="423">
        <v>407</v>
      </c>
      <c r="B416" s="145"/>
      <c r="C416" s="145"/>
      <c r="D416" s="891" t="s">
        <v>40</v>
      </c>
      <c r="E416" s="627"/>
      <c r="F416" s="488">
        <v>0</v>
      </c>
      <c r="G416" s="55">
        <v>0</v>
      </c>
      <c r="H416" s="676">
        <v>0</v>
      </c>
      <c r="I416" s="677">
        <v>0</v>
      </c>
      <c r="J416" s="676">
        <v>0</v>
      </c>
      <c r="K416" s="675">
        <v>0</v>
      </c>
      <c r="L416" s="423">
        <v>407</v>
      </c>
    </row>
    <row r="417" spans="1:12" ht="15.6" thickBot="1">
      <c r="A417" s="423">
        <v>408</v>
      </c>
      <c r="B417" s="674"/>
      <c r="C417" s="674"/>
      <c r="D417" s="1030" t="s">
        <v>164</v>
      </c>
      <c r="E417" s="623"/>
      <c r="F417" s="672">
        <v>2976823</v>
      </c>
      <c r="G417" s="671"/>
      <c r="H417" s="669">
        <v>2976823</v>
      </c>
      <c r="I417" s="670">
        <v>897583</v>
      </c>
      <c r="J417" s="669">
        <v>1294158</v>
      </c>
      <c r="K417" s="668">
        <v>5168564</v>
      </c>
      <c r="L417" s="423">
        <v>408</v>
      </c>
    </row>
    <row r="418" spans="1:12" ht="15.6" thickTop="1">
      <c r="A418" s="423">
        <v>409</v>
      </c>
      <c r="B418" s="145"/>
      <c r="C418" s="145"/>
      <c r="D418" s="1027"/>
      <c r="E418" s="627"/>
      <c r="F418" s="425"/>
      <c r="G418" s="26"/>
      <c r="H418" s="627">
        <v>0</v>
      </c>
      <c r="I418" s="683"/>
      <c r="J418" s="655"/>
      <c r="K418" s="682">
        <v>0</v>
      </c>
      <c r="L418" s="423">
        <v>409</v>
      </c>
    </row>
    <row r="419" spans="1:12">
      <c r="A419" s="423">
        <v>410</v>
      </c>
      <c r="B419" s="145" t="s">
        <v>165</v>
      </c>
      <c r="C419" s="145">
        <v>27</v>
      </c>
      <c r="D419" s="1012" t="s">
        <v>166</v>
      </c>
      <c r="E419" s="627">
        <v>15416200</v>
      </c>
      <c r="F419" s="133"/>
      <c r="H419" s="627">
        <v>15416200</v>
      </c>
      <c r="I419" s="636">
        <v>2701146</v>
      </c>
      <c r="J419" s="627">
        <v>267000</v>
      </c>
      <c r="K419" s="626">
        <v>18384346</v>
      </c>
      <c r="L419" s="423">
        <v>410</v>
      </c>
    </row>
    <row r="420" spans="1:12">
      <c r="A420" s="423">
        <v>411</v>
      </c>
      <c r="B420" s="145"/>
      <c r="C420" s="145"/>
      <c r="D420" s="888" t="s">
        <v>91</v>
      </c>
      <c r="E420" s="627"/>
      <c r="F420" s="133"/>
      <c r="H420" s="627">
        <v>0</v>
      </c>
      <c r="I420" s="636"/>
      <c r="J420" s="627"/>
      <c r="K420" s="626">
        <v>0</v>
      </c>
      <c r="L420" s="423">
        <v>411</v>
      </c>
    </row>
    <row r="421" spans="1:12">
      <c r="A421" s="423">
        <v>412</v>
      </c>
      <c r="B421" s="145"/>
      <c r="C421" s="145"/>
      <c r="D421" s="1012"/>
      <c r="E421" s="627"/>
      <c r="F421" s="112"/>
      <c r="G421" s="39"/>
      <c r="H421" s="627">
        <v>0</v>
      </c>
      <c r="I421" s="636"/>
      <c r="J421" s="627"/>
      <c r="K421" s="626">
        <v>0</v>
      </c>
      <c r="L421" s="423">
        <v>412</v>
      </c>
    </row>
    <row r="422" spans="1:12">
      <c r="A422" s="423">
        <v>413</v>
      </c>
      <c r="B422" s="145"/>
      <c r="C422" s="145"/>
      <c r="D422" s="887" t="s">
        <v>75</v>
      </c>
      <c r="E422" s="627"/>
      <c r="F422" s="112"/>
      <c r="G422" s="39"/>
      <c r="H422" s="627">
        <v>0</v>
      </c>
      <c r="I422" s="636"/>
      <c r="J422" s="627"/>
      <c r="K422" s="626">
        <v>0</v>
      </c>
      <c r="L422" s="423">
        <v>413</v>
      </c>
    </row>
    <row r="423" spans="1:12">
      <c r="A423" s="423">
        <v>414</v>
      </c>
      <c r="B423" s="145"/>
      <c r="C423" s="145"/>
      <c r="D423" s="1024"/>
      <c r="E423" s="627"/>
      <c r="F423" s="112"/>
      <c r="G423" s="39"/>
      <c r="H423" s="627">
        <v>0</v>
      </c>
      <c r="I423" s="636"/>
      <c r="J423" s="627"/>
      <c r="K423" s="626">
        <v>0</v>
      </c>
      <c r="L423" s="423">
        <v>414</v>
      </c>
    </row>
    <row r="424" spans="1:12">
      <c r="A424" s="423">
        <v>415</v>
      </c>
      <c r="B424" s="145"/>
      <c r="C424" s="145"/>
      <c r="D424" s="887" t="s">
        <v>63</v>
      </c>
      <c r="E424" s="627"/>
      <c r="F424" s="112"/>
      <c r="G424" s="39"/>
      <c r="H424" s="627">
        <v>0</v>
      </c>
      <c r="I424" s="636"/>
      <c r="J424" s="627"/>
      <c r="K424" s="626">
        <v>0</v>
      </c>
      <c r="L424" s="423">
        <v>415</v>
      </c>
    </row>
    <row r="425" spans="1:12">
      <c r="A425" s="423">
        <v>416</v>
      </c>
      <c r="B425" s="145"/>
      <c r="C425" s="145"/>
      <c r="E425" s="627"/>
      <c r="F425" s="110"/>
      <c r="G425" s="57"/>
      <c r="H425" s="627">
        <v>0</v>
      </c>
      <c r="I425" s="681"/>
      <c r="J425" s="679"/>
      <c r="K425" s="626">
        <v>0</v>
      </c>
      <c r="L425" s="423">
        <v>416</v>
      </c>
    </row>
    <row r="426" spans="1:12">
      <c r="A426" s="423">
        <v>417</v>
      </c>
      <c r="B426" s="145"/>
      <c r="C426" s="145"/>
      <c r="D426" s="1029" t="s">
        <v>40</v>
      </c>
      <c r="E426" s="627"/>
      <c r="F426" s="488">
        <v>0</v>
      </c>
      <c r="G426" s="55">
        <v>0</v>
      </c>
      <c r="H426" s="676">
        <v>0</v>
      </c>
      <c r="I426" s="677">
        <v>0</v>
      </c>
      <c r="J426" s="676">
        <v>0</v>
      </c>
      <c r="K426" s="675">
        <v>0</v>
      </c>
      <c r="L426" s="423">
        <v>417</v>
      </c>
    </row>
    <row r="427" spans="1:12" ht="15.6" thickBot="1">
      <c r="A427" s="423">
        <v>418</v>
      </c>
      <c r="B427" s="674"/>
      <c r="C427" s="674"/>
      <c r="D427" s="1030" t="s">
        <v>168</v>
      </c>
      <c r="E427" s="623"/>
      <c r="F427" s="672">
        <v>15416200</v>
      </c>
      <c r="G427" s="671"/>
      <c r="H427" s="669">
        <v>15416200</v>
      </c>
      <c r="I427" s="670">
        <v>2701146</v>
      </c>
      <c r="J427" s="669">
        <v>267000</v>
      </c>
      <c r="K427" s="668">
        <v>18384346</v>
      </c>
      <c r="L427" s="423">
        <v>418</v>
      </c>
    </row>
    <row r="428" spans="1:12" ht="15.6" thickTop="1">
      <c r="A428" s="423">
        <v>419</v>
      </c>
      <c r="B428" s="145"/>
      <c r="C428" s="145"/>
      <c r="D428" s="1027"/>
      <c r="E428" s="627"/>
      <c r="F428" s="425"/>
      <c r="G428" s="26"/>
      <c r="H428" s="627">
        <v>0</v>
      </c>
      <c r="I428" s="683"/>
      <c r="J428" s="655"/>
      <c r="K428" s="682">
        <v>0</v>
      </c>
      <c r="L428" s="423">
        <v>419</v>
      </c>
    </row>
    <row r="429" spans="1:12">
      <c r="A429" s="423">
        <v>420</v>
      </c>
      <c r="B429" s="145" t="s">
        <v>169</v>
      </c>
      <c r="C429" s="145">
        <v>28</v>
      </c>
      <c r="D429" s="1012" t="s">
        <v>170</v>
      </c>
      <c r="E429" s="627">
        <v>4366187</v>
      </c>
      <c r="F429" s="133"/>
      <c r="G429" s="28"/>
      <c r="H429" s="627">
        <v>4366187</v>
      </c>
      <c r="I429" s="636">
        <v>1335641</v>
      </c>
      <c r="J429" s="627">
        <v>148707</v>
      </c>
      <c r="K429" s="626">
        <v>5850535</v>
      </c>
      <c r="L429" s="423">
        <v>420</v>
      </c>
    </row>
    <row r="430" spans="1:12">
      <c r="A430" s="423">
        <v>421</v>
      </c>
      <c r="B430" s="145"/>
      <c r="C430" s="145"/>
      <c r="D430" s="888" t="s">
        <v>91</v>
      </c>
      <c r="E430" s="627"/>
      <c r="F430" s="133"/>
      <c r="G430" s="28"/>
      <c r="H430" s="627">
        <v>0</v>
      </c>
      <c r="I430" s="636"/>
      <c r="J430" s="627"/>
      <c r="K430" s="626">
        <v>0</v>
      </c>
      <c r="L430" s="423">
        <v>421</v>
      </c>
    </row>
    <row r="431" spans="1:12">
      <c r="A431" s="423">
        <v>422</v>
      </c>
      <c r="B431" s="145"/>
      <c r="C431" s="145"/>
      <c r="D431" s="1012"/>
      <c r="E431" s="627"/>
      <c r="F431" s="133"/>
      <c r="G431" s="28"/>
      <c r="H431" s="627">
        <v>0</v>
      </c>
      <c r="I431" s="636"/>
      <c r="J431" s="627"/>
      <c r="K431" s="626">
        <v>0</v>
      </c>
      <c r="L431" s="423">
        <v>422</v>
      </c>
    </row>
    <row r="432" spans="1:12">
      <c r="A432" s="423">
        <v>423</v>
      </c>
      <c r="B432" s="145"/>
      <c r="C432" s="145"/>
      <c r="D432" s="887" t="s">
        <v>75</v>
      </c>
      <c r="E432" s="627"/>
      <c r="F432" s="133"/>
      <c r="G432" s="28"/>
      <c r="H432" s="627">
        <v>0</v>
      </c>
      <c r="I432" s="636"/>
      <c r="J432" s="627"/>
      <c r="K432" s="626">
        <v>0</v>
      </c>
      <c r="L432" s="423">
        <v>423</v>
      </c>
    </row>
    <row r="433" spans="1:12">
      <c r="A433" s="423">
        <v>424</v>
      </c>
      <c r="B433" s="145"/>
      <c r="C433" s="145"/>
      <c r="D433" s="1024"/>
      <c r="E433" s="627"/>
      <c r="F433" s="133"/>
      <c r="G433" s="28"/>
      <c r="H433" s="627">
        <v>0</v>
      </c>
      <c r="I433" s="636"/>
      <c r="J433" s="627"/>
      <c r="K433" s="626">
        <v>0</v>
      </c>
      <c r="L433" s="423">
        <v>424</v>
      </c>
    </row>
    <row r="434" spans="1:12">
      <c r="A434" s="423">
        <v>425</v>
      </c>
      <c r="B434" s="145"/>
      <c r="C434" s="145"/>
      <c r="D434" s="887" t="s">
        <v>63</v>
      </c>
      <c r="E434" s="627"/>
      <c r="F434" s="133"/>
      <c r="G434" s="28"/>
      <c r="H434" s="627">
        <v>0</v>
      </c>
      <c r="I434" s="636"/>
      <c r="J434" s="627"/>
      <c r="K434" s="626">
        <v>0</v>
      </c>
      <c r="L434" s="423">
        <v>425</v>
      </c>
    </row>
    <row r="435" spans="1:12">
      <c r="A435" s="423">
        <v>426</v>
      </c>
      <c r="B435" s="145"/>
      <c r="C435" s="145"/>
      <c r="D435" s="889"/>
      <c r="E435" s="627"/>
      <c r="F435" s="112"/>
      <c r="G435" s="39"/>
      <c r="H435" s="627">
        <v>0</v>
      </c>
      <c r="I435" s="636"/>
      <c r="J435" s="627"/>
      <c r="K435" s="626">
        <v>0</v>
      </c>
      <c r="L435" s="423">
        <v>426</v>
      </c>
    </row>
    <row r="436" spans="1:12">
      <c r="A436" s="423">
        <v>427</v>
      </c>
      <c r="B436" s="145"/>
      <c r="C436" s="145"/>
      <c r="D436" s="1029" t="s">
        <v>40</v>
      </c>
      <c r="E436" s="627"/>
      <c r="F436" s="281">
        <v>0</v>
      </c>
      <c r="G436" s="36">
        <v>0</v>
      </c>
      <c r="H436" s="676">
        <v>0</v>
      </c>
      <c r="I436" s="677">
        <v>0</v>
      </c>
      <c r="J436" s="676">
        <v>0</v>
      </c>
      <c r="K436" s="675">
        <v>0</v>
      </c>
      <c r="L436" s="423">
        <v>427</v>
      </c>
    </row>
    <row r="437" spans="1:12" ht="15.6" thickBot="1">
      <c r="A437" s="423">
        <v>428</v>
      </c>
      <c r="B437" s="674"/>
      <c r="C437" s="674"/>
      <c r="D437" s="1030" t="s">
        <v>171</v>
      </c>
      <c r="E437" s="623"/>
      <c r="F437" s="672">
        <v>4366187</v>
      </c>
      <c r="G437" s="630"/>
      <c r="H437" s="669">
        <v>4366187</v>
      </c>
      <c r="I437" s="670">
        <v>1335641</v>
      </c>
      <c r="J437" s="669">
        <v>148707</v>
      </c>
      <c r="K437" s="668">
        <v>5850535</v>
      </c>
      <c r="L437" s="423">
        <v>428</v>
      </c>
    </row>
    <row r="438" spans="1:12" ht="15.6" thickTop="1">
      <c r="A438" s="423">
        <v>429</v>
      </c>
      <c r="B438" s="145"/>
      <c r="C438" s="145"/>
      <c r="D438" s="1027"/>
      <c r="E438" s="627"/>
      <c r="F438" s="425"/>
      <c r="G438" s="26"/>
      <c r="H438" s="627">
        <v>0</v>
      </c>
      <c r="I438" s="683"/>
      <c r="J438" s="655"/>
      <c r="K438" s="682">
        <v>0</v>
      </c>
      <c r="L438" s="423">
        <v>429</v>
      </c>
    </row>
    <row r="439" spans="1:12">
      <c r="A439" s="423">
        <v>430</v>
      </c>
      <c r="B439" s="145" t="s">
        <v>172</v>
      </c>
      <c r="C439" s="145">
        <v>29</v>
      </c>
      <c r="D439" s="1012" t="s">
        <v>173</v>
      </c>
      <c r="E439" s="627">
        <v>3942954</v>
      </c>
      <c r="F439" s="133"/>
      <c r="H439" s="627">
        <v>3942954</v>
      </c>
      <c r="I439" s="636"/>
      <c r="J439" s="627">
        <v>3100000</v>
      </c>
      <c r="K439" s="626">
        <v>7042954</v>
      </c>
      <c r="L439" s="423">
        <v>430</v>
      </c>
    </row>
    <row r="440" spans="1:12">
      <c r="A440" s="423">
        <v>431</v>
      </c>
      <c r="B440" s="145"/>
      <c r="C440" s="145"/>
      <c r="D440" s="888" t="s">
        <v>91</v>
      </c>
      <c r="E440" s="627"/>
      <c r="F440" s="133"/>
      <c r="H440" s="627">
        <v>0</v>
      </c>
      <c r="I440" s="636"/>
      <c r="J440" s="627"/>
      <c r="K440" s="626">
        <v>0</v>
      </c>
      <c r="L440" s="423">
        <v>431</v>
      </c>
    </row>
    <row r="441" spans="1:12">
      <c r="A441" s="423">
        <v>432</v>
      </c>
      <c r="B441" s="145"/>
      <c r="C441" s="145"/>
      <c r="D441" s="1012"/>
      <c r="E441" s="627"/>
      <c r="F441" s="133"/>
      <c r="G441" s="28"/>
      <c r="H441" s="627">
        <v>0</v>
      </c>
      <c r="I441" s="636"/>
      <c r="J441" s="627"/>
      <c r="K441" s="626">
        <v>0</v>
      </c>
      <c r="L441" s="423">
        <v>432</v>
      </c>
    </row>
    <row r="442" spans="1:12">
      <c r="A442" s="423">
        <v>433</v>
      </c>
      <c r="B442" s="145"/>
      <c r="C442" s="145"/>
      <c r="D442" s="887" t="s">
        <v>75</v>
      </c>
      <c r="E442" s="627"/>
      <c r="F442" s="133"/>
      <c r="G442" s="28"/>
      <c r="H442" s="627">
        <v>0</v>
      </c>
      <c r="I442" s="636"/>
      <c r="J442" s="627"/>
      <c r="K442" s="626">
        <v>0</v>
      </c>
      <c r="L442" s="423">
        <v>433</v>
      </c>
    </row>
    <row r="443" spans="1:12">
      <c r="A443" s="423">
        <v>434</v>
      </c>
      <c r="B443" s="145"/>
      <c r="C443" s="145"/>
      <c r="D443" s="1024"/>
      <c r="E443" s="627"/>
      <c r="F443" s="133"/>
      <c r="G443" s="28"/>
      <c r="H443" s="627">
        <v>0</v>
      </c>
      <c r="I443" s="636"/>
      <c r="J443" s="627"/>
      <c r="K443" s="626">
        <v>0</v>
      </c>
      <c r="L443" s="423">
        <v>434</v>
      </c>
    </row>
    <row r="444" spans="1:12">
      <c r="A444" s="423">
        <v>435</v>
      </c>
      <c r="B444" s="145"/>
      <c r="C444" s="145"/>
      <c r="D444" s="887" t="s">
        <v>63</v>
      </c>
      <c r="E444" s="627"/>
      <c r="F444" s="133"/>
      <c r="G444" s="28"/>
      <c r="H444" s="627">
        <v>0</v>
      </c>
      <c r="I444" s="636"/>
      <c r="J444" s="627"/>
      <c r="K444" s="626">
        <v>0</v>
      </c>
      <c r="L444" s="423">
        <v>435</v>
      </c>
    </row>
    <row r="445" spans="1:12">
      <c r="A445" s="423">
        <v>436</v>
      </c>
      <c r="B445" s="145"/>
      <c r="C445" s="145"/>
      <c r="D445" s="889"/>
      <c r="E445" s="627"/>
      <c r="F445" s="133"/>
      <c r="H445" s="627">
        <v>0</v>
      </c>
      <c r="I445" s="636"/>
      <c r="J445" s="627"/>
      <c r="K445" s="626">
        <v>0</v>
      </c>
      <c r="L445" s="423">
        <v>436</v>
      </c>
    </row>
    <row r="446" spans="1:12">
      <c r="A446" s="423">
        <v>437</v>
      </c>
      <c r="B446" s="145"/>
      <c r="C446" s="145"/>
      <c r="D446" s="889" t="s">
        <v>40</v>
      </c>
      <c r="E446" s="627"/>
      <c r="F446" s="488">
        <v>0</v>
      </c>
      <c r="G446" s="55">
        <v>0</v>
      </c>
      <c r="H446" s="676">
        <v>0</v>
      </c>
      <c r="I446" s="677">
        <v>0</v>
      </c>
      <c r="J446" s="676">
        <v>0</v>
      </c>
      <c r="K446" s="675">
        <v>0</v>
      </c>
      <c r="L446" s="423">
        <v>437</v>
      </c>
    </row>
    <row r="447" spans="1:12" ht="15.6" thickBot="1">
      <c r="A447" s="423">
        <v>438</v>
      </c>
      <c r="B447" s="674"/>
      <c r="C447" s="674"/>
      <c r="D447" s="1030" t="s">
        <v>174</v>
      </c>
      <c r="E447" s="623"/>
      <c r="F447" s="672">
        <v>3942954</v>
      </c>
      <c r="G447" s="671"/>
      <c r="H447" s="669">
        <v>3942954</v>
      </c>
      <c r="I447" s="670">
        <v>0</v>
      </c>
      <c r="J447" s="669">
        <v>3100000</v>
      </c>
      <c r="K447" s="668">
        <v>7042954</v>
      </c>
      <c r="L447" s="423">
        <v>438</v>
      </c>
    </row>
    <row r="448" spans="1:12" ht="15.6" thickTop="1">
      <c r="A448" s="423">
        <v>439</v>
      </c>
      <c r="B448" s="145"/>
      <c r="C448" s="145"/>
      <c r="D448" s="1012"/>
      <c r="E448" s="627"/>
      <c r="F448" s="636"/>
      <c r="H448" s="627"/>
      <c r="I448" s="636"/>
      <c r="J448" s="627"/>
      <c r="K448" s="626">
        <v>0</v>
      </c>
      <c r="L448" s="423">
        <v>439</v>
      </c>
    </row>
    <row r="449" spans="1:12">
      <c r="A449" s="423">
        <v>440</v>
      </c>
      <c r="B449" s="145" t="s">
        <v>394</v>
      </c>
      <c r="C449" s="145">
        <v>30</v>
      </c>
      <c r="D449" s="1012" t="s">
        <v>395</v>
      </c>
      <c r="E449" s="627">
        <v>936763</v>
      </c>
      <c r="F449" s="636"/>
      <c r="H449" s="627">
        <v>936763</v>
      </c>
      <c r="I449" s="636"/>
      <c r="J449" s="627">
        <v>419252</v>
      </c>
      <c r="K449" s="626">
        <v>1356015</v>
      </c>
      <c r="L449" s="423">
        <v>440</v>
      </c>
    </row>
    <row r="450" spans="1:12">
      <c r="A450" s="423">
        <v>441</v>
      </c>
      <c r="B450" s="145"/>
      <c r="C450" s="145"/>
      <c r="D450" s="888" t="s">
        <v>434</v>
      </c>
      <c r="E450" s="627"/>
      <c r="F450" s="636"/>
      <c r="H450" s="627">
        <v>0</v>
      </c>
      <c r="I450" s="636"/>
      <c r="J450" s="627"/>
      <c r="K450" s="626">
        <v>0</v>
      </c>
      <c r="L450" s="423">
        <v>441</v>
      </c>
    </row>
    <row r="451" spans="1:12">
      <c r="A451" s="423">
        <v>442</v>
      </c>
      <c r="B451" s="145"/>
      <c r="C451" s="145"/>
      <c r="D451" s="1012"/>
      <c r="E451" s="627"/>
      <c r="F451" s="636"/>
      <c r="H451" s="627">
        <v>0</v>
      </c>
      <c r="I451" s="636"/>
      <c r="J451" s="627"/>
      <c r="K451" s="626">
        <v>0</v>
      </c>
      <c r="L451" s="423">
        <v>442</v>
      </c>
    </row>
    <row r="452" spans="1:12">
      <c r="A452" s="423">
        <v>443</v>
      </c>
      <c r="B452" s="145"/>
      <c r="C452" s="145"/>
      <c r="D452" s="889" t="s">
        <v>40</v>
      </c>
      <c r="E452" s="627"/>
      <c r="F452" s="677">
        <v>0</v>
      </c>
      <c r="G452" s="678">
        <v>0</v>
      </c>
      <c r="H452" s="676">
        <v>0</v>
      </c>
      <c r="I452" s="677">
        <v>0</v>
      </c>
      <c r="J452" s="676">
        <v>0</v>
      </c>
      <c r="K452" s="675">
        <v>0</v>
      </c>
      <c r="L452" s="423">
        <v>443</v>
      </c>
    </row>
    <row r="453" spans="1:12" ht="15.6" thickBot="1">
      <c r="A453" s="423">
        <v>444</v>
      </c>
      <c r="B453" s="674"/>
      <c r="C453" s="674"/>
      <c r="D453" s="1030" t="s">
        <v>396</v>
      </c>
      <c r="E453" s="623"/>
      <c r="F453" s="672">
        <v>936763</v>
      </c>
      <c r="G453" s="712"/>
      <c r="H453" s="669">
        <v>936763</v>
      </c>
      <c r="I453" s="670">
        <v>0</v>
      </c>
      <c r="J453" s="669">
        <v>419252</v>
      </c>
      <c r="K453" s="668">
        <v>1356015</v>
      </c>
      <c r="L453" s="423">
        <v>444</v>
      </c>
    </row>
    <row r="454" spans="1:12" ht="15.6" thickTop="1">
      <c r="A454" s="423">
        <v>445</v>
      </c>
      <c r="B454" s="145"/>
      <c r="C454" s="145"/>
      <c r="D454" s="1012"/>
      <c r="E454" s="627"/>
      <c r="F454" s="425"/>
      <c r="G454" s="26"/>
      <c r="H454" s="627"/>
      <c r="I454" s="683"/>
      <c r="J454" s="655"/>
      <c r="K454" s="682">
        <v>0</v>
      </c>
      <c r="L454" s="423">
        <v>445</v>
      </c>
    </row>
    <row r="455" spans="1:12">
      <c r="A455" s="423">
        <v>446</v>
      </c>
      <c r="B455" s="145" t="s">
        <v>175</v>
      </c>
      <c r="C455" s="145">
        <v>32</v>
      </c>
      <c r="D455" s="1012" t="s">
        <v>176</v>
      </c>
      <c r="E455" s="627">
        <v>17058843</v>
      </c>
      <c r="F455" s="133"/>
      <c r="H455" s="627">
        <v>17058843</v>
      </c>
      <c r="I455" s="636">
        <v>122342107</v>
      </c>
      <c r="J455" s="627">
        <v>35340201</v>
      </c>
      <c r="K455" s="626">
        <v>174741151</v>
      </c>
      <c r="L455" s="423">
        <v>446</v>
      </c>
    </row>
    <row r="456" spans="1:12">
      <c r="A456" s="423">
        <v>447</v>
      </c>
      <c r="B456" s="145"/>
      <c r="C456" s="145"/>
      <c r="D456" s="888" t="s">
        <v>91</v>
      </c>
      <c r="E456" s="627"/>
      <c r="F456" s="133"/>
      <c r="H456" s="627">
        <v>0</v>
      </c>
      <c r="I456" s="636"/>
      <c r="J456" s="627"/>
      <c r="K456" s="626">
        <v>0</v>
      </c>
      <c r="L456" s="423">
        <v>447</v>
      </c>
    </row>
    <row r="457" spans="1:12">
      <c r="A457" s="423">
        <v>448</v>
      </c>
      <c r="B457" s="145"/>
      <c r="C457" s="145"/>
      <c r="D457" s="1012"/>
      <c r="E457" s="627"/>
      <c r="F457" s="133"/>
      <c r="G457" s="39"/>
      <c r="H457" s="627">
        <v>0</v>
      </c>
      <c r="I457" s="636"/>
      <c r="J457" s="627"/>
      <c r="K457" s="626">
        <v>0</v>
      </c>
      <c r="L457" s="423">
        <v>448</v>
      </c>
    </row>
    <row r="458" spans="1:12">
      <c r="A458" s="423">
        <v>449</v>
      </c>
      <c r="B458" s="145"/>
      <c r="C458" s="145"/>
      <c r="D458" s="887" t="s">
        <v>75</v>
      </c>
      <c r="E458" s="627"/>
      <c r="F458" s="112"/>
      <c r="G458" s="39"/>
      <c r="H458" s="627">
        <v>0</v>
      </c>
      <c r="I458" s="636"/>
      <c r="J458" s="627"/>
      <c r="K458" s="626">
        <v>0</v>
      </c>
      <c r="L458" s="423">
        <v>449</v>
      </c>
    </row>
    <row r="459" spans="1:12">
      <c r="A459" s="423">
        <v>450</v>
      </c>
      <c r="B459" s="145"/>
      <c r="C459" s="145"/>
      <c r="D459" s="1024"/>
      <c r="E459" s="627"/>
      <c r="F459" s="112"/>
      <c r="G459" s="39"/>
      <c r="H459" s="627">
        <v>0</v>
      </c>
      <c r="I459" s="636"/>
      <c r="J459" s="627"/>
      <c r="K459" s="626">
        <v>0</v>
      </c>
      <c r="L459" s="423">
        <v>450</v>
      </c>
    </row>
    <row r="460" spans="1:12">
      <c r="A460" s="423">
        <v>451</v>
      </c>
      <c r="B460" s="145"/>
      <c r="C460" s="145"/>
      <c r="D460" s="887" t="s">
        <v>63</v>
      </c>
      <c r="E460" s="627"/>
      <c r="F460" s="112"/>
      <c r="G460" s="39"/>
      <c r="H460" s="627">
        <v>0</v>
      </c>
      <c r="I460" s="636"/>
      <c r="J460" s="627"/>
      <c r="K460" s="626">
        <v>0</v>
      </c>
      <c r="L460" s="423">
        <v>451</v>
      </c>
    </row>
    <row r="461" spans="1:12">
      <c r="A461" s="423">
        <v>452</v>
      </c>
      <c r="B461" s="145"/>
      <c r="C461" s="145"/>
      <c r="D461" s="889"/>
      <c r="E461" s="627"/>
      <c r="F461" s="112"/>
      <c r="G461" s="39"/>
      <c r="H461" s="627">
        <v>0</v>
      </c>
      <c r="I461" s="636"/>
      <c r="J461" s="627"/>
      <c r="K461" s="626">
        <v>0</v>
      </c>
      <c r="L461" s="423">
        <v>452</v>
      </c>
    </row>
    <row r="462" spans="1:12">
      <c r="A462" s="423">
        <v>453</v>
      </c>
      <c r="B462" s="145"/>
      <c r="C462" s="145"/>
      <c r="D462" s="1029" t="s">
        <v>40</v>
      </c>
      <c r="E462" s="627"/>
      <c r="F462" s="488">
        <v>0</v>
      </c>
      <c r="G462" s="55">
        <v>0</v>
      </c>
      <c r="H462" s="676">
        <v>0</v>
      </c>
      <c r="I462" s="677">
        <v>0</v>
      </c>
      <c r="J462" s="676">
        <v>0</v>
      </c>
      <c r="K462" s="675">
        <v>0</v>
      </c>
      <c r="L462" s="423">
        <v>453</v>
      </c>
    </row>
    <row r="463" spans="1:12" ht="15.6" thickBot="1">
      <c r="A463" s="423">
        <v>454</v>
      </c>
      <c r="B463" s="674"/>
      <c r="C463" s="674"/>
      <c r="D463" s="1030" t="s">
        <v>177</v>
      </c>
      <c r="E463" s="623"/>
      <c r="F463" s="672">
        <v>17058843</v>
      </c>
      <c r="G463" s="671"/>
      <c r="H463" s="669">
        <v>17058843</v>
      </c>
      <c r="I463" s="670">
        <v>122342107</v>
      </c>
      <c r="J463" s="669">
        <v>35340201</v>
      </c>
      <c r="K463" s="668">
        <v>174741151</v>
      </c>
      <c r="L463" s="423">
        <v>454</v>
      </c>
    </row>
    <row r="464" spans="1:12" ht="15.6" thickTop="1">
      <c r="A464" s="423">
        <v>455</v>
      </c>
      <c r="B464" s="145"/>
      <c r="C464" s="145"/>
      <c r="D464" s="1027"/>
      <c r="E464" s="655"/>
      <c r="F464" s="425"/>
      <c r="G464" s="26"/>
      <c r="H464" s="627">
        <v>0</v>
      </c>
      <c r="I464" s="683"/>
      <c r="J464" s="655"/>
      <c r="K464" s="682">
        <v>0</v>
      </c>
      <c r="L464" s="423">
        <v>455</v>
      </c>
    </row>
    <row r="465" spans="1:12">
      <c r="A465" s="423">
        <v>456</v>
      </c>
      <c r="B465" s="145" t="s">
        <v>178</v>
      </c>
      <c r="C465" s="145">
        <v>33</v>
      </c>
      <c r="D465" s="1012" t="s">
        <v>179</v>
      </c>
      <c r="E465" s="627">
        <v>1416223137</v>
      </c>
      <c r="F465" s="133"/>
      <c r="H465" s="627">
        <v>1416223137</v>
      </c>
      <c r="I465" s="1009">
        <v>5339173028</v>
      </c>
      <c r="J465" s="627">
        <v>990481944</v>
      </c>
      <c r="K465" s="626">
        <v>7745878109</v>
      </c>
      <c r="L465" s="423">
        <v>456</v>
      </c>
    </row>
    <row r="466" spans="1:12">
      <c r="A466" s="423">
        <v>457</v>
      </c>
      <c r="B466" s="145"/>
      <c r="C466" s="145"/>
      <c r="D466" s="888" t="s">
        <v>91</v>
      </c>
      <c r="E466" s="627"/>
      <c r="F466" s="133"/>
      <c r="H466" s="627">
        <v>0</v>
      </c>
      <c r="I466" s="636"/>
      <c r="J466" s="627"/>
      <c r="K466" s="626">
        <v>0</v>
      </c>
      <c r="L466" s="423">
        <v>457</v>
      </c>
    </row>
    <row r="467" spans="1:12">
      <c r="A467" s="423">
        <v>458</v>
      </c>
      <c r="B467" s="145"/>
      <c r="C467" s="145"/>
      <c r="D467" s="1012"/>
      <c r="E467" s="627"/>
      <c r="F467" s="133"/>
      <c r="H467" s="627">
        <v>0</v>
      </c>
      <c r="I467" s="636"/>
      <c r="J467" s="627"/>
      <c r="K467" s="626">
        <v>0</v>
      </c>
      <c r="L467" s="423">
        <v>458</v>
      </c>
    </row>
    <row r="468" spans="1:12">
      <c r="A468" s="423">
        <v>459</v>
      </c>
      <c r="B468" s="145"/>
      <c r="C468" s="145"/>
      <c r="D468" s="887" t="s">
        <v>75</v>
      </c>
      <c r="E468" s="627"/>
      <c r="F468" s="133"/>
      <c r="H468" s="627">
        <v>0</v>
      </c>
      <c r="I468" s="636"/>
      <c r="J468" s="627"/>
      <c r="K468" s="626">
        <v>0</v>
      </c>
      <c r="L468" s="423">
        <v>459</v>
      </c>
    </row>
    <row r="469" spans="1:12">
      <c r="A469" s="423">
        <v>460</v>
      </c>
      <c r="B469" s="145"/>
      <c r="C469" s="145"/>
      <c r="D469" s="1024"/>
      <c r="E469" s="627"/>
      <c r="F469" s="133"/>
      <c r="H469" s="627">
        <v>0</v>
      </c>
      <c r="I469" s="636"/>
      <c r="J469" s="627"/>
      <c r="K469" s="626">
        <v>0</v>
      </c>
      <c r="L469" s="423">
        <v>460</v>
      </c>
    </row>
    <row r="470" spans="1:12">
      <c r="A470" s="423">
        <v>461</v>
      </c>
      <c r="B470" s="145"/>
      <c r="C470" s="145"/>
      <c r="D470" s="887" t="s">
        <v>63</v>
      </c>
      <c r="E470" s="627"/>
      <c r="F470" s="133"/>
      <c r="H470" s="627">
        <v>0</v>
      </c>
      <c r="I470" s="636"/>
      <c r="J470" s="627"/>
      <c r="K470" s="626">
        <v>0</v>
      </c>
      <c r="L470" s="423">
        <v>461</v>
      </c>
    </row>
    <row r="471" spans="1:12">
      <c r="A471" s="423">
        <v>462</v>
      </c>
      <c r="B471" s="145"/>
      <c r="C471" s="145"/>
      <c r="D471" s="889"/>
      <c r="E471" s="627"/>
      <c r="F471" s="133"/>
      <c r="G471" s="28"/>
      <c r="H471" s="627">
        <v>0</v>
      </c>
      <c r="I471" s="636"/>
      <c r="J471" s="627"/>
      <c r="K471" s="626">
        <v>0</v>
      </c>
      <c r="L471" s="423">
        <v>462</v>
      </c>
    </row>
    <row r="472" spans="1:12">
      <c r="A472" s="423">
        <v>463</v>
      </c>
      <c r="B472" s="145"/>
      <c r="C472" s="145"/>
      <c r="D472" s="1029" t="s">
        <v>40</v>
      </c>
      <c r="E472" s="679"/>
      <c r="F472" s="488">
        <v>0</v>
      </c>
      <c r="G472" s="55">
        <v>0</v>
      </c>
      <c r="H472" s="676">
        <v>0</v>
      </c>
      <c r="I472" s="677">
        <v>0</v>
      </c>
      <c r="J472" s="676">
        <v>0</v>
      </c>
      <c r="K472" s="675">
        <v>0</v>
      </c>
      <c r="L472" s="423">
        <v>463</v>
      </c>
    </row>
    <row r="473" spans="1:12" ht="15.6" thickBot="1">
      <c r="A473" s="423">
        <v>464</v>
      </c>
      <c r="B473" s="674"/>
      <c r="C473" s="674"/>
      <c r="D473" s="1030" t="s">
        <v>180</v>
      </c>
      <c r="E473" s="623"/>
      <c r="F473" s="672">
        <v>1416223137</v>
      </c>
      <c r="G473" s="671"/>
      <c r="H473" s="669">
        <v>1416223137</v>
      </c>
      <c r="I473" s="670">
        <v>5339173028</v>
      </c>
      <c r="J473" s="669">
        <v>990481944</v>
      </c>
      <c r="K473" s="668">
        <v>7745878109</v>
      </c>
      <c r="L473" s="423">
        <v>464</v>
      </c>
    </row>
    <row r="474" spans="1:12" ht="15.6" thickTop="1">
      <c r="A474" s="423">
        <v>465</v>
      </c>
      <c r="B474" s="145"/>
      <c r="C474" s="145"/>
      <c r="D474" s="1027"/>
      <c r="E474" s="655"/>
      <c r="F474" s="425"/>
      <c r="G474" s="26"/>
      <c r="H474" s="627">
        <v>0</v>
      </c>
      <c r="I474" s="683"/>
      <c r="J474" s="655"/>
      <c r="K474" s="682">
        <v>0</v>
      </c>
      <c r="L474" s="423">
        <v>465</v>
      </c>
    </row>
    <row r="475" spans="1:12">
      <c r="A475" s="423">
        <v>466</v>
      </c>
      <c r="B475" s="145" t="s">
        <v>181</v>
      </c>
      <c r="C475" s="145">
        <v>34</v>
      </c>
      <c r="D475" s="1012" t="s">
        <v>182</v>
      </c>
      <c r="E475" s="627">
        <v>145115520</v>
      </c>
      <c r="F475" s="133"/>
      <c r="H475" s="627">
        <v>145115520</v>
      </c>
      <c r="I475" s="636">
        <v>286140200</v>
      </c>
      <c r="J475" s="627">
        <v>220899732</v>
      </c>
      <c r="K475" s="626">
        <v>652155452</v>
      </c>
      <c r="L475" s="423">
        <v>466</v>
      </c>
    </row>
    <row r="476" spans="1:12">
      <c r="A476" s="423">
        <v>467</v>
      </c>
      <c r="B476" s="145"/>
      <c r="C476" s="145"/>
      <c r="D476" s="888" t="s">
        <v>91</v>
      </c>
      <c r="E476" s="627"/>
      <c r="F476" s="133"/>
      <c r="H476" s="627">
        <v>0</v>
      </c>
      <c r="I476" s="636"/>
      <c r="J476" s="627"/>
      <c r="K476" s="626">
        <v>0</v>
      </c>
      <c r="L476" s="423">
        <v>467</v>
      </c>
    </row>
    <row r="477" spans="1:12">
      <c r="A477" s="423">
        <v>468</v>
      </c>
      <c r="B477" s="145"/>
      <c r="C477" s="145"/>
      <c r="D477" s="1012"/>
      <c r="E477" s="627"/>
      <c r="F477" s="133"/>
      <c r="H477" s="627">
        <v>0</v>
      </c>
      <c r="I477" s="636"/>
      <c r="J477" s="627"/>
      <c r="K477" s="626">
        <v>0</v>
      </c>
      <c r="L477" s="423">
        <v>468</v>
      </c>
    </row>
    <row r="478" spans="1:12">
      <c r="A478" s="423">
        <v>469</v>
      </c>
      <c r="B478" s="145"/>
      <c r="C478" s="145"/>
      <c r="D478" s="887" t="s">
        <v>75</v>
      </c>
      <c r="E478" s="627"/>
      <c r="F478" s="133"/>
      <c r="H478" s="627">
        <v>0</v>
      </c>
      <c r="I478" s="636"/>
      <c r="J478" s="627"/>
      <c r="K478" s="626">
        <v>0</v>
      </c>
      <c r="L478" s="423">
        <v>469</v>
      </c>
    </row>
    <row r="479" spans="1:12">
      <c r="A479" s="423">
        <v>470</v>
      </c>
      <c r="B479" s="145"/>
      <c r="C479" s="145"/>
      <c r="D479" s="1024"/>
      <c r="E479" s="627"/>
      <c r="F479" s="133"/>
      <c r="G479" s="28"/>
      <c r="H479" s="627">
        <v>0</v>
      </c>
      <c r="I479" s="636"/>
      <c r="J479" s="627"/>
      <c r="K479" s="626">
        <v>0</v>
      </c>
      <c r="L479" s="423">
        <v>470</v>
      </c>
    </row>
    <row r="480" spans="1:12">
      <c r="A480" s="423">
        <v>471</v>
      </c>
      <c r="B480" s="145"/>
      <c r="C480" s="145"/>
      <c r="D480" s="887" t="s">
        <v>63</v>
      </c>
      <c r="E480" s="627"/>
      <c r="F480" s="133"/>
      <c r="G480" s="28"/>
      <c r="H480" s="627">
        <v>0</v>
      </c>
      <c r="I480" s="636"/>
      <c r="J480" s="627"/>
      <c r="K480" s="626">
        <v>0</v>
      </c>
      <c r="L480" s="423">
        <v>471</v>
      </c>
    </row>
    <row r="481" spans="1:12">
      <c r="A481" s="423">
        <v>472</v>
      </c>
      <c r="B481" s="145"/>
      <c r="C481" s="145"/>
      <c r="D481" s="889"/>
      <c r="E481" s="627"/>
      <c r="F481" s="133"/>
      <c r="G481" s="28"/>
      <c r="H481" s="627">
        <v>0</v>
      </c>
      <c r="I481" s="636"/>
      <c r="J481" s="627"/>
      <c r="K481" s="626">
        <v>0</v>
      </c>
      <c r="L481" s="423">
        <v>472</v>
      </c>
    </row>
    <row r="482" spans="1:12">
      <c r="A482" s="423">
        <v>473</v>
      </c>
      <c r="B482" s="145"/>
      <c r="C482" s="145"/>
      <c r="D482" s="891" t="s">
        <v>40</v>
      </c>
      <c r="E482" s="679"/>
      <c r="F482" s="488">
        <v>0</v>
      </c>
      <c r="G482" s="55">
        <v>0</v>
      </c>
      <c r="H482" s="676">
        <v>0</v>
      </c>
      <c r="I482" s="677">
        <v>0</v>
      </c>
      <c r="J482" s="676">
        <v>0</v>
      </c>
      <c r="K482" s="675">
        <v>0</v>
      </c>
      <c r="L482" s="423">
        <v>473</v>
      </c>
    </row>
    <row r="483" spans="1:12" ht="15.6" thickBot="1">
      <c r="A483" s="423">
        <v>474</v>
      </c>
      <c r="B483" s="674"/>
      <c r="C483" s="674"/>
      <c r="D483" s="1030" t="s">
        <v>183</v>
      </c>
      <c r="E483" s="623"/>
      <c r="F483" s="672">
        <v>145115520</v>
      </c>
      <c r="G483" s="671"/>
      <c r="H483" s="669">
        <v>145115520</v>
      </c>
      <c r="I483" s="670">
        <v>286140200</v>
      </c>
      <c r="J483" s="669">
        <v>220899732</v>
      </c>
      <c r="K483" s="668">
        <v>652155452</v>
      </c>
      <c r="L483" s="423">
        <v>474</v>
      </c>
    </row>
    <row r="484" spans="1:12" ht="15.6" thickTop="1">
      <c r="A484" s="423">
        <v>475</v>
      </c>
      <c r="B484" s="145"/>
      <c r="C484" s="145"/>
      <c r="D484" s="1027"/>
      <c r="E484" s="655"/>
      <c r="F484" s="425"/>
      <c r="G484" s="26"/>
      <c r="H484" s="627">
        <v>0</v>
      </c>
      <c r="I484" s="683"/>
      <c r="J484" s="655"/>
      <c r="K484" s="682">
        <v>0</v>
      </c>
      <c r="L484" s="423">
        <v>475</v>
      </c>
    </row>
    <row r="485" spans="1:12">
      <c r="A485" s="423">
        <v>476</v>
      </c>
      <c r="B485" s="145" t="s">
        <v>184</v>
      </c>
      <c r="C485" s="145">
        <v>35</v>
      </c>
      <c r="D485" s="1012" t="s">
        <v>185</v>
      </c>
      <c r="E485" s="627">
        <v>256881419</v>
      </c>
      <c r="F485" s="133"/>
      <c r="H485" s="627">
        <v>256881419</v>
      </c>
      <c r="I485" s="636">
        <v>22270928</v>
      </c>
      <c r="J485" s="627">
        <v>230356451</v>
      </c>
      <c r="K485" s="626">
        <v>509508798</v>
      </c>
      <c r="L485" s="423">
        <v>476</v>
      </c>
    </row>
    <row r="486" spans="1:12">
      <c r="A486" s="423">
        <v>477</v>
      </c>
      <c r="B486" s="145"/>
      <c r="C486" s="145"/>
      <c r="D486" s="888" t="s">
        <v>91</v>
      </c>
      <c r="E486" s="627"/>
      <c r="F486" s="636"/>
      <c r="H486" s="627">
        <v>0</v>
      </c>
      <c r="I486" s="636"/>
      <c r="J486" s="627"/>
      <c r="K486" s="626">
        <v>0</v>
      </c>
      <c r="L486" s="423">
        <v>477</v>
      </c>
    </row>
    <row r="487" spans="1:12">
      <c r="A487" s="423">
        <v>478</v>
      </c>
      <c r="B487" s="145"/>
      <c r="C487" s="145"/>
      <c r="D487" s="1012"/>
      <c r="E487" s="627"/>
      <c r="F487" s="636"/>
      <c r="H487" s="627">
        <v>0</v>
      </c>
      <c r="I487" s="636"/>
      <c r="J487" s="627"/>
      <c r="K487" s="626">
        <v>0</v>
      </c>
      <c r="L487" s="423">
        <v>478</v>
      </c>
    </row>
    <row r="488" spans="1:12">
      <c r="A488" s="423">
        <v>479</v>
      </c>
      <c r="B488" s="145"/>
      <c r="C488" s="145"/>
      <c r="D488" s="887" t="s">
        <v>75</v>
      </c>
      <c r="E488" s="627"/>
      <c r="F488" s="133"/>
      <c r="H488" s="627">
        <v>0</v>
      </c>
      <c r="I488" s="636"/>
      <c r="J488" s="627"/>
      <c r="K488" s="626">
        <v>0</v>
      </c>
      <c r="L488" s="423">
        <v>479</v>
      </c>
    </row>
    <row r="489" spans="1:12">
      <c r="A489" s="423">
        <v>480</v>
      </c>
      <c r="B489" s="145"/>
      <c r="C489" s="145"/>
      <c r="D489" s="1024"/>
      <c r="E489" s="627"/>
      <c r="F489" s="133"/>
      <c r="H489" s="627">
        <v>0</v>
      </c>
      <c r="I489" s="636"/>
      <c r="J489" s="627"/>
      <c r="K489" s="626">
        <v>0</v>
      </c>
      <c r="L489" s="423">
        <v>480</v>
      </c>
    </row>
    <row r="490" spans="1:12">
      <c r="A490" s="423">
        <v>481</v>
      </c>
      <c r="B490" s="145"/>
      <c r="C490" s="145"/>
      <c r="D490" s="887" t="s">
        <v>63</v>
      </c>
      <c r="E490" s="627"/>
      <c r="F490" s="133"/>
      <c r="H490" s="627">
        <v>0</v>
      </c>
      <c r="I490" s="636"/>
      <c r="J490" s="627"/>
      <c r="K490" s="626">
        <v>0</v>
      </c>
      <c r="L490" s="423">
        <v>481</v>
      </c>
    </row>
    <row r="491" spans="1:12">
      <c r="A491" s="423">
        <v>482</v>
      </c>
      <c r="B491" s="145"/>
      <c r="C491" s="145"/>
      <c r="D491" s="889"/>
      <c r="E491" s="627"/>
      <c r="F491" s="133"/>
      <c r="H491" s="627">
        <v>0</v>
      </c>
      <c r="I491" s="636"/>
      <c r="J491" s="627"/>
      <c r="K491" s="626">
        <v>0</v>
      </c>
      <c r="L491" s="423">
        <v>482</v>
      </c>
    </row>
    <row r="492" spans="1:12">
      <c r="A492" s="423">
        <v>483</v>
      </c>
      <c r="B492" s="145"/>
      <c r="C492" s="145"/>
      <c r="D492" s="1029" t="s">
        <v>40</v>
      </c>
      <c r="E492" s="679"/>
      <c r="F492" s="488">
        <v>0</v>
      </c>
      <c r="G492" s="55">
        <v>0</v>
      </c>
      <c r="H492" s="676">
        <v>0</v>
      </c>
      <c r="I492" s="677">
        <v>0</v>
      </c>
      <c r="J492" s="676">
        <v>0</v>
      </c>
      <c r="K492" s="675">
        <v>0</v>
      </c>
      <c r="L492" s="423">
        <v>483</v>
      </c>
    </row>
    <row r="493" spans="1:12" ht="15.6" thickBot="1">
      <c r="A493" s="423">
        <v>484</v>
      </c>
      <c r="B493" s="674"/>
      <c r="C493" s="674"/>
      <c r="D493" s="1030" t="s">
        <v>186</v>
      </c>
      <c r="E493" s="623"/>
      <c r="F493" s="672">
        <v>256881419</v>
      </c>
      <c r="G493" s="671"/>
      <c r="H493" s="669">
        <v>256881419</v>
      </c>
      <c r="I493" s="670">
        <v>22270928</v>
      </c>
      <c r="J493" s="669">
        <v>230356451</v>
      </c>
      <c r="K493" s="668">
        <v>509508798</v>
      </c>
      <c r="L493" s="423">
        <v>484</v>
      </c>
    </row>
    <row r="494" spans="1:12" ht="15.6" thickTop="1">
      <c r="A494" s="423">
        <v>485</v>
      </c>
      <c r="B494" s="145"/>
      <c r="C494" s="145"/>
      <c r="D494" s="1027"/>
      <c r="E494" s="655"/>
      <c r="F494" s="425"/>
      <c r="G494" s="26"/>
      <c r="H494" s="627">
        <v>0</v>
      </c>
      <c r="I494" s="683"/>
      <c r="J494" s="655"/>
      <c r="K494" s="682">
        <v>0</v>
      </c>
      <c r="L494" s="423">
        <v>485</v>
      </c>
    </row>
    <row r="495" spans="1:12">
      <c r="A495" s="423">
        <v>486</v>
      </c>
      <c r="B495" s="145" t="s">
        <v>187</v>
      </c>
      <c r="C495" s="145">
        <v>36</v>
      </c>
      <c r="D495" s="1012" t="s">
        <v>188</v>
      </c>
      <c r="E495" s="627">
        <v>271939252</v>
      </c>
      <c r="F495" s="133"/>
      <c r="H495" s="627">
        <v>271939252</v>
      </c>
      <c r="I495" s="636">
        <v>340000</v>
      </c>
      <c r="J495" s="627">
        <v>532522017</v>
      </c>
      <c r="K495" s="626">
        <v>804801269</v>
      </c>
      <c r="L495" s="423">
        <v>486</v>
      </c>
    </row>
    <row r="496" spans="1:12">
      <c r="A496" s="423">
        <v>487</v>
      </c>
      <c r="B496" s="145"/>
      <c r="C496" s="145"/>
      <c r="D496" s="888" t="s">
        <v>91</v>
      </c>
      <c r="E496" s="627"/>
      <c r="F496" s="133"/>
      <c r="H496" s="627">
        <v>0</v>
      </c>
      <c r="I496" s="636"/>
      <c r="J496" s="627"/>
      <c r="K496" s="626">
        <v>0</v>
      </c>
      <c r="L496" s="423">
        <v>487</v>
      </c>
    </row>
    <row r="497" spans="1:12">
      <c r="A497" s="423">
        <v>488</v>
      </c>
      <c r="B497" s="145"/>
      <c r="C497" s="145"/>
      <c r="D497" s="1012"/>
      <c r="E497" s="627"/>
      <c r="F497" s="133"/>
      <c r="H497" s="627">
        <v>0</v>
      </c>
      <c r="I497" s="636"/>
      <c r="J497" s="627"/>
      <c r="K497" s="626">
        <v>0</v>
      </c>
      <c r="L497" s="423">
        <v>488</v>
      </c>
    </row>
    <row r="498" spans="1:12">
      <c r="A498" s="423">
        <v>489</v>
      </c>
      <c r="B498" s="145"/>
      <c r="C498" s="145"/>
      <c r="D498" s="887" t="s">
        <v>75</v>
      </c>
      <c r="E498" s="627"/>
      <c r="F498" s="133"/>
      <c r="H498" s="627">
        <v>0</v>
      </c>
      <c r="I498" s="636"/>
      <c r="J498" s="627"/>
      <c r="K498" s="626">
        <v>0</v>
      </c>
      <c r="L498" s="423">
        <v>489</v>
      </c>
    </row>
    <row r="499" spans="1:12">
      <c r="A499" s="423">
        <v>490</v>
      </c>
      <c r="B499" s="145"/>
      <c r="C499" s="145"/>
      <c r="D499" s="1024"/>
      <c r="E499" s="627"/>
      <c r="F499" s="133"/>
      <c r="H499" s="627">
        <v>0</v>
      </c>
      <c r="I499" s="636"/>
      <c r="J499" s="627"/>
      <c r="K499" s="626">
        <v>0</v>
      </c>
      <c r="L499" s="423">
        <v>490</v>
      </c>
    </row>
    <row r="500" spans="1:12">
      <c r="A500" s="423">
        <v>491</v>
      </c>
      <c r="B500" s="145"/>
      <c r="C500" s="145"/>
      <c r="D500" s="887" t="s">
        <v>63</v>
      </c>
      <c r="E500" s="627"/>
      <c r="F500" s="133"/>
      <c r="H500" s="627">
        <v>0</v>
      </c>
      <c r="I500" s="636"/>
      <c r="J500" s="627"/>
      <c r="K500" s="626">
        <v>0</v>
      </c>
      <c r="L500" s="423">
        <v>491</v>
      </c>
    </row>
    <row r="501" spans="1:12">
      <c r="A501" s="423">
        <v>492</v>
      </c>
      <c r="B501" s="145"/>
      <c r="C501" s="145"/>
      <c r="D501" s="889"/>
      <c r="E501" s="627"/>
      <c r="F501" s="133"/>
      <c r="H501" s="627">
        <v>0</v>
      </c>
      <c r="I501" s="636"/>
      <c r="J501" s="627"/>
      <c r="K501" s="626">
        <v>0</v>
      </c>
      <c r="L501" s="423">
        <v>492</v>
      </c>
    </row>
    <row r="502" spans="1:12">
      <c r="A502" s="423">
        <v>493</v>
      </c>
      <c r="B502" s="145"/>
      <c r="C502" s="145"/>
      <c r="D502" s="891" t="s">
        <v>40</v>
      </c>
      <c r="E502" s="627"/>
      <c r="F502" s="488">
        <v>0</v>
      </c>
      <c r="G502" s="55">
        <v>0</v>
      </c>
      <c r="H502" s="676">
        <v>0</v>
      </c>
      <c r="I502" s="677">
        <v>0</v>
      </c>
      <c r="J502" s="676">
        <v>0</v>
      </c>
      <c r="K502" s="675">
        <v>0</v>
      </c>
      <c r="L502" s="423">
        <v>493</v>
      </c>
    </row>
    <row r="503" spans="1:12" ht="15.6" thickBot="1">
      <c r="A503" s="423">
        <v>494</v>
      </c>
      <c r="B503" s="674"/>
      <c r="C503" s="674"/>
      <c r="D503" s="1030" t="s">
        <v>190</v>
      </c>
      <c r="E503" s="623"/>
      <c r="F503" s="672">
        <v>271939252</v>
      </c>
      <c r="G503" s="671"/>
      <c r="H503" s="669">
        <v>271939252</v>
      </c>
      <c r="I503" s="670">
        <v>340000</v>
      </c>
      <c r="J503" s="669">
        <v>532522017</v>
      </c>
      <c r="K503" s="668">
        <v>804801269</v>
      </c>
      <c r="L503" s="423">
        <v>494</v>
      </c>
    </row>
    <row r="504" spans="1:12" ht="15.6" thickTop="1">
      <c r="A504" s="423">
        <v>495</v>
      </c>
      <c r="B504" s="145"/>
      <c r="C504" s="145"/>
      <c r="D504" s="1027"/>
      <c r="E504" s="655"/>
      <c r="F504" s="425"/>
      <c r="G504" s="26"/>
      <c r="H504" s="627">
        <v>0</v>
      </c>
      <c r="I504" s="683"/>
      <c r="J504" s="655"/>
      <c r="K504" s="682">
        <v>0</v>
      </c>
      <c r="L504" s="423">
        <v>495</v>
      </c>
    </row>
    <row r="505" spans="1:12">
      <c r="A505" s="423">
        <v>496</v>
      </c>
      <c r="B505" s="145" t="s">
        <v>191</v>
      </c>
      <c r="C505" s="145">
        <v>37</v>
      </c>
      <c r="D505" s="1012" t="s">
        <v>192</v>
      </c>
      <c r="E505" s="627">
        <v>11983171</v>
      </c>
      <c r="F505" s="133"/>
      <c r="H505" s="627">
        <v>11983171</v>
      </c>
      <c r="I505" s="636">
        <v>54872054</v>
      </c>
      <c r="J505" s="627">
        <v>1074397</v>
      </c>
      <c r="K505" s="626">
        <v>67929622</v>
      </c>
      <c r="L505" s="423">
        <v>496</v>
      </c>
    </row>
    <row r="506" spans="1:12">
      <c r="A506" s="423">
        <v>497</v>
      </c>
      <c r="B506" s="145"/>
      <c r="C506" s="145"/>
      <c r="D506" s="888" t="s">
        <v>91</v>
      </c>
      <c r="E506" s="627"/>
      <c r="F506" s="133"/>
      <c r="H506" s="627">
        <v>0</v>
      </c>
      <c r="I506" s="636"/>
      <c r="J506" s="627"/>
      <c r="K506" s="626">
        <v>0</v>
      </c>
      <c r="L506" s="423">
        <v>497</v>
      </c>
    </row>
    <row r="507" spans="1:12">
      <c r="A507" s="423">
        <v>498</v>
      </c>
      <c r="B507" s="145"/>
      <c r="C507" s="145"/>
      <c r="D507" s="1012"/>
      <c r="E507" s="627"/>
      <c r="F507" s="133"/>
      <c r="H507" s="627">
        <v>0</v>
      </c>
      <c r="I507" s="636"/>
      <c r="J507" s="627"/>
      <c r="K507" s="626">
        <v>0</v>
      </c>
      <c r="L507" s="423">
        <v>498</v>
      </c>
    </row>
    <row r="508" spans="1:12">
      <c r="A508" s="423">
        <v>499</v>
      </c>
      <c r="B508" s="145"/>
      <c r="C508" s="145"/>
      <c r="D508" s="887" t="s">
        <v>75</v>
      </c>
      <c r="E508" s="627"/>
      <c r="F508" s="133"/>
      <c r="G508" s="28"/>
      <c r="H508" s="627">
        <v>0</v>
      </c>
      <c r="I508" s="636"/>
      <c r="J508" s="627"/>
      <c r="K508" s="626">
        <v>0</v>
      </c>
      <c r="L508" s="423">
        <v>499</v>
      </c>
    </row>
    <row r="509" spans="1:12">
      <c r="A509" s="423">
        <v>500</v>
      </c>
      <c r="B509" s="145"/>
      <c r="C509" s="145"/>
      <c r="D509" s="1024"/>
      <c r="E509" s="627"/>
      <c r="F509" s="133"/>
      <c r="H509" s="627">
        <v>0</v>
      </c>
      <c r="I509" s="636"/>
      <c r="J509" s="627"/>
      <c r="K509" s="626">
        <v>0</v>
      </c>
      <c r="L509" s="423">
        <v>500</v>
      </c>
    </row>
    <row r="510" spans="1:12">
      <c r="A510" s="423">
        <v>501</v>
      </c>
      <c r="B510" s="145"/>
      <c r="C510" s="145"/>
      <c r="D510" s="887" t="s">
        <v>63</v>
      </c>
      <c r="E510" s="627"/>
      <c r="F510" s="133"/>
      <c r="H510" s="627">
        <v>0</v>
      </c>
      <c r="I510" s="636"/>
      <c r="J510" s="627"/>
      <c r="K510" s="626">
        <v>0</v>
      </c>
      <c r="L510" s="423">
        <v>501</v>
      </c>
    </row>
    <row r="511" spans="1:12">
      <c r="A511" s="423">
        <v>502</v>
      </c>
      <c r="B511" s="145"/>
      <c r="C511" s="145"/>
      <c r="D511" s="889"/>
      <c r="E511" s="627"/>
      <c r="F511" s="133"/>
      <c r="H511" s="627">
        <v>0</v>
      </c>
      <c r="I511" s="636"/>
      <c r="J511" s="627"/>
      <c r="K511" s="626">
        <v>0</v>
      </c>
      <c r="L511" s="423">
        <v>502</v>
      </c>
    </row>
    <row r="512" spans="1:12">
      <c r="A512" s="423">
        <v>503</v>
      </c>
      <c r="B512" s="145"/>
      <c r="C512" s="145"/>
      <c r="D512" s="1029" t="s">
        <v>40</v>
      </c>
      <c r="E512" s="679"/>
      <c r="F512" s="488">
        <v>0</v>
      </c>
      <c r="G512" s="55">
        <v>0</v>
      </c>
      <c r="H512" s="676">
        <v>0</v>
      </c>
      <c r="I512" s="677">
        <v>0</v>
      </c>
      <c r="J512" s="676">
        <v>0</v>
      </c>
      <c r="K512" s="675">
        <v>0</v>
      </c>
      <c r="L512" s="423">
        <v>503</v>
      </c>
    </row>
    <row r="513" spans="1:12" ht="15.6" thickBot="1">
      <c r="A513" s="423">
        <v>504</v>
      </c>
      <c r="B513" s="674"/>
      <c r="C513" s="674"/>
      <c r="D513" s="1030" t="s">
        <v>193</v>
      </c>
      <c r="E513" s="623"/>
      <c r="F513" s="672">
        <v>11983171</v>
      </c>
      <c r="G513" s="671"/>
      <c r="H513" s="669">
        <v>11983171</v>
      </c>
      <c r="I513" s="670">
        <v>54872054</v>
      </c>
      <c r="J513" s="669">
        <v>1074397</v>
      </c>
      <c r="K513" s="668">
        <v>67929622</v>
      </c>
      <c r="L513" s="423">
        <v>504</v>
      </c>
    </row>
    <row r="514" spans="1:12" ht="15.6" thickTop="1">
      <c r="A514" s="423">
        <v>505</v>
      </c>
      <c r="B514" s="145"/>
      <c r="C514" s="145"/>
      <c r="D514" s="1027"/>
      <c r="E514" s="655"/>
      <c r="F514" s="425"/>
      <c r="G514" s="26"/>
      <c r="H514" s="627">
        <v>0</v>
      </c>
      <c r="I514" s="683"/>
      <c r="J514" s="655"/>
      <c r="K514" s="682">
        <v>0</v>
      </c>
      <c r="L514" s="423">
        <v>505</v>
      </c>
    </row>
    <row r="515" spans="1:12">
      <c r="A515" s="423">
        <v>506</v>
      </c>
      <c r="B515" s="145" t="s">
        <v>194</v>
      </c>
      <c r="C515" s="145">
        <v>38</v>
      </c>
      <c r="D515" s="1012" t="s">
        <v>195</v>
      </c>
      <c r="E515" s="627">
        <v>203759127</v>
      </c>
      <c r="F515" s="133"/>
      <c r="H515" s="627">
        <v>203759127</v>
      </c>
      <c r="I515" s="636">
        <v>508278168</v>
      </c>
      <c r="J515" s="627">
        <v>56346297</v>
      </c>
      <c r="K515" s="626">
        <v>768383592</v>
      </c>
      <c r="L515" s="423">
        <v>506</v>
      </c>
    </row>
    <row r="516" spans="1:12">
      <c r="A516" s="423">
        <v>507</v>
      </c>
      <c r="B516" s="145"/>
      <c r="C516" s="145"/>
      <c r="D516" s="888" t="s">
        <v>91</v>
      </c>
      <c r="E516" s="627"/>
      <c r="F516" s="133"/>
      <c r="H516" s="627">
        <v>0</v>
      </c>
      <c r="I516" s="636"/>
      <c r="J516" s="627"/>
      <c r="K516" s="626">
        <v>0</v>
      </c>
      <c r="L516" s="423">
        <v>507</v>
      </c>
    </row>
    <row r="517" spans="1:12">
      <c r="A517" s="423">
        <v>508</v>
      </c>
      <c r="B517" s="145"/>
      <c r="C517" s="145"/>
      <c r="D517" s="1012"/>
      <c r="E517" s="627"/>
      <c r="F517" s="133"/>
      <c r="H517" s="627">
        <v>0</v>
      </c>
      <c r="I517" s="636"/>
      <c r="J517" s="627"/>
      <c r="K517" s="626">
        <v>0</v>
      </c>
      <c r="L517" s="423">
        <v>508</v>
      </c>
    </row>
    <row r="518" spans="1:12">
      <c r="A518" s="423">
        <v>509</v>
      </c>
      <c r="B518" s="145"/>
      <c r="C518" s="145"/>
      <c r="D518" s="887" t="s">
        <v>75</v>
      </c>
      <c r="E518" s="627"/>
      <c r="F518" s="133"/>
      <c r="H518" s="627">
        <v>0</v>
      </c>
      <c r="I518" s="636"/>
      <c r="J518" s="627"/>
      <c r="K518" s="626">
        <v>0</v>
      </c>
      <c r="L518" s="423">
        <v>509</v>
      </c>
    </row>
    <row r="519" spans="1:12">
      <c r="A519" s="423">
        <v>510</v>
      </c>
      <c r="B519" s="145"/>
      <c r="C519" s="145"/>
      <c r="D519" s="1024"/>
      <c r="E519" s="627"/>
      <c r="F519" s="133"/>
      <c r="H519" s="627">
        <v>0</v>
      </c>
      <c r="I519" s="636"/>
      <c r="J519" s="627"/>
      <c r="K519" s="626">
        <v>0</v>
      </c>
      <c r="L519" s="423">
        <v>510</v>
      </c>
    </row>
    <row r="520" spans="1:12">
      <c r="A520" s="423">
        <v>511</v>
      </c>
      <c r="B520" s="145"/>
      <c r="C520" s="145"/>
      <c r="D520" s="887" t="s">
        <v>63</v>
      </c>
      <c r="E520" s="627"/>
      <c r="F520" s="133"/>
      <c r="H520" s="627">
        <v>0</v>
      </c>
      <c r="I520" s="636"/>
      <c r="J520" s="627"/>
      <c r="K520" s="626">
        <v>0</v>
      </c>
      <c r="L520" s="423">
        <v>511</v>
      </c>
    </row>
    <row r="521" spans="1:12">
      <c r="A521" s="423">
        <v>512</v>
      </c>
      <c r="B521" s="145"/>
      <c r="C521" s="145"/>
      <c r="D521" s="889"/>
      <c r="E521" s="627"/>
      <c r="F521" s="133"/>
      <c r="H521" s="627">
        <v>0</v>
      </c>
      <c r="I521" s="636"/>
      <c r="J521" s="627"/>
      <c r="K521" s="626">
        <v>0</v>
      </c>
      <c r="L521" s="423">
        <v>512</v>
      </c>
    </row>
    <row r="522" spans="1:12">
      <c r="A522" s="423">
        <v>513</v>
      </c>
      <c r="B522" s="145"/>
      <c r="C522" s="145"/>
      <c r="D522" s="1029" t="s">
        <v>40</v>
      </c>
      <c r="E522" s="679"/>
      <c r="F522" s="488">
        <v>0</v>
      </c>
      <c r="G522" s="55">
        <v>0</v>
      </c>
      <c r="H522" s="676">
        <v>0</v>
      </c>
      <c r="I522" s="677">
        <v>0</v>
      </c>
      <c r="J522" s="676">
        <v>0</v>
      </c>
      <c r="K522" s="675">
        <v>0</v>
      </c>
      <c r="L522" s="423">
        <v>513</v>
      </c>
    </row>
    <row r="523" spans="1:12" ht="15.6" thickBot="1">
      <c r="A523" s="423">
        <v>514</v>
      </c>
      <c r="B523" s="674"/>
      <c r="C523" s="674"/>
      <c r="D523" s="1030" t="s">
        <v>196</v>
      </c>
      <c r="E523" s="623"/>
      <c r="F523" s="672">
        <v>203759127</v>
      </c>
      <c r="G523" s="671"/>
      <c r="H523" s="669">
        <v>203759127</v>
      </c>
      <c r="I523" s="670">
        <v>508278168</v>
      </c>
      <c r="J523" s="669">
        <v>56346297</v>
      </c>
      <c r="K523" s="668">
        <v>768383592</v>
      </c>
      <c r="L523" s="423">
        <v>514</v>
      </c>
    </row>
    <row r="524" spans="1:12" ht="15.6" thickTop="1">
      <c r="A524" s="423">
        <v>515</v>
      </c>
      <c r="B524" s="145"/>
      <c r="C524" s="145"/>
      <c r="D524" s="1027"/>
      <c r="E524" s="655"/>
      <c r="F524" s="425"/>
      <c r="G524" s="26"/>
      <c r="H524" s="627">
        <v>0</v>
      </c>
      <c r="I524" s="683"/>
      <c r="J524" s="655"/>
      <c r="K524" s="682">
        <v>0</v>
      </c>
      <c r="L524" s="423">
        <v>515</v>
      </c>
    </row>
    <row r="525" spans="1:12">
      <c r="A525" s="423">
        <v>516</v>
      </c>
      <c r="B525" s="145" t="s">
        <v>197</v>
      </c>
      <c r="C525" s="145">
        <v>39</v>
      </c>
      <c r="D525" s="1012" t="s">
        <v>198</v>
      </c>
      <c r="E525" s="627">
        <v>4011040</v>
      </c>
      <c r="F525" s="133"/>
      <c r="H525" s="627">
        <v>4011040</v>
      </c>
      <c r="I525" s="636">
        <v>9564818</v>
      </c>
      <c r="J525" s="627">
        <v>403000</v>
      </c>
      <c r="K525" s="626">
        <v>13978858</v>
      </c>
      <c r="L525" s="423">
        <v>516</v>
      </c>
    </row>
    <row r="526" spans="1:12">
      <c r="A526" s="423">
        <v>517</v>
      </c>
      <c r="B526" s="145"/>
      <c r="C526" s="145"/>
      <c r="D526" s="888" t="s">
        <v>91</v>
      </c>
      <c r="E526" s="627"/>
      <c r="F526" s="133"/>
      <c r="H526" s="627">
        <v>0</v>
      </c>
      <c r="I526" s="636"/>
      <c r="J526" s="627"/>
      <c r="K526" s="626">
        <v>0</v>
      </c>
      <c r="L526" s="423">
        <v>517</v>
      </c>
    </row>
    <row r="527" spans="1:12">
      <c r="A527" s="423">
        <v>518</v>
      </c>
      <c r="B527" s="145"/>
      <c r="C527" s="145"/>
      <c r="D527" s="1012"/>
      <c r="E527" s="627"/>
      <c r="F527" s="112"/>
      <c r="H527" s="627">
        <v>0</v>
      </c>
      <c r="I527" s="636"/>
      <c r="J527" s="627"/>
      <c r="K527" s="626">
        <v>0</v>
      </c>
      <c r="L527" s="423">
        <v>518</v>
      </c>
    </row>
    <row r="528" spans="1:12">
      <c r="A528" s="423">
        <v>519</v>
      </c>
      <c r="B528" s="145"/>
      <c r="C528" s="145"/>
      <c r="D528" s="887" t="s">
        <v>75</v>
      </c>
      <c r="E528" s="627"/>
      <c r="F528" s="112"/>
      <c r="G528" s="39"/>
      <c r="H528" s="627">
        <v>0</v>
      </c>
      <c r="I528" s="636"/>
      <c r="J528" s="627"/>
      <c r="K528" s="626">
        <v>0</v>
      </c>
      <c r="L528" s="423">
        <v>519</v>
      </c>
    </row>
    <row r="529" spans="1:12">
      <c r="A529" s="423">
        <v>520</v>
      </c>
      <c r="B529" s="145"/>
      <c r="C529" s="145"/>
      <c r="D529" s="1024"/>
      <c r="E529" s="627"/>
      <c r="F529" s="112"/>
      <c r="G529" s="39"/>
      <c r="H529" s="627">
        <v>0</v>
      </c>
      <c r="I529" s="636"/>
      <c r="J529" s="627"/>
      <c r="K529" s="626">
        <v>0</v>
      </c>
      <c r="L529" s="423">
        <v>520</v>
      </c>
    </row>
    <row r="530" spans="1:12">
      <c r="A530" s="423">
        <v>521</v>
      </c>
      <c r="B530" s="145"/>
      <c r="C530" s="145"/>
      <c r="D530" s="887" t="s">
        <v>63</v>
      </c>
      <c r="E530" s="627"/>
      <c r="F530" s="112"/>
      <c r="G530" s="39"/>
      <c r="H530" s="627">
        <v>0</v>
      </c>
      <c r="I530" s="636"/>
      <c r="J530" s="627"/>
      <c r="K530" s="626">
        <v>0</v>
      </c>
      <c r="L530" s="423">
        <v>521</v>
      </c>
    </row>
    <row r="531" spans="1:12">
      <c r="A531" s="423">
        <v>522</v>
      </c>
      <c r="B531" s="145"/>
      <c r="C531" s="145"/>
      <c r="D531" s="889"/>
      <c r="E531" s="627"/>
      <c r="F531" s="112"/>
      <c r="G531" s="39"/>
      <c r="H531" s="627">
        <v>0</v>
      </c>
      <c r="I531" s="636"/>
      <c r="J531" s="627"/>
      <c r="K531" s="626">
        <v>0</v>
      </c>
      <c r="L531" s="423">
        <v>522</v>
      </c>
    </row>
    <row r="532" spans="1:12">
      <c r="A532" s="423">
        <v>523</v>
      </c>
      <c r="B532" s="145"/>
      <c r="C532" s="145"/>
      <c r="D532" s="1029" t="s">
        <v>40</v>
      </c>
      <c r="E532" s="679"/>
      <c r="F532" s="488">
        <v>0</v>
      </c>
      <c r="G532" s="55">
        <v>0</v>
      </c>
      <c r="H532" s="676">
        <v>0</v>
      </c>
      <c r="I532" s="677">
        <v>0</v>
      </c>
      <c r="J532" s="676">
        <v>0</v>
      </c>
      <c r="K532" s="675">
        <v>0</v>
      </c>
      <c r="L532" s="423">
        <v>523</v>
      </c>
    </row>
    <row r="533" spans="1:12" ht="15.6" thickBot="1">
      <c r="A533" s="423">
        <v>524</v>
      </c>
      <c r="B533" s="674"/>
      <c r="C533" s="674"/>
      <c r="D533" s="1030" t="s">
        <v>199</v>
      </c>
      <c r="E533" s="623"/>
      <c r="F533" s="672">
        <v>4011040</v>
      </c>
      <c r="G533" s="671"/>
      <c r="H533" s="669">
        <v>4011040</v>
      </c>
      <c r="I533" s="670">
        <v>9564818</v>
      </c>
      <c r="J533" s="669">
        <v>403000</v>
      </c>
      <c r="K533" s="668">
        <v>13978858</v>
      </c>
      <c r="L533" s="423">
        <v>524</v>
      </c>
    </row>
    <row r="534" spans="1:12" ht="15.6" thickTop="1">
      <c r="A534" s="423">
        <v>525</v>
      </c>
      <c r="B534" s="145"/>
      <c r="C534" s="145"/>
      <c r="D534" s="1027"/>
      <c r="E534" s="655"/>
      <c r="F534" s="205"/>
      <c r="G534" s="26"/>
      <c r="H534" s="627">
        <v>0</v>
      </c>
      <c r="I534" s="683"/>
      <c r="J534" s="655"/>
      <c r="K534" s="626">
        <v>0</v>
      </c>
      <c r="L534" s="423">
        <v>525</v>
      </c>
    </row>
    <row r="535" spans="1:12">
      <c r="A535" s="423">
        <v>526</v>
      </c>
      <c r="B535" s="145" t="s">
        <v>932</v>
      </c>
      <c r="C535" s="145">
        <v>40</v>
      </c>
      <c r="D535" s="1012" t="s">
        <v>933</v>
      </c>
      <c r="E535" s="627">
        <v>18846272</v>
      </c>
      <c r="F535" s="133"/>
      <c r="H535" s="627">
        <v>18846272</v>
      </c>
      <c r="I535" s="636">
        <v>27349923</v>
      </c>
      <c r="J535" s="627">
        <v>6054297</v>
      </c>
      <c r="K535" s="626">
        <v>52250492</v>
      </c>
      <c r="L535" s="423">
        <v>526</v>
      </c>
    </row>
    <row r="536" spans="1:12">
      <c r="A536" s="423">
        <v>527</v>
      </c>
      <c r="B536" s="145"/>
      <c r="C536" s="145"/>
      <c r="D536" s="888" t="s">
        <v>91</v>
      </c>
      <c r="E536" s="627"/>
      <c r="F536" s="133"/>
      <c r="H536" s="627">
        <v>0</v>
      </c>
      <c r="I536" s="636"/>
      <c r="J536" s="627"/>
      <c r="K536" s="626">
        <v>0</v>
      </c>
      <c r="L536" s="423">
        <v>527</v>
      </c>
    </row>
    <row r="537" spans="1:12">
      <c r="A537" s="423">
        <v>528</v>
      </c>
      <c r="B537" s="145"/>
      <c r="C537" s="145"/>
      <c r="D537" s="1012"/>
      <c r="E537" s="627"/>
      <c r="F537" s="112"/>
      <c r="G537" s="39"/>
      <c r="H537" s="627">
        <v>0</v>
      </c>
      <c r="I537" s="636"/>
      <c r="J537" s="627"/>
      <c r="K537" s="626">
        <v>0</v>
      </c>
      <c r="L537" s="423">
        <v>528</v>
      </c>
    </row>
    <row r="538" spans="1:12">
      <c r="A538" s="423">
        <v>529</v>
      </c>
      <c r="B538" s="145"/>
      <c r="C538" s="145"/>
      <c r="D538" s="887" t="s">
        <v>75</v>
      </c>
      <c r="E538" s="627"/>
      <c r="F538" s="112"/>
      <c r="G538" s="39"/>
      <c r="H538" s="627">
        <v>0</v>
      </c>
      <c r="I538" s="636"/>
      <c r="J538" s="627"/>
      <c r="K538" s="626">
        <v>0</v>
      </c>
      <c r="L538" s="423">
        <v>529</v>
      </c>
    </row>
    <row r="539" spans="1:12">
      <c r="A539" s="423">
        <v>530</v>
      </c>
      <c r="B539" s="145"/>
      <c r="C539" s="145"/>
      <c r="D539" s="1024"/>
      <c r="E539" s="627"/>
      <c r="F539" s="112"/>
      <c r="G539" s="39"/>
      <c r="H539" s="627">
        <v>0</v>
      </c>
      <c r="I539" s="636"/>
      <c r="J539" s="627"/>
      <c r="K539" s="626">
        <v>0</v>
      </c>
      <c r="L539" s="423">
        <v>530</v>
      </c>
    </row>
    <row r="540" spans="1:12">
      <c r="A540" s="423">
        <v>531</v>
      </c>
      <c r="B540" s="145"/>
      <c r="C540" s="145"/>
      <c r="D540" s="887" t="s">
        <v>63</v>
      </c>
      <c r="E540" s="627"/>
      <c r="F540" s="112"/>
      <c r="G540" s="39"/>
      <c r="H540" s="627">
        <v>0</v>
      </c>
      <c r="I540" s="636"/>
      <c r="J540" s="627"/>
      <c r="K540" s="626">
        <v>0</v>
      </c>
      <c r="L540" s="423">
        <v>531</v>
      </c>
    </row>
    <row r="541" spans="1:12">
      <c r="A541" s="423">
        <v>532</v>
      </c>
      <c r="B541" s="145"/>
      <c r="C541" s="145"/>
      <c r="D541" s="1029" t="s">
        <v>40</v>
      </c>
      <c r="E541" s="679"/>
      <c r="F541" s="281">
        <v>0</v>
      </c>
      <c r="G541" s="55">
        <v>0</v>
      </c>
      <c r="H541" s="676">
        <v>0</v>
      </c>
      <c r="I541" s="677">
        <v>0</v>
      </c>
      <c r="J541" s="676">
        <v>0</v>
      </c>
      <c r="K541" s="675">
        <v>0</v>
      </c>
      <c r="L541" s="423">
        <v>532</v>
      </c>
    </row>
    <row r="542" spans="1:12" ht="15.6" thickBot="1">
      <c r="A542" s="423">
        <v>533</v>
      </c>
      <c r="B542" s="674"/>
      <c r="C542" s="674"/>
      <c r="D542" s="1030" t="s">
        <v>959</v>
      </c>
      <c r="E542" s="623"/>
      <c r="F542" s="672">
        <v>18846272</v>
      </c>
      <c r="G542" s="671"/>
      <c r="H542" s="669">
        <v>18846272</v>
      </c>
      <c r="I542" s="670">
        <v>27349923</v>
      </c>
      <c r="J542" s="669">
        <v>6054297</v>
      </c>
      <c r="K542" s="668">
        <v>52250492</v>
      </c>
      <c r="L542" s="423">
        <v>533</v>
      </c>
    </row>
    <row r="543" spans="1:12" ht="15.6" thickTop="1">
      <c r="A543" s="423">
        <v>534</v>
      </c>
      <c r="B543" s="145"/>
      <c r="C543" s="145"/>
      <c r="D543" s="1027"/>
      <c r="E543" s="655"/>
      <c r="F543" s="205"/>
      <c r="G543" s="26"/>
      <c r="H543" s="627">
        <v>0</v>
      </c>
      <c r="I543" s="683"/>
      <c r="J543" s="655"/>
      <c r="K543" s="626">
        <v>0</v>
      </c>
      <c r="L543" s="423">
        <v>534</v>
      </c>
    </row>
    <row r="544" spans="1:12">
      <c r="A544" s="423">
        <v>535</v>
      </c>
      <c r="B544" s="145" t="s">
        <v>935</v>
      </c>
      <c r="C544" s="145">
        <v>41</v>
      </c>
      <c r="D544" s="1012" t="s">
        <v>936</v>
      </c>
      <c r="E544" s="627">
        <v>7982182</v>
      </c>
      <c r="F544" s="133"/>
      <c r="H544" s="627">
        <v>7982182</v>
      </c>
      <c r="I544" s="636">
        <v>451680</v>
      </c>
      <c r="J544" s="627">
        <v>11027688</v>
      </c>
      <c r="K544" s="626">
        <v>19461550</v>
      </c>
      <c r="L544" s="423">
        <v>535</v>
      </c>
    </row>
    <row r="545" spans="1:12">
      <c r="A545" s="423">
        <v>536</v>
      </c>
      <c r="B545" s="145"/>
      <c r="C545" s="145"/>
      <c r="D545" s="888" t="s">
        <v>91</v>
      </c>
      <c r="E545" s="627"/>
      <c r="F545" s="133"/>
      <c r="H545" s="627">
        <v>0</v>
      </c>
      <c r="I545" s="636"/>
      <c r="J545" s="627"/>
      <c r="K545" s="626">
        <v>0</v>
      </c>
      <c r="L545" s="423">
        <v>536</v>
      </c>
    </row>
    <row r="546" spans="1:12">
      <c r="A546" s="423">
        <v>537</v>
      </c>
      <c r="B546" s="145"/>
      <c r="C546" s="145"/>
      <c r="D546" s="1012"/>
      <c r="E546" s="627"/>
      <c r="F546" s="133"/>
      <c r="H546" s="627">
        <v>0</v>
      </c>
      <c r="I546" s="636"/>
      <c r="J546" s="627"/>
      <c r="K546" s="626">
        <v>0</v>
      </c>
      <c r="L546" s="423">
        <v>537</v>
      </c>
    </row>
    <row r="547" spans="1:12">
      <c r="A547" s="423">
        <v>538</v>
      </c>
      <c r="B547" s="145"/>
      <c r="C547" s="145"/>
      <c r="D547" s="887" t="s">
        <v>75</v>
      </c>
      <c r="E547" s="627"/>
      <c r="F547" s="112"/>
      <c r="G547" s="39"/>
      <c r="H547" s="627">
        <v>0</v>
      </c>
      <c r="I547" s="636"/>
      <c r="J547" s="627"/>
      <c r="K547" s="626">
        <v>0</v>
      </c>
      <c r="L547" s="423">
        <v>538</v>
      </c>
    </row>
    <row r="548" spans="1:12">
      <c r="A548" s="423">
        <v>539</v>
      </c>
      <c r="B548" s="145"/>
      <c r="C548" s="145"/>
      <c r="D548" s="1024"/>
      <c r="E548" s="627"/>
      <c r="F548" s="112"/>
      <c r="G548" s="39"/>
      <c r="H548" s="627">
        <v>0</v>
      </c>
      <c r="I548" s="636"/>
      <c r="J548" s="627"/>
      <c r="K548" s="626">
        <v>0</v>
      </c>
      <c r="L548" s="423">
        <v>539</v>
      </c>
    </row>
    <row r="549" spans="1:12">
      <c r="A549" s="423">
        <v>540</v>
      </c>
      <c r="B549" s="145"/>
      <c r="C549" s="145"/>
      <c r="D549" s="887" t="s">
        <v>63</v>
      </c>
      <c r="E549" s="627"/>
      <c r="F549" s="112"/>
      <c r="G549" s="39"/>
      <c r="H549" s="627">
        <v>0</v>
      </c>
      <c r="I549" s="636"/>
      <c r="J549" s="627"/>
      <c r="K549" s="626">
        <v>0</v>
      </c>
      <c r="L549" s="423">
        <v>540</v>
      </c>
    </row>
    <row r="550" spans="1:12">
      <c r="A550" s="423">
        <v>541</v>
      </c>
      <c r="B550" s="145"/>
      <c r="C550" s="145"/>
      <c r="D550" s="1029" t="s">
        <v>40</v>
      </c>
      <c r="E550" s="679"/>
      <c r="F550" s="281">
        <v>0</v>
      </c>
      <c r="G550" s="55">
        <v>0</v>
      </c>
      <c r="H550" s="676">
        <v>0</v>
      </c>
      <c r="I550" s="677">
        <v>0</v>
      </c>
      <c r="J550" s="676">
        <v>0</v>
      </c>
      <c r="K550" s="675">
        <v>0</v>
      </c>
      <c r="L550" s="423">
        <v>541</v>
      </c>
    </row>
    <row r="551" spans="1:12" ht="15.6" thickBot="1">
      <c r="A551" s="423">
        <v>542</v>
      </c>
      <c r="B551" s="674"/>
      <c r="C551" s="674"/>
      <c r="D551" s="1030" t="s">
        <v>938</v>
      </c>
      <c r="E551" s="623"/>
      <c r="F551" s="672">
        <v>7982182</v>
      </c>
      <c r="G551" s="671"/>
      <c r="H551" s="669">
        <v>7982182</v>
      </c>
      <c r="I551" s="670">
        <v>451680</v>
      </c>
      <c r="J551" s="669">
        <v>11027688</v>
      </c>
      <c r="K551" s="668">
        <v>19461550</v>
      </c>
      <c r="L551" s="423">
        <v>542</v>
      </c>
    </row>
    <row r="552" spans="1:12" ht="15.6" thickTop="1">
      <c r="A552" s="423">
        <v>543</v>
      </c>
      <c r="B552" s="145"/>
      <c r="C552" s="145"/>
      <c r="D552" s="1027"/>
      <c r="E552" s="627"/>
      <c r="F552" s="425"/>
      <c r="G552" s="26"/>
      <c r="H552" s="627">
        <v>0</v>
      </c>
      <c r="I552" s="683"/>
      <c r="J552" s="655"/>
      <c r="K552" s="682">
        <v>0</v>
      </c>
      <c r="L552" s="423">
        <v>543</v>
      </c>
    </row>
    <row r="553" spans="1:12">
      <c r="A553" s="423">
        <v>544</v>
      </c>
      <c r="B553" s="145" t="s">
        <v>200</v>
      </c>
      <c r="C553" s="145">
        <v>42</v>
      </c>
      <c r="D553" s="1012" t="s">
        <v>201</v>
      </c>
      <c r="E553" s="627"/>
      <c r="F553" s="133"/>
      <c r="H553" s="627">
        <v>0</v>
      </c>
      <c r="I553" s="636">
        <v>173055408</v>
      </c>
      <c r="J553" s="627">
        <v>36008678</v>
      </c>
      <c r="K553" s="626">
        <v>209064086</v>
      </c>
      <c r="L553" s="423">
        <v>544</v>
      </c>
    </row>
    <row r="554" spans="1:12">
      <c r="A554" s="423">
        <v>545</v>
      </c>
      <c r="B554" s="145"/>
      <c r="C554" s="145"/>
      <c r="D554" s="888" t="s">
        <v>91</v>
      </c>
      <c r="E554" s="627"/>
      <c r="F554" s="406"/>
      <c r="H554" s="627">
        <v>0</v>
      </c>
      <c r="I554" s="636"/>
      <c r="J554" s="627"/>
      <c r="K554" s="626">
        <v>0</v>
      </c>
      <c r="L554" s="423">
        <v>545</v>
      </c>
    </row>
    <row r="555" spans="1:12">
      <c r="A555" s="423">
        <v>546</v>
      </c>
      <c r="B555" s="145"/>
      <c r="C555" s="145"/>
      <c r="D555" s="1012"/>
      <c r="E555" s="627"/>
      <c r="F555" s="406"/>
      <c r="H555" s="627">
        <v>0</v>
      </c>
      <c r="I555" s="636"/>
      <c r="J555" s="627"/>
      <c r="K555" s="626">
        <v>0</v>
      </c>
      <c r="L555" s="423">
        <v>546</v>
      </c>
    </row>
    <row r="556" spans="1:12">
      <c r="A556" s="423">
        <v>547</v>
      </c>
      <c r="B556" s="145"/>
      <c r="C556" s="145"/>
      <c r="D556" s="887" t="s">
        <v>75</v>
      </c>
      <c r="E556" s="627"/>
      <c r="F556" s="406"/>
      <c r="H556" s="627">
        <v>0</v>
      </c>
      <c r="I556" s="636"/>
      <c r="J556" s="627"/>
      <c r="K556" s="626">
        <v>0</v>
      </c>
      <c r="L556" s="423">
        <v>547</v>
      </c>
    </row>
    <row r="557" spans="1:12">
      <c r="A557" s="423">
        <v>548</v>
      </c>
      <c r="B557" s="145"/>
      <c r="C557" s="145"/>
      <c r="D557" s="1024"/>
      <c r="E557" s="627"/>
      <c r="F557" s="406"/>
      <c r="H557" s="627">
        <v>0</v>
      </c>
      <c r="I557" s="636"/>
      <c r="J557" s="627"/>
      <c r="K557" s="626">
        <v>0</v>
      </c>
      <c r="L557" s="423">
        <v>548</v>
      </c>
    </row>
    <row r="558" spans="1:12">
      <c r="A558" s="423">
        <v>549</v>
      </c>
      <c r="B558" s="145"/>
      <c r="C558" s="145"/>
      <c r="D558" s="887" t="s">
        <v>63</v>
      </c>
      <c r="E558" s="627"/>
      <c r="F558" s="133"/>
      <c r="H558" s="627">
        <v>0</v>
      </c>
      <c r="I558" s="636"/>
      <c r="J558" s="627"/>
      <c r="K558" s="626">
        <v>0</v>
      </c>
      <c r="L558" s="423">
        <v>549</v>
      </c>
    </row>
    <row r="559" spans="1:12">
      <c r="A559" s="423">
        <v>550</v>
      </c>
      <c r="B559" s="145"/>
      <c r="C559" s="145"/>
      <c r="D559" s="889"/>
      <c r="E559" s="627"/>
      <c r="F559" s="133"/>
      <c r="H559" s="627">
        <v>0</v>
      </c>
      <c r="I559" s="636"/>
      <c r="J559" s="627"/>
      <c r="K559" s="626">
        <v>0</v>
      </c>
      <c r="L559" s="423">
        <v>550</v>
      </c>
    </row>
    <row r="560" spans="1:12">
      <c r="A560" s="423">
        <v>551</v>
      </c>
      <c r="B560" s="145"/>
      <c r="C560" s="145"/>
      <c r="D560" s="889" t="s">
        <v>40</v>
      </c>
      <c r="E560" s="627"/>
      <c r="F560" s="488">
        <v>0</v>
      </c>
      <c r="G560" s="55">
        <v>0</v>
      </c>
      <c r="H560" s="676">
        <v>0</v>
      </c>
      <c r="I560" s="677">
        <v>0</v>
      </c>
      <c r="J560" s="676">
        <v>0</v>
      </c>
      <c r="K560" s="675">
        <v>0</v>
      </c>
      <c r="L560" s="423">
        <v>551</v>
      </c>
    </row>
    <row r="561" spans="1:12" ht="15.6" thickBot="1">
      <c r="A561" s="423">
        <v>552</v>
      </c>
      <c r="B561" s="674"/>
      <c r="C561" s="674"/>
      <c r="D561" s="1030" t="s">
        <v>202</v>
      </c>
      <c r="E561" s="623"/>
      <c r="F561" s="672">
        <v>0</v>
      </c>
      <c r="G561" s="673"/>
      <c r="H561" s="669">
        <v>0</v>
      </c>
      <c r="I561" s="670">
        <v>173055408</v>
      </c>
      <c r="J561" s="669">
        <v>36008678</v>
      </c>
      <c r="K561" s="668">
        <v>209064086</v>
      </c>
      <c r="L561" s="423">
        <v>552</v>
      </c>
    </row>
    <row r="562" spans="1:12" ht="15.6" thickTop="1">
      <c r="A562" s="423">
        <v>553</v>
      </c>
      <c r="B562" s="145"/>
      <c r="C562" s="145"/>
      <c r="D562" s="1027"/>
      <c r="E562" s="655"/>
      <c r="F562" s="425"/>
      <c r="G562" s="26"/>
      <c r="H562" s="627">
        <v>0</v>
      </c>
      <c r="I562" s="683"/>
      <c r="J562" s="655"/>
      <c r="K562" s="682">
        <v>0</v>
      </c>
      <c r="L562" s="423">
        <v>553</v>
      </c>
    </row>
    <row r="563" spans="1:12">
      <c r="A563" s="423">
        <v>554</v>
      </c>
      <c r="B563" s="145" t="s">
        <v>203</v>
      </c>
      <c r="C563" s="145">
        <v>43</v>
      </c>
      <c r="D563" s="1012" t="s">
        <v>204</v>
      </c>
      <c r="E563" s="627">
        <v>22004592</v>
      </c>
      <c r="F563" s="133"/>
      <c r="H563" s="627">
        <v>22004592</v>
      </c>
      <c r="I563" s="636">
        <v>4763560</v>
      </c>
      <c r="J563" s="627">
        <v>9678713</v>
      </c>
      <c r="K563" s="626">
        <v>36446865</v>
      </c>
      <c r="L563" s="423">
        <v>554</v>
      </c>
    </row>
    <row r="564" spans="1:12">
      <c r="A564" s="423">
        <v>555</v>
      </c>
      <c r="B564" s="145"/>
      <c r="C564" s="145"/>
      <c r="D564" s="888" t="s">
        <v>91</v>
      </c>
      <c r="E564" s="627"/>
      <c r="F564" s="133"/>
      <c r="H564" s="627">
        <v>0</v>
      </c>
      <c r="I564" s="636"/>
      <c r="J564" s="627"/>
      <c r="K564" s="626">
        <v>0</v>
      </c>
      <c r="L564" s="423">
        <v>555</v>
      </c>
    </row>
    <row r="565" spans="1:12">
      <c r="A565" s="423">
        <v>556</v>
      </c>
      <c r="B565" s="145"/>
      <c r="C565" s="145"/>
      <c r="D565" s="1012"/>
      <c r="E565" s="627"/>
      <c r="F565" s="133"/>
      <c r="H565" s="627">
        <v>0</v>
      </c>
      <c r="I565" s="636"/>
      <c r="J565" s="627"/>
      <c r="K565" s="626">
        <v>0</v>
      </c>
      <c r="L565" s="423">
        <v>556</v>
      </c>
    </row>
    <row r="566" spans="1:12">
      <c r="A566" s="423">
        <v>557</v>
      </c>
      <c r="B566" s="145"/>
      <c r="C566" s="145"/>
      <c r="D566" s="887" t="s">
        <v>75</v>
      </c>
      <c r="E566" s="627"/>
      <c r="F566" s="133"/>
      <c r="H566" s="627">
        <v>0</v>
      </c>
      <c r="I566" s="636"/>
      <c r="J566" s="627"/>
      <c r="K566" s="626">
        <v>0</v>
      </c>
      <c r="L566" s="423">
        <v>557</v>
      </c>
    </row>
    <row r="567" spans="1:12">
      <c r="A567" s="423">
        <v>558</v>
      </c>
      <c r="B567" s="145"/>
      <c r="C567" s="145"/>
      <c r="D567" s="1024"/>
      <c r="E567" s="627"/>
      <c r="F567" s="133"/>
      <c r="H567" s="627">
        <v>0</v>
      </c>
      <c r="I567" s="636"/>
      <c r="J567" s="627"/>
      <c r="K567" s="626">
        <v>0</v>
      </c>
      <c r="L567" s="423">
        <v>558</v>
      </c>
    </row>
    <row r="568" spans="1:12">
      <c r="A568" s="423">
        <v>559</v>
      </c>
      <c r="B568" s="145"/>
      <c r="C568" s="145"/>
      <c r="D568" s="887" t="s">
        <v>63</v>
      </c>
      <c r="E568" s="627"/>
      <c r="F568" s="133"/>
      <c r="H568" s="627">
        <v>0</v>
      </c>
      <c r="I568" s="636"/>
      <c r="J568" s="627"/>
      <c r="K568" s="626">
        <v>0</v>
      </c>
      <c r="L568" s="423">
        <v>559</v>
      </c>
    </row>
    <row r="569" spans="1:12">
      <c r="A569" s="423">
        <v>560</v>
      </c>
      <c r="B569" s="145"/>
      <c r="C569" s="145"/>
      <c r="D569" s="889"/>
      <c r="E569" s="627"/>
      <c r="F569" s="112"/>
      <c r="G569" s="39"/>
      <c r="H569" s="627">
        <v>0</v>
      </c>
      <c r="I569" s="636"/>
      <c r="J569" s="627"/>
      <c r="K569" s="626">
        <v>0</v>
      </c>
      <c r="L569" s="423">
        <v>560</v>
      </c>
    </row>
    <row r="570" spans="1:12">
      <c r="A570" s="423">
        <v>561</v>
      </c>
      <c r="B570" s="145"/>
      <c r="C570" s="145"/>
      <c r="D570" s="891" t="s">
        <v>40</v>
      </c>
      <c r="E570" s="679"/>
      <c r="F570" s="488">
        <v>0</v>
      </c>
      <c r="G570" s="55">
        <v>0</v>
      </c>
      <c r="H570" s="676">
        <v>0</v>
      </c>
      <c r="I570" s="677">
        <v>0</v>
      </c>
      <c r="J570" s="676">
        <v>0</v>
      </c>
      <c r="K570" s="675">
        <v>0</v>
      </c>
      <c r="L570" s="423">
        <v>561</v>
      </c>
    </row>
    <row r="571" spans="1:12" ht="15.6" thickBot="1">
      <c r="A571" s="423">
        <v>562</v>
      </c>
      <c r="B571" s="674"/>
      <c r="C571" s="674"/>
      <c r="D571" s="1030" t="s">
        <v>205</v>
      </c>
      <c r="E571" s="623"/>
      <c r="F571" s="672">
        <v>22004592</v>
      </c>
      <c r="G571" s="671"/>
      <c r="H571" s="669">
        <v>22004592</v>
      </c>
      <c r="I571" s="670">
        <v>4763560</v>
      </c>
      <c r="J571" s="669">
        <v>9678713</v>
      </c>
      <c r="K571" s="668">
        <v>36446865</v>
      </c>
      <c r="L571" s="423">
        <v>562</v>
      </c>
    </row>
    <row r="572" spans="1:12" ht="15.6" thickTop="1">
      <c r="A572" s="423">
        <v>563</v>
      </c>
      <c r="B572" s="145"/>
      <c r="C572" s="145"/>
      <c r="D572" s="1027"/>
      <c r="E572" s="655"/>
      <c r="F572" s="425"/>
      <c r="G572" s="26"/>
      <c r="H572" s="627">
        <v>0</v>
      </c>
      <c r="I572" s="683"/>
      <c r="J572" s="655"/>
      <c r="K572" s="682">
        <v>0</v>
      </c>
      <c r="L572" s="423">
        <v>563</v>
      </c>
    </row>
    <row r="573" spans="1:12">
      <c r="A573" s="423">
        <v>564</v>
      </c>
      <c r="B573" s="145" t="s">
        <v>206</v>
      </c>
      <c r="C573" s="145">
        <v>44</v>
      </c>
      <c r="D573" s="1012" t="s">
        <v>207</v>
      </c>
      <c r="E573" s="627">
        <v>14081288</v>
      </c>
      <c r="F573" s="133"/>
      <c r="H573" s="627">
        <v>14081288</v>
      </c>
      <c r="I573" s="636">
        <v>2219304</v>
      </c>
      <c r="J573" s="627">
        <v>9190015</v>
      </c>
      <c r="K573" s="626">
        <v>25490607</v>
      </c>
      <c r="L573" s="423">
        <v>564</v>
      </c>
    </row>
    <row r="574" spans="1:12">
      <c r="A574" s="423">
        <v>565</v>
      </c>
      <c r="B574" s="145"/>
      <c r="C574" s="145"/>
      <c r="D574" s="888" t="s">
        <v>91</v>
      </c>
      <c r="E574" s="627"/>
      <c r="F574" s="133"/>
      <c r="H574" s="627">
        <v>0</v>
      </c>
      <c r="I574" s="636"/>
      <c r="J574" s="627"/>
      <c r="K574" s="626">
        <v>0</v>
      </c>
      <c r="L574" s="423">
        <v>565</v>
      </c>
    </row>
    <row r="575" spans="1:12">
      <c r="A575" s="423">
        <v>566</v>
      </c>
      <c r="B575" s="145"/>
      <c r="C575" s="145"/>
      <c r="D575" s="1012"/>
      <c r="E575" s="627"/>
      <c r="F575" s="133"/>
      <c r="H575" s="627">
        <v>0</v>
      </c>
      <c r="I575" s="636"/>
      <c r="J575" s="627"/>
      <c r="K575" s="626">
        <v>0</v>
      </c>
      <c r="L575" s="423">
        <v>566</v>
      </c>
    </row>
    <row r="576" spans="1:12">
      <c r="A576" s="423">
        <v>567</v>
      </c>
      <c r="B576" s="145"/>
      <c r="C576" s="145"/>
      <c r="D576" s="887" t="s">
        <v>75</v>
      </c>
      <c r="E576" s="627"/>
      <c r="F576" s="133"/>
      <c r="H576" s="627">
        <v>0</v>
      </c>
      <c r="I576" s="636"/>
      <c r="J576" s="627"/>
      <c r="K576" s="626">
        <v>0</v>
      </c>
      <c r="L576" s="423">
        <v>567</v>
      </c>
    </row>
    <row r="577" spans="1:12">
      <c r="A577" s="423">
        <v>568</v>
      </c>
      <c r="B577" s="145"/>
      <c r="C577" s="145"/>
      <c r="D577" s="1024"/>
      <c r="E577" s="627"/>
      <c r="F577" s="133"/>
      <c r="H577" s="627">
        <v>0</v>
      </c>
      <c r="I577" s="636"/>
      <c r="J577" s="627"/>
      <c r="K577" s="626">
        <v>0</v>
      </c>
      <c r="L577" s="423">
        <v>568</v>
      </c>
    </row>
    <row r="578" spans="1:12">
      <c r="A578" s="423">
        <v>569</v>
      </c>
      <c r="B578" s="145"/>
      <c r="C578" s="145"/>
      <c r="D578" s="887" t="s">
        <v>63</v>
      </c>
      <c r="E578" s="627"/>
      <c r="F578" s="133"/>
      <c r="H578" s="627">
        <v>0</v>
      </c>
      <c r="I578" s="636"/>
      <c r="J578" s="627"/>
      <c r="K578" s="626">
        <v>0</v>
      </c>
      <c r="L578" s="423">
        <v>569</v>
      </c>
    </row>
    <row r="579" spans="1:12">
      <c r="A579" s="423">
        <v>570</v>
      </c>
      <c r="B579" s="145"/>
      <c r="C579" s="145"/>
      <c r="D579" s="889"/>
      <c r="E579" s="627"/>
      <c r="F579" s="133"/>
      <c r="G579" s="28"/>
      <c r="H579" s="627">
        <v>0</v>
      </c>
      <c r="I579" s="636"/>
      <c r="J579" s="627"/>
      <c r="K579" s="626">
        <v>0</v>
      </c>
      <c r="L579" s="423">
        <v>570</v>
      </c>
    </row>
    <row r="580" spans="1:12">
      <c r="A580" s="423">
        <v>571</v>
      </c>
      <c r="B580" s="145"/>
      <c r="C580" s="145"/>
      <c r="D580" s="891" t="s">
        <v>40</v>
      </c>
      <c r="E580" s="627"/>
      <c r="F580" s="488">
        <v>0</v>
      </c>
      <c r="G580" s="55">
        <v>0</v>
      </c>
      <c r="H580" s="676">
        <v>0</v>
      </c>
      <c r="I580" s="677">
        <v>0</v>
      </c>
      <c r="J580" s="676">
        <v>0</v>
      </c>
      <c r="K580" s="675">
        <v>0</v>
      </c>
      <c r="L580" s="423">
        <v>571</v>
      </c>
    </row>
    <row r="581" spans="1:12" ht="15.6" thickBot="1">
      <c r="A581" s="423">
        <v>572</v>
      </c>
      <c r="B581" s="674"/>
      <c r="C581" s="674"/>
      <c r="D581" s="1030" t="s">
        <v>208</v>
      </c>
      <c r="E581" s="623"/>
      <c r="F581" s="672">
        <v>14081288</v>
      </c>
      <c r="G581" s="671"/>
      <c r="H581" s="669">
        <v>14081288</v>
      </c>
      <c r="I581" s="670">
        <v>2219304</v>
      </c>
      <c r="J581" s="669">
        <v>9190015</v>
      </c>
      <c r="K581" s="668">
        <v>25490607</v>
      </c>
      <c r="L581" s="423">
        <v>572</v>
      </c>
    </row>
    <row r="582" spans="1:12" ht="15.6" thickTop="1">
      <c r="A582" s="423">
        <v>573</v>
      </c>
      <c r="B582" s="145"/>
      <c r="C582" s="145"/>
      <c r="D582" s="1027"/>
      <c r="E582" s="655"/>
      <c r="F582" s="425"/>
      <c r="G582" s="26"/>
      <c r="H582" s="627">
        <v>0</v>
      </c>
      <c r="I582" s="683"/>
      <c r="J582" s="655"/>
      <c r="K582" s="682">
        <v>0</v>
      </c>
      <c r="L582" s="423">
        <v>573</v>
      </c>
    </row>
    <row r="583" spans="1:12">
      <c r="A583" s="423">
        <v>574</v>
      </c>
      <c r="B583" s="145" t="s">
        <v>209</v>
      </c>
      <c r="C583" s="145">
        <v>45</v>
      </c>
      <c r="D583" s="1012" t="s">
        <v>210</v>
      </c>
      <c r="E583" s="627">
        <v>46722293</v>
      </c>
      <c r="F583" s="133"/>
      <c r="H583" s="627">
        <v>46722293</v>
      </c>
      <c r="I583" s="636">
        <v>17275000</v>
      </c>
      <c r="J583" s="627">
        <v>23395568</v>
      </c>
      <c r="K583" s="626">
        <v>87392861</v>
      </c>
      <c r="L583" s="423">
        <v>574</v>
      </c>
    </row>
    <row r="584" spans="1:12">
      <c r="A584" s="423">
        <v>575</v>
      </c>
      <c r="B584" s="145"/>
      <c r="C584" s="145"/>
      <c r="D584" s="888" t="s">
        <v>91</v>
      </c>
      <c r="E584" s="627"/>
      <c r="F584" s="133"/>
      <c r="H584" s="627">
        <v>0</v>
      </c>
      <c r="I584" s="636"/>
      <c r="J584" s="627"/>
      <c r="K584" s="626">
        <v>0</v>
      </c>
      <c r="L584" s="423">
        <v>575</v>
      </c>
    </row>
    <row r="585" spans="1:12">
      <c r="A585" s="423">
        <v>576</v>
      </c>
      <c r="B585" s="145"/>
      <c r="C585" s="145"/>
      <c r="D585" s="1012"/>
      <c r="E585" s="627"/>
      <c r="F585" s="133"/>
      <c r="H585" s="627">
        <v>0</v>
      </c>
      <c r="I585" s="636"/>
      <c r="J585" s="627"/>
      <c r="K585" s="626">
        <v>0</v>
      </c>
      <c r="L585" s="423">
        <v>576</v>
      </c>
    </row>
    <row r="586" spans="1:12">
      <c r="A586" s="423">
        <v>577</v>
      </c>
      <c r="B586" s="145"/>
      <c r="C586" s="145"/>
      <c r="D586" s="887" t="s">
        <v>75</v>
      </c>
      <c r="E586" s="627"/>
      <c r="F586" s="133"/>
      <c r="H586" s="627">
        <v>0</v>
      </c>
      <c r="I586" s="636"/>
      <c r="J586" s="627"/>
      <c r="K586" s="626">
        <v>0</v>
      </c>
      <c r="L586" s="423">
        <v>577</v>
      </c>
    </row>
    <row r="587" spans="1:12">
      <c r="A587" s="423">
        <v>578</v>
      </c>
      <c r="B587" s="145"/>
      <c r="C587" s="145"/>
      <c r="D587" s="1024"/>
      <c r="E587" s="627"/>
      <c r="F587" s="133"/>
      <c r="H587" s="627">
        <v>0</v>
      </c>
      <c r="I587" s="636"/>
      <c r="J587" s="627"/>
      <c r="K587" s="626">
        <v>0</v>
      </c>
      <c r="L587" s="423">
        <v>578</v>
      </c>
    </row>
    <row r="588" spans="1:12">
      <c r="A588" s="423">
        <v>579</v>
      </c>
      <c r="B588" s="145"/>
      <c r="C588" s="145"/>
      <c r="D588" s="887" t="s">
        <v>63</v>
      </c>
      <c r="E588" s="627"/>
      <c r="F588" s="133"/>
      <c r="G588" s="28"/>
      <c r="H588" s="627">
        <v>0</v>
      </c>
      <c r="I588" s="636"/>
      <c r="J588" s="627"/>
      <c r="K588" s="626">
        <v>0</v>
      </c>
      <c r="L588" s="423">
        <v>579</v>
      </c>
    </row>
    <row r="589" spans="1:12">
      <c r="A589" s="423">
        <v>580</v>
      </c>
      <c r="B589" s="145"/>
      <c r="C589" s="145"/>
      <c r="D589" s="889"/>
      <c r="E589" s="627"/>
      <c r="F589" s="133"/>
      <c r="G589" s="28"/>
      <c r="H589" s="627">
        <v>0</v>
      </c>
      <c r="I589" s="636"/>
      <c r="J589" s="627"/>
      <c r="K589" s="626">
        <v>0</v>
      </c>
      <c r="L589" s="423">
        <v>580</v>
      </c>
    </row>
    <row r="590" spans="1:12">
      <c r="A590" s="423">
        <v>581</v>
      </c>
      <c r="B590" s="145"/>
      <c r="C590" s="145"/>
      <c r="D590" s="1029" t="s">
        <v>40</v>
      </c>
      <c r="E590" s="679"/>
      <c r="F590" s="488">
        <v>0</v>
      </c>
      <c r="G590" s="55">
        <v>0</v>
      </c>
      <c r="H590" s="676">
        <v>0</v>
      </c>
      <c r="I590" s="677">
        <v>0</v>
      </c>
      <c r="J590" s="676">
        <v>0</v>
      </c>
      <c r="K590" s="675">
        <v>0</v>
      </c>
      <c r="L590" s="423">
        <v>581</v>
      </c>
    </row>
    <row r="591" spans="1:12" ht="15.6" thickBot="1">
      <c r="A591" s="423">
        <v>582</v>
      </c>
      <c r="B591" s="674"/>
      <c r="C591" s="674"/>
      <c r="D591" s="1030" t="s">
        <v>211</v>
      </c>
      <c r="E591" s="623"/>
      <c r="F591" s="672">
        <v>46722293</v>
      </c>
      <c r="G591" s="671"/>
      <c r="H591" s="669">
        <v>46722293</v>
      </c>
      <c r="I591" s="670">
        <v>17275000</v>
      </c>
      <c r="J591" s="669">
        <v>23395568</v>
      </c>
      <c r="K591" s="668">
        <v>87392861</v>
      </c>
      <c r="L591" s="423">
        <v>582</v>
      </c>
    </row>
    <row r="592" spans="1:12" ht="15.6" thickTop="1">
      <c r="A592" s="423">
        <v>583</v>
      </c>
      <c r="B592" s="145"/>
      <c r="C592" s="145"/>
      <c r="D592" s="1027"/>
      <c r="E592" s="655"/>
      <c r="F592" s="425"/>
      <c r="G592" s="26"/>
      <c r="H592" s="627">
        <v>0</v>
      </c>
      <c r="I592" s="683"/>
      <c r="J592" s="655"/>
      <c r="K592" s="682">
        <v>0</v>
      </c>
      <c r="L592" s="423">
        <v>583</v>
      </c>
    </row>
    <row r="593" spans="1:12">
      <c r="A593" s="423">
        <v>584</v>
      </c>
      <c r="B593" s="145" t="s">
        <v>212</v>
      </c>
      <c r="C593" s="145">
        <v>46</v>
      </c>
      <c r="D593" s="1012" t="s">
        <v>213</v>
      </c>
      <c r="E593" s="627">
        <v>4883183</v>
      </c>
      <c r="F593" s="205"/>
      <c r="G593" s="26"/>
      <c r="H593" s="627">
        <v>4883183</v>
      </c>
      <c r="I593" s="636">
        <v>4173741</v>
      </c>
      <c r="J593" s="627"/>
      <c r="K593" s="626">
        <v>9056924</v>
      </c>
      <c r="L593" s="423">
        <v>584</v>
      </c>
    </row>
    <row r="594" spans="1:12">
      <c r="A594" s="423">
        <v>585</v>
      </c>
      <c r="B594" s="145"/>
      <c r="C594" s="145"/>
      <c r="D594" s="888" t="s">
        <v>91</v>
      </c>
      <c r="E594" s="655"/>
      <c r="F594" s="133"/>
      <c r="H594" s="627">
        <v>0</v>
      </c>
      <c r="I594" s="683"/>
      <c r="J594" s="655"/>
      <c r="K594" s="626">
        <v>0</v>
      </c>
      <c r="L594" s="423">
        <v>585</v>
      </c>
    </row>
    <row r="595" spans="1:12">
      <c r="A595" s="423">
        <v>586</v>
      </c>
      <c r="B595" s="145"/>
      <c r="C595" s="145"/>
      <c r="D595" s="1012"/>
      <c r="E595" s="655"/>
      <c r="F595" s="133"/>
      <c r="H595" s="627">
        <v>0</v>
      </c>
      <c r="I595" s="683"/>
      <c r="J595" s="655"/>
      <c r="K595" s="626">
        <v>0</v>
      </c>
      <c r="L595" s="423">
        <v>586</v>
      </c>
    </row>
    <row r="596" spans="1:12">
      <c r="A596" s="423">
        <v>587</v>
      </c>
      <c r="B596" s="145"/>
      <c r="C596" s="145"/>
      <c r="D596" s="887" t="s">
        <v>75</v>
      </c>
      <c r="E596" s="655"/>
      <c r="F596" s="406"/>
      <c r="H596" s="627">
        <v>0</v>
      </c>
      <c r="I596" s="683"/>
      <c r="J596" s="655"/>
      <c r="K596" s="626">
        <v>0</v>
      </c>
      <c r="L596" s="423">
        <v>587</v>
      </c>
    </row>
    <row r="597" spans="1:12">
      <c r="A597" s="423">
        <v>588</v>
      </c>
      <c r="B597" s="145"/>
      <c r="C597" s="145"/>
      <c r="D597" s="1024"/>
      <c r="E597" s="655"/>
      <c r="F597" s="406"/>
      <c r="H597" s="627">
        <v>0</v>
      </c>
      <c r="I597" s="683"/>
      <c r="J597" s="655"/>
      <c r="K597" s="626">
        <v>0</v>
      </c>
      <c r="L597" s="423">
        <v>588</v>
      </c>
    </row>
    <row r="598" spans="1:12">
      <c r="A598" s="423">
        <v>589</v>
      </c>
      <c r="B598" s="145"/>
      <c r="C598" s="145"/>
      <c r="D598" s="1029" t="s">
        <v>40</v>
      </c>
      <c r="E598" s="679"/>
      <c r="F598" s="488">
        <v>0</v>
      </c>
      <c r="G598" s="55">
        <v>0</v>
      </c>
      <c r="H598" s="676">
        <v>0</v>
      </c>
      <c r="I598" s="677">
        <v>0</v>
      </c>
      <c r="J598" s="676">
        <v>0</v>
      </c>
      <c r="K598" s="675">
        <v>0</v>
      </c>
      <c r="L598" s="423">
        <v>589</v>
      </c>
    </row>
    <row r="599" spans="1:12" ht="15.6" thickBot="1">
      <c r="A599" s="423">
        <v>590</v>
      </c>
      <c r="B599" s="674"/>
      <c r="C599" s="674"/>
      <c r="D599" s="1030" t="s">
        <v>214</v>
      </c>
      <c r="E599" s="623"/>
      <c r="F599" s="672">
        <v>4883183</v>
      </c>
      <c r="G599" s="671"/>
      <c r="H599" s="669">
        <v>4883183</v>
      </c>
      <c r="I599" s="670">
        <v>4173741</v>
      </c>
      <c r="J599" s="669">
        <v>0</v>
      </c>
      <c r="K599" s="668">
        <v>9056924</v>
      </c>
      <c r="L599" s="423">
        <v>590</v>
      </c>
    </row>
    <row r="600" spans="1:12" ht="15.6" thickTop="1">
      <c r="A600" s="423">
        <v>591</v>
      </c>
      <c r="B600" s="145"/>
      <c r="C600" s="145"/>
      <c r="D600" s="1027"/>
      <c r="E600" s="655"/>
      <c r="F600" s="425"/>
      <c r="G600" s="26"/>
      <c r="H600" s="627">
        <v>0</v>
      </c>
      <c r="I600" s="683"/>
      <c r="J600" s="655"/>
      <c r="K600" s="682">
        <v>0</v>
      </c>
      <c r="L600" s="423">
        <v>591</v>
      </c>
    </row>
    <row r="601" spans="1:12">
      <c r="A601" s="423">
        <v>592</v>
      </c>
      <c r="B601" s="145" t="s">
        <v>215</v>
      </c>
      <c r="C601" s="145">
        <v>47</v>
      </c>
      <c r="D601" s="1012" t="s">
        <v>216</v>
      </c>
      <c r="E601" s="627">
        <v>36250466</v>
      </c>
      <c r="F601" s="133"/>
      <c r="H601" s="627">
        <v>36250466</v>
      </c>
      <c r="I601" s="636">
        <v>31248135</v>
      </c>
      <c r="J601" s="627">
        <v>47685205</v>
      </c>
      <c r="K601" s="626">
        <v>115183806</v>
      </c>
      <c r="L601" s="423">
        <v>592</v>
      </c>
    </row>
    <row r="602" spans="1:12">
      <c r="A602" s="423">
        <v>593</v>
      </c>
      <c r="B602" s="145"/>
      <c r="C602" s="145"/>
      <c r="D602" s="888" t="s">
        <v>91</v>
      </c>
      <c r="E602" s="627"/>
      <c r="F602" s="133"/>
      <c r="H602" s="627">
        <v>0</v>
      </c>
      <c r="I602" s="636"/>
      <c r="J602" s="627"/>
      <c r="K602" s="626">
        <v>0</v>
      </c>
      <c r="L602" s="423">
        <v>593</v>
      </c>
    </row>
    <row r="603" spans="1:12">
      <c r="A603" s="423">
        <v>594</v>
      </c>
      <c r="B603" s="145"/>
      <c r="C603" s="145"/>
      <c r="D603" s="1012"/>
      <c r="E603" s="627"/>
      <c r="F603" s="133"/>
      <c r="H603" s="627">
        <v>0</v>
      </c>
      <c r="I603" s="636"/>
      <c r="J603" s="627"/>
      <c r="K603" s="626">
        <v>0</v>
      </c>
      <c r="L603" s="423">
        <v>594</v>
      </c>
    </row>
    <row r="604" spans="1:12">
      <c r="A604" s="423">
        <v>595</v>
      </c>
      <c r="B604" s="145"/>
      <c r="C604" s="145"/>
      <c r="D604" s="887" t="s">
        <v>75</v>
      </c>
      <c r="E604" s="627"/>
      <c r="F604" s="133"/>
      <c r="H604" s="627">
        <v>0</v>
      </c>
      <c r="I604" s="636"/>
      <c r="J604" s="627"/>
      <c r="K604" s="626">
        <v>0</v>
      </c>
      <c r="L604" s="423">
        <v>595</v>
      </c>
    </row>
    <row r="605" spans="1:12">
      <c r="A605" s="423">
        <v>596</v>
      </c>
      <c r="B605" s="145"/>
      <c r="C605" s="145"/>
      <c r="D605" s="1024"/>
      <c r="E605" s="627"/>
      <c r="F605" s="133"/>
      <c r="H605" s="627">
        <v>0</v>
      </c>
      <c r="I605" s="636"/>
      <c r="J605" s="627"/>
      <c r="K605" s="626">
        <v>0</v>
      </c>
      <c r="L605" s="423">
        <v>596</v>
      </c>
    </row>
    <row r="606" spans="1:12">
      <c r="A606" s="423">
        <v>597</v>
      </c>
      <c r="B606" s="145"/>
      <c r="C606" s="145"/>
      <c r="D606" s="887" t="s">
        <v>63</v>
      </c>
      <c r="E606" s="627"/>
      <c r="F606" s="133"/>
      <c r="H606" s="627">
        <v>0</v>
      </c>
      <c r="I606" s="636"/>
      <c r="J606" s="627"/>
      <c r="K606" s="626">
        <v>0</v>
      </c>
      <c r="L606" s="423">
        <v>597</v>
      </c>
    </row>
    <row r="607" spans="1:12">
      <c r="A607" s="423">
        <v>598</v>
      </c>
      <c r="B607" s="145"/>
      <c r="C607" s="145"/>
      <c r="D607" s="889"/>
      <c r="E607" s="627"/>
      <c r="F607" s="133"/>
      <c r="G607" s="28"/>
      <c r="H607" s="627">
        <v>0</v>
      </c>
      <c r="I607" s="636"/>
      <c r="J607" s="627"/>
      <c r="K607" s="626">
        <v>0</v>
      </c>
      <c r="L607" s="423">
        <v>598</v>
      </c>
    </row>
    <row r="608" spans="1:12">
      <c r="A608" s="423">
        <v>599</v>
      </c>
      <c r="B608" s="145"/>
      <c r="C608" s="145"/>
      <c r="D608" s="1029" t="s">
        <v>40</v>
      </c>
      <c r="E608" s="679"/>
      <c r="F608" s="488">
        <v>0</v>
      </c>
      <c r="G608" s="55">
        <v>0</v>
      </c>
      <c r="H608" s="676">
        <v>0</v>
      </c>
      <c r="I608" s="677">
        <v>0</v>
      </c>
      <c r="J608" s="676">
        <v>0</v>
      </c>
      <c r="K608" s="675">
        <v>0</v>
      </c>
      <c r="L608" s="423">
        <v>599</v>
      </c>
    </row>
    <row r="609" spans="1:12" ht="15.6" thickBot="1">
      <c r="A609" s="423">
        <v>600</v>
      </c>
      <c r="B609" s="674"/>
      <c r="C609" s="674"/>
      <c r="D609" s="1030" t="s">
        <v>217</v>
      </c>
      <c r="E609" s="623"/>
      <c r="F609" s="672">
        <v>36250466</v>
      </c>
      <c r="G609" s="671"/>
      <c r="H609" s="669">
        <v>36250466</v>
      </c>
      <c r="I609" s="670">
        <v>31248135</v>
      </c>
      <c r="J609" s="669">
        <v>47685205</v>
      </c>
      <c r="K609" s="668">
        <v>115183806</v>
      </c>
      <c r="L609" s="423">
        <v>600</v>
      </c>
    </row>
    <row r="610" spans="1:12" ht="15.6" thickTop="1">
      <c r="A610" s="423">
        <v>601</v>
      </c>
      <c r="B610" s="145"/>
      <c r="C610" s="145"/>
      <c r="D610" s="1027"/>
      <c r="E610" s="655"/>
      <c r="F610" s="425"/>
      <c r="G610" s="26"/>
      <c r="H610" s="627">
        <v>0</v>
      </c>
      <c r="I610" s="683"/>
      <c r="J610" s="655"/>
      <c r="K610" s="682">
        <v>0</v>
      </c>
      <c r="L610" s="423">
        <v>601</v>
      </c>
    </row>
    <row r="611" spans="1:12">
      <c r="A611" s="423">
        <v>602</v>
      </c>
      <c r="B611" s="145" t="s">
        <v>218</v>
      </c>
      <c r="C611" s="145">
        <v>48</v>
      </c>
      <c r="D611" s="1012" t="s">
        <v>219</v>
      </c>
      <c r="E611" s="627">
        <v>755722</v>
      </c>
      <c r="F611" s="636"/>
      <c r="G611" s="237"/>
      <c r="H611" s="627">
        <v>755722</v>
      </c>
      <c r="I611" s="636">
        <v>4550000</v>
      </c>
      <c r="J611" s="627">
        <v>450000</v>
      </c>
      <c r="K611" s="626">
        <v>5755722</v>
      </c>
      <c r="L611" s="423">
        <v>602</v>
      </c>
    </row>
    <row r="612" spans="1:12">
      <c r="A612" s="423">
        <v>603</v>
      </c>
      <c r="B612" s="145"/>
      <c r="C612" s="145"/>
      <c r="D612" s="888" t="s">
        <v>91</v>
      </c>
      <c r="E612" s="627"/>
      <c r="F612" s="133"/>
      <c r="G612" s="28"/>
      <c r="H612" s="627">
        <v>0</v>
      </c>
      <c r="I612" s="636"/>
      <c r="J612" s="627"/>
      <c r="K612" s="626">
        <v>0</v>
      </c>
      <c r="L612" s="423">
        <v>603</v>
      </c>
    </row>
    <row r="613" spans="1:12">
      <c r="A613" s="423">
        <v>604</v>
      </c>
      <c r="B613" s="145"/>
      <c r="C613" s="145"/>
      <c r="D613" s="1012"/>
      <c r="E613" s="627"/>
      <c r="F613" s="133"/>
      <c r="G613" s="28"/>
      <c r="H613" s="627">
        <v>0</v>
      </c>
      <c r="I613" s="636"/>
      <c r="J613" s="627"/>
      <c r="K613" s="626">
        <v>0</v>
      </c>
      <c r="L613" s="423">
        <v>604</v>
      </c>
    </row>
    <row r="614" spans="1:12">
      <c r="A614" s="423">
        <v>605</v>
      </c>
      <c r="B614" s="145"/>
      <c r="C614" s="145"/>
      <c r="D614" s="887" t="s">
        <v>75</v>
      </c>
      <c r="E614" s="627"/>
      <c r="F614" s="133"/>
      <c r="G614" s="28"/>
      <c r="H614" s="627">
        <v>0</v>
      </c>
      <c r="I614" s="636"/>
      <c r="J614" s="627"/>
      <c r="K614" s="626">
        <v>0</v>
      </c>
      <c r="L614" s="423">
        <v>605</v>
      </c>
    </row>
    <row r="615" spans="1:12">
      <c r="A615" s="423">
        <v>606</v>
      </c>
      <c r="B615" s="145"/>
      <c r="C615" s="145"/>
      <c r="D615" s="1024"/>
      <c r="E615" s="627"/>
      <c r="F615" s="112"/>
      <c r="G615" s="39"/>
      <c r="H615" s="627">
        <v>0</v>
      </c>
      <c r="I615" s="636"/>
      <c r="J615" s="627"/>
      <c r="K615" s="626">
        <v>0</v>
      </c>
      <c r="L615" s="423">
        <v>606</v>
      </c>
    </row>
    <row r="616" spans="1:12">
      <c r="A616" s="423">
        <v>607</v>
      </c>
      <c r="B616" s="145"/>
      <c r="C616" s="145"/>
      <c r="D616" s="887" t="s">
        <v>63</v>
      </c>
      <c r="E616" s="627"/>
      <c r="F616" s="133"/>
      <c r="G616" s="28"/>
      <c r="H616" s="627">
        <v>0</v>
      </c>
      <c r="I616" s="636"/>
      <c r="J616" s="627"/>
      <c r="K616" s="626">
        <v>0</v>
      </c>
      <c r="L616" s="423">
        <v>607</v>
      </c>
    </row>
    <row r="617" spans="1:12">
      <c r="A617" s="423">
        <v>608</v>
      </c>
      <c r="B617" s="145"/>
      <c r="C617" s="145"/>
      <c r="D617" s="889"/>
      <c r="E617" s="627"/>
      <c r="F617" s="112"/>
      <c r="G617" s="39"/>
      <c r="H617" s="627">
        <v>0</v>
      </c>
      <c r="I617" s="636"/>
      <c r="J617" s="627"/>
      <c r="K617" s="626">
        <v>0</v>
      </c>
      <c r="L617" s="423">
        <v>608</v>
      </c>
    </row>
    <row r="618" spans="1:12">
      <c r="A618" s="423">
        <v>609</v>
      </c>
      <c r="B618" s="145"/>
      <c r="C618" s="145"/>
      <c r="D618" s="1029" t="s">
        <v>40</v>
      </c>
      <c r="E618" s="679"/>
      <c r="F618" s="281">
        <v>0</v>
      </c>
      <c r="G618" s="36">
        <v>0</v>
      </c>
      <c r="H618" s="676">
        <v>0</v>
      </c>
      <c r="I618" s="677">
        <v>0</v>
      </c>
      <c r="J618" s="676">
        <v>0</v>
      </c>
      <c r="K618" s="675">
        <v>0</v>
      </c>
      <c r="L618" s="423">
        <v>609</v>
      </c>
    </row>
    <row r="619" spans="1:12" ht="15.6" thickBot="1">
      <c r="A619" s="423">
        <v>610</v>
      </c>
      <c r="B619" s="674"/>
      <c r="C619" s="674"/>
      <c r="D619" s="1030" t="s">
        <v>220</v>
      </c>
      <c r="E619" s="623"/>
      <c r="F619" s="672">
        <v>755722</v>
      </c>
      <c r="G619" s="630"/>
      <c r="H619" s="669">
        <v>755722</v>
      </c>
      <c r="I619" s="670">
        <v>4550000</v>
      </c>
      <c r="J619" s="669">
        <v>450000</v>
      </c>
      <c r="K619" s="668">
        <v>5755722</v>
      </c>
      <c r="L619" s="423">
        <v>610</v>
      </c>
    </row>
    <row r="620" spans="1:12" ht="15.6" thickTop="1">
      <c r="A620" s="423">
        <v>611</v>
      </c>
      <c r="B620" s="145"/>
      <c r="C620" s="145"/>
      <c r="D620" s="1012"/>
      <c r="E620" s="627"/>
      <c r="F620" s="406"/>
      <c r="H620" s="627">
        <v>0</v>
      </c>
      <c r="I620" s="636"/>
      <c r="J620" s="627"/>
      <c r="K620" s="626">
        <v>0</v>
      </c>
      <c r="L620" s="423">
        <v>611</v>
      </c>
    </row>
    <row r="621" spans="1:12">
      <c r="A621" s="423">
        <v>612</v>
      </c>
      <c r="B621" s="145" t="s">
        <v>221</v>
      </c>
      <c r="C621" s="145">
        <v>49</v>
      </c>
      <c r="D621" s="1012" t="s">
        <v>222</v>
      </c>
      <c r="E621" s="627">
        <v>51006441</v>
      </c>
      <c r="F621" s="133"/>
      <c r="H621" s="627">
        <v>51006441</v>
      </c>
      <c r="I621" s="636">
        <v>2505110</v>
      </c>
      <c r="J621" s="627">
        <v>63418042</v>
      </c>
      <c r="K621" s="626">
        <v>116929593</v>
      </c>
      <c r="L621" s="423">
        <v>612</v>
      </c>
    </row>
    <row r="622" spans="1:12">
      <c r="A622" s="423">
        <v>613</v>
      </c>
      <c r="B622" s="145"/>
      <c r="C622" s="145"/>
      <c r="D622" s="888" t="s">
        <v>91</v>
      </c>
      <c r="E622" s="627"/>
      <c r="F622" s="133"/>
      <c r="H622" s="627">
        <v>0</v>
      </c>
      <c r="I622" s="636"/>
      <c r="J622" s="627"/>
      <c r="K622" s="626">
        <v>0</v>
      </c>
      <c r="L622" s="423">
        <v>613</v>
      </c>
    </row>
    <row r="623" spans="1:12">
      <c r="A623" s="423">
        <v>614</v>
      </c>
      <c r="B623" s="145"/>
      <c r="C623" s="145"/>
      <c r="D623" s="1012"/>
      <c r="E623" s="627"/>
      <c r="F623" s="133"/>
      <c r="H623" s="627">
        <v>0</v>
      </c>
      <c r="I623" s="636"/>
      <c r="J623" s="627"/>
      <c r="K623" s="626">
        <v>0</v>
      </c>
      <c r="L623" s="423">
        <v>614</v>
      </c>
    </row>
    <row r="624" spans="1:12">
      <c r="A624" s="423">
        <v>615</v>
      </c>
      <c r="B624" s="145"/>
      <c r="C624" s="145"/>
      <c r="D624" s="887" t="s">
        <v>75</v>
      </c>
      <c r="E624" s="627"/>
      <c r="F624" s="133"/>
      <c r="H624" s="627">
        <v>0</v>
      </c>
      <c r="I624" s="636"/>
      <c r="J624" s="627"/>
      <c r="K624" s="626">
        <v>0</v>
      </c>
      <c r="L624" s="423">
        <v>615</v>
      </c>
    </row>
    <row r="625" spans="1:12">
      <c r="A625" s="423">
        <v>616</v>
      </c>
      <c r="B625" s="145"/>
      <c r="C625" s="145"/>
      <c r="D625" s="1024"/>
      <c r="E625" s="627"/>
      <c r="F625" s="133"/>
      <c r="G625" s="28"/>
      <c r="H625" s="627">
        <v>0</v>
      </c>
      <c r="I625" s="636"/>
      <c r="J625" s="627"/>
      <c r="K625" s="626">
        <v>0</v>
      </c>
      <c r="L625" s="423">
        <v>616</v>
      </c>
    </row>
    <row r="626" spans="1:12">
      <c r="A626" s="423">
        <v>617</v>
      </c>
      <c r="B626" s="145"/>
      <c r="C626" s="145"/>
      <c r="D626" s="887" t="s">
        <v>63</v>
      </c>
      <c r="E626" s="627"/>
      <c r="F626" s="133"/>
      <c r="G626" s="28"/>
      <c r="H626" s="627">
        <v>0</v>
      </c>
      <c r="I626" s="636"/>
      <c r="J626" s="627"/>
      <c r="K626" s="626">
        <v>0</v>
      </c>
      <c r="L626" s="423">
        <v>617</v>
      </c>
    </row>
    <row r="627" spans="1:12">
      <c r="A627" s="423">
        <v>618</v>
      </c>
      <c r="B627" s="145"/>
      <c r="C627" s="145"/>
      <c r="D627" s="889"/>
      <c r="E627" s="627"/>
      <c r="F627" s="133"/>
      <c r="H627" s="627">
        <v>0</v>
      </c>
      <c r="I627" s="636"/>
      <c r="J627" s="627"/>
      <c r="K627" s="626">
        <v>0</v>
      </c>
      <c r="L627" s="423">
        <v>618</v>
      </c>
    </row>
    <row r="628" spans="1:12">
      <c r="A628" s="423">
        <v>619</v>
      </c>
      <c r="B628" s="145"/>
      <c r="C628" s="145"/>
      <c r="D628" s="891" t="s">
        <v>40</v>
      </c>
      <c r="E628" s="679"/>
      <c r="F628" s="488">
        <v>0</v>
      </c>
      <c r="G628" s="55">
        <v>0</v>
      </c>
      <c r="H628" s="676">
        <v>0</v>
      </c>
      <c r="I628" s="677">
        <v>0</v>
      </c>
      <c r="J628" s="676">
        <v>0</v>
      </c>
      <c r="K628" s="675">
        <v>0</v>
      </c>
      <c r="L628" s="423">
        <v>619</v>
      </c>
    </row>
    <row r="629" spans="1:12" ht="15.6" thickBot="1">
      <c r="A629" s="423">
        <v>620</v>
      </c>
      <c r="B629" s="674"/>
      <c r="C629" s="674"/>
      <c r="D629" s="1030" t="s">
        <v>223</v>
      </c>
      <c r="E629" s="623"/>
      <c r="F629" s="672">
        <v>51006441</v>
      </c>
      <c r="G629" s="671"/>
      <c r="H629" s="669">
        <v>51006441</v>
      </c>
      <c r="I629" s="670">
        <v>2505110</v>
      </c>
      <c r="J629" s="669">
        <v>63418042</v>
      </c>
      <c r="K629" s="668">
        <v>116929593</v>
      </c>
      <c r="L629" s="423">
        <v>620</v>
      </c>
    </row>
    <row r="630" spans="1:12" ht="15.6" thickTop="1">
      <c r="A630" s="423">
        <v>621</v>
      </c>
      <c r="B630" s="145"/>
      <c r="C630" s="145"/>
      <c r="D630" s="1027"/>
      <c r="E630" s="655"/>
      <c r="F630" s="425"/>
      <c r="G630" s="26"/>
      <c r="H630" s="627">
        <v>0</v>
      </c>
      <c r="I630" s="683"/>
      <c r="J630" s="655"/>
      <c r="K630" s="682">
        <v>0</v>
      </c>
      <c r="L630" s="423">
        <v>621</v>
      </c>
    </row>
    <row r="631" spans="1:12">
      <c r="A631" s="423">
        <v>622</v>
      </c>
      <c r="B631" s="145" t="s">
        <v>224</v>
      </c>
      <c r="C631" s="145">
        <v>50</v>
      </c>
      <c r="D631" s="1012" t="s">
        <v>225</v>
      </c>
      <c r="E631" s="627">
        <v>52624576</v>
      </c>
      <c r="F631" s="636"/>
      <c r="G631" s="237"/>
      <c r="H631" s="627">
        <v>52624576</v>
      </c>
      <c r="I631" s="636">
        <v>19465015</v>
      </c>
      <c r="J631" s="627">
        <v>54611500</v>
      </c>
      <c r="K631" s="626">
        <v>126701091</v>
      </c>
      <c r="L631" s="423">
        <v>622</v>
      </c>
    </row>
    <row r="632" spans="1:12">
      <c r="A632" s="423">
        <v>623</v>
      </c>
      <c r="B632" s="145"/>
      <c r="C632" s="145"/>
      <c r="D632" s="888" t="s">
        <v>91</v>
      </c>
      <c r="E632" s="627"/>
      <c r="F632" s="133"/>
      <c r="H632" s="627">
        <v>0</v>
      </c>
      <c r="I632" s="636"/>
      <c r="J632" s="627"/>
      <c r="K632" s="626">
        <v>0</v>
      </c>
      <c r="L632" s="423">
        <v>623</v>
      </c>
    </row>
    <row r="633" spans="1:12">
      <c r="A633" s="423">
        <v>624</v>
      </c>
      <c r="B633" s="145"/>
      <c r="C633" s="145"/>
      <c r="D633" s="1012"/>
      <c r="E633" s="627"/>
      <c r="F633" s="133"/>
      <c r="G633" s="28"/>
      <c r="H633" s="627">
        <v>0</v>
      </c>
      <c r="I633" s="636"/>
      <c r="J633" s="627"/>
      <c r="K633" s="626">
        <v>0</v>
      </c>
      <c r="L633" s="423">
        <v>624</v>
      </c>
    </row>
    <row r="634" spans="1:12">
      <c r="A634" s="423">
        <v>625</v>
      </c>
      <c r="B634" s="145"/>
      <c r="C634" s="145"/>
      <c r="D634" s="887" t="s">
        <v>75</v>
      </c>
      <c r="E634" s="627"/>
      <c r="F634" s="133"/>
      <c r="G634" s="28"/>
      <c r="H634" s="627">
        <v>0</v>
      </c>
      <c r="I634" s="636"/>
      <c r="J634" s="627"/>
      <c r="K634" s="626">
        <v>0</v>
      </c>
      <c r="L634" s="423">
        <v>625</v>
      </c>
    </row>
    <row r="635" spans="1:12">
      <c r="A635" s="423">
        <v>626</v>
      </c>
      <c r="B635" s="145"/>
      <c r="C635" s="145"/>
      <c r="D635" s="1024"/>
      <c r="E635" s="627"/>
      <c r="F635" s="133"/>
      <c r="G635" s="28"/>
      <c r="H635" s="627">
        <v>0</v>
      </c>
      <c r="I635" s="636"/>
      <c r="J635" s="627"/>
      <c r="K635" s="626">
        <v>0</v>
      </c>
      <c r="L635" s="423">
        <v>626</v>
      </c>
    </row>
    <row r="636" spans="1:12">
      <c r="A636" s="423">
        <v>627</v>
      </c>
      <c r="B636" s="145"/>
      <c r="C636" s="145"/>
      <c r="D636" s="887" t="s">
        <v>63</v>
      </c>
      <c r="E636" s="627"/>
      <c r="F636" s="133"/>
      <c r="G636" s="28"/>
      <c r="H636" s="627">
        <v>0</v>
      </c>
      <c r="I636" s="636"/>
      <c r="J636" s="627"/>
      <c r="K636" s="626">
        <v>0</v>
      </c>
      <c r="L636" s="423">
        <v>627</v>
      </c>
    </row>
    <row r="637" spans="1:12">
      <c r="A637" s="423">
        <v>628</v>
      </c>
      <c r="B637" s="145"/>
      <c r="C637" s="145"/>
      <c r="D637" s="889"/>
      <c r="E637" s="627"/>
      <c r="F637" s="133"/>
      <c r="G637" s="28"/>
      <c r="H637" s="627">
        <v>0</v>
      </c>
      <c r="I637" s="636"/>
      <c r="J637" s="627"/>
      <c r="K637" s="626">
        <v>0</v>
      </c>
      <c r="L637" s="423">
        <v>628</v>
      </c>
    </row>
    <row r="638" spans="1:12">
      <c r="A638" s="423">
        <v>629</v>
      </c>
      <c r="B638" s="145"/>
      <c r="C638" s="145"/>
      <c r="D638" s="1029" t="s">
        <v>40</v>
      </c>
      <c r="E638" s="679"/>
      <c r="F638" s="488">
        <v>0</v>
      </c>
      <c r="G638" s="55">
        <v>0</v>
      </c>
      <c r="H638" s="676">
        <v>0</v>
      </c>
      <c r="I638" s="677">
        <v>0</v>
      </c>
      <c r="J638" s="676">
        <v>0</v>
      </c>
      <c r="K638" s="675">
        <v>0</v>
      </c>
      <c r="L638" s="423">
        <v>629</v>
      </c>
    </row>
    <row r="639" spans="1:12" ht="15.6" thickBot="1">
      <c r="A639" s="423">
        <v>630</v>
      </c>
      <c r="B639" s="674"/>
      <c r="C639" s="674"/>
      <c r="D639" s="1030" t="s">
        <v>226</v>
      </c>
      <c r="E639" s="623"/>
      <c r="F639" s="672">
        <v>52624576</v>
      </c>
      <c r="G639" s="671"/>
      <c r="H639" s="669">
        <v>52624576</v>
      </c>
      <c r="I639" s="670">
        <v>19465015</v>
      </c>
      <c r="J639" s="669">
        <v>54611500</v>
      </c>
      <c r="K639" s="668">
        <v>126701091</v>
      </c>
      <c r="L639" s="423">
        <v>630</v>
      </c>
    </row>
    <row r="640" spans="1:12" ht="15.6" thickTop="1">
      <c r="A640" s="423">
        <v>631</v>
      </c>
      <c r="B640" s="145"/>
      <c r="C640" s="145"/>
      <c r="D640" s="1027"/>
      <c r="E640" s="655"/>
      <c r="F640" s="425"/>
      <c r="G640" s="26"/>
      <c r="H640" s="627">
        <v>0</v>
      </c>
      <c r="I640" s="683"/>
      <c r="J640" s="655"/>
      <c r="K640" s="682">
        <v>0</v>
      </c>
      <c r="L640" s="423">
        <v>631</v>
      </c>
    </row>
    <row r="641" spans="1:12">
      <c r="A641" s="423">
        <v>632</v>
      </c>
      <c r="B641" s="145" t="s">
        <v>227</v>
      </c>
      <c r="C641" s="145">
        <v>51</v>
      </c>
      <c r="D641" s="1012" t="s">
        <v>228</v>
      </c>
      <c r="E641" s="627"/>
      <c r="F641" s="133"/>
      <c r="H641" s="627">
        <v>0</v>
      </c>
      <c r="I641" s="636">
        <v>18000</v>
      </c>
      <c r="J641" s="627">
        <v>405150</v>
      </c>
      <c r="K641" s="626">
        <v>423150</v>
      </c>
      <c r="L641" s="423">
        <v>632</v>
      </c>
    </row>
    <row r="642" spans="1:12">
      <c r="A642" s="423">
        <v>633</v>
      </c>
      <c r="B642" s="145"/>
      <c r="C642" s="145"/>
      <c r="D642" s="888" t="s">
        <v>62</v>
      </c>
      <c r="E642" s="627"/>
      <c r="F642" s="133"/>
      <c r="G642" s="28"/>
      <c r="H642" s="627">
        <v>0</v>
      </c>
      <c r="I642" s="636"/>
      <c r="J642" s="627"/>
      <c r="K642" s="626">
        <v>0</v>
      </c>
      <c r="L642" s="423">
        <v>633</v>
      </c>
    </row>
    <row r="643" spans="1:12">
      <c r="A643" s="423">
        <v>634</v>
      </c>
      <c r="B643" s="145"/>
      <c r="C643" s="145"/>
      <c r="D643" s="889"/>
      <c r="E643" s="627"/>
      <c r="F643" s="406"/>
      <c r="H643" s="627">
        <v>0</v>
      </c>
      <c r="I643" s="636"/>
      <c r="J643" s="627"/>
      <c r="K643" s="626">
        <v>0</v>
      </c>
      <c r="L643" s="423">
        <v>634</v>
      </c>
    </row>
    <row r="644" spans="1:12">
      <c r="A644" s="423">
        <v>635</v>
      </c>
      <c r="B644" s="145"/>
      <c r="C644" s="145"/>
      <c r="D644" s="889"/>
      <c r="E644" s="627"/>
      <c r="F644" s="112"/>
      <c r="G644" s="39"/>
      <c r="H644" s="627">
        <v>0</v>
      </c>
      <c r="I644" s="636"/>
      <c r="J644" s="627"/>
      <c r="K644" s="626">
        <v>0</v>
      </c>
      <c r="L644" s="423">
        <v>635</v>
      </c>
    </row>
    <row r="645" spans="1:12">
      <c r="A645" s="423">
        <v>636</v>
      </c>
      <c r="B645" s="145"/>
      <c r="C645" s="145"/>
      <c r="D645" s="887" t="s">
        <v>63</v>
      </c>
      <c r="E645" s="627"/>
      <c r="F645" s="112"/>
      <c r="G645" s="39"/>
      <c r="H645" s="627">
        <v>0</v>
      </c>
      <c r="I645" s="636"/>
      <c r="J645" s="627"/>
      <c r="K645" s="626">
        <v>0</v>
      </c>
      <c r="L645" s="423">
        <v>636</v>
      </c>
    </row>
    <row r="646" spans="1:12">
      <c r="A646" s="423">
        <v>637</v>
      </c>
      <c r="B646" s="145"/>
      <c r="C646" s="145"/>
      <c r="D646" s="889"/>
      <c r="E646" s="627"/>
      <c r="F646" s="112"/>
      <c r="G646" s="39"/>
      <c r="H646" s="627">
        <v>0</v>
      </c>
      <c r="I646" s="636"/>
      <c r="J646" s="627"/>
      <c r="K646" s="626">
        <v>0</v>
      </c>
      <c r="L646" s="423">
        <v>637</v>
      </c>
    </row>
    <row r="647" spans="1:12">
      <c r="A647" s="423">
        <v>638</v>
      </c>
      <c r="B647" s="145"/>
      <c r="C647" s="145"/>
      <c r="D647" s="1029" t="s">
        <v>229</v>
      </c>
      <c r="E647" s="679"/>
      <c r="F647" s="110"/>
      <c r="G647" s="57"/>
      <c r="H647" s="627">
        <v>0</v>
      </c>
      <c r="I647" s="681"/>
      <c r="J647" s="679"/>
      <c r="K647" s="626">
        <v>0</v>
      </c>
      <c r="L647" s="423">
        <v>638</v>
      </c>
    </row>
    <row r="648" spans="1:12">
      <c r="A648" s="423">
        <v>639</v>
      </c>
      <c r="B648" s="145"/>
      <c r="C648" s="145"/>
      <c r="D648" s="1029" t="s">
        <v>40</v>
      </c>
      <c r="E648" s="679"/>
      <c r="F648" s="488">
        <v>0</v>
      </c>
      <c r="G648" s="55">
        <v>0</v>
      </c>
      <c r="H648" s="676">
        <v>0</v>
      </c>
      <c r="I648" s="677">
        <v>0</v>
      </c>
      <c r="J648" s="676">
        <v>0</v>
      </c>
      <c r="K648" s="675">
        <v>0</v>
      </c>
      <c r="L648" s="423">
        <v>639</v>
      </c>
    </row>
    <row r="649" spans="1:12" ht="15.6" thickBot="1">
      <c r="A649" s="423">
        <v>640</v>
      </c>
      <c r="B649" s="674"/>
      <c r="C649" s="674"/>
      <c r="D649" s="1030" t="s">
        <v>230</v>
      </c>
      <c r="E649" s="623"/>
      <c r="F649" s="672">
        <v>0</v>
      </c>
      <c r="G649" s="673"/>
      <c r="H649" s="669">
        <v>0</v>
      </c>
      <c r="I649" s="670">
        <v>18000</v>
      </c>
      <c r="J649" s="669">
        <v>405150</v>
      </c>
      <c r="K649" s="668">
        <v>423150</v>
      </c>
      <c r="L649" s="423">
        <v>640</v>
      </c>
    </row>
    <row r="650" spans="1:12" ht="15.6" thickTop="1">
      <c r="A650" s="423">
        <v>641</v>
      </c>
      <c r="B650" s="145"/>
      <c r="C650" s="145"/>
      <c r="D650" s="1027"/>
      <c r="E650" s="655"/>
      <c r="F650" s="425"/>
      <c r="G650" s="26"/>
      <c r="H650" s="627">
        <v>0</v>
      </c>
      <c r="I650" s="683"/>
      <c r="J650" s="655"/>
      <c r="K650" s="682">
        <v>0</v>
      </c>
      <c r="L650" s="423">
        <v>641</v>
      </c>
    </row>
    <row r="651" spans="1:12">
      <c r="A651" s="423">
        <v>642</v>
      </c>
      <c r="B651" s="145" t="s">
        <v>231</v>
      </c>
      <c r="C651" s="145">
        <v>52</v>
      </c>
      <c r="D651" s="1012" t="s">
        <v>753</v>
      </c>
      <c r="E651" s="627"/>
      <c r="F651" s="133"/>
      <c r="H651" s="627">
        <v>0</v>
      </c>
      <c r="I651" s="636"/>
      <c r="J651" s="627">
        <v>13836012</v>
      </c>
      <c r="K651" s="626">
        <v>13836012</v>
      </c>
      <c r="L651" s="423">
        <v>642</v>
      </c>
    </row>
    <row r="652" spans="1:12">
      <c r="A652" s="423">
        <v>643</v>
      </c>
      <c r="B652" s="145"/>
      <c r="C652" s="145"/>
      <c r="D652" s="887" t="s">
        <v>63</v>
      </c>
      <c r="E652" s="679"/>
      <c r="F652" s="110"/>
      <c r="G652" s="57"/>
      <c r="H652" s="627">
        <v>0</v>
      </c>
      <c r="I652" s="681"/>
      <c r="J652" s="679"/>
      <c r="K652" s="626">
        <v>0</v>
      </c>
      <c r="L652" s="423">
        <v>643</v>
      </c>
    </row>
    <row r="653" spans="1:12">
      <c r="A653" s="423">
        <v>644</v>
      </c>
      <c r="B653" s="145"/>
      <c r="C653" s="145"/>
      <c r="D653" s="887"/>
      <c r="E653" s="679"/>
      <c r="F653" s="110"/>
      <c r="G653" s="57"/>
      <c r="H653" s="627">
        <v>0</v>
      </c>
      <c r="I653" s="681"/>
      <c r="J653" s="679"/>
      <c r="K653" s="626">
        <v>0</v>
      </c>
      <c r="L653" s="423">
        <v>644</v>
      </c>
    </row>
    <row r="654" spans="1:12">
      <c r="A654" s="423">
        <v>645</v>
      </c>
      <c r="B654" s="145"/>
      <c r="C654" s="145"/>
      <c r="E654" s="679"/>
      <c r="F654" s="110"/>
      <c r="G654" s="57"/>
      <c r="H654" s="627">
        <v>0</v>
      </c>
      <c r="I654" s="681"/>
      <c r="J654" s="679"/>
      <c r="K654" s="626">
        <v>0</v>
      </c>
      <c r="L654" s="423">
        <v>645</v>
      </c>
    </row>
    <row r="655" spans="1:12">
      <c r="A655" s="423">
        <v>646</v>
      </c>
      <c r="B655" s="145"/>
      <c r="C655" s="145"/>
      <c r="D655" s="1029" t="s">
        <v>40</v>
      </c>
      <c r="E655" s="679"/>
      <c r="F655" s="488">
        <v>0</v>
      </c>
      <c r="G655" s="55">
        <v>0</v>
      </c>
      <c r="H655" s="676">
        <v>0</v>
      </c>
      <c r="I655" s="677">
        <v>0</v>
      </c>
      <c r="J655" s="676">
        <v>0</v>
      </c>
      <c r="K655" s="675">
        <v>0</v>
      </c>
      <c r="L655" s="423">
        <v>646</v>
      </c>
    </row>
    <row r="656" spans="1:12" ht="15.6" thickBot="1">
      <c r="A656" s="423">
        <v>647</v>
      </c>
      <c r="B656" s="674"/>
      <c r="C656" s="674"/>
      <c r="D656" s="1030" t="s">
        <v>232</v>
      </c>
      <c r="E656" s="623"/>
      <c r="F656" s="672">
        <v>0</v>
      </c>
      <c r="G656" s="671"/>
      <c r="H656" s="669">
        <v>0</v>
      </c>
      <c r="I656" s="670">
        <v>0</v>
      </c>
      <c r="J656" s="669">
        <v>13836012</v>
      </c>
      <c r="K656" s="668">
        <v>13836012</v>
      </c>
      <c r="L656" s="423">
        <v>647</v>
      </c>
    </row>
    <row r="657" spans="1:12" ht="15.6" thickTop="1">
      <c r="A657" s="423">
        <v>648</v>
      </c>
      <c r="B657" s="145"/>
      <c r="C657" s="145"/>
      <c r="D657" s="1027"/>
      <c r="E657" s="655"/>
      <c r="F657" s="425"/>
      <c r="G657" s="26"/>
      <c r="H657" s="627">
        <v>0</v>
      </c>
      <c r="I657" s="683"/>
      <c r="J657" s="655"/>
      <c r="K657" s="682">
        <v>0</v>
      </c>
      <c r="L657" s="423">
        <v>648</v>
      </c>
    </row>
    <row r="658" spans="1:12">
      <c r="A658" s="423">
        <v>649</v>
      </c>
      <c r="B658" s="145" t="s">
        <v>233</v>
      </c>
      <c r="C658" s="145">
        <v>53</v>
      </c>
      <c r="D658" s="1012" t="s">
        <v>234</v>
      </c>
      <c r="E658" s="627">
        <v>9070134</v>
      </c>
      <c r="F658" s="636"/>
      <c r="G658" s="237"/>
      <c r="H658" s="627">
        <v>9070134</v>
      </c>
      <c r="I658" s="636"/>
      <c r="J658" s="627">
        <v>2564400</v>
      </c>
      <c r="K658" s="626">
        <v>11634534</v>
      </c>
      <c r="L658" s="423">
        <v>649</v>
      </c>
    </row>
    <row r="659" spans="1:12">
      <c r="A659" s="423">
        <v>650</v>
      </c>
      <c r="B659" s="145"/>
      <c r="C659" s="145"/>
      <c r="D659" s="888" t="s">
        <v>434</v>
      </c>
      <c r="E659" s="627"/>
      <c r="F659" s="636"/>
      <c r="G659" s="237"/>
      <c r="H659" s="627">
        <v>0</v>
      </c>
      <c r="I659" s="636"/>
      <c r="J659" s="627"/>
      <c r="K659" s="626">
        <v>0</v>
      </c>
      <c r="L659" s="423">
        <v>650</v>
      </c>
    </row>
    <row r="660" spans="1:12">
      <c r="A660" s="423">
        <v>651</v>
      </c>
      <c r="B660" s="145"/>
      <c r="C660" s="145"/>
      <c r="D660" s="1012"/>
      <c r="E660" s="627"/>
      <c r="F660" s="636"/>
      <c r="G660" s="237"/>
      <c r="H660" s="627">
        <v>0</v>
      </c>
      <c r="I660" s="636"/>
      <c r="J660" s="627"/>
      <c r="K660" s="626">
        <v>0</v>
      </c>
      <c r="L660" s="423">
        <v>651</v>
      </c>
    </row>
    <row r="661" spans="1:12">
      <c r="A661" s="423">
        <v>652</v>
      </c>
      <c r="B661" s="145"/>
      <c r="C661" s="145"/>
      <c r="D661" s="887" t="s">
        <v>575</v>
      </c>
      <c r="E661" s="627"/>
      <c r="F661" s="636"/>
      <c r="G661" s="237"/>
      <c r="H661" s="627">
        <v>0</v>
      </c>
      <c r="I661" s="636"/>
      <c r="J661" s="627"/>
      <c r="K661" s="626">
        <v>0</v>
      </c>
      <c r="L661" s="423">
        <v>652</v>
      </c>
    </row>
    <row r="662" spans="1:12" ht="15.6">
      <c r="A662" s="423">
        <v>653</v>
      </c>
      <c r="B662" s="145"/>
      <c r="C662" s="145"/>
      <c r="D662" s="1012"/>
      <c r="E662" s="627"/>
      <c r="F662" s="496"/>
      <c r="G662" s="28"/>
      <c r="H662" s="627">
        <v>0</v>
      </c>
      <c r="I662" s="636"/>
      <c r="J662" s="692"/>
      <c r="K662" s="626">
        <v>0</v>
      </c>
      <c r="L662" s="423">
        <v>653</v>
      </c>
    </row>
    <row r="663" spans="1:12">
      <c r="A663" s="423">
        <v>654</v>
      </c>
      <c r="B663" s="145"/>
      <c r="C663" s="145"/>
      <c r="D663" s="1029" t="s">
        <v>40</v>
      </c>
      <c r="E663" s="627"/>
      <c r="F663" s="488">
        <v>0</v>
      </c>
      <c r="G663" s="55">
        <v>0</v>
      </c>
      <c r="H663" s="676">
        <v>0</v>
      </c>
      <c r="I663" s="677">
        <v>0</v>
      </c>
      <c r="J663" s="676">
        <v>0</v>
      </c>
      <c r="K663" s="675">
        <v>0</v>
      </c>
      <c r="L663" s="423">
        <v>654</v>
      </c>
    </row>
    <row r="664" spans="1:12" ht="15.6" thickBot="1">
      <c r="A664" s="423">
        <v>655</v>
      </c>
      <c r="B664" s="674"/>
      <c r="C664" s="674"/>
      <c r="D664" s="1030" t="s">
        <v>235</v>
      </c>
      <c r="E664" s="623"/>
      <c r="F664" s="672">
        <v>9070134</v>
      </c>
      <c r="G664" s="673"/>
      <c r="H664" s="669">
        <v>9070134</v>
      </c>
      <c r="I664" s="670">
        <v>0</v>
      </c>
      <c r="J664" s="669">
        <v>2564400</v>
      </c>
      <c r="K664" s="668">
        <v>11634534</v>
      </c>
      <c r="L664" s="423">
        <v>655</v>
      </c>
    </row>
    <row r="665" spans="1:12" ht="15.6" thickTop="1">
      <c r="A665" s="423">
        <v>656</v>
      </c>
      <c r="B665" s="145"/>
      <c r="C665" s="145"/>
      <c r="D665" s="1027"/>
      <c r="E665" s="655"/>
      <c r="F665" s="425"/>
      <c r="G665" s="26"/>
      <c r="H665" s="627">
        <v>0</v>
      </c>
      <c r="I665" s="683"/>
      <c r="J665" s="655"/>
      <c r="K665" s="682">
        <v>0</v>
      </c>
      <c r="L665" s="423">
        <v>656</v>
      </c>
    </row>
    <row r="666" spans="1:12">
      <c r="A666" s="423">
        <v>657</v>
      </c>
      <c r="B666" s="145" t="s">
        <v>236</v>
      </c>
      <c r="C666" s="145">
        <v>54</v>
      </c>
      <c r="D666" s="1012" t="s">
        <v>237</v>
      </c>
      <c r="E666" s="627">
        <v>22035656</v>
      </c>
      <c r="F666" s="133"/>
      <c r="H666" s="627">
        <v>22035656</v>
      </c>
      <c r="I666" s="636">
        <v>700000</v>
      </c>
      <c r="J666" s="627">
        <v>21394000</v>
      </c>
      <c r="K666" s="626">
        <v>44129656</v>
      </c>
      <c r="L666" s="423">
        <v>657</v>
      </c>
    </row>
    <row r="667" spans="1:12">
      <c r="A667" s="423">
        <v>658</v>
      </c>
      <c r="B667" s="145"/>
      <c r="C667" s="145"/>
      <c r="D667" s="888" t="s">
        <v>91</v>
      </c>
      <c r="E667" s="627"/>
      <c r="F667" s="133"/>
      <c r="H667" s="627">
        <v>0</v>
      </c>
      <c r="I667" s="636"/>
      <c r="J667" s="627"/>
      <c r="K667" s="626">
        <v>0</v>
      </c>
      <c r="L667" s="423">
        <v>658</v>
      </c>
    </row>
    <row r="668" spans="1:12">
      <c r="A668" s="423">
        <v>659</v>
      </c>
      <c r="B668" s="145"/>
      <c r="C668" s="145"/>
      <c r="D668" s="1012"/>
      <c r="E668" s="627"/>
      <c r="F668" s="133"/>
      <c r="H668" s="627">
        <v>0</v>
      </c>
      <c r="I668" s="636"/>
      <c r="J668" s="627"/>
      <c r="K668" s="626">
        <v>0</v>
      </c>
      <c r="L668" s="423">
        <v>659</v>
      </c>
    </row>
    <row r="669" spans="1:12">
      <c r="A669" s="423">
        <v>660</v>
      </c>
      <c r="B669" s="145"/>
      <c r="C669" s="145"/>
      <c r="D669" s="887" t="s">
        <v>75</v>
      </c>
      <c r="E669" s="627"/>
      <c r="F669" s="133"/>
      <c r="G669" s="28"/>
      <c r="H669" s="627">
        <v>0</v>
      </c>
      <c r="I669" s="636"/>
      <c r="J669" s="627"/>
      <c r="K669" s="626">
        <v>0</v>
      </c>
      <c r="L669" s="423">
        <v>660</v>
      </c>
    </row>
    <row r="670" spans="1:12">
      <c r="A670" s="423">
        <v>661</v>
      </c>
      <c r="B670" s="145"/>
      <c r="C670" s="145"/>
      <c r="D670" s="1024"/>
      <c r="E670" s="627"/>
      <c r="F670" s="133"/>
      <c r="H670" s="627">
        <v>0</v>
      </c>
      <c r="I670" s="636"/>
      <c r="J670" s="627"/>
      <c r="K670" s="626">
        <v>0</v>
      </c>
      <c r="L670" s="423">
        <v>661</v>
      </c>
    </row>
    <row r="671" spans="1:12">
      <c r="A671" s="423">
        <v>662</v>
      </c>
      <c r="B671" s="145"/>
      <c r="C671" s="145"/>
      <c r="D671" s="887" t="s">
        <v>63</v>
      </c>
      <c r="E671" s="679"/>
      <c r="F671" s="110"/>
      <c r="G671" s="57"/>
      <c r="H671" s="627">
        <v>0</v>
      </c>
      <c r="I671" s="681"/>
      <c r="J671" s="679"/>
      <c r="K671" s="626">
        <v>0</v>
      </c>
      <c r="L671" s="423">
        <v>662</v>
      </c>
    </row>
    <row r="672" spans="1:12">
      <c r="A672" s="423">
        <v>663</v>
      </c>
      <c r="B672" s="145"/>
      <c r="C672" s="145"/>
      <c r="D672" s="889"/>
      <c r="E672" s="679"/>
      <c r="F672" s="110"/>
      <c r="G672" s="57"/>
      <c r="H672" s="627">
        <v>0</v>
      </c>
      <c r="I672" s="681"/>
      <c r="J672" s="679"/>
      <c r="K672" s="626">
        <v>0</v>
      </c>
      <c r="L672" s="423">
        <v>663</v>
      </c>
    </row>
    <row r="673" spans="1:12">
      <c r="A673" s="423">
        <v>664</v>
      </c>
      <c r="B673" s="145"/>
      <c r="C673" s="145"/>
      <c r="E673" s="679"/>
      <c r="F673" s="110"/>
      <c r="G673" s="57"/>
      <c r="H673" s="627">
        <v>0</v>
      </c>
      <c r="I673" s="681"/>
      <c r="J673" s="679"/>
      <c r="K673" s="626">
        <v>0</v>
      </c>
      <c r="L673" s="423">
        <v>664</v>
      </c>
    </row>
    <row r="674" spans="1:12">
      <c r="A674" s="423">
        <v>665</v>
      </c>
      <c r="B674" s="145"/>
      <c r="C674" s="145"/>
      <c r="D674" s="1029" t="s">
        <v>40</v>
      </c>
      <c r="E674" s="679"/>
      <c r="F674" s="488">
        <v>0</v>
      </c>
      <c r="G674" s="55">
        <v>0</v>
      </c>
      <c r="H674" s="676">
        <v>0</v>
      </c>
      <c r="I674" s="677">
        <v>0</v>
      </c>
      <c r="J674" s="676">
        <v>0</v>
      </c>
      <c r="K674" s="675">
        <v>0</v>
      </c>
      <c r="L674" s="423">
        <v>665</v>
      </c>
    </row>
    <row r="675" spans="1:12" ht="15.6" thickBot="1">
      <c r="A675" s="423">
        <v>666</v>
      </c>
      <c r="B675" s="674"/>
      <c r="C675" s="674"/>
      <c r="D675" s="1030" t="s">
        <v>238</v>
      </c>
      <c r="E675" s="623"/>
      <c r="F675" s="672">
        <v>22035656</v>
      </c>
      <c r="G675" s="671"/>
      <c r="H675" s="669">
        <v>22035656</v>
      </c>
      <c r="I675" s="670">
        <v>700000</v>
      </c>
      <c r="J675" s="669">
        <v>21394000</v>
      </c>
      <c r="K675" s="668">
        <v>44129656</v>
      </c>
      <c r="L675" s="423">
        <v>666</v>
      </c>
    </row>
    <row r="676" spans="1:12" ht="15.6" thickTop="1">
      <c r="A676" s="423">
        <v>667</v>
      </c>
      <c r="B676" s="145"/>
      <c r="C676" s="145"/>
      <c r="D676" s="1027"/>
      <c r="E676" s="655"/>
      <c r="F676" s="425"/>
      <c r="G676" s="26"/>
      <c r="H676" s="627">
        <v>0</v>
      </c>
      <c r="I676" s="683"/>
      <c r="J676" s="655"/>
      <c r="K676" s="682">
        <v>0</v>
      </c>
      <c r="L676" s="423">
        <v>667</v>
      </c>
    </row>
    <row r="677" spans="1:12">
      <c r="A677" s="423">
        <v>668</v>
      </c>
      <c r="B677" s="213" t="s">
        <v>239</v>
      </c>
      <c r="C677" s="213">
        <v>57</v>
      </c>
      <c r="D677" s="1031" t="s">
        <v>240</v>
      </c>
      <c r="E677" s="627">
        <v>70008010</v>
      </c>
      <c r="F677" s="133"/>
      <c r="G677" s="28"/>
      <c r="H677" s="216">
        <v>70008010</v>
      </c>
      <c r="I677" s="636">
        <v>835393</v>
      </c>
      <c r="J677" s="627">
        <v>22123000</v>
      </c>
      <c r="K677" s="221">
        <v>92966403</v>
      </c>
      <c r="L677" s="423">
        <v>668</v>
      </c>
    </row>
    <row r="678" spans="1:12">
      <c r="A678" s="423">
        <v>669</v>
      </c>
      <c r="B678" s="145"/>
      <c r="C678" s="145"/>
      <c r="D678" s="888" t="s">
        <v>91</v>
      </c>
      <c r="E678" s="627"/>
      <c r="F678" s="133"/>
      <c r="H678" s="216">
        <v>0</v>
      </c>
      <c r="I678" s="636"/>
      <c r="J678" s="627"/>
      <c r="K678" s="221">
        <v>0</v>
      </c>
      <c r="L678" s="423">
        <v>669</v>
      </c>
    </row>
    <row r="679" spans="1:12">
      <c r="A679" s="423">
        <v>670</v>
      </c>
      <c r="B679" s="145"/>
      <c r="C679" s="145"/>
      <c r="D679" s="1012"/>
      <c r="E679" s="627"/>
      <c r="F679" s="133"/>
      <c r="H679" s="216">
        <v>0</v>
      </c>
      <c r="I679" s="636"/>
      <c r="J679" s="627"/>
      <c r="K679" s="221">
        <v>0</v>
      </c>
      <c r="L679" s="423">
        <v>670</v>
      </c>
    </row>
    <row r="680" spans="1:12">
      <c r="A680" s="423">
        <v>671</v>
      </c>
      <c r="B680" s="145"/>
      <c r="C680" s="145"/>
      <c r="D680" s="887" t="s">
        <v>75</v>
      </c>
      <c r="E680" s="627"/>
      <c r="F680" s="133"/>
      <c r="H680" s="216">
        <v>0</v>
      </c>
      <c r="I680" s="636"/>
      <c r="J680" s="627"/>
      <c r="K680" s="221">
        <v>0</v>
      </c>
      <c r="L680" s="423">
        <v>671</v>
      </c>
    </row>
    <row r="681" spans="1:12">
      <c r="A681" s="423">
        <v>672</v>
      </c>
      <c r="B681" s="145"/>
      <c r="C681" s="145"/>
      <c r="D681" s="1024"/>
      <c r="E681" s="627"/>
      <c r="F681" s="133"/>
      <c r="H681" s="216">
        <v>0</v>
      </c>
      <c r="I681" s="636"/>
      <c r="J681" s="627"/>
      <c r="K681" s="221">
        <v>0</v>
      </c>
      <c r="L681" s="423">
        <v>672</v>
      </c>
    </row>
    <row r="682" spans="1:12">
      <c r="A682" s="423">
        <v>673</v>
      </c>
      <c r="B682" s="145"/>
      <c r="C682" s="145"/>
      <c r="D682" s="887" t="s">
        <v>63</v>
      </c>
      <c r="E682" s="627"/>
      <c r="F682" s="133"/>
      <c r="H682" s="216">
        <v>0</v>
      </c>
      <c r="I682" s="636"/>
      <c r="J682" s="627"/>
      <c r="K682" s="221">
        <v>0</v>
      </c>
      <c r="L682" s="423">
        <v>673</v>
      </c>
    </row>
    <row r="683" spans="1:12">
      <c r="A683" s="423">
        <v>674</v>
      </c>
      <c r="B683" s="145"/>
      <c r="C683" s="145"/>
      <c r="D683" s="889"/>
      <c r="E683" s="627"/>
      <c r="F683" s="133"/>
      <c r="H683" s="216">
        <v>0</v>
      </c>
      <c r="I683" s="636"/>
      <c r="J683" s="627"/>
      <c r="K683" s="221">
        <v>0</v>
      </c>
      <c r="L683" s="423">
        <v>674</v>
      </c>
    </row>
    <row r="684" spans="1:12">
      <c r="A684" s="423">
        <v>675</v>
      </c>
      <c r="B684" s="145"/>
      <c r="C684" s="145"/>
      <c r="D684" s="1029" t="s">
        <v>40</v>
      </c>
      <c r="E684" s="679"/>
      <c r="F684" s="488">
        <v>0</v>
      </c>
      <c r="G684" s="55">
        <v>0</v>
      </c>
      <c r="H684" s="676">
        <v>0</v>
      </c>
      <c r="I684" s="677">
        <v>0</v>
      </c>
      <c r="J684" s="676">
        <v>0</v>
      </c>
      <c r="K684" s="675">
        <v>0</v>
      </c>
      <c r="L684" s="423">
        <v>675</v>
      </c>
    </row>
    <row r="685" spans="1:12" ht="15.6" thickBot="1">
      <c r="A685" s="423">
        <v>676</v>
      </c>
      <c r="B685" s="674"/>
      <c r="C685" s="674"/>
      <c r="D685" s="1030" t="s">
        <v>241</v>
      </c>
      <c r="E685" s="623"/>
      <c r="F685" s="672">
        <v>70008010</v>
      </c>
      <c r="G685" s="671"/>
      <c r="H685" s="669">
        <v>70008010</v>
      </c>
      <c r="I685" s="670">
        <v>835393</v>
      </c>
      <c r="J685" s="669">
        <v>22123000</v>
      </c>
      <c r="K685" s="668">
        <v>92966403</v>
      </c>
      <c r="L685" s="423">
        <v>676</v>
      </c>
    </row>
    <row r="686" spans="1:12" ht="15.6" thickTop="1">
      <c r="A686" s="423">
        <v>677</v>
      </c>
      <c r="B686" s="145"/>
      <c r="C686" s="145"/>
      <c r="D686" s="1012"/>
      <c r="E686" s="627"/>
      <c r="F686" s="406"/>
      <c r="H686" s="627">
        <v>0</v>
      </c>
      <c r="I686" s="636"/>
      <c r="J686" s="627"/>
      <c r="K686" s="626">
        <v>0</v>
      </c>
      <c r="L686" s="423">
        <v>677</v>
      </c>
    </row>
    <row r="687" spans="1:12">
      <c r="A687" s="423">
        <v>678</v>
      </c>
      <c r="B687" s="213" t="s">
        <v>242</v>
      </c>
      <c r="C687" s="213">
        <v>58</v>
      </c>
      <c r="D687" s="1031" t="s">
        <v>243</v>
      </c>
      <c r="E687" s="627">
        <v>3157701</v>
      </c>
      <c r="F687" s="222"/>
      <c r="G687" s="148"/>
      <c r="H687" s="627">
        <v>3157701</v>
      </c>
      <c r="I687" s="222"/>
      <c r="J687" s="627">
        <v>1555986</v>
      </c>
      <c r="K687" s="221">
        <v>4713687</v>
      </c>
      <c r="L687" s="423">
        <v>678</v>
      </c>
    </row>
    <row r="688" spans="1:12">
      <c r="A688" s="423">
        <v>679</v>
      </c>
      <c r="B688" s="145"/>
      <c r="C688" s="145"/>
      <c r="D688" s="888" t="s">
        <v>434</v>
      </c>
      <c r="E688" s="627"/>
      <c r="F688" s="133"/>
      <c r="H688" s="627">
        <v>0</v>
      </c>
      <c r="I688" s="636"/>
      <c r="J688" s="627"/>
      <c r="K688" s="221">
        <v>0</v>
      </c>
      <c r="L688" s="423">
        <v>679</v>
      </c>
    </row>
    <row r="689" spans="1:12">
      <c r="A689" s="423">
        <v>680</v>
      </c>
      <c r="B689" s="145"/>
      <c r="C689" s="145"/>
      <c r="D689" s="1012"/>
      <c r="E689" s="627"/>
      <c r="F689" s="133"/>
      <c r="G689" s="28"/>
      <c r="H689" s="627">
        <v>0</v>
      </c>
      <c r="I689" s="636"/>
      <c r="J689" s="627"/>
      <c r="K689" s="221">
        <v>0</v>
      </c>
      <c r="L689" s="423">
        <v>680</v>
      </c>
    </row>
    <row r="690" spans="1:12">
      <c r="A690" s="423">
        <v>681</v>
      </c>
      <c r="B690" s="145"/>
      <c r="C690" s="145"/>
      <c r="D690" s="888" t="s">
        <v>575</v>
      </c>
      <c r="E690" s="627"/>
      <c r="F690" s="133"/>
      <c r="H690" s="627">
        <v>0</v>
      </c>
      <c r="I690" s="636"/>
      <c r="J690" s="627"/>
      <c r="K690" s="221">
        <v>0</v>
      </c>
      <c r="L690" s="423">
        <v>681</v>
      </c>
    </row>
    <row r="691" spans="1:12">
      <c r="A691" s="423">
        <v>682</v>
      </c>
      <c r="B691" s="145"/>
      <c r="C691" s="145"/>
      <c r="E691" s="627"/>
      <c r="F691" s="110"/>
      <c r="G691" s="57"/>
      <c r="H691" s="627">
        <v>0</v>
      </c>
      <c r="I691" s="681"/>
      <c r="J691" s="679"/>
      <c r="K691" s="626">
        <v>0</v>
      </c>
      <c r="L691" s="423">
        <v>682</v>
      </c>
    </row>
    <row r="692" spans="1:12">
      <c r="A692" s="423">
        <v>683</v>
      </c>
      <c r="B692" s="145"/>
      <c r="C692" s="145"/>
      <c r="D692" s="1029" t="s">
        <v>40</v>
      </c>
      <c r="E692" s="627"/>
      <c r="F692" s="488">
        <v>0</v>
      </c>
      <c r="G692" s="55">
        <v>0</v>
      </c>
      <c r="H692" s="676">
        <v>0</v>
      </c>
      <c r="I692" s="677">
        <v>0</v>
      </c>
      <c r="J692" s="676">
        <v>0</v>
      </c>
      <c r="K692" s="675">
        <v>0</v>
      </c>
      <c r="L692" s="423">
        <v>683</v>
      </c>
    </row>
    <row r="693" spans="1:12" ht="15.6" thickBot="1">
      <c r="A693" s="423">
        <v>684</v>
      </c>
      <c r="B693" s="674"/>
      <c r="C693" s="674"/>
      <c r="D693" s="1030" t="s">
        <v>960</v>
      </c>
      <c r="E693" s="623"/>
      <c r="F693" s="672">
        <v>3157701</v>
      </c>
      <c r="G693" s="671"/>
      <c r="H693" s="669">
        <v>3157701</v>
      </c>
      <c r="I693" s="670">
        <v>0</v>
      </c>
      <c r="J693" s="669">
        <v>1555986</v>
      </c>
      <c r="K693" s="668">
        <v>4713687</v>
      </c>
      <c r="L693" s="423">
        <v>684</v>
      </c>
    </row>
    <row r="694" spans="1:12" ht="15.6" thickTop="1">
      <c r="A694" s="423">
        <v>685</v>
      </c>
      <c r="B694" s="145"/>
      <c r="C694" s="145"/>
      <c r="D694" s="1027"/>
      <c r="E694" s="655"/>
      <c r="F694" s="425"/>
      <c r="G694" s="26"/>
      <c r="H694" s="627">
        <v>0</v>
      </c>
      <c r="I694" s="683"/>
      <c r="J694" s="700"/>
      <c r="K694" s="682">
        <v>0</v>
      </c>
      <c r="L694" s="423">
        <v>685</v>
      </c>
    </row>
    <row r="695" spans="1:12">
      <c r="A695" s="423">
        <v>686</v>
      </c>
      <c r="B695" s="213" t="s">
        <v>244</v>
      </c>
      <c r="C695" s="213">
        <v>59</v>
      </c>
      <c r="D695" s="1031" t="s">
        <v>245</v>
      </c>
      <c r="E695" s="627">
        <v>14633341</v>
      </c>
      <c r="F695" s="222"/>
      <c r="G695" s="148"/>
      <c r="H695" s="627">
        <v>14633341</v>
      </c>
      <c r="I695" s="636">
        <v>60003654</v>
      </c>
      <c r="J695" s="627">
        <v>26764911</v>
      </c>
      <c r="K695" s="221">
        <v>101401906</v>
      </c>
      <c r="L695" s="423">
        <v>686</v>
      </c>
    </row>
    <row r="696" spans="1:12">
      <c r="A696" s="423">
        <v>687</v>
      </c>
      <c r="B696" s="145"/>
      <c r="C696" s="145"/>
      <c r="D696" s="888" t="s">
        <v>91</v>
      </c>
      <c r="E696" s="627"/>
      <c r="F696" s="133"/>
      <c r="H696" s="627">
        <v>0</v>
      </c>
      <c r="I696" s="636"/>
      <c r="J696" s="627"/>
      <c r="K696" s="221">
        <v>0</v>
      </c>
      <c r="L696" s="423">
        <v>687</v>
      </c>
    </row>
    <row r="697" spans="1:12">
      <c r="A697" s="423">
        <v>688</v>
      </c>
      <c r="B697" s="145"/>
      <c r="C697" s="145"/>
      <c r="D697" s="1012"/>
      <c r="E697" s="627"/>
      <c r="F697" s="133"/>
      <c r="H697" s="627">
        <v>0</v>
      </c>
      <c r="I697" s="636"/>
      <c r="J697" s="627"/>
      <c r="K697" s="221">
        <v>0</v>
      </c>
      <c r="L697" s="423">
        <v>688</v>
      </c>
    </row>
    <row r="698" spans="1:12">
      <c r="A698" s="423">
        <v>689</v>
      </c>
      <c r="B698" s="145"/>
      <c r="C698" s="145"/>
      <c r="D698" s="887" t="s">
        <v>75</v>
      </c>
      <c r="E698" s="627"/>
      <c r="F698" s="133"/>
      <c r="H698" s="627">
        <v>0</v>
      </c>
      <c r="I698" s="636"/>
      <c r="J698" s="627"/>
      <c r="K698" s="221">
        <v>0</v>
      </c>
      <c r="L698" s="423">
        <v>689</v>
      </c>
    </row>
    <row r="699" spans="1:12">
      <c r="A699" s="423">
        <v>690</v>
      </c>
      <c r="B699" s="145"/>
      <c r="C699" s="145"/>
      <c r="D699" s="1024"/>
      <c r="E699" s="627"/>
      <c r="F699" s="133"/>
      <c r="H699" s="627">
        <v>0</v>
      </c>
      <c r="I699" s="636"/>
      <c r="J699" s="627"/>
      <c r="K699" s="221">
        <v>0</v>
      </c>
      <c r="L699" s="423">
        <v>690</v>
      </c>
    </row>
    <row r="700" spans="1:12">
      <c r="A700" s="423">
        <v>691</v>
      </c>
      <c r="B700" s="145"/>
      <c r="C700" s="145"/>
      <c r="D700" s="887" t="s">
        <v>63</v>
      </c>
      <c r="E700" s="627"/>
      <c r="F700" s="133"/>
      <c r="H700" s="627">
        <v>0</v>
      </c>
      <c r="I700" s="636"/>
      <c r="J700" s="627"/>
      <c r="K700" s="221">
        <v>0</v>
      </c>
      <c r="L700" s="423">
        <v>691</v>
      </c>
    </row>
    <row r="701" spans="1:12">
      <c r="A701" s="423">
        <v>692</v>
      </c>
      <c r="B701" s="145"/>
      <c r="C701" s="145"/>
      <c r="D701" s="889"/>
      <c r="E701" s="627"/>
      <c r="F701" s="133"/>
      <c r="H701" s="627">
        <v>0</v>
      </c>
      <c r="I701" s="636"/>
      <c r="J701" s="627"/>
      <c r="K701" s="221">
        <v>0</v>
      </c>
      <c r="L701" s="423">
        <v>692</v>
      </c>
    </row>
    <row r="702" spans="1:12">
      <c r="A702" s="423">
        <v>693</v>
      </c>
      <c r="B702" s="145"/>
      <c r="C702" s="145"/>
      <c r="D702" s="1012" t="s">
        <v>40</v>
      </c>
      <c r="E702" s="679"/>
      <c r="F702" s="488">
        <v>0</v>
      </c>
      <c r="G702" s="55">
        <v>0</v>
      </c>
      <c r="H702" s="676">
        <v>0</v>
      </c>
      <c r="I702" s="677">
        <v>0</v>
      </c>
      <c r="J702" s="676">
        <v>0</v>
      </c>
      <c r="K702" s="675">
        <v>0</v>
      </c>
      <c r="L702" s="423">
        <v>693</v>
      </c>
    </row>
    <row r="703" spans="1:12" ht="15.6" thickBot="1">
      <c r="A703" s="423">
        <v>694</v>
      </c>
      <c r="B703" s="674"/>
      <c r="C703" s="674"/>
      <c r="D703" s="1030" t="s">
        <v>246</v>
      </c>
      <c r="E703" s="623"/>
      <c r="F703" s="672">
        <v>14633341</v>
      </c>
      <c r="G703" s="671"/>
      <c r="H703" s="669">
        <v>14633341</v>
      </c>
      <c r="I703" s="670">
        <v>60003654</v>
      </c>
      <c r="J703" s="669">
        <v>26764911</v>
      </c>
      <c r="K703" s="668">
        <v>101401906</v>
      </c>
      <c r="L703" s="423">
        <v>694</v>
      </c>
    </row>
    <row r="704" spans="1:12" ht="15.6" thickTop="1">
      <c r="A704" s="423">
        <v>695</v>
      </c>
      <c r="B704" s="145"/>
      <c r="C704" s="145"/>
      <c r="D704" s="1027"/>
      <c r="E704" s="655"/>
      <c r="F704" s="425"/>
      <c r="G704" s="26"/>
      <c r="H704" s="627">
        <v>0</v>
      </c>
      <c r="I704" s="683"/>
      <c r="J704" s="655"/>
      <c r="K704" s="682">
        <v>0</v>
      </c>
      <c r="L704" s="423">
        <v>695</v>
      </c>
    </row>
    <row r="705" spans="1:12">
      <c r="A705" s="423">
        <v>696</v>
      </c>
      <c r="B705" s="145" t="s">
        <v>247</v>
      </c>
      <c r="C705" s="145">
        <v>60</v>
      </c>
      <c r="D705" s="1012" t="s">
        <v>248</v>
      </c>
      <c r="E705" s="627">
        <v>29075368</v>
      </c>
      <c r="F705" s="133"/>
      <c r="H705" s="627">
        <v>29075368</v>
      </c>
      <c r="I705" s="636">
        <v>355583</v>
      </c>
      <c r="J705" s="627">
        <v>8325000</v>
      </c>
      <c r="K705" s="626">
        <v>37755951</v>
      </c>
      <c r="L705" s="423">
        <v>696</v>
      </c>
    </row>
    <row r="706" spans="1:12">
      <c r="A706" s="423">
        <v>697</v>
      </c>
      <c r="B706" s="145"/>
      <c r="C706" s="145"/>
      <c r="D706" s="888" t="s">
        <v>91</v>
      </c>
      <c r="E706" s="627"/>
      <c r="F706" s="133"/>
      <c r="H706" s="627">
        <v>0</v>
      </c>
      <c r="I706" s="636"/>
      <c r="J706" s="627"/>
      <c r="K706" s="626">
        <v>0</v>
      </c>
      <c r="L706" s="423">
        <v>697</v>
      </c>
    </row>
    <row r="707" spans="1:12">
      <c r="A707" s="423">
        <v>698</v>
      </c>
      <c r="B707" s="145"/>
      <c r="C707" s="145"/>
      <c r="D707" s="1012"/>
      <c r="E707" s="627"/>
      <c r="F707" s="133"/>
      <c r="G707" s="28"/>
      <c r="H707" s="627">
        <v>0</v>
      </c>
      <c r="I707" s="636"/>
      <c r="J707" s="627"/>
      <c r="K707" s="626">
        <v>0</v>
      </c>
      <c r="L707" s="423">
        <v>698</v>
      </c>
    </row>
    <row r="708" spans="1:12">
      <c r="A708" s="423">
        <v>699</v>
      </c>
      <c r="B708" s="145"/>
      <c r="C708" s="145"/>
      <c r="D708" s="887" t="s">
        <v>75</v>
      </c>
      <c r="E708" s="627"/>
      <c r="F708" s="133"/>
      <c r="G708" s="28"/>
      <c r="H708" s="627">
        <v>0</v>
      </c>
      <c r="I708" s="636"/>
      <c r="J708" s="627"/>
      <c r="K708" s="626">
        <v>0</v>
      </c>
      <c r="L708" s="423">
        <v>699</v>
      </c>
    </row>
    <row r="709" spans="1:12">
      <c r="A709" s="423">
        <v>700</v>
      </c>
      <c r="B709" s="145"/>
      <c r="C709" s="145"/>
      <c r="D709" s="1024"/>
      <c r="E709" s="627"/>
      <c r="F709" s="133"/>
      <c r="G709" s="28"/>
      <c r="H709" s="627">
        <v>0</v>
      </c>
      <c r="I709" s="636"/>
      <c r="J709" s="627"/>
      <c r="K709" s="626">
        <v>0</v>
      </c>
      <c r="L709" s="423">
        <v>700</v>
      </c>
    </row>
    <row r="710" spans="1:12">
      <c r="A710" s="423">
        <v>701</v>
      </c>
      <c r="B710" s="145"/>
      <c r="C710" s="145"/>
      <c r="D710" s="887" t="s">
        <v>63</v>
      </c>
      <c r="E710" s="627"/>
      <c r="F710" s="133"/>
      <c r="H710" s="627">
        <v>0</v>
      </c>
      <c r="I710" s="636"/>
      <c r="J710" s="627"/>
      <c r="K710" s="626">
        <v>0</v>
      </c>
      <c r="L710" s="423">
        <v>701</v>
      </c>
    </row>
    <row r="711" spans="1:12">
      <c r="A711" s="423">
        <v>702</v>
      </c>
      <c r="B711" s="145"/>
      <c r="C711" s="145"/>
      <c r="D711" s="889"/>
      <c r="E711" s="627"/>
      <c r="F711" s="133"/>
      <c r="H711" s="627">
        <v>0</v>
      </c>
      <c r="I711" s="636"/>
      <c r="J711" s="627"/>
      <c r="K711" s="626">
        <v>0</v>
      </c>
      <c r="L711" s="423">
        <v>702</v>
      </c>
    </row>
    <row r="712" spans="1:12" s="646" customFormat="1">
      <c r="A712" s="423">
        <v>703</v>
      </c>
      <c r="B712" s="145"/>
      <c r="C712" s="145"/>
      <c r="D712" s="1029" t="s">
        <v>40</v>
      </c>
      <c r="E712" s="679"/>
      <c r="F712" s="488">
        <v>0</v>
      </c>
      <c r="G712" s="55">
        <v>0</v>
      </c>
      <c r="H712" s="676">
        <v>0</v>
      </c>
      <c r="I712" s="677">
        <v>0</v>
      </c>
      <c r="J712" s="676">
        <v>0</v>
      </c>
      <c r="K712" s="675">
        <v>0</v>
      </c>
      <c r="L712" s="423">
        <v>703</v>
      </c>
    </row>
    <row r="713" spans="1:12" s="646" customFormat="1" ht="15.6" thickBot="1">
      <c r="A713" s="423">
        <v>704</v>
      </c>
      <c r="B713" s="674"/>
      <c r="C713" s="674"/>
      <c r="D713" s="1030" t="s">
        <v>249</v>
      </c>
      <c r="E713" s="623"/>
      <c r="F713" s="672">
        <v>29075368</v>
      </c>
      <c r="G713" s="671"/>
      <c r="H713" s="669">
        <v>29075368</v>
      </c>
      <c r="I713" s="670">
        <v>355583</v>
      </c>
      <c r="J713" s="669">
        <v>8325000</v>
      </c>
      <c r="K713" s="668">
        <v>37755951</v>
      </c>
      <c r="L713" s="423">
        <v>704</v>
      </c>
    </row>
    <row r="714" spans="1:12" ht="15.6" thickTop="1">
      <c r="A714" s="423">
        <v>705</v>
      </c>
      <c r="B714" s="145"/>
      <c r="C714" s="145"/>
      <c r="D714" s="1027"/>
      <c r="E714" s="655"/>
      <c r="F714" s="425"/>
      <c r="G714" s="26"/>
      <c r="H714" s="627">
        <v>0</v>
      </c>
      <c r="I714" s="683"/>
      <c r="J714" s="655"/>
      <c r="K714" s="682">
        <v>0</v>
      </c>
      <c r="L714" s="423">
        <v>705</v>
      </c>
    </row>
    <row r="715" spans="1:12">
      <c r="A715" s="423">
        <v>706</v>
      </c>
      <c r="B715" s="145" t="s">
        <v>250</v>
      </c>
      <c r="C715" s="145">
        <v>61</v>
      </c>
      <c r="D715" s="1012" t="s">
        <v>251</v>
      </c>
      <c r="E715" s="627">
        <v>31900161</v>
      </c>
      <c r="F715" s="133"/>
      <c r="H715" s="627">
        <v>31900161</v>
      </c>
      <c r="I715" s="636"/>
      <c r="J715" s="627">
        <v>14296872</v>
      </c>
      <c r="K715" s="626">
        <v>46197033</v>
      </c>
      <c r="L715" s="423">
        <v>706</v>
      </c>
    </row>
    <row r="716" spans="1:12">
      <c r="A716" s="423">
        <v>707</v>
      </c>
      <c r="B716" s="145"/>
      <c r="C716" s="145"/>
      <c r="D716" s="888" t="s">
        <v>91</v>
      </c>
      <c r="E716" s="627"/>
      <c r="F716" s="133"/>
      <c r="H716" s="627">
        <v>0</v>
      </c>
      <c r="I716" s="636"/>
      <c r="J716" s="627"/>
      <c r="K716" s="626">
        <v>0</v>
      </c>
      <c r="L716" s="423">
        <v>707</v>
      </c>
    </row>
    <row r="717" spans="1:12">
      <c r="A717" s="423">
        <v>708</v>
      </c>
      <c r="B717" s="145"/>
      <c r="C717" s="145"/>
      <c r="D717" s="1012"/>
      <c r="E717" s="627"/>
      <c r="F717" s="133"/>
      <c r="H717" s="627">
        <v>0</v>
      </c>
      <c r="I717" s="636"/>
      <c r="J717" s="627"/>
      <c r="K717" s="626">
        <v>0</v>
      </c>
      <c r="L717" s="423">
        <v>708</v>
      </c>
    </row>
    <row r="718" spans="1:12">
      <c r="A718" s="423">
        <v>709</v>
      </c>
      <c r="B718" s="145"/>
      <c r="C718" s="145"/>
      <c r="D718" s="887" t="s">
        <v>75</v>
      </c>
      <c r="E718" s="627"/>
      <c r="F718" s="133"/>
      <c r="H718" s="627">
        <v>0</v>
      </c>
      <c r="I718" s="636"/>
      <c r="J718" s="627"/>
      <c r="K718" s="626">
        <v>0</v>
      </c>
      <c r="L718" s="423">
        <v>709</v>
      </c>
    </row>
    <row r="719" spans="1:12">
      <c r="A719" s="423">
        <v>710</v>
      </c>
      <c r="B719" s="145"/>
      <c r="C719" s="145"/>
      <c r="D719" s="1024"/>
      <c r="E719" s="627"/>
      <c r="F719" s="133"/>
      <c r="H719" s="627">
        <v>0</v>
      </c>
      <c r="I719" s="636"/>
      <c r="J719" s="627"/>
      <c r="K719" s="626">
        <v>0</v>
      </c>
      <c r="L719" s="423">
        <v>710</v>
      </c>
    </row>
    <row r="720" spans="1:12">
      <c r="A720" s="423">
        <v>711</v>
      </c>
      <c r="B720" s="145"/>
      <c r="C720" s="145"/>
      <c r="D720" s="887" t="s">
        <v>63</v>
      </c>
      <c r="E720" s="627"/>
      <c r="F720" s="133"/>
      <c r="H720" s="627">
        <v>0</v>
      </c>
      <c r="I720" s="636"/>
      <c r="J720" s="627"/>
      <c r="K720" s="626">
        <v>0</v>
      </c>
      <c r="L720" s="423">
        <v>711</v>
      </c>
    </row>
    <row r="721" spans="1:12">
      <c r="A721" s="423">
        <v>712</v>
      </c>
      <c r="B721" s="145"/>
      <c r="C721" s="145"/>
      <c r="D721" s="889"/>
      <c r="E721" s="627"/>
      <c r="F721" s="112"/>
      <c r="G721" s="39"/>
      <c r="H721" s="627">
        <v>0</v>
      </c>
      <c r="I721" s="636"/>
      <c r="J721" s="627"/>
      <c r="K721" s="626">
        <v>0</v>
      </c>
      <c r="L721" s="423">
        <v>712</v>
      </c>
    </row>
    <row r="722" spans="1:12">
      <c r="A722" s="423">
        <v>713</v>
      </c>
      <c r="B722" s="145"/>
      <c r="C722" s="145"/>
      <c r="D722" s="1029" t="s">
        <v>40</v>
      </c>
      <c r="E722" s="679"/>
      <c r="F722" s="488">
        <v>0</v>
      </c>
      <c r="G722" s="55">
        <v>0</v>
      </c>
      <c r="H722" s="676">
        <v>0</v>
      </c>
      <c r="I722" s="677">
        <v>0</v>
      </c>
      <c r="J722" s="676">
        <v>0</v>
      </c>
      <c r="K722" s="675">
        <v>0</v>
      </c>
      <c r="L722" s="423">
        <v>713</v>
      </c>
    </row>
    <row r="723" spans="1:12" ht="15.6" thickBot="1">
      <c r="A723" s="423">
        <v>714</v>
      </c>
      <c r="B723" s="674"/>
      <c r="C723" s="674"/>
      <c r="D723" s="1030" t="s">
        <v>252</v>
      </c>
      <c r="E723" s="623"/>
      <c r="F723" s="672">
        <v>31900161</v>
      </c>
      <c r="G723" s="671"/>
      <c r="H723" s="669">
        <v>31900161</v>
      </c>
      <c r="I723" s="670">
        <v>0</v>
      </c>
      <c r="J723" s="669">
        <v>14296872</v>
      </c>
      <c r="K723" s="668">
        <v>46197033</v>
      </c>
      <c r="L723" s="423">
        <v>714</v>
      </c>
    </row>
    <row r="724" spans="1:12" ht="15.6" thickTop="1">
      <c r="A724" s="423">
        <v>715</v>
      </c>
      <c r="B724" s="145"/>
      <c r="C724" s="145"/>
      <c r="D724" s="1012"/>
      <c r="E724" s="627"/>
      <c r="F724" s="406"/>
      <c r="H724" s="627">
        <v>0</v>
      </c>
      <c r="I724" s="636"/>
      <c r="J724" s="627"/>
      <c r="K724" s="626">
        <v>0</v>
      </c>
      <c r="L724" s="423">
        <v>715</v>
      </c>
    </row>
    <row r="725" spans="1:12">
      <c r="A725" s="423">
        <v>716</v>
      </c>
      <c r="B725" s="213" t="s">
        <v>253</v>
      </c>
      <c r="C725" s="213">
        <v>62</v>
      </c>
      <c r="D725" s="1031" t="s">
        <v>782</v>
      </c>
      <c r="E725" s="627">
        <v>54760881</v>
      </c>
      <c r="F725" s="222"/>
      <c r="G725" s="148"/>
      <c r="H725" s="627">
        <v>54760881</v>
      </c>
      <c r="I725" s="636">
        <v>25000000</v>
      </c>
      <c r="J725" s="627">
        <v>23548045</v>
      </c>
      <c r="K725" s="221">
        <v>103308926</v>
      </c>
      <c r="L725" s="423">
        <v>716</v>
      </c>
    </row>
    <row r="726" spans="1:12">
      <c r="A726" s="423">
        <v>717</v>
      </c>
      <c r="B726" s="145"/>
      <c r="C726" s="145"/>
      <c r="D726" s="888" t="s">
        <v>91</v>
      </c>
      <c r="E726" s="627"/>
      <c r="F726" s="133"/>
      <c r="H726" s="627">
        <v>0</v>
      </c>
      <c r="I726" s="636"/>
      <c r="J726" s="627"/>
      <c r="K726" s="221">
        <v>0</v>
      </c>
      <c r="L726" s="423">
        <v>717</v>
      </c>
    </row>
    <row r="727" spans="1:12">
      <c r="A727" s="423">
        <v>718</v>
      </c>
      <c r="B727" s="145"/>
      <c r="C727" s="145"/>
      <c r="D727" s="1012"/>
      <c r="E727" s="627"/>
      <c r="F727" s="133"/>
      <c r="G727" s="28"/>
      <c r="H727" s="627">
        <v>0</v>
      </c>
      <c r="I727" s="636"/>
      <c r="J727" s="627"/>
      <c r="K727" s="221">
        <v>0</v>
      </c>
      <c r="L727" s="423">
        <v>718</v>
      </c>
    </row>
    <row r="728" spans="1:12">
      <c r="A728" s="423">
        <v>719</v>
      </c>
      <c r="B728" s="145"/>
      <c r="C728" s="145"/>
      <c r="D728" s="887" t="s">
        <v>75</v>
      </c>
      <c r="E728" s="627"/>
      <c r="F728" s="133"/>
      <c r="H728" s="627">
        <v>0</v>
      </c>
      <c r="I728" s="636"/>
      <c r="J728" s="627"/>
      <c r="K728" s="221">
        <v>0</v>
      </c>
      <c r="L728" s="423">
        <v>719</v>
      </c>
    </row>
    <row r="729" spans="1:12">
      <c r="A729" s="423">
        <v>720</v>
      </c>
      <c r="B729" s="145"/>
      <c r="C729" s="145"/>
      <c r="D729" s="1024"/>
      <c r="E729" s="627"/>
      <c r="F729" s="133"/>
      <c r="H729" s="627">
        <v>0</v>
      </c>
      <c r="I729" s="636"/>
      <c r="J729" s="627"/>
      <c r="K729" s="221">
        <v>0</v>
      </c>
      <c r="L729" s="423">
        <v>720</v>
      </c>
    </row>
    <row r="730" spans="1:12">
      <c r="A730" s="423">
        <v>721</v>
      </c>
      <c r="B730" s="145"/>
      <c r="C730" s="145"/>
      <c r="D730" s="887" t="s">
        <v>63</v>
      </c>
      <c r="E730" s="627"/>
      <c r="F730" s="133"/>
      <c r="H730" s="627">
        <v>0</v>
      </c>
      <c r="I730" s="636"/>
      <c r="J730" s="627"/>
      <c r="K730" s="221">
        <v>0</v>
      </c>
      <c r="L730" s="423">
        <v>721</v>
      </c>
    </row>
    <row r="731" spans="1:12">
      <c r="A731" s="423">
        <v>722</v>
      </c>
      <c r="B731" s="145"/>
      <c r="C731" s="145"/>
      <c r="D731" s="889"/>
      <c r="E731" s="627"/>
      <c r="F731" s="133"/>
      <c r="H731" s="627">
        <v>0</v>
      </c>
      <c r="I731" s="636"/>
      <c r="J731" s="627"/>
      <c r="K731" s="221">
        <v>0</v>
      </c>
      <c r="L731" s="423">
        <v>722</v>
      </c>
    </row>
    <row r="732" spans="1:12">
      <c r="A732" s="423">
        <v>723</v>
      </c>
      <c r="B732" s="145"/>
      <c r="C732" s="145"/>
      <c r="D732" s="1029" t="s">
        <v>40</v>
      </c>
      <c r="E732" s="627"/>
      <c r="F732" s="488">
        <v>0</v>
      </c>
      <c r="G732" s="55">
        <v>0</v>
      </c>
      <c r="H732" s="676">
        <v>0</v>
      </c>
      <c r="I732" s="677">
        <v>0</v>
      </c>
      <c r="J732" s="676">
        <v>0</v>
      </c>
      <c r="K732" s="675">
        <v>0</v>
      </c>
      <c r="L732" s="423">
        <v>723</v>
      </c>
    </row>
    <row r="733" spans="1:12" ht="15.6" thickBot="1">
      <c r="A733" s="423">
        <v>724</v>
      </c>
      <c r="B733" s="674"/>
      <c r="C733" s="674"/>
      <c r="D733" s="1030" t="s">
        <v>254</v>
      </c>
      <c r="E733" s="623"/>
      <c r="F733" s="672">
        <v>54760881</v>
      </c>
      <c r="G733" s="671"/>
      <c r="H733" s="669">
        <v>54760881</v>
      </c>
      <c r="I733" s="670">
        <v>25000000</v>
      </c>
      <c r="J733" s="669">
        <v>23548045</v>
      </c>
      <c r="K733" s="668">
        <v>103308926</v>
      </c>
      <c r="L733" s="423">
        <v>724</v>
      </c>
    </row>
    <row r="734" spans="1:12" ht="15.6" thickTop="1">
      <c r="A734" s="423">
        <v>725</v>
      </c>
      <c r="B734" s="145"/>
      <c r="C734" s="145"/>
      <c r="D734" s="1012"/>
      <c r="E734" s="627"/>
      <c r="F734" s="406"/>
      <c r="H734" s="627">
        <v>0</v>
      </c>
      <c r="I734" s="636"/>
      <c r="J734" s="627"/>
      <c r="K734" s="626">
        <v>0</v>
      </c>
      <c r="L734" s="423">
        <v>725</v>
      </c>
    </row>
    <row r="735" spans="1:12">
      <c r="A735" s="423">
        <v>726</v>
      </c>
      <c r="B735" s="145" t="s">
        <v>255</v>
      </c>
      <c r="C735" s="145">
        <v>63</v>
      </c>
      <c r="D735" s="1012" t="s">
        <v>256</v>
      </c>
      <c r="E735" s="627">
        <v>98705783</v>
      </c>
      <c r="F735" s="133"/>
      <c r="H735" s="627">
        <v>98705783</v>
      </c>
      <c r="I735" s="636">
        <v>24611366</v>
      </c>
      <c r="J735" s="627">
        <v>45957430</v>
      </c>
      <c r="K735" s="626">
        <v>169274579</v>
      </c>
      <c r="L735" s="423">
        <v>726</v>
      </c>
    </row>
    <row r="736" spans="1:12">
      <c r="A736" s="423">
        <v>727</v>
      </c>
      <c r="B736" s="145"/>
      <c r="C736" s="145"/>
      <c r="D736" s="888" t="s">
        <v>91</v>
      </c>
      <c r="E736" s="627"/>
      <c r="F736" s="133"/>
      <c r="H736" s="627">
        <v>0</v>
      </c>
      <c r="I736" s="636"/>
      <c r="J736" s="627"/>
      <c r="K736" s="626">
        <v>0</v>
      </c>
      <c r="L736" s="423">
        <v>727</v>
      </c>
    </row>
    <row r="737" spans="1:12">
      <c r="A737" s="423">
        <v>728</v>
      </c>
      <c r="B737" s="145"/>
      <c r="C737" s="145"/>
      <c r="D737" s="1012"/>
      <c r="E737" s="627"/>
      <c r="F737" s="133"/>
      <c r="H737" s="627">
        <v>0</v>
      </c>
      <c r="I737" s="636"/>
      <c r="J737" s="627"/>
      <c r="K737" s="626">
        <v>0</v>
      </c>
      <c r="L737" s="423">
        <v>728</v>
      </c>
    </row>
    <row r="738" spans="1:12">
      <c r="A738" s="423">
        <v>729</v>
      </c>
      <c r="B738" s="145"/>
      <c r="C738" s="145"/>
      <c r="D738" s="887" t="s">
        <v>75</v>
      </c>
      <c r="E738" s="627"/>
      <c r="F738" s="133"/>
      <c r="H738" s="627">
        <v>0</v>
      </c>
      <c r="I738" s="636"/>
      <c r="J738" s="627"/>
      <c r="K738" s="626">
        <v>0</v>
      </c>
      <c r="L738" s="423">
        <v>729</v>
      </c>
    </row>
    <row r="739" spans="1:12">
      <c r="A739" s="423">
        <v>730</v>
      </c>
      <c r="B739" s="145"/>
      <c r="C739" s="145"/>
      <c r="D739" s="1024"/>
      <c r="E739" s="627"/>
      <c r="F739" s="133"/>
      <c r="H739" s="627">
        <v>0</v>
      </c>
      <c r="I739" s="636"/>
      <c r="J739" s="627"/>
      <c r="K739" s="626">
        <v>0</v>
      </c>
      <c r="L739" s="423">
        <v>730</v>
      </c>
    </row>
    <row r="740" spans="1:12">
      <c r="A740" s="423">
        <v>731</v>
      </c>
      <c r="B740" s="145"/>
      <c r="C740" s="145"/>
      <c r="D740" s="887" t="s">
        <v>63</v>
      </c>
      <c r="E740" s="627"/>
      <c r="F740" s="133"/>
      <c r="H740" s="627">
        <v>0</v>
      </c>
      <c r="I740" s="636"/>
      <c r="J740" s="627"/>
      <c r="K740" s="626">
        <v>0</v>
      </c>
      <c r="L740" s="423">
        <v>731</v>
      </c>
    </row>
    <row r="741" spans="1:12">
      <c r="A741" s="423">
        <v>732</v>
      </c>
      <c r="B741" s="145"/>
      <c r="C741" s="145"/>
      <c r="D741" s="889"/>
      <c r="E741" s="627"/>
      <c r="F741" s="133"/>
      <c r="H741" s="627">
        <v>0</v>
      </c>
      <c r="I741" s="636"/>
      <c r="J741" s="627"/>
      <c r="K741" s="626">
        <v>0</v>
      </c>
      <c r="L741" s="423">
        <v>732</v>
      </c>
    </row>
    <row r="742" spans="1:12">
      <c r="A742" s="423">
        <v>733</v>
      </c>
      <c r="B742" s="145"/>
      <c r="C742" s="145"/>
      <c r="D742" s="1029" t="s">
        <v>40</v>
      </c>
      <c r="E742" s="627"/>
      <c r="F742" s="488"/>
      <c r="G742" s="55"/>
      <c r="H742" s="676">
        <v>0</v>
      </c>
      <c r="I742" s="677">
        <v>0</v>
      </c>
      <c r="J742" s="676">
        <v>0</v>
      </c>
      <c r="K742" s="675">
        <v>0</v>
      </c>
      <c r="L742" s="423">
        <v>733</v>
      </c>
    </row>
    <row r="743" spans="1:12" ht="15.6" thickBot="1">
      <c r="A743" s="423">
        <v>734</v>
      </c>
      <c r="B743" s="674"/>
      <c r="C743" s="674"/>
      <c r="D743" s="1030" t="s">
        <v>257</v>
      </c>
      <c r="E743" s="623"/>
      <c r="F743" s="672">
        <v>98705783</v>
      </c>
      <c r="G743" s="671"/>
      <c r="H743" s="669">
        <v>98705783</v>
      </c>
      <c r="I743" s="670">
        <v>24611366</v>
      </c>
      <c r="J743" s="669">
        <v>45957430</v>
      </c>
      <c r="K743" s="668">
        <v>169274579</v>
      </c>
      <c r="L743" s="423">
        <v>734</v>
      </c>
    </row>
    <row r="744" spans="1:12" ht="15.6" thickTop="1">
      <c r="A744" s="423">
        <v>735</v>
      </c>
      <c r="B744" s="145"/>
      <c r="C744" s="145"/>
      <c r="D744" s="1012"/>
      <c r="E744" s="627"/>
      <c r="F744" s="406"/>
      <c r="H744" s="627">
        <v>0</v>
      </c>
      <c r="I744" s="636"/>
      <c r="J744" s="627"/>
      <c r="K744" s="626">
        <v>0</v>
      </c>
      <c r="L744" s="423">
        <v>735</v>
      </c>
    </row>
    <row r="745" spans="1:12">
      <c r="A745" s="423">
        <v>736</v>
      </c>
      <c r="B745" s="145" t="s">
        <v>258</v>
      </c>
      <c r="C745" s="145">
        <v>64</v>
      </c>
      <c r="D745" s="1012" t="s">
        <v>259</v>
      </c>
      <c r="E745" s="627">
        <v>8708307</v>
      </c>
      <c r="F745" s="133"/>
      <c r="H745" s="627">
        <v>8708307</v>
      </c>
      <c r="I745" s="636">
        <v>601000</v>
      </c>
      <c r="J745" s="627">
        <v>6805025</v>
      </c>
      <c r="K745" s="626">
        <v>16114332</v>
      </c>
      <c r="L745" s="423">
        <v>736</v>
      </c>
    </row>
    <row r="746" spans="1:12">
      <c r="A746" s="423">
        <v>737</v>
      </c>
      <c r="B746" s="145"/>
      <c r="C746" s="145"/>
      <c r="D746" s="888" t="s">
        <v>91</v>
      </c>
      <c r="E746" s="627"/>
      <c r="F746" s="133"/>
      <c r="H746" s="627">
        <v>0</v>
      </c>
      <c r="I746" s="636"/>
      <c r="J746" s="627"/>
      <c r="K746" s="626">
        <v>0</v>
      </c>
      <c r="L746" s="423">
        <v>737</v>
      </c>
    </row>
    <row r="747" spans="1:12">
      <c r="A747" s="423">
        <v>738</v>
      </c>
      <c r="B747" s="145"/>
      <c r="C747" s="145"/>
      <c r="D747" s="1012"/>
      <c r="E747" s="627"/>
      <c r="F747" s="133"/>
      <c r="G747" s="28"/>
      <c r="H747" s="627">
        <v>0</v>
      </c>
      <c r="I747" s="636"/>
      <c r="J747" s="627"/>
      <c r="K747" s="626">
        <v>0</v>
      </c>
      <c r="L747" s="423">
        <v>738</v>
      </c>
    </row>
    <row r="748" spans="1:12">
      <c r="A748" s="423">
        <v>739</v>
      </c>
      <c r="B748" s="145"/>
      <c r="C748" s="145"/>
      <c r="D748" s="887" t="s">
        <v>75</v>
      </c>
      <c r="E748" s="627"/>
      <c r="F748" s="133"/>
      <c r="H748" s="627">
        <v>0</v>
      </c>
      <c r="I748" s="636"/>
      <c r="J748" s="627"/>
      <c r="K748" s="626">
        <v>0</v>
      </c>
      <c r="L748" s="423">
        <v>739</v>
      </c>
    </row>
    <row r="749" spans="1:12">
      <c r="A749" s="423">
        <v>740</v>
      </c>
      <c r="B749" s="145"/>
      <c r="C749" s="145"/>
      <c r="D749" s="1024"/>
      <c r="E749" s="627"/>
      <c r="F749" s="133"/>
      <c r="H749" s="627">
        <v>0</v>
      </c>
      <c r="I749" s="636"/>
      <c r="J749" s="627"/>
      <c r="K749" s="626">
        <v>0</v>
      </c>
      <c r="L749" s="423">
        <v>740</v>
      </c>
    </row>
    <row r="750" spans="1:12">
      <c r="A750" s="423">
        <v>741</v>
      </c>
      <c r="B750" s="145"/>
      <c r="C750" s="145"/>
      <c r="D750" s="887" t="s">
        <v>63</v>
      </c>
      <c r="E750" s="627"/>
      <c r="F750" s="133"/>
      <c r="H750" s="627">
        <v>0</v>
      </c>
      <c r="I750" s="636"/>
      <c r="J750" s="627"/>
      <c r="K750" s="626">
        <v>0</v>
      </c>
      <c r="L750" s="423">
        <v>741</v>
      </c>
    </row>
    <row r="751" spans="1:12">
      <c r="A751" s="423">
        <v>742</v>
      </c>
      <c r="B751" s="145"/>
      <c r="C751" s="145"/>
      <c r="D751" s="889"/>
      <c r="E751" s="627"/>
      <c r="F751" s="112"/>
      <c r="G751" s="39"/>
      <c r="H751" s="627">
        <v>0</v>
      </c>
      <c r="I751" s="636"/>
      <c r="J751" s="627"/>
      <c r="K751" s="626">
        <v>0</v>
      </c>
      <c r="L751" s="423">
        <v>742</v>
      </c>
    </row>
    <row r="752" spans="1:12">
      <c r="A752" s="423">
        <v>743</v>
      </c>
      <c r="B752" s="145"/>
      <c r="C752" s="145"/>
      <c r="D752" s="1029" t="s">
        <v>40</v>
      </c>
      <c r="E752" s="627"/>
      <c r="F752" s="488">
        <v>0</v>
      </c>
      <c r="G752" s="55">
        <v>0</v>
      </c>
      <c r="H752" s="676">
        <v>0</v>
      </c>
      <c r="I752" s="677">
        <v>0</v>
      </c>
      <c r="J752" s="676">
        <v>0</v>
      </c>
      <c r="K752" s="675">
        <v>0</v>
      </c>
      <c r="L752" s="423">
        <v>743</v>
      </c>
    </row>
    <row r="753" spans="1:12" ht="15.6" thickBot="1">
      <c r="A753" s="423">
        <v>744</v>
      </c>
      <c r="B753" s="674"/>
      <c r="C753" s="674"/>
      <c r="D753" s="1030" t="s">
        <v>260</v>
      </c>
      <c r="E753" s="623"/>
      <c r="F753" s="672">
        <v>8708307</v>
      </c>
      <c r="G753" s="671"/>
      <c r="H753" s="669">
        <v>8708307</v>
      </c>
      <c r="I753" s="670">
        <v>601000</v>
      </c>
      <c r="J753" s="669">
        <v>6805025</v>
      </c>
      <c r="K753" s="668">
        <v>16114332</v>
      </c>
      <c r="L753" s="423">
        <v>744</v>
      </c>
    </row>
    <row r="754" spans="1:12" ht="15.6" thickTop="1">
      <c r="A754" s="423">
        <v>745</v>
      </c>
      <c r="B754" s="145"/>
      <c r="C754" s="145"/>
      <c r="D754" s="1027"/>
      <c r="E754" s="655"/>
      <c r="F754" s="425"/>
      <c r="G754" s="26"/>
      <c r="H754" s="627">
        <v>0</v>
      </c>
      <c r="I754" s="683"/>
      <c r="J754" s="655"/>
      <c r="K754" s="682">
        <v>0</v>
      </c>
      <c r="L754" s="423">
        <v>745</v>
      </c>
    </row>
    <row r="755" spans="1:12">
      <c r="A755" s="423">
        <v>746</v>
      </c>
      <c r="B755" s="145" t="s">
        <v>261</v>
      </c>
      <c r="C755" s="145">
        <v>65</v>
      </c>
      <c r="D755" s="1012" t="s">
        <v>796</v>
      </c>
      <c r="E755" s="627">
        <v>455647384</v>
      </c>
      <c r="F755" s="133"/>
      <c r="H755" s="627">
        <v>455647384</v>
      </c>
      <c r="I755" s="636">
        <v>3773785</v>
      </c>
      <c r="J755" s="627">
        <v>66209210</v>
      </c>
      <c r="K755" s="626">
        <v>525630379</v>
      </c>
      <c r="L755" s="423">
        <v>746</v>
      </c>
    </row>
    <row r="756" spans="1:12">
      <c r="A756" s="423">
        <v>747</v>
      </c>
      <c r="B756" s="145"/>
      <c r="C756" s="145"/>
      <c r="D756" s="888" t="s">
        <v>91</v>
      </c>
      <c r="E756" s="627"/>
      <c r="F756" s="133"/>
      <c r="H756" s="627">
        <v>0</v>
      </c>
      <c r="I756" s="636"/>
      <c r="J756" s="627"/>
      <c r="K756" s="626">
        <v>0</v>
      </c>
      <c r="L756" s="423">
        <v>747</v>
      </c>
    </row>
    <row r="757" spans="1:12">
      <c r="A757" s="423">
        <v>748</v>
      </c>
      <c r="B757" s="145"/>
      <c r="C757" s="145"/>
      <c r="D757" s="1012"/>
      <c r="E757" s="627"/>
      <c r="F757" s="133"/>
      <c r="H757" s="627">
        <v>0</v>
      </c>
      <c r="I757" s="636"/>
      <c r="J757" s="627"/>
      <c r="K757" s="626">
        <v>0</v>
      </c>
      <c r="L757" s="423">
        <v>748</v>
      </c>
    </row>
    <row r="758" spans="1:12">
      <c r="A758" s="423">
        <v>749</v>
      </c>
      <c r="B758" s="145"/>
      <c r="C758" s="145"/>
      <c r="D758" s="887" t="s">
        <v>75</v>
      </c>
      <c r="E758" s="627"/>
      <c r="F758" s="133"/>
      <c r="H758" s="627">
        <v>0</v>
      </c>
      <c r="I758" s="636"/>
      <c r="J758" s="627"/>
      <c r="K758" s="626">
        <v>0</v>
      </c>
      <c r="L758" s="423">
        <v>749</v>
      </c>
    </row>
    <row r="759" spans="1:12">
      <c r="A759" s="423">
        <v>750</v>
      </c>
      <c r="B759" s="145"/>
      <c r="C759" s="145"/>
      <c r="D759" s="1024"/>
      <c r="E759" s="627"/>
      <c r="F759" s="133"/>
      <c r="H759" s="627">
        <v>0</v>
      </c>
      <c r="I759" s="636"/>
      <c r="J759" s="627"/>
      <c r="K759" s="626">
        <v>0</v>
      </c>
      <c r="L759" s="423">
        <v>750</v>
      </c>
    </row>
    <row r="760" spans="1:12">
      <c r="A760" s="423">
        <v>751</v>
      </c>
      <c r="B760" s="145"/>
      <c r="C760" s="145"/>
      <c r="D760" s="887" t="s">
        <v>63</v>
      </c>
      <c r="E760" s="627"/>
      <c r="F760" s="133"/>
      <c r="H760" s="627">
        <v>0</v>
      </c>
      <c r="I760" s="636"/>
      <c r="J760" s="627"/>
      <c r="K760" s="626">
        <v>0</v>
      </c>
      <c r="L760" s="423">
        <v>751</v>
      </c>
    </row>
    <row r="761" spans="1:12">
      <c r="A761" s="423">
        <v>752</v>
      </c>
      <c r="B761" s="145"/>
      <c r="C761" s="145"/>
      <c r="D761" s="889"/>
      <c r="E761" s="627"/>
      <c r="F761" s="133"/>
      <c r="G761" s="28"/>
      <c r="H761" s="627">
        <v>0</v>
      </c>
      <c r="I761" s="636"/>
      <c r="J761" s="627"/>
      <c r="K761" s="626">
        <v>0</v>
      </c>
      <c r="L761" s="423">
        <v>752</v>
      </c>
    </row>
    <row r="762" spans="1:12">
      <c r="A762" s="423">
        <v>753</v>
      </c>
      <c r="B762" s="145"/>
      <c r="C762" s="145"/>
      <c r="D762" s="1029" t="s">
        <v>40</v>
      </c>
      <c r="E762" s="679"/>
      <c r="F762" s="488">
        <v>0</v>
      </c>
      <c r="G762" s="55">
        <v>0</v>
      </c>
      <c r="H762" s="676">
        <v>0</v>
      </c>
      <c r="I762" s="677">
        <v>0</v>
      </c>
      <c r="J762" s="676">
        <v>0</v>
      </c>
      <c r="K762" s="675">
        <v>0</v>
      </c>
      <c r="L762" s="423">
        <v>753</v>
      </c>
    </row>
    <row r="763" spans="1:12" ht="15.6" thickBot="1">
      <c r="A763" s="423">
        <v>754</v>
      </c>
      <c r="B763" s="674"/>
      <c r="C763" s="674"/>
      <c r="D763" s="1030" t="s">
        <v>262</v>
      </c>
      <c r="E763" s="623"/>
      <c r="F763" s="672">
        <v>455647384</v>
      </c>
      <c r="G763" s="671"/>
      <c r="H763" s="669">
        <v>455647384</v>
      </c>
      <c r="I763" s="670">
        <v>3773785</v>
      </c>
      <c r="J763" s="669">
        <v>66209210</v>
      </c>
      <c r="K763" s="668">
        <v>525630379</v>
      </c>
      <c r="L763" s="423">
        <v>754</v>
      </c>
    </row>
    <row r="764" spans="1:12" ht="15.6" thickTop="1">
      <c r="A764" s="423">
        <v>755</v>
      </c>
      <c r="B764" s="145"/>
      <c r="C764" s="145"/>
      <c r="D764" s="1027"/>
      <c r="E764" s="655"/>
      <c r="F764" s="425"/>
      <c r="G764" s="26"/>
      <c r="H764" s="627">
        <v>0</v>
      </c>
      <c r="I764" s="683"/>
      <c r="J764" s="655"/>
      <c r="K764" s="682">
        <v>0</v>
      </c>
      <c r="L764" s="423">
        <v>755</v>
      </c>
    </row>
    <row r="765" spans="1:12">
      <c r="A765" s="423">
        <v>756</v>
      </c>
      <c r="B765" s="145" t="s">
        <v>263</v>
      </c>
      <c r="C765" s="145">
        <v>66</v>
      </c>
      <c r="D765" s="1012" t="s">
        <v>264</v>
      </c>
      <c r="E765" s="627">
        <v>45917062</v>
      </c>
      <c r="F765" s="133"/>
      <c r="H765" s="627">
        <v>45917062</v>
      </c>
      <c r="I765" s="636">
        <v>206000</v>
      </c>
      <c r="J765" s="627">
        <v>21044391</v>
      </c>
      <c r="K765" s="626">
        <v>67167453</v>
      </c>
      <c r="L765" s="423">
        <v>756</v>
      </c>
    </row>
    <row r="766" spans="1:12">
      <c r="A766" s="423">
        <v>757</v>
      </c>
      <c r="B766" s="145"/>
      <c r="C766" s="145"/>
      <c r="D766" s="888" t="s">
        <v>91</v>
      </c>
      <c r="E766" s="627"/>
      <c r="F766" s="133"/>
      <c r="H766" s="627">
        <v>0</v>
      </c>
      <c r="I766" s="636"/>
      <c r="J766" s="627"/>
      <c r="K766" s="626">
        <v>0</v>
      </c>
      <c r="L766" s="423">
        <v>757</v>
      </c>
    </row>
    <row r="767" spans="1:12">
      <c r="A767" s="423">
        <v>758</v>
      </c>
      <c r="B767" s="145"/>
      <c r="C767" s="145"/>
      <c r="D767" s="1012"/>
      <c r="E767" s="627"/>
      <c r="F767" s="133"/>
      <c r="H767" s="627">
        <v>0</v>
      </c>
      <c r="I767" s="636"/>
      <c r="J767" s="627"/>
      <c r="K767" s="626">
        <v>0</v>
      </c>
      <c r="L767" s="423">
        <v>758</v>
      </c>
    </row>
    <row r="768" spans="1:12">
      <c r="A768" s="423">
        <v>759</v>
      </c>
      <c r="B768" s="145"/>
      <c r="C768" s="145"/>
      <c r="D768" s="887" t="s">
        <v>75</v>
      </c>
      <c r="E768" s="627"/>
      <c r="F768" s="133"/>
      <c r="H768" s="627">
        <v>0</v>
      </c>
      <c r="I768" s="636"/>
      <c r="J768" s="627"/>
      <c r="K768" s="626">
        <v>0</v>
      </c>
      <c r="L768" s="423">
        <v>759</v>
      </c>
    </row>
    <row r="769" spans="1:12">
      <c r="A769" s="423">
        <v>760</v>
      </c>
      <c r="B769" s="145"/>
      <c r="C769" s="145"/>
      <c r="D769" s="1024"/>
      <c r="E769" s="627"/>
      <c r="F769" s="133"/>
      <c r="H769" s="627">
        <v>0</v>
      </c>
      <c r="I769" s="636"/>
      <c r="J769" s="627"/>
      <c r="K769" s="626">
        <v>0</v>
      </c>
      <c r="L769" s="423">
        <v>760</v>
      </c>
    </row>
    <row r="770" spans="1:12">
      <c r="A770" s="423">
        <v>761</v>
      </c>
      <c r="B770" s="145"/>
      <c r="C770" s="145"/>
      <c r="D770" s="887" t="s">
        <v>63</v>
      </c>
      <c r="E770" s="627"/>
      <c r="F770" s="133"/>
      <c r="H770" s="627">
        <v>0</v>
      </c>
      <c r="I770" s="636"/>
      <c r="J770" s="627"/>
      <c r="K770" s="626">
        <v>0</v>
      </c>
      <c r="L770" s="423">
        <v>761</v>
      </c>
    </row>
    <row r="771" spans="1:12">
      <c r="A771" s="423">
        <v>762</v>
      </c>
      <c r="B771" s="145"/>
      <c r="C771" s="145"/>
      <c r="D771" s="889"/>
      <c r="E771" s="627"/>
      <c r="F771" s="133"/>
      <c r="H771" s="627">
        <v>0</v>
      </c>
      <c r="I771" s="636"/>
      <c r="J771" s="627"/>
      <c r="K771" s="626">
        <v>0</v>
      </c>
      <c r="L771" s="423">
        <v>762</v>
      </c>
    </row>
    <row r="772" spans="1:12">
      <c r="A772" s="423">
        <v>763</v>
      </c>
      <c r="B772" s="145"/>
      <c r="C772" s="145"/>
      <c r="D772" s="1029" t="s">
        <v>40</v>
      </c>
      <c r="E772" s="679"/>
      <c r="F772" s="488">
        <v>0</v>
      </c>
      <c r="G772" s="55">
        <v>0</v>
      </c>
      <c r="H772" s="676">
        <v>0</v>
      </c>
      <c r="I772" s="677">
        <v>0</v>
      </c>
      <c r="J772" s="676">
        <v>0</v>
      </c>
      <c r="K772" s="675">
        <v>0</v>
      </c>
      <c r="L772" s="423">
        <v>763</v>
      </c>
    </row>
    <row r="773" spans="1:12" ht="15.6" thickBot="1">
      <c r="A773" s="423">
        <v>764</v>
      </c>
      <c r="B773" s="674"/>
      <c r="C773" s="674"/>
      <c r="D773" s="1030" t="s">
        <v>265</v>
      </c>
      <c r="E773" s="623"/>
      <c r="F773" s="672">
        <v>45917062</v>
      </c>
      <c r="G773" s="671"/>
      <c r="H773" s="669">
        <v>45917062</v>
      </c>
      <c r="I773" s="670">
        <v>206000</v>
      </c>
      <c r="J773" s="669">
        <v>21044391</v>
      </c>
      <c r="K773" s="668">
        <v>67167453</v>
      </c>
      <c r="L773" s="423">
        <v>764</v>
      </c>
    </row>
    <row r="774" spans="1:12" ht="15.6" thickTop="1">
      <c r="A774" s="423">
        <v>765</v>
      </c>
      <c r="B774" s="145"/>
      <c r="C774" s="145"/>
      <c r="D774" s="1027"/>
      <c r="E774" s="655"/>
      <c r="F774" s="425"/>
      <c r="G774" s="26"/>
      <c r="H774" s="627">
        <v>0</v>
      </c>
      <c r="I774" s="683"/>
      <c r="J774" s="655"/>
      <c r="K774" s="682">
        <v>0</v>
      </c>
      <c r="L774" s="423">
        <v>765</v>
      </c>
    </row>
    <row r="775" spans="1:12">
      <c r="A775" s="423">
        <v>766</v>
      </c>
      <c r="B775" s="145" t="s">
        <v>266</v>
      </c>
      <c r="C775" s="145">
        <v>67</v>
      </c>
      <c r="D775" s="1012" t="s">
        <v>267</v>
      </c>
      <c r="E775" s="627">
        <v>116686011</v>
      </c>
      <c r="F775" s="133"/>
      <c r="H775" s="627">
        <v>116686011</v>
      </c>
      <c r="I775" s="636">
        <v>3000000</v>
      </c>
      <c r="J775" s="627">
        <v>18992699</v>
      </c>
      <c r="K775" s="626">
        <v>138678710</v>
      </c>
      <c r="L775" s="423">
        <v>766</v>
      </c>
    </row>
    <row r="776" spans="1:12">
      <c r="A776" s="423">
        <v>767</v>
      </c>
      <c r="B776" s="145"/>
      <c r="C776" s="145"/>
      <c r="D776" s="888" t="s">
        <v>91</v>
      </c>
      <c r="E776" s="627"/>
      <c r="F776" s="133"/>
      <c r="H776" s="627">
        <v>0</v>
      </c>
      <c r="I776" s="636"/>
      <c r="J776" s="627"/>
      <c r="K776" s="626">
        <v>0</v>
      </c>
      <c r="L776" s="423">
        <v>767</v>
      </c>
    </row>
    <row r="777" spans="1:12">
      <c r="A777" s="423">
        <v>768</v>
      </c>
      <c r="B777" s="145"/>
      <c r="C777" s="145"/>
      <c r="D777" s="1012"/>
      <c r="E777" s="627"/>
      <c r="F777" s="133"/>
      <c r="H777" s="627">
        <v>0</v>
      </c>
      <c r="I777" s="636"/>
      <c r="J777" s="627"/>
      <c r="K777" s="626">
        <v>0</v>
      </c>
      <c r="L777" s="423">
        <v>768</v>
      </c>
    </row>
    <row r="778" spans="1:12">
      <c r="A778" s="423">
        <v>769</v>
      </c>
      <c r="B778" s="145"/>
      <c r="C778" s="145"/>
      <c r="D778" s="887" t="s">
        <v>75</v>
      </c>
      <c r="E778" s="627"/>
      <c r="F778" s="133"/>
      <c r="G778" s="28"/>
      <c r="H778" s="627">
        <v>0</v>
      </c>
      <c r="I778" s="636"/>
      <c r="J778" s="627"/>
      <c r="K778" s="626">
        <v>0</v>
      </c>
      <c r="L778" s="423">
        <v>769</v>
      </c>
    </row>
    <row r="779" spans="1:12">
      <c r="A779" s="423">
        <v>770</v>
      </c>
      <c r="B779" s="145"/>
      <c r="C779" s="145"/>
      <c r="D779" s="1024"/>
      <c r="E779" s="627"/>
      <c r="F779" s="133"/>
      <c r="H779" s="627">
        <v>0</v>
      </c>
      <c r="I779" s="636"/>
      <c r="J779" s="627"/>
      <c r="K779" s="626">
        <v>0</v>
      </c>
      <c r="L779" s="423">
        <v>770</v>
      </c>
    </row>
    <row r="780" spans="1:12">
      <c r="A780" s="423">
        <v>771</v>
      </c>
      <c r="B780" s="145"/>
      <c r="C780" s="145"/>
      <c r="D780" s="887" t="s">
        <v>63</v>
      </c>
      <c r="E780" s="627"/>
      <c r="F780" s="133"/>
      <c r="H780" s="627">
        <v>0</v>
      </c>
      <c r="I780" s="636"/>
      <c r="J780" s="627"/>
      <c r="K780" s="626">
        <v>0</v>
      </c>
      <c r="L780" s="423">
        <v>771</v>
      </c>
    </row>
    <row r="781" spans="1:12">
      <c r="A781" s="423">
        <v>772</v>
      </c>
      <c r="B781" s="145"/>
      <c r="C781" s="145"/>
      <c r="D781" s="889"/>
      <c r="E781" s="627"/>
      <c r="F781" s="133"/>
      <c r="H781" s="627">
        <v>0</v>
      </c>
      <c r="I781" s="636"/>
      <c r="J781" s="627"/>
      <c r="K781" s="626">
        <v>0</v>
      </c>
      <c r="L781" s="423">
        <v>772</v>
      </c>
    </row>
    <row r="782" spans="1:12">
      <c r="A782" s="423">
        <v>773</v>
      </c>
      <c r="B782" s="145"/>
      <c r="C782" s="145"/>
      <c r="D782" s="1029" t="s">
        <v>40</v>
      </c>
      <c r="E782" s="679"/>
      <c r="F782" s="488">
        <v>0</v>
      </c>
      <c r="G782" s="55">
        <v>0</v>
      </c>
      <c r="H782" s="676">
        <v>0</v>
      </c>
      <c r="I782" s="677">
        <v>0</v>
      </c>
      <c r="J782" s="676">
        <v>0</v>
      </c>
      <c r="K782" s="675">
        <v>0</v>
      </c>
      <c r="L782" s="423">
        <v>773</v>
      </c>
    </row>
    <row r="783" spans="1:12" ht="15.6" thickBot="1">
      <c r="A783" s="423">
        <v>774</v>
      </c>
      <c r="B783" s="674"/>
      <c r="C783" s="674"/>
      <c r="D783" s="1030" t="s">
        <v>268</v>
      </c>
      <c r="E783" s="623"/>
      <c r="F783" s="672">
        <v>116686011</v>
      </c>
      <c r="G783" s="671"/>
      <c r="H783" s="669">
        <v>116686011</v>
      </c>
      <c r="I783" s="670">
        <v>3000000</v>
      </c>
      <c r="J783" s="669">
        <v>18992699</v>
      </c>
      <c r="K783" s="668">
        <v>138678710</v>
      </c>
      <c r="L783" s="423">
        <v>774</v>
      </c>
    </row>
    <row r="784" spans="1:12" ht="15.6" thickTop="1">
      <c r="A784" s="423">
        <v>775</v>
      </c>
      <c r="B784" s="145"/>
      <c r="C784" s="145"/>
      <c r="D784" s="1012"/>
      <c r="E784" s="627"/>
      <c r="F784" s="406"/>
      <c r="H784" s="627">
        <v>0</v>
      </c>
      <c r="I784" s="636"/>
      <c r="J784" s="627"/>
      <c r="K784" s="626">
        <v>0</v>
      </c>
      <c r="L784" s="423">
        <v>775</v>
      </c>
    </row>
    <row r="785" spans="1:12">
      <c r="A785" s="423">
        <v>776</v>
      </c>
      <c r="B785" s="145" t="s">
        <v>269</v>
      </c>
      <c r="C785" s="145">
        <v>70</v>
      </c>
      <c r="D785" s="1012" t="s">
        <v>270</v>
      </c>
      <c r="E785" s="627">
        <v>2606319</v>
      </c>
      <c r="F785" s="133"/>
      <c r="H785" s="627">
        <v>2606319</v>
      </c>
      <c r="I785" s="636">
        <v>336225</v>
      </c>
      <c r="J785" s="627">
        <v>750000</v>
      </c>
      <c r="K785" s="626">
        <v>3692544</v>
      </c>
      <c r="L785" s="423">
        <v>776</v>
      </c>
    </row>
    <row r="786" spans="1:12">
      <c r="A786" s="423">
        <v>777</v>
      </c>
      <c r="B786" s="145"/>
      <c r="C786" s="145"/>
      <c r="D786" s="888" t="s">
        <v>91</v>
      </c>
      <c r="E786" s="627"/>
      <c r="F786" s="133"/>
      <c r="H786" s="627">
        <v>0</v>
      </c>
      <c r="I786" s="636"/>
      <c r="J786" s="627"/>
      <c r="K786" s="626">
        <v>0</v>
      </c>
      <c r="L786" s="423">
        <v>777</v>
      </c>
    </row>
    <row r="787" spans="1:12">
      <c r="A787" s="423">
        <v>778</v>
      </c>
      <c r="B787" s="145"/>
      <c r="C787" s="145"/>
      <c r="D787" s="1012"/>
      <c r="E787" s="627"/>
      <c r="F787" s="133"/>
      <c r="G787" s="28"/>
      <c r="H787" s="627">
        <v>0</v>
      </c>
      <c r="I787" s="636"/>
      <c r="J787" s="627"/>
      <c r="K787" s="626">
        <v>0</v>
      </c>
      <c r="L787" s="423">
        <v>778</v>
      </c>
    </row>
    <row r="788" spans="1:12">
      <c r="A788" s="423">
        <v>779</v>
      </c>
      <c r="B788" s="145"/>
      <c r="C788" s="145"/>
      <c r="D788" s="887" t="s">
        <v>75</v>
      </c>
      <c r="E788" s="627"/>
      <c r="F788" s="133"/>
      <c r="G788" s="28"/>
      <c r="H788" s="627">
        <v>0</v>
      </c>
      <c r="I788" s="636"/>
      <c r="J788" s="627"/>
      <c r="K788" s="626">
        <v>0</v>
      </c>
      <c r="L788" s="423">
        <v>779</v>
      </c>
    </row>
    <row r="789" spans="1:12">
      <c r="A789" s="423">
        <v>780</v>
      </c>
      <c r="B789" s="145"/>
      <c r="C789" s="145"/>
      <c r="D789" s="1024"/>
      <c r="E789" s="627"/>
      <c r="F789" s="133"/>
      <c r="G789" s="28"/>
      <c r="H789" s="627">
        <v>0</v>
      </c>
      <c r="I789" s="636"/>
      <c r="J789" s="627"/>
      <c r="K789" s="626">
        <v>0</v>
      </c>
      <c r="L789" s="423">
        <v>780</v>
      </c>
    </row>
    <row r="790" spans="1:12">
      <c r="A790" s="423">
        <v>781</v>
      </c>
      <c r="B790" s="145"/>
      <c r="C790" s="145"/>
      <c r="D790" s="887" t="s">
        <v>63</v>
      </c>
      <c r="E790" s="627"/>
      <c r="F790" s="112"/>
      <c r="G790" s="39"/>
      <c r="H790" s="627">
        <v>0</v>
      </c>
      <c r="I790" s="636"/>
      <c r="J790" s="627"/>
      <c r="K790" s="626">
        <v>0</v>
      </c>
      <c r="L790" s="423">
        <v>781</v>
      </c>
    </row>
    <row r="791" spans="1:12">
      <c r="A791" s="423">
        <v>782</v>
      </c>
      <c r="B791" s="145"/>
      <c r="C791" s="145"/>
      <c r="D791" s="889"/>
      <c r="E791" s="627"/>
      <c r="F791" s="112"/>
      <c r="G791" s="39"/>
      <c r="H791" s="627">
        <v>0</v>
      </c>
      <c r="I791" s="636"/>
      <c r="J791" s="627"/>
      <c r="K791" s="626">
        <v>0</v>
      </c>
      <c r="L791" s="423">
        <v>782</v>
      </c>
    </row>
    <row r="792" spans="1:12">
      <c r="A792" s="423">
        <v>783</v>
      </c>
      <c r="B792" s="145"/>
      <c r="C792" s="145"/>
      <c r="D792" s="1029" t="s">
        <v>40</v>
      </c>
      <c r="E792" s="679"/>
      <c r="F792" s="488">
        <v>0</v>
      </c>
      <c r="G792" s="55">
        <v>0</v>
      </c>
      <c r="H792" s="676">
        <v>0</v>
      </c>
      <c r="I792" s="677">
        <v>0</v>
      </c>
      <c r="J792" s="676">
        <v>0</v>
      </c>
      <c r="K792" s="675">
        <v>0</v>
      </c>
      <c r="L792" s="423">
        <v>783</v>
      </c>
    </row>
    <row r="793" spans="1:12" ht="15.6" thickBot="1">
      <c r="A793" s="423">
        <v>784</v>
      </c>
      <c r="B793" s="674"/>
      <c r="C793" s="674"/>
      <c r="D793" s="1030" t="s">
        <v>271</v>
      </c>
      <c r="E793" s="623"/>
      <c r="F793" s="672">
        <v>2606319</v>
      </c>
      <c r="G793" s="671"/>
      <c r="H793" s="669">
        <v>2606319</v>
      </c>
      <c r="I793" s="670">
        <v>336225</v>
      </c>
      <c r="J793" s="669">
        <v>750000</v>
      </c>
      <c r="K793" s="668">
        <v>3692544</v>
      </c>
      <c r="L793" s="423">
        <v>784</v>
      </c>
    </row>
    <row r="794" spans="1:12" ht="15.6" thickTop="1">
      <c r="A794" s="423">
        <v>785</v>
      </c>
      <c r="B794" s="145"/>
      <c r="C794" s="145"/>
      <c r="D794" s="1027"/>
      <c r="E794" s="655"/>
      <c r="F794" s="425"/>
      <c r="G794" s="26"/>
      <c r="H794" s="627">
        <v>0</v>
      </c>
      <c r="I794" s="683"/>
      <c r="J794" s="655"/>
      <c r="K794" s="682">
        <v>0</v>
      </c>
      <c r="L794" s="423">
        <v>785</v>
      </c>
    </row>
    <row r="795" spans="1:12">
      <c r="A795" s="423">
        <v>786</v>
      </c>
      <c r="B795" s="145" t="s">
        <v>272</v>
      </c>
      <c r="C795" s="145">
        <v>71</v>
      </c>
      <c r="D795" s="1012" t="s">
        <v>814</v>
      </c>
      <c r="E795" s="627">
        <v>1517245</v>
      </c>
      <c r="F795" s="133"/>
      <c r="H795" s="627">
        <v>1517245</v>
      </c>
      <c r="I795" s="636"/>
      <c r="J795" s="627">
        <v>261814</v>
      </c>
      <c r="K795" s="626">
        <v>1779059</v>
      </c>
      <c r="L795" s="423">
        <v>786</v>
      </c>
    </row>
    <row r="796" spans="1:12">
      <c r="A796" s="423">
        <v>787</v>
      </c>
      <c r="B796" s="145"/>
      <c r="C796" s="145"/>
      <c r="D796" s="888" t="s">
        <v>434</v>
      </c>
      <c r="E796" s="627"/>
      <c r="F796" s="133"/>
      <c r="H796" s="627">
        <v>0</v>
      </c>
      <c r="I796" s="636"/>
      <c r="J796" s="627"/>
      <c r="K796" s="626">
        <v>0</v>
      </c>
      <c r="L796" s="423">
        <v>787</v>
      </c>
    </row>
    <row r="797" spans="1:12">
      <c r="A797" s="423">
        <v>788</v>
      </c>
      <c r="B797" s="145"/>
      <c r="C797" s="145"/>
      <c r="D797" s="1032"/>
      <c r="E797" s="627"/>
      <c r="F797" s="112"/>
      <c r="G797" s="39"/>
      <c r="H797" s="627">
        <v>0</v>
      </c>
      <c r="I797" s="636"/>
      <c r="J797" s="627"/>
      <c r="K797" s="626">
        <v>0</v>
      </c>
      <c r="L797" s="423">
        <v>788</v>
      </c>
    </row>
    <row r="798" spans="1:12">
      <c r="A798" s="423">
        <v>789</v>
      </c>
      <c r="B798" s="145"/>
      <c r="C798" s="145"/>
      <c r="D798" s="887" t="s">
        <v>575</v>
      </c>
      <c r="E798" s="627"/>
      <c r="F798" s="112"/>
      <c r="G798" s="39"/>
      <c r="H798" s="627">
        <v>0</v>
      </c>
      <c r="I798" s="636"/>
      <c r="J798" s="627"/>
      <c r="K798" s="626">
        <v>0</v>
      </c>
      <c r="L798" s="423">
        <v>789</v>
      </c>
    </row>
    <row r="799" spans="1:12">
      <c r="A799" s="423">
        <v>790</v>
      </c>
      <c r="B799" s="145"/>
      <c r="C799" s="145"/>
      <c r="D799" s="892"/>
      <c r="E799" s="627"/>
      <c r="F799" s="112"/>
      <c r="G799" s="39"/>
      <c r="H799" s="627">
        <v>0</v>
      </c>
      <c r="I799" s="636"/>
      <c r="J799" s="627"/>
      <c r="K799" s="626">
        <v>0</v>
      </c>
      <c r="L799" s="423">
        <v>790</v>
      </c>
    </row>
    <row r="800" spans="1:12">
      <c r="A800" s="423">
        <v>791</v>
      </c>
      <c r="B800" s="145"/>
      <c r="C800" s="145"/>
      <c r="D800" s="1029" t="s">
        <v>40</v>
      </c>
      <c r="E800" s="679"/>
      <c r="F800" s="488">
        <v>0</v>
      </c>
      <c r="G800" s="55">
        <v>0</v>
      </c>
      <c r="H800" s="676">
        <v>0</v>
      </c>
      <c r="I800" s="677">
        <v>0</v>
      </c>
      <c r="J800" s="676">
        <v>0</v>
      </c>
      <c r="K800" s="675">
        <v>0</v>
      </c>
      <c r="L800" s="423">
        <v>791</v>
      </c>
    </row>
    <row r="801" spans="1:12" ht="15.6" thickBot="1">
      <c r="A801" s="423">
        <v>792</v>
      </c>
      <c r="B801" s="674"/>
      <c r="C801" s="674"/>
      <c r="D801" s="1030" t="s">
        <v>273</v>
      </c>
      <c r="E801" s="623"/>
      <c r="F801" s="672">
        <v>1517245</v>
      </c>
      <c r="G801" s="671"/>
      <c r="H801" s="669">
        <v>1517245</v>
      </c>
      <c r="I801" s="670">
        <v>0</v>
      </c>
      <c r="J801" s="669">
        <v>261814</v>
      </c>
      <c r="K801" s="668">
        <v>1779059</v>
      </c>
      <c r="L801" s="423">
        <v>792</v>
      </c>
    </row>
    <row r="802" spans="1:12" ht="15.6" thickTop="1">
      <c r="A802" s="423">
        <v>793</v>
      </c>
      <c r="B802" s="145"/>
      <c r="C802" s="145"/>
      <c r="D802" s="1027"/>
      <c r="E802" s="655"/>
      <c r="F802" s="425"/>
      <c r="G802" s="26"/>
      <c r="H802" s="627">
        <v>0</v>
      </c>
      <c r="I802" s="683"/>
      <c r="J802" s="655"/>
      <c r="K802" s="682">
        <v>0</v>
      </c>
      <c r="L802" s="423">
        <v>793</v>
      </c>
    </row>
    <row r="803" spans="1:12">
      <c r="A803" s="423">
        <v>794</v>
      </c>
      <c r="B803" s="145" t="s">
        <v>274</v>
      </c>
      <c r="C803" s="145">
        <v>72</v>
      </c>
      <c r="D803" s="1012" t="s">
        <v>275</v>
      </c>
      <c r="E803" s="627"/>
      <c r="F803" s="133"/>
      <c r="H803" s="627">
        <v>0</v>
      </c>
      <c r="I803" s="636"/>
      <c r="J803" s="627">
        <v>5688938</v>
      </c>
      <c r="K803" s="626">
        <v>5688938</v>
      </c>
      <c r="L803" s="423">
        <v>794</v>
      </c>
    </row>
    <row r="804" spans="1:12">
      <c r="A804" s="423">
        <v>795</v>
      </c>
      <c r="B804" s="145"/>
      <c r="C804" s="145"/>
      <c r="D804" s="887" t="s">
        <v>63</v>
      </c>
      <c r="E804" s="627"/>
      <c r="F804" s="112"/>
      <c r="G804" s="39"/>
      <c r="H804" s="627">
        <v>0</v>
      </c>
      <c r="I804" s="636"/>
      <c r="J804" s="627"/>
      <c r="K804" s="626">
        <v>0</v>
      </c>
      <c r="L804" s="423">
        <v>795</v>
      </c>
    </row>
    <row r="805" spans="1:12">
      <c r="A805" s="423">
        <v>796</v>
      </c>
      <c r="B805" s="145"/>
      <c r="C805" s="145"/>
      <c r="E805" s="679"/>
      <c r="F805" s="110"/>
      <c r="G805" s="57"/>
      <c r="H805" s="627">
        <v>0</v>
      </c>
      <c r="I805" s="681"/>
      <c r="J805" s="679"/>
      <c r="K805" s="626">
        <v>0</v>
      </c>
      <c r="L805" s="423">
        <v>796</v>
      </c>
    </row>
    <row r="806" spans="1:12">
      <c r="A806" s="423">
        <v>797</v>
      </c>
      <c r="B806" s="145"/>
      <c r="C806" s="145"/>
      <c r="D806" s="1029" t="s">
        <v>40</v>
      </c>
      <c r="E806" s="679"/>
      <c r="F806" s="488">
        <v>0</v>
      </c>
      <c r="G806" s="55">
        <v>0</v>
      </c>
      <c r="H806" s="676">
        <v>0</v>
      </c>
      <c r="I806" s="677">
        <v>0</v>
      </c>
      <c r="J806" s="676">
        <v>0</v>
      </c>
      <c r="K806" s="675">
        <v>0</v>
      </c>
      <c r="L806" s="423">
        <v>797</v>
      </c>
    </row>
    <row r="807" spans="1:12" ht="15.6" thickBot="1">
      <c r="A807" s="423">
        <v>798</v>
      </c>
      <c r="B807" s="674"/>
      <c r="C807" s="674"/>
      <c r="D807" s="1030" t="s">
        <v>276</v>
      </c>
      <c r="E807" s="623"/>
      <c r="F807" s="672">
        <v>0</v>
      </c>
      <c r="G807" s="673"/>
      <c r="H807" s="669">
        <v>0</v>
      </c>
      <c r="I807" s="670">
        <v>0</v>
      </c>
      <c r="J807" s="669">
        <v>5688938</v>
      </c>
      <c r="K807" s="668">
        <v>5688938</v>
      </c>
      <c r="L807" s="423">
        <v>798</v>
      </c>
    </row>
    <row r="808" spans="1:12" ht="15.6" thickTop="1">
      <c r="A808" s="423">
        <v>799</v>
      </c>
      <c r="B808" s="145"/>
      <c r="C808" s="145"/>
      <c r="D808" s="1027"/>
      <c r="E808" s="655"/>
      <c r="F808" s="425"/>
      <c r="G808" s="26"/>
      <c r="H808" s="627">
        <v>0</v>
      </c>
      <c r="I808" s="683"/>
      <c r="J808" s="655"/>
      <c r="K808" s="682">
        <v>0</v>
      </c>
      <c r="L808" s="423">
        <v>799</v>
      </c>
    </row>
    <row r="809" spans="1:12">
      <c r="A809" s="423">
        <v>800</v>
      </c>
      <c r="B809" s="145" t="s">
        <v>277</v>
      </c>
      <c r="C809" s="145">
        <v>73</v>
      </c>
      <c r="D809" s="1012" t="s">
        <v>278</v>
      </c>
      <c r="E809" s="627"/>
      <c r="F809" s="133"/>
      <c r="H809" s="627">
        <v>0</v>
      </c>
      <c r="I809" s="924">
        <v>886960</v>
      </c>
      <c r="J809" s="627">
        <v>14609879</v>
      </c>
      <c r="K809" s="626">
        <v>15496839</v>
      </c>
      <c r="L809" s="423">
        <v>800</v>
      </c>
    </row>
    <row r="810" spans="1:12">
      <c r="A810" s="423">
        <v>801</v>
      </c>
      <c r="B810" s="145"/>
      <c r="C810" s="145"/>
      <c r="D810" s="893" t="s">
        <v>716</v>
      </c>
      <c r="E810" s="627"/>
      <c r="F810" s="133"/>
      <c r="H810" s="627">
        <v>0</v>
      </c>
      <c r="I810" s="636"/>
      <c r="J810" s="627"/>
      <c r="K810" s="626">
        <v>0</v>
      </c>
      <c r="L810" s="423">
        <v>801</v>
      </c>
    </row>
    <row r="811" spans="1:12">
      <c r="A811" s="423">
        <v>802</v>
      </c>
      <c r="B811" s="145"/>
      <c r="C811" s="145"/>
      <c r="D811" s="1012"/>
      <c r="E811" s="627"/>
      <c r="F811" s="406"/>
      <c r="H811" s="627">
        <v>0</v>
      </c>
      <c r="I811" s="636"/>
      <c r="J811" s="627"/>
      <c r="K811" s="626">
        <v>0</v>
      </c>
      <c r="L811" s="423">
        <v>802</v>
      </c>
    </row>
    <row r="812" spans="1:12">
      <c r="A812" s="423">
        <v>803</v>
      </c>
      <c r="B812" s="145"/>
      <c r="C812" s="145"/>
      <c r="D812" s="888" t="s">
        <v>71</v>
      </c>
      <c r="E812" s="627"/>
      <c r="F812" s="406"/>
      <c r="H812" s="627">
        <v>0</v>
      </c>
      <c r="I812" s="636"/>
      <c r="J812" s="627"/>
      <c r="K812" s="626">
        <v>0</v>
      </c>
      <c r="L812" s="423">
        <v>803</v>
      </c>
    </row>
    <row r="813" spans="1:12">
      <c r="A813" s="423">
        <v>804</v>
      </c>
      <c r="B813" s="145"/>
      <c r="C813" s="145"/>
      <c r="D813" s="1024"/>
      <c r="E813" s="627"/>
      <c r="F813" s="406"/>
      <c r="H813" s="627">
        <v>0</v>
      </c>
      <c r="I813" s="636"/>
      <c r="J813" s="627"/>
      <c r="K813" s="626">
        <v>0</v>
      </c>
      <c r="L813" s="423">
        <v>804</v>
      </c>
    </row>
    <row r="814" spans="1:12">
      <c r="A814" s="423">
        <v>805</v>
      </c>
      <c r="B814" s="145"/>
      <c r="C814" s="145"/>
      <c r="E814" s="679"/>
      <c r="F814" s="110"/>
      <c r="G814" s="57"/>
      <c r="H814" s="627">
        <v>0</v>
      </c>
      <c r="I814" s="681"/>
      <c r="J814" s="679"/>
      <c r="K814" s="626">
        <v>0</v>
      </c>
      <c r="L814" s="423">
        <v>805</v>
      </c>
    </row>
    <row r="815" spans="1:12">
      <c r="A815" s="423">
        <v>806</v>
      </c>
      <c r="B815" s="145"/>
      <c r="C815" s="145"/>
      <c r="D815" s="1029" t="s">
        <v>40</v>
      </c>
      <c r="E815" s="679"/>
      <c r="F815" s="488">
        <v>0</v>
      </c>
      <c r="G815" s="55">
        <v>0</v>
      </c>
      <c r="H815" s="676">
        <v>0</v>
      </c>
      <c r="I815" s="677">
        <v>0</v>
      </c>
      <c r="J815" s="676">
        <v>0</v>
      </c>
      <c r="K815" s="675">
        <v>0</v>
      </c>
      <c r="L815" s="423">
        <v>806</v>
      </c>
    </row>
    <row r="816" spans="1:12" ht="15.6" thickBot="1">
      <c r="A816" s="423">
        <v>807</v>
      </c>
      <c r="B816" s="674"/>
      <c r="C816" s="674"/>
      <c r="D816" s="1030" t="s">
        <v>279</v>
      </c>
      <c r="E816" s="623"/>
      <c r="F816" s="672">
        <v>0</v>
      </c>
      <c r="G816" s="673"/>
      <c r="H816" s="669">
        <v>0</v>
      </c>
      <c r="I816" s="670">
        <v>886960</v>
      </c>
      <c r="J816" s="669">
        <v>14609879</v>
      </c>
      <c r="K816" s="668">
        <v>15496839</v>
      </c>
      <c r="L816" s="423">
        <v>807</v>
      </c>
    </row>
    <row r="817" spans="1:12" ht="15.6" thickTop="1">
      <c r="A817" s="423">
        <v>808</v>
      </c>
      <c r="B817" s="145"/>
      <c r="C817" s="145"/>
      <c r="D817" s="1027"/>
      <c r="E817" s="655"/>
      <c r="F817" s="425"/>
      <c r="G817" s="26"/>
      <c r="H817" s="627">
        <v>0</v>
      </c>
      <c r="I817" s="683"/>
      <c r="J817" s="655"/>
      <c r="K817" s="682">
        <v>0</v>
      </c>
      <c r="L817" s="423">
        <v>808</v>
      </c>
    </row>
    <row r="818" spans="1:12">
      <c r="A818" s="423">
        <v>809</v>
      </c>
      <c r="B818" s="145" t="s">
        <v>280</v>
      </c>
      <c r="C818" s="145">
        <v>74</v>
      </c>
      <c r="D818" s="1012" t="s">
        <v>281</v>
      </c>
      <c r="E818" s="627">
        <v>2578439</v>
      </c>
      <c r="F818" s="133"/>
      <c r="H818" s="627">
        <v>2578439</v>
      </c>
      <c r="I818" s="636"/>
      <c r="J818" s="627">
        <v>5607845</v>
      </c>
      <c r="K818" s="626">
        <v>8186284</v>
      </c>
      <c r="L818" s="423">
        <v>809</v>
      </c>
    </row>
    <row r="819" spans="1:12">
      <c r="A819" s="423">
        <v>810</v>
      </c>
      <c r="B819" s="145"/>
      <c r="C819" s="145"/>
      <c r="D819" s="888" t="s">
        <v>434</v>
      </c>
      <c r="E819" s="627"/>
      <c r="F819" s="133"/>
      <c r="H819" s="627">
        <v>0</v>
      </c>
      <c r="I819" s="636"/>
      <c r="J819" s="627"/>
      <c r="K819" s="626">
        <v>0</v>
      </c>
      <c r="L819" s="423">
        <v>810</v>
      </c>
    </row>
    <row r="820" spans="1:12">
      <c r="A820" s="423">
        <v>811</v>
      </c>
      <c r="B820" s="145"/>
      <c r="C820" s="145"/>
      <c r="D820" s="889"/>
      <c r="E820" s="627"/>
      <c r="F820" s="112"/>
      <c r="G820" s="39"/>
      <c r="H820" s="627">
        <v>0</v>
      </c>
      <c r="I820" s="636"/>
      <c r="J820" s="627"/>
      <c r="K820" s="626">
        <v>0</v>
      </c>
      <c r="L820" s="423">
        <v>811</v>
      </c>
    </row>
    <row r="821" spans="1:12">
      <c r="A821" s="423">
        <v>812</v>
      </c>
      <c r="B821" s="145"/>
      <c r="C821" s="145"/>
      <c r="D821" s="887" t="s">
        <v>575</v>
      </c>
      <c r="E821" s="627"/>
      <c r="F821" s="112"/>
      <c r="G821" s="39"/>
      <c r="H821" s="627">
        <v>0</v>
      </c>
      <c r="I821" s="636"/>
      <c r="J821" s="627"/>
      <c r="K821" s="626">
        <v>0</v>
      </c>
      <c r="L821" s="423">
        <v>812</v>
      </c>
    </row>
    <row r="822" spans="1:12">
      <c r="A822" s="423">
        <v>813</v>
      </c>
      <c r="B822" s="145"/>
      <c r="C822" s="145"/>
      <c r="D822" s="1024"/>
      <c r="E822" s="627"/>
      <c r="F822" s="112"/>
      <c r="G822" s="39"/>
      <c r="H822" s="627">
        <v>0</v>
      </c>
      <c r="I822" s="636"/>
      <c r="J822" s="627"/>
      <c r="K822" s="626">
        <v>0</v>
      </c>
      <c r="L822" s="423">
        <v>813</v>
      </c>
    </row>
    <row r="823" spans="1:12">
      <c r="A823" s="423">
        <v>814</v>
      </c>
      <c r="B823" s="145"/>
      <c r="C823" s="145"/>
      <c r="D823" s="891" t="s">
        <v>40</v>
      </c>
      <c r="E823" s="679"/>
      <c r="F823" s="488">
        <v>0</v>
      </c>
      <c r="G823" s="55">
        <v>0</v>
      </c>
      <c r="H823" s="676">
        <v>0</v>
      </c>
      <c r="I823" s="677">
        <v>0</v>
      </c>
      <c r="J823" s="676">
        <v>0</v>
      </c>
      <c r="K823" s="675">
        <v>0</v>
      </c>
      <c r="L823" s="423">
        <v>814</v>
      </c>
    </row>
    <row r="824" spans="1:12" ht="15.6" thickBot="1">
      <c r="A824" s="423">
        <v>815</v>
      </c>
      <c r="B824" s="674"/>
      <c r="C824" s="674"/>
      <c r="D824" s="1030" t="s">
        <v>282</v>
      </c>
      <c r="E824" s="623"/>
      <c r="F824" s="672">
        <v>2578439</v>
      </c>
      <c r="G824" s="671"/>
      <c r="H824" s="669">
        <v>2578439</v>
      </c>
      <c r="I824" s="670">
        <v>0</v>
      </c>
      <c r="J824" s="669">
        <v>5607845</v>
      </c>
      <c r="K824" s="668">
        <v>8186284</v>
      </c>
      <c r="L824" s="423">
        <v>815</v>
      </c>
    </row>
    <row r="825" spans="1:12" ht="15.6" thickTop="1">
      <c r="A825" s="423">
        <v>816</v>
      </c>
      <c r="B825" s="145"/>
      <c r="C825" s="145"/>
      <c r="D825" s="1027"/>
      <c r="E825" s="655"/>
      <c r="F825" s="425"/>
      <c r="G825" s="26"/>
      <c r="H825" s="627">
        <v>0</v>
      </c>
      <c r="I825" s="683"/>
      <c r="J825" s="655"/>
      <c r="K825" s="682">
        <v>0</v>
      </c>
      <c r="L825" s="423">
        <v>816</v>
      </c>
    </row>
    <row r="826" spans="1:12">
      <c r="A826" s="423">
        <v>817</v>
      </c>
      <c r="B826" s="145" t="s">
        <v>283</v>
      </c>
      <c r="C826" s="145">
        <v>75</v>
      </c>
      <c r="D826" s="1012" t="s">
        <v>284</v>
      </c>
      <c r="E826" s="627"/>
      <c r="F826" s="133"/>
      <c r="H826" s="627">
        <v>0</v>
      </c>
      <c r="I826" s="636"/>
      <c r="J826" s="627">
        <v>8856775</v>
      </c>
      <c r="K826" s="626">
        <v>8856775</v>
      </c>
      <c r="L826" s="423">
        <v>817</v>
      </c>
    </row>
    <row r="827" spans="1:12">
      <c r="A827" s="423">
        <v>818</v>
      </c>
      <c r="B827" s="145"/>
      <c r="C827" s="145"/>
      <c r="D827" s="888" t="s">
        <v>575</v>
      </c>
      <c r="E827" s="627"/>
      <c r="F827" s="133"/>
      <c r="H827" s="627">
        <v>0</v>
      </c>
      <c r="I827" s="636"/>
      <c r="J827" s="627"/>
      <c r="K827" s="626">
        <v>0</v>
      </c>
      <c r="L827" s="423">
        <v>818</v>
      </c>
    </row>
    <row r="828" spans="1:12">
      <c r="A828" s="423">
        <v>819</v>
      </c>
      <c r="B828" s="145"/>
      <c r="C828" s="145"/>
      <c r="E828" s="679"/>
      <c r="F828" s="110"/>
      <c r="G828" s="57"/>
      <c r="H828" s="627">
        <v>0</v>
      </c>
      <c r="I828" s="681"/>
      <c r="J828" s="679"/>
      <c r="K828" s="626">
        <v>0</v>
      </c>
      <c r="L828" s="423">
        <v>819</v>
      </c>
    </row>
    <row r="829" spans="1:12">
      <c r="A829" s="423">
        <v>820</v>
      </c>
      <c r="B829" s="145"/>
      <c r="C829" s="145"/>
      <c r="D829" s="1029" t="s">
        <v>40</v>
      </c>
      <c r="E829" s="679"/>
      <c r="F829" s="488">
        <v>0</v>
      </c>
      <c r="G829" s="55">
        <v>0</v>
      </c>
      <c r="H829" s="676">
        <v>0</v>
      </c>
      <c r="I829" s="677">
        <v>0</v>
      </c>
      <c r="J829" s="676">
        <v>0</v>
      </c>
      <c r="K829" s="675">
        <v>0</v>
      </c>
      <c r="L829" s="423">
        <v>820</v>
      </c>
    </row>
    <row r="830" spans="1:12" ht="15.6" thickBot="1">
      <c r="A830" s="423">
        <v>821</v>
      </c>
      <c r="B830" s="674"/>
      <c r="C830" s="674"/>
      <c r="D830" s="1030" t="s">
        <v>285</v>
      </c>
      <c r="E830" s="623"/>
      <c r="F830" s="672">
        <v>0</v>
      </c>
      <c r="G830" s="673"/>
      <c r="H830" s="669">
        <v>0</v>
      </c>
      <c r="I830" s="670">
        <v>0</v>
      </c>
      <c r="J830" s="669">
        <v>8856775</v>
      </c>
      <c r="K830" s="668">
        <v>8856775</v>
      </c>
      <c r="L830" s="423">
        <v>821</v>
      </c>
    </row>
    <row r="831" spans="1:12" ht="15.6" thickTop="1">
      <c r="A831" s="423">
        <v>822</v>
      </c>
      <c r="B831" s="145"/>
      <c r="C831" s="145"/>
      <c r="D831" s="1012"/>
      <c r="E831" s="627"/>
      <c r="F831" s="406"/>
      <c r="H831" s="627">
        <v>0</v>
      </c>
      <c r="I831" s="636"/>
      <c r="J831" s="627"/>
      <c r="K831" s="626">
        <v>0</v>
      </c>
      <c r="L831" s="423">
        <v>822</v>
      </c>
    </row>
    <row r="832" spans="1:12">
      <c r="A832" s="423">
        <v>823</v>
      </c>
      <c r="B832" s="145" t="s">
        <v>286</v>
      </c>
      <c r="C832" s="145">
        <v>78</v>
      </c>
      <c r="D832" s="1012" t="s">
        <v>287</v>
      </c>
      <c r="E832" s="627">
        <v>4529109</v>
      </c>
      <c r="F832" s="133"/>
      <c r="H832" s="627">
        <v>4529109</v>
      </c>
      <c r="I832" s="636"/>
      <c r="J832" s="627">
        <v>13630754</v>
      </c>
      <c r="K832" s="626">
        <v>18159863</v>
      </c>
      <c r="L832" s="423">
        <v>823</v>
      </c>
    </row>
    <row r="833" spans="1:12">
      <c r="A833" s="423">
        <v>824</v>
      </c>
      <c r="B833" s="145"/>
      <c r="C833" s="145"/>
      <c r="D833" s="888" t="s">
        <v>61</v>
      </c>
      <c r="E833" s="627"/>
      <c r="F833" s="406"/>
      <c r="H833" s="627">
        <v>0</v>
      </c>
      <c r="I833" s="636"/>
      <c r="J833" s="627"/>
      <c r="K833" s="626">
        <v>0</v>
      </c>
      <c r="L833" s="423">
        <v>824</v>
      </c>
    </row>
    <row r="834" spans="1:12">
      <c r="A834" s="423">
        <v>825</v>
      </c>
      <c r="B834" s="145"/>
      <c r="C834" s="145"/>
      <c r="D834" s="1012"/>
      <c r="E834" s="627"/>
      <c r="F834" s="406"/>
      <c r="H834" s="627">
        <v>0</v>
      </c>
      <c r="I834" s="636"/>
      <c r="J834" s="627"/>
      <c r="K834" s="626">
        <v>0</v>
      </c>
      <c r="L834" s="423">
        <v>825</v>
      </c>
    </row>
    <row r="835" spans="1:12">
      <c r="A835" s="423">
        <v>826</v>
      </c>
      <c r="B835" s="145"/>
      <c r="C835" s="145"/>
      <c r="D835" s="887" t="s">
        <v>63</v>
      </c>
      <c r="E835" s="627"/>
      <c r="F835" s="112"/>
      <c r="G835" s="39"/>
      <c r="H835" s="627">
        <v>0</v>
      </c>
      <c r="I835" s="636"/>
      <c r="J835" s="627"/>
      <c r="K835" s="626">
        <v>0</v>
      </c>
      <c r="L835" s="423">
        <v>826</v>
      </c>
    </row>
    <row r="836" spans="1:12">
      <c r="A836" s="423">
        <v>827</v>
      </c>
      <c r="B836" s="145"/>
      <c r="C836" s="145"/>
      <c r="D836" s="889"/>
      <c r="E836" s="627"/>
      <c r="F836" s="112"/>
      <c r="G836" s="39"/>
      <c r="H836" s="627">
        <v>0</v>
      </c>
      <c r="I836" s="636"/>
      <c r="J836" s="627"/>
      <c r="K836" s="626">
        <v>0</v>
      </c>
      <c r="L836" s="423">
        <v>827</v>
      </c>
    </row>
    <row r="837" spans="1:12">
      <c r="A837" s="423">
        <v>828</v>
      </c>
      <c r="B837" s="145"/>
      <c r="C837" s="145"/>
      <c r="D837" s="1029" t="s">
        <v>40</v>
      </c>
      <c r="E837" s="679"/>
      <c r="F837" s="488">
        <v>0</v>
      </c>
      <c r="G837" s="55">
        <v>0</v>
      </c>
      <c r="H837" s="676">
        <v>0</v>
      </c>
      <c r="I837" s="677">
        <v>0</v>
      </c>
      <c r="J837" s="676">
        <v>0</v>
      </c>
      <c r="K837" s="675">
        <v>0</v>
      </c>
      <c r="L837" s="423">
        <v>828</v>
      </c>
    </row>
    <row r="838" spans="1:12" ht="15.6" thickBot="1">
      <c r="A838" s="423">
        <v>829</v>
      </c>
      <c r="B838" s="674"/>
      <c r="C838" s="674"/>
      <c r="D838" s="1030" t="s">
        <v>288</v>
      </c>
      <c r="E838" s="623"/>
      <c r="F838" s="672">
        <v>4529109</v>
      </c>
      <c r="G838" s="671"/>
      <c r="H838" s="669">
        <v>4529109</v>
      </c>
      <c r="I838" s="670">
        <v>0</v>
      </c>
      <c r="J838" s="669">
        <v>13630754</v>
      </c>
      <c r="K838" s="668">
        <v>18159863</v>
      </c>
      <c r="L838" s="423">
        <v>829</v>
      </c>
    </row>
    <row r="839" spans="1:12" ht="15.6" thickTop="1">
      <c r="A839" s="423">
        <v>830</v>
      </c>
      <c r="B839" s="145"/>
      <c r="C839" s="145"/>
      <c r="D839" s="1027"/>
      <c r="E839" s="655"/>
      <c r="F839" s="425"/>
      <c r="G839" s="26"/>
      <c r="H839" s="627">
        <v>0</v>
      </c>
      <c r="I839" s="683"/>
      <c r="J839" s="655"/>
      <c r="K839" s="682">
        <v>0</v>
      </c>
      <c r="L839" s="423">
        <v>830</v>
      </c>
    </row>
    <row r="840" spans="1:12">
      <c r="A840" s="423">
        <v>831</v>
      </c>
      <c r="B840" s="145" t="s">
        <v>289</v>
      </c>
      <c r="C840" s="145">
        <v>79</v>
      </c>
      <c r="D840" s="1012" t="s">
        <v>290</v>
      </c>
      <c r="E840" s="627">
        <v>0</v>
      </c>
      <c r="F840" s="133"/>
      <c r="H840" s="627">
        <v>0</v>
      </c>
      <c r="I840" s="636"/>
      <c r="J840" s="627">
        <v>5633361</v>
      </c>
      <c r="K840" s="626">
        <v>5633361</v>
      </c>
      <c r="L840" s="423">
        <v>831</v>
      </c>
    </row>
    <row r="841" spans="1:12">
      <c r="A841" s="423">
        <v>832</v>
      </c>
      <c r="B841" s="145"/>
      <c r="C841" s="145"/>
      <c r="D841" s="888" t="s">
        <v>575</v>
      </c>
      <c r="E841" s="627"/>
      <c r="F841" s="133"/>
      <c r="H841" s="627">
        <v>0</v>
      </c>
      <c r="I841" s="636"/>
      <c r="J841" s="627"/>
      <c r="K841" s="626">
        <v>0</v>
      </c>
      <c r="L841" s="423">
        <v>832</v>
      </c>
    </row>
    <row r="842" spans="1:12">
      <c r="A842" s="423">
        <v>833</v>
      </c>
      <c r="B842" s="145"/>
      <c r="C842" s="145"/>
      <c r="E842" s="679"/>
      <c r="F842" s="110"/>
      <c r="G842" s="57"/>
      <c r="H842" s="627">
        <v>0</v>
      </c>
      <c r="I842" s="681"/>
      <c r="J842" s="679"/>
      <c r="K842" s="626">
        <v>0</v>
      </c>
      <c r="L842" s="423">
        <v>833</v>
      </c>
    </row>
    <row r="843" spans="1:12">
      <c r="A843" s="423">
        <v>834</v>
      </c>
      <c r="B843" s="145"/>
      <c r="C843" s="145"/>
      <c r="D843" s="1029" t="s">
        <v>40</v>
      </c>
      <c r="E843" s="679"/>
      <c r="F843" s="488">
        <v>0</v>
      </c>
      <c r="G843" s="55">
        <v>0</v>
      </c>
      <c r="H843" s="676">
        <v>0</v>
      </c>
      <c r="I843" s="677">
        <v>0</v>
      </c>
      <c r="J843" s="676">
        <v>0</v>
      </c>
      <c r="K843" s="675">
        <v>0</v>
      </c>
      <c r="L843" s="423">
        <v>834</v>
      </c>
    </row>
    <row r="844" spans="1:12" ht="15.6" thickBot="1">
      <c r="A844" s="423">
        <v>835</v>
      </c>
      <c r="B844" s="674"/>
      <c r="C844" s="674"/>
      <c r="D844" s="1030" t="s">
        <v>291</v>
      </c>
      <c r="E844" s="623"/>
      <c r="F844" s="672">
        <v>0</v>
      </c>
      <c r="G844" s="673"/>
      <c r="H844" s="669">
        <v>0</v>
      </c>
      <c r="I844" s="670">
        <v>0</v>
      </c>
      <c r="J844" s="669">
        <v>5633361</v>
      </c>
      <c r="K844" s="668">
        <v>5633361</v>
      </c>
      <c r="L844" s="423">
        <v>835</v>
      </c>
    </row>
    <row r="845" spans="1:12" ht="15.6" thickTop="1">
      <c r="A845" s="423">
        <v>836</v>
      </c>
      <c r="B845" s="145"/>
      <c r="C845" s="145"/>
      <c r="D845" s="1027"/>
      <c r="E845" s="655"/>
      <c r="F845" s="425"/>
      <c r="G845" s="26"/>
      <c r="H845" s="627">
        <v>0</v>
      </c>
      <c r="I845" s="683"/>
      <c r="J845" s="655"/>
      <c r="K845" s="682">
        <v>0</v>
      </c>
      <c r="L845" s="423">
        <v>836</v>
      </c>
    </row>
    <row r="846" spans="1:12">
      <c r="A846" s="423">
        <v>837</v>
      </c>
      <c r="B846" s="145" t="s">
        <v>292</v>
      </c>
      <c r="C846" s="145">
        <v>80</v>
      </c>
      <c r="D846" s="1012" t="s">
        <v>293</v>
      </c>
      <c r="E846" s="627">
        <v>1689148</v>
      </c>
      <c r="F846" s="133"/>
      <c r="H846" s="627">
        <v>1689148</v>
      </c>
      <c r="I846" s="636"/>
      <c r="J846" s="627">
        <v>2059666</v>
      </c>
      <c r="K846" s="626">
        <v>3748814</v>
      </c>
      <c r="L846" s="423">
        <v>837</v>
      </c>
    </row>
    <row r="847" spans="1:12">
      <c r="A847" s="423">
        <v>838</v>
      </c>
      <c r="B847" s="145"/>
      <c r="C847" s="145"/>
      <c r="D847" s="888" t="s">
        <v>434</v>
      </c>
      <c r="E847" s="627"/>
      <c r="F847" s="133"/>
      <c r="H847" s="627">
        <v>0</v>
      </c>
      <c r="I847" s="636"/>
      <c r="J847" s="627"/>
      <c r="K847" s="626">
        <v>0</v>
      </c>
      <c r="L847" s="423">
        <v>838</v>
      </c>
    </row>
    <row r="848" spans="1:12">
      <c r="A848" s="423">
        <v>839</v>
      </c>
      <c r="B848" s="145"/>
      <c r="C848" s="145"/>
      <c r="D848" s="1012"/>
      <c r="E848" s="627"/>
      <c r="F848" s="133"/>
      <c r="H848" s="627">
        <v>0</v>
      </c>
      <c r="I848" s="636"/>
      <c r="J848" s="627"/>
      <c r="K848" s="626">
        <v>0</v>
      </c>
      <c r="L848" s="423">
        <v>839</v>
      </c>
    </row>
    <row r="849" spans="1:12">
      <c r="A849" s="423">
        <v>840</v>
      </c>
      <c r="B849" s="145"/>
      <c r="C849" s="145"/>
      <c r="D849" s="888" t="s">
        <v>575</v>
      </c>
      <c r="E849" s="627"/>
      <c r="F849" s="133"/>
      <c r="G849" s="28"/>
      <c r="H849" s="627">
        <v>0</v>
      </c>
      <c r="I849" s="636"/>
      <c r="J849" s="627"/>
      <c r="K849" s="626">
        <v>0</v>
      </c>
      <c r="L849" s="423">
        <v>840</v>
      </c>
    </row>
    <row r="850" spans="1:12">
      <c r="A850" s="423">
        <v>841</v>
      </c>
      <c r="B850" s="145"/>
      <c r="C850" s="145"/>
      <c r="D850" s="1029" t="s">
        <v>6</v>
      </c>
      <c r="E850" s="679"/>
      <c r="F850" s="110"/>
      <c r="G850" s="57"/>
      <c r="H850" s="627">
        <v>0</v>
      </c>
      <c r="I850" s="681"/>
      <c r="J850" s="679"/>
      <c r="K850" s="626">
        <v>0</v>
      </c>
      <c r="L850" s="423">
        <v>841</v>
      </c>
    </row>
    <row r="851" spans="1:12">
      <c r="A851" s="423">
        <v>842</v>
      </c>
      <c r="B851" s="145"/>
      <c r="C851" s="145"/>
      <c r="D851" s="1029" t="s">
        <v>40</v>
      </c>
      <c r="E851" s="679"/>
      <c r="F851" s="488">
        <v>0</v>
      </c>
      <c r="G851" s="55">
        <v>0</v>
      </c>
      <c r="H851" s="676">
        <v>0</v>
      </c>
      <c r="I851" s="677">
        <v>0</v>
      </c>
      <c r="J851" s="676">
        <v>0</v>
      </c>
      <c r="K851" s="675">
        <v>0</v>
      </c>
      <c r="L851" s="423">
        <v>842</v>
      </c>
    </row>
    <row r="852" spans="1:12" ht="15.6" thickBot="1">
      <c r="A852" s="423">
        <v>843</v>
      </c>
      <c r="B852" s="674"/>
      <c r="C852" s="674"/>
      <c r="D852" s="1030" t="s">
        <v>294</v>
      </c>
      <c r="E852" s="623"/>
      <c r="F852" s="672">
        <v>1689148</v>
      </c>
      <c r="G852" s="671"/>
      <c r="H852" s="669">
        <v>1689148</v>
      </c>
      <c r="I852" s="670">
        <v>0</v>
      </c>
      <c r="J852" s="669">
        <v>2059666</v>
      </c>
      <c r="K852" s="668">
        <v>3748814</v>
      </c>
      <c r="L852" s="423">
        <v>843</v>
      </c>
    </row>
    <row r="853" spans="1:12" ht="15.6" thickTop="1">
      <c r="A853" s="423">
        <v>844</v>
      </c>
      <c r="B853" s="145"/>
      <c r="C853" s="145"/>
      <c r="D853" s="1027"/>
      <c r="E853" s="655"/>
      <c r="F853" s="425"/>
      <c r="G853" s="26"/>
      <c r="H853" s="627">
        <v>0</v>
      </c>
      <c r="I853" s="683"/>
      <c r="J853" s="655"/>
      <c r="K853" s="682">
        <v>0</v>
      </c>
      <c r="L853" s="423">
        <v>844</v>
      </c>
    </row>
    <row r="854" spans="1:12">
      <c r="A854" s="423">
        <v>845</v>
      </c>
      <c r="B854" s="145" t="s">
        <v>295</v>
      </c>
      <c r="C854" s="145">
        <v>81</v>
      </c>
      <c r="D854" s="1012" t="s">
        <v>296</v>
      </c>
      <c r="E854" s="627">
        <v>1482653</v>
      </c>
      <c r="F854" s="133"/>
      <c r="H854" s="627">
        <v>1482653</v>
      </c>
      <c r="I854" s="636">
        <v>2904264</v>
      </c>
      <c r="J854" s="627">
        <v>36797608</v>
      </c>
      <c r="K854" s="626">
        <v>41184525</v>
      </c>
      <c r="L854" s="423">
        <v>845</v>
      </c>
    </row>
    <row r="855" spans="1:12">
      <c r="A855" s="423">
        <v>846</v>
      </c>
      <c r="B855" s="145"/>
      <c r="C855" s="145"/>
      <c r="D855" s="888" t="s">
        <v>91</v>
      </c>
      <c r="E855" s="627"/>
      <c r="F855" s="133"/>
      <c r="H855" s="627">
        <v>0</v>
      </c>
      <c r="I855" s="636"/>
      <c r="J855" s="627"/>
      <c r="K855" s="626">
        <v>0</v>
      </c>
      <c r="L855" s="423">
        <v>846</v>
      </c>
    </row>
    <row r="856" spans="1:12">
      <c r="A856" s="423">
        <v>847</v>
      </c>
      <c r="B856" s="145"/>
      <c r="C856" s="145"/>
      <c r="D856" s="1012"/>
      <c r="E856" s="627"/>
      <c r="F856" s="112"/>
      <c r="G856" s="28"/>
      <c r="H856" s="627">
        <v>0</v>
      </c>
      <c r="I856" s="636"/>
      <c r="J856" s="627"/>
      <c r="K856" s="626">
        <v>0</v>
      </c>
      <c r="L856" s="423">
        <v>847</v>
      </c>
    </row>
    <row r="857" spans="1:12">
      <c r="A857" s="423">
        <v>848</v>
      </c>
      <c r="B857" s="145"/>
      <c r="C857" s="145"/>
      <c r="D857" s="887" t="s">
        <v>75</v>
      </c>
      <c r="E857" s="627"/>
      <c r="F857" s="112"/>
      <c r="G857" s="39"/>
      <c r="H857" s="627">
        <v>0</v>
      </c>
      <c r="I857" s="636"/>
      <c r="J857" s="627"/>
      <c r="K857" s="626">
        <v>0</v>
      </c>
      <c r="L857" s="423">
        <v>848</v>
      </c>
    </row>
    <row r="858" spans="1:12">
      <c r="A858" s="423">
        <v>849</v>
      </c>
      <c r="B858" s="145"/>
      <c r="C858" s="145"/>
      <c r="D858" s="1024"/>
      <c r="E858" s="627"/>
      <c r="F858" s="112"/>
      <c r="G858" s="39"/>
      <c r="H858" s="627">
        <v>0</v>
      </c>
      <c r="I858" s="636"/>
      <c r="J858" s="627"/>
      <c r="K858" s="626">
        <v>0</v>
      </c>
      <c r="L858" s="423">
        <v>849</v>
      </c>
    </row>
    <row r="859" spans="1:12">
      <c r="A859" s="423">
        <v>850</v>
      </c>
      <c r="B859" s="145"/>
      <c r="C859" s="145"/>
      <c r="D859" s="887" t="s">
        <v>63</v>
      </c>
      <c r="E859" s="627"/>
      <c r="F859" s="133"/>
      <c r="G859" s="28"/>
      <c r="H859" s="627">
        <v>0</v>
      </c>
      <c r="I859" s="636"/>
      <c r="J859" s="627"/>
      <c r="K859" s="626">
        <v>0</v>
      </c>
      <c r="L859" s="423">
        <v>850</v>
      </c>
    </row>
    <row r="860" spans="1:12">
      <c r="A860" s="423">
        <v>851</v>
      </c>
      <c r="B860" s="145"/>
      <c r="C860" s="145"/>
      <c r="D860" s="889"/>
      <c r="E860" s="627"/>
      <c r="F860" s="133"/>
      <c r="G860" s="28"/>
      <c r="H860" s="627">
        <v>0</v>
      </c>
      <c r="I860" s="636"/>
      <c r="J860" s="627"/>
      <c r="K860" s="626">
        <v>0</v>
      </c>
      <c r="L860" s="423">
        <v>851</v>
      </c>
    </row>
    <row r="861" spans="1:12">
      <c r="A861" s="423">
        <v>852</v>
      </c>
      <c r="B861" s="145"/>
      <c r="C861" s="145"/>
      <c r="D861" s="1029" t="s">
        <v>40</v>
      </c>
      <c r="E861" s="679"/>
      <c r="F861" s="488">
        <v>0</v>
      </c>
      <c r="G861" s="55">
        <v>0</v>
      </c>
      <c r="H861" s="676">
        <v>0</v>
      </c>
      <c r="I861" s="677">
        <v>0</v>
      </c>
      <c r="J861" s="676">
        <v>0</v>
      </c>
      <c r="K861" s="675">
        <v>0</v>
      </c>
      <c r="L861" s="423">
        <v>852</v>
      </c>
    </row>
    <row r="862" spans="1:12" ht="15.6" thickBot="1">
      <c r="A862" s="423">
        <v>853</v>
      </c>
      <c r="B862" s="674"/>
      <c r="C862" s="674"/>
      <c r="D862" s="1030" t="s">
        <v>297</v>
      </c>
      <c r="E862" s="623"/>
      <c r="F862" s="672">
        <v>1482653</v>
      </c>
      <c r="G862" s="671"/>
      <c r="H862" s="669">
        <v>1482653</v>
      </c>
      <c r="I862" s="670">
        <v>2904264</v>
      </c>
      <c r="J862" s="669">
        <v>36797608</v>
      </c>
      <c r="K862" s="668">
        <v>41184525</v>
      </c>
      <c r="L862" s="423">
        <v>853</v>
      </c>
    </row>
    <row r="863" spans="1:12" ht="15.6" thickTop="1">
      <c r="A863" s="423">
        <v>854</v>
      </c>
      <c r="B863" s="145"/>
      <c r="C863" s="145"/>
      <c r="D863" s="1012"/>
      <c r="E863" s="627"/>
      <c r="F863" s="406"/>
      <c r="H863" s="627">
        <v>0</v>
      </c>
      <c r="I863" s="636"/>
      <c r="J863" s="627"/>
      <c r="K863" s="626">
        <v>0</v>
      </c>
      <c r="L863" s="423">
        <v>854</v>
      </c>
    </row>
    <row r="864" spans="1:12">
      <c r="A864" s="423">
        <v>855</v>
      </c>
      <c r="B864" s="145" t="s">
        <v>298</v>
      </c>
      <c r="C864" s="145">
        <v>82</v>
      </c>
      <c r="D864" s="1012" t="s">
        <v>299</v>
      </c>
      <c r="E864" s="627">
        <v>91348386</v>
      </c>
      <c r="F864" s="133"/>
      <c r="H864" s="627">
        <v>91348386</v>
      </c>
      <c r="I864" s="636">
        <v>1700000</v>
      </c>
      <c r="J864" s="627">
        <v>14747596</v>
      </c>
      <c r="K864" s="626">
        <v>107795982</v>
      </c>
      <c r="L864" s="423">
        <v>855</v>
      </c>
    </row>
    <row r="865" spans="1:12">
      <c r="A865" s="423">
        <v>856</v>
      </c>
      <c r="B865" s="145"/>
      <c r="C865" s="145"/>
      <c r="D865" s="888" t="s">
        <v>91</v>
      </c>
      <c r="E865" s="627"/>
      <c r="F865" s="133"/>
      <c r="H865" s="627">
        <v>0</v>
      </c>
      <c r="I865" s="636"/>
      <c r="J865" s="627"/>
      <c r="K865" s="626">
        <v>0</v>
      </c>
      <c r="L865" s="423">
        <v>856</v>
      </c>
    </row>
    <row r="866" spans="1:12">
      <c r="A866" s="423">
        <v>857</v>
      </c>
      <c r="B866" s="145"/>
      <c r="C866" s="145"/>
      <c r="D866" s="1012"/>
      <c r="E866" s="627"/>
      <c r="F866" s="133"/>
      <c r="H866" s="627">
        <v>0</v>
      </c>
      <c r="I866" s="636"/>
      <c r="J866" s="627"/>
      <c r="K866" s="626">
        <v>0</v>
      </c>
      <c r="L866" s="423">
        <v>857</v>
      </c>
    </row>
    <row r="867" spans="1:12">
      <c r="A867" s="423">
        <v>858</v>
      </c>
      <c r="B867" s="145"/>
      <c r="C867" s="145"/>
      <c r="D867" s="887" t="s">
        <v>75</v>
      </c>
      <c r="E867" s="627"/>
      <c r="F867" s="133"/>
      <c r="H867" s="627">
        <v>0</v>
      </c>
      <c r="I867" s="636"/>
      <c r="J867" s="627"/>
      <c r="K867" s="626">
        <v>0</v>
      </c>
      <c r="L867" s="423">
        <v>858</v>
      </c>
    </row>
    <row r="868" spans="1:12">
      <c r="A868" s="423">
        <v>859</v>
      </c>
      <c r="B868" s="145"/>
      <c r="C868" s="145"/>
      <c r="D868" s="1024"/>
      <c r="E868" s="627"/>
      <c r="F868" s="133"/>
      <c r="H868" s="627">
        <v>0</v>
      </c>
      <c r="I868" s="636"/>
      <c r="J868" s="627"/>
      <c r="K868" s="626">
        <v>0</v>
      </c>
      <c r="L868" s="423">
        <v>859</v>
      </c>
    </row>
    <row r="869" spans="1:12">
      <c r="A869" s="423">
        <v>860</v>
      </c>
      <c r="B869" s="145"/>
      <c r="C869" s="145"/>
      <c r="D869" s="887" t="s">
        <v>63</v>
      </c>
      <c r="E869" s="627"/>
      <c r="F869" s="133"/>
      <c r="H869" s="627">
        <v>0</v>
      </c>
      <c r="I869" s="636"/>
      <c r="J869" s="627"/>
      <c r="K869" s="626">
        <v>0</v>
      </c>
      <c r="L869" s="423">
        <v>860</v>
      </c>
    </row>
    <row r="870" spans="1:12">
      <c r="A870" s="423">
        <v>861</v>
      </c>
      <c r="B870" s="145"/>
      <c r="C870" s="145"/>
      <c r="D870" s="889"/>
      <c r="E870" s="627"/>
      <c r="F870" s="133"/>
      <c r="H870" s="627">
        <v>0</v>
      </c>
      <c r="I870" s="636"/>
      <c r="J870" s="627"/>
      <c r="K870" s="626">
        <v>0</v>
      </c>
      <c r="L870" s="423">
        <v>861</v>
      </c>
    </row>
    <row r="871" spans="1:12">
      <c r="A871" s="423">
        <v>862</v>
      </c>
      <c r="B871" s="145"/>
      <c r="C871" s="145"/>
      <c r="D871" s="1029" t="s">
        <v>40</v>
      </c>
      <c r="E871" s="679"/>
      <c r="F871" s="488">
        <v>0</v>
      </c>
      <c r="G871" s="55">
        <v>0</v>
      </c>
      <c r="H871" s="676">
        <v>0</v>
      </c>
      <c r="I871" s="677">
        <v>0</v>
      </c>
      <c r="J871" s="676">
        <v>0</v>
      </c>
      <c r="K871" s="675">
        <v>0</v>
      </c>
      <c r="L871" s="423">
        <v>862</v>
      </c>
    </row>
    <row r="872" spans="1:12" ht="15.6" thickBot="1">
      <c r="A872" s="423">
        <v>863</v>
      </c>
      <c r="B872" s="674"/>
      <c r="C872" s="674"/>
      <c r="D872" s="1030" t="s">
        <v>300</v>
      </c>
      <c r="E872" s="623"/>
      <c r="F872" s="672">
        <v>91348386</v>
      </c>
      <c r="G872" s="671"/>
      <c r="H872" s="687">
        <v>91348386</v>
      </c>
      <c r="I872" s="546">
        <v>1700000</v>
      </c>
      <c r="J872" s="687">
        <v>14747596</v>
      </c>
      <c r="K872" s="686">
        <v>107795982</v>
      </c>
      <c r="L872" s="423">
        <v>863</v>
      </c>
    </row>
    <row r="873" spans="1:12" ht="15.6" thickTop="1">
      <c r="A873" s="423">
        <v>864</v>
      </c>
      <c r="B873" s="145"/>
      <c r="C873" s="145"/>
      <c r="D873" s="1012"/>
      <c r="E873" s="627"/>
      <c r="F873" s="406"/>
      <c r="H873" s="627">
        <v>0</v>
      </c>
      <c r="I873" s="636"/>
      <c r="J873" s="627"/>
      <c r="K873" s="626">
        <v>0</v>
      </c>
      <c r="L873" s="423">
        <v>864</v>
      </c>
    </row>
    <row r="874" spans="1:12">
      <c r="A874" s="423">
        <v>865</v>
      </c>
      <c r="B874" s="145" t="s">
        <v>301</v>
      </c>
      <c r="C874" s="145">
        <v>83</v>
      </c>
      <c r="D874" s="1012" t="s">
        <v>302</v>
      </c>
      <c r="E874" s="627">
        <v>504659</v>
      </c>
      <c r="F874" s="133"/>
      <c r="H874" s="627">
        <v>504659</v>
      </c>
      <c r="I874" s="636">
        <v>150987848</v>
      </c>
      <c r="J874" s="627">
        <v>16017884</v>
      </c>
      <c r="K874" s="626">
        <v>167510391</v>
      </c>
      <c r="L874" s="423">
        <v>865</v>
      </c>
    </row>
    <row r="875" spans="1:12">
      <c r="A875" s="423">
        <v>866</v>
      </c>
      <c r="B875" s="145"/>
      <c r="C875" s="145"/>
      <c r="D875" s="888" t="s">
        <v>91</v>
      </c>
      <c r="E875" s="627"/>
      <c r="F875" s="133"/>
      <c r="H875" s="627">
        <v>0</v>
      </c>
      <c r="I875" s="636"/>
      <c r="J875" s="627"/>
      <c r="K875" s="626">
        <v>0</v>
      </c>
      <c r="L875" s="423">
        <v>866</v>
      </c>
    </row>
    <row r="876" spans="1:12">
      <c r="A876" s="423">
        <v>867</v>
      </c>
      <c r="B876" s="145"/>
      <c r="C876" s="145"/>
      <c r="D876" s="1012"/>
      <c r="E876" s="627"/>
      <c r="F876" s="133"/>
      <c r="H876" s="627">
        <v>0</v>
      </c>
      <c r="I876" s="636"/>
      <c r="J876" s="627"/>
      <c r="K876" s="626">
        <v>0</v>
      </c>
      <c r="L876" s="423">
        <v>867</v>
      </c>
    </row>
    <row r="877" spans="1:12">
      <c r="A877" s="423">
        <v>868</v>
      </c>
      <c r="B877" s="145"/>
      <c r="C877" s="145"/>
      <c r="D877" s="887" t="s">
        <v>75</v>
      </c>
      <c r="E877" s="627"/>
      <c r="F877" s="133"/>
      <c r="H877" s="627">
        <v>0</v>
      </c>
      <c r="I877" s="636"/>
      <c r="J877" s="627"/>
      <c r="K877" s="626">
        <v>0</v>
      </c>
      <c r="L877" s="423">
        <v>868</v>
      </c>
    </row>
    <row r="878" spans="1:12">
      <c r="A878" s="423">
        <v>869</v>
      </c>
      <c r="B878" s="145"/>
      <c r="C878" s="145"/>
      <c r="D878" s="1024"/>
      <c r="E878" s="627"/>
      <c r="F878" s="133"/>
      <c r="H878" s="627">
        <v>0</v>
      </c>
      <c r="I878" s="636"/>
      <c r="J878" s="627"/>
      <c r="K878" s="626">
        <v>0</v>
      </c>
      <c r="L878" s="423">
        <v>869</v>
      </c>
    </row>
    <row r="879" spans="1:12">
      <c r="A879" s="423">
        <v>870</v>
      </c>
      <c r="B879" s="145"/>
      <c r="C879" s="145"/>
      <c r="D879" s="887" t="s">
        <v>63</v>
      </c>
      <c r="E879" s="627"/>
      <c r="F879" s="133"/>
      <c r="H879" s="627">
        <v>0</v>
      </c>
      <c r="I879" s="636"/>
      <c r="J879" s="627"/>
      <c r="K879" s="626">
        <v>0</v>
      </c>
      <c r="L879" s="423">
        <v>870</v>
      </c>
    </row>
    <row r="880" spans="1:12">
      <c r="A880" s="423">
        <v>871</v>
      </c>
      <c r="B880" s="145"/>
      <c r="C880" s="145"/>
      <c r="D880" s="889"/>
      <c r="E880" s="627"/>
      <c r="F880" s="133"/>
      <c r="H880" s="627">
        <v>0</v>
      </c>
      <c r="I880" s="636"/>
      <c r="J880" s="627"/>
      <c r="K880" s="626">
        <v>0</v>
      </c>
      <c r="L880" s="423">
        <v>871</v>
      </c>
    </row>
    <row r="881" spans="1:12">
      <c r="A881" s="423">
        <v>872</v>
      </c>
      <c r="B881" s="145"/>
      <c r="C881" s="145"/>
      <c r="D881" s="1012" t="s">
        <v>40</v>
      </c>
      <c r="E881" s="679"/>
      <c r="F881" s="488">
        <v>0</v>
      </c>
      <c r="G881" s="55">
        <v>0</v>
      </c>
      <c r="H881" s="676">
        <v>0</v>
      </c>
      <c r="I881" s="677">
        <v>0</v>
      </c>
      <c r="J881" s="676">
        <v>0</v>
      </c>
      <c r="K881" s="675">
        <v>0</v>
      </c>
      <c r="L881" s="423">
        <v>872</v>
      </c>
    </row>
    <row r="882" spans="1:12" ht="15.6" thickBot="1">
      <c r="A882" s="423">
        <v>873</v>
      </c>
      <c r="B882" s="674"/>
      <c r="C882" s="674"/>
      <c r="D882" s="1030" t="s">
        <v>303</v>
      </c>
      <c r="E882" s="623"/>
      <c r="F882" s="672">
        <v>504659</v>
      </c>
      <c r="G882" s="671"/>
      <c r="H882" s="669">
        <v>504659</v>
      </c>
      <c r="I882" s="670">
        <v>150987848</v>
      </c>
      <c r="J882" s="669">
        <v>16017884</v>
      </c>
      <c r="K882" s="668">
        <v>167510391</v>
      </c>
      <c r="L882" s="423">
        <v>873</v>
      </c>
    </row>
    <row r="883" spans="1:12" ht="15.6" thickTop="1">
      <c r="A883" s="423">
        <v>874</v>
      </c>
      <c r="B883" s="145"/>
      <c r="C883" s="145"/>
      <c r="D883" s="1027"/>
      <c r="E883" s="655"/>
      <c r="F883" s="425"/>
      <c r="G883" s="26"/>
      <c r="H883" s="627">
        <v>0</v>
      </c>
      <c r="I883" s="683"/>
      <c r="J883" s="655"/>
      <c r="K883" s="682">
        <v>0</v>
      </c>
      <c r="L883" s="423">
        <v>874</v>
      </c>
    </row>
    <row r="884" spans="1:12">
      <c r="A884" s="423">
        <v>875</v>
      </c>
      <c r="B884" s="145" t="s">
        <v>304</v>
      </c>
      <c r="C884" s="145">
        <v>84</v>
      </c>
      <c r="D884" s="1012" t="s">
        <v>305</v>
      </c>
      <c r="E884" s="627">
        <v>57270</v>
      </c>
      <c r="F884" s="133"/>
      <c r="H884" s="627">
        <v>57270</v>
      </c>
      <c r="I884" s="636"/>
      <c r="J884" s="627">
        <v>2595096860</v>
      </c>
      <c r="K884" s="626">
        <v>2595154130</v>
      </c>
      <c r="L884" s="423">
        <v>875</v>
      </c>
    </row>
    <row r="885" spans="1:12">
      <c r="A885" s="423">
        <v>876</v>
      </c>
      <c r="B885" s="145"/>
      <c r="C885" s="145"/>
      <c r="D885" s="888" t="s">
        <v>434</v>
      </c>
      <c r="E885" s="627"/>
      <c r="F885" s="133"/>
      <c r="H885" s="627">
        <v>0</v>
      </c>
      <c r="I885" s="636"/>
      <c r="J885" s="627"/>
      <c r="K885" s="626">
        <v>0</v>
      </c>
      <c r="L885" s="423">
        <v>876</v>
      </c>
    </row>
    <row r="886" spans="1:12">
      <c r="A886" s="423">
        <v>877</v>
      </c>
      <c r="B886" s="145"/>
      <c r="C886" s="145"/>
      <c r="D886" s="1012" t="s">
        <v>6</v>
      </c>
      <c r="E886" s="627"/>
      <c r="F886" s="133"/>
      <c r="H886" s="627">
        <v>0</v>
      </c>
      <c r="I886" s="636"/>
      <c r="J886" s="627"/>
      <c r="K886" s="626">
        <v>0</v>
      </c>
      <c r="L886" s="423">
        <v>877</v>
      </c>
    </row>
    <row r="887" spans="1:12">
      <c r="A887" s="423">
        <v>878</v>
      </c>
      <c r="B887" s="145"/>
      <c r="C887" s="145"/>
      <c r="D887" s="888" t="s">
        <v>575</v>
      </c>
      <c r="E887" s="627"/>
      <c r="F887" s="133"/>
      <c r="H887" s="627">
        <v>0</v>
      </c>
      <c r="I887" s="636"/>
      <c r="J887" s="627"/>
      <c r="K887" s="626">
        <v>0</v>
      </c>
      <c r="L887" s="423">
        <v>878</v>
      </c>
    </row>
    <row r="888" spans="1:12">
      <c r="A888" s="423">
        <v>879</v>
      </c>
      <c r="B888" s="145"/>
      <c r="C888" s="145"/>
      <c r="D888" s="1012"/>
      <c r="E888" s="627"/>
      <c r="F888" s="406"/>
      <c r="H888" s="627">
        <v>0</v>
      </c>
      <c r="I888" s="636"/>
      <c r="J888" s="627"/>
      <c r="K888" s="626">
        <v>0</v>
      </c>
      <c r="L888" s="423">
        <v>879</v>
      </c>
    </row>
    <row r="889" spans="1:12">
      <c r="A889" s="423">
        <v>880</v>
      </c>
      <c r="B889" s="145"/>
      <c r="C889" s="145"/>
      <c r="D889" s="1029" t="s">
        <v>40</v>
      </c>
      <c r="E889" s="679"/>
      <c r="F889" s="488">
        <v>0</v>
      </c>
      <c r="G889" s="55">
        <v>0</v>
      </c>
      <c r="H889" s="676">
        <v>0</v>
      </c>
      <c r="I889" s="677">
        <v>0</v>
      </c>
      <c r="J889" s="676">
        <v>0</v>
      </c>
      <c r="K889" s="675">
        <v>0</v>
      </c>
      <c r="L889" s="423">
        <v>880</v>
      </c>
    </row>
    <row r="890" spans="1:12" ht="15.6" thickBot="1">
      <c r="A890" s="423">
        <v>881</v>
      </c>
      <c r="B890" s="674"/>
      <c r="C890" s="674"/>
      <c r="D890" s="1030" t="s">
        <v>306</v>
      </c>
      <c r="E890" s="623"/>
      <c r="F890" s="672">
        <v>57270</v>
      </c>
      <c r="G890" s="671"/>
      <c r="H890" s="687">
        <v>57270</v>
      </c>
      <c r="I890" s="546">
        <v>0</v>
      </c>
      <c r="J890" s="687">
        <v>2595096860</v>
      </c>
      <c r="K890" s="686">
        <v>2595154130</v>
      </c>
      <c r="L890" s="423">
        <v>881</v>
      </c>
    </row>
    <row r="891" spans="1:12" ht="15.6" thickTop="1">
      <c r="A891" s="423">
        <v>882</v>
      </c>
      <c r="B891" s="145"/>
      <c r="C891" s="145"/>
      <c r="D891" s="1027"/>
      <c r="E891" s="655"/>
      <c r="F891" s="425"/>
      <c r="G891" s="26"/>
      <c r="H891" s="627">
        <v>0</v>
      </c>
      <c r="I891" s="683"/>
      <c r="J891" s="655"/>
      <c r="K891" s="682">
        <v>0</v>
      </c>
      <c r="L891" s="423">
        <v>882</v>
      </c>
    </row>
    <row r="892" spans="1:12">
      <c r="A892" s="423">
        <v>883</v>
      </c>
      <c r="B892" s="145" t="s">
        <v>307</v>
      </c>
      <c r="C892" s="145">
        <v>85</v>
      </c>
      <c r="D892" s="1012" t="s">
        <v>308</v>
      </c>
      <c r="E892" s="627">
        <v>0</v>
      </c>
      <c r="F892" s="133"/>
      <c r="H892" s="627">
        <v>0</v>
      </c>
      <c r="I892" s="636"/>
      <c r="J892" s="627">
        <v>130975870</v>
      </c>
      <c r="K892" s="626">
        <v>130975870</v>
      </c>
      <c r="L892" s="423">
        <v>883</v>
      </c>
    </row>
    <row r="893" spans="1:12">
      <c r="A893" s="423">
        <v>884</v>
      </c>
      <c r="B893" s="145"/>
      <c r="C893" s="145"/>
      <c r="D893" s="888" t="s">
        <v>575</v>
      </c>
      <c r="E893" s="627"/>
      <c r="F893" s="133"/>
      <c r="H893" s="627">
        <v>0</v>
      </c>
      <c r="I893" s="636"/>
      <c r="J893" s="627"/>
      <c r="K893" s="626">
        <v>0</v>
      </c>
      <c r="L893" s="423">
        <v>884</v>
      </c>
    </row>
    <row r="894" spans="1:12">
      <c r="A894" s="423">
        <v>885</v>
      </c>
      <c r="B894" s="145"/>
      <c r="C894" s="145"/>
      <c r="E894" s="679"/>
      <c r="F894" s="110"/>
      <c r="G894" s="57"/>
      <c r="H894" s="627">
        <v>0</v>
      </c>
      <c r="I894" s="681"/>
      <c r="J894" s="679"/>
      <c r="K894" s="626">
        <v>0</v>
      </c>
      <c r="L894" s="423">
        <v>885</v>
      </c>
    </row>
    <row r="895" spans="1:12">
      <c r="A895" s="423">
        <v>886</v>
      </c>
      <c r="B895" s="145"/>
      <c r="C895" s="145"/>
      <c r="D895" s="1029" t="s">
        <v>40</v>
      </c>
      <c r="E895" s="679"/>
      <c r="F895" s="488">
        <v>0</v>
      </c>
      <c r="G895" s="55">
        <v>0</v>
      </c>
      <c r="H895" s="676">
        <v>0</v>
      </c>
      <c r="I895" s="677">
        <v>0</v>
      </c>
      <c r="J895" s="676">
        <v>0</v>
      </c>
      <c r="K895" s="675">
        <v>0</v>
      </c>
      <c r="L895" s="423">
        <v>886</v>
      </c>
    </row>
    <row r="896" spans="1:12" ht="15.6" thickBot="1">
      <c r="A896" s="423">
        <v>887</v>
      </c>
      <c r="B896" s="674"/>
      <c r="C896" s="674"/>
      <c r="D896" s="1030" t="s">
        <v>309</v>
      </c>
      <c r="E896" s="623"/>
      <c r="F896" s="672">
        <v>0</v>
      </c>
      <c r="G896" s="673"/>
      <c r="H896" s="669">
        <v>0</v>
      </c>
      <c r="I896" s="670">
        <v>0</v>
      </c>
      <c r="J896" s="669">
        <v>130975870</v>
      </c>
      <c r="K896" s="668">
        <v>130975870</v>
      </c>
      <c r="L896" s="423">
        <v>887</v>
      </c>
    </row>
    <row r="897" spans="1:12" ht="15.6" thickTop="1">
      <c r="A897" s="423">
        <v>888</v>
      </c>
      <c r="B897" s="145"/>
      <c r="C897" s="145"/>
      <c r="D897" s="1027"/>
      <c r="E897" s="655"/>
      <c r="F897" s="425"/>
      <c r="G897" s="26"/>
      <c r="H897" s="627">
        <v>0</v>
      </c>
      <c r="I897" s="683"/>
      <c r="J897" s="655"/>
      <c r="K897" s="682">
        <v>0</v>
      </c>
      <c r="L897" s="423">
        <v>888</v>
      </c>
    </row>
    <row r="898" spans="1:12">
      <c r="A898" s="423">
        <v>889</v>
      </c>
      <c r="B898" s="145" t="s">
        <v>310</v>
      </c>
      <c r="C898" s="145">
        <v>86</v>
      </c>
      <c r="D898" s="1012" t="s">
        <v>311</v>
      </c>
      <c r="E898" s="627">
        <v>0</v>
      </c>
      <c r="F898" s="133"/>
      <c r="H898" s="627">
        <v>0</v>
      </c>
      <c r="I898" s="636"/>
      <c r="J898" s="627">
        <v>193480715</v>
      </c>
      <c r="K898" s="626">
        <v>193480715</v>
      </c>
      <c r="L898" s="423">
        <v>889</v>
      </c>
    </row>
    <row r="899" spans="1:12">
      <c r="A899" s="423">
        <v>890</v>
      </c>
      <c r="B899" s="213"/>
      <c r="C899" s="213"/>
      <c r="D899" s="894" t="s">
        <v>434</v>
      </c>
      <c r="E899" s="214"/>
      <c r="F899" s="133"/>
      <c r="G899" s="28"/>
      <c r="H899" s="627">
        <v>0</v>
      </c>
      <c r="I899" s="215"/>
      <c r="J899" s="214"/>
      <c r="K899" s="221">
        <v>0</v>
      </c>
      <c r="L899" s="423">
        <v>890</v>
      </c>
    </row>
    <row r="900" spans="1:12">
      <c r="A900" s="423">
        <v>891</v>
      </c>
      <c r="B900" s="145"/>
      <c r="C900" s="145"/>
      <c r="D900" s="1012"/>
      <c r="E900" s="627"/>
      <c r="F900" s="133"/>
      <c r="H900" s="627">
        <v>0</v>
      </c>
      <c r="I900" s="636"/>
      <c r="J900" s="627"/>
      <c r="K900" s="221">
        <v>0</v>
      </c>
      <c r="L900" s="423">
        <v>891</v>
      </c>
    </row>
    <row r="901" spans="1:12">
      <c r="A901" s="423">
        <v>892</v>
      </c>
      <c r="B901" s="145"/>
      <c r="C901" s="145"/>
      <c r="D901" s="888" t="s">
        <v>575</v>
      </c>
      <c r="E901" s="627"/>
      <c r="F901" s="133"/>
      <c r="H901" s="627">
        <v>0</v>
      </c>
      <c r="I901" s="636"/>
      <c r="J901" s="627"/>
      <c r="K901" s="626">
        <v>0</v>
      </c>
      <c r="L901" s="423">
        <v>892</v>
      </c>
    </row>
    <row r="902" spans="1:12">
      <c r="A902" s="423">
        <v>893</v>
      </c>
      <c r="B902" s="145"/>
      <c r="C902" s="145"/>
      <c r="D902" s="1012"/>
      <c r="E902" s="627"/>
      <c r="F902" s="406"/>
      <c r="H902" s="627">
        <v>0</v>
      </c>
      <c r="I902" s="636"/>
      <c r="J902" s="627"/>
      <c r="K902" s="626">
        <v>0</v>
      </c>
      <c r="L902" s="423">
        <v>893</v>
      </c>
    </row>
    <row r="903" spans="1:12">
      <c r="A903" s="423">
        <v>894</v>
      </c>
      <c r="B903" s="145"/>
      <c r="C903" s="145"/>
      <c r="D903" s="1029" t="s">
        <v>40</v>
      </c>
      <c r="E903" s="679"/>
      <c r="F903" s="488">
        <v>0</v>
      </c>
      <c r="G903" s="55">
        <v>0</v>
      </c>
      <c r="H903" s="676">
        <v>0</v>
      </c>
      <c r="I903" s="677">
        <v>0</v>
      </c>
      <c r="J903" s="676">
        <v>0</v>
      </c>
      <c r="K903" s="675">
        <v>0</v>
      </c>
      <c r="L903" s="423">
        <v>894</v>
      </c>
    </row>
    <row r="904" spans="1:12" ht="15.6" thickBot="1">
      <c r="A904" s="423">
        <v>895</v>
      </c>
      <c r="B904" s="674"/>
      <c r="C904" s="674"/>
      <c r="D904" s="1030" t="s">
        <v>312</v>
      </c>
      <c r="E904" s="623"/>
      <c r="F904" s="672">
        <v>0</v>
      </c>
      <c r="G904" s="673"/>
      <c r="H904" s="669">
        <v>0</v>
      </c>
      <c r="I904" s="670">
        <v>0</v>
      </c>
      <c r="J904" s="669">
        <v>193480715</v>
      </c>
      <c r="K904" s="668">
        <v>193480715</v>
      </c>
      <c r="L904" s="423">
        <v>895</v>
      </c>
    </row>
    <row r="905" spans="1:12" ht="15.6" thickTop="1">
      <c r="A905" s="423">
        <v>896</v>
      </c>
      <c r="B905" s="145"/>
      <c r="C905" s="145"/>
      <c r="D905" s="1027"/>
      <c r="E905" s="655"/>
      <c r="F905" s="425"/>
      <c r="G905" s="26"/>
      <c r="H905" s="627">
        <v>0</v>
      </c>
      <c r="I905" s="683"/>
      <c r="J905" s="655"/>
      <c r="K905" s="682">
        <v>0</v>
      </c>
      <c r="L905" s="423">
        <v>896</v>
      </c>
    </row>
    <row r="906" spans="1:12">
      <c r="A906" s="423">
        <v>897</v>
      </c>
      <c r="B906" s="213" t="s">
        <v>313</v>
      </c>
      <c r="C906" s="213">
        <v>87</v>
      </c>
      <c r="D906" s="1031" t="s">
        <v>314</v>
      </c>
      <c r="E906" s="627">
        <v>2123250</v>
      </c>
      <c r="F906" s="205"/>
      <c r="G906" s="206"/>
      <c r="H906" s="627">
        <v>2123250</v>
      </c>
      <c r="I906" s="636">
        <v>3478867</v>
      </c>
      <c r="J906" s="627">
        <v>6000000</v>
      </c>
      <c r="K906" s="221">
        <v>11602117</v>
      </c>
      <c r="L906" s="423">
        <v>897</v>
      </c>
    </row>
    <row r="907" spans="1:12">
      <c r="A907" s="423">
        <v>898</v>
      </c>
      <c r="B907" s="213"/>
      <c r="C907" s="213"/>
      <c r="D907" s="888" t="s">
        <v>91</v>
      </c>
      <c r="E907" s="214"/>
      <c r="F907" s="133"/>
      <c r="G907" s="28"/>
      <c r="H907" s="627">
        <v>0</v>
      </c>
      <c r="I907" s="215"/>
      <c r="J907" s="214"/>
      <c r="K907" s="221">
        <v>0</v>
      </c>
      <c r="L907" s="423">
        <v>898</v>
      </c>
    </row>
    <row r="908" spans="1:12">
      <c r="A908" s="423">
        <v>899</v>
      </c>
      <c r="B908" s="213"/>
      <c r="C908" s="213"/>
      <c r="D908" s="1012"/>
      <c r="E908" s="655"/>
      <c r="F908" s="133"/>
      <c r="G908" s="28"/>
      <c r="H908" s="627">
        <v>0</v>
      </c>
      <c r="I908" s="215"/>
      <c r="J908" s="214"/>
      <c r="K908" s="221">
        <v>0</v>
      </c>
      <c r="L908" s="423">
        <v>899</v>
      </c>
    </row>
    <row r="909" spans="1:12">
      <c r="A909" s="423">
        <v>900</v>
      </c>
      <c r="B909" s="213"/>
      <c r="C909" s="213"/>
      <c r="D909" s="887" t="s">
        <v>75</v>
      </c>
      <c r="E909" s="214"/>
      <c r="F909" s="133"/>
      <c r="G909" s="28"/>
      <c r="H909" s="627">
        <v>0</v>
      </c>
      <c r="I909" s="215"/>
      <c r="J909" s="214"/>
      <c r="K909" s="221">
        <v>0</v>
      </c>
      <c r="L909" s="423">
        <v>900</v>
      </c>
    </row>
    <row r="910" spans="1:12">
      <c r="A910" s="423">
        <v>901</v>
      </c>
      <c r="B910" s="213"/>
      <c r="C910" s="213"/>
      <c r="D910" s="1024"/>
      <c r="E910" s="214"/>
      <c r="F910" s="133"/>
      <c r="G910" s="28"/>
      <c r="H910" s="627">
        <v>0</v>
      </c>
      <c r="I910" s="215"/>
      <c r="J910" s="214"/>
      <c r="K910" s="221">
        <v>0</v>
      </c>
      <c r="L910" s="423">
        <v>901</v>
      </c>
    </row>
    <row r="911" spans="1:12">
      <c r="A911" s="423">
        <v>902</v>
      </c>
      <c r="B911" s="213"/>
      <c r="C911" s="213"/>
      <c r="D911" s="887" t="s">
        <v>63</v>
      </c>
      <c r="E911" s="214"/>
      <c r="F911" s="133"/>
      <c r="G911" s="28"/>
      <c r="H911" s="627">
        <v>0</v>
      </c>
      <c r="I911" s="215"/>
      <c r="J911" s="214"/>
      <c r="K911" s="221">
        <v>0</v>
      </c>
      <c r="L911" s="423">
        <v>902</v>
      </c>
    </row>
    <row r="912" spans="1:12">
      <c r="A912" s="423">
        <v>903</v>
      </c>
      <c r="B912" s="213"/>
      <c r="C912" s="213"/>
      <c r="D912" s="889"/>
      <c r="E912" s="214"/>
      <c r="F912" s="133"/>
      <c r="G912" s="28"/>
      <c r="H912" s="627">
        <v>0</v>
      </c>
      <c r="I912" s="215"/>
      <c r="J912" s="214"/>
      <c r="K912" s="221">
        <v>0</v>
      </c>
      <c r="L912" s="423">
        <v>903</v>
      </c>
    </row>
    <row r="913" spans="1:12">
      <c r="A913" s="423">
        <v>904</v>
      </c>
      <c r="B913" s="213"/>
      <c r="C913" s="213"/>
      <c r="D913" s="1031"/>
      <c r="E913" s="214"/>
      <c r="F913" s="133"/>
      <c r="G913" s="28"/>
      <c r="H913" s="627">
        <v>0</v>
      </c>
      <c r="I913" s="222"/>
      <c r="J913" s="216"/>
      <c r="K913" s="221">
        <v>0</v>
      </c>
      <c r="L913" s="423">
        <v>904</v>
      </c>
    </row>
    <row r="914" spans="1:12">
      <c r="A914" s="423">
        <v>905</v>
      </c>
      <c r="B914" s="145"/>
      <c r="C914" s="145"/>
      <c r="D914" s="1012" t="s">
        <v>40</v>
      </c>
      <c r="E914" s="655"/>
      <c r="F914" s="488">
        <v>0</v>
      </c>
      <c r="G914" s="55">
        <v>0</v>
      </c>
      <c r="H914" s="676">
        <v>0</v>
      </c>
      <c r="I914" s="677">
        <v>0</v>
      </c>
      <c r="J914" s="676">
        <v>0</v>
      </c>
      <c r="K914" s="675">
        <v>0</v>
      </c>
      <c r="L914" s="423">
        <v>905</v>
      </c>
    </row>
    <row r="915" spans="1:12" ht="15.6" thickBot="1">
      <c r="A915" s="423">
        <v>906</v>
      </c>
      <c r="B915" s="674"/>
      <c r="C915" s="674"/>
      <c r="D915" s="1030" t="s">
        <v>315</v>
      </c>
      <c r="E915" s="623"/>
      <c r="F915" s="672">
        <v>2123250</v>
      </c>
      <c r="G915" s="673"/>
      <c r="H915" s="687">
        <v>2123250</v>
      </c>
      <c r="I915" s="546">
        <v>3478867</v>
      </c>
      <c r="J915" s="687">
        <v>6000000</v>
      </c>
      <c r="K915" s="686">
        <v>11602117</v>
      </c>
      <c r="L915" s="423">
        <v>906</v>
      </c>
    </row>
    <row r="916" spans="1:12" ht="15.6" thickTop="1">
      <c r="A916" s="423">
        <v>907</v>
      </c>
      <c r="B916" s="145"/>
      <c r="C916" s="145"/>
      <c r="D916" s="1012"/>
      <c r="E916" s="627"/>
      <c r="F916" s="636"/>
      <c r="G916" s="237"/>
      <c r="H916" s="627">
        <v>0</v>
      </c>
      <c r="I916" s="406"/>
      <c r="J916" s="239"/>
      <c r="K916" s="626">
        <v>0</v>
      </c>
      <c r="L916" s="423">
        <v>907</v>
      </c>
    </row>
    <row r="917" spans="1:12">
      <c r="A917" s="423">
        <v>908</v>
      </c>
      <c r="B917" s="145" t="s">
        <v>397</v>
      </c>
      <c r="C917" s="145">
        <v>88</v>
      </c>
      <c r="D917" s="1012" t="s">
        <v>398</v>
      </c>
      <c r="E917" s="627"/>
      <c r="F917" s="636"/>
      <c r="G917" s="237"/>
      <c r="H917" s="627">
        <v>0</v>
      </c>
      <c r="I917" s="406"/>
      <c r="J917" s="239"/>
      <c r="K917" s="626">
        <v>0</v>
      </c>
      <c r="L917" s="423">
        <v>908</v>
      </c>
    </row>
    <row r="918" spans="1:12">
      <c r="A918" s="423">
        <v>909</v>
      </c>
      <c r="B918" s="145"/>
      <c r="C918" s="145"/>
      <c r="D918" s="888" t="s">
        <v>434</v>
      </c>
      <c r="E918" s="627"/>
      <c r="F918" s="636"/>
      <c r="G918" s="237"/>
      <c r="H918" s="627">
        <v>0</v>
      </c>
      <c r="I918" s="406"/>
      <c r="J918" s="239"/>
      <c r="K918" s="626">
        <v>0</v>
      </c>
      <c r="L918" s="423">
        <v>909</v>
      </c>
    </row>
    <row r="919" spans="1:12">
      <c r="A919" s="423">
        <v>910</v>
      </c>
      <c r="B919" s="145"/>
      <c r="C919" s="145"/>
      <c r="D919" s="1012"/>
      <c r="E919" s="627"/>
      <c r="F919" s="636"/>
      <c r="G919" s="237"/>
      <c r="H919" s="627">
        <v>0</v>
      </c>
      <c r="I919" s="406"/>
      <c r="J919" s="239"/>
      <c r="K919" s="626">
        <v>0</v>
      </c>
      <c r="L919" s="423">
        <v>910</v>
      </c>
    </row>
    <row r="920" spans="1:12">
      <c r="A920" s="423">
        <v>911</v>
      </c>
      <c r="B920" s="145"/>
      <c r="C920" s="145"/>
      <c r="D920" s="891" t="s">
        <v>40</v>
      </c>
      <c r="E920" s="627"/>
      <c r="F920" s="488">
        <v>0</v>
      </c>
      <c r="G920" s="55">
        <v>0</v>
      </c>
      <c r="H920" s="676">
        <v>0</v>
      </c>
      <c r="I920" s="677">
        <v>0</v>
      </c>
      <c r="J920" s="676">
        <v>0</v>
      </c>
      <c r="K920" s="675">
        <v>0</v>
      </c>
      <c r="L920" s="423">
        <v>911</v>
      </c>
    </row>
    <row r="921" spans="1:12" ht="15.6" thickBot="1">
      <c r="A921" s="423">
        <v>912</v>
      </c>
      <c r="B921" s="674"/>
      <c r="C921" s="674"/>
      <c r="D921" s="1030" t="s">
        <v>399</v>
      </c>
      <c r="E921" s="623"/>
      <c r="F921" s="672">
        <v>0</v>
      </c>
      <c r="G921" s="673"/>
      <c r="H921" s="687">
        <v>0</v>
      </c>
      <c r="I921" s="546">
        <v>0</v>
      </c>
      <c r="J921" s="687">
        <v>0</v>
      </c>
      <c r="K921" s="686">
        <v>0</v>
      </c>
      <c r="L921" s="423">
        <v>912</v>
      </c>
    </row>
    <row r="922" spans="1:12" ht="15.6" thickTop="1">
      <c r="A922" s="423">
        <v>913</v>
      </c>
      <c r="B922" s="145"/>
      <c r="C922" s="145"/>
      <c r="D922" s="1027"/>
      <c r="E922" s="655"/>
      <c r="F922" s="425"/>
      <c r="G922" s="26"/>
      <c r="H922" s="627">
        <v>0</v>
      </c>
      <c r="I922" s="683"/>
      <c r="J922" s="655"/>
      <c r="K922" s="682">
        <v>0</v>
      </c>
      <c r="L922" s="423">
        <v>913</v>
      </c>
    </row>
    <row r="923" spans="1:12">
      <c r="A923" s="423">
        <v>914</v>
      </c>
      <c r="B923" s="145" t="s">
        <v>316</v>
      </c>
      <c r="C923" s="145" t="s">
        <v>317</v>
      </c>
      <c r="D923" s="1012" t="s">
        <v>318</v>
      </c>
      <c r="E923" s="627">
        <v>15149409</v>
      </c>
      <c r="F923" s="133"/>
      <c r="H923" s="627">
        <v>15149409</v>
      </c>
      <c r="I923" s="636"/>
      <c r="J923" s="627">
        <v>300000</v>
      </c>
      <c r="K923" s="626">
        <v>15449409</v>
      </c>
      <c r="L923" s="423">
        <v>914</v>
      </c>
    </row>
    <row r="924" spans="1:12">
      <c r="A924" s="423">
        <v>915</v>
      </c>
      <c r="B924" s="145"/>
      <c r="C924" s="145"/>
      <c r="D924" s="888" t="s">
        <v>434</v>
      </c>
      <c r="E924" s="627"/>
      <c r="F924" s="133"/>
      <c r="H924" s="627">
        <v>0</v>
      </c>
      <c r="I924" s="636"/>
      <c r="J924" s="627"/>
      <c r="K924" s="626">
        <v>0</v>
      </c>
      <c r="L924" s="423">
        <v>915</v>
      </c>
    </row>
    <row r="925" spans="1:12">
      <c r="A925" s="423">
        <v>916</v>
      </c>
      <c r="B925" s="145"/>
      <c r="C925" s="145"/>
      <c r="D925" s="1012"/>
      <c r="E925" s="627"/>
      <c r="F925" s="133"/>
      <c r="G925" s="28"/>
      <c r="H925" s="627">
        <v>0</v>
      </c>
      <c r="I925" s="636"/>
      <c r="J925" s="627"/>
      <c r="K925" s="626">
        <v>0</v>
      </c>
      <c r="L925" s="423">
        <v>916</v>
      </c>
    </row>
    <row r="926" spans="1:12">
      <c r="A926" s="423">
        <v>917</v>
      </c>
      <c r="B926" s="145"/>
      <c r="C926" s="145"/>
      <c r="D926" s="888" t="s">
        <v>123</v>
      </c>
      <c r="E926" s="627"/>
      <c r="F926" s="133"/>
      <c r="G926" s="28"/>
      <c r="H926" s="627">
        <v>0</v>
      </c>
      <c r="I926" s="636"/>
      <c r="J926" s="627"/>
      <c r="K926" s="626">
        <v>0</v>
      </c>
      <c r="L926" s="423">
        <v>917</v>
      </c>
    </row>
    <row r="927" spans="1:12">
      <c r="A927" s="423">
        <v>918</v>
      </c>
      <c r="B927" s="145"/>
      <c r="C927" s="145"/>
      <c r="D927" s="1024"/>
      <c r="E927" s="627"/>
      <c r="F927" s="133"/>
      <c r="G927" s="28"/>
      <c r="H927" s="627">
        <v>0</v>
      </c>
      <c r="I927" s="636"/>
      <c r="J927" s="627"/>
      <c r="K927" s="626">
        <v>0</v>
      </c>
      <c r="L927" s="423">
        <v>918</v>
      </c>
    </row>
    <row r="928" spans="1:12">
      <c r="A928" s="423">
        <v>919</v>
      </c>
      <c r="B928" s="145"/>
      <c r="C928" s="145"/>
      <c r="D928" s="1029" t="s">
        <v>40</v>
      </c>
      <c r="E928" s="679"/>
      <c r="F928" s="488">
        <v>0</v>
      </c>
      <c r="G928" s="55">
        <v>0</v>
      </c>
      <c r="H928" s="676">
        <v>0</v>
      </c>
      <c r="I928" s="677">
        <v>0</v>
      </c>
      <c r="J928" s="676">
        <v>0</v>
      </c>
      <c r="K928" s="675">
        <v>0</v>
      </c>
      <c r="L928" s="423">
        <v>919</v>
      </c>
    </row>
    <row r="929" spans="1:12" ht="15.6" thickBot="1">
      <c r="A929" s="423">
        <v>920</v>
      </c>
      <c r="B929" s="674"/>
      <c r="C929" s="674"/>
      <c r="D929" s="1030" t="s">
        <v>319</v>
      </c>
      <c r="E929" s="623"/>
      <c r="F929" s="672">
        <v>15149409</v>
      </c>
      <c r="G929" s="671"/>
      <c r="H929" s="669">
        <v>15149409</v>
      </c>
      <c r="I929" s="670">
        <v>0</v>
      </c>
      <c r="J929" s="669">
        <v>300000</v>
      </c>
      <c r="K929" s="668">
        <v>15449409</v>
      </c>
      <c r="L929" s="423">
        <v>920</v>
      </c>
    </row>
    <row r="930" spans="1:12" ht="15.6" thickTop="1">
      <c r="A930" s="423">
        <v>921</v>
      </c>
      <c r="B930" s="145"/>
      <c r="C930" s="145"/>
      <c r="D930" s="1027"/>
      <c r="E930" s="655"/>
      <c r="F930" s="425"/>
      <c r="G930" s="26"/>
      <c r="H930" s="627">
        <v>0</v>
      </c>
      <c r="I930" s="683"/>
      <c r="J930" s="655"/>
      <c r="K930" s="682">
        <v>0</v>
      </c>
      <c r="L930" s="423">
        <v>921</v>
      </c>
    </row>
    <row r="931" spans="1:12">
      <c r="A931" s="423">
        <v>922</v>
      </c>
      <c r="B931" s="145" t="s">
        <v>320</v>
      </c>
      <c r="C931" s="145" t="s">
        <v>321</v>
      </c>
      <c r="D931" s="1012" t="s">
        <v>322</v>
      </c>
      <c r="E931" s="627">
        <v>22966544</v>
      </c>
      <c r="F931" s="133"/>
      <c r="H931" s="627">
        <v>22966544</v>
      </c>
      <c r="I931" s="636"/>
      <c r="J931" s="627"/>
      <c r="K931" s="626">
        <v>22966544</v>
      </c>
      <c r="L931" s="423">
        <v>922</v>
      </c>
    </row>
    <row r="932" spans="1:12">
      <c r="A932" s="423">
        <v>923</v>
      </c>
      <c r="B932" s="145"/>
      <c r="C932" s="145"/>
      <c r="D932" s="888" t="s">
        <v>434</v>
      </c>
      <c r="E932" s="627"/>
      <c r="F932" s="133"/>
      <c r="H932" s="627">
        <v>0</v>
      </c>
      <c r="I932" s="636"/>
      <c r="J932" s="627"/>
      <c r="K932" s="626">
        <v>0</v>
      </c>
      <c r="L932" s="423">
        <v>923</v>
      </c>
    </row>
    <row r="933" spans="1:12">
      <c r="A933" s="423">
        <v>924</v>
      </c>
      <c r="B933" s="145"/>
      <c r="C933" s="145"/>
      <c r="E933" s="679"/>
      <c r="F933" s="110"/>
      <c r="G933" s="57"/>
      <c r="H933" s="627">
        <v>0</v>
      </c>
      <c r="I933" s="681"/>
      <c r="J933" s="679"/>
      <c r="K933" s="626">
        <v>0</v>
      </c>
      <c r="L933" s="423">
        <v>924</v>
      </c>
    </row>
    <row r="934" spans="1:12">
      <c r="A934" s="423">
        <v>925</v>
      </c>
      <c r="B934" s="145"/>
      <c r="C934" s="145"/>
      <c r="D934" s="1029" t="s">
        <v>40</v>
      </c>
      <c r="E934" s="679"/>
      <c r="F934" s="488">
        <v>0</v>
      </c>
      <c r="G934" s="55">
        <v>0</v>
      </c>
      <c r="H934" s="676">
        <v>0</v>
      </c>
      <c r="I934" s="677">
        <v>0</v>
      </c>
      <c r="J934" s="676">
        <v>0</v>
      </c>
      <c r="K934" s="675">
        <v>0</v>
      </c>
      <c r="L934" s="423">
        <v>925</v>
      </c>
    </row>
    <row r="935" spans="1:12" ht="15.6" thickBot="1">
      <c r="A935" s="423">
        <v>926</v>
      </c>
      <c r="B935" s="674"/>
      <c r="C935" s="674"/>
      <c r="D935" s="1030" t="s">
        <v>323</v>
      </c>
      <c r="E935" s="623"/>
      <c r="F935" s="672">
        <v>22966544</v>
      </c>
      <c r="G935" s="671"/>
      <c r="H935" s="669">
        <v>22966544</v>
      </c>
      <c r="I935" s="670">
        <v>0</v>
      </c>
      <c r="J935" s="669">
        <v>0</v>
      </c>
      <c r="K935" s="668">
        <v>22966544</v>
      </c>
      <c r="L935" s="423">
        <v>926</v>
      </c>
    </row>
    <row r="936" spans="1:12" ht="15.6" thickTop="1">
      <c r="A936" s="423">
        <v>927</v>
      </c>
      <c r="B936" s="145"/>
      <c r="C936" s="145"/>
      <c r="D936" s="1027"/>
      <c r="E936" s="655"/>
      <c r="F936" s="425"/>
      <c r="G936" s="26"/>
      <c r="H936" s="627">
        <v>0</v>
      </c>
      <c r="I936" s="683"/>
      <c r="J936" s="655"/>
      <c r="K936" s="682">
        <v>0</v>
      </c>
      <c r="L936" s="423">
        <v>927</v>
      </c>
    </row>
    <row r="937" spans="1:12">
      <c r="A937" s="423">
        <v>928</v>
      </c>
      <c r="B937" s="145" t="s">
        <v>324</v>
      </c>
      <c r="C937" s="145" t="s">
        <v>325</v>
      </c>
      <c r="D937" s="1012" t="s">
        <v>326</v>
      </c>
      <c r="E937" s="627">
        <v>4585492</v>
      </c>
      <c r="F937" s="133"/>
      <c r="H937" s="627">
        <v>4585492</v>
      </c>
      <c r="I937" s="636"/>
      <c r="J937" s="627">
        <v>300000</v>
      </c>
      <c r="K937" s="626">
        <v>4885492</v>
      </c>
      <c r="L937" s="423">
        <v>928</v>
      </c>
    </row>
    <row r="938" spans="1:12">
      <c r="A938" s="423">
        <v>929</v>
      </c>
      <c r="B938" s="145"/>
      <c r="C938" s="145"/>
      <c r="D938" s="888" t="s">
        <v>434</v>
      </c>
      <c r="E938" s="627"/>
      <c r="F938" s="133"/>
      <c r="H938" s="627">
        <v>0</v>
      </c>
      <c r="I938" s="636"/>
      <c r="J938" s="627"/>
      <c r="K938" s="626">
        <v>0</v>
      </c>
      <c r="L938" s="423">
        <v>929</v>
      </c>
    </row>
    <row r="939" spans="1:12">
      <c r="A939" s="423">
        <v>930</v>
      </c>
      <c r="B939" s="145"/>
      <c r="C939" s="145"/>
      <c r="D939" s="1012"/>
      <c r="E939" s="627"/>
      <c r="F939" s="406"/>
      <c r="H939" s="627">
        <v>0</v>
      </c>
      <c r="I939" s="636"/>
      <c r="J939" s="627"/>
      <c r="K939" s="626">
        <v>0</v>
      </c>
      <c r="L939" s="423">
        <v>930</v>
      </c>
    </row>
    <row r="940" spans="1:12">
      <c r="A940" s="423">
        <v>931</v>
      </c>
      <c r="B940" s="145"/>
      <c r="C940" s="145"/>
      <c r="D940" s="1029" t="s">
        <v>40</v>
      </c>
      <c r="E940" s="679"/>
      <c r="F940" s="488">
        <v>0</v>
      </c>
      <c r="G940" s="55">
        <v>0</v>
      </c>
      <c r="H940" s="507">
        <v>0</v>
      </c>
      <c r="I940" s="677">
        <v>0</v>
      </c>
      <c r="J940" s="676">
        <v>0</v>
      </c>
      <c r="K940" s="675">
        <v>0</v>
      </c>
      <c r="L940" s="423">
        <v>931</v>
      </c>
    </row>
    <row r="941" spans="1:12" ht="15.6" thickBot="1">
      <c r="A941" s="423">
        <v>932</v>
      </c>
      <c r="B941" s="674"/>
      <c r="C941" s="674"/>
      <c r="D941" s="1030" t="s">
        <v>327</v>
      </c>
      <c r="E941" s="623"/>
      <c r="F941" s="672">
        <v>4585492</v>
      </c>
      <c r="G941" s="671"/>
      <c r="H941" s="669">
        <v>4585492</v>
      </c>
      <c r="I941" s="670">
        <v>0</v>
      </c>
      <c r="J941" s="669">
        <v>300000</v>
      </c>
      <c r="K941" s="668">
        <v>4885492</v>
      </c>
      <c r="L941" s="423">
        <v>932</v>
      </c>
    </row>
    <row r="942" spans="1:12" ht="15.6" thickTop="1">
      <c r="A942" s="423">
        <v>933</v>
      </c>
      <c r="B942" s="145"/>
      <c r="C942" s="145"/>
      <c r="D942" s="1027"/>
      <c r="E942" s="655"/>
      <c r="F942" s="425"/>
      <c r="G942" s="26"/>
      <c r="H942" s="627">
        <v>0</v>
      </c>
      <c r="I942" s="683"/>
      <c r="J942" s="655"/>
      <c r="K942" s="682">
        <v>0</v>
      </c>
      <c r="L942" s="423">
        <v>933</v>
      </c>
    </row>
    <row r="943" spans="1:12">
      <c r="A943" s="423">
        <v>934</v>
      </c>
      <c r="B943" s="145" t="s">
        <v>328</v>
      </c>
      <c r="C943" s="145" t="s">
        <v>329</v>
      </c>
      <c r="D943" s="1012" t="s">
        <v>400</v>
      </c>
      <c r="E943" s="627">
        <v>6459276</v>
      </c>
      <c r="F943" s="133"/>
      <c r="H943" s="627">
        <v>6459276</v>
      </c>
      <c r="I943" s="636"/>
      <c r="J943" s="627"/>
      <c r="K943" s="626">
        <v>6459276</v>
      </c>
      <c r="L943" s="423">
        <v>934</v>
      </c>
    </row>
    <row r="944" spans="1:12">
      <c r="A944" s="423">
        <v>935</v>
      </c>
      <c r="B944" s="145"/>
      <c r="C944" s="145"/>
      <c r="D944" s="888" t="s">
        <v>434</v>
      </c>
      <c r="E944" s="627"/>
      <c r="F944" s="133"/>
      <c r="H944" s="627">
        <v>0</v>
      </c>
      <c r="I944" s="636"/>
      <c r="J944" s="627"/>
      <c r="K944" s="626">
        <v>0</v>
      </c>
      <c r="L944" s="423">
        <v>935</v>
      </c>
    </row>
    <row r="945" spans="1:12">
      <c r="A945" s="423">
        <v>936</v>
      </c>
      <c r="B945" s="145"/>
      <c r="C945" s="145"/>
      <c r="E945" s="679"/>
      <c r="F945" s="110"/>
      <c r="G945" s="57"/>
      <c r="H945" s="627">
        <v>0</v>
      </c>
      <c r="I945" s="681"/>
      <c r="J945" s="679"/>
      <c r="K945" s="626">
        <v>0</v>
      </c>
      <c r="L945" s="423">
        <v>936</v>
      </c>
    </row>
    <row r="946" spans="1:12">
      <c r="A946" s="423">
        <v>937</v>
      </c>
      <c r="B946" s="145"/>
      <c r="C946" s="145"/>
      <c r="D946" s="1029" t="s">
        <v>40</v>
      </c>
      <c r="E946" s="679"/>
      <c r="F946" s="488">
        <v>0</v>
      </c>
      <c r="G946" s="55">
        <v>0</v>
      </c>
      <c r="H946" s="676">
        <v>0</v>
      </c>
      <c r="I946" s="677">
        <v>0</v>
      </c>
      <c r="J946" s="676">
        <v>0</v>
      </c>
      <c r="K946" s="675">
        <v>0</v>
      </c>
      <c r="L946" s="423">
        <v>937</v>
      </c>
    </row>
    <row r="947" spans="1:12" ht="15.6" thickBot="1">
      <c r="A947" s="423">
        <v>938</v>
      </c>
      <c r="B947" s="674"/>
      <c r="C947" s="674"/>
      <c r="D947" s="1030" t="s">
        <v>330</v>
      </c>
      <c r="E947" s="623"/>
      <c r="F947" s="672">
        <v>6459276</v>
      </c>
      <c r="G947" s="671"/>
      <c r="H947" s="669">
        <v>6459276</v>
      </c>
      <c r="I947" s="670">
        <v>0</v>
      </c>
      <c r="J947" s="669">
        <v>0</v>
      </c>
      <c r="K947" s="668">
        <v>6459276</v>
      </c>
      <c r="L947" s="423">
        <v>938</v>
      </c>
    </row>
    <row r="948" spans="1:12" ht="15.6" thickTop="1">
      <c r="A948" s="423">
        <v>939</v>
      </c>
      <c r="B948" s="145"/>
      <c r="C948" s="145"/>
      <c r="D948" s="1027"/>
      <c r="E948" s="655"/>
      <c r="F948" s="425"/>
      <c r="G948" s="26"/>
      <c r="H948" s="627">
        <v>0</v>
      </c>
      <c r="I948" s="683"/>
      <c r="J948" s="655"/>
      <c r="K948" s="682">
        <v>0</v>
      </c>
      <c r="L948" s="423">
        <v>939</v>
      </c>
    </row>
    <row r="949" spans="1:12">
      <c r="A949" s="423">
        <v>940</v>
      </c>
      <c r="B949" s="145" t="s">
        <v>331</v>
      </c>
      <c r="C949" s="145" t="s">
        <v>332</v>
      </c>
      <c r="D949" s="1012" t="s">
        <v>333</v>
      </c>
      <c r="E949" s="627">
        <v>2105478</v>
      </c>
      <c r="F949" s="133"/>
      <c r="H949" s="627">
        <v>2105478</v>
      </c>
      <c r="I949" s="636"/>
      <c r="J949" s="627">
        <v>400000</v>
      </c>
      <c r="K949" s="626">
        <v>2505478</v>
      </c>
      <c r="L949" s="423">
        <v>940</v>
      </c>
    </row>
    <row r="950" spans="1:12">
      <c r="A950" s="423">
        <v>941</v>
      </c>
      <c r="B950" s="145"/>
      <c r="C950" s="145"/>
      <c r="D950" s="888" t="s">
        <v>434</v>
      </c>
      <c r="E950" s="627"/>
      <c r="F950" s="133"/>
      <c r="H950" s="627">
        <v>0</v>
      </c>
      <c r="I950" s="636"/>
      <c r="J950" s="627"/>
      <c r="K950" s="626">
        <v>0</v>
      </c>
      <c r="L950" s="423">
        <v>941</v>
      </c>
    </row>
    <row r="951" spans="1:12">
      <c r="A951" s="423">
        <v>942</v>
      </c>
      <c r="B951" s="145"/>
      <c r="C951" s="145"/>
      <c r="D951" s="1012"/>
      <c r="E951" s="627"/>
      <c r="F951" s="133"/>
      <c r="H951" s="627">
        <v>0</v>
      </c>
      <c r="I951" s="636"/>
      <c r="J951" s="627"/>
      <c r="K951" s="626">
        <v>0</v>
      </c>
      <c r="L951" s="423">
        <v>942</v>
      </c>
    </row>
    <row r="952" spans="1:12">
      <c r="A952" s="423">
        <v>943</v>
      </c>
      <c r="B952" s="145"/>
      <c r="C952" s="145"/>
      <c r="D952" s="887" t="s">
        <v>575</v>
      </c>
      <c r="E952" s="627"/>
      <c r="F952" s="112"/>
      <c r="G952" s="39"/>
      <c r="H952" s="627">
        <v>0</v>
      </c>
      <c r="I952" s="636"/>
      <c r="J952" s="627"/>
      <c r="K952" s="626">
        <v>0</v>
      </c>
      <c r="L952" s="423">
        <v>943</v>
      </c>
    </row>
    <row r="953" spans="1:12">
      <c r="A953" s="423">
        <v>944</v>
      </c>
      <c r="B953" s="145"/>
      <c r="C953" s="145"/>
      <c r="D953" s="889"/>
      <c r="E953" s="627"/>
      <c r="F953" s="112"/>
      <c r="G953" s="39"/>
      <c r="H953" s="627">
        <v>0</v>
      </c>
      <c r="I953" s="636"/>
      <c r="J953" s="627"/>
      <c r="K953" s="626">
        <v>0</v>
      </c>
      <c r="L953" s="423">
        <v>944</v>
      </c>
    </row>
    <row r="954" spans="1:12">
      <c r="A954" s="423">
        <v>945</v>
      </c>
      <c r="B954" s="145"/>
      <c r="C954" s="145"/>
      <c r="D954" s="1029" t="s">
        <v>40</v>
      </c>
      <c r="E954" s="679"/>
      <c r="F954" s="488">
        <v>0</v>
      </c>
      <c r="G954" s="55">
        <v>0</v>
      </c>
      <c r="H954" s="676">
        <v>0</v>
      </c>
      <c r="I954" s="677">
        <v>0</v>
      </c>
      <c r="J954" s="676">
        <v>0</v>
      </c>
      <c r="K954" s="675">
        <v>0</v>
      </c>
      <c r="L954" s="423">
        <v>945</v>
      </c>
    </row>
    <row r="955" spans="1:12" ht="15.6" thickBot="1">
      <c r="A955" s="423">
        <v>946</v>
      </c>
      <c r="B955" s="674"/>
      <c r="C955" s="674"/>
      <c r="D955" s="1030" t="s">
        <v>334</v>
      </c>
      <c r="E955" s="623"/>
      <c r="F955" s="672">
        <v>2105478</v>
      </c>
      <c r="G955" s="671"/>
      <c r="H955" s="669">
        <v>2105478</v>
      </c>
      <c r="I955" s="670">
        <v>0</v>
      </c>
      <c r="J955" s="669">
        <v>400000</v>
      </c>
      <c r="K955" s="668">
        <v>2505478</v>
      </c>
      <c r="L955" s="423">
        <v>946</v>
      </c>
    </row>
    <row r="956" spans="1:12" ht="15.6" thickTop="1">
      <c r="A956" s="423">
        <v>947</v>
      </c>
      <c r="B956" s="145"/>
      <c r="C956" s="145"/>
      <c r="D956" s="1027"/>
      <c r="E956" s="655"/>
      <c r="F956" s="425"/>
      <c r="G956" s="26"/>
      <c r="H956" s="627">
        <v>0</v>
      </c>
      <c r="I956" s="683"/>
      <c r="J956" s="655"/>
      <c r="K956" s="682">
        <v>0</v>
      </c>
      <c r="L956" s="423">
        <v>947</v>
      </c>
    </row>
    <row r="957" spans="1:12">
      <c r="A957" s="423">
        <v>948</v>
      </c>
      <c r="B957" s="145" t="s">
        <v>335</v>
      </c>
      <c r="C957" s="145" t="s">
        <v>336</v>
      </c>
      <c r="D957" s="1012" t="s">
        <v>337</v>
      </c>
      <c r="E957" s="627">
        <v>3122331</v>
      </c>
      <c r="F957" s="133"/>
      <c r="H957" s="627">
        <v>3122331</v>
      </c>
      <c r="I957" s="636"/>
      <c r="J957" s="627"/>
      <c r="K957" s="626">
        <v>3122331</v>
      </c>
      <c r="L957" s="423">
        <v>948</v>
      </c>
    </row>
    <row r="958" spans="1:12">
      <c r="A958" s="423">
        <v>949</v>
      </c>
      <c r="B958" s="145"/>
      <c r="C958" s="145"/>
      <c r="D958" s="888" t="s">
        <v>434</v>
      </c>
      <c r="E958" s="627"/>
      <c r="F958" s="133"/>
      <c r="H958" s="627">
        <v>0</v>
      </c>
      <c r="I958" s="636"/>
      <c r="J958" s="627"/>
      <c r="K958" s="626">
        <v>0</v>
      </c>
      <c r="L958" s="423">
        <v>949</v>
      </c>
    </row>
    <row r="959" spans="1:12">
      <c r="A959" s="423">
        <v>950</v>
      </c>
      <c r="B959" s="145"/>
      <c r="C959" s="145"/>
      <c r="D959" s="891"/>
      <c r="E959" s="627"/>
      <c r="F959" s="406"/>
      <c r="H959" s="627">
        <v>0</v>
      </c>
      <c r="I959" s="636"/>
      <c r="J959" s="627"/>
      <c r="K959" s="626">
        <v>0</v>
      </c>
      <c r="L959" s="423">
        <v>950</v>
      </c>
    </row>
    <row r="960" spans="1:12">
      <c r="A960" s="423">
        <v>951</v>
      </c>
      <c r="B960" s="145"/>
      <c r="C960" s="145"/>
      <c r="D960" s="891" t="s">
        <v>40</v>
      </c>
      <c r="E960" s="627"/>
      <c r="F960" s="488">
        <v>0</v>
      </c>
      <c r="G960" s="55">
        <v>0</v>
      </c>
      <c r="H960" s="676">
        <v>0</v>
      </c>
      <c r="I960" s="677">
        <v>0</v>
      </c>
      <c r="J960" s="676">
        <v>0</v>
      </c>
      <c r="K960" s="675">
        <v>0</v>
      </c>
      <c r="L960" s="423">
        <v>951</v>
      </c>
    </row>
    <row r="961" spans="1:12" ht="15.6" thickBot="1">
      <c r="A961" s="423">
        <v>952</v>
      </c>
      <c r="B961" s="674"/>
      <c r="C961" s="674"/>
      <c r="D961" s="1030" t="s">
        <v>338</v>
      </c>
      <c r="E961" s="623"/>
      <c r="F961" s="672">
        <v>3122331</v>
      </c>
      <c r="G961" s="671"/>
      <c r="H961" s="669">
        <v>3122331</v>
      </c>
      <c r="I961" s="670">
        <v>0</v>
      </c>
      <c r="J961" s="669">
        <v>0</v>
      </c>
      <c r="K961" s="668">
        <v>3122331</v>
      </c>
      <c r="L961" s="423">
        <v>952</v>
      </c>
    </row>
    <row r="962" spans="1:12" ht="15.6" thickTop="1">
      <c r="A962" s="423">
        <v>953</v>
      </c>
      <c r="B962" s="145"/>
      <c r="C962" s="145"/>
      <c r="D962" s="1027"/>
      <c r="E962" s="655"/>
      <c r="F962" s="425"/>
      <c r="G962" s="26"/>
      <c r="H962" s="627">
        <v>0</v>
      </c>
      <c r="I962" s="683"/>
      <c r="J962" s="655"/>
      <c r="K962" s="682">
        <v>0</v>
      </c>
      <c r="L962" s="423">
        <v>953</v>
      </c>
    </row>
    <row r="963" spans="1:12">
      <c r="A963" s="423">
        <v>954</v>
      </c>
      <c r="B963" s="145" t="s">
        <v>339</v>
      </c>
      <c r="C963" s="145" t="s">
        <v>340</v>
      </c>
      <c r="D963" s="1012" t="s">
        <v>341</v>
      </c>
      <c r="E963" s="627">
        <v>333868</v>
      </c>
      <c r="F963" s="133"/>
      <c r="H963" s="627">
        <v>333868</v>
      </c>
      <c r="I963" s="636"/>
      <c r="J963" s="627">
        <v>200000</v>
      </c>
      <c r="K963" s="626">
        <v>533868</v>
      </c>
      <c r="L963" s="423">
        <v>954</v>
      </c>
    </row>
    <row r="964" spans="1:12">
      <c r="A964" s="423">
        <v>955</v>
      </c>
      <c r="B964" s="145"/>
      <c r="C964" s="145"/>
      <c r="D964" s="888" t="s">
        <v>61</v>
      </c>
      <c r="E964" s="627"/>
      <c r="F964" s="406"/>
      <c r="H964" s="627">
        <v>0</v>
      </c>
      <c r="I964" s="636"/>
      <c r="J964" s="627"/>
      <c r="K964" s="626">
        <v>0</v>
      </c>
      <c r="L964" s="423">
        <v>955</v>
      </c>
    </row>
    <row r="965" spans="1:12">
      <c r="A965" s="423">
        <v>956</v>
      </c>
      <c r="B965" s="145"/>
      <c r="C965" s="145"/>
      <c r="D965" s="888"/>
      <c r="E965" s="627"/>
      <c r="F965" s="406"/>
      <c r="H965" s="627">
        <v>0</v>
      </c>
      <c r="I965" s="636"/>
      <c r="J965" s="627"/>
      <c r="K965" s="626">
        <v>0</v>
      </c>
      <c r="L965" s="423">
        <v>956</v>
      </c>
    </row>
    <row r="966" spans="1:12">
      <c r="A966" s="423">
        <v>957</v>
      </c>
      <c r="B966" s="145"/>
      <c r="C966" s="145"/>
      <c r="D966" s="893" t="s">
        <v>123</v>
      </c>
      <c r="E966" s="679"/>
      <c r="F966" s="110"/>
      <c r="G966" s="57"/>
      <c r="H966" s="627">
        <v>0</v>
      </c>
      <c r="I966" s="681"/>
      <c r="J966" s="679"/>
      <c r="K966" s="626">
        <v>0</v>
      </c>
      <c r="L966" s="423">
        <v>957</v>
      </c>
    </row>
    <row r="967" spans="1:12">
      <c r="A967" s="423">
        <v>958</v>
      </c>
      <c r="B967" s="145"/>
      <c r="C967" s="145"/>
      <c r="D967" s="893"/>
      <c r="E967" s="679"/>
      <c r="F967" s="110"/>
      <c r="G967" s="57"/>
      <c r="H967" s="627">
        <v>0</v>
      </c>
      <c r="I967" s="681"/>
      <c r="J967" s="679"/>
      <c r="K967" s="626">
        <v>0</v>
      </c>
      <c r="L967" s="423">
        <v>958</v>
      </c>
    </row>
    <row r="968" spans="1:12">
      <c r="A968" s="423">
        <v>959</v>
      </c>
      <c r="B968" s="145"/>
      <c r="C968" s="145"/>
      <c r="D968" s="1029" t="s">
        <v>40</v>
      </c>
      <c r="E968" s="679"/>
      <c r="F968" s="488">
        <v>0</v>
      </c>
      <c r="G968" s="55">
        <v>0</v>
      </c>
      <c r="H968" s="676">
        <v>0</v>
      </c>
      <c r="I968" s="677">
        <v>0</v>
      </c>
      <c r="J968" s="676">
        <v>0</v>
      </c>
      <c r="K968" s="675">
        <v>0</v>
      </c>
      <c r="L968" s="423">
        <v>959</v>
      </c>
    </row>
    <row r="969" spans="1:12" ht="15.6" thickBot="1">
      <c r="A969" s="423">
        <v>960</v>
      </c>
      <c r="B969" s="674"/>
      <c r="C969" s="674"/>
      <c r="D969" s="1030" t="s">
        <v>342</v>
      </c>
      <c r="E969" s="623"/>
      <c r="F969" s="672">
        <v>333868</v>
      </c>
      <c r="G969" s="671"/>
      <c r="H969" s="669">
        <v>333868</v>
      </c>
      <c r="I969" s="670">
        <v>0</v>
      </c>
      <c r="J969" s="669">
        <v>200000</v>
      </c>
      <c r="K969" s="668">
        <v>533868</v>
      </c>
      <c r="L969" s="423">
        <v>960</v>
      </c>
    </row>
    <row r="970" spans="1:12" ht="15.6" thickTop="1">
      <c r="A970" s="423">
        <v>961</v>
      </c>
      <c r="B970" s="145"/>
      <c r="C970" s="145"/>
      <c r="D970" s="1027"/>
      <c r="E970" s="655"/>
      <c r="F970" s="425"/>
      <c r="G970" s="26"/>
      <c r="H970" s="627">
        <v>0</v>
      </c>
      <c r="I970" s="683"/>
      <c r="J970" s="655"/>
      <c r="K970" s="682">
        <v>0</v>
      </c>
      <c r="L970" s="423">
        <v>961</v>
      </c>
    </row>
    <row r="971" spans="1:12">
      <c r="A971" s="423">
        <v>962</v>
      </c>
      <c r="B971" s="145" t="s">
        <v>401</v>
      </c>
      <c r="C971" s="145">
        <v>93</v>
      </c>
      <c r="D971" s="1012" t="s">
        <v>402</v>
      </c>
      <c r="E971" s="627">
        <v>60808843</v>
      </c>
      <c r="F971" s="133"/>
      <c r="H971" s="627">
        <v>60808843</v>
      </c>
      <c r="I971" s="636">
        <v>162237600</v>
      </c>
      <c r="J971" s="627">
        <v>146468300</v>
      </c>
      <c r="K971" s="626">
        <v>369514743</v>
      </c>
      <c r="L971" s="423">
        <v>962</v>
      </c>
    </row>
    <row r="972" spans="1:12">
      <c r="A972" s="423">
        <v>963</v>
      </c>
      <c r="B972" s="145"/>
      <c r="C972" s="145"/>
      <c r="D972" s="888" t="s">
        <v>91</v>
      </c>
      <c r="E972" s="627"/>
      <c r="F972" s="133"/>
      <c r="H972" s="627">
        <v>0</v>
      </c>
      <c r="I972" s="636"/>
      <c r="J972" s="627"/>
      <c r="K972" s="626">
        <v>0</v>
      </c>
      <c r="L972" s="423">
        <v>963</v>
      </c>
    </row>
    <row r="973" spans="1:12">
      <c r="A973" s="423">
        <v>964</v>
      </c>
      <c r="B973" s="145"/>
      <c r="C973" s="145"/>
      <c r="D973" s="1033" t="s">
        <v>1030</v>
      </c>
      <c r="E973" s="627"/>
      <c r="F973" s="133"/>
      <c r="G973" s="6">
        <v>1500000</v>
      </c>
      <c r="H973" s="627">
        <v>1500000</v>
      </c>
      <c r="I973" s="636"/>
      <c r="J973" s="627"/>
      <c r="K973" s="626">
        <v>1500000</v>
      </c>
      <c r="L973" s="423">
        <v>964</v>
      </c>
    </row>
    <row r="974" spans="1:12">
      <c r="A974" s="423">
        <v>965</v>
      </c>
      <c r="B974" s="145"/>
      <c r="C974" s="145"/>
      <c r="D974" s="1033" t="s">
        <v>944</v>
      </c>
      <c r="E974" s="627"/>
      <c r="F974" s="133"/>
      <c r="G974" s="6">
        <v>45000000</v>
      </c>
      <c r="H974" s="627">
        <v>45000000</v>
      </c>
      <c r="I974" s="636"/>
      <c r="J974" s="627"/>
      <c r="K974" s="626">
        <v>45000000</v>
      </c>
      <c r="L974" s="423">
        <v>965</v>
      </c>
    </row>
    <row r="975" spans="1:12">
      <c r="A975" s="423">
        <v>966</v>
      </c>
      <c r="B975" s="145"/>
      <c r="C975" s="145"/>
      <c r="D975" s="1012"/>
      <c r="E975" s="627"/>
      <c r="F975" s="133"/>
      <c r="G975" s="28"/>
      <c r="H975" s="627">
        <v>0</v>
      </c>
      <c r="I975" s="636"/>
      <c r="J975" s="627"/>
      <c r="K975" s="626">
        <v>0</v>
      </c>
      <c r="L975" s="423">
        <v>966</v>
      </c>
    </row>
    <row r="976" spans="1:12">
      <c r="A976" s="423">
        <v>967</v>
      </c>
      <c r="B976" s="145"/>
      <c r="C976" s="145"/>
      <c r="D976" s="887" t="s">
        <v>75</v>
      </c>
      <c r="E976" s="627"/>
      <c r="F976" s="133"/>
      <c r="G976" s="28"/>
      <c r="H976" s="627">
        <v>0</v>
      </c>
      <c r="I976" s="636"/>
      <c r="J976" s="627"/>
      <c r="K976" s="626">
        <v>0</v>
      </c>
      <c r="L976" s="423">
        <v>967</v>
      </c>
    </row>
    <row r="977" spans="1:12">
      <c r="A977" s="423">
        <v>968</v>
      </c>
      <c r="B977" s="145"/>
      <c r="C977" s="145"/>
      <c r="D977" s="1024"/>
      <c r="E977" s="627"/>
      <c r="F977" s="133"/>
      <c r="G977" s="28"/>
      <c r="H977" s="627">
        <v>0</v>
      </c>
      <c r="I977" s="636"/>
      <c r="J977" s="627"/>
      <c r="K977" s="626">
        <v>0</v>
      </c>
      <c r="L977" s="423">
        <v>968</v>
      </c>
    </row>
    <row r="978" spans="1:12">
      <c r="A978" s="423">
        <v>969</v>
      </c>
      <c r="B978" s="145"/>
      <c r="C978" s="145"/>
      <c r="D978" s="887" t="s">
        <v>63</v>
      </c>
      <c r="E978" s="627"/>
      <c r="F978" s="133"/>
      <c r="G978" s="28"/>
      <c r="H978" s="627">
        <v>0</v>
      </c>
      <c r="I978" s="636"/>
      <c r="J978" s="627"/>
      <c r="K978" s="626">
        <v>0</v>
      </c>
      <c r="L978" s="423">
        <v>969</v>
      </c>
    </row>
    <row r="979" spans="1:12">
      <c r="A979" s="423">
        <v>970</v>
      </c>
      <c r="B979" s="145"/>
      <c r="C979" s="145"/>
      <c r="D979" s="1024"/>
      <c r="E979" s="627"/>
      <c r="F979" s="133"/>
      <c r="G979" s="28"/>
      <c r="H979" s="627">
        <v>0</v>
      </c>
      <c r="I979" s="636"/>
      <c r="J979" s="627"/>
      <c r="K979" s="626">
        <v>0</v>
      </c>
      <c r="L979" s="423">
        <v>970</v>
      </c>
    </row>
    <row r="980" spans="1:12">
      <c r="A980" s="423">
        <v>971</v>
      </c>
      <c r="B980" s="145"/>
      <c r="C980" s="145"/>
      <c r="D980" s="1029" t="s">
        <v>40</v>
      </c>
      <c r="E980" s="679"/>
      <c r="F980" s="488">
        <v>0</v>
      </c>
      <c r="G980" s="55">
        <v>46500000</v>
      </c>
      <c r="H980" s="676">
        <v>46500000</v>
      </c>
      <c r="I980" s="677">
        <v>0</v>
      </c>
      <c r="J980" s="676">
        <v>0</v>
      </c>
      <c r="K980" s="675">
        <v>46500000</v>
      </c>
      <c r="L980" s="423">
        <v>971</v>
      </c>
    </row>
    <row r="981" spans="1:12" ht="15.6" thickBot="1">
      <c r="A981" s="423">
        <v>972</v>
      </c>
      <c r="B981" s="674"/>
      <c r="C981" s="674"/>
      <c r="D981" s="1030" t="s">
        <v>403</v>
      </c>
      <c r="E981" s="623"/>
      <c r="F981" s="672">
        <v>60808843</v>
      </c>
      <c r="G981" s="671"/>
      <c r="H981" s="669">
        <v>107308843</v>
      </c>
      <c r="I981" s="670">
        <v>162237600</v>
      </c>
      <c r="J981" s="669">
        <v>146468300</v>
      </c>
      <c r="K981" s="668">
        <v>416014743</v>
      </c>
      <c r="L981" s="423">
        <v>972</v>
      </c>
    </row>
    <row r="982" spans="1:12" ht="15.6" thickTop="1">
      <c r="A982" s="423">
        <v>973</v>
      </c>
      <c r="B982" s="145"/>
      <c r="C982" s="145"/>
      <c r="D982" s="1027"/>
      <c r="E982" s="655"/>
      <c r="F982" s="425"/>
      <c r="G982" s="26"/>
      <c r="H982" s="627">
        <v>0</v>
      </c>
      <c r="I982" s="683"/>
      <c r="J982" s="655"/>
      <c r="K982" s="682">
        <v>0</v>
      </c>
      <c r="L982" s="423">
        <v>973</v>
      </c>
    </row>
    <row r="983" spans="1:12">
      <c r="A983" s="423">
        <v>974</v>
      </c>
      <c r="B983" s="145" t="s">
        <v>343</v>
      </c>
      <c r="C983" s="145">
        <v>94</v>
      </c>
      <c r="D983" s="1012" t="s">
        <v>344</v>
      </c>
      <c r="E983" s="627">
        <v>834890</v>
      </c>
      <c r="F983" s="133"/>
      <c r="H983" s="627">
        <v>834890</v>
      </c>
      <c r="I983" s="636"/>
      <c r="J983" s="627"/>
      <c r="K983" s="626">
        <v>834890</v>
      </c>
      <c r="L983" s="423">
        <v>974</v>
      </c>
    </row>
    <row r="984" spans="1:12">
      <c r="A984" s="423">
        <v>975</v>
      </c>
      <c r="B984" s="145"/>
      <c r="C984" s="145"/>
      <c r="D984" s="888" t="s">
        <v>434</v>
      </c>
      <c r="E984" s="627"/>
      <c r="F984" s="133"/>
      <c r="H984" s="627">
        <v>0</v>
      </c>
      <c r="I984" s="636"/>
      <c r="J984" s="627"/>
      <c r="K984" s="626">
        <v>0</v>
      </c>
      <c r="L984" s="423">
        <v>975</v>
      </c>
    </row>
    <row r="985" spans="1:12">
      <c r="A985" s="423">
        <v>976</v>
      </c>
      <c r="B985" s="145"/>
      <c r="C985" s="145"/>
      <c r="E985" s="679"/>
      <c r="F985" s="110"/>
      <c r="G985" s="57"/>
      <c r="H985" s="627">
        <v>0</v>
      </c>
      <c r="I985" s="681"/>
      <c r="J985" s="679"/>
      <c r="K985" s="626">
        <v>0</v>
      </c>
      <c r="L985" s="423">
        <v>976</v>
      </c>
    </row>
    <row r="986" spans="1:12">
      <c r="A986" s="423">
        <v>977</v>
      </c>
      <c r="B986" s="145"/>
      <c r="C986" s="145"/>
      <c r="D986" s="893" t="s">
        <v>123</v>
      </c>
      <c r="E986" s="679"/>
      <c r="F986" s="110"/>
      <c r="G986" s="57"/>
      <c r="H986" s="627">
        <v>0</v>
      </c>
      <c r="I986" s="681"/>
      <c r="J986" s="679"/>
      <c r="K986" s="626">
        <v>0</v>
      </c>
      <c r="L986" s="423">
        <v>977</v>
      </c>
    </row>
    <row r="987" spans="1:12">
      <c r="A987" s="423">
        <v>978</v>
      </c>
      <c r="B987" s="145"/>
      <c r="C987" s="145"/>
      <c r="D987" s="891"/>
      <c r="E987" s="679"/>
      <c r="F987" s="110"/>
      <c r="G987" s="57"/>
      <c r="H987" s="627">
        <v>0</v>
      </c>
      <c r="I987" s="681"/>
      <c r="J987" s="679"/>
      <c r="K987" s="626">
        <v>0</v>
      </c>
      <c r="L987" s="423">
        <v>978</v>
      </c>
    </row>
    <row r="988" spans="1:12">
      <c r="A988" s="423">
        <v>979</v>
      </c>
      <c r="B988" s="145"/>
      <c r="C988" s="145"/>
      <c r="D988" s="1029" t="s">
        <v>40</v>
      </c>
      <c r="E988" s="679"/>
      <c r="F988" s="488">
        <v>0</v>
      </c>
      <c r="G988" s="55">
        <v>0</v>
      </c>
      <c r="H988" s="676">
        <v>0</v>
      </c>
      <c r="I988" s="677">
        <v>0</v>
      </c>
      <c r="J988" s="676">
        <v>0</v>
      </c>
      <c r="K988" s="675">
        <v>0</v>
      </c>
      <c r="L988" s="423">
        <v>979</v>
      </c>
    </row>
    <row r="989" spans="1:12" ht="15.6" thickBot="1">
      <c r="A989" s="423">
        <v>980</v>
      </c>
      <c r="B989" s="674"/>
      <c r="C989" s="674"/>
      <c r="D989" s="1030" t="s">
        <v>345</v>
      </c>
      <c r="E989" s="623"/>
      <c r="F989" s="672">
        <v>834890</v>
      </c>
      <c r="G989" s="671"/>
      <c r="H989" s="669">
        <v>834890</v>
      </c>
      <c r="I989" s="670">
        <v>0</v>
      </c>
      <c r="J989" s="669">
        <v>0</v>
      </c>
      <c r="K989" s="668">
        <v>834890</v>
      </c>
      <c r="L989" s="423">
        <v>980</v>
      </c>
    </row>
    <row r="990" spans="1:12" ht="15.6" thickTop="1">
      <c r="A990" s="423">
        <v>981</v>
      </c>
      <c r="B990" s="145"/>
      <c r="C990" s="145"/>
      <c r="D990" s="1027"/>
      <c r="E990" s="655"/>
      <c r="F990" s="425"/>
      <c r="G990" s="26"/>
      <c r="H990" s="627">
        <v>0</v>
      </c>
      <c r="I990" s="683"/>
      <c r="J990" s="655"/>
      <c r="K990" s="682">
        <v>0</v>
      </c>
      <c r="L990" s="423">
        <v>981</v>
      </c>
    </row>
    <row r="991" spans="1:12">
      <c r="A991" s="423">
        <v>982</v>
      </c>
      <c r="B991" s="145" t="s">
        <v>346</v>
      </c>
      <c r="C991" s="145">
        <v>96</v>
      </c>
      <c r="D991" s="1012" t="s">
        <v>347</v>
      </c>
      <c r="E991" s="627">
        <v>1246839</v>
      </c>
      <c r="F991" s="133"/>
      <c r="H991" s="627">
        <v>1246839</v>
      </c>
      <c r="I991" s="636"/>
      <c r="J991" s="627">
        <v>2284255</v>
      </c>
      <c r="K991" s="626">
        <v>3531094</v>
      </c>
      <c r="L991" s="423">
        <v>982</v>
      </c>
    </row>
    <row r="992" spans="1:12">
      <c r="A992" s="423">
        <v>983</v>
      </c>
      <c r="B992" s="145"/>
      <c r="C992" s="145"/>
      <c r="D992" s="888" t="s">
        <v>434</v>
      </c>
      <c r="E992" s="627"/>
      <c r="F992" s="133"/>
      <c r="H992" s="627">
        <v>0</v>
      </c>
      <c r="I992" s="636"/>
      <c r="J992" s="627"/>
      <c r="K992" s="626">
        <v>0</v>
      </c>
      <c r="L992" s="423">
        <v>983</v>
      </c>
    </row>
    <row r="993" spans="1:12">
      <c r="A993" s="423">
        <v>984</v>
      </c>
      <c r="B993" s="145"/>
      <c r="C993" s="145"/>
      <c r="D993" s="1012"/>
      <c r="E993" s="627"/>
      <c r="F993" s="133"/>
      <c r="H993" s="627">
        <v>0</v>
      </c>
      <c r="I993" s="636"/>
      <c r="J993" s="627"/>
      <c r="K993" s="626">
        <v>0</v>
      </c>
      <c r="L993" s="423">
        <v>984</v>
      </c>
    </row>
    <row r="994" spans="1:12">
      <c r="A994" s="423">
        <v>985</v>
      </c>
      <c r="B994" s="145"/>
      <c r="C994" s="145"/>
      <c r="D994" s="887" t="s">
        <v>575</v>
      </c>
      <c r="E994" s="627"/>
      <c r="F994" s="112"/>
      <c r="G994" s="39"/>
      <c r="H994" s="627">
        <v>0</v>
      </c>
      <c r="I994" s="636"/>
      <c r="J994" s="627"/>
      <c r="K994" s="626">
        <v>0</v>
      </c>
      <c r="L994" s="423">
        <v>985</v>
      </c>
    </row>
    <row r="995" spans="1:12">
      <c r="A995" s="423">
        <v>986</v>
      </c>
      <c r="B995" s="145"/>
      <c r="C995" s="145"/>
      <c r="D995" s="889"/>
      <c r="E995" s="627"/>
      <c r="F995" s="112"/>
      <c r="G995" s="39"/>
      <c r="H995" s="627">
        <v>0</v>
      </c>
      <c r="I995" s="636"/>
      <c r="J995" s="627"/>
      <c r="K995" s="626">
        <v>0</v>
      </c>
      <c r="L995" s="423">
        <v>986</v>
      </c>
    </row>
    <row r="996" spans="1:12">
      <c r="A996" s="423">
        <v>987</v>
      </c>
      <c r="B996" s="145"/>
      <c r="C996" s="145"/>
      <c r="D996" s="1029" t="s">
        <v>40</v>
      </c>
      <c r="E996" s="679"/>
      <c r="F996" s="488">
        <v>0</v>
      </c>
      <c r="G996" s="55">
        <v>0</v>
      </c>
      <c r="H996" s="676">
        <v>0</v>
      </c>
      <c r="I996" s="677">
        <v>0</v>
      </c>
      <c r="J996" s="676">
        <v>0</v>
      </c>
      <c r="K996" s="675">
        <v>0</v>
      </c>
      <c r="L996" s="423">
        <v>987</v>
      </c>
    </row>
    <row r="997" spans="1:12" ht="15.6" thickBot="1">
      <c r="A997" s="423">
        <v>988</v>
      </c>
      <c r="B997" s="674"/>
      <c r="C997" s="674"/>
      <c r="D997" s="1030" t="s">
        <v>348</v>
      </c>
      <c r="E997" s="623"/>
      <c r="F997" s="672">
        <v>1246839</v>
      </c>
      <c r="G997" s="671"/>
      <c r="H997" s="669">
        <v>1246839</v>
      </c>
      <c r="I997" s="670">
        <v>0</v>
      </c>
      <c r="J997" s="669">
        <v>2284255</v>
      </c>
      <c r="K997" s="668">
        <v>3531094</v>
      </c>
      <c r="L997" s="423">
        <v>988</v>
      </c>
    </row>
    <row r="998" spans="1:12" ht="15.6" thickTop="1">
      <c r="A998" s="423">
        <v>989</v>
      </c>
      <c r="B998" s="145"/>
      <c r="C998" s="145"/>
      <c r="D998" s="1027"/>
      <c r="E998" s="655"/>
      <c r="F998" s="425"/>
      <c r="G998" s="26"/>
      <c r="H998" s="627">
        <v>0</v>
      </c>
      <c r="I998" s="683"/>
      <c r="J998" s="655"/>
      <c r="K998" s="682">
        <v>0</v>
      </c>
      <c r="L998" s="423">
        <v>989</v>
      </c>
    </row>
    <row r="999" spans="1:12">
      <c r="A999" s="423">
        <v>990</v>
      </c>
      <c r="B999" s="145" t="s">
        <v>349</v>
      </c>
      <c r="C999" s="145">
        <v>97</v>
      </c>
      <c r="D999" s="1012" t="s">
        <v>350</v>
      </c>
      <c r="E999" s="627">
        <v>2560272</v>
      </c>
      <c r="F999" s="133"/>
      <c r="H999" s="627">
        <v>2560272</v>
      </c>
      <c r="I999" s="636"/>
      <c r="J999" s="627">
        <v>875434</v>
      </c>
      <c r="K999" s="626">
        <v>3435706</v>
      </c>
      <c r="L999" s="423">
        <v>990</v>
      </c>
    </row>
    <row r="1000" spans="1:12">
      <c r="A1000" s="423">
        <v>991</v>
      </c>
      <c r="B1000" s="145"/>
      <c r="C1000" s="145"/>
      <c r="D1000" s="888" t="s">
        <v>434</v>
      </c>
      <c r="E1000" s="627"/>
      <c r="F1000" s="133"/>
      <c r="H1000" s="627">
        <v>0</v>
      </c>
      <c r="I1000" s="636"/>
      <c r="J1000" s="627"/>
      <c r="K1000" s="626">
        <v>0</v>
      </c>
      <c r="L1000" s="423">
        <v>991</v>
      </c>
    </row>
    <row r="1001" spans="1:12">
      <c r="A1001" s="423">
        <v>992</v>
      </c>
      <c r="B1001" s="145"/>
      <c r="C1001" s="145"/>
      <c r="D1001" s="889"/>
      <c r="E1001" s="627"/>
      <c r="F1001" s="133"/>
      <c r="H1001" s="627">
        <v>0</v>
      </c>
      <c r="I1001" s="636"/>
      <c r="J1001" s="627"/>
      <c r="K1001" s="626">
        <v>0</v>
      </c>
      <c r="L1001" s="423">
        <v>992</v>
      </c>
    </row>
    <row r="1002" spans="1:12">
      <c r="A1002" s="423">
        <v>993</v>
      </c>
      <c r="B1002" s="145"/>
      <c r="C1002" s="145"/>
      <c r="D1002" s="887" t="s">
        <v>575</v>
      </c>
      <c r="E1002" s="627"/>
      <c r="F1002" s="112"/>
      <c r="G1002" s="39"/>
      <c r="H1002" s="627">
        <v>0</v>
      </c>
      <c r="I1002" s="636"/>
      <c r="J1002" s="627"/>
      <c r="K1002" s="626">
        <v>0</v>
      </c>
      <c r="L1002" s="423">
        <v>993</v>
      </c>
    </row>
    <row r="1003" spans="1:12">
      <c r="A1003" s="423">
        <v>994</v>
      </c>
      <c r="B1003" s="145"/>
      <c r="C1003" s="145"/>
      <c r="D1003" s="889"/>
      <c r="E1003" s="627"/>
      <c r="F1003" s="112"/>
      <c r="G1003" s="39"/>
      <c r="H1003" s="627">
        <v>0</v>
      </c>
      <c r="I1003" s="636"/>
      <c r="J1003" s="627"/>
      <c r="K1003" s="626">
        <v>0</v>
      </c>
      <c r="L1003" s="423">
        <v>994</v>
      </c>
    </row>
    <row r="1004" spans="1:12">
      <c r="A1004" s="423">
        <v>995</v>
      </c>
      <c r="B1004" s="145"/>
      <c r="C1004" s="145"/>
      <c r="D1004" s="1029" t="s">
        <v>40</v>
      </c>
      <c r="E1004" s="679"/>
      <c r="F1004" s="488">
        <v>0</v>
      </c>
      <c r="G1004" s="55">
        <v>0</v>
      </c>
      <c r="H1004" s="676">
        <v>0</v>
      </c>
      <c r="I1004" s="677">
        <v>0</v>
      </c>
      <c r="J1004" s="676">
        <v>0</v>
      </c>
      <c r="K1004" s="675">
        <v>0</v>
      </c>
      <c r="L1004" s="423">
        <v>995</v>
      </c>
    </row>
    <row r="1005" spans="1:12" ht="15.6" thickBot="1">
      <c r="A1005" s="423">
        <v>996</v>
      </c>
      <c r="B1005" s="674"/>
      <c r="C1005" s="674"/>
      <c r="D1005" s="1030" t="s">
        <v>351</v>
      </c>
      <c r="E1005" s="623"/>
      <c r="F1005" s="672">
        <v>2560272</v>
      </c>
      <c r="G1005" s="671"/>
      <c r="H1005" s="669">
        <v>2560272</v>
      </c>
      <c r="I1005" s="670">
        <v>0</v>
      </c>
      <c r="J1005" s="669">
        <v>875434</v>
      </c>
      <c r="K1005" s="668">
        <v>3435706</v>
      </c>
      <c r="L1005" s="423">
        <v>996</v>
      </c>
    </row>
    <row r="1006" spans="1:12" ht="15.6" thickTop="1">
      <c r="A1006" s="423">
        <v>997</v>
      </c>
      <c r="B1006" s="145"/>
      <c r="C1006" s="145"/>
      <c r="D1006" s="1027"/>
      <c r="E1006" s="655"/>
      <c r="F1006" s="425"/>
      <c r="G1006" s="26"/>
      <c r="H1006" s="627">
        <v>0</v>
      </c>
      <c r="I1006" s="683"/>
      <c r="J1006" s="655"/>
      <c r="K1006" s="682">
        <v>0</v>
      </c>
      <c r="L1006" s="423">
        <v>997</v>
      </c>
    </row>
    <row r="1007" spans="1:12">
      <c r="A1007" s="423">
        <v>998</v>
      </c>
      <c r="B1007" s="145" t="s">
        <v>352</v>
      </c>
      <c r="C1007" s="145">
        <v>98</v>
      </c>
      <c r="D1007" s="1012" t="s">
        <v>353</v>
      </c>
      <c r="E1007" s="627">
        <v>2112016</v>
      </c>
      <c r="F1007" s="133"/>
      <c r="H1007" s="627">
        <v>2112016</v>
      </c>
      <c r="I1007" s="636"/>
      <c r="J1007" s="627">
        <v>7891061</v>
      </c>
      <c r="K1007" s="626">
        <v>10003077</v>
      </c>
      <c r="L1007" s="423">
        <v>998</v>
      </c>
    </row>
    <row r="1008" spans="1:12">
      <c r="A1008" s="423">
        <v>999</v>
      </c>
      <c r="B1008" s="145"/>
      <c r="C1008" s="145"/>
      <c r="D1008" s="888" t="s">
        <v>434</v>
      </c>
      <c r="E1008" s="627"/>
      <c r="F1008" s="133"/>
      <c r="H1008" s="627">
        <v>0</v>
      </c>
      <c r="I1008" s="636"/>
      <c r="J1008" s="627"/>
      <c r="K1008" s="626">
        <v>0</v>
      </c>
      <c r="L1008" s="423">
        <v>999</v>
      </c>
    </row>
    <row r="1009" spans="1:12">
      <c r="A1009" s="423">
        <v>1000</v>
      </c>
      <c r="B1009" s="145"/>
      <c r="C1009" s="145"/>
      <c r="D1009" s="1034" t="s">
        <v>1031</v>
      </c>
      <c r="E1009" s="627"/>
      <c r="F1009" s="133"/>
      <c r="G1009" s="6">
        <v>20000000</v>
      </c>
      <c r="H1009" s="627">
        <v>20000000</v>
      </c>
      <c r="I1009" s="636"/>
      <c r="J1009" s="627"/>
      <c r="K1009" s="626">
        <v>20000000</v>
      </c>
      <c r="L1009" s="423">
        <v>1000</v>
      </c>
    </row>
    <row r="1010" spans="1:12">
      <c r="A1010" s="423">
        <v>1001</v>
      </c>
      <c r="B1010" s="145"/>
      <c r="C1010" s="145"/>
      <c r="D1010" s="1034" t="s">
        <v>1032</v>
      </c>
      <c r="E1010" s="627"/>
      <c r="F1010" s="133"/>
      <c r="G1010" s="6">
        <v>155000000</v>
      </c>
      <c r="H1010" s="627">
        <v>155000000</v>
      </c>
      <c r="I1010" s="636"/>
      <c r="J1010" s="627"/>
      <c r="K1010" s="626">
        <v>155000000</v>
      </c>
      <c r="L1010" s="423">
        <v>1001</v>
      </c>
    </row>
    <row r="1011" spans="1:12">
      <c r="A1011" s="423">
        <v>1002</v>
      </c>
      <c r="B1011" s="145"/>
      <c r="C1011" s="145"/>
      <c r="D1011" s="889"/>
      <c r="E1011" s="627"/>
      <c r="F1011" s="112"/>
      <c r="G1011" s="39"/>
      <c r="H1011" s="627">
        <v>0</v>
      </c>
      <c r="I1011" s="636"/>
      <c r="J1011" s="627"/>
      <c r="K1011" s="626">
        <v>0</v>
      </c>
      <c r="L1011" s="423">
        <v>1002</v>
      </c>
    </row>
    <row r="1012" spans="1:12">
      <c r="A1012" s="423">
        <v>1003</v>
      </c>
      <c r="B1012" s="145"/>
      <c r="C1012" s="145"/>
      <c r="D1012" s="887" t="s">
        <v>575</v>
      </c>
      <c r="E1012" s="627"/>
      <c r="F1012" s="112"/>
      <c r="G1012" s="39"/>
      <c r="H1012" s="627">
        <v>0</v>
      </c>
      <c r="I1012" s="636"/>
      <c r="J1012" s="627"/>
      <c r="K1012" s="626">
        <v>0</v>
      </c>
      <c r="L1012" s="423">
        <v>1003</v>
      </c>
    </row>
    <row r="1013" spans="1:12">
      <c r="A1013" s="423">
        <v>1004</v>
      </c>
      <c r="B1013" s="145"/>
      <c r="C1013" s="145"/>
      <c r="D1013" s="889"/>
      <c r="E1013" s="627"/>
      <c r="F1013" s="112"/>
      <c r="G1013" s="39"/>
      <c r="H1013" s="627">
        <v>0</v>
      </c>
      <c r="I1013" s="636"/>
      <c r="J1013" s="627"/>
      <c r="K1013" s="626">
        <v>0</v>
      </c>
      <c r="L1013" s="423">
        <v>1004</v>
      </c>
    </row>
    <row r="1014" spans="1:12">
      <c r="A1014" s="423">
        <v>1005</v>
      </c>
      <c r="B1014" s="145"/>
      <c r="C1014" s="145"/>
      <c r="D1014" s="1029" t="s">
        <v>40</v>
      </c>
      <c r="E1014" s="679"/>
      <c r="F1014" s="488">
        <v>0</v>
      </c>
      <c r="G1014" s="55">
        <v>175000000</v>
      </c>
      <c r="H1014" s="676">
        <v>175000000</v>
      </c>
      <c r="I1014" s="677">
        <v>0</v>
      </c>
      <c r="J1014" s="676">
        <v>0</v>
      </c>
      <c r="K1014" s="675">
        <v>175000000</v>
      </c>
      <c r="L1014" s="423">
        <v>1005</v>
      </c>
    </row>
    <row r="1015" spans="1:12" ht="15.6" thickBot="1">
      <c r="A1015" s="423">
        <v>1006</v>
      </c>
      <c r="B1015" s="674"/>
      <c r="C1015" s="674"/>
      <c r="D1015" s="1030" t="s">
        <v>354</v>
      </c>
      <c r="E1015" s="623"/>
      <c r="F1015" s="672">
        <v>2112016</v>
      </c>
      <c r="G1015" s="671"/>
      <c r="H1015" s="669">
        <v>177112016</v>
      </c>
      <c r="I1015" s="670">
        <v>0</v>
      </c>
      <c r="J1015" s="669">
        <v>7891061</v>
      </c>
      <c r="K1015" s="668">
        <v>185003077</v>
      </c>
      <c r="L1015" s="423">
        <v>1006</v>
      </c>
    </row>
    <row r="1016" spans="1:12" ht="15.6" thickTop="1">
      <c r="A1016" s="423">
        <v>1007</v>
      </c>
      <c r="B1016" s="145"/>
      <c r="C1016" s="145"/>
      <c r="D1016" s="1027"/>
      <c r="E1016" s="655"/>
      <c r="F1016" s="425"/>
      <c r="G1016" s="26"/>
      <c r="H1016" s="627">
        <v>0</v>
      </c>
      <c r="I1016" s="683"/>
      <c r="J1016" s="655"/>
      <c r="K1016" s="682">
        <v>0</v>
      </c>
      <c r="L1016" s="423">
        <v>1007</v>
      </c>
    </row>
    <row r="1017" spans="1:12">
      <c r="A1017" s="423">
        <v>1008</v>
      </c>
      <c r="B1017" s="145" t="s">
        <v>355</v>
      </c>
      <c r="C1017" s="145">
        <v>99</v>
      </c>
      <c r="D1017" s="1012" t="s">
        <v>356</v>
      </c>
      <c r="E1017" s="627">
        <v>0</v>
      </c>
      <c r="F1017" s="133"/>
      <c r="H1017" s="627">
        <v>0</v>
      </c>
      <c r="I1017" s="636"/>
      <c r="J1017" s="627">
        <v>15303000</v>
      </c>
      <c r="K1017" s="626">
        <v>15303000</v>
      </c>
      <c r="L1017" s="423">
        <v>1008</v>
      </c>
    </row>
    <row r="1018" spans="1:12">
      <c r="A1018" s="423">
        <v>1009</v>
      </c>
      <c r="B1018" s="145"/>
      <c r="C1018" s="145"/>
      <c r="D1018" s="888" t="s">
        <v>575</v>
      </c>
      <c r="E1018" s="627"/>
      <c r="F1018" s="133"/>
      <c r="H1018" s="627">
        <v>0</v>
      </c>
      <c r="I1018" s="636"/>
      <c r="J1018" s="627"/>
      <c r="K1018" s="626">
        <v>0</v>
      </c>
      <c r="L1018" s="423">
        <v>1009</v>
      </c>
    </row>
    <row r="1019" spans="1:12">
      <c r="A1019" s="423">
        <v>1010</v>
      </c>
      <c r="B1019" s="145"/>
      <c r="C1019" s="145"/>
      <c r="D1019" s="889"/>
      <c r="E1019" s="627"/>
      <c r="F1019" s="406"/>
      <c r="H1019" s="627">
        <v>0</v>
      </c>
      <c r="I1019" s="636"/>
      <c r="J1019" s="627"/>
      <c r="K1019" s="626">
        <v>0</v>
      </c>
      <c r="L1019" s="423">
        <v>1010</v>
      </c>
    </row>
    <row r="1020" spans="1:12">
      <c r="A1020" s="423">
        <v>1011</v>
      </c>
      <c r="B1020" s="145"/>
      <c r="C1020" s="145"/>
      <c r="D1020" s="1029" t="s">
        <v>40</v>
      </c>
      <c r="E1020" s="679"/>
      <c r="F1020" s="488">
        <v>0</v>
      </c>
      <c r="G1020" s="55">
        <v>0</v>
      </c>
      <c r="H1020" s="676">
        <v>0</v>
      </c>
      <c r="I1020" s="677">
        <v>0</v>
      </c>
      <c r="J1020" s="676">
        <v>0</v>
      </c>
      <c r="K1020" s="675">
        <v>0</v>
      </c>
      <c r="L1020" s="423">
        <v>1011</v>
      </c>
    </row>
    <row r="1021" spans="1:12" ht="15.6" thickBot="1">
      <c r="A1021" s="423">
        <v>1012</v>
      </c>
      <c r="B1021" s="674"/>
      <c r="C1021" s="674"/>
      <c r="D1021" s="1030" t="s">
        <v>357</v>
      </c>
      <c r="E1021" s="623"/>
      <c r="F1021" s="672">
        <v>0</v>
      </c>
      <c r="G1021" s="673"/>
      <c r="H1021" s="669">
        <v>0</v>
      </c>
      <c r="I1021" s="670">
        <v>0</v>
      </c>
      <c r="J1021" s="669">
        <v>15303000</v>
      </c>
      <c r="K1021" s="668">
        <v>15303000</v>
      </c>
      <c r="L1021" s="423">
        <v>1012</v>
      </c>
    </row>
    <row r="1022" spans="1:12" ht="15.6" thickTop="1">
      <c r="A1022" s="423">
        <v>1013</v>
      </c>
      <c r="B1022" s="145"/>
      <c r="C1022" s="145"/>
      <c r="D1022" s="1027"/>
      <c r="E1022" s="655"/>
      <c r="F1022" s="425"/>
      <c r="G1022" s="26"/>
      <c r="H1022" s="627">
        <v>0</v>
      </c>
      <c r="I1022" s="683"/>
      <c r="J1022" s="655"/>
      <c r="K1022" s="682">
        <v>0</v>
      </c>
      <c r="L1022" s="423">
        <v>1013</v>
      </c>
    </row>
    <row r="1023" spans="1:12">
      <c r="A1023" s="423">
        <v>1014</v>
      </c>
      <c r="B1023" s="145" t="s">
        <v>358</v>
      </c>
      <c r="C1023" s="145">
        <v>100</v>
      </c>
      <c r="D1023" s="1012" t="s">
        <v>359</v>
      </c>
      <c r="E1023" s="627">
        <v>10816564</v>
      </c>
      <c r="F1023" s="133"/>
      <c r="H1023" s="627">
        <v>10816564</v>
      </c>
      <c r="I1023" s="636">
        <v>74318912</v>
      </c>
      <c r="J1023" s="627">
        <v>6646961</v>
      </c>
      <c r="K1023" s="626">
        <v>91782437</v>
      </c>
      <c r="L1023" s="423">
        <v>1014</v>
      </c>
    </row>
    <row r="1024" spans="1:12">
      <c r="A1024" s="423">
        <v>1015</v>
      </c>
      <c r="B1024" s="145"/>
      <c r="C1024" s="145"/>
      <c r="D1024" s="888" t="s">
        <v>91</v>
      </c>
      <c r="E1024" s="627"/>
      <c r="F1024" s="133"/>
      <c r="H1024" s="627">
        <v>0</v>
      </c>
      <c r="I1024" s="636"/>
      <c r="J1024" s="627"/>
      <c r="K1024" s="626">
        <v>0</v>
      </c>
      <c r="L1024" s="423">
        <v>1015</v>
      </c>
    </row>
    <row r="1025" spans="1:12">
      <c r="A1025" s="423">
        <v>1016</v>
      </c>
      <c r="B1025" s="145"/>
      <c r="C1025" s="145"/>
      <c r="D1025" s="1012"/>
      <c r="E1025" s="627"/>
      <c r="F1025" s="133"/>
      <c r="H1025" s="627">
        <v>0</v>
      </c>
      <c r="I1025" s="636"/>
      <c r="J1025" s="627"/>
      <c r="K1025" s="626">
        <v>0</v>
      </c>
      <c r="L1025" s="423">
        <v>1016</v>
      </c>
    </row>
    <row r="1026" spans="1:12">
      <c r="A1026" s="423">
        <v>1017</v>
      </c>
      <c r="B1026" s="145"/>
      <c r="C1026" s="145"/>
      <c r="D1026" s="887" t="s">
        <v>75</v>
      </c>
      <c r="E1026" s="627"/>
      <c r="F1026" s="133"/>
      <c r="H1026" s="627">
        <v>0</v>
      </c>
      <c r="I1026" s="636"/>
      <c r="J1026" s="627"/>
      <c r="K1026" s="626">
        <v>0</v>
      </c>
      <c r="L1026" s="423">
        <v>1017</v>
      </c>
    </row>
    <row r="1027" spans="1:12">
      <c r="A1027" s="423">
        <v>1018</v>
      </c>
      <c r="B1027" s="145"/>
      <c r="C1027" s="145"/>
      <c r="D1027" s="1024"/>
      <c r="E1027" s="627"/>
      <c r="F1027" s="133"/>
      <c r="G1027" s="28"/>
      <c r="H1027" s="627">
        <v>0</v>
      </c>
      <c r="I1027" s="636"/>
      <c r="J1027" s="627"/>
      <c r="K1027" s="626">
        <v>0</v>
      </c>
      <c r="L1027" s="423">
        <v>1018</v>
      </c>
    </row>
    <row r="1028" spans="1:12">
      <c r="A1028" s="423">
        <v>1019</v>
      </c>
      <c r="B1028" s="145"/>
      <c r="C1028" s="145"/>
      <c r="D1028" s="887" t="s">
        <v>63</v>
      </c>
      <c r="E1028" s="627"/>
      <c r="F1028" s="133"/>
      <c r="H1028" s="627">
        <v>0</v>
      </c>
      <c r="I1028" s="636"/>
      <c r="J1028" s="627"/>
      <c r="K1028" s="626">
        <v>0</v>
      </c>
      <c r="L1028" s="423">
        <v>1019</v>
      </c>
    </row>
    <row r="1029" spans="1:12">
      <c r="A1029" s="423">
        <v>1020</v>
      </c>
      <c r="B1029" s="145"/>
      <c r="C1029" s="145"/>
      <c r="D1029" s="889"/>
      <c r="E1029" s="627"/>
      <c r="F1029" s="133"/>
      <c r="G1029" s="28"/>
      <c r="H1029" s="627">
        <v>0</v>
      </c>
      <c r="I1029" s="636"/>
      <c r="J1029" s="627"/>
      <c r="K1029" s="626">
        <v>0</v>
      </c>
      <c r="L1029" s="423">
        <v>1020</v>
      </c>
    </row>
    <row r="1030" spans="1:12">
      <c r="A1030" s="423">
        <v>1021</v>
      </c>
      <c r="B1030" s="145"/>
      <c r="C1030" s="145"/>
      <c r="D1030" s="1029" t="s">
        <v>40</v>
      </c>
      <c r="E1030" s="679"/>
      <c r="F1030" s="488">
        <v>0</v>
      </c>
      <c r="G1030" s="55">
        <v>0</v>
      </c>
      <c r="H1030" s="676">
        <v>0</v>
      </c>
      <c r="I1030" s="677">
        <v>0</v>
      </c>
      <c r="J1030" s="676">
        <v>0</v>
      </c>
      <c r="K1030" s="675">
        <v>0</v>
      </c>
      <c r="L1030" s="423">
        <v>1021</v>
      </c>
    </row>
    <row r="1031" spans="1:12" ht="15.6" thickBot="1">
      <c r="A1031" s="423">
        <v>1022</v>
      </c>
      <c r="B1031" s="674"/>
      <c r="C1031" s="674"/>
      <c r="D1031" s="1030" t="s">
        <v>360</v>
      </c>
      <c r="E1031" s="623"/>
      <c r="F1031" s="672">
        <v>10816564</v>
      </c>
      <c r="G1031" s="671"/>
      <c r="H1031" s="687">
        <v>10816564</v>
      </c>
      <c r="I1031" s="546">
        <v>74318912</v>
      </c>
      <c r="J1031" s="687">
        <v>6646961</v>
      </c>
      <c r="K1031" s="686">
        <v>91782437</v>
      </c>
      <c r="L1031" s="423">
        <v>1022</v>
      </c>
    </row>
    <row r="1032" spans="1:12" ht="15.6" thickTop="1">
      <c r="A1032" s="423">
        <v>1023</v>
      </c>
      <c r="B1032" s="145"/>
      <c r="C1032" s="145"/>
      <c r="D1032" s="1027"/>
      <c r="E1032" s="655"/>
      <c r="F1032" s="425"/>
      <c r="G1032" s="26"/>
      <c r="H1032" s="627">
        <v>0</v>
      </c>
      <c r="I1032" s="683"/>
      <c r="J1032" s="655"/>
      <c r="K1032" s="682">
        <v>0</v>
      </c>
      <c r="L1032" s="423">
        <v>1023</v>
      </c>
    </row>
    <row r="1033" spans="1:12">
      <c r="A1033" s="423">
        <v>1024</v>
      </c>
      <c r="B1033" s="145" t="s">
        <v>872</v>
      </c>
      <c r="C1033" s="145">
        <v>101</v>
      </c>
      <c r="D1033" s="1012" t="s">
        <v>873</v>
      </c>
      <c r="E1033" s="627">
        <v>2185659</v>
      </c>
      <c r="F1033" s="133"/>
      <c r="H1033" s="627">
        <v>2185659</v>
      </c>
      <c r="I1033" s="636"/>
      <c r="J1033" s="627">
        <v>545000</v>
      </c>
      <c r="K1033" s="626">
        <v>2730659</v>
      </c>
      <c r="L1033" s="423">
        <v>1024</v>
      </c>
    </row>
    <row r="1034" spans="1:12">
      <c r="A1034" s="423">
        <v>1025</v>
      </c>
      <c r="B1034" s="145"/>
      <c r="C1034" s="145"/>
      <c r="D1034" s="888" t="s">
        <v>434</v>
      </c>
      <c r="E1034" s="627"/>
      <c r="F1034" s="133"/>
      <c r="H1034" s="627">
        <v>0</v>
      </c>
      <c r="I1034" s="636"/>
      <c r="J1034" s="627"/>
      <c r="K1034" s="626">
        <v>0</v>
      </c>
      <c r="L1034" s="423">
        <v>1025</v>
      </c>
    </row>
    <row r="1035" spans="1:12">
      <c r="A1035" s="423">
        <v>1026</v>
      </c>
      <c r="B1035" s="145"/>
      <c r="C1035" s="145"/>
      <c r="D1035" s="1024"/>
      <c r="E1035" s="627"/>
      <c r="F1035" s="133"/>
      <c r="H1035" s="627">
        <v>0</v>
      </c>
      <c r="I1035" s="636"/>
      <c r="J1035" s="627"/>
      <c r="K1035" s="626">
        <v>0</v>
      </c>
      <c r="L1035" s="423">
        <v>1026</v>
      </c>
    </row>
    <row r="1036" spans="1:12">
      <c r="A1036" s="423">
        <v>1027</v>
      </c>
      <c r="B1036" s="145"/>
      <c r="C1036" s="145"/>
      <c r="D1036" s="888" t="s">
        <v>575</v>
      </c>
      <c r="E1036" s="627"/>
      <c r="F1036" s="133"/>
      <c r="H1036" s="627">
        <v>0</v>
      </c>
      <c r="I1036" s="636"/>
      <c r="J1036" s="627"/>
      <c r="K1036" s="626">
        <v>0</v>
      </c>
      <c r="L1036" s="423">
        <v>1027</v>
      </c>
    </row>
    <row r="1037" spans="1:12">
      <c r="A1037" s="423">
        <v>1028</v>
      </c>
      <c r="B1037" s="145"/>
      <c r="C1037" s="145"/>
      <c r="D1037" s="891"/>
      <c r="E1037" s="679"/>
      <c r="F1037" s="110"/>
      <c r="G1037" s="57"/>
      <c r="H1037" s="627">
        <v>0</v>
      </c>
      <c r="I1037" s="681"/>
      <c r="J1037" s="679"/>
      <c r="K1037" s="626">
        <v>0</v>
      </c>
      <c r="L1037" s="423">
        <v>1028</v>
      </c>
    </row>
    <row r="1038" spans="1:12">
      <c r="A1038" s="423">
        <v>1029</v>
      </c>
      <c r="B1038" s="145"/>
      <c r="C1038" s="145"/>
      <c r="D1038" s="891" t="s">
        <v>40</v>
      </c>
      <c r="E1038" s="679"/>
      <c r="F1038" s="488">
        <v>0</v>
      </c>
      <c r="G1038" s="55">
        <v>0</v>
      </c>
      <c r="H1038" s="676">
        <v>0</v>
      </c>
      <c r="I1038" s="677">
        <v>0</v>
      </c>
      <c r="J1038" s="676">
        <v>0</v>
      </c>
      <c r="K1038" s="675">
        <v>0</v>
      </c>
      <c r="L1038" s="423">
        <v>1029</v>
      </c>
    </row>
    <row r="1039" spans="1:12" ht="15.6" thickBot="1">
      <c r="A1039" s="423">
        <v>1030</v>
      </c>
      <c r="B1039" s="674"/>
      <c r="C1039" s="674"/>
      <c r="D1039" s="1030" t="s">
        <v>939</v>
      </c>
      <c r="E1039" s="623"/>
      <c r="F1039" s="672">
        <v>2185659</v>
      </c>
      <c r="G1039" s="671"/>
      <c r="H1039" s="669">
        <v>2185659</v>
      </c>
      <c r="I1039" s="670">
        <v>0</v>
      </c>
      <c r="J1039" s="669">
        <v>545000</v>
      </c>
      <c r="K1039" s="668">
        <v>2730659</v>
      </c>
      <c r="L1039" s="423">
        <v>1030</v>
      </c>
    </row>
    <row r="1040" spans="1:12" ht="15.6" thickTop="1">
      <c r="A1040" s="423">
        <v>1031</v>
      </c>
      <c r="B1040" s="145"/>
      <c r="C1040" s="145"/>
      <c r="D1040" s="1027"/>
      <c r="E1040" s="655"/>
      <c r="F1040" s="205"/>
      <c r="G1040" s="26"/>
      <c r="H1040" s="627">
        <v>0</v>
      </c>
      <c r="I1040" s="683"/>
      <c r="J1040" s="655"/>
      <c r="K1040" s="682">
        <v>0</v>
      </c>
      <c r="L1040" s="423">
        <v>1031</v>
      </c>
    </row>
    <row r="1041" spans="1:12">
      <c r="A1041" s="423">
        <v>1032</v>
      </c>
      <c r="B1041" s="145" t="s">
        <v>361</v>
      </c>
      <c r="C1041" s="145">
        <v>102</v>
      </c>
      <c r="D1041" s="1012" t="s">
        <v>362</v>
      </c>
      <c r="E1041" s="627">
        <v>6627413</v>
      </c>
      <c r="F1041" s="133"/>
      <c r="H1041" s="627">
        <v>6627413</v>
      </c>
      <c r="I1041" s="636"/>
      <c r="J1041" s="627">
        <v>1640700</v>
      </c>
      <c r="K1041" s="626">
        <v>8268113</v>
      </c>
      <c r="L1041" s="423">
        <v>1032</v>
      </c>
    </row>
    <row r="1042" spans="1:12">
      <c r="A1042" s="423">
        <v>1033</v>
      </c>
      <c r="B1042" s="145"/>
      <c r="C1042" s="145"/>
      <c r="D1042" s="888" t="s">
        <v>434</v>
      </c>
      <c r="E1042" s="627"/>
      <c r="F1042" s="133"/>
      <c r="H1042" s="627">
        <v>0</v>
      </c>
      <c r="I1042" s="636"/>
      <c r="J1042" s="627"/>
      <c r="K1042" s="626">
        <v>0</v>
      </c>
      <c r="L1042" s="423">
        <v>1033</v>
      </c>
    </row>
    <row r="1043" spans="1:12">
      <c r="A1043" s="423">
        <v>1034</v>
      </c>
      <c r="B1043" s="145"/>
      <c r="C1043" s="145"/>
      <c r="D1043" s="1012"/>
      <c r="E1043" s="627"/>
      <c r="F1043" s="133"/>
      <c r="H1043" s="627">
        <v>0</v>
      </c>
      <c r="I1043" s="636"/>
      <c r="J1043" s="627"/>
      <c r="K1043" s="626">
        <v>0</v>
      </c>
      <c r="L1043" s="423">
        <v>1034</v>
      </c>
    </row>
    <row r="1044" spans="1:12">
      <c r="A1044" s="423">
        <v>1035</v>
      </c>
      <c r="B1044" s="145"/>
      <c r="C1044" s="145"/>
      <c r="D1044" s="888" t="s">
        <v>575</v>
      </c>
      <c r="E1044" s="627"/>
      <c r="F1044" s="133"/>
      <c r="H1044" s="627">
        <v>0</v>
      </c>
      <c r="I1044" s="636"/>
      <c r="J1044" s="627"/>
      <c r="K1044" s="626">
        <v>0</v>
      </c>
      <c r="L1044" s="423">
        <v>1035</v>
      </c>
    </row>
    <row r="1045" spans="1:12">
      <c r="A1045" s="423">
        <v>1036</v>
      </c>
      <c r="B1045" s="145"/>
      <c r="C1045" s="145"/>
      <c r="D1045" s="889"/>
      <c r="E1045" s="627"/>
      <c r="F1045" s="112"/>
      <c r="G1045" s="39"/>
      <c r="H1045" s="627">
        <v>0</v>
      </c>
      <c r="I1045" s="636"/>
      <c r="J1045" s="627"/>
      <c r="K1045" s="626">
        <v>0</v>
      </c>
      <c r="L1045" s="423">
        <v>1036</v>
      </c>
    </row>
    <row r="1046" spans="1:12">
      <c r="A1046" s="423">
        <v>1037</v>
      </c>
      <c r="B1046" s="145"/>
      <c r="C1046" s="145"/>
      <c r="D1046" s="891" t="s">
        <v>40</v>
      </c>
      <c r="E1046" s="679"/>
      <c r="F1046" s="281">
        <v>0</v>
      </c>
      <c r="G1046" s="55">
        <v>0</v>
      </c>
      <c r="H1046" s="676">
        <v>0</v>
      </c>
      <c r="I1046" s="677">
        <v>0</v>
      </c>
      <c r="J1046" s="676">
        <v>0</v>
      </c>
      <c r="K1046" s="675">
        <v>0</v>
      </c>
      <c r="L1046" s="423">
        <v>1037</v>
      </c>
    </row>
    <row r="1047" spans="1:12" ht="15.6" thickBot="1">
      <c r="A1047" s="423">
        <v>1038</v>
      </c>
      <c r="B1047" s="674"/>
      <c r="C1047" s="674"/>
      <c r="D1047" s="1030" t="s">
        <v>363</v>
      </c>
      <c r="E1047" s="623"/>
      <c r="F1047" s="672">
        <v>6627413</v>
      </c>
      <c r="G1047" s="671"/>
      <c r="H1047" s="669">
        <v>6627413</v>
      </c>
      <c r="I1047" s="670">
        <v>0</v>
      </c>
      <c r="J1047" s="669">
        <v>1640700</v>
      </c>
      <c r="K1047" s="668">
        <v>8268113</v>
      </c>
      <c r="L1047" s="423">
        <v>1038</v>
      </c>
    </row>
    <row r="1048" spans="1:12" ht="15.6" thickTop="1">
      <c r="A1048" s="423">
        <v>1039</v>
      </c>
      <c r="B1048" s="145"/>
      <c r="C1048" s="145"/>
      <c r="D1048" s="1027"/>
      <c r="E1048" s="655"/>
      <c r="F1048" s="425"/>
      <c r="G1048" s="26"/>
      <c r="H1048" s="627">
        <v>0</v>
      </c>
      <c r="I1048" s="683"/>
      <c r="J1048" s="655"/>
      <c r="K1048" s="682">
        <v>0</v>
      </c>
      <c r="L1048" s="423">
        <v>1039</v>
      </c>
    </row>
    <row r="1049" spans="1:12">
      <c r="A1049" s="423">
        <v>1040</v>
      </c>
      <c r="B1049" s="145" t="s">
        <v>404</v>
      </c>
      <c r="C1049" s="145">
        <v>103</v>
      </c>
      <c r="D1049" s="1012" t="s">
        <v>405</v>
      </c>
      <c r="E1049" s="627">
        <v>5214709</v>
      </c>
      <c r="F1049" s="133"/>
      <c r="H1049" s="627">
        <v>5214709</v>
      </c>
      <c r="I1049" s="636">
        <v>25000</v>
      </c>
      <c r="J1049" s="627">
        <v>38069274</v>
      </c>
      <c r="K1049" s="626">
        <v>43308983</v>
      </c>
      <c r="L1049" s="423">
        <v>1040</v>
      </c>
    </row>
    <row r="1050" spans="1:12">
      <c r="A1050" s="423">
        <v>1041</v>
      </c>
      <c r="B1050" s="145"/>
      <c r="C1050" s="145"/>
      <c r="D1050" s="888" t="s">
        <v>91</v>
      </c>
      <c r="E1050" s="627"/>
      <c r="F1050" s="133"/>
      <c r="H1050" s="627">
        <v>0</v>
      </c>
      <c r="I1050" s="636"/>
      <c r="J1050" s="627"/>
      <c r="K1050" s="626">
        <v>0</v>
      </c>
      <c r="L1050" s="423">
        <v>1041</v>
      </c>
    </row>
    <row r="1051" spans="1:12">
      <c r="A1051" s="423">
        <v>1042</v>
      </c>
      <c r="B1051" s="145"/>
      <c r="C1051" s="145"/>
      <c r="D1051" s="1012"/>
      <c r="E1051" s="627"/>
      <c r="F1051" s="133"/>
      <c r="H1051" s="627">
        <v>0</v>
      </c>
      <c r="I1051" s="636"/>
      <c r="J1051" s="627"/>
      <c r="K1051" s="626">
        <v>0</v>
      </c>
      <c r="L1051" s="423">
        <v>1042</v>
      </c>
    </row>
    <row r="1052" spans="1:12">
      <c r="A1052" s="423">
        <v>1043</v>
      </c>
      <c r="B1052" s="145"/>
      <c r="C1052" s="145"/>
      <c r="D1052" s="887" t="s">
        <v>75</v>
      </c>
      <c r="E1052" s="627"/>
      <c r="F1052" s="133"/>
      <c r="H1052" s="627">
        <v>0</v>
      </c>
      <c r="I1052" s="636"/>
      <c r="J1052" s="627"/>
      <c r="K1052" s="626">
        <v>0</v>
      </c>
      <c r="L1052" s="423">
        <v>1043</v>
      </c>
    </row>
    <row r="1053" spans="1:12">
      <c r="A1053" s="423">
        <v>1044</v>
      </c>
      <c r="B1053" s="145"/>
      <c r="C1053" s="145"/>
      <c r="D1053" s="1024"/>
      <c r="E1053" s="627"/>
      <c r="F1053" s="133"/>
      <c r="H1053" s="627">
        <v>0</v>
      </c>
      <c r="I1053" s="636"/>
      <c r="J1053" s="627"/>
      <c r="K1053" s="626">
        <v>0</v>
      </c>
      <c r="L1053" s="423">
        <v>1044</v>
      </c>
    </row>
    <row r="1054" spans="1:12">
      <c r="A1054" s="423">
        <v>1045</v>
      </c>
      <c r="B1054" s="145"/>
      <c r="C1054" s="145"/>
      <c r="D1054" s="887" t="s">
        <v>63</v>
      </c>
      <c r="E1054" s="627"/>
      <c r="F1054" s="133"/>
      <c r="H1054" s="627">
        <v>0</v>
      </c>
      <c r="I1054" s="636"/>
      <c r="J1054" s="627"/>
      <c r="K1054" s="626">
        <v>0</v>
      </c>
      <c r="L1054" s="423">
        <v>1045</v>
      </c>
    </row>
    <row r="1055" spans="1:12">
      <c r="A1055" s="423">
        <v>1046</v>
      </c>
      <c r="B1055" s="145"/>
      <c r="C1055" s="145"/>
      <c r="D1055" s="889"/>
      <c r="E1055" s="627"/>
      <c r="F1055" s="133"/>
      <c r="H1055" s="627">
        <v>0</v>
      </c>
      <c r="I1055" s="636"/>
      <c r="J1055" s="627"/>
      <c r="K1055" s="626">
        <v>0</v>
      </c>
      <c r="L1055" s="423">
        <v>1046</v>
      </c>
    </row>
    <row r="1056" spans="1:12">
      <c r="A1056" s="423">
        <v>1047</v>
      </c>
      <c r="B1056" s="145"/>
      <c r="C1056" s="145"/>
      <c r="D1056" s="891" t="s">
        <v>40</v>
      </c>
      <c r="E1056" s="679"/>
      <c r="F1056" s="488">
        <v>0</v>
      </c>
      <c r="G1056" s="55">
        <v>0</v>
      </c>
      <c r="H1056" s="676">
        <v>0</v>
      </c>
      <c r="I1056" s="677">
        <v>0</v>
      </c>
      <c r="J1056" s="676">
        <v>0</v>
      </c>
      <c r="K1056" s="675">
        <v>0</v>
      </c>
      <c r="L1056" s="423">
        <v>1047</v>
      </c>
    </row>
    <row r="1057" spans="1:12" ht="15.6" thickBot="1">
      <c r="A1057" s="423">
        <v>1048</v>
      </c>
      <c r="B1057" s="674"/>
      <c r="C1057" s="674"/>
      <c r="D1057" s="1030" t="s">
        <v>406</v>
      </c>
      <c r="E1057" s="623"/>
      <c r="F1057" s="672">
        <v>5214709</v>
      </c>
      <c r="G1057" s="671"/>
      <c r="H1057" s="687">
        <v>5214709</v>
      </c>
      <c r="I1057" s="546">
        <v>25000</v>
      </c>
      <c r="J1057" s="687">
        <v>38069274</v>
      </c>
      <c r="K1057" s="686">
        <v>43308983</v>
      </c>
      <c r="L1057" s="423">
        <v>1048</v>
      </c>
    </row>
    <row r="1058" spans="1:12" ht="15.6" thickTop="1">
      <c r="A1058" s="423">
        <v>1049</v>
      </c>
      <c r="B1058" s="145"/>
      <c r="C1058" s="145"/>
      <c r="D1058" s="1012"/>
      <c r="E1058" s="627"/>
      <c r="F1058" s="406"/>
      <c r="H1058" s="627">
        <v>0</v>
      </c>
      <c r="I1058" s="636"/>
      <c r="J1058" s="627"/>
      <c r="K1058" s="626">
        <v>0</v>
      </c>
      <c r="L1058" s="423">
        <v>1049</v>
      </c>
    </row>
    <row r="1059" spans="1:12">
      <c r="A1059" s="423">
        <v>1050</v>
      </c>
      <c r="B1059" s="145" t="s">
        <v>409</v>
      </c>
      <c r="C1059" s="145">
        <v>104</v>
      </c>
      <c r="D1059" s="1012" t="s">
        <v>410</v>
      </c>
      <c r="E1059" s="627">
        <v>1700213</v>
      </c>
      <c r="F1059" s="133"/>
      <c r="H1059" s="627">
        <v>1700213</v>
      </c>
      <c r="I1059" s="636"/>
      <c r="J1059" s="627">
        <v>19580614</v>
      </c>
      <c r="K1059" s="626">
        <v>21280827</v>
      </c>
      <c r="L1059" s="423">
        <v>1050</v>
      </c>
    </row>
    <row r="1060" spans="1:12">
      <c r="A1060" s="423">
        <v>1051</v>
      </c>
      <c r="B1060" s="145"/>
      <c r="C1060" s="145"/>
      <c r="D1060" s="888" t="s">
        <v>434</v>
      </c>
      <c r="E1060" s="627"/>
      <c r="F1060" s="133"/>
      <c r="H1060" s="627">
        <v>0</v>
      </c>
      <c r="I1060" s="636"/>
      <c r="J1060" s="627"/>
      <c r="K1060" s="626">
        <v>0</v>
      </c>
      <c r="L1060" s="423">
        <v>1051</v>
      </c>
    </row>
    <row r="1061" spans="1:12">
      <c r="A1061" s="423">
        <v>1052</v>
      </c>
      <c r="B1061" s="145"/>
      <c r="C1061" s="145"/>
      <c r="D1061" s="888"/>
      <c r="E1061" s="627"/>
      <c r="F1061" s="133"/>
      <c r="H1061" s="627">
        <v>0</v>
      </c>
      <c r="I1061" s="636"/>
      <c r="J1061" s="627"/>
      <c r="K1061" s="626">
        <v>0</v>
      </c>
      <c r="L1061" s="423">
        <v>1052</v>
      </c>
    </row>
    <row r="1062" spans="1:12">
      <c r="A1062" s="423">
        <v>1053</v>
      </c>
      <c r="B1062" s="145"/>
      <c r="C1062" s="145"/>
      <c r="D1062" s="887" t="s">
        <v>575</v>
      </c>
      <c r="E1062" s="627"/>
      <c r="F1062" s="112"/>
      <c r="G1062" s="39"/>
      <c r="H1062" s="627">
        <v>0</v>
      </c>
      <c r="I1062" s="636"/>
      <c r="J1062" s="627"/>
      <c r="K1062" s="626">
        <v>0</v>
      </c>
      <c r="L1062" s="423">
        <v>1053</v>
      </c>
    </row>
    <row r="1063" spans="1:12">
      <c r="A1063" s="423">
        <v>1054</v>
      </c>
      <c r="B1063" s="145"/>
      <c r="C1063" s="145"/>
      <c r="D1063" s="1024"/>
      <c r="E1063" s="627"/>
      <c r="F1063" s="112"/>
      <c r="G1063" s="39"/>
      <c r="H1063" s="627">
        <v>0</v>
      </c>
      <c r="I1063" s="636"/>
      <c r="J1063" s="627"/>
      <c r="K1063" s="626">
        <v>0</v>
      </c>
      <c r="L1063" s="423">
        <v>1054</v>
      </c>
    </row>
    <row r="1064" spans="1:12">
      <c r="A1064" s="423">
        <v>1055</v>
      </c>
      <c r="B1064" s="145"/>
      <c r="C1064" s="145"/>
      <c r="D1064" s="1029" t="s">
        <v>40</v>
      </c>
      <c r="E1064" s="679"/>
      <c r="F1064" s="488">
        <v>0</v>
      </c>
      <c r="G1064" s="55">
        <v>0</v>
      </c>
      <c r="H1064" s="676">
        <v>0</v>
      </c>
      <c r="I1064" s="677">
        <v>0</v>
      </c>
      <c r="J1064" s="676">
        <v>0</v>
      </c>
      <c r="K1064" s="675">
        <v>0</v>
      </c>
      <c r="L1064" s="423">
        <v>1055</v>
      </c>
    </row>
    <row r="1065" spans="1:12" ht="15.6" thickBot="1">
      <c r="A1065" s="423">
        <v>1056</v>
      </c>
      <c r="B1065" s="674"/>
      <c r="C1065" s="674"/>
      <c r="D1065" s="1030" t="s">
        <v>411</v>
      </c>
      <c r="E1065" s="623"/>
      <c r="F1065" s="672">
        <v>1700213</v>
      </c>
      <c r="G1065" s="671"/>
      <c r="H1065" s="687">
        <v>1700213</v>
      </c>
      <c r="I1065" s="546">
        <v>0</v>
      </c>
      <c r="J1065" s="687">
        <v>19580614</v>
      </c>
      <c r="K1065" s="686">
        <v>21280827</v>
      </c>
      <c r="L1065" s="423">
        <v>1056</v>
      </c>
    </row>
    <row r="1066" spans="1:12" ht="15.6" thickTop="1">
      <c r="A1066" s="423">
        <v>1057</v>
      </c>
      <c r="B1066" s="145"/>
      <c r="C1066" s="145"/>
      <c r="D1066" s="1012"/>
      <c r="E1066" s="627"/>
      <c r="F1066" s="636"/>
      <c r="H1066" s="239">
        <v>0</v>
      </c>
      <c r="I1066" s="406"/>
      <c r="J1066" s="239"/>
      <c r="K1066" s="119">
        <v>0</v>
      </c>
      <c r="L1066" s="423">
        <v>1057</v>
      </c>
    </row>
    <row r="1067" spans="1:12">
      <c r="A1067" s="423">
        <v>1058</v>
      </c>
      <c r="B1067" s="145" t="s">
        <v>364</v>
      </c>
      <c r="C1067" s="145">
        <v>105</v>
      </c>
      <c r="D1067" s="1012" t="s">
        <v>407</v>
      </c>
      <c r="E1067" s="627">
        <v>4753588</v>
      </c>
      <c r="F1067" s="133"/>
      <c r="H1067" s="627">
        <v>4753588</v>
      </c>
      <c r="I1067" s="636"/>
      <c r="J1067" s="627">
        <v>2579639</v>
      </c>
      <c r="K1067" s="626">
        <v>7333227</v>
      </c>
      <c r="L1067" s="423">
        <v>1058</v>
      </c>
    </row>
    <row r="1068" spans="1:12">
      <c r="A1068" s="423">
        <v>1059</v>
      </c>
      <c r="B1068" s="145"/>
      <c r="C1068" s="145"/>
      <c r="D1068" s="888" t="s">
        <v>434</v>
      </c>
      <c r="E1068" s="627"/>
      <c r="F1068" s="133"/>
      <c r="H1068" s="627">
        <v>0</v>
      </c>
      <c r="I1068" s="636"/>
      <c r="J1068" s="627"/>
      <c r="K1068" s="626">
        <v>0</v>
      </c>
      <c r="L1068" s="423">
        <v>1059</v>
      </c>
    </row>
    <row r="1069" spans="1:12">
      <c r="A1069" s="423">
        <v>1060</v>
      </c>
      <c r="B1069" s="145"/>
      <c r="C1069" s="145"/>
      <c r="D1069" s="1012"/>
      <c r="E1069" s="627"/>
      <c r="F1069" s="133"/>
      <c r="H1069" s="627">
        <v>0</v>
      </c>
      <c r="I1069" s="636"/>
      <c r="J1069" s="627"/>
      <c r="K1069" s="626">
        <v>0</v>
      </c>
      <c r="L1069" s="423">
        <v>1060</v>
      </c>
    </row>
    <row r="1070" spans="1:12">
      <c r="A1070" s="423">
        <v>1061</v>
      </c>
      <c r="B1070" s="145"/>
      <c r="C1070" s="145"/>
      <c r="D1070" s="887" t="s">
        <v>575</v>
      </c>
      <c r="E1070" s="627"/>
      <c r="F1070" s="112"/>
      <c r="G1070" s="39"/>
      <c r="H1070" s="627">
        <v>0</v>
      </c>
      <c r="I1070" s="636"/>
      <c r="J1070" s="627"/>
      <c r="K1070" s="626">
        <v>0</v>
      </c>
      <c r="L1070" s="423">
        <v>1061</v>
      </c>
    </row>
    <row r="1071" spans="1:12">
      <c r="A1071" s="423">
        <v>1062</v>
      </c>
      <c r="B1071" s="145"/>
      <c r="C1071" s="145"/>
      <c r="D1071" s="1024"/>
      <c r="E1071" s="627"/>
      <c r="F1071" s="112"/>
      <c r="G1071" s="39"/>
      <c r="H1071" s="627">
        <v>0</v>
      </c>
      <c r="I1071" s="636"/>
      <c r="J1071" s="627"/>
      <c r="K1071" s="626">
        <v>0</v>
      </c>
      <c r="L1071" s="423">
        <v>1062</v>
      </c>
    </row>
    <row r="1072" spans="1:12">
      <c r="A1072" s="423">
        <v>1063</v>
      </c>
      <c r="B1072" s="145"/>
      <c r="C1072" s="145"/>
      <c r="D1072" s="1029" t="s">
        <v>40</v>
      </c>
      <c r="E1072" s="679"/>
      <c r="F1072" s="488">
        <v>0</v>
      </c>
      <c r="G1072" s="55">
        <v>0</v>
      </c>
      <c r="H1072" s="676">
        <v>0</v>
      </c>
      <c r="I1072" s="677">
        <v>0</v>
      </c>
      <c r="J1072" s="676">
        <v>0</v>
      </c>
      <c r="K1072" s="675">
        <v>0</v>
      </c>
      <c r="L1072" s="423">
        <v>1063</v>
      </c>
    </row>
    <row r="1073" spans="1:12" ht="15.6" thickBot="1">
      <c r="A1073" s="423">
        <v>1064</v>
      </c>
      <c r="B1073" s="674"/>
      <c r="C1073" s="674"/>
      <c r="D1073" s="1030" t="s">
        <v>408</v>
      </c>
      <c r="E1073" s="623"/>
      <c r="F1073" s="672">
        <v>4753588</v>
      </c>
      <c r="G1073" s="671"/>
      <c r="H1073" s="687">
        <v>4753588</v>
      </c>
      <c r="I1073" s="546">
        <v>0</v>
      </c>
      <c r="J1073" s="687">
        <v>2579639</v>
      </c>
      <c r="K1073" s="686">
        <v>7333227</v>
      </c>
      <c r="L1073" s="423">
        <v>1064</v>
      </c>
    </row>
    <row r="1074" spans="1:12" ht="15.6" thickTop="1">
      <c r="A1074" s="423">
        <v>1065</v>
      </c>
      <c r="B1074" s="145"/>
      <c r="C1074" s="145"/>
      <c r="D1074" s="891"/>
      <c r="E1074" s="627"/>
      <c r="F1074" s="406"/>
      <c r="H1074" s="627">
        <v>0</v>
      </c>
      <c r="I1074" s="636"/>
      <c r="J1074" s="627"/>
      <c r="K1074" s="626">
        <v>0</v>
      </c>
      <c r="L1074" s="423">
        <v>1065</v>
      </c>
    </row>
    <row r="1075" spans="1:12">
      <c r="A1075" s="423">
        <v>1066</v>
      </c>
      <c r="B1075" s="145" t="s">
        <v>365</v>
      </c>
      <c r="C1075" s="145">
        <v>108</v>
      </c>
      <c r="D1075" s="1012" t="s">
        <v>366</v>
      </c>
      <c r="E1075" s="627">
        <v>112368739</v>
      </c>
      <c r="F1075" s="133"/>
      <c r="H1075" s="627">
        <v>112368739</v>
      </c>
      <c r="I1075" s="636"/>
      <c r="J1075" s="627">
        <v>42030091</v>
      </c>
      <c r="K1075" s="626">
        <v>154398830</v>
      </c>
      <c r="L1075" s="423">
        <v>1066</v>
      </c>
    </row>
    <row r="1076" spans="1:12">
      <c r="A1076" s="423">
        <v>1067</v>
      </c>
      <c r="B1076" s="145"/>
      <c r="C1076" s="145"/>
      <c r="D1076" s="888" t="s">
        <v>434</v>
      </c>
      <c r="E1076" s="627"/>
      <c r="F1076" s="133"/>
      <c r="H1076" s="627">
        <v>0</v>
      </c>
      <c r="I1076" s="636"/>
      <c r="J1076" s="627"/>
      <c r="K1076" s="626">
        <v>0</v>
      </c>
      <c r="L1076" s="423">
        <v>1067</v>
      </c>
    </row>
    <row r="1077" spans="1:12">
      <c r="A1077" s="423">
        <v>1068</v>
      </c>
      <c r="B1077" s="145"/>
      <c r="C1077" s="145"/>
      <c r="D1077" s="888"/>
      <c r="E1077" s="627"/>
      <c r="F1077" s="133"/>
      <c r="H1077" s="627">
        <v>0</v>
      </c>
      <c r="I1077" s="636"/>
      <c r="J1077" s="627"/>
      <c r="K1077" s="626">
        <v>0</v>
      </c>
      <c r="L1077" s="423">
        <v>1068</v>
      </c>
    </row>
    <row r="1078" spans="1:12">
      <c r="A1078" s="423">
        <v>1069</v>
      </c>
      <c r="B1078" s="145"/>
      <c r="C1078" s="145"/>
      <c r="D1078" s="887" t="s">
        <v>575</v>
      </c>
      <c r="E1078" s="627"/>
      <c r="F1078" s="112"/>
      <c r="G1078" s="39"/>
      <c r="H1078" s="627">
        <v>0</v>
      </c>
      <c r="I1078" s="636"/>
      <c r="J1078" s="627"/>
      <c r="K1078" s="626">
        <v>0</v>
      </c>
      <c r="L1078" s="423">
        <v>1069</v>
      </c>
    </row>
    <row r="1079" spans="1:12">
      <c r="A1079" s="423">
        <v>1070</v>
      </c>
      <c r="B1079" s="145"/>
      <c r="C1079" s="145"/>
      <c r="D1079" s="889"/>
      <c r="E1079" s="627"/>
      <c r="F1079" s="112"/>
      <c r="G1079" s="39"/>
      <c r="H1079" s="627">
        <v>0</v>
      </c>
      <c r="I1079" s="636"/>
      <c r="J1079" s="627"/>
      <c r="K1079" s="626">
        <v>0</v>
      </c>
      <c r="L1079" s="423">
        <v>1070</v>
      </c>
    </row>
    <row r="1080" spans="1:12">
      <c r="A1080" s="423">
        <v>1071</v>
      </c>
      <c r="B1080" s="145"/>
      <c r="C1080" s="145"/>
      <c r="D1080" s="1029" t="s">
        <v>40</v>
      </c>
      <c r="E1080" s="679"/>
      <c r="F1080" s="488">
        <v>0</v>
      </c>
      <c r="G1080" s="55">
        <v>0</v>
      </c>
      <c r="H1080" s="676">
        <v>0</v>
      </c>
      <c r="I1080" s="677">
        <v>0</v>
      </c>
      <c r="J1080" s="676">
        <v>0</v>
      </c>
      <c r="K1080" s="675">
        <v>0</v>
      </c>
      <c r="L1080" s="423">
        <v>1071</v>
      </c>
    </row>
    <row r="1081" spans="1:12" ht="15.6" thickBot="1">
      <c r="A1081" s="423">
        <v>1072</v>
      </c>
      <c r="B1081" s="674"/>
      <c r="C1081" s="674"/>
      <c r="D1081" s="1030" t="s">
        <v>961</v>
      </c>
      <c r="E1081" s="623"/>
      <c r="F1081" s="672">
        <v>112368739</v>
      </c>
      <c r="G1081" s="671"/>
      <c r="H1081" s="687">
        <v>112368739</v>
      </c>
      <c r="I1081" s="546">
        <v>0</v>
      </c>
      <c r="J1081" s="687">
        <v>42030091</v>
      </c>
      <c r="K1081" s="686">
        <v>154398830</v>
      </c>
      <c r="L1081" s="423">
        <v>1072</v>
      </c>
    </row>
    <row r="1082" spans="1:12" ht="15.6" thickTop="1">
      <c r="A1082" s="423">
        <v>1073</v>
      </c>
      <c r="B1082" s="145"/>
      <c r="C1082" s="145"/>
      <c r="D1082" s="1027"/>
      <c r="E1082" s="655"/>
      <c r="F1082" s="425"/>
      <c r="G1082" s="26"/>
      <c r="H1082" s="627">
        <v>0</v>
      </c>
      <c r="I1082" s="683"/>
      <c r="J1082" s="655"/>
      <c r="K1082" s="682">
        <v>0</v>
      </c>
      <c r="L1082" s="423">
        <v>1073</v>
      </c>
    </row>
    <row r="1083" spans="1:12">
      <c r="A1083" s="423">
        <v>1074</v>
      </c>
      <c r="B1083" s="145" t="s">
        <v>367</v>
      </c>
      <c r="C1083" s="145">
        <v>109</v>
      </c>
      <c r="D1083" s="1012" t="s">
        <v>368</v>
      </c>
      <c r="E1083" s="627">
        <v>51881400</v>
      </c>
      <c r="F1083" s="636"/>
      <c r="G1083" s="237"/>
      <c r="H1083" s="627">
        <v>51881400</v>
      </c>
      <c r="I1083" s="636"/>
      <c r="J1083" s="627">
        <v>34177093</v>
      </c>
      <c r="K1083" s="626">
        <v>86058493</v>
      </c>
      <c r="L1083" s="423">
        <v>1074</v>
      </c>
    </row>
    <row r="1084" spans="1:12">
      <c r="A1084" s="423">
        <v>1075</v>
      </c>
      <c r="B1084" s="145"/>
      <c r="C1084" s="145"/>
      <c r="D1084" s="888" t="s">
        <v>61</v>
      </c>
      <c r="E1084" s="627"/>
      <c r="F1084" s="406"/>
      <c r="H1084" s="627">
        <v>0</v>
      </c>
      <c r="I1084" s="636"/>
      <c r="J1084" s="627"/>
      <c r="K1084" s="626">
        <v>0</v>
      </c>
      <c r="L1084" s="423">
        <v>1075</v>
      </c>
    </row>
    <row r="1085" spans="1:12">
      <c r="A1085" s="423">
        <v>1076</v>
      </c>
      <c r="B1085" s="145"/>
      <c r="C1085" s="145"/>
      <c r="D1085" s="1012"/>
      <c r="E1085" s="627"/>
      <c r="F1085" s="406"/>
      <c r="H1085" s="627">
        <v>0</v>
      </c>
      <c r="I1085" s="636"/>
      <c r="J1085" s="627"/>
      <c r="K1085" s="626">
        <v>0</v>
      </c>
      <c r="L1085" s="423">
        <v>1076</v>
      </c>
    </row>
    <row r="1086" spans="1:12">
      <c r="A1086" s="423">
        <v>1077</v>
      </c>
      <c r="B1086" s="145"/>
      <c r="C1086" s="145"/>
      <c r="D1086" s="887" t="s">
        <v>75</v>
      </c>
      <c r="E1086" s="627"/>
      <c r="F1086" s="112"/>
      <c r="G1086" s="39"/>
      <c r="H1086" s="627">
        <v>0</v>
      </c>
      <c r="I1086" s="636"/>
      <c r="J1086" s="627"/>
      <c r="K1086" s="626">
        <v>0</v>
      </c>
      <c r="L1086" s="423">
        <v>1077</v>
      </c>
    </row>
    <row r="1087" spans="1:12">
      <c r="A1087" s="423">
        <v>1078</v>
      </c>
      <c r="B1087" s="145"/>
      <c r="C1087" s="145"/>
      <c r="D1087" s="1012"/>
      <c r="E1087" s="627"/>
      <c r="F1087" s="112"/>
      <c r="G1087" s="39"/>
      <c r="H1087" s="627">
        <v>0</v>
      </c>
      <c r="I1087" s="636"/>
      <c r="J1087" s="627"/>
      <c r="K1087" s="626">
        <v>0</v>
      </c>
      <c r="L1087" s="423">
        <v>1078</v>
      </c>
    </row>
    <row r="1088" spans="1:12">
      <c r="A1088" s="423">
        <v>1079</v>
      </c>
      <c r="B1088" s="145"/>
      <c r="C1088" s="145"/>
      <c r="D1088" s="887" t="s">
        <v>63</v>
      </c>
      <c r="E1088" s="627"/>
      <c r="F1088" s="112"/>
      <c r="G1088" s="39"/>
      <c r="H1088" s="627">
        <v>0</v>
      </c>
      <c r="I1088" s="636"/>
      <c r="J1088" s="627"/>
      <c r="K1088" s="626">
        <v>0</v>
      </c>
      <c r="L1088" s="423">
        <v>1079</v>
      </c>
    </row>
    <row r="1089" spans="1:12">
      <c r="A1089" s="423">
        <v>1080</v>
      </c>
      <c r="B1089" s="145"/>
      <c r="C1089" s="145"/>
      <c r="D1089" s="889"/>
      <c r="E1089" s="627"/>
      <c r="F1089" s="112"/>
      <c r="G1089" s="39"/>
      <c r="H1089" s="627">
        <v>0</v>
      </c>
      <c r="I1089" s="636"/>
      <c r="J1089" s="627"/>
      <c r="K1089" s="626">
        <v>0</v>
      </c>
      <c r="L1089" s="423">
        <v>1080</v>
      </c>
    </row>
    <row r="1090" spans="1:12">
      <c r="A1090" s="423">
        <v>1081</v>
      </c>
      <c r="B1090" s="145"/>
      <c r="C1090" s="145"/>
      <c r="D1090" s="891" t="s">
        <v>40</v>
      </c>
      <c r="E1090" s="679"/>
      <c r="F1090" s="488">
        <v>0</v>
      </c>
      <c r="G1090" s="55">
        <v>0</v>
      </c>
      <c r="H1090" s="676">
        <v>0</v>
      </c>
      <c r="I1090" s="677">
        <v>0</v>
      </c>
      <c r="J1090" s="676">
        <v>0</v>
      </c>
      <c r="K1090" s="675">
        <v>0</v>
      </c>
      <c r="L1090" s="423">
        <v>1081</v>
      </c>
    </row>
    <row r="1091" spans="1:12" ht="15.6" thickBot="1">
      <c r="A1091" s="423">
        <v>1082</v>
      </c>
      <c r="B1091" s="674"/>
      <c r="C1091" s="674"/>
      <c r="D1091" s="1030" t="s">
        <v>369</v>
      </c>
      <c r="E1091" s="623"/>
      <c r="F1091" s="672">
        <v>51881400</v>
      </c>
      <c r="G1091" s="671"/>
      <c r="H1091" s="669">
        <v>51881400</v>
      </c>
      <c r="I1091" s="670">
        <v>0</v>
      </c>
      <c r="J1091" s="669">
        <v>34177093</v>
      </c>
      <c r="K1091" s="668">
        <v>86058493</v>
      </c>
      <c r="L1091" s="423">
        <v>1082</v>
      </c>
    </row>
    <row r="1092" spans="1:12" ht="15.6" thickTop="1">
      <c r="A1092" s="423">
        <v>1083</v>
      </c>
      <c r="B1092" s="145"/>
      <c r="C1092" s="145"/>
      <c r="D1092" s="1027"/>
      <c r="E1092" s="655"/>
      <c r="F1092" s="425"/>
      <c r="G1092" s="26"/>
      <c r="H1092" s="627">
        <v>0</v>
      </c>
      <c r="I1092" s="683"/>
      <c r="J1092" s="655"/>
      <c r="K1092" s="682">
        <v>0</v>
      </c>
      <c r="L1092" s="423">
        <v>1083</v>
      </c>
    </row>
    <row r="1093" spans="1:12">
      <c r="A1093" s="423">
        <v>1084</v>
      </c>
      <c r="B1093" s="145" t="s">
        <v>370</v>
      </c>
      <c r="C1093" s="145">
        <v>110</v>
      </c>
      <c r="D1093" s="1012" t="s">
        <v>371</v>
      </c>
      <c r="E1093" s="627">
        <v>1480648</v>
      </c>
      <c r="F1093" s="133"/>
      <c r="H1093" s="627">
        <v>1480648</v>
      </c>
      <c r="I1093" s="636"/>
      <c r="J1093" s="627">
        <v>517508</v>
      </c>
      <c r="K1093" s="626">
        <v>1998156</v>
      </c>
      <c r="L1093" s="423">
        <v>1084</v>
      </c>
    </row>
    <row r="1094" spans="1:12">
      <c r="A1094" s="423">
        <v>1085</v>
      </c>
      <c r="B1094" s="145"/>
      <c r="C1094" s="145"/>
      <c r="D1094" s="888" t="s">
        <v>434</v>
      </c>
      <c r="E1094" s="627"/>
      <c r="F1094" s="133"/>
      <c r="H1094" s="627">
        <v>0</v>
      </c>
      <c r="I1094" s="636"/>
      <c r="J1094" s="627"/>
      <c r="K1094" s="626">
        <v>0</v>
      </c>
      <c r="L1094" s="423">
        <v>1085</v>
      </c>
    </row>
    <row r="1095" spans="1:12">
      <c r="A1095" s="423">
        <v>1086</v>
      </c>
      <c r="B1095" s="145"/>
      <c r="C1095" s="145"/>
      <c r="D1095" s="1012"/>
      <c r="E1095" s="627"/>
      <c r="F1095" s="133"/>
      <c r="H1095" s="627">
        <v>0</v>
      </c>
      <c r="I1095" s="636"/>
      <c r="J1095" s="627"/>
      <c r="K1095" s="626">
        <v>0</v>
      </c>
      <c r="L1095" s="423">
        <v>1086</v>
      </c>
    </row>
    <row r="1096" spans="1:12">
      <c r="A1096" s="423">
        <v>1087</v>
      </c>
      <c r="B1096" s="145"/>
      <c r="C1096" s="145"/>
      <c r="D1096" s="887" t="s">
        <v>575</v>
      </c>
      <c r="E1096" s="627"/>
      <c r="F1096" s="112"/>
      <c r="G1096" s="39"/>
      <c r="H1096" s="627">
        <v>0</v>
      </c>
      <c r="I1096" s="636"/>
      <c r="J1096" s="627"/>
      <c r="K1096" s="626">
        <v>0</v>
      </c>
      <c r="L1096" s="423">
        <v>1087</v>
      </c>
    </row>
    <row r="1097" spans="1:12">
      <c r="A1097" s="423">
        <v>1088</v>
      </c>
      <c r="B1097" s="145"/>
      <c r="C1097" s="145"/>
      <c r="E1097" s="679"/>
      <c r="F1097" s="110"/>
      <c r="G1097" s="57"/>
      <c r="H1097" s="627">
        <v>0</v>
      </c>
      <c r="I1097" s="681"/>
      <c r="J1097" s="679"/>
      <c r="K1097" s="626">
        <v>0</v>
      </c>
      <c r="L1097" s="423">
        <v>1088</v>
      </c>
    </row>
    <row r="1098" spans="1:12">
      <c r="A1098" s="423">
        <v>1089</v>
      </c>
      <c r="B1098" s="145"/>
      <c r="C1098" s="145"/>
      <c r="D1098" s="1029" t="s">
        <v>40</v>
      </c>
      <c r="E1098" s="679"/>
      <c r="F1098" s="488">
        <v>0</v>
      </c>
      <c r="G1098" s="55">
        <v>0</v>
      </c>
      <c r="H1098" s="676">
        <v>0</v>
      </c>
      <c r="I1098" s="677">
        <v>0</v>
      </c>
      <c r="J1098" s="676">
        <v>0</v>
      </c>
      <c r="K1098" s="675">
        <v>0</v>
      </c>
      <c r="L1098" s="423">
        <v>1089</v>
      </c>
    </row>
    <row r="1099" spans="1:12" ht="15.6" thickBot="1">
      <c r="A1099" s="423">
        <v>1090</v>
      </c>
      <c r="B1099" s="674"/>
      <c r="C1099" s="674"/>
      <c r="D1099" s="1030" t="s">
        <v>372</v>
      </c>
      <c r="E1099" s="623"/>
      <c r="F1099" s="672">
        <v>1480648</v>
      </c>
      <c r="G1099" s="671"/>
      <c r="H1099" s="669">
        <v>1480648</v>
      </c>
      <c r="I1099" s="670">
        <v>0</v>
      </c>
      <c r="J1099" s="669">
        <v>517508</v>
      </c>
      <c r="K1099" s="668">
        <v>1998156</v>
      </c>
      <c r="L1099" s="423">
        <v>1090</v>
      </c>
    </row>
    <row r="1100" spans="1:12" ht="15.6" thickTop="1">
      <c r="A1100" s="423">
        <v>1091</v>
      </c>
      <c r="B1100" s="145"/>
      <c r="C1100" s="145"/>
      <c r="D1100" s="1027"/>
      <c r="E1100" s="655"/>
      <c r="F1100" s="425"/>
      <c r="G1100" s="26"/>
      <c r="H1100" s="627">
        <v>0</v>
      </c>
      <c r="I1100" s="683"/>
      <c r="J1100" s="655"/>
      <c r="K1100" s="682">
        <v>0</v>
      </c>
      <c r="L1100" s="423">
        <v>1091</v>
      </c>
    </row>
    <row r="1101" spans="1:12">
      <c r="A1101" s="423">
        <v>1092</v>
      </c>
      <c r="B1101" s="145" t="s">
        <v>373</v>
      </c>
      <c r="C1101" s="145">
        <v>111</v>
      </c>
      <c r="D1101" s="1012" t="s">
        <v>374</v>
      </c>
      <c r="E1101" s="627">
        <v>178897</v>
      </c>
      <c r="F1101" s="133"/>
      <c r="H1101" s="627">
        <v>178897</v>
      </c>
      <c r="I1101" s="636"/>
      <c r="J1101" s="627">
        <v>2534</v>
      </c>
      <c r="K1101" s="626">
        <v>181431</v>
      </c>
      <c r="L1101" s="423">
        <v>1092</v>
      </c>
    </row>
    <row r="1102" spans="1:12">
      <c r="A1102" s="423">
        <v>1093</v>
      </c>
      <c r="B1102" s="145"/>
      <c r="C1102" s="145"/>
      <c r="D1102" s="888" t="s">
        <v>61</v>
      </c>
      <c r="E1102" s="627"/>
      <c r="F1102" s="406"/>
      <c r="H1102" s="627">
        <v>0</v>
      </c>
      <c r="I1102" s="636"/>
      <c r="J1102" s="627"/>
      <c r="K1102" s="626">
        <v>0</v>
      </c>
      <c r="L1102" s="423">
        <v>1093</v>
      </c>
    </row>
    <row r="1103" spans="1:12">
      <c r="A1103" s="423">
        <v>1094</v>
      </c>
      <c r="B1103" s="145"/>
      <c r="C1103" s="145"/>
      <c r="D1103" s="1012"/>
      <c r="E1103" s="627"/>
      <c r="F1103" s="406"/>
      <c r="H1103" s="627">
        <v>0</v>
      </c>
      <c r="I1103" s="636"/>
      <c r="J1103" s="627"/>
      <c r="K1103" s="626">
        <v>0</v>
      </c>
      <c r="L1103" s="423">
        <v>1094</v>
      </c>
    </row>
    <row r="1104" spans="1:12">
      <c r="A1104" s="423">
        <v>1095</v>
      </c>
      <c r="B1104" s="145"/>
      <c r="C1104" s="145"/>
      <c r="D1104" s="888" t="s">
        <v>123</v>
      </c>
      <c r="E1104" s="627"/>
      <c r="F1104" s="406"/>
      <c r="H1104" s="627">
        <v>0</v>
      </c>
      <c r="I1104" s="636"/>
      <c r="J1104" s="627"/>
      <c r="K1104" s="626">
        <v>0</v>
      </c>
      <c r="L1104" s="423">
        <v>1095</v>
      </c>
    </row>
    <row r="1105" spans="1:12">
      <c r="A1105" s="423">
        <v>1096</v>
      </c>
      <c r="B1105" s="145"/>
      <c r="C1105" s="145"/>
      <c r="D1105" s="891"/>
      <c r="E1105" s="679"/>
      <c r="F1105" s="110"/>
      <c r="G1105" s="57"/>
      <c r="H1105" s="627">
        <v>0</v>
      </c>
      <c r="I1105" s="681"/>
      <c r="J1105" s="679"/>
      <c r="K1105" s="626">
        <v>0</v>
      </c>
      <c r="L1105" s="423">
        <v>1096</v>
      </c>
    </row>
    <row r="1106" spans="1:12">
      <c r="A1106" s="423">
        <v>1097</v>
      </c>
      <c r="B1106" s="145"/>
      <c r="C1106" s="145"/>
      <c r="D1106" s="891" t="s">
        <v>40</v>
      </c>
      <c r="E1106" s="679"/>
      <c r="F1106" s="488">
        <v>0</v>
      </c>
      <c r="G1106" s="55">
        <v>0</v>
      </c>
      <c r="H1106" s="676">
        <v>0</v>
      </c>
      <c r="I1106" s="677">
        <v>0</v>
      </c>
      <c r="J1106" s="676">
        <v>0</v>
      </c>
      <c r="K1106" s="675">
        <v>0</v>
      </c>
      <c r="L1106" s="423">
        <v>1097</v>
      </c>
    </row>
    <row r="1107" spans="1:12" ht="15.6" thickBot="1">
      <c r="A1107" s="423">
        <v>1098</v>
      </c>
      <c r="B1107" s="674"/>
      <c r="C1107" s="674"/>
      <c r="D1107" s="1030" t="s">
        <v>375</v>
      </c>
      <c r="E1107" s="623"/>
      <c r="F1107" s="672">
        <v>178897</v>
      </c>
      <c r="G1107" s="671"/>
      <c r="H1107" s="669">
        <v>178897</v>
      </c>
      <c r="I1107" s="670">
        <v>0</v>
      </c>
      <c r="J1107" s="669">
        <v>2534</v>
      </c>
      <c r="K1107" s="668">
        <v>181431</v>
      </c>
      <c r="L1107" s="423">
        <v>1098</v>
      </c>
    </row>
    <row r="1108" spans="1:12" ht="15.6" thickTop="1">
      <c r="A1108" s="423">
        <v>1099</v>
      </c>
      <c r="B1108" s="145"/>
      <c r="C1108" s="145"/>
      <c r="D1108" s="1012"/>
      <c r="E1108" s="627"/>
      <c r="F1108" s="636"/>
      <c r="H1108" s="627"/>
      <c r="I1108" s="636"/>
      <c r="J1108" s="627"/>
      <c r="K1108" s="626"/>
      <c r="L1108" s="423">
        <v>1099</v>
      </c>
    </row>
    <row r="1109" spans="1:12" s="2" customFormat="1" ht="15.6" thickBot="1">
      <c r="A1109" s="423">
        <v>1100</v>
      </c>
      <c r="B1109" s="667"/>
      <c r="C1109" s="667"/>
      <c r="D1109" s="1035"/>
      <c r="E1109" s="664"/>
      <c r="F1109" s="499"/>
      <c r="G1109" s="82"/>
      <c r="H1109" s="664"/>
      <c r="I1109" s="665"/>
      <c r="J1109" s="664"/>
      <c r="K1109" s="663"/>
      <c r="L1109" s="423">
        <v>1100</v>
      </c>
    </row>
    <row r="1110" spans="1:12" s="2" customFormat="1">
      <c r="A1110" s="423">
        <v>1101</v>
      </c>
      <c r="B1110" s="145"/>
      <c r="C1110" s="145"/>
      <c r="D1110" s="1012"/>
      <c r="E1110" s="627"/>
      <c r="F1110" s="842"/>
      <c r="G1110" s="237"/>
      <c r="H1110" s="237"/>
      <c r="I1110" s="237"/>
      <c r="J1110" s="237"/>
      <c r="K1110" s="237"/>
      <c r="L1110" s="423">
        <v>1101</v>
      </c>
    </row>
    <row r="1111" spans="1:12" s="2" customFormat="1" ht="17.399999999999999">
      <c r="A1111" s="423">
        <v>1102</v>
      </c>
      <c r="B1111" s="662" t="s">
        <v>376</v>
      </c>
      <c r="C1111" s="618"/>
      <c r="D1111" s="1012"/>
      <c r="E1111" s="627"/>
      <c r="F1111" s="406"/>
      <c r="G1111" s="6"/>
      <c r="H1111" s="237"/>
      <c r="I1111" s="237"/>
      <c r="J1111" s="237"/>
      <c r="K1111" s="626"/>
      <c r="L1111" s="423">
        <v>1102</v>
      </c>
    </row>
    <row r="1112" spans="1:12">
      <c r="A1112" s="423">
        <v>1103</v>
      </c>
      <c r="B1112" s="145"/>
      <c r="C1112" s="145"/>
      <c r="D1112" s="1012"/>
      <c r="E1112" s="627"/>
      <c r="F1112" s="548"/>
      <c r="G1112" s="95"/>
      <c r="K1112" s="626"/>
      <c r="L1112" s="423">
        <v>1103</v>
      </c>
    </row>
    <row r="1113" spans="1:12" ht="15.6">
      <c r="A1113" s="423">
        <v>1104</v>
      </c>
      <c r="B1113" s="145"/>
      <c r="C1113" s="618" t="s">
        <v>1015</v>
      </c>
      <c r="D1113" s="1012"/>
      <c r="E1113" s="655"/>
      <c r="F1113" s="133"/>
      <c r="G1113" s="59"/>
      <c r="K1113" s="626"/>
      <c r="L1113" s="423">
        <v>1104</v>
      </c>
    </row>
    <row r="1114" spans="1:12" ht="15.6">
      <c r="A1114" s="423">
        <v>1105</v>
      </c>
      <c r="B1114" s="145"/>
      <c r="C1114" s="145"/>
      <c r="D1114" s="1024" t="s">
        <v>963</v>
      </c>
      <c r="E1114" s="655"/>
      <c r="F1114" s="133">
        <v>877698000</v>
      </c>
      <c r="G1114" s="59"/>
      <c r="K1114" s="626"/>
      <c r="L1114" s="423">
        <v>1105</v>
      </c>
    </row>
    <row r="1115" spans="1:12" ht="15.6">
      <c r="A1115" s="423">
        <v>1106</v>
      </c>
      <c r="B1115" s="145"/>
      <c r="C1115" s="145"/>
      <c r="D1115" s="1024" t="s">
        <v>964</v>
      </c>
      <c r="E1115" s="655"/>
      <c r="F1115" s="133">
        <v>325000</v>
      </c>
      <c r="G1115" s="59"/>
      <c r="K1115" s="626"/>
      <c r="L1115" s="423">
        <v>1106</v>
      </c>
    </row>
    <row r="1116" spans="1:12" ht="16.2" thickBot="1">
      <c r="A1116" s="423">
        <v>1107</v>
      </c>
      <c r="B1116" s="145"/>
      <c r="C1116" s="145"/>
      <c r="D1116" s="1024"/>
      <c r="E1116" s="655"/>
      <c r="F1116" s="133"/>
      <c r="G1116" s="59"/>
      <c r="J1116" s="642"/>
      <c r="K1116" s="626"/>
      <c r="L1116" s="423">
        <v>1107</v>
      </c>
    </row>
    <row r="1117" spans="1:12" ht="15.6" thickTop="1">
      <c r="A1117" s="423">
        <v>1108</v>
      </c>
      <c r="B1117" s="145"/>
      <c r="C1117" s="145"/>
      <c r="D1117" s="1012" t="s">
        <v>882</v>
      </c>
      <c r="E1117" s="655"/>
      <c r="F1117" s="245">
        <v>878023000</v>
      </c>
      <c r="G1117" s="661"/>
      <c r="J1117" s="129"/>
      <c r="K1117" s="626"/>
      <c r="L1117" s="423">
        <v>1108</v>
      </c>
    </row>
    <row r="1118" spans="1:12">
      <c r="A1118" s="423">
        <v>1109</v>
      </c>
      <c r="B1118" s="145"/>
      <c r="C1118" s="145"/>
      <c r="D1118" s="1012"/>
      <c r="E1118" s="655"/>
      <c r="F1118" s="133"/>
      <c r="G1118" s="661"/>
      <c r="J1118" s="129"/>
      <c r="K1118" s="626"/>
      <c r="L1118" s="423">
        <v>1109</v>
      </c>
    </row>
    <row r="1119" spans="1:12">
      <c r="A1119" s="423">
        <v>1110</v>
      </c>
      <c r="B1119" s="145"/>
      <c r="C1119" s="145"/>
      <c r="D1119" s="1024" t="s">
        <v>965</v>
      </c>
      <c r="E1119" s="655"/>
      <c r="F1119" s="132">
        <v>-861235000</v>
      </c>
      <c r="G1119" s="661"/>
      <c r="J1119" s="129"/>
      <c r="K1119" s="626"/>
      <c r="L1119" s="423">
        <v>1110</v>
      </c>
    </row>
    <row r="1120" spans="1:12">
      <c r="A1120" s="423">
        <v>1111</v>
      </c>
      <c r="B1120" s="145"/>
      <c r="C1120" s="145"/>
      <c r="D1120" s="1012"/>
      <c r="E1120" s="655"/>
      <c r="F1120" s="133"/>
      <c r="G1120" s="28"/>
      <c r="K1120" s="626"/>
      <c r="L1120" s="423">
        <v>1111</v>
      </c>
    </row>
    <row r="1121" spans="1:12" ht="16.2" thickBot="1">
      <c r="A1121" s="423">
        <v>1112</v>
      </c>
      <c r="B1121" s="145"/>
      <c r="C1121" s="145"/>
      <c r="D1121" s="1012" t="s">
        <v>377</v>
      </c>
      <c r="E1121" s="655"/>
      <c r="F1121" s="550">
        <v>16788000</v>
      </c>
      <c r="G1121" s="113"/>
      <c r="K1121" s="626"/>
      <c r="L1121" s="423">
        <v>1112</v>
      </c>
    </row>
    <row r="1122" spans="1:12" ht="16.2" thickTop="1">
      <c r="A1122" s="423">
        <v>1113</v>
      </c>
      <c r="B1122" s="145"/>
      <c r="C1122" s="145"/>
      <c r="D1122" s="1012"/>
      <c r="E1122" s="655"/>
      <c r="F1122" s="133"/>
      <c r="G1122" s="59"/>
      <c r="K1122" s="626"/>
      <c r="L1122" s="423">
        <v>1113</v>
      </c>
    </row>
    <row r="1123" spans="1:12">
      <c r="A1123" s="423">
        <v>1114</v>
      </c>
      <c r="B1123" s="618"/>
      <c r="C1123" s="618"/>
      <c r="E1123" s="627"/>
      <c r="F1123" s="133"/>
      <c r="G1123" s="28"/>
      <c r="K1123" s="626"/>
      <c r="L1123" s="423">
        <v>1114</v>
      </c>
    </row>
    <row r="1124" spans="1:12" s="646" customFormat="1">
      <c r="A1124" s="423">
        <v>1115</v>
      </c>
      <c r="B1124" s="618" t="s">
        <v>381</v>
      </c>
      <c r="C1124" s="618"/>
      <c r="D1124" s="1029"/>
      <c r="E1124" s="627"/>
      <c r="F1124" s="133"/>
      <c r="G1124" s="28"/>
      <c r="H1124" s="237"/>
      <c r="I1124" s="237"/>
      <c r="J1124" s="237"/>
      <c r="K1124" s="626"/>
      <c r="L1124" s="423">
        <v>1115</v>
      </c>
    </row>
    <row r="1125" spans="1:12" s="646" customFormat="1">
      <c r="A1125" s="423">
        <v>1116</v>
      </c>
      <c r="B1125" s="618"/>
      <c r="C1125" s="618"/>
      <c r="D1125" s="1029" t="s">
        <v>392</v>
      </c>
      <c r="E1125" s="627"/>
      <c r="F1125" s="133">
        <v>861235000</v>
      </c>
      <c r="G1125" s="28"/>
      <c r="H1125" s="237"/>
      <c r="I1125" s="237"/>
      <c r="J1125" s="237"/>
      <c r="K1125" s="626"/>
      <c r="L1125" s="423">
        <v>1116</v>
      </c>
    </row>
    <row r="1126" spans="1:12" s="646" customFormat="1" ht="15.6" thickBot="1">
      <c r="A1126" s="423">
        <v>1117</v>
      </c>
      <c r="B1126" s="618"/>
      <c r="C1126" s="618"/>
      <c r="D1126" s="1029" t="s">
        <v>393</v>
      </c>
      <c r="E1126" s="627"/>
      <c r="F1126" s="652">
        <v>0</v>
      </c>
      <c r="G1126" s="28"/>
      <c r="H1126" s="237"/>
      <c r="I1126" s="237"/>
      <c r="J1126" s="237"/>
      <c r="K1126" s="626"/>
      <c r="L1126" s="423">
        <v>1117</v>
      </c>
    </row>
    <row r="1127" spans="1:12" s="646" customFormat="1" ht="15.6" thickTop="1">
      <c r="A1127" s="423">
        <v>1118</v>
      </c>
      <c r="B1127" s="618"/>
      <c r="C1127" s="618"/>
      <c r="D1127" s="1029" t="s">
        <v>391</v>
      </c>
      <c r="E1127" s="627"/>
      <c r="F1127" s="133">
        <v>861235000</v>
      </c>
      <c r="G1127" s="28"/>
      <c r="H1127" s="237"/>
      <c r="I1127" s="237"/>
      <c r="J1127" s="237"/>
      <c r="K1127" s="626"/>
      <c r="L1127" s="423">
        <v>1118</v>
      </c>
    </row>
    <row r="1128" spans="1:12" s="646" customFormat="1" ht="15.6" thickBot="1">
      <c r="A1128" s="423">
        <v>1119</v>
      </c>
      <c r="B1128" s="618"/>
      <c r="C1128" s="618"/>
      <c r="D1128" s="1029"/>
      <c r="E1128" s="627"/>
      <c r="F1128" s="133"/>
      <c r="G1128" s="28"/>
      <c r="H1128" s="237"/>
      <c r="I1128" s="237"/>
      <c r="J1128" s="237"/>
      <c r="K1128" s="626"/>
      <c r="L1128" s="423">
        <v>1119</v>
      </c>
    </row>
    <row r="1129" spans="1:12" s="646" customFormat="1">
      <c r="A1129" s="423">
        <v>1120</v>
      </c>
      <c r="B1129" s="651"/>
      <c r="C1129" s="651"/>
      <c r="D1129" s="1036"/>
      <c r="E1129" s="650"/>
      <c r="F1129" s="553"/>
      <c r="G1129" s="101"/>
      <c r="H1129" s="649"/>
      <c r="I1129" s="649"/>
      <c r="J1129" s="649"/>
      <c r="K1129" s="648"/>
      <c r="L1129" s="423">
        <v>1120</v>
      </c>
    </row>
    <row r="1130" spans="1:12" s="646" customFormat="1" ht="17.399999999999999">
      <c r="A1130" s="423">
        <v>1121</v>
      </c>
      <c r="B1130" s="647" t="s">
        <v>1016</v>
      </c>
      <c r="C1130" s="645"/>
      <c r="D1130" s="1029"/>
      <c r="E1130" s="627"/>
      <c r="F1130" s="408"/>
      <c r="G1130" s="87"/>
      <c r="H1130" s="629"/>
      <c r="I1130" s="629"/>
      <c r="J1130" s="629"/>
      <c r="K1130" s="628"/>
      <c r="L1130" s="423">
        <v>1121</v>
      </c>
    </row>
    <row r="1131" spans="1:12" s="646" customFormat="1" ht="15.6">
      <c r="A1131" s="423">
        <v>1122</v>
      </c>
      <c r="B1131" s="645"/>
      <c r="C1131" s="645"/>
      <c r="D1131" s="1029"/>
      <c r="E1131" s="627"/>
      <c r="F1131" s="408"/>
      <c r="G1131" s="87"/>
      <c r="H1131" s="629"/>
      <c r="I1131" s="629"/>
      <c r="J1131" s="629"/>
      <c r="K1131" s="628"/>
      <c r="L1131" s="423">
        <v>1122</v>
      </c>
    </row>
    <row r="1132" spans="1:12" s="646" customFormat="1">
      <c r="A1132" s="423">
        <v>1123</v>
      </c>
      <c r="C1132" s="618" t="s">
        <v>1015</v>
      </c>
      <c r="D1132" s="1012"/>
      <c r="E1132" s="627"/>
      <c r="F1132" s="133"/>
      <c r="G1132" s="28"/>
      <c r="H1132" s="629"/>
      <c r="I1132" s="629"/>
      <c r="J1132" s="629"/>
      <c r="K1132" s="628"/>
      <c r="L1132" s="423">
        <v>1123</v>
      </c>
    </row>
    <row r="1133" spans="1:12" s="646" customFormat="1">
      <c r="A1133" s="423">
        <v>1124</v>
      </c>
      <c r="B1133" s="645"/>
      <c r="C1133" s="645"/>
      <c r="D1133" s="891" t="s">
        <v>412</v>
      </c>
      <c r="E1133" s="627"/>
      <c r="F1133" s="112">
        <v>500000000</v>
      </c>
      <c r="G1133" s="39"/>
      <c r="H1133" s="629"/>
      <c r="I1133" s="629"/>
      <c r="J1133" s="629"/>
      <c r="K1133" s="628"/>
      <c r="L1133" s="423">
        <v>1124</v>
      </c>
    </row>
    <row r="1134" spans="1:12" s="646" customFormat="1">
      <c r="A1134" s="423">
        <v>1125</v>
      </c>
      <c r="B1134" s="645"/>
      <c r="C1134" s="645"/>
      <c r="D1134" s="891" t="s">
        <v>413</v>
      </c>
      <c r="E1134" s="627"/>
      <c r="F1134" s="112">
        <v>3000000</v>
      </c>
      <c r="G1134" s="39"/>
      <c r="H1134" s="629"/>
      <c r="I1134" s="629"/>
      <c r="J1134" s="629"/>
      <c r="K1134" s="628"/>
      <c r="L1134" s="423">
        <v>1125</v>
      </c>
    </row>
    <row r="1135" spans="1:12" s="646" customFormat="1">
      <c r="A1135" s="423">
        <v>1126</v>
      </c>
      <c r="B1135" s="645"/>
      <c r="C1135" s="645"/>
      <c r="D1135" s="891"/>
      <c r="E1135" s="627"/>
      <c r="F1135" s="112"/>
      <c r="G1135" s="89"/>
      <c r="H1135" s="629"/>
      <c r="I1135" s="629"/>
      <c r="J1135" s="629"/>
      <c r="K1135" s="628"/>
      <c r="L1135" s="423">
        <v>1126</v>
      </c>
    </row>
    <row r="1136" spans="1:12" s="646" customFormat="1">
      <c r="A1136" s="423">
        <v>1127</v>
      </c>
      <c r="B1136" s="645"/>
      <c r="C1136" s="645"/>
      <c r="D1136" s="891" t="s">
        <v>388</v>
      </c>
      <c r="E1136" s="627"/>
      <c r="F1136" s="112">
        <v>503000000</v>
      </c>
      <c r="K1136" s="628"/>
      <c r="L1136" s="423">
        <v>1127</v>
      </c>
    </row>
    <row r="1137" spans="1:12" s="646" customFormat="1" ht="15.6">
      <c r="A1137" s="423">
        <v>1128</v>
      </c>
      <c r="B1137" s="645"/>
      <c r="C1137" s="645"/>
      <c r="D1137" s="891"/>
      <c r="E1137" s="627"/>
      <c r="F1137" s="112"/>
      <c r="G1137" s="143"/>
      <c r="H1137" s="141"/>
      <c r="I1137" s="141"/>
      <c r="J1137" s="141"/>
      <c r="K1137" s="628"/>
      <c r="L1137" s="423">
        <v>1128</v>
      </c>
    </row>
    <row r="1138" spans="1:12" s="646" customFormat="1">
      <c r="A1138" s="423">
        <v>1129</v>
      </c>
      <c r="B1138" s="645"/>
      <c r="C1138" s="645"/>
      <c r="D1138" s="891" t="s">
        <v>385</v>
      </c>
      <c r="E1138" s="627"/>
      <c r="F1138" s="112">
        <v>20000000</v>
      </c>
      <c r="G1138" s="141"/>
      <c r="H1138" s="141"/>
      <c r="I1138" s="141"/>
      <c r="J1138" s="141"/>
      <c r="K1138" s="628"/>
      <c r="L1138" s="423">
        <v>1129</v>
      </c>
    </row>
    <row r="1139" spans="1:12" s="646" customFormat="1">
      <c r="A1139" s="423">
        <v>1130</v>
      </c>
      <c r="B1139" s="645"/>
      <c r="C1139" s="645"/>
      <c r="D1139" s="891"/>
      <c r="E1139" s="627"/>
      <c r="F1139" s="112"/>
      <c r="H1139" s="141"/>
      <c r="I1139" s="141"/>
      <c r="J1139" s="19"/>
      <c r="K1139" s="628"/>
      <c r="L1139" s="423">
        <v>1130</v>
      </c>
    </row>
    <row r="1140" spans="1:12" s="646" customFormat="1" ht="15.6" thickBot="1">
      <c r="A1140" s="423">
        <v>1131</v>
      </c>
      <c r="B1140" s="645"/>
      <c r="C1140" s="645"/>
      <c r="D1140" s="891" t="s">
        <v>382</v>
      </c>
      <c r="E1140" s="627"/>
      <c r="F1140" s="550">
        <v>523000000</v>
      </c>
      <c r="G1140" s="141"/>
      <c r="H1140" s="141"/>
      <c r="I1140" s="141"/>
      <c r="J1140" s="19"/>
      <c r="K1140" s="628"/>
      <c r="L1140" s="423">
        <v>1131</v>
      </c>
    </row>
    <row r="1141" spans="1:12" s="646" customFormat="1" ht="15.6" thickTop="1">
      <c r="A1141" s="423">
        <v>1132</v>
      </c>
      <c r="B1141" s="645"/>
      <c r="C1141" s="645"/>
      <c r="D1141" s="891"/>
      <c r="E1141" s="627"/>
      <c r="F1141" s="133"/>
      <c r="G1141" s="97"/>
      <c r="H1141" s="629"/>
      <c r="I1141" s="629"/>
      <c r="J1141" s="629"/>
      <c r="K1141" s="628"/>
      <c r="L1141" s="423">
        <v>1132</v>
      </c>
    </row>
    <row r="1142" spans="1:12">
      <c r="A1142" s="423">
        <v>1133</v>
      </c>
      <c r="B1142" s="141"/>
      <c r="C1142" s="645" t="s">
        <v>378</v>
      </c>
      <c r="D1142" s="891"/>
      <c r="E1142" s="627"/>
      <c r="F1142" s="133"/>
      <c r="G1142" s="97"/>
      <c r="H1142" s="629"/>
      <c r="I1142" s="629"/>
      <c r="J1142" s="629"/>
      <c r="K1142" s="628"/>
      <c r="L1142" s="423">
        <v>1133</v>
      </c>
    </row>
    <row r="1143" spans="1:12">
      <c r="A1143" s="423">
        <v>1134</v>
      </c>
      <c r="B1143" s="141"/>
      <c r="C1143" s="230" t="s">
        <v>915</v>
      </c>
      <c r="D1143" s="999"/>
      <c r="E1143" s="627"/>
      <c r="F1143" s="133"/>
      <c r="G1143" s="97"/>
      <c r="H1143" s="638"/>
      <c r="I1143" s="638"/>
      <c r="J1143" s="638"/>
      <c r="K1143" s="628"/>
      <c r="L1143" s="423">
        <v>1134</v>
      </c>
    </row>
    <row r="1144" spans="1:12" ht="15.6">
      <c r="A1144" s="423">
        <v>1135</v>
      </c>
      <c r="B1144" s="633"/>
      <c r="C1144" s="1000"/>
      <c r="D1144" s="557" t="s">
        <v>916</v>
      </c>
      <c r="E1144" s="631"/>
      <c r="F1144" s="1004">
        <v>240102429</v>
      </c>
      <c r="G1144" s="113"/>
      <c r="H1144" s="136"/>
      <c r="I1144" s="136"/>
      <c r="J1144" s="136"/>
      <c r="K1144" s="643"/>
      <c r="L1144" s="423">
        <v>1135</v>
      </c>
    </row>
    <row r="1145" spans="1:12">
      <c r="A1145" s="423">
        <v>1136</v>
      </c>
      <c r="B1145" s="633"/>
      <c r="C1145" s="1000"/>
      <c r="D1145" s="557" t="s">
        <v>917</v>
      </c>
      <c r="E1145" s="631"/>
      <c r="F1145" s="1004">
        <v>14557008</v>
      </c>
      <c r="G1145" s="254"/>
      <c r="H1145" s="130"/>
      <c r="J1145" s="130"/>
      <c r="K1145" s="120"/>
      <c r="L1145" s="423">
        <v>1136</v>
      </c>
    </row>
    <row r="1146" spans="1:12">
      <c r="A1146" s="423">
        <v>1137</v>
      </c>
      <c r="B1146" s="633"/>
      <c r="C1146" s="1000"/>
      <c r="D1146" s="557" t="s">
        <v>918</v>
      </c>
      <c r="E1146" s="631"/>
      <c r="F1146" s="1004">
        <v>61809959</v>
      </c>
      <c r="G1146" s="254"/>
      <c r="H1146" s="130"/>
      <c r="I1146" s="130"/>
      <c r="J1146" s="130"/>
      <c r="K1146" s="255"/>
      <c r="L1146" s="423">
        <v>1137</v>
      </c>
    </row>
    <row r="1147" spans="1:12">
      <c r="A1147" s="423">
        <v>1138</v>
      </c>
      <c r="B1147" s="633"/>
      <c r="C1147" s="1000"/>
      <c r="D1147" s="557" t="s">
        <v>919</v>
      </c>
      <c r="E1147" s="631"/>
      <c r="F1147" s="1004">
        <v>51100000</v>
      </c>
      <c r="G1147" s="237"/>
      <c r="H1147" s="18"/>
      <c r="I1147" s="18"/>
      <c r="J1147" s="18"/>
      <c r="K1147" s="257"/>
      <c r="L1147" s="423">
        <v>1138</v>
      </c>
    </row>
    <row r="1148" spans="1:12">
      <c r="A1148" s="423">
        <v>1139</v>
      </c>
      <c r="B1148" s="633"/>
      <c r="C1148" s="1000"/>
      <c r="D1148" s="557" t="s">
        <v>920</v>
      </c>
      <c r="E1148" s="631"/>
      <c r="F1148" s="1004">
        <v>20000000</v>
      </c>
      <c r="G1148" s="237"/>
      <c r="H1148" s="18"/>
      <c r="I1148" s="18"/>
      <c r="J1148" s="18"/>
      <c r="K1148" s="257"/>
      <c r="L1148" s="423">
        <v>1139</v>
      </c>
    </row>
    <row r="1149" spans="1:12" ht="15.6">
      <c r="A1149" s="423">
        <v>1140</v>
      </c>
      <c r="B1149" s="633"/>
      <c r="C1149" s="1000"/>
      <c r="D1149" s="557" t="s">
        <v>1017</v>
      </c>
      <c r="E1149" s="631"/>
      <c r="F1149" s="1004">
        <v>10000000</v>
      </c>
      <c r="G1149" s="642"/>
      <c r="K1149" s="120"/>
      <c r="L1149" s="423">
        <v>1140</v>
      </c>
    </row>
    <row r="1150" spans="1:12" ht="15.6">
      <c r="A1150" s="423">
        <v>1141</v>
      </c>
      <c r="B1150" s="633"/>
      <c r="C1150" s="1000"/>
      <c r="D1150" s="557" t="s">
        <v>922</v>
      </c>
      <c r="E1150" s="631"/>
      <c r="F1150" s="1004">
        <v>2631129</v>
      </c>
      <c r="G1150" s="642"/>
      <c r="K1150" s="120"/>
      <c r="L1150" s="423">
        <v>1141</v>
      </c>
    </row>
    <row r="1151" spans="1:12" ht="15.6">
      <c r="A1151" s="423">
        <v>1142</v>
      </c>
      <c r="B1151" s="633"/>
      <c r="C1151" s="1000"/>
      <c r="D1151" s="557" t="s">
        <v>1018</v>
      </c>
      <c r="E1151" s="631"/>
      <c r="F1151" s="1004">
        <v>50000</v>
      </c>
      <c r="G1151" s="642"/>
      <c r="K1151" s="120"/>
      <c r="L1151" s="423">
        <v>1142</v>
      </c>
    </row>
    <row r="1152" spans="1:12" ht="15.6">
      <c r="A1152" s="423">
        <v>1143</v>
      </c>
      <c r="B1152" s="633"/>
      <c r="C1152" s="1000"/>
      <c r="D1152" s="557" t="s">
        <v>1019</v>
      </c>
      <c r="E1152" s="631"/>
      <c r="F1152" s="1004">
        <v>17000000</v>
      </c>
      <c r="G1152" s="642"/>
      <c r="K1152" s="120"/>
      <c r="L1152" s="423">
        <v>1143</v>
      </c>
    </row>
    <row r="1153" spans="1:12" ht="15.6">
      <c r="A1153" s="423">
        <v>1144</v>
      </c>
      <c r="B1153" s="633"/>
      <c r="C1153" s="1000"/>
      <c r="D1153" s="557" t="s">
        <v>439</v>
      </c>
      <c r="E1153" s="631"/>
      <c r="F1153" s="1004">
        <v>2500000</v>
      </c>
      <c r="G1153" s="642"/>
      <c r="K1153" s="120"/>
      <c r="L1153" s="423">
        <v>1144</v>
      </c>
    </row>
    <row r="1154" spans="1:12" ht="15.6">
      <c r="A1154" s="423">
        <v>1145</v>
      </c>
      <c r="B1154" s="633"/>
      <c r="C1154" s="1000"/>
      <c r="D1154" s="557" t="s">
        <v>1020</v>
      </c>
      <c r="E1154" s="631"/>
      <c r="F1154" s="1004">
        <v>236195</v>
      </c>
      <c r="G1154" s="642"/>
      <c r="K1154" s="120"/>
      <c r="L1154" s="423">
        <v>1145</v>
      </c>
    </row>
    <row r="1155" spans="1:12" ht="15.6">
      <c r="A1155" s="423">
        <v>1146</v>
      </c>
      <c r="B1155" s="633"/>
      <c r="C1155" s="1000"/>
      <c r="D1155" s="557" t="s">
        <v>1021</v>
      </c>
      <c r="E1155" s="631"/>
      <c r="F1155" s="1004">
        <v>8000000</v>
      </c>
      <c r="G1155" s="642"/>
      <c r="K1155" s="120"/>
      <c r="L1155" s="423">
        <v>1146</v>
      </c>
    </row>
    <row r="1156" spans="1:12" ht="15.6">
      <c r="A1156" s="423">
        <v>1147</v>
      </c>
      <c r="B1156" s="633"/>
      <c r="C1156" s="1000"/>
      <c r="D1156" s="557" t="s">
        <v>1022</v>
      </c>
      <c r="E1156" s="631"/>
      <c r="F1156" s="1004">
        <v>10000000</v>
      </c>
      <c r="G1156" s="642"/>
      <c r="K1156" s="120"/>
      <c r="L1156" s="423">
        <v>1147</v>
      </c>
    </row>
    <row r="1157" spans="1:12" ht="15.6">
      <c r="A1157" s="423">
        <v>1148</v>
      </c>
      <c r="B1157" s="633"/>
      <c r="C1157" s="1000"/>
      <c r="D1157" s="557" t="s">
        <v>1023</v>
      </c>
      <c r="E1157" s="631"/>
      <c r="F1157" s="1004">
        <v>12500000</v>
      </c>
      <c r="G1157" s="642"/>
      <c r="K1157" s="120"/>
      <c r="L1157" s="423">
        <v>1148</v>
      </c>
    </row>
    <row r="1158" spans="1:12" ht="15.6">
      <c r="A1158" s="423">
        <v>1149</v>
      </c>
      <c r="B1158" s="633"/>
      <c r="C1158" s="1000"/>
      <c r="D1158" s="557" t="s">
        <v>1007</v>
      </c>
      <c r="E1158" s="631"/>
      <c r="F1158" s="1004">
        <v>20000000</v>
      </c>
      <c r="G1158" s="642"/>
      <c r="K1158" s="120"/>
      <c r="L1158" s="423">
        <v>1149</v>
      </c>
    </row>
    <row r="1159" spans="1:12" ht="15.6">
      <c r="A1159" s="423">
        <v>1150</v>
      </c>
      <c r="B1159" s="633"/>
      <c r="C1159" s="1000"/>
      <c r="D1159" s="557" t="s">
        <v>926</v>
      </c>
      <c r="E1159" s="631"/>
      <c r="F1159" s="1004">
        <v>19363280</v>
      </c>
      <c r="G1159" s="642"/>
      <c r="K1159" s="120"/>
      <c r="L1159" s="423">
        <v>1150</v>
      </c>
    </row>
    <row r="1160" spans="1:12" ht="15.6">
      <c r="A1160" s="423">
        <v>1151</v>
      </c>
      <c r="B1160" s="633"/>
      <c r="C1160" s="1000"/>
      <c r="D1160" s="557" t="s">
        <v>1008</v>
      </c>
      <c r="E1160" s="631"/>
      <c r="F1160" s="1004">
        <v>250000</v>
      </c>
      <c r="G1160" s="642"/>
      <c r="K1160" s="120"/>
      <c r="L1160" s="423">
        <v>1151</v>
      </c>
    </row>
    <row r="1161" spans="1:12">
      <c r="A1161" s="423">
        <v>1152</v>
      </c>
      <c r="B1161" s="633"/>
      <c r="C1161" s="1000"/>
      <c r="D1161" s="1001" t="s">
        <v>384</v>
      </c>
      <c r="E1161" s="631"/>
      <c r="F1161" s="1005">
        <v>490100000</v>
      </c>
      <c r="G1161" s="141"/>
      <c r="H1161" s="141"/>
      <c r="I1161" s="141"/>
      <c r="J1161" s="141"/>
      <c r="K1161" s="121"/>
      <c r="L1161" s="423">
        <v>1152</v>
      </c>
    </row>
    <row r="1162" spans="1:12">
      <c r="A1162" s="423">
        <v>1153</v>
      </c>
      <c r="B1162" s="633"/>
      <c r="C1162" s="1000"/>
      <c r="D1162" s="1001"/>
      <c r="E1162" s="631"/>
      <c r="F1162" s="112"/>
      <c r="G1162" s="237"/>
      <c r="K1162" s="626"/>
      <c r="L1162" s="423">
        <v>1153</v>
      </c>
    </row>
    <row r="1163" spans="1:12">
      <c r="A1163" s="423">
        <v>1154</v>
      </c>
      <c r="B1163" s="633"/>
      <c r="C1163" s="1002" t="s">
        <v>385</v>
      </c>
      <c r="D1163" s="1003"/>
      <c r="E1163" s="631"/>
      <c r="F1163" s="133"/>
      <c r="G1163" s="618"/>
      <c r="H1163" s="618"/>
      <c r="I1163" s="618"/>
      <c r="K1163" s="369"/>
      <c r="L1163" s="423">
        <v>1154</v>
      </c>
    </row>
    <row r="1164" spans="1:12">
      <c r="A1164" s="423">
        <v>1155</v>
      </c>
      <c r="B1164" s="633"/>
      <c r="C1164" s="1000"/>
      <c r="D1164" s="557" t="s">
        <v>1024</v>
      </c>
      <c r="E1164" s="631"/>
      <c r="F1164" s="1006">
        <v>11000000</v>
      </c>
      <c r="G1164" s="618"/>
      <c r="H1164" s="618"/>
      <c r="I1164" s="618"/>
      <c r="K1164" s="121"/>
      <c r="L1164" s="423">
        <v>1155</v>
      </c>
    </row>
    <row r="1165" spans="1:12">
      <c r="A1165" s="423">
        <v>1156</v>
      </c>
      <c r="B1165" s="633"/>
      <c r="C1165" s="1000"/>
      <c r="D1165" s="557" t="s">
        <v>924</v>
      </c>
      <c r="E1165" s="631"/>
      <c r="F1165" s="1006">
        <v>6072473</v>
      </c>
      <c r="G1165" s="97"/>
      <c r="H1165" s="638"/>
      <c r="I1165" s="638"/>
      <c r="J1165" s="141"/>
      <c r="K1165" s="121"/>
      <c r="L1165" s="423">
        <v>1156</v>
      </c>
    </row>
    <row r="1166" spans="1:12">
      <c r="A1166" s="423">
        <v>1157</v>
      </c>
      <c r="B1166" s="633"/>
      <c r="C1166" s="1000"/>
      <c r="D1166" s="557" t="s">
        <v>1025</v>
      </c>
      <c r="E1166" s="631"/>
      <c r="F1166" s="1006">
        <v>377526</v>
      </c>
      <c r="G1166" s="254"/>
      <c r="H1166" s="130"/>
      <c r="J1166" s="141"/>
      <c r="K1166" s="121"/>
      <c r="L1166" s="423">
        <v>1157</v>
      </c>
    </row>
    <row r="1167" spans="1:12">
      <c r="A1167" s="423">
        <v>1158</v>
      </c>
      <c r="B1167" s="633"/>
      <c r="C1167" s="1000"/>
      <c r="D1167" s="557" t="s">
        <v>1026</v>
      </c>
      <c r="E1167" s="631"/>
      <c r="F1167" s="1006">
        <v>1500000</v>
      </c>
      <c r="G1167" s="254"/>
      <c r="H1167" s="130"/>
      <c r="J1167" s="141"/>
      <c r="K1167" s="121"/>
      <c r="L1167" s="423">
        <v>1158</v>
      </c>
    </row>
    <row r="1168" spans="1:12">
      <c r="A1168" s="423">
        <v>1159</v>
      </c>
      <c r="B1168" s="633"/>
      <c r="C1168" s="1000"/>
      <c r="D1168" s="557" t="s">
        <v>1018</v>
      </c>
      <c r="E1168" s="631"/>
      <c r="F1168" s="1006">
        <v>50000</v>
      </c>
      <c r="G1168" s="237"/>
      <c r="H1168" s="18"/>
      <c r="I1168" s="18"/>
      <c r="K1168" s="628"/>
      <c r="L1168" s="423">
        <v>1159</v>
      </c>
    </row>
    <row r="1169" spans="1:12">
      <c r="A1169" s="423">
        <v>1160</v>
      </c>
      <c r="B1169" s="633"/>
      <c r="C1169" s="1000"/>
      <c r="D1169" s="557" t="s">
        <v>1027</v>
      </c>
      <c r="E1169" s="631"/>
      <c r="F1169" s="1007" t="s">
        <v>931</v>
      </c>
      <c r="G1169" s="237"/>
      <c r="K1169" s="628"/>
      <c r="L1169" s="423">
        <v>1160</v>
      </c>
    </row>
    <row r="1170" spans="1:12">
      <c r="A1170" s="423">
        <v>1161</v>
      </c>
      <c r="B1170" s="633"/>
      <c r="C1170" s="1000"/>
      <c r="D1170" s="557" t="s">
        <v>1028</v>
      </c>
      <c r="E1170" s="631"/>
      <c r="F1170" s="1008">
        <v>1</v>
      </c>
      <c r="G1170" s="237"/>
      <c r="K1170" s="628"/>
      <c r="L1170" s="423">
        <v>1161</v>
      </c>
    </row>
    <row r="1171" spans="1:12">
      <c r="A1171" s="423">
        <v>1162</v>
      </c>
      <c r="B1171" s="633"/>
      <c r="C1171" s="633"/>
      <c r="D1171" s="1037" t="s">
        <v>384</v>
      </c>
      <c r="E1171" s="631"/>
      <c r="F1171" s="555">
        <v>19000000</v>
      </c>
      <c r="G1171" s="141"/>
      <c r="H1171" s="141"/>
      <c r="I1171" s="141"/>
      <c r="J1171" s="141"/>
      <c r="K1171" s="628"/>
      <c r="L1171" s="423">
        <v>1162</v>
      </c>
    </row>
    <row r="1172" spans="1:12">
      <c r="A1172" s="423">
        <v>1163</v>
      </c>
      <c r="B1172" s="633"/>
      <c r="C1172" s="633"/>
      <c r="D1172" s="891"/>
      <c r="E1172" s="631"/>
      <c r="F1172" s="112"/>
      <c r="G1172" s="141"/>
      <c r="H1172" s="141"/>
      <c r="I1172" s="141"/>
      <c r="J1172" s="141"/>
      <c r="K1172" s="628"/>
      <c r="L1172" s="423">
        <v>1163</v>
      </c>
    </row>
    <row r="1173" spans="1:12" ht="15.6" thickBot="1">
      <c r="A1173" s="423">
        <v>1164</v>
      </c>
      <c r="D1173" s="1029" t="s">
        <v>386</v>
      </c>
      <c r="E1173" s="627"/>
      <c r="F1173" s="550">
        <v>509100000</v>
      </c>
      <c r="G1173" s="28"/>
      <c r="H1173" s="629"/>
      <c r="I1173" s="629"/>
      <c r="J1173" s="629"/>
      <c r="K1173" s="628"/>
      <c r="L1173" s="423">
        <v>1164</v>
      </c>
    </row>
    <row r="1174" spans="1:12" ht="15.6" thickTop="1">
      <c r="A1174" s="423">
        <v>1165</v>
      </c>
      <c r="E1174" s="627"/>
      <c r="F1174" s="133"/>
      <c r="G1174" s="28"/>
      <c r="H1174" s="629"/>
      <c r="I1174" s="629"/>
      <c r="J1174" s="629"/>
      <c r="K1174" s="628"/>
      <c r="L1174" s="423">
        <v>1165</v>
      </c>
    </row>
    <row r="1175" spans="1:12">
      <c r="A1175" s="423">
        <v>1166</v>
      </c>
      <c r="B1175" s="141"/>
      <c r="C1175" s="618" t="s">
        <v>380</v>
      </c>
      <c r="E1175" s="627"/>
      <c r="F1175" s="133">
        <v>13900000</v>
      </c>
      <c r="G1175" s="237"/>
      <c r="K1175" s="626"/>
      <c r="L1175" s="423">
        <v>1166</v>
      </c>
    </row>
    <row r="1176" spans="1:12" ht="15.6" thickBot="1">
      <c r="A1176" s="423">
        <v>1167</v>
      </c>
      <c r="B1176" s="625"/>
      <c r="C1176" s="625"/>
      <c r="D1176" s="1038"/>
      <c r="E1176" s="623"/>
      <c r="F1176" s="621"/>
      <c r="G1176" s="620"/>
      <c r="H1176" s="620"/>
      <c r="I1176" s="620"/>
      <c r="J1176" s="620"/>
      <c r="K1176" s="619"/>
      <c r="L1176" s="423">
        <v>1167</v>
      </c>
    </row>
    <row r="1177" spans="1:12" ht="15.6" thickTop="1">
      <c r="A1177" s="423"/>
      <c r="B1177" s="618"/>
      <c r="C1177" s="618"/>
      <c r="F1177" s="28"/>
      <c r="G1177" s="28"/>
    </row>
  </sheetData>
  <autoFilter ref="A81:L1176" xr:uid="{EDF0337D-3CBE-459B-B215-B3A2F3057FD6}"/>
  <mergeCells count="3">
    <mergeCell ref="B67:D67"/>
    <mergeCell ref="F1:K3"/>
    <mergeCell ref="F4:H4"/>
  </mergeCells>
  <phoneticPr fontId="25" type="noConversion"/>
  <printOptions horizontalCentered="1" gridLines="1"/>
  <pageMargins left="0.2" right="0.2" top="0.3" bottom="0.46" header="0" footer="0.27"/>
  <pageSetup scale="10" fitToHeight="0" orientation="landscape" r:id="rId1"/>
  <headerFooter alignWithMargins="0">
    <oddHeader>&amp;F</oddHeader>
    <oddFooter>&amp;LPrint Date and Time: &amp;D  &amp;T&amp;R&amp;11&amp;P/&amp;N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36F58-D2A0-40CC-97E9-3D901AF2D89B}">
  <sheetPr codeName="Sheet3">
    <tabColor rgb="FF00B050"/>
    <pageSetUpPr fitToPage="1"/>
  </sheetPr>
  <dimension ref="A1:BH1864"/>
  <sheetViews>
    <sheetView showZeros="0" showOutlineSymbols="0" zoomScale="75" zoomScaleNormal="75" workbookViewId="0">
      <pane xSplit="5" ySplit="9" topLeftCell="AB10" activePane="bottomRight" state="frozen"/>
      <selection activeCell="F6" sqref="F6"/>
      <selection pane="topRight" activeCell="F6" sqref="F6"/>
      <selection pane="bottomLeft" activeCell="F6" sqref="F6"/>
      <selection pane="bottomRight" activeCell="AB5" sqref="AB1:AI1048576"/>
    </sheetView>
  </sheetViews>
  <sheetFormatPr defaultColWidth="11.6328125" defaultRowHeight="15"/>
  <cols>
    <col min="1" max="1" width="6.90625" style="144" customWidth="1"/>
    <col min="2" max="3" width="5.08984375" style="423" customWidth="1"/>
    <col min="4" max="4" width="47.08984375" style="141" customWidth="1"/>
    <col min="5" max="5" width="13.453125" style="237" bestFit="1" customWidth="1"/>
    <col min="6" max="6" width="15.36328125" style="6" hidden="1" customWidth="1"/>
    <col min="7" max="7" width="14.54296875" style="6" hidden="1" customWidth="1"/>
    <col min="8" max="8" width="13.36328125" style="237" hidden="1" customWidth="1"/>
    <col min="9" max="9" width="15.08984375" style="237" hidden="1" customWidth="1"/>
    <col min="10" max="11" width="15.36328125" style="237" hidden="1" customWidth="1"/>
    <col min="12" max="12" width="17" style="237" hidden="1" customWidth="1"/>
    <col min="13" max="13" width="15.36328125" style="6" hidden="1" customWidth="1"/>
    <col min="14" max="14" width="14.54296875" style="6" hidden="1" customWidth="1"/>
    <col min="15" max="15" width="13.36328125" style="237" hidden="1" customWidth="1"/>
    <col min="16" max="16" width="15.08984375" style="237" hidden="1" customWidth="1"/>
    <col min="17" max="18" width="15.36328125" style="237" hidden="1" customWidth="1"/>
    <col min="19" max="19" width="17" style="237" hidden="1" customWidth="1"/>
    <col min="20" max="20" width="14.36328125" style="6" hidden="1" customWidth="1"/>
    <col min="21" max="21" width="14.6328125" style="6" hidden="1" customWidth="1"/>
    <col min="22" max="22" width="11.90625" style="237" hidden="1" customWidth="1"/>
    <col min="23" max="23" width="14" style="237" hidden="1" customWidth="1"/>
    <col min="24" max="24" width="13" style="237" hidden="1" customWidth="1"/>
    <col min="25" max="25" width="13.54296875" style="237" hidden="1" customWidth="1"/>
    <col min="26" max="27" width="15.08984375" style="237" hidden="1" customWidth="1"/>
    <col min="28" max="28" width="14.36328125" style="6" bestFit="1" customWidth="1"/>
    <col min="29" max="29" width="14.6328125" style="6" bestFit="1" customWidth="1"/>
    <col min="30" max="30" width="12.453125" style="237" bestFit="1" customWidth="1"/>
    <col min="31" max="31" width="14" style="237" bestFit="1" customWidth="1"/>
    <col min="32" max="32" width="13" style="237" bestFit="1" customWidth="1"/>
    <col min="33" max="33" width="15.36328125" style="237" bestFit="1" customWidth="1"/>
    <col min="34" max="35" width="15.08984375" style="237" bestFit="1" customWidth="1"/>
    <col min="36" max="36" width="5.90625" style="141" customWidth="1"/>
    <col min="37" max="16384" width="11.6328125" style="141"/>
  </cols>
  <sheetData>
    <row r="1" spans="1:36" ht="15.6">
      <c r="A1" s="854">
        <f ca="1">TODAY()</f>
        <v>44739</v>
      </c>
      <c r="B1" s="853"/>
      <c r="C1" s="853"/>
      <c r="D1" s="852"/>
      <c r="E1" s="650"/>
      <c r="F1" s="968" t="s">
        <v>414</v>
      </c>
      <c r="G1" s="969"/>
      <c r="H1" s="969"/>
      <c r="I1" s="969"/>
      <c r="J1" s="969"/>
      <c r="K1" s="969"/>
      <c r="L1" s="970"/>
      <c r="M1" s="977" t="s">
        <v>427</v>
      </c>
      <c r="N1" s="978"/>
      <c r="O1" s="978"/>
      <c r="P1" s="978"/>
      <c r="Q1" s="978"/>
      <c r="R1" s="978"/>
      <c r="S1" s="979"/>
      <c r="T1" s="954" t="s">
        <v>437</v>
      </c>
      <c r="U1" s="954"/>
      <c r="V1" s="954"/>
      <c r="W1" s="954"/>
      <c r="X1" s="954"/>
      <c r="Y1" s="954"/>
      <c r="Z1" s="954"/>
      <c r="AA1" s="955"/>
      <c r="AB1" s="962" t="s">
        <v>969</v>
      </c>
      <c r="AC1" s="962"/>
      <c r="AD1" s="962"/>
      <c r="AE1" s="962"/>
      <c r="AF1" s="962"/>
      <c r="AG1" s="962"/>
      <c r="AH1" s="962"/>
      <c r="AI1" s="983"/>
    </row>
    <row r="2" spans="1:36">
      <c r="A2" s="851"/>
      <c r="D2" s="145" t="s">
        <v>0</v>
      </c>
      <c r="E2" s="824"/>
      <c r="F2" s="971"/>
      <c r="G2" s="972"/>
      <c r="H2" s="972"/>
      <c r="I2" s="972"/>
      <c r="J2" s="972"/>
      <c r="K2" s="972"/>
      <c r="L2" s="973"/>
      <c r="M2" s="980"/>
      <c r="N2" s="981"/>
      <c r="O2" s="981"/>
      <c r="P2" s="981"/>
      <c r="Q2" s="981"/>
      <c r="R2" s="981"/>
      <c r="S2" s="982"/>
      <c r="T2" s="967"/>
      <c r="U2" s="967"/>
      <c r="V2" s="967"/>
      <c r="W2" s="967"/>
      <c r="X2" s="967"/>
      <c r="Y2" s="967"/>
      <c r="Z2" s="967"/>
      <c r="AA2" s="956"/>
      <c r="AB2" s="963"/>
      <c r="AC2" s="963"/>
      <c r="AD2" s="963"/>
      <c r="AE2" s="963"/>
      <c r="AF2" s="963"/>
      <c r="AG2" s="963"/>
      <c r="AH2" s="963"/>
      <c r="AI2" s="984"/>
    </row>
    <row r="3" spans="1:36" ht="15.6" thickBot="1">
      <c r="A3" s="850"/>
      <c r="B3" s="849"/>
      <c r="C3" s="849"/>
      <c r="D3" s="145" t="s">
        <v>442</v>
      </c>
      <c r="E3" s="824"/>
      <c r="F3" s="974"/>
      <c r="G3" s="975"/>
      <c r="H3" s="975"/>
      <c r="I3" s="975"/>
      <c r="J3" s="975"/>
      <c r="K3" s="975"/>
      <c r="L3" s="976"/>
      <c r="M3" s="980"/>
      <c r="N3" s="981"/>
      <c r="O3" s="981"/>
      <c r="P3" s="981"/>
      <c r="Q3" s="981"/>
      <c r="R3" s="981"/>
      <c r="S3" s="982"/>
      <c r="T3" s="957"/>
      <c r="U3" s="957"/>
      <c r="V3" s="957"/>
      <c r="W3" s="957"/>
      <c r="X3" s="957"/>
      <c r="Y3" s="957"/>
      <c r="Z3" s="957"/>
      <c r="AA3" s="958"/>
      <c r="AB3" s="964"/>
      <c r="AC3" s="964"/>
      <c r="AD3" s="964"/>
      <c r="AE3" s="964"/>
      <c r="AF3" s="964"/>
      <c r="AG3" s="964"/>
      <c r="AH3" s="964"/>
      <c r="AI3" s="985"/>
    </row>
    <row r="4" spans="1:36" ht="16.2" thickBot="1">
      <c r="A4" s="846"/>
      <c r="D4" s="145" t="s">
        <v>440</v>
      </c>
      <c r="E4" s="627"/>
      <c r="F4" s="938" t="s">
        <v>1</v>
      </c>
      <c r="G4" s="938"/>
      <c r="H4" s="938"/>
      <c r="I4" s="938"/>
      <c r="J4" s="848" t="s">
        <v>2</v>
      </c>
      <c r="K4" s="848" t="s">
        <v>3</v>
      </c>
      <c r="L4" s="848" t="s">
        <v>4</v>
      </c>
      <c r="M4" s="938" t="s">
        <v>1</v>
      </c>
      <c r="N4" s="938"/>
      <c r="O4" s="938"/>
      <c r="P4" s="938"/>
      <c r="Q4" s="848" t="s">
        <v>2</v>
      </c>
      <c r="R4" s="848" t="s">
        <v>3</v>
      </c>
      <c r="S4" s="848" t="s">
        <v>4</v>
      </c>
      <c r="T4" s="959" t="s">
        <v>1</v>
      </c>
      <c r="U4" s="938"/>
      <c r="V4" s="938"/>
      <c r="W4" s="938"/>
      <c r="X4" s="986" t="s">
        <v>2</v>
      </c>
      <c r="Y4" s="986"/>
      <c r="Z4" s="848" t="s">
        <v>3</v>
      </c>
      <c r="AA4" s="847" t="s">
        <v>4</v>
      </c>
      <c r="AB4" s="959" t="s">
        <v>1</v>
      </c>
      <c r="AC4" s="938"/>
      <c r="AD4" s="938"/>
      <c r="AE4" s="938"/>
      <c r="AF4" s="960" t="s">
        <v>2</v>
      </c>
      <c r="AG4" s="961"/>
      <c r="AH4" s="848" t="s">
        <v>3</v>
      </c>
      <c r="AI4" s="847" t="s">
        <v>4</v>
      </c>
    </row>
    <row r="5" spans="1:36" ht="15.6">
      <c r="A5" s="846"/>
      <c r="D5" s="845" t="s">
        <v>943</v>
      </c>
      <c r="E5" s="844"/>
      <c r="F5" s="842"/>
      <c r="G5" s="649"/>
      <c r="H5" s="843" t="s">
        <v>476</v>
      </c>
      <c r="I5" s="650"/>
      <c r="J5" s="650"/>
      <c r="K5" s="650"/>
      <c r="L5" s="650"/>
      <c r="M5" s="649"/>
      <c r="N5" s="649"/>
      <c r="O5" s="843" t="s">
        <v>476</v>
      </c>
      <c r="P5" s="650"/>
      <c r="Q5" s="650"/>
      <c r="R5" s="650"/>
      <c r="S5" s="650"/>
      <c r="T5" s="649"/>
      <c r="U5" s="649"/>
      <c r="V5" s="843" t="s">
        <v>476</v>
      </c>
      <c r="W5" s="650"/>
      <c r="X5" s="842"/>
      <c r="Y5" s="648"/>
      <c r="Z5" s="650"/>
      <c r="AA5" s="650"/>
      <c r="AB5" s="649"/>
      <c r="AC5" s="649"/>
      <c r="AD5" s="843" t="s">
        <v>476</v>
      </c>
      <c r="AE5" s="650"/>
      <c r="AF5" s="842"/>
      <c r="AG5" s="649"/>
      <c r="AH5" s="650"/>
      <c r="AI5" s="650"/>
      <c r="AJ5" s="423"/>
    </row>
    <row r="6" spans="1:36" ht="15.6">
      <c r="A6" s="839"/>
      <c r="B6" s="841"/>
      <c r="C6" s="840"/>
      <c r="D6" s="145"/>
      <c r="E6" s="421"/>
      <c r="F6" s="826"/>
      <c r="G6" s="145"/>
      <c r="H6" s="825" t="s">
        <v>5</v>
      </c>
      <c r="I6" s="824"/>
      <c r="J6" s="824"/>
      <c r="K6" s="824"/>
      <c r="L6" s="824"/>
      <c r="M6" s="145"/>
      <c r="N6" s="145"/>
      <c r="O6" s="825" t="s">
        <v>5</v>
      </c>
      <c r="P6" s="824"/>
      <c r="Q6" s="824"/>
      <c r="R6" s="824"/>
      <c r="S6" s="824"/>
      <c r="T6" s="145"/>
      <c r="U6" s="145"/>
      <c r="V6" s="825" t="s">
        <v>5</v>
      </c>
      <c r="W6" s="824"/>
      <c r="X6" s="826"/>
      <c r="Y6" s="825" t="s">
        <v>669</v>
      </c>
      <c r="Z6" s="824"/>
      <c r="AA6" s="824"/>
      <c r="AB6" s="145"/>
      <c r="AC6" s="145"/>
      <c r="AD6" s="825" t="s">
        <v>5</v>
      </c>
      <c r="AE6" s="824"/>
      <c r="AF6" s="826"/>
      <c r="AG6" s="378" t="s">
        <v>669</v>
      </c>
      <c r="AH6" s="824"/>
      <c r="AI6" s="824"/>
      <c r="AJ6" s="423"/>
    </row>
    <row r="7" spans="1:36">
      <c r="A7" s="839"/>
      <c r="B7" s="145"/>
      <c r="C7" s="145"/>
      <c r="D7" s="145"/>
      <c r="E7" s="824" t="s">
        <v>441</v>
      </c>
      <c r="F7" s="826" t="s">
        <v>7</v>
      </c>
      <c r="G7" s="145"/>
      <c r="H7" s="825" t="s">
        <v>8</v>
      </c>
      <c r="I7" s="824"/>
      <c r="J7" s="824"/>
      <c r="K7" s="824"/>
      <c r="L7" s="824"/>
      <c r="M7" s="145" t="s">
        <v>7</v>
      </c>
      <c r="N7" s="145"/>
      <c r="O7" s="825" t="s">
        <v>8</v>
      </c>
      <c r="P7" s="824"/>
      <c r="Q7" s="824"/>
      <c r="R7" s="824"/>
      <c r="S7" s="824"/>
      <c r="T7" s="145" t="s">
        <v>7</v>
      </c>
      <c r="U7" s="145"/>
      <c r="V7" s="825" t="s">
        <v>8</v>
      </c>
      <c r="W7" s="824"/>
      <c r="X7" s="826"/>
      <c r="Y7" s="825" t="s">
        <v>670</v>
      </c>
      <c r="Z7" s="824"/>
      <c r="AA7" s="824"/>
      <c r="AB7" s="145" t="s">
        <v>7</v>
      </c>
      <c r="AC7" s="145" t="s">
        <v>11</v>
      </c>
      <c r="AD7" s="825" t="s">
        <v>8</v>
      </c>
      <c r="AE7" s="824"/>
      <c r="AF7" s="826"/>
      <c r="AG7" s="378" t="s">
        <v>670</v>
      </c>
      <c r="AH7" s="824"/>
      <c r="AI7" s="824"/>
      <c r="AJ7" s="423"/>
    </row>
    <row r="8" spans="1:36">
      <c r="A8" s="839"/>
      <c r="B8" s="145"/>
      <c r="C8" s="145"/>
      <c r="D8" s="145"/>
      <c r="E8" s="824" t="s">
        <v>9</v>
      </c>
      <c r="F8" s="826" t="s">
        <v>10</v>
      </c>
      <c r="G8" s="145" t="s">
        <v>11</v>
      </c>
      <c r="H8" s="825" t="s">
        <v>12</v>
      </c>
      <c r="I8" s="824" t="s">
        <v>4</v>
      </c>
      <c r="J8" s="824" t="s">
        <v>2</v>
      </c>
      <c r="K8" s="824" t="s">
        <v>3</v>
      </c>
      <c r="L8" s="824" t="s">
        <v>4</v>
      </c>
      <c r="M8" s="145" t="s">
        <v>10</v>
      </c>
      <c r="N8" s="145" t="s">
        <v>11</v>
      </c>
      <c r="O8" s="825" t="s">
        <v>12</v>
      </c>
      <c r="P8" s="824" t="s">
        <v>4</v>
      </c>
      <c r="Q8" s="824" t="s">
        <v>2</v>
      </c>
      <c r="R8" s="824" t="s">
        <v>3</v>
      </c>
      <c r="S8" s="824" t="s">
        <v>4</v>
      </c>
      <c r="T8" s="145" t="s">
        <v>10</v>
      </c>
      <c r="U8" s="145" t="s">
        <v>11</v>
      </c>
      <c r="V8" s="825" t="s">
        <v>12</v>
      </c>
      <c r="W8" s="824" t="s">
        <v>4</v>
      </c>
      <c r="X8" s="826" t="s">
        <v>2</v>
      </c>
      <c r="Y8" s="825" t="s">
        <v>16</v>
      </c>
      <c r="Z8" s="824" t="s">
        <v>3</v>
      </c>
      <c r="AA8" s="824" t="s">
        <v>4</v>
      </c>
      <c r="AB8" s="145" t="s">
        <v>10</v>
      </c>
      <c r="AC8" s="28" t="s">
        <v>967</v>
      </c>
      <c r="AD8" s="825" t="s">
        <v>12</v>
      </c>
      <c r="AE8" s="824" t="s">
        <v>4</v>
      </c>
      <c r="AF8" s="826" t="s">
        <v>2</v>
      </c>
      <c r="AG8" s="378" t="s">
        <v>16</v>
      </c>
      <c r="AH8" s="824" t="s">
        <v>3</v>
      </c>
      <c r="AI8" s="824" t="s">
        <v>4</v>
      </c>
      <c r="AJ8" s="423"/>
    </row>
    <row r="9" spans="1:36" ht="15.6" thickBot="1">
      <c r="A9" s="838" t="s">
        <v>13</v>
      </c>
      <c r="B9" s="145"/>
      <c r="C9" s="145"/>
      <c r="D9" s="237"/>
      <c r="E9" s="835" t="s">
        <v>14</v>
      </c>
      <c r="F9" s="826" t="s">
        <v>474</v>
      </c>
      <c r="G9" s="145" t="s">
        <v>475</v>
      </c>
      <c r="H9" s="825" t="s">
        <v>671</v>
      </c>
      <c r="I9" s="824" t="s">
        <v>15</v>
      </c>
      <c r="J9" s="824" t="s">
        <v>16</v>
      </c>
      <c r="K9" s="824" t="s">
        <v>16</v>
      </c>
      <c r="L9" s="824" t="s">
        <v>16</v>
      </c>
      <c r="M9" s="837" t="s">
        <v>442</v>
      </c>
      <c r="N9" s="750" t="s">
        <v>672</v>
      </c>
      <c r="O9" s="836" t="s">
        <v>474</v>
      </c>
      <c r="P9" s="835" t="s">
        <v>15</v>
      </c>
      <c r="Q9" s="835" t="s">
        <v>16</v>
      </c>
      <c r="R9" s="835" t="s">
        <v>16</v>
      </c>
      <c r="S9" s="835" t="s">
        <v>16</v>
      </c>
      <c r="T9" s="145" t="s">
        <v>442</v>
      </c>
      <c r="U9" s="145" t="s">
        <v>672</v>
      </c>
      <c r="V9" s="825"/>
      <c r="W9" s="824" t="s">
        <v>15</v>
      </c>
      <c r="X9" s="826" t="s">
        <v>16</v>
      </c>
      <c r="Y9" s="825" t="s">
        <v>673</v>
      </c>
      <c r="Z9" s="824" t="s">
        <v>16</v>
      </c>
      <c r="AA9" s="824" t="s">
        <v>16</v>
      </c>
      <c r="AB9" s="145" t="s">
        <v>442</v>
      </c>
      <c r="AC9" s="145" t="s">
        <v>672</v>
      </c>
      <c r="AD9" s="825"/>
      <c r="AE9" s="824" t="s">
        <v>15</v>
      </c>
      <c r="AF9" s="826" t="s">
        <v>16</v>
      </c>
      <c r="AG9" s="879" t="s">
        <v>986</v>
      </c>
      <c r="AH9" s="824" t="s">
        <v>16</v>
      </c>
      <c r="AI9" s="824" t="s">
        <v>16</v>
      </c>
      <c r="AJ9" s="423" t="s">
        <v>13</v>
      </c>
    </row>
    <row r="10" spans="1:36" ht="15.6" thickTop="1">
      <c r="A10" s="834">
        <f t="shared" ref="A10:A75" si="0">ROW()-9</f>
        <v>1</v>
      </c>
      <c r="B10" s="763" t="s">
        <v>477</v>
      </c>
      <c r="C10" s="763"/>
      <c r="D10" s="759"/>
      <c r="E10" s="762"/>
      <c r="F10" s="405"/>
      <c r="G10" s="357"/>
      <c r="H10" s="759"/>
      <c r="I10" s="762"/>
      <c r="J10" s="762"/>
      <c r="K10" s="762"/>
      <c r="L10" s="760"/>
      <c r="M10" s="406"/>
      <c r="O10" s="626"/>
      <c r="P10" s="627"/>
      <c r="Q10" s="627"/>
      <c r="R10" s="627"/>
      <c r="T10" s="405"/>
      <c r="U10" s="357"/>
      <c r="V10" s="759"/>
      <c r="W10" s="762"/>
      <c r="X10" s="761"/>
      <c r="Y10" s="759"/>
      <c r="Z10" s="762"/>
      <c r="AA10" s="762"/>
      <c r="AB10" s="405"/>
      <c r="AC10" s="357"/>
      <c r="AD10" s="759"/>
      <c r="AE10" s="762"/>
      <c r="AF10" s="761"/>
      <c r="AG10" s="760"/>
      <c r="AH10" s="762"/>
      <c r="AI10" s="762"/>
      <c r="AJ10" s="834">
        <f t="shared" ref="AJ10:AJ41" si="1">A10</f>
        <v>1</v>
      </c>
    </row>
    <row r="11" spans="1:36">
      <c r="A11" s="423">
        <f t="shared" si="0"/>
        <v>2</v>
      </c>
      <c r="B11" s="145"/>
      <c r="C11" s="145"/>
      <c r="D11" s="626"/>
      <c r="E11" s="627"/>
      <c r="F11" s="406"/>
      <c r="H11" s="626"/>
      <c r="I11" s="627">
        <f t="shared" ref="I11:I23" si="2">SUM(F11:H11)</f>
        <v>0</v>
      </c>
      <c r="J11" s="627"/>
      <c r="K11" s="627"/>
      <c r="L11" s="237">
        <f>SUM(I11:K11)</f>
        <v>0</v>
      </c>
      <c r="M11" s="406"/>
      <c r="O11" s="626"/>
      <c r="P11" s="627">
        <f t="shared" ref="P11:P23" si="3">SUM(M11:O11)</f>
        <v>0</v>
      </c>
      <c r="Q11" s="627"/>
      <c r="R11" s="627"/>
      <c r="S11" s="237">
        <f>SUM(P11:R11)</f>
        <v>0</v>
      </c>
      <c r="T11" s="406"/>
      <c r="V11" s="626"/>
      <c r="W11" s="627">
        <f t="shared" ref="W11:W34" si="4">SUM(T11:V11)</f>
        <v>0</v>
      </c>
      <c r="X11" s="636"/>
      <c r="Y11" s="626"/>
      <c r="Z11" s="627"/>
      <c r="AA11" s="627">
        <f>SUM(W11:Z11)</f>
        <v>0</v>
      </c>
      <c r="AB11" s="406"/>
      <c r="AD11" s="626"/>
      <c r="AE11" s="627">
        <f t="shared" ref="AE11:AE34" si="5">SUM(AB11:AD11)</f>
        <v>0</v>
      </c>
      <c r="AF11" s="636"/>
      <c r="AG11" s="857"/>
      <c r="AH11" s="627"/>
      <c r="AI11" s="627">
        <f>SUM(AE11:AH11)</f>
        <v>0</v>
      </c>
      <c r="AJ11" s="423">
        <f t="shared" si="1"/>
        <v>2</v>
      </c>
    </row>
    <row r="12" spans="1:36">
      <c r="A12" s="423">
        <f t="shared" si="0"/>
        <v>3</v>
      </c>
      <c r="B12" s="145"/>
      <c r="C12" s="145"/>
      <c r="D12" s="626" t="s">
        <v>478</v>
      </c>
      <c r="E12" s="627"/>
      <c r="F12" s="636">
        <v>10229087000</v>
      </c>
      <c r="H12" s="626"/>
      <c r="I12" s="627">
        <f t="shared" si="2"/>
        <v>10229087000</v>
      </c>
      <c r="J12" s="627"/>
      <c r="K12" s="627"/>
      <c r="L12" s="237">
        <f>SUM(I12:K12)</f>
        <v>10229087000</v>
      </c>
      <c r="M12" s="636">
        <v>10254087000</v>
      </c>
      <c r="N12" s="237"/>
      <c r="O12" s="626"/>
      <c r="P12" s="627">
        <f t="shared" si="3"/>
        <v>10254087000</v>
      </c>
      <c r="Q12" s="627"/>
      <c r="R12" s="627"/>
      <c r="S12" s="237">
        <f>SUM(P12:R12)</f>
        <v>10254087000</v>
      </c>
      <c r="T12" s="636">
        <v>10254087000</v>
      </c>
      <c r="V12" s="626"/>
      <c r="W12" s="627">
        <f t="shared" si="4"/>
        <v>10254087000</v>
      </c>
      <c r="X12" s="636"/>
      <c r="Y12" s="626"/>
      <c r="Z12" s="627"/>
      <c r="AA12" s="627">
        <f>SUM(W12:Z12)</f>
        <v>10254087000</v>
      </c>
      <c r="AB12" s="636"/>
      <c r="AD12" s="626"/>
      <c r="AE12" s="627">
        <f t="shared" si="5"/>
        <v>0</v>
      </c>
      <c r="AF12" s="636"/>
      <c r="AG12" s="857"/>
      <c r="AH12" s="627"/>
      <c r="AI12" s="627">
        <f>SUM(AE12:AH12)</f>
        <v>0</v>
      </c>
      <c r="AJ12" s="423">
        <f t="shared" si="1"/>
        <v>3</v>
      </c>
    </row>
    <row r="13" spans="1:36">
      <c r="A13" s="423">
        <f t="shared" si="0"/>
        <v>4</v>
      </c>
      <c r="B13" s="145"/>
      <c r="C13" s="145"/>
      <c r="D13" s="626" t="s">
        <v>968</v>
      </c>
      <c r="E13" s="627"/>
      <c r="F13" s="636"/>
      <c r="H13" s="626"/>
      <c r="I13" s="627">
        <f t="shared" si="2"/>
        <v>0</v>
      </c>
      <c r="J13" s="627"/>
      <c r="K13" s="627"/>
      <c r="L13" s="237">
        <f>SUM(I13:K13)</f>
        <v>0</v>
      </c>
      <c r="M13" s="636"/>
      <c r="N13" s="237"/>
      <c r="O13" s="626"/>
      <c r="P13" s="627">
        <f t="shared" si="3"/>
        <v>0</v>
      </c>
      <c r="Q13" s="627"/>
      <c r="R13" s="627"/>
      <c r="S13" s="237">
        <f>SUM(P13:R13)</f>
        <v>0</v>
      </c>
      <c r="T13" s="636"/>
      <c r="V13" s="626"/>
      <c r="W13" s="627">
        <f t="shared" si="4"/>
        <v>0</v>
      </c>
      <c r="X13" s="636"/>
      <c r="Y13" s="626"/>
      <c r="Z13" s="627"/>
      <c r="AA13" s="627">
        <f>SUM(W13:Z13)</f>
        <v>0</v>
      </c>
      <c r="AB13" s="636">
        <v>9500103000</v>
      </c>
      <c r="AD13" s="626"/>
      <c r="AE13" s="627">
        <f t="shared" si="5"/>
        <v>9500103000</v>
      </c>
      <c r="AF13" s="636"/>
      <c r="AG13" s="857"/>
      <c r="AH13" s="627"/>
      <c r="AI13" s="627">
        <f>SUM(AE13:AH13)</f>
        <v>9500103000</v>
      </c>
      <c r="AJ13" s="423">
        <f t="shared" si="1"/>
        <v>4</v>
      </c>
    </row>
    <row r="14" spans="1:36" ht="15.6">
      <c r="A14" s="423">
        <f t="shared" si="0"/>
        <v>5</v>
      </c>
      <c r="B14" s="145"/>
      <c r="C14" s="145"/>
      <c r="D14" s="827" t="s">
        <v>479</v>
      </c>
      <c r="E14" s="627"/>
      <c r="F14" s="636">
        <v>-629405136</v>
      </c>
      <c r="H14" s="626"/>
      <c r="I14" s="627">
        <f t="shared" si="2"/>
        <v>-629405136</v>
      </c>
      <c r="J14" s="627"/>
      <c r="K14" s="627"/>
      <c r="L14" s="237">
        <f>SUM(I14:K14)</f>
        <v>-629405136</v>
      </c>
      <c r="M14" s="636">
        <v>-629405136</v>
      </c>
      <c r="N14" s="237"/>
      <c r="O14" s="626"/>
      <c r="P14" s="627">
        <f t="shared" si="3"/>
        <v>-629405136</v>
      </c>
      <c r="Q14" s="627"/>
      <c r="R14" s="627"/>
      <c r="S14" s="237">
        <f>SUM(P14:R14)</f>
        <v>-629405136</v>
      </c>
      <c r="T14" s="636">
        <v>-629405136</v>
      </c>
      <c r="V14" s="626"/>
      <c r="W14" s="627">
        <f t="shared" si="4"/>
        <v>-629405136</v>
      </c>
      <c r="X14" s="636"/>
      <c r="Y14" s="626"/>
      <c r="Z14" s="627"/>
      <c r="AA14" s="627">
        <f>SUM(W14:Z14)</f>
        <v>-629405136</v>
      </c>
      <c r="AB14" s="636">
        <v>-629405136</v>
      </c>
      <c r="AD14" s="626"/>
      <c r="AE14" s="627">
        <f t="shared" si="5"/>
        <v>-629405136</v>
      </c>
      <c r="AF14" s="636"/>
      <c r="AG14" s="857"/>
      <c r="AH14" s="627"/>
      <c r="AI14" s="627">
        <f>SUM(AE14:AH14)</f>
        <v>-629405136</v>
      </c>
      <c r="AJ14" s="423">
        <f t="shared" si="1"/>
        <v>5</v>
      </c>
    </row>
    <row r="15" spans="1:36" ht="15.6">
      <c r="A15" s="423">
        <f t="shared" si="0"/>
        <v>6</v>
      </c>
      <c r="B15" s="145"/>
      <c r="C15" s="145"/>
      <c r="D15" s="827"/>
      <c r="E15" s="692"/>
      <c r="F15" s="409">
        <v>0</v>
      </c>
      <c r="G15" s="16"/>
      <c r="H15" s="793"/>
      <c r="I15" s="692">
        <f t="shared" si="2"/>
        <v>0</v>
      </c>
      <c r="J15" s="692"/>
      <c r="K15" s="692"/>
      <c r="L15" s="640">
        <f>SUM(I15:K15)</f>
        <v>0</v>
      </c>
      <c r="M15" s="409">
        <v>0</v>
      </c>
      <c r="N15" s="16"/>
      <c r="O15" s="793"/>
      <c r="P15" s="692">
        <f t="shared" si="3"/>
        <v>0</v>
      </c>
      <c r="Q15" s="692"/>
      <c r="R15" s="692"/>
      <c r="S15" s="640">
        <f>SUM(P15:R15)</f>
        <v>0</v>
      </c>
      <c r="T15" s="833"/>
      <c r="U15" s="16"/>
      <c r="V15" s="793"/>
      <c r="W15" s="692">
        <f t="shared" si="4"/>
        <v>0</v>
      </c>
      <c r="X15" s="833"/>
      <c r="Y15" s="793"/>
      <c r="Z15" s="692"/>
      <c r="AA15" s="692">
        <f>SUM(W15:Z15)</f>
        <v>0</v>
      </c>
      <c r="AB15" s="833"/>
      <c r="AC15" s="16"/>
      <c r="AD15" s="793"/>
      <c r="AE15" s="692">
        <f t="shared" si="5"/>
        <v>0</v>
      </c>
      <c r="AF15" s="833"/>
      <c r="AG15" s="858"/>
      <c r="AH15" s="692"/>
      <c r="AI15" s="692">
        <f>SUM(AE15:AH15)</f>
        <v>0</v>
      </c>
      <c r="AJ15" s="423">
        <f t="shared" si="1"/>
        <v>6</v>
      </c>
    </row>
    <row r="16" spans="1:36" ht="15.6">
      <c r="A16" s="423">
        <f t="shared" si="0"/>
        <v>7</v>
      </c>
      <c r="B16" s="145"/>
      <c r="C16" s="145"/>
      <c r="D16" s="827"/>
      <c r="E16" s="627"/>
      <c r="F16" s="406"/>
      <c r="H16" s="626"/>
      <c r="I16" s="627">
        <f t="shared" si="2"/>
        <v>0</v>
      </c>
      <c r="J16" s="627"/>
      <c r="K16" s="627"/>
      <c r="M16" s="406"/>
      <c r="O16" s="626"/>
      <c r="P16" s="627">
        <f t="shared" si="3"/>
        <v>0</v>
      </c>
      <c r="Q16" s="627"/>
      <c r="R16" s="627"/>
      <c r="T16" s="832"/>
      <c r="U16" s="831"/>
      <c r="V16" s="829"/>
      <c r="W16" s="828">
        <f t="shared" si="4"/>
        <v>0</v>
      </c>
      <c r="X16" s="830"/>
      <c r="Y16" s="829"/>
      <c r="Z16" s="828"/>
      <c r="AA16" s="828"/>
      <c r="AB16" s="832"/>
      <c r="AC16" s="831"/>
      <c r="AD16" s="829"/>
      <c r="AE16" s="828">
        <f t="shared" si="5"/>
        <v>0</v>
      </c>
      <c r="AF16" s="830"/>
      <c r="AG16" s="859"/>
      <c r="AH16" s="828"/>
      <c r="AI16" s="828"/>
      <c r="AJ16" s="423">
        <f t="shared" si="1"/>
        <v>7</v>
      </c>
    </row>
    <row r="17" spans="1:36">
      <c r="A17" s="423">
        <f t="shared" si="0"/>
        <v>8</v>
      </c>
      <c r="B17" s="145"/>
      <c r="C17" s="145"/>
      <c r="D17" s="626" t="s">
        <v>480</v>
      </c>
      <c r="E17" s="627"/>
      <c r="F17" s="406">
        <f>SUM(F12:F16)</f>
        <v>9599681864</v>
      </c>
      <c r="H17" s="626"/>
      <c r="I17" s="627">
        <f t="shared" si="2"/>
        <v>9599681864</v>
      </c>
      <c r="J17" s="627"/>
      <c r="K17" s="627"/>
      <c r="L17" s="237">
        <f t="shared" ref="L17:L22" si="6">SUM(I17:K17)</f>
        <v>9599681864</v>
      </c>
      <c r="M17" s="406">
        <f>SUM(M12:M16)</f>
        <v>9624681864</v>
      </c>
      <c r="O17" s="626"/>
      <c r="P17" s="627">
        <f t="shared" si="3"/>
        <v>9624681864</v>
      </c>
      <c r="Q17" s="627"/>
      <c r="R17" s="627"/>
      <c r="S17" s="237">
        <f t="shared" ref="S17:S22" si="7">SUM(P17:R17)</f>
        <v>9624681864</v>
      </c>
      <c r="T17" s="406">
        <f>SUM(T12:T16)</f>
        <v>9624681864</v>
      </c>
      <c r="V17" s="626"/>
      <c r="W17" s="627">
        <f t="shared" si="4"/>
        <v>9624681864</v>
      </c>
      <c r="X17" s="636"/>
      <c r="Y17" s="626"/>
      <c r="Z17" s="627"/>
      <c r="AA17" s="627">
        <f t="shared" ref="AA17:AA22" si="8">SUM(W17:Z17)</f>
        <v>9624681864</v>
      </c>
      <c r="AB17" s="406">
        <f>SUM(AB12:AB16)</f>
        <v>8870697864</v>
      </c>
      <c r="AD17" s="626"/>
      <c r="AE17" s="627">
        <f t="shared" si="5"/>
        <v>8870697864</v>
      </c>
      <c r="AF17" s="636"/>
      <c r="AG17" s="857"/>
      <c r="AH17" s="627"/>
      <c r="AI17" s="627">
        <f t="shared" ref="AI17:AI22" si="9">SUM(AE17:AH17)</f>
        <v>8870697864</v>
      </c>
      <c r="AJ17" s="423">
        <f t="shared" si="1"/>
        <v>8</v>
      </c>
    </row>
    <row r="18" spans="1:36">
      <c r="A18" s="423">
        <f t="shared" si="0"/>
        <v>9</v>
      </c>
      <c r="B18" s="145"/>
      <c r="C18" s="145"/>
      <c r="D18" s="626"/>
      <c r="E18" s="627"/>
      <c r="F18" s="406"/>
      <c r="H18" s="626"/>
      <c r="I18" s="627">
        <f t="shared" si="2"/>
        <v>0</v>
      </c>
      <c r="J18" s="627"/>
      <c r="K18" s="627"/>
      <c r="L18" s="237">
        <f t="shared" si="6"/>
        <v>0</v>
      </c>
      <c r="M18" s="406"/>
      <c r="O18" s="626"/>
      <c r="P18" s="627">
        <f t="shared" si="3"/>
        <v>0</v>
      </c>
      <c r="Q18" s="627"/>
      <c r="R18" s="627"/>
      <c r="S18" s="237">
        <f t="shared" si="7"/>
        <v>0</v>
      </c>
      <c r="T18" s="406"/>
      <c r="V18" s="626"/>
      <c r="W18" s="627">
        <f t="shared" si="4"/>
        <v>0</v>
      </c>
      <c r="X18" s="636"/>
      <c r="Y18" s="626"/>
      <c r="Z18" s="627"/>
      <c r="AA18" s="627">
        <f t="shared" si="8"/>
        <v>0</v>
      </c>
      <c r="AB18" s="406"/>
      <c r="AD18" s="626"/>
      <c r="AE18" s="627">
        <f t="shared" si="5"/>
        <v>0</v>
      </c>
      <c r="AF18" s="636"/>
      <c r="AG18" s="857"/>
      <c r="AH18" s="627"/>
      <c r="AI18" s="627">
        <f t="shared" si="9"/>
        <v>0</v>
      </c>
      <c r="AJ18" s="423">
        <f t="shared" si="1"/>
        <v>9</v>
      </c>
    </row>
    <row r="19" spans="1:36" ht="15.6">
      <c r="A19" s="423">
        <f t="shared" si="0"/>
        <v>10</v>
      </c>
      <c r="B19" s="145"/>
      <c r="C19" s="145"/>
      <c r="D19" s="221" t="s">
        <v>481</v>
      </c>
      <c r="E19" s="627"/>
      <c r="F19" s="408"/>
      <c r="G19" s="97"/>
      <c r="H19" s="626"/>
      <c r="I19" s="627">
        <f t="shared" si="2"/>
        <v>0</v>
      </c>
      <c r="J19" s="627"/>
      <c r="K19" s="627"/>
      <c r="L19" s="237">
        <f t="shared" si="6"/>
        <v>0</v>
      </c>
      <c r="M19" s="408"/>
      <c r="N19" s="97"/>
      <c r="O19" s="626"/>
      <c r="P19" s="627">
        <f t="shared" si="3"/>
        <v>0</v>
      </c>
      <c r="Q19" s="627"/>
      <c r="R19" s="627"/>
      <c r="S19" s="237">
        <f t="shared" si="7"/>
        <v>0</v>
      </c>
      <c r="T19" s="408"/>
      <c r="U19" s="97"/>
      <c r="V19" s="626"/>
      <c r="W19" s="627">
        <f t="shared" si="4"/>
        <v>0</v>
      </c>
      <c r="X19" s="636"/>
      <c r="Y19" s="626"/>
      <c r="Z19" s="627"/>
      <c r="AA19" s="627">
        <f t="shared" si="8"/>
        <v>0</v>
      </c>
      <c r="AB19" s="408"/>
      <c r="AC19" s="97"/>
      <c r="AD19" s="626"/>
      <c r="AE19" s="627">
        <f t="shared" si="5"/>
        <v>0</v>
      </c>
      <c r="AF19" s="636"/>
      <c r="AG19" s="857"/>
      <c r="AH19" s="627"/>
      <c r="AI19" s="627">
        <f t="shared" si="9"/>
        <v>0</v>
      </c>
      <c r="AJ19" s="423">
        <f t="shared" si="1"/>
        <v>10</v>
      </c>
    </row>
    <row r="20" spans="1:36" ht="15.6">
      <c r="A20" s="423">
        <f t="shared" si="0"/>
        <v>11</v>
      </c>
      <c r="B20" s="145"/>
      <c r="C20" s="145"/>
      <c r="D20" s="221" t="s">
        <v>971</v>
      </c>
      <c r="E20" s="627"/>
      <c r="F20" s="408"/>
      <c r="G20" s="97"/>
      <c r="H20" s="626"/>
      <c r="I20" s="627">
        <f t="shared" ref="I20" si="10">SUM(F20:H20)</f>
        <v>0</v>
      </c>
      <c r="J20" s="627"/>
      <c r="K20" s="627"/>
      <c r="L20" s="237">
        <f t="shared" si="6"/>
        <v>0</v>
      </c>
      <c r="M20" s="408"/>
      <c r="N20" s="97"/>
      <c r="O20" s="626"/>
      <c r="P20" s="627">
        <f t="shared" ref="P20" si="11">SUM(M20:O20)</f>
        <v>0</v>
      </c>
      <c r="Q20" s="627"/>
      <c r="R20" s="627"/>
      <c r="S20" s="237">
        <f t="shared" si="7"/>
        <v>0</v>
      </c>
      <c r="T20" s="408"/>
      <c r="U20" s="97"/>
      <c r="V20" s="626"/>
      <c r="W20" s="627">
        <f t="shared" ref="W20" si="12">SUM(T20:V20)</f>
        <v>0</v>
      </c>
      <c r="X20" s="636"/>
      <c r="Y20" s="626"/>
      <c r="Z20" s="627"/>
      <c r="AA20" s="627">
        <f t="shared" si="8"/>
        <v>0</v>
      </c>
      <c r="AB20" s="408">
        <v>-34024350</v>
      </c>
      <c r="AC20" s="97"/>
      <c r="AD20" s="626"/>
      <c r="AE20" s="627">
        <f t="shared" ref="AE20" si="13">SUM(AB20:AD20)</f>
        <v>-34024350</v>
      </c>
      <c r="AF20" s="636"/>
      <c r="AG20" s="857"/>
      <c r="AH20" s="627"/>
      <c r="AI20" s="627">
        <f t="shared" si="9"/>
        <v>-34024350</v>
      </c>
      <c r="AJ20" s="423">
        <f t="shared" si="1"/>
        <v>11</v>
      </c>
    </row>
    <row r="21" spans="1:36">
      <c r="A21" s="423">
        <f t="shared" si="0"/>
        <v>12</v>
      </c>
      <c r="B21" s="145"/>
      <c r="C21" s="145"/>
      <c r="D21" s="626"/>
      <c r="E21" s="824"/>
      <c r="F21" s="406"/>
      <c r="H21" s="626"/>
      <c r="I21" s="627">
        <f t="shared" si="2"/>
        <v>0</v>
      </c>
      <c r="J21" s="824"/>
      <c r="K21" s="824"/>
      <c r="L21" s="237">
        <f t="shared" si="6"/>
        <v>0</v>
      </c>
      <c r="M21" s="406"/>
      <c r="O21" s="626"/>
      <c r="P21" s="627">
        <f t="shared" si="3"/>
        <v>0</v>
      </c>
      <c r="Q21" s="824"/>
      <c r="R21" s="824"/>
      <c r="S21" s="237">
        <f t="shared" si="7"/>
        <v>0</v>
      </c>
      <c r="T21" s="406"/>
      <c r="V21" s="626"/>
      <c r="W21" s="627">
        <f t="shared" si="4"/>
        <v>0</v>
      </c>
      <c r="X21" s="826"/>
      <c r="Y21" s="825"/>
      <c r="Z21" s="824"/>
      <c r="AA21" s="627">
        <f t="shared" si="8"/>
        <v>0</v>
      </c>
      <c r="AB21" s="406"/>
      <c r="AD21" s="626"/>
      <c r="AE21" s="627">
        <f t="shared" si="5"/>
        <v>0</v>
      </c>
      <c r="AF21" s="826"/>
      <c r="AG21" s="378"/>
      <c r="AH21" s="824"/>
      <c r="AI21" s="627">
        <f t="shared" si="9"/>
        <v>0</v>
      </c>
      <c r="AJ21" s="423">
        <f t="shared" si="1"/>
        <v>12</v>
      </c>
    </row>
    <row r="22" spans="1:36" ht="15.6">
      <c r="A22" s="423">
        <f t="shared" si="0"/>
        <v>13</v>
      </c>
      <c r="B22" s="145"/>
      <c r="C22" s="145"/>
      <c r="D22" s="827" t="s">
        <v>482</v>
      </c>
      <c r="E22" s="824"/>
      <c r="F22" s="636">
        <f>-E89</f>
        <v>-8737012312</v>
      </c>
      <c r="H22" s="626"/>
      <c r="I22" s="627">
        <f t="shared" si="2"/>
        <v>-8737012312</v>
      </c>
      <c r="J22" s="824"/>
      <c r="K22" s="824"/>
      <c r="L22" s="237">
        <f t="shared" si="6"/>
        <v>-8737012312</v>
      </c>
      <c r="M22" s="406">
        <f>-$E$89</f>
        <v>-8737012312</v>
      </c>
      <c r="O22" s="626"/>
      <c r="P22" s="627">
        <f t="shared" si="3"/>
        <v>-8737012312</v>
      </c>
      <c r="Q22" s="824"/>
      <c r="R22" s="824"/>
      <c r="S22" s="237">
        <f t="shared" si="7"/>
        <v>-8737012312</v>
      </c>
      <c r="T22" s="406">
        <f>-$E$89</f>
        <v>-8737012312</v>
      </c>
      <c r="V22" s="626"/>
      <c r="W22" s="627">
        <f t="shared" si="4"/>
        <v>-8737012312</v>
      </c>
      <c r="X22" s="826"/>
      <c r="Y22" s="825"/>
      <c r="Z22" s="824"/>
      <c r="AA22" s="627">
        <f t="shared" si="8"/>
        <v>-8737012312</v>
      </c>
      <c r="AB22" s="406">
        <f>-$E$89</f>
        <v>-8737012312</v>
      </c>
      <c r="AD22" s="626"/>
      <c r="AE22" s="627">
        <f t="shared" si="5"/>
        <v>-8737012312</v>
      </c>
      <c r="AF22" s="826"/>
      <c r="AG22" s="378"/>
      <c r="AH22" s="824"/>
      <c r="AI22" s="627">
        <f t="shared" si="9"/>
        <v>-8737012312</v>
      </c>
      <c r="AJ22" s="423">
        <f t="shared" si="1"/>
        <v>13</v>
      </c>
    </row>
    <row r="23" spans="1:36">
      <c r="A23" s="423">
        <f t="shared" si="0"/>
        <v>14</v>
      </c>
      <c r="B23" s="145"/>
      <c r="C23" s="145"/>
      <c r="D23" s="626"/>
      <c r="E23" s="820"/>
      <c r="F23" s="409"/>
      <c r="G23" s="16"/>
      <c r="H23" s="793"/>
      <c r="I23" s="692">
        <f t="shared" si="2"/>
        <v>0</v>
      </c>
      <c r="J23" s="820"/>
      <c r="K23" s="820"/>
      <c r="L23" s="823"/>
      <c r="M23" s="409"/>
      <c r="N23" s="16"/>
      <c r="O23" s="793"/>
      <c r="P23" s="692">
        <f t="shared" si="3"/>
        <v>0</v>
      </c>
      <c r="Q23" s="820"/>
      <c r="R23" s="820"/>
      <c r="S23" s="823"/>
      <c r="T23" s="409"/>
      <c r="U23" s="16"/>
      <c r="V23" s="793"/>
      <c r="W23" s="692">
        <f t="shared" si="4"/>
        <v>0</v>
      </c>
      <c r="X23" s="822"/>
      <c r="Y23" s="821"/>
      <c r="Z23" s="820"/>
      <c r="AA23" s="820"/>
      <c r="AB23" s="409"/>
      <c r="AC23" s="16"/>
      <c r="AD23" s="793"/>
      <c r="AE23" s="692">
        <f t="shared" si="5"/>
        <v>0</v>
      </c>
      <c r="AF23" s="822"/>
      <c r="AG23" s="860"/>
      <c r="AH23" s="820"/>
      <c r="AI23" s="820"/>
      <c r="AJ23" s="423">
        <f t="shared" si="1"/>
        <v>14</v>
      </c>
    </row>
    <row r="24" spans="1:36">
      <c r="A24" s="423">
        <f t="shared" si="0"/>
        <v>15</v>
      </c>
      <c r="B24" s="145"/>
      <c r="C24" s="145"/>
      <c r="D24" s="626"/>
      <c r="E24" s="814"/>
      <c r="F24" s="818"/>
      <c r="G24" s="817"/>
      <c r="H24" s="815"/>
      <c r="I24" s="814"/>
      <c r="J24" s="814"/>
      <c r="K24" s="814"/>
      <c r="L24" s="819"/>
      <c r="M24" s="818"/>
      <c r="N24" s="817"/>
      <c r="O24" s="815"/>
      <c r="P24" s="814"/>
      <c r="Q24" s="814"/>
      <c r="R24" s="814"/>
      <c r="S24" s="819"/>
      <c r="T24" s="818"/>
      <c r="U24" s="817"/>
      <c r="V24" s="815"/>
      <c r="W24" s="814">
        <f t="shared" si="4"/>
        <v>0</v>
      </c>
      <c r="X24" s="816"/>
      <c r="Y24" s="815"/>
      <c r="Z24" s="814"/>
      <c r="AA24" s="814"/>
      <c r="AB24" s="818"/>
      <c r="AC24" s="817"/>
      <c r="AD24" s="815"/>
      <c r="AE24" s="814">
        <f t="shared" si="5"/>
        <v>0</v>
      </c>
      <c r="AF24" s="816"/>
      <c r="AG24" s="819"/>
      <c r="AH24" s="814"/>
      <c r="AI24" s="814"/>
      <c r="AJ24" s="423">
        <f t="shared" si="1"/>
        <v>15</v>
      </c>
    </row>
    <row r="25" spans="1:36">
      <c r="A25" s="423">
        <f t="shared" si="0"/>
        <v>16</v>
      </c>
      <c r="B25" s="145"/>
      <c r="C25" s="145"/>
      <c r="D25" s="626" t="s">
        <v>17</v>
      </c>
      <c r="E25" s="627"/>
      <c r="F25" s="406">
        <f>SUM(F17:F24)</f>
        <v>862669552</v>
      </c>
      <c r="H25" s="119">
        <f>SUM(H17:H24)</f>
        <v>0</v>
      </c>
      <c r="I25" s="627">
        <f t="shared" ref="I25:I34" si="14">SUM(F25:H25)</f>
        <v>862669552</v>
      </c>
      <c r="J25" s="239">
        <f>SUM(J17:J24)</f>
        <v>0</v>
      </c>
      <c r="K25" s="239">
        <f>SUM(K17:K24)</f>
        <v>0</v>
      </c>
      <c r="L25" s="6">
        <f>SUM(L17:L24)</f>
        <v>862669552</v>
      </c>
      <c r="M25" s="406">
        <f>SUM(M17:M24)</f>
        <v>887669552</v>
      </c>
      <c r="O25" s="119">
        <f>SUM(O17:O24)</f>
        <v>0</v>
      </c>
      <c r="P25" s="627">
        <f t="shared" ref="P25:P34" si="15">SUM(M25:O25)</f>
        <v>887669552</v>
      </c>
      <c r="Q25" s="239">
        <f>SUM(Q17:Q24)</f>
        <v>0</v>
      </c>
      <c r="R25" s="239">
        <f>SUM(R17:R24)</f>
        <v>0</v>
      </c>
      <c r="S25" s="6">
        <f>SUM(S17:S24)</f>
        <v>887669552</v>
      </c>
      <c r="T25" s="406">
        <f>SUM(T17:T24)</f>
        <v>887669552</v>
      </c>
      <c r="V25" s="119">
        <f>SUM(V17:V24)</f>
        <v>0</v>
      </c>
      <c r="W25" s="627">
        <f t="shared" si="4"/>
        <v>887669552</v>
      </c>
      <c r="X25" s="406">
        <f>SUM(X17:X24)</f>
        <v>0</v>
      </c>
      <c r="Y25" s="119"/>
      <c r="Z25" s="239">
        <f>SUM(Z17:Z24)</f>
        <v>0</v>
      </c>
      <c r="AA25" s="239">
        <f>SUM(AA17:AA24)</f>
        <v>887669552</v>
      </c>
      <c r="AB25" s="406">
        <f>SUM(AB17:AB24)</f>
        <v>99661202</v>
      </c>
      <c r="AD25" s="119">
        <f>SUM(AD17:AD24)</f>
        <v>0</v>
      </c>
      <c r="AE25" s="627">
        <f t="shared" si="5"/>
        <v>99661202</v>
      </c>
      <c r="AF25" s="406">
        <f>SUM(AF17:AF24)</f>
        <v>0</v>
      </c>
      <c r="AG25" s="6"/>
      <c r="AH25" s="239">
        <f>SUM(AH17:AH24)</f>
        <v>0</v>
      </c>
      <c r="AI25" s="239">
        <f>SUM(AI17:AI24)</f>
        <v>99661202</v>
      </c>
      <c r="AJ25" s="423">
        <f t="shared" si="1"/>
        <v>16</v>
      </c>
    </row>
    <row r="26" spans="1:36">
      <c r="A26" s="423">
        <f t="shared" si="0"/>
        <v>17</v>
      </c>
      <c r="B26" s="145"/>
      <c r="C26" s="145"/>
      <c r="D26" s="813"/>
      <c r="E26" s="627"/>
      <c r="F26" s="406"/>
      <c r="H26" s="626"/>
      <c r="I26" s="627">
        <f t="shared" si="14"/>
        <v>0</v>
      </c>
      <c r="J26" s="627"/>
      <c r="K26" s="627"/>
      <c r="L26" s="237">
        <f>SUM(I26:K26)</f>
        <v>0</v>
      </c>
      <c r="M26" s="406"/>
      <c r="O26" s="626"/>
      <c r="P26" s="627">
        <f t="shared" si="15"/>
        <v>0</v>
      </c>
      <c r="Q26" s="627"/>
      <c r="R26" s="627"/>
      <c r="S26" s="237">
        <f t="shared" ref="S26:S33" si="16">SUM(P26:R26)</f>
        <v>0</v>
      </c>
      <c r="T26" s="406"/>
      <c r="V26" s="626"/>
      <c r="W26" s="627">
        <f t="shared" si="4"/>
        <v>0</v>
      </c>
      <c r="X26" s="636"/>
      <c r="Y26" s="626"/>
      <c r="Z26" s="627"/>
      <c r="AA26" s="627">
        <f t="shared" ref="AA26:AA33" si="17">SUM(W26:Z26)</f>
        <v>0</v>
      </c>
      <c r="AB26" s="406"/>
      <c r="AD26" s="626"/>
      <c r="AE26" s="627">
        <f t="shared" si="5"/>
        <v>0</v>
      </c>
      <c r="AF26" s="636"/>
      <c r="AG26" s="857"/>
      <c r="AH26" s="627"/>
      <c r="AI26" s="627">
        <f>SUM(AE26:AH26)</f>
        <v>0</v>
      </c>
      <c r="AJ26" s="423">
        <f t="shared" si="1"/>
        <v>17</v>
      </c>
    </row>
    <row r="27" spans="1:36">
      <c r="A27" s="423">
        <f t="shared" si="0"/>
        <v>18</v>
      </c>
      <c r="B27" s="145"/>
      <c r="C27" s="145"/>
      <c r="D27" s="626" t="s">
        <v>18</v>
      </c>
      <c r="E27" s="627"/>
      <c r="F27" s="406"/>
      <c r="H27" s="626"/>
      <c r="I27" s="627">
        <f t="shared" si="14"/>
        <v>0</v>
      </c>
      <c r="J27" s="627"/>
      <c r="K27" s="627"/>
      <c r="L27" s="237">
        <f>SUM(I27:K27)</f>
        <v>0</v>
      </c>
      <c r="M27" s="406"/>
      <c r="O27" s="626"/>
      <c r="P27" s="627">
        <f t="shared" si="15"/>
        <v>0</v>
      </c>
      <c r="Q27" s="627"/>
      <c r="R27" s="627"/>
      <c r="S27" s="237">
        <f t="shared" si="16"/>
        <v>0</v>
      </c>
      <c r="T27" s="406"/>
      <c r="V27" s="626"/>
      <c r="W27" s="627">
        <f t="shared" si="4"/>
        <v>0</v>
      </c>
      <c r="X27" s="636"/>
      <c r="Y27" s="626"/>
      <c r="Z27" s="627"/>
      <c r="AA27" s="627">
        <f t="shared" si="17"/>
        <v>0</v>
      </c>
      <c r="AB27" s="406"/>
      <c r="AD27" s="626"/>
      <c r="AE27" s="627">
        <f t="shared" si="5"/>
        <v>0</v>
      </c>
      <c r="AF27" s="636"/>
      <c r="AG27" s="857"/>
      <c r="AH27" s="627"/>
      <c r="AI27" s="627">
        <f>SUM(AE27:AH27)</f>
        <v>0</v>
      </c>
      <c r="AJ27" s="423">
        <f t="shared" si="1"/>
        <v>18</v>
      </c>
    </row>
    <row r="28" spans="1:36">
      <c r="A28" s="423">
        <f t="shared" si="0"/>
        <v>19</v>
      </c>
      <c r="B28" s="145"/>
      <c r="C28" s="145"/>
      <c r="D28" s="811" t="s">
        <v>483</v>
      </c>
      <c r="E28" s="627"/>
      <c r="F28" s="636">
        <v>-160668000</v>
      </c>
      <c r="G28" s="237">
        <v>-7978000</v>
      </c>
      <c r="H28" s="626"/>
      <c r="I28" s="627">
        <f t="shared" si="14"/>
        <v>-168646000</v>
      </c>
      <c r="J28" s="627"/>
      <c r="K28" s="627"/>
      <c r="M28" s="636">
        <v>-800000</v>
      </c>
      <c r="O28" s="626"/>
      <c r="P28" s="627">
        <f t="shared" si="15"/>
        <v>-800000</v>
      </c>
      <c r="Q28" s="627"/>
      <c r="R28" s="627"/>
      <c r="S28" s="237">
        <f t="shared" si="16"/>
        <v>-800000</v>
      </c>
      <c r="T28" s="636">
        <v>-800000</v>
      </c>
      <c r="V28" s="626"/>
      <c r="W28" s="627">
        <f t="shared" si="4"/>
        <v>-800000</v>
      </c>
      <c r="X28" s="636"/>
      <c r="Y28" s="626"/>
      <c r="Z28" s="627"/>
      <c r="AA28" s="627">
        <f t="shared" si="17"/>
        <v>-800000</v>
      </c>
      <c r="AB28" s="636">
        <v>-800000</v>
      </c>
      <c r="AD28" s="626"/>
      <c r="AE28" s="627">
        <f t="shared" si="5"/>
        <v>-800000</v>
      </c>
      <c r="AF28" s="636"/>
      <c r="AG28" s="857"/>
      <c r="AH28" s="627"/>
      <c r="AI28" s="627"/>
      <c r="AJ28" s="423">
        <f t="shared" si="1"/>
        <v>19</v>
      </c>
    </row>
    <row r="29" spans="1:36">
      <c r="A29" s="423">
        <f t="shared" si="0"/>
        <v>20</v>
      </c>
      <c r="B29" s="145"/>
      <c r="C29" s="145"/>
      <c r="D29" s="811" t="s">
        <v>484</v>
      </c>
      <c r="E29" s="627"/>
      <c r="F29" s="636">
        <v>-9181615</v>
      </c>
      <c r="G29" s="237"/>
      <c r="H29" s="626"/>
      <c r="I29" s="627">
        <f t="shared" si="14"/>
        <v>-9181615</v>
      </c>
      <c r="J29" s="627"/>
      <c r="K29" s="627"/>
      <c r="M29" s="636">
        <v>-64000</v>
      </c>
      <c r="O29" s="626"/>
      <c r="P29" s="627">
        <f t="shared" si="15"/>
        <v>-64000</v>
      </c>
      <c r="Q29" s="627"/>
      <c r="R29" s="627"/>
      <c r="S29" s="237">
        <f t="shared" si="16"/>
        <v>-64000</v>
      </c>
      <c r="T29" s="636">
        <v>-64000</v>
      </c>
      <c r="V29" s="626"/>
      <c r="W29" s="627">
        <f t="shared" si="4"/>
        <v>-64000</v>
      </c>
      <c r="X29" s="636"/>
      <c r="Y29" s="626"/>
      <c r="Z29" s="627"/>
      <c r="AA29" s="627">
        <f t="shared" si="17"/>
        <v>-64000</v>
      </c>
      <c r="AB29" s="636">
        <v>-64000</v>
      </c>
      <c r="AD29" s="626"/>
      <c r="AE29" s="627">
        <f t="shared" si="5"/>
        <v>-64000</v>
      </c>
      <c r="AF29" s="636"/>
      <c r="AG29" s="857"/>
      <c r="AH29" s="627"/>
      <c r="AI29" s="627">
        <f>SUM(AE29:AH29)</f>
        <v>-64000</v>
      </c>
      <c r="AJ29" s="423">
        <f t="shared" si="1"/>
        <v>20</v>
      </c>
    </row>
    <row r="30" spans="1:36">
      <c r="A30" s="423">
        <f t="shared" si="0"/>
        <v>21</v>
      </c>
      <c r="B30" s="145"/>
      <c r="C30" s="145"/>
      <c r="D30" s="812"/>
      <c r="E30" s="627"/>
      <c r="F30" s="636">
        <v>-9351000</v>
      </c>
      <c r="G30" s="237"/>
      <c r="H30" s="626"/>
      <c r="I30" s="627">
        <f t="shared" si="14"/>
        <v>-9351000</v>
      </c>
      <c r="J30" s="627"/>
      <c r="K30" s="627"/>
      <c r="M30" s="636"/>
      <c r="O30" s="626"/>
      <c r="P30" s="627">
        <f t="shared" si="15"/>
        <v>0</v>
      </c>
      <c r="Q30" s="627"/>
      <c r="R30" s="627"/>
      <c r="S30" s="237">
        <f t="shared" si="16"/>
        <v>0</v>
      </c>
      <c r="T30" s="636"/>
      <c r="V30" s="626"/>
      <c r="W30" s="627">
        <f t="shared" si="4"/>
        <v>0</v>
      </c>
      <c r="X30" s="636"/>
      <c r="Y30" s="626"/>
      <c r="Z30" s="627"/>
      <c r="AA30" s="627">
        <f t="shared" si="17"/>
        <v>0</v>
      </c>
      <c r="AB30" s="636"/>
      <c r="AD30" s="626"/>
      <c r="AE30" s="627">
        <f t="shared" si="5"/>
        <v>0</v>
      </c>
      <c r="AF30" s="636"/>
      <c r="AG30" s="857"/>
      <c r="AH30" s="627"/>
      <c r="AI30" s="627">
        <f>SUM(AE30:AH30)</f>
        <v>0</v>
      </c>
      <c r="AJ30" s="423">
        <f t="shared" si="1"/>
        <v>21</v>
      </c>
    </row>
    <row r="31" spans="1:36">
      <c r="A31" s="423">
        <f t="shared" si="0"/>
        <v>22</v>
      </c>
      <c r="B31" s="145"/>
      <c r="C31" s="145"/>
      <c r="D31" s="628"/>
      <c r="E31" s="627"/>
      <c r="F31" s="406"/>
      <c r="H31" s="626"/>
      <c r="I31" s="627">
        <f t="shared" si="14"/>
        <v>0</v>
      </c>
      <c r="J31" s="627"/>
      <c r="K31" s="627"/>
      <c r="L31" s="237">
        <f>SUM(I31:K31)</f>
        <v>0</v>
      </c>
      <c r="M31" s="406"/>
      <c r="O31" s="626"/>
      <c r="P31" s="627">
        <f t="shared" si="15"/>
        <v>0</v>
      </c>
      <c r="Q31" s="627"/>
      <c r="R31" s="627"/>
      <c r="S31" s="237">
        <f t="shared" si="16"/>
        <v>0</v>
      </c>
      <c r="T31" s="406"/>
      <c r="V31" s="626"/>
      <c r="W31" s="627">
        <f t="shared" si="4"/>
        <v>0</v>
      </c>
      <c r="X31" s="636"/>
      <c r="Y31" s="626"/>
      <c r="Z31" s="627"/>
      <c r="AA31" s="627">
        <f t="shared" si="17"/>
        <v>0</v>
      </c>
      <c r="AB31" s="406"/>
      <c r="AD31" s="626"/>
      <c r="AE31" s="627">
        <f t="shared" si="5"/>
        <v>0</v>
      </c>
      <c r="AF31" s="636"/>
      <c r="AG31" s="857"/>
      <c r="AH31" s="627"/>
      <c r="AI31" s="627">
        <f>SUM(AE31:AH31)</f>
        <v>0</v>
      </c>
      <c r="AJ31" s="423">
        <f t="shared" si="1"/>
        <v>22</v>
      </c>
    </row>
    <row r="32" spans="1:36">
      <c r="A32" s="423">
        <f t="shared" si="0"/>
        <v>23</v>
      </c>
      <c r="B32" s="145"/>
      <c r="C32" s="145"/>
      <c r="D32" s="626" t="s">
        <v>19</v>
      </c>
      <c r="E32" s="627"/>
      <c r="F32" s="322">
        <f>SUM(F27:F31)</f>
        <v>-179200615</v>
      </c>
      <c r="H32" s="119">
        <f>SUM(H27:H31)</f>
        <v>0</v>
      </c>
      <c r="I32" s="627">
        <f t="shared" si="14"/>
        <v>-179200615</v>
      </c>
      <c r="J32" s="627">
        <f>SUM(J31:J31)</f>
        <v>0</v>
      </c>
      <c r="K32" s="627">
        <f>SUM(K31:K31)</f>
        <v>0</v>
      </c>
      <c r="L32" s="237">
        <f>SUM(I32:K32)</f>
        <v>-179200615</v>
      </c>
      <c r="M32" s="322">
        <f>SUM(M27:M31)</f>
        <v>-864000</v>
      </c>
      <c r="O32" s="119"/>
      <c r="P32" s="627">
        <f t="shared" si="15"/>
        <v>-864000</v>
      </c>
      <c r="Q32" s="627">
        <f>SUM(Q31:Q31)</f>
        <v>0</v>
      </c>
      <c r="R32" s="627">
        <f>SUM(R31:R31)</f>
        <v>0</v>
      </c>
      <c r="S32" s="237">
        <f t="shared" si="16"/>
        <v>-864000</v>
      </c>
      <c r="T32" s="322">
        <f>SUM(T27:T31)</f>
        <v>-864000</v>
      </c>
      <c r="V32" s="119"/>
      <c r="W32" s="627">
        <f t="shared" si="4"/>
        <v>-864000</v>
      </c>
      <c r="X32" s="636">
        <f>SUM(X31:X31)</f>
        <v>0</v>
      </c>
      <c r="Y32" s="626"/>
      <c r="Z32" s="627">
        <f>SUM(Z31:Z31)</f>
        <v>0</v>
      </c>
      <c r="AA32" s="627">
        <f t="shared" si="17"/>
        <v>-864000</v>
      </c>
      <c r="AB32" s="322">
        <f>SUM(AB27:AB31)</f>
        <v>-864000</v>
      </c>
      <c r="AD32" s="119"/>
      <c r="AE32" s="627">
        <f t="shared" si="5"/>
        <v>-864000</v>
      </c>
      <c r="AF32" s="636">
        <f>SUM(AF31:AF31)</f>
        <v>0</v>
      </c>
      <c r="AG32" s="857"/>
      <c r="AH32" s="627">
        <f>SUM(AH31:AH31)</f>
        <v>0</v>
      </c>
      <c r="AI32" s="627">
        <f>SUM(AE32:AH32)</f>
        <v>-864000</v>
      </c>
      <c r="AJ32" s="423">
        <f t="shared" si="1"/>
        <v>23</v>
      </c>
    </row>
    <row r="33" spans="1:36">
      <c r="A33" s="423">
        <f t="shared" si="0"/>
        <v>24</v>
      </c>
      <c r="B33" s="145"/>
      <c r="C33" s="145"/>
      <c r="D33" s="626"/>
      <c r="E33" s="627"/>
      <c r="F33" s="406"/>
      <c r="H33" s="626"/>
      <c r="I33" s="627">
        <f t="shared" si="14"/>
        <v>0</v>
      </c>
      <c r="J33" s="627"/>
      <c r="K33" s="627"/>
      <c r="L33" s="237">
        <f>SUM(I33:K33)</f>
        <v>0</v>
      </c>
      <c r="M33" s="406"/>
      <c r="O33" s="626"/>
      <c r="P33" s="627">
        <f t="shared" si="15"/>
        <v>0</v>
      </c>
      <c r="Q33" s="627"/>
      <c r="R33" s="627"/>
      <c r="S33" s="237">
        <f t="shared" si="16"/>
        <v>0</v>
      </c>
      <c r="T33" s="406"/>
      <c r="V33" s="626"/>
      <c r="W33" s="627">
        <f t="shared" si="4"/>
        <v>0</v>
      </c>
      <c r="X33" s="636"/>
      <c r="Y33" s="626"/>
      <c r="Z33" s="627"/>
      <c r="AA33" s="627">
        <f t="shared" si="17"/>
        <v>0</v>
      </c>
      <c r="AB33" s="406"/>
      <c r="AD33" s="626"/>
      <c r="AE33" s="627">
        <f t="shared" si="5"/>
        <v>0</v>
      </c>
      <c r="AF33" s="636"/>
      <c r="AG33" s="857"/>
      <c r="AH33" s="627"/>
      <c r="AI33" s="627">
        <f>SUM(AE33:AH33)</f>
        <v>0</v>
      </c>
      <c r="AJ33" s="423">
        <f t="shared" si="1"/>
        <v>24</v>
      </c>
    </row>
    <row r="34" spans="1:36" ht="15.6" thickBot="1">
      <c r="A34" s="423">
        <f t="shared" si="0"/>
        <v>25</v>
      </c>
      <c r="B34" s="750"/>
      <c r="C34" s="750"/>
      <c r="D34" s="767" t="s">
        <v>20</v>
      </c>
      <c r="E34" s="748"/>
      <c r="F34" s="786">
        <f>F32+F25</f>
        <v>683468937</v>
      </c>
      <c r="G34" s="787">
        <f>G32+G25</f>
        <v>0</v>
      </c>
      <c r="H34" s="785">
        <f>H32+H25</f>
        <v>0</v>
      </c>
      <c r="I34" s="748">
        <f t="shared" si="14"/>
        <v>683468937</v>
      </c>
      <c r="J34" s="784">
        <f>J32+J25</f>
        <v>0</v>
      </c>
      <c r="K34" s="784">
        <f>K32+K25</f>
        <v>0</v>
      </c>
      <c r="L34" s="787">
        <f>L32+L25</f>
        <v>683468937</v>
      </c>
      <c r="M34" s="786">
        <f>M32+M25</f>
        <v>886805552</v>
      </c>
      <c r="N34" s="787"/>
      <c r="O34" s="785">
        <f>O32+O25</f>
        <v>0</v>
      </c>
      <c r="P34" s="748">
        <f t="shared" si="15"/>
        <v>886805552</v>
      </c>
      <c r="Q34" s="784">
        <f>Q32+Q25</f>
        <v>0</v>
      </c>
      <c r="R34" s="784">
        <f>R32+R25</f>
        <v>0</v>
      </c>
      <c r="S34" s="787">
        <f>S32+S25</f>
        <v>886805552</v>
      </c>
      <c r="T34" s="786">
        <f>T32+T25</f>
        <v>886805552</v>
      </c>
      <c r="U34" s="787"/>
      <c r="V34" s="785">
        <f>V32+V25</f>
        <v>0</v>
      </c>
      <c r="W34" s="748">
        <f t="shared" si="4"/>
        <v>886805552</v>
      </c>
      <c r="X34" s="786">
        <f>X32+X25</f>
        <v>0</v>
      </c>
      <c r="Y34" s="785"/>
      <c r="Z34" s="784">
        <f>Z32+Z25</f>
        <v>0</v>
      </c>
      <c r="AA34" s="784">
        <f>AA32+AA25</f>
        <v>886805552</v>
      </c>
      <c r="AB34" s="786">
        <f>AB32+AB25</f>
        <v>98797202</v>
      </c>
      <c r="AC34" s="787"/>
      <c r="AD34" s="785">
        <f>AD32+AD25</f>
        <v>0</v>
      </c>
      <c r="AE34" s="748">
        <f t="shared" si="5"/>
        <v>98797202</v>
      </c>
      <c r="AF34" s="786">
        <f>AF32+AF25</f>
        <v>0</v>
      </c>
      <c r="AG34" s="861"/>
      <c r="AH34" s="784">
        <f>AH32+AH25</f>
        <v>0</v>
      </c>
      <c r="AI34" s="784">
        <f>AI32+AI25</f>
        <v>98797202</v>
      </c>
      <c r="AJ34" s="423">
        <f t="shared" si="1"/>
        <v>25</v>
      </c>
    </row>
    <row r="35" spans="1:36" ht="15.6" thickTop="1">
      <c r="A35" s="423">
        <f t="shared" si="0"/>
        <v>26</v>
      </c>
      <c r="B35" s="772"/>
      <c r="C35" s="772"/>
      <c r="D35" s="789"/>
      <c r="E35" s="655"/>
      <c r="F35" s="425"/>
      <c r="G35" s="26"/>
      <c r="H35" s="682"/>
      <c r="I35" s="655"/>
      <c r="J35" s="655"/>
      <c r="K35" s="655"/>
      <c r="L35" s="654"/>
      <c r="M35" s="425"/>
      <c r="N35" s="26"/>
      <c r="O35" s="682"/>
      <c r="P35" s="655"/>
      <c r="Q35" s="655"/>
      <c r="R35" s="655"/>
      <c r="S35" s="654"/>
      <c r="T35" s="425"/>
      <c r="U35" s="26"/>
      <c r="V35" s="682"/>
      <c r="W35" s="655"/>
      <c r="X35" s="683"/>
      <c r="Y35" s="682"/>
      <c r="Z35" s="655"/>
      <c r="AA35" s="655"/>
      <c r="AB35" s="425"/>
      <c r="AC35" s="26"/>
      <c r="AD35" s="682"/>
      <c r="AE35" s="655"/>
      <c r="AF35" s="683"/>
      <c r="AG35" s="862"/>
      <c r="AH35" s="655"/>
      <c r="AI35" s="655"/>
      <c r="AJ35" s="423">
        <f t="shared" si="1"/>
        <v>26</v>
      </c>
    </row>
    <row r="36" spans="1:36">
      <c r="A36" s="423">
        <f t="shared" si="0"/>
        <v>27</v>
      </c>
      <c r="B36" s="145"/>
      <c r="C36" s="145"/>
      <c r="D36" s="626" t="s">
        <v>21</v>
      </c>
      <c r="E36" s="627"/>
      <c r="F36" s="406"/>
      <c r="H36" s="626"/>
      <c r="I36" s="627">
        <f t="shared" ref="I36:I46" si="18">SUM(F36:H36)</f>
        <v>0</v>
      </c>
      <c r="J36" s="627"/>
      <c r="K36" s="627"/>
      <c r="M36" s="406"/>
      <c r="O36" s="626"/>
      <c r="P36" s="627">
        <f t="shared" ref="P36:P46" si="19">SUM(M36:O36)</f>
        <v>0</v>
      </c>
      <c r="Q36" s="627"/>
      <c r="R36" s="627"/>
      <c r="T36" s="406"/>
      <c r="V36" s="626"/>
      <c r="W36" s="627">
        <f t="shared" ref="W36:W46" si="20">SUM(T36:V36)</f>
        <v>0</v>
      </c>
      <c r="X36" s="636"/>
      <c r="Y36" s="626"/>
      <c r="Z36" s="627"/>
      <c r="AA36" s="627"/>
      <c r="AB36" s="406"/>
      <c r="AD36" s="626"/>
      <c r="AE36" s="627">
        <f t="shared" ref="AE36:AE46" si="21">SUM(AB36:AD36)</f>
        <v>0</v>
      </c>
      <c r="AF36" s="636"/>
      <c r="AG36" s="857"/>
      <c r="AH36" s="627"/>
      <c r="AI36" s="627"/>
      <c r="AJ36" s="423">
        <f t="shared" si="1"/>
        <v>27</v>
      </c>
    </row>
    <row r="37" spans="1:36">
      <c r="A37" s="423">
        <f t="shared" si="0"/>
        <v>28</v>
      </c>
      <c r="B37" s="145"/>
      <c r="C37" s="145"/>
      <c r="D37" s="375" t="s">
        <v>485</v>
      </c>
      <c r="E37" s="627"/>
      <c r="F37" s="636"/>
      <c r="G37" s="28"/>
      <c r="H37" s="626">
        <v>162485305</v>
      </c>
      <c r="I37" s="627">
        <f t="shared" si="18"/>
        <v>162485305</v>
      </c>
      <c r="J37" s="627"/>
      <c r="K37" s="627"/>
      <c r="L37" s="237">
        <f>SUM(I37:K37)</f>
        <v>162485305</v>
      </c>
      <c r="M37" s="636"/>
      <c r="O37" s="626">
        <v>162485305</v>
      </c>
      <c r="P37" s="627">
        <f t="shared" si="19"/>
        <v>162485305</v>
      </c>
      <c r="Q37" s="627"/>
      <c r="R37" s="627"/>
      <c r="S37" s="237">
        <f t="shared" ref="S37:S46" si="22">SUM(P37:R37)</f>
        <v>162485305</v>
      </c>
      <c r="T37" s="406"/>
      <c r="V37" s="626">
        <v>162485305</v>
      </c>
      <c r="W37" s="627">
        <f t="shared" si="20"/>
        <v>162485305</v>
      </c>
      <c r="X37" s="636"/>
      <c r="Y37" s="626"/>
      <c r="Z37" s="627"/>
      <c r="AA37" s="627">
        <f t="shared" ref="AA37:AA46" si="23">SUM(W37:Z37)</f>
        <v>162485305</v>
      </c>
      <c r="AB37" s="406"/>
      <c r="AD37" s="626">
        <v>162485305</v>
      </c>
      <c r="AE37" s="627">
        <f t="shared" si="21"/>
        <v>162485305</v>
      </c>
      <c r="AF37" s="636"/>
      <c r="AG37" s="857"/>
      <c r="AH37" s="627"/>
      <c r="AI37" s="627">
        <f t="shared" ref="AI37:AI46" si="24">SUM(AE37:AH37)</f>
        <v>162485305</v>
      </c>
      <c r="AJ37" s="423">
        <f t="shared" si="1"/>
        <v>28</v>
      </c>
    </row>
    <row r="38" spans="1:36">
      <c r="A38" s="423">
        <f t="shared" si="0"/>
        <v>29</v>
      </c>
      <c r="B38" s="145"/>
      <c r="C38" s="145"/>
      <c r="D38" s="628" t="s">
        <v>486</v>
      </c>
      <c r="E38" s="627"/>
      <c r="F38" s="636"/>
      <c r="G38" s="28">
        <v>349951083</v>
      </c>
      <c r="H38" s="626"/>
      <c r="I38" s="627">
        <f t="shared" si="18"/>
        <v>349951083</v>
      </c>
      <c r="J38" s="627"/>
      <c r="K38" s="627"/>
      <c r="L38" s="237">
        <f>SUM(I38:K38)</f>
        <v>349951083</v>
      </c>
      <c r="M38" s="636"/>
      <c r="N38" s="6">
        <v>349951083</v>
      </c>
      <c r="O38" s="626"/>
      <c r="P38" s="627">
        <f t="shared" si="19"/>
        <v>349951083</v>
      </c>
      <c r="Q38" s="627"/>
      <c r="R38" s="627"/>
      <c r="S38" s="237">
        <f t="shared" si="22"/>
        <v>349951083</v>
      </c>
      <c r="T38" s="406"/>
      <c r="U38" s="6">
        <v>349951091</v>
      </c>
      <c r="V38" s="626"/>
      <c r="W38" s="627">
        <f t="shared" si="20"/>
        <v>349951091</v>
      </c>
      <c r="X38" s="636"/>
      <c r="Y38" s="626"/>
      <c r="Z38" s="627"/>
      <c r="AA38" s="627">
        <f t="shared" si="23"/>
        <v>349951091</v>
      </c>
      <c r="AB38" s="406"/>
      <c r="AC38" s="6">
        <v>349951091</v>
      </c>
      <c r="AD38" s="626"/>
      <c r="AE38" s="627">
        <f t="shared" si="21"/>
        <v>349951091</v>
      </c>
      <c r="AF38" s="636"/>
      <c r="AG38" s="857"/>
      <c r="AH38" s="627"/>
      <c r="AI38" s="627">
        <f t="shared" si="24"/>
        <v>349951091</v>
      </c>
      <c r="AJ38" s="423">
        <f t="shared" si="1"/>
        <v>29</v>
      </c>
    </row>
    <row r="39" spans="1:36">
      <c r="A39" s="423">
        <f t="shared" si="0"/>
        <v>30</v>
      </c>
      <c r="B39" s="145"/>
      <c r="C39" s="145"/>
      <c r="D39" s="628" t="s">
        <v>487</v>
      </c>
      <c r="E39" s="627"/>
      <c r="F39" s="133"/>
      <c r="G39" s="6">
        <v>507513000</v>
      </c>
      <c r="H39" s="626"/>
      <c r="I39" s="627">
        <f t="shared" si="18"/>
        <v>507513000</v>
      </c>
      <c r="J39" s="627"/>
      <c r="K39" s="627"/>
      <c r="L39" s="237">
        <f>SUM(I39:K39)</f>
        <v>507513000</v>
      </c>
      <c r="M39" s="133"/>
      <c r="N39" s="6">
        <f>507513000+60000000</f>
        <v>567513000</v>
      </c>
      <c r="O39" s="626"/>
      <c r="P39" s="627">
        <f t="shared" si="19"/>
        <v>567513000</v>
      </c>
      <c r="Q39" s="627"/>
      <c r="R39" s="627"/>
      <c r="S39" s="237">
        <f t="shared" si="22"/>
        <v>567513000</v>
      </c>
      <c r="T39" s="406"/>
      <c r="U39" s="6">
        <f>507513000+60000000</f>
        <v>567513000</v>
      </c>
      <c r="V39" s="626"/>
      <c r="W39" s="627">
        <f t="shared" si="20"/>
        <v>567513000</v>
      </c>
      <c r="X39" s="636"/>
      <c r="Y39" s="626"/>
      <c r="Z39" s="627"/>
      <c r="AA39" s="627">
        <f t="shared" si="23"/>
        <v>567513000</v>
      </c>
      <c r="AB39" s="406"/>
      <c r="AD39" s="626"/>
      <c r="AE39" s="627">
        <f t="shared" si="21"/>
        <v>0</v>
      </c>
      <c r="AF39" s="636"/>
      <c r="AG39" s="857"/>
      <c r="AH39" s="627"/>
      <c r="AI39" s="627">
        <f t="shared" si="24"/>
        <v>0</v>
      </c>
      <c r="AJ39" s="423">
        <f t="shared" si="1"/>
        <v>30</v>
      </c>
    </row>
    <row r="40" spans="1:36">
      <c r="A40" s="423">
        <f t="shared" si="0"/>
        <v>31</v>
      </c>
      <c r="B40" s="145"/>
      <c r="C40" s="145"/>
      <c r="D40" s="811" t="s">
        <v>488</v>
      </c>
      <c r="E40" s="627"/>
      <c r="F40" s="133"/>
      <c r="H40" s="626"/>
      <c r="I40" s="627">
        <f t="shared" si="18"/>
        <v>0</v>
      </c>
      <c r="J40" s="627"/>
      <c r="K40" s="627"/>
      <c r="L40" s="237">
        <f>SUM(I40:K40)</f>
        <v>0</v>
      </c>
      <c r="M40" s="133"/>
      <c r="N40" s="6">
        <v>5079748</v>
      </c>
      <c r="O40" s="626"/>
      <c r="P40" s="627">
        <f t="shared" si="19"/>
        <v>5079748</v>
      </c>
      <c r="Q40" s="627"/>
      <c r="R40" s="627"/>
      <c r="S40" s="237">
        <f t="shared" si="22"/>
        <v>5079748</v>
      </c>
      <c r="T40" s="406"/>
      <c r="U40" s="6">
        <v>5079748</v>
      </c>
      <c r="V40" s="626"/>
      <c r="W40" s="627">
        <f t="shared" si="20"/>
        <v>5079748</v>
      </c>
      <c r="X40" s="636"/>
      <c r="Y40" s="626"/>
      <c r="Z40" s="627"/>
      <c r="AA40" s="627">
        <f t="shared" si="23"/>
        <v>5079748</v>
      </c>
      <c r="AB40" s="406"/>
      <c r="AD40" s="626"/>
      <c r="AE40" s="627">
        <f t="shared" si="21"/>
        <v>0</v>
      </c>
      <c r="AF40" s="636"/>
      <c r="AG40" s="857"/>
      <c r="AH40" s="627"/>
      <c r="AI40" s="627">
        <f t="shared" si="24"/>
        <v>0</v>
      </c>
      <c r="AJ40" s="423">
        <f t="shared" si="1"/>
        <v>31</v>
      </c>
    </row>
    <row r="41" spans="1:36">
      <c r="A41" s="423">
        <f t="shared" si="0"/>
        <v>32</v>
      </c>
      <c r="B41" s="145"/>
      <c r="C41" s="145"/>
      <c r="D41" s="811" t="s">
        <v>489</v>
      </c>
      <c r="E41" s="627"/>
      <c r="F41" s="133"/>
      <c r="H41" s="626"/>
      <c r="I41" s="627">
        <f t="shared" si="18"/>
        <v>0</v>
      </c>
      <c r="J41" s="627"/>
      <c r="K41" s="627"/>
      <c r="L41" s="237">
        <f>SUM(I41:K41)</f>
        <v>0</v>
      </c>
      <c r="M41" s="133"/>
      <c r="N41" s="6">
        <v>120000000</v>
      </c>
      <c r="O41" s="626"/>
      <c r="P41" s="627">
        <f t="shared" si="19"/>
        <v>120000000</v>
      </c>
      <c r="Q41" s="627"/>
      <c r="R41" s="627"/>
      <c r="S41" s="237">
        <f t="shared" si="22"/>
        <v>120000000</v>
      </c>
      <c r="T41" s="406"/>
      <c r="U41" s="6">
        <v>120000000</v>
      </c>
      <c r="V41" s="626"/>
      <c r="W41" s="627">
        <f t="shared" si="20"/>
        <v>120000000</v>
      </c>
      <c r="X41" s="636"/>
      <c r="Y41" s="626"/>
      <c r="Z41" s="627"/>
      <c r="AA41" s="627">
        <f t="shared" si="23"/>
        <v>120000000</v>
      </c>
      <c r="AB41" s="406"/>
      <c r="AD41" s="626"/>
      <c r="AE41" s="627">
        <f t="shared" si="21"/>
        <v>0</v>
      </c>
      <c r="AF41" s="636"/>
      <c r="AG41" s="857"/>
      <c r="AH41" s="627"/>
      <c r="AI41" s="627">
        <f t="shared" si="24"/>
        <v>0</v>
      </c>
      <c r="AJ41" s="423">
        <f t="shared" si="1"/>
        <v>32</v>
      </c>
    </row>
    <row r="42" spans="1:36">
      <c r="A42" s="423">
        <f t="shared" si="0"/>
        <v>33</v>
      </c>
      <c r="B42" s="145"/>
      <c r="C42" s="145"/>
      <c r="D42" s="811" t="s">
        <v>490</v>
      </c>
      <c r="E42" s="627"/>
      <c r="F42" s="133"/>
      <c r="H42" s="626"/>
      <c r="I42" s="627">
        <f t="shared" si="18"/>
        <v>0</v>
      </c>
      <c r="J42" s="627"/>
      <c r="K42" s="627"/>
      <c r="M42" s="133"/>
      <c r="N42" s="6">
        <v>25000000</v>
      </c>
      <c r="O42" s="626"/>
      <c r="P42" s="627">
        <f t="shared" si="19"/>
        <v>25000000</v>
      </c>
      <c r="Q42" s="627"/>
      <c r="R42" s="627"/>
      <c r="S42" s="237">
        <f t="shared" si="22"/>
        <v>25000000</v>
      </c>
      <c r="T42" s="406"/>
      <c r="U42" s="6">
        <v>25000000</v>
      </c>
      <c r="V42" s="626"/>
      <c r="W42" s="627">
        <f t="shared" si="20"/>
        <v>25000000</v>
      </c>
      <c r="X42" s="636"/>
      <c r="Y42" s="626"/>
      <c r="Z42" s="627"/>
      <c r="AA42" s="627">
        <f t="shared" si="23"/>
        <v>25000000</v>
      </c>
      <c r="AB42" s="406"/>
      <c r="AD42" s="626"/>
      <c r="AE42" s="627">
        <f t="shared" si="21"/>
        <v>0</v>
      </c>
      <c r="AF42" s="636"/>
      <c r="AG42" s="857"/>
      <c r="AH42" s="627"/>
      <c r="AI42" s="627">
        <f t="shared" si="24"/>
        <v>0</v>
      </c>
      <c r="AJ42" s="423">
        <f t="shared" ref="AJ42:AJ73" si="25">A42</f>
        <v>33</v>
      </c>
    </row>
    <row r="43" spans="1:36">
      <c r="A43" s="423">
        <f t="shared" si="0"/>
        <v>34</v>
      </c>
      <c r="B43" s="145"/>
      <c r="C43" s="145"/>
      <c r="D43" s="628" t="s">
        <v>491</v>
      </c>
      <c r="E43" s="627"/>
      <c r="F43" s="133"/>
      <c r="G43" s="28">
        <v>-34024350</v>
      </c>
      <c r="H43" s="626"/>
      <c r="I43" s="627">
        <f t="shared" si="18"/>
        <v>-34024350</v>
      </c>
      <c r="J43" s="627"/>
      <c r="K43" s="627"/>
      <c r="M43" s="133"/>
      <c r="N43" s="6">
        <v>-122000000</v>
      </c>
      <c r="O43" s="626"/>
      <c r="P43" s="627">
        <f t="shared" si="19"/>
        <v>-122000000</v>
      </c>
      <c r="Q43" s="627"/>
      <c r="R43" s="627"/>
      <c r="S43" s="237">
        <f t="shared" si="22"/>
        <v>-122000000</v>
      </c>
      <c r="T43" s="406"/>
      <c r="U43" s="6">
        <v>-122000000</v>
      </c>
      <c r="V43" s="626"/>
      <c r="W43" s="627">
        <f t="shared" si="20"/>
        <v>-122000000</v>
      </c>
      <c r="X43" s="636"/>
      <c r="Y43" s="626"/>
      <c r="Z43" s="627"/>
      <c r="AA43" s="627">
        <f t="shared" si="23"/>
        <v>-122000000</v>
      </c>
      <c r="AB43" s="406"/>
      <c r="AD43" s="626"/>
      <c r="AE43" s="627">
        <f t="shared" si="21"/>
        <v>0</v>
      </c>
      <c r="AF43" s="636"/>
      <c r="AG43" s="857"/>
      <c r="AH43" s="627"/>
      <c r="AI43" s="627">
        <f t="shared" si="24"/>
        <v>0</v>
      </c>
      <c r="AJ43" s="423">
        <f t="shared" si="25"/>
        <v>34</v>
      </c>
    </row>
    <row r="44" spans="1:36">
      <c r="A44" s="423">
        <f t="shared" si="0"/>
        <v>35</v>
      </c>
      <c r="B44" s="145"/>
      <c r="C44" s="145"/>
      <c r="D44" s="628" t="s">
        <v>970</v>
      </c>
      <c r="E44" s="627"/>
      <c r="F44" s="133"/>
      <c r="G44" s="28">
        <v>-34024350</v>
      </c>
      <c r="H44" s="626"/>
      <c r="I44" s="627">
        <f t="shared" ref="I44" si="26">SUM(F44:H44)</f>
        <v>-34024350</v>
      </c>
      <c r="J44" s="627"/>
      <c r="K44" s="627"/>
      <c r="M44" s="133"/>
      <c r="N44" s="6">
        <v>-122000000</v>
      </c>
      <c r="O44" s="626"/>
      <c r="P44" s="627">
        <f t="shared" ref="P44" si="27">SUM(M44:O44)</f>
        <v>-122000000</v>
      </c>
      <c r="Q44" s="627"/>
      <c r="R44" s="627"/>
      <c r="S44" s="237">
        <f t="shared" ref="S44" si="28">SUM(P44:R44)</f>
        <v>-122000000</v>
      </c>
      <c r="T44" s="406"/>
      <c r="U44" s="6">
        <v>-122000000</v>
      </c>
      <c r="V44" s="626"/>
      <c r="W44" s="627">
        <f t="shared" ref="W44" si="29">SUM(T44:V44)</f>
        <v>-122000000</v>
      </c>
      <c r="X44" s="636"/>
      <c r="Y44" s="626"/>
      <c r="Z44" s="627"/>
      <c r="AA44" s="627">
        <f t="shared" ref="AA44" si="30">SUM(W44:Z44)</f>
        <v>-122000000</v>
      </c>
      <c r="AB44" s="406"/>
      <c r="AC44" s="6">
        <v>671514950</v>
      </c>
      <c r="AD44" s="626"/>
      <c r="AE44" s="627">
        <f t="shared" ref="AE44" si="31">SUM(AB44:AD44)</f>
        <v>671514950</v>
      </c>
      <c r="AF44" s="636"/>
      <c r="AG44" s="857"/>
      <c r="AH44" s="627"/>
      <c r="AI44" s="627">
        <f t="shared" si="24"/>
        <v>671514950</v>
      </c>
      <c r="AJ44" s="423">
        <f t="shared" si="25"/>
        <v>35</v>
      </c>
    </row>
    <row r="45" spans="1:36">
      <c r="A45" s="423">
        <f t="shared" si="0"/>
        <v>36</v>
      </c>
      <c r="B45" s="145"/>
      <c r="C45" s="145"/>
      <c r="D45" s="626"/>
      <c r="E45" s="655"/>
      <c r="F45" s="425"/>
      <c r="G45" s="26"/>
      <c r="H45" s="682"/>
      <c r="I45" s="627">
        <f t="shared" si="18"/>
        <v>0</v>
      </c>
      <c r="J45" s="655"/>
      <c r="K45" s="655"/>
      <c r="L45" s="654">
        <f>SUM(I45:K45)</f>
        <v>0</v>
      </c>
      <c r="M45" s="425"/>
      <c r="N45" s="26"/>
      <c r="O45" s="682"/>
      <c r="P45" s="627">
        <f t="shared" si="19"/>
        <v>0</v>
      </c>
      <c r="Q45" s="655"/>
      <c r="R45" s="655"/>
      <c r="S45" s="654">
        <f t="shared" si="22"/>
        <v>0</v>
      </c>
      <c r="T45" s="425"/>
      <c r="U45" s="26"/>
      <c r="V45" s="682"/>
      <c r="W45" s="627">
        <f t="shared" si="20"/>
        <v>0</v>
      </c>
      <c r="X45" s="683"/>
      <c r="Y45" s="682"/>
      <c r="Z45" s="655"/>
      <c r="AA45" s="655">
        <f t="shared" si="23"/>
        <v>0</v>
      </c>
      <c r="AB45" s="425"/>
      <c r="AC45" s="26"/>
      <c r="AD45" s="682"/>
      <c r="AE45" s="627">
        <f t="shared" si="21"/>
        <v>0</v>
      </c>
      <c r="AF45" s="683"/>
      <c r="AG45" s="862"/>
      <c r="AH45" s="655"/>
      <c r="AI45" s="655">
        <f t="shared" si="24"/>
        <v>0</v>
      </c>
      <c r="AJ45" s="423">
        <f t="shared" si="25"/>
        <v>36</v>
      </c>
    </row>
    <row r="46" spans="1:36" ht="15.6" thickBot="1">
      <c r="A46" s="423">
        <f t="shared" si="0"/>
        <v>37</v>
      </c>
      <c r="B46" s="750"/>
      <c r="C46" s="750"/>
      <c r="D46" s="767" t="s">
        <v>22</v>
      </c>
      <c r="E46" s="810"/>
      <c r="F46" s="786">
        <f>SUM(F36:F45)</f>
        <v>0</v>
      </c>
      <c r="G46" s="787">
        <f>SUM(G28:G45)</f>
        <v>781437383</v>
      </c>
      <c r="H46" s="785">
        <f>SUM(H36:H45)</f>
        <v>162485305</v>
      </c>
      <c r="I46" s="748">
        <f t="shared" si="18"/>
        <v>943922688</v>
      </c>
      <c r="J46" s="810">
        <f>SUM(J36:J45)</f>
        <v>0</v>
      </c>
      <c r="K46" s="807">
        <f>SUM(K36:K45)</f>
        <v>0</v>
      </c>
      <c r="L46" s="749">
        <f>SUM(I46:K46)</f>
        <v>943922688</v>
      </c>
      <c r="M46" s="786">
        <f>SUM(M36:M45)</f>
        <v>0</v>
      </c>
      <c r="N46" s="787">
        <f>SUM(N36:N45)</f>
        <v>823543831</v>
      </c>
      <c r="O46" s="785">
        <f>SUM(O36:O45)</f>
        <v>162485305</v>
      </c>
      <c r="P46" s="748">
        <f t="shared" si="19"/>
        <v>986029136</v>
      </c>
      <c r="Q46" s="810">
        <f>SUM(Q36:Q45)</f>
        <v>0</v>
      </c>
      <c r="R46" s="807">
        <f>SUM(R36:R45)</f>
        <v>0</v>
      </c>
      <c r="S46" s="749">
        <f t="shared" si="22"/>
        <v>986029136</v>
      </c>
      <c r="T46" s="786">
        <f>SUM(T36:T45)</f>
        <v>0</v>
      </c>
      <c r="U46" s="787">
        <f>SUM(U36:U45)</f>
        <v>823543839</v>
      </c>
      <c r="V46" s="785">
        <f>SUM(V36:V45)</f>
        <v>162485305</v>
      </c>
      <c r="W46" s="748">
        <f t="shared" si="20"/>
        <v>986029144</v>
      </c>
      <c r="X46" s="809">
        <f>SUM(X36:X45)</f>
        <v>0</v>
      </c>
      <c r="Y46" s="808"/>
      <c r="Z46" s="807">
        <f>SUM(Z36:Z45)</f>
        <v>0</v>
      </c>
      <c r="AA46" s="748">
        <f t="shared" si="23"/>
        <v>986029144</v>
      </c>
      <c r="AB46" s="786">
        <f>SUM(AB36:AB45)</f>
        <v>0</v>
      </c>
      <c r="AC46" s="787">
        <f>SUM(AC36:AC45)</f>
        <v>1021466041</v>
      </c>
      <c r="AD46" s="785">
        <f>SUM(AD36:AD45)</f>
        <v>162485305</v>
      </c>
      <c r="AE46" s="748">
        <f t="shared" si="21"/>
        <v>1183951346</v>
      </c>
      <c r="AF46" s="809">
        <f>SUM(AF36:AF45)</f>
        <v>0</v>
      </c>
      <c r="AG46" s="863"/>
      <c r="AH46" s="807">
        <f>SUM(AH36:AH45)</f>
        <v>0</v>
      </c>
      <c r="AI46" s="748">
        <f t="shared" si="24"/>
        <v>1183951346</v>
      </c>
      <c r="AJ46" s="423">
        <f t="shared" si="25"/>
        <v>37</v>
      </c>
    </row>
    <row r="47" spans="1:36" ht="15.6" thickTop="1">
      <c r="A47" s="423">
        <f t="shared" si="0"/>
        <v>38</v>
      </c>
      <c r="B47" s="772"/>
      <c r="C47" s="772"/>
      <c r="D47" s="759"/>
      <c r="E47" s="762"/>
      <c r="F47" s="405"/>
      <c r="G47" s="357"/>
      <c r="H47" s="759"/>
      <c r="I47" s="762"/>
      <c r="J47" s="762"/>
      <c r="K47" s="762"/>
      <c r="L47" s="760"/>
      <c r="M47" s="405"/>
      <c r="N47" s="357"/>
      <c r="O47" s="759"/>
      <c r="P47" s="762"/>
      <c r="Q47" s="762"/>
      <c r="R47" s="762"/>
      <c r="S47" s="760"/>
      <c r="T47" s="405"/>
      <c r="U47" s="357"/>
      <c r="V47" s="759"/>
      <c r="W47" s="762"/>
      <c r="X47" s="761"/>
      <c r="Y47" s="759"/>
      <c r="Z47" s="762"/>
      <c r="AA47" s="762"/>
      <c r="AB47" s="405"/>
      <c r="AC47" s="357"/>
      <c r="AD47" s="759"/>
      <c r="AE47" s="762"/>
      <c r="AF47" s="761"/>
      <c r="AG47" s="760"/>
      <c r="AH47" s="762"/>
      <c r="AI47" s="762"/>
      <c r="AJ47" s="423">
        <f t="shared" si="25"/>
        <v>38</v>
      </c>
    </row>
    <row r="48" spans="1:36">
      <c r="A48" s="423">
        <f t="shared" si="0"/>
        <v>39</v>
      </c>
      <c r="B48" s="145"/>
      <c r="C48" s="145"/>
      <c r="D48" s="626" t="s">
        <v>387</v>
      </c>
      <c r="E48" s="627"/>
      <c r="F48" s="406"/>
      <c r="H48" s="626"/>
      <c r="I48" s="627">
        <f t="shared" ref="I48:I60" si="32">SUM(F48:H48)</f>
        <v>0</v>
      </c>
      <c r="J48" s="802"/>
      <c r="K48" s="802"/>
      <c r="L48" s="237">
        <f t="shared" ref="L48:L59" si="33">SUM(I48:K48)</f>
        <v>0</v>
      </c>
      <c r="M48" s="406"/>
      <c r="O48" s="626"/>
      <c r="P48" s="627">
        <f t="shared" ref="P48:P60" si="34">SUM(M48:O48)</f>
        <v>0</v>
      </c>
      <c r="Q48" s="802"/>
      <c r="R48" s="802"/>
      <c r="S48" s="237">
        <f t="shared" ref="S48:S59" si="35">SUM(P48:R48)</f>
        <v>0</v>
      </c>
      <c r="T48" s="406"/>
      <c r="V48" s="626"/>
      <c r="W48" s="627">
        <f t="shared" ref="W48:W60" si="36">SUM(T48:V48)</f>
        <v>0</v>
      </c>
      <c r="X48" s="804"/>
      <c r="Y48" s="803"/>
      <c r="Z48" s="802"/>
      <c r="AA48" s="627">
        <f t="shared" ref="AA48:AA59" si="37">SUM(W48:Z48)</f>
        <v>0</v>
      </c>
      <c r="AB48" s="406"/>
      <c r="AD48" s="626"/>
      <c r="AE48" s="627">
        <f t="shared" ref="AE48:AE60" si="38">SUM(AB48:AD48)</f>
        <v>0</v>
      </c>
      <c r="AF48" s="804"/>
      <c r="AG48" s="864"/>
      <c r="AH48" s="802"/>
      <c r="AI48" s="627">
        <f t="shared" ref="AI48:AI59" si="39">SUM(AE48:AH48)</f>
        <v>0</v>
      </c>
      <c r="AJ48" s="423">
        <f t="shared" si="25"/>
        <v>39</v>
      </c>
    </row>
    <row r="49" spans="1:36">
      <c r="A49" s="423">
        <f t="shared" si="0"/>
        <v>40</v>
      </c>
      <c r="B49" s="145"/>
      <c r="C49" s="145"/>
      <c r="D49" s="805" t="s">
        <v>23</v>
      </c>
      <c r="E49" s="627"/>
      <c r="F49" s="406"/>
      <c r="H49" s="626"/>
      <c r="I49" s="627">
        <f t="shared" si="32"/>
        <v>0</v>
      </c>
      <c r="J49" s="802"/>
      <c r="K49" s="802"/>
      <c r="L49" s="237">
        <f t="shared" si="33"/>
        <v>0</v>
      </c>
      <c r="M49" s="406"/>
      <c r="O49" s="626"/>
      <c r="P49" s="627">
        <f t="shared" si="34"/>
        <v>0</v>
      </c>
      <c r="Q49" s="802"/>
      <c r="R49" s="802"/>
      <c r="S49" s="237">
        <f t="shared" si="35"/>
        <v>0</v>
      </c>
      <c r="T49" s="406"/>
      <c r="V49" s="626"/>
      <c r="W49" s="627">
        <f t="shared" si="36"/>
        <v>0</v>
      </c>
      <c r="X49" s="804"/>
      <c r="Y49" s="803"/>
      <c r="Z49" s="802"/>
      <c r="AA49" s="627">
        <f t="shared" si="37"/>
        <v>0</v>
      </c>
      <c r="AB49" s="406"/>
      <c r="AD49" s="626"/>
      <c r="AE49" s="627">
        <f t="shared" si="38"/>
        <v>0</v>
      </c>
      <c r="AF49" s="804"/>
      <c r="AG49" s="864"/>
      <c r="AH49" s="802"/>
      <c r="AI49" s="627">
        <f t="shared" si="39"/>
        <v>0</v>
      </c>
      <c r="AJ49" s="423">
        <f t="shared" si="25"/>
        <v>40</v>
      </c>
    </row>
    <row r="50" spans="1:36">
      <c r="A50" s="423">
        <f t="shared" si="0"/>
        <v>41</v>
      </c>
      <c r="B50" s="145"/>
      <c r="C50" s="145"/>
      <c r="D50" s="626" t="s">
        <v>492</v>
      </c>
      <c r="E50" s="627"/>
      <c r="F50" s="406"/>
      <c r="H50" s="626"/>
      <c r="I50" s="627">
        <f t="shared" si="32"/>
        <v>0</v>
      </c>
      <c r="J50" s="802">
        <v>8809788162</v>
      </c>
      <c r="K50" s="802"/>
      <c r="L50" s="237">
        <f t="shared" si="33"/>
        <v>8809788162</v>
      </c>
      <c r="M50" s="406"/>
      <c r="O50" s="626"/>
      <c r="P50" s="627">
        <f t="shared" si="34"/>
        <v>0</v>
      </c>
      <c r="Q50" s="802">
        <v>8809788162</v>
      </c>
      <c r="R50" s="802"/>
      <c r="S50" s="237">
        <f t="shared" si="35"/>
        <v>8809788162</v>
      </c>
      <c r="T50" s="406"/>
      <c r="V50" s="626"/>
      <c r="W50" s="627">
        <f t="shared" si="36"/>
        <v>0</v>
      </c>
      <c r="X50" s="804">
        <v>8809788162</v>
      </c>
      <c r="Y50" s="803"/>
      <c r="Z50" s="802"/>
      <c r="AA50" s="627">
        <f t="shared" si="37"/>
        <v>8809788162</v>
      </c>
      <c r="AB50" s="406"/>
      <c r="AD50" s="626"/>
      <c r="AE50" s="627">
        <f t="shared" si="38"/>
        <v>0</v>
      </c>
      <c r="AF50" s="804">
        <v>8809788162</v>
      </c>
      <c r="AG50" s="864"/>
      <c r="AH50" s="802"/>
      <c r="AI50" s="627">
        <f t="shared" si="39"/>
        <v>8809788162</v>
      </c>
      <c r="AJ50" s="423">
        <f t="shared" si="25"/>
        <v>41</v>
      </c>
    </row>
    <row r="51" spans="1:36">
      <c r="A51" s="423">
        <f t="shared" si="0"/>
        <v>42</v>
      </c>
      <c r="B51" s="145"/>
      <c r="C51" s="145"/>
      <c r="D51" s="372" t="s">
        <v>493</v>
      </c>
      <c r="E51" s="627"/>
      <c r="F51" s="406"/>
      <c r="H51" s="626"/>
      <c r="I51" s="627">
        <f t="shared" si="32"/>
        <v>0</v>
      </c>
      <c r="J51" s="156">
        <f>J87-J50</f>
        <v>326381602</v>
      </c>
      <c r="K51" s="802"/>
      <c r="L51" s="237">
        <f t="shared" si="33"/>
        <v>326381602</v>
      </c>
      <c r="M51" s="406"/>
      <c r="O51" s="626"/>
      <c r="P51" s="627">
        <f t="shared" si="34"/>
        <v>0</v>
      </c>
      <c r="Q51" s="156">
        <f>Q65-Q50</f>
        <v>474003580</v>
      </c>
      <c r="R51" s="802"/>
      <c r="S51" s="237">
        <f t="shared" si="35"/>
        <v>474003580</v>
      </c>
      <c r="T51" s="406"/>
      <c r="V51" s="626"/>
      <c r="W51" s="627">
        <f t="shared" si="36"/>
        <v>0</v>
      </c>
      <c r="X51" s="160">
        <f>X65-X50</f>
        <v>474003580</v>
      </c>
      <c r="Y51" s="442"/>
      <c r="Z51" s="802"/>
      <c r="AA51" s="627">
        <f t="shared" si="37"/>
        <v>474003580</v>
      </c>
      <c r="AB51" s="406"/>
      <c r="AD51" s="626"/>
      <c r="AE51" s="627">
        <f t="shared" si="38"/>
        <v>0</v>
      </c>
      <c r="AF51" s="160">
        <f>AF65-AF50</f>
        <v>-886960</v>
      </c>
      <c r="AG51" s="98"/>
      <c r="AH51" s="802"/>
      <c r="AI51" s="627">
        <f t="shared" si="39"/>
        <v>-886960</v>
      </c>
      <c r="AJ51" s="423">
        <f t="shared" si="25"/>
        <v>42</v>
      </c>
    </row>
    <row r="52" spans="1:36">
      <c r="A52" s="423">
        <f t="shared" si="0"/>
        <v>43</v>
      </c>
      <c r="B52" s="145"/>
      <c r="C52" s="145"/>
      <c r="D52" s="806" t="s">
        <v>494</v>
      </c>
      <c r="E52" s="627"/>
      <c r="F52" s="406"/>
      <c r="H52" s="626"/>
      <c r="I52" s="627">
        <f t="shared" si="32"/>
        <v>0</v>
      </c>
      <c r="J52" s="156"/>
      <c r="K52" s="802"/>
      <c r="L52" s="237">
        <f t="shared" si="33"/>
        <v>0</v>
      </c>
      <c r="M52" s="406"/>
      <c r="O52" s="626"/>
      <c r="P52" s="627">
        <f t="shared" si="34"/>
        <v>0</v>
      </c>
      <c r="Q52" s="156"/>
      <c r="R52" s="802"/>
      <c r="S52" s="237">
        <f t="shared" si="35"/>
        <v>0</v>
      </c>
      <c r="T52" s="406"/>
      <c r="V52" s="626"/>
      <c r="W52" s="627">
        <f t="shared" si="36"/>
        <v>0</v>
      </c>
      <c r="X52" s="160"/>
      <c r="Y52" s="442">
        <v>1905114600</v>
      </c>
      <c r="Z52" s="802"/>
      <c r="AA52" s="627">
        <f t="shared" si="37"/>
        <v>1905114600</v>
      </c>
      <c r="AB52" s="406"/>
      <c r="AD52" s="626"/>
      <c r="AE52" s="627">
        <f t="shared" si="38"/>
        <v>0</v>
      </c>
      <c r="AF52" s="160"/>
      <c r="AG52" s="98">
        <v>1905114600</v>
      </c>
      <c r="AH52" s="802"/>
      <c r="AI52" s="627">
        <f t="shared" si="39"/>
        <v>1905114600</v>
      </c>
      <c r="AJ52" s="423">
        <f t="shared" si="25"/>
        <v>43</v>
      </c>
    </row>
    <row r="53" spans="1:36">
      <c r="A53" s="423">
        <f t="shared" si="0"/>
        <v>44</v>
      </c>
      <c r="B53" s="145"/>
      <c r="C53" s="145"/>
      <c r="D53" s="626"/>
      <c r="E53" s="627"/>
      <c r="F53" s="406"/>
      <c r="H53" s="626"/>
      <c r="I53" s="627">
        <f t="shared" si="32"/>
        <v>0</v>
      </c>
      <c r="J53" s="802"/>
      <c r="K53" s="802"/>
      <c r="L53" s="237">
        <f t="shared" si="33"/>
        <v>0</v>
      </c>
      <c r="M53" s="406"/>
      <c r="O53" s="626"/>
      <c r="P53" s="627">
        <f t="shared" si="34"/>
        <v>0</v>
      </c>
      <c r="Q53" s="802"/>
      <c r="R53" s="802"/>
      <c r="S53" s="237">
        <f t="shared" si="35"/>
        <v>0</v>
      </c>
      <c r="T53" s="406"/>
      <c r="V53" s="626"/>
      <c r="W53" s="627">
        <f t="shared" si="36"/>
        <v>0</v>
      </c>
      <c r="X53" s="804"/>
      <c r="Y53" s="803"/>
      <c r="Z53" s="802"/>
      <c r="AA53" s="627">
        <f t="shared" si="37"/>
        <v>0</v>
      </c>
      <c r="AB53" s="406"/>
      <c r="AD53" s="626"/>
      <c r="AE53" s="627">
        <f t="shared" si="38"/>
        <v>0</v>
      </c>
      <c r="AF53" s="804"/>
      <c r="AG53" s="864"/>
      <c r="AH53" s="802"/>
      <c r="AI53" s="627">
        <f t="shared" si="39"/>
        <v>0</v>
      </c>
      <c r="AJ53" s="423">
        <f t="shared" si="25"/>
        <v>44</v>
      </c>
    </row>
    <row r="54" spans="1:36">
      <c r="A54" s="423">
        <f t="shared" si="0"/>
        <v>45</v>
      </c>
      <c r="B54" s="145"/>
      <c r="C54" s="145"/>
      <c r="D54" s="805" t="s">
        <v>24</v>
      </c>
      <c r="E54" s="627"/>
      <c r="F54" s="406"/>
      <c r="H54" s="626"/>
      <c r="I54" s="627">
        <f t="shared" si="32"/>
        <v>0</v>
      </c>
      <c r="J54" s="802"/>
      <c r="K54" s="802"/>
      <c r="L54" s="237">
        <f t="shared" si="33"/>
        <v>0</v>
      </c>
      <c r="M54" s="406"/>
      <c r="O54" s="626"/>
      <c r="P54" s="627">
        <f t="shared" si="34"/>
        <v>0</v>
      </c>
      <c r="Q54" s="802"/>
      <c r="R54" s="802"/>
      <c r="S54" s="237">
        <f t="shared" si="35"/>
        <v>0</v>
      </c>
      <c r="T54" s="406"/>
      <c r="V54" s="626"/>
      <c r="W54" s="627">
        <f t="shared" si="36"/>
        <v>0</v>
      </c>
      <c r="X54" s="804"/>
      <c r="Y54" s="803"/>
      <c r="Z54" s="802"/>
      <c r="AA54" s="627">
        <f t="shared" si="37"/>
        <v>0</v>
      </c>
      <c r="AB54" s="406"/>
      <c r="AD54" s="626"/>
      <c r="AE54" s="627">
        <f t="shared" si="38"/>
        <v>0</v>
      </c>
      <c r="AF54" s="804"/>
      <c r="AG54" s="864"/>
      <c r="AH54" s="802"/>
      <c r="AI54" s="627">
        <f t="shared" si="39"/>
        <v>0</v>
      </c>
      <c r="AJ54" s="423">
        <f t="shared" si="25"/>
        <v>45</v>
      </c>
    </row>
    <row r="55" spans="1:36">
      <c r="A55" s="423">
        <f t="shared" si="0"/>
        <v>46</v>
      </c>
      <c r="B55" s="145"/>
      <c r="C55" s="145"/>
      <c r="D55" s="626" t="s">
        <v>492</v>
      </c>
      <c r="E55" s="627"/>
      <c r="F55" s="406"/>
      <c r="H55" s="626"/>
      <c r="I55" s="627">
        <f t="shared" si="32"/>
        <v>0</v>
      </c>
      <c r="J55" s="802"/>
      <c r="K55" s="802">
        <f>6694797515+5228068356</f>
        <v>11922865871</v>
      </c>
      <c r="L55" s="19">
        <f t="shared" si="33"/>
        <v>11922865871</v>
      </c>
      <c r="M55" s="406"/>
      <c r="O55" s="626"/>
      <c r="P55" s="627">
        <f t="shared" si="34"/>
        <v>0</v>
      </c>
      <c r="Q55" s="802"/>
      <c r="R55" s="802">
        <f>11922865871-509100000</f>
        <v>11413765871</v>
      </c>
      <c r="S55" s="19">
        <f t="shared" si="35"/>
        <v>11413765871</v>
      </c>
      <c r="T55" s="406"/>
      <c r="V55" s="626"/>
      <c r="W55" s="627">
        <f t="shared" si="36"/>
        <v>0</v>
      </c>
      <c r="X55" s="804"/>
      <c r="Y55" s="803"/>
      <c r="Z55" s="156">
        <v>11413765871</v>
      </c>
      <c r="AA55" s="438">
        <f t="shared" si="37"/>
        <v>11413765871</v>
      </c>
      <c r="AB55" s="406"/>
      <c r="AD55" s="626"/>
      <c r="AE55" s="627">
        <f t="shared" si="38"/>
        <v>0</v>
      </c>
      <c r="AF55" s="804"/>
      <c r="AG55" s="864"/>
      <c r="AH55" s="156">
        <v>11413765871</v>
      </c>
      <c r="AI55" s="438">
        <f t="shared" si="39"/>
        <v>11413765871</v>
      </c>
      <c r="AJ55" s="423">
        <f t="shared" si="25"/>
        <v>46</v>
      </c>
    </row>
    <row r="56" spans="1:36">
      <c r="A56" s="423">
        <f t="shared" si="0"/>
        <v>47</v>
      </c>
      <c r="B56" s="145"/>
      <c r="C56" s="145"/>
      <c r="D56" s="372" t="s">
        <v>493</v>
      </c>
      <c r="E56" s="627"/>
      <c r="F56" s="406"/>
      <c r="H56" s="626"/>
      <c r="I56" s="627">
        <f t="shared" si="32"/>
        <v>0</v>
      </c>
      <c r="J56" s="802"/>
      <c r="K56" s="802">
        <f>K87-K55-K57-K58</f>
        <v>-219818713</v>
      </c>
      <c r="L56" s="19">
        <f t="shared" si="33"/>
        <v>-219818713</v>
      </c>
      <c r="M56" s="406"/>
      <c r="O56" s="626"/>
      <c r="P56" s="627">
        <f t="shared" si="34"/>
        <v>0</v>
      </c>
      <c r="Q56" s="802"/>
      <c r="R56" s="156">
        <f>R65-R55-R57-R58</f>
        <v>375333047</v>
      </c>
      <c r="S56" s="19">
        <f t="shared" si="35"/>
        <v>375333047</v>
      </c>
      <c r="T56" s="406"/>
      <c r="V56" s="626"/>
      <c r="W56" s="627">
        <f t="shared" si="36"/>
        <v>0</v>
      </c>
      <c r="X56" s="804"/>
      <c r="Y56" s="803"/>
      <c r="Z56" s="156">
        <f>Z65-Z55-Z57-Z58</f>
        <v>375333047</v>
      </c>
      <c r="AA56" s="438">
        <f t="shared" si="37"/>
        <v>375333047</v>
      </c>
      <c r="AB56" s="406"/>
      <c r="AD56" s="626"/>
      <c r="AE56" s="627">
        <f t="shared" si="38"/>
        <v>0</v>
      </c>
      <c r="AF56" s="804"/>
      <c r="AG56" s="864"/>
      <c r="AH56" s="156">
        <f>AH65-AH55-AH57-AH58</f>
        <v>-445412515</v>
      </c>
      <c r="AI56" s="438">
        <f t="shared" si="39"/>
        <v>-445412515</v>
      </c>
      <c r="AJ56" s="423">
        <f t="shared" si="25"/>
        <v>47</v>
      </c>
    </row>
    <row r="57" spans="1:36" ht="15.6">
      <c r="A57" s="423">
        <f t="shared" si="0"/>
        <v>48</v>
      </c>
      <c r="B57" s="145"/>
      <c r="C57" s="145"/>
      <c r="D57" s="626" t="s">
        <v>495</v>
      </c>
      <c r="E57" s="627"/>
      <c r="F57" s="133"/>
      <c r="G57" s="28"/>
      <c r="H57" s="626"/>
      <c r="I57" s="627">
        <f t="shared" si="32"/>
        <v>0</v>
      </c>
      <c r="J57" s="802"/>
      <c r="K57" s="156">
        <f>F1758</f>
        <v>100285200</v>
      </c>
      <c r="L57" s="19">
        <f t="shared" si="33"/>
        <v>100285200</v>
      </c>
      <c r="M57" s="133"/>
      <c r="N57" s="28"/>
      <c r="O57" s="626"/>
      <c r="P57" s="627">
        <f t="shared" si="34"/>
        <v>0</v>
      </c>
      <c r="Q57" s="802"/>
      <c r="R57" s="802">
        <f>$M$1758</f>
        <v>100285200</v>
      </c>
      <c r="S57" s="19">
        <f t="shared" si="35"/>
        <v>100285200</v>
      </c>
      <c r="T57" s="133"/>
      <c r="U57" s="28"/>
      <c r="V57" s="626"/>
      <c r="W57" s="627">
        <f t="shared" si="36"/>
        <v>0</v>
      </c>
      <c r="X57" s="804"/>
      <c r="Y57" s="803"/>
      <c r="Z57" s="802">
        <f>$M$1758</f>
        <v>100285200</v>
      </c>
      <c r="AA57" s="438">
        <f t="shared" si="37"/>
        <v>100285200</v>
      </c>
      <c r="AB57" s="133"/>
      <c r="AC57" s="28"/>
      <c r="AD57" s="626"/>
      <c r="AE57" s="627">
        <f t="shared" si="38"/>
        <v>0</v>
      </c>
      <c r="AF57" s="804"/>
      <c r="AG57" s="864"/>
      <c r="AH57" s="802">
        <f>$M$1758</f>
        <v>100285200</v>
      </c>
      <c r="AI57" s="438">
        <f t="shared" si="39"/>
        <v>100285200</v>
      </c>
      <c r="AJ57" s="423">
        <f t="shared" si="25"/>
        <v>48</v>
      </c>
    </row>
    <row r="58" spans="1:36" ht="15.6">
      <c r="A58" s="423">
        <f t="shared" si="0"/>
        <v>49</v>
      </c>
      <c r="B58" s="145"/>
      <c r="C58" s="145"/>
      <c r="D58" s="626" t="s">
        <v>496</v>
      </c>
      <c r="E58" s="627"/>
      <c r="F58" s="133"/>
      <c r="G58" s="28"/>
      <c r="H58" s="626"/>
      <c r="I58" s="627">
        <f t="shared" si="32"/>
        <v>0</v>
      </c>
      <c r="J58" s="627"/>
      <c r="K58" s="438">
        <f>F1855</f>
        <v>450800000</v>
      </c>
      <c r="L58" s="19">
        <f t="shared" si="33"/>
        <v>450800000</v>
      </c>
      <c r="M58" s="133"/>
      <c r="N58" s="28"/>
      <c r="O58" s="626"/>
      <c r="P58" s="627">
        <f t="shared" si="34"/>
        <v>0</v>
      </c>
      <c r="Q58" s="627"/>
      <c r="R58" s="438">
        <f>$M$1855</f>
        <v>469799999</v>
      </c>
      <c r="S58" s="19">
        <f t="shared" si="35"/>
        <v>469799999</v>
      </c>
      <c r="T58" s="133"/>
      <c r="U58" s="28"/>
      <c r="V58" s="626"/>
      <c r="W58" s="627">
        <f t="shared" si="36"/>
        <v>0</v>
      </c>
      <c r="X58" s="636"/>
      <c r="Y58" s="626"/>
      <c r="Z58" s="438">
        <f>$M$1855</f>
        <v>469799999</v>
      </c>
      <c r="AA58" s="438">
        <f t="shared" si="37"/>
        <v>469799999</v>
      </c>
      <c r="AB58" s="133"/>
      <c r="AC58" s="28"/>
      <c r="AD58" s="626"/>
      <c r="AE58" s="627">
        <f t="shared" si="38"/>
        <v>0</v>
      </c>
      <c r="AF58" s="636"/>
      <c r="AG58" s="857"/>
      <c r="AH58" s="438">
        <f>$M$1855</f>
        <v>469799999</v>
      </c>
      <c r="AI58" s="438">
        <f t="shared" si="39"/>
        <v>469799999</v>
      </c>
      <c r="AJ58" s="423">
        <f t="shared" si="25"/>
        <v>49</v>
      </c>
    </row>
    <row r="59" spans="1:36">
      <c r="A59" s="423">
        <f t="shared" si="0"/>
        <v>50</v>
      </c>
      <c r="B59" s="145"/>
      <c r="C59" s="145"/>
      <c r="D59" s="628"/>
      <c r="E59" s="627"/>
      <c r="F59" s="406"/>
      <c r="H59" s="626"/>
      <c r="I59" s="627">
        <f t="shared" si="32"/>
        <v>0</v>
      </c>
      <c r="J59" s="627"/>
      <c r="K59" s="627"/>
      <c r="L59" s="237">
        <f t="shared" si="33"/>
        <v>0</v>
      </c>
      <c r="M59" s="406"/>
      <c r="O59" s="626"/>
      <c r="P59" s="627">
        <f t="shared" si="34"/>
        <v>0</v>
      </c>
      <c r="Q59" s="627"/>
      <c r="R59" s="627"/>
      <c r="S59" s="237">
        <f t="shared" si="35"/>
        <v>0</v>
      </c>
      <c r="T59" s="406"/>
      <c r="V59" s="626"/>
      <c r="W59" s="627">
        <f t="shared" si="36"/>
        <v>0</v>
      </c>
      <c r="X59" s="636"/>
      <c r="Y59" s="626"/>
      <c r="Z59" s="627"/>
      <c r="AA59" s="627">
        <f t="shared" si="37"/>
        <v>0</v>
      </c>
      <c r="AB59" s="406"/>
      <c r="AD59" s="626"/>
      <c r="AE59" s="627">
        <f t="shared" si="38"/>
        <v>0</v>
      </c>
      <c r="AF59" s="636"/>
      <c r="AG59" s="857"/>
      <c r="AH59" s="627"/>
      <c r="AI59" s="627">
        <f t="shared" si="39"/>
        <v>0</v>
      </c>
      <c r="AJ59" s="423">
        <f t="shared" si="25"/>
        <v>50</v>
      </c>
    </row>
    <row r="60" spans="1:36" ht="15.6" thickBot="1">
      <c r="A60" s="423">
        <f t="shared" si="0"/>
        <v>51</v>
      </c>
      <c r="B60" s="750"/>
      <c r="C60" s="750"/>
      <c r="D60" s="767" t="s">
        <v>25</v>
      </c>
      <c r="E60" s="748"/>
      <c r="F60" s="799"/>
      <c r="G60" s="798"/>
      <c r="H60" s="797"/>
      <c r="I60" s="801">
        <f t="shared" si="32"/>
        <v>0</v>
      </c>
      <c r="J60" s="801">
        <f>SUM(J48:J59)</f>
        <v>9136169764</v>
      </c>
      <c r="K60" s="801">
        <f>SUM(K48:K59)</f>
        <v>12254132358</v>
      </c>
      <c r="L60" s="800">
        <f>SUM(L48:L59)</f>
        <v>21390302122</v>
      </c>
      <c r="M60" s="799"/>
      <c r="N60" s="798"/>
      <c r="O60" s="797"/>
      <c r="P60" s="669">
        <f t="shared" si="34"/>
        <v>0</v>
      </c>
      <c r="Q60" s="669">
        <f>SUM(Q48:Q59)</f>
        <v>9283791742</v>
      </c>
      <c r="R60" s="669">
        <f>SUM(R48:R59)</f>
        <v>12359184117</v>
      </c>
      <c r="S60" s="673">
        <f>SUM(S48:S59)</f>
        <v>21642975859</v>
      </c>
      <c r="T60" s="546"/>
      <c r="U60" s="671"/>
      <c r="V60" s="668"/>
      <c r="W60" s="669">
        <f t="shared" si="36"/>
        <v>0</v>
      </c>
      <c r="X60" s="670">
        <f>SUM(X48:X59)</f>
        <v>9283791742</v>
      </c>
      <c r="Y60" s="668">
        <f>SUM(Y48:Y59)</f>
        <v>1905114600</v>
      </c>
      <c r="Z60" s="669">
        <f>SUM(Z48:Z59)</f>
        <v>12359184117</v>
      </c>
      <c r="AA60" s="669">
        <f>SUM(AA48:AA59)</f>
        <v>23548090459</v>
      </c>
      <c r="AB60" s="546"/>
      <c r="AC60" s="671"/>
      <c r="AD60" s="668"/>
      <c r="AE60" s="669">
        <f t="shared" si="38"/>
        <v>0</v>
      </c>
      <c r="AF60" s="670">
        <f>SUM(AF48:AF59)</f>
        <v>8808901202</v>
      </c>
      <c r="AG60" s="800">
        <f>SUM(AG48:AG59)</f>
        <v>1905114600</v>
      </c>
      <c r="AH60" s="669">
        <f>SUM(AH48:AH59)</f>
        <v>11538438555</v>
      </c>
      <c r="AI60" s="669">
        <f>SUM(AI48:AI59)</f>
        <v>22252454357</v>
      </c>
      <c r="AJ60" s="423">
        <f t="shared" si="25"/>
        <v>51</v>
      </c>
    </row>
    <row r="61" spans="1:36" ht="15.6" thickTop="1">
      <c r="A61" s="423">
        <f t="shared" si="0"/>
        <v>52</v>
      </c>
      <c r="B61" s="772"/>
      <c r="C61" s="772"/>
      <c r="D61" s="759"/>
      <c r="E61" s="627"/>
      <c r="F61" s="406"/>
      <c r="H61" s="626"/>
      <c r="I61" s="627"/>
      <c r="J61" s="627"/>
      <c r="K61" s="627"/>
      <c r="M61" s="406"/>
      <c r="O61" s="626"/>
      <c r="P61" s="627"/>
      <c r="Q61" s="627"/>
      <c r="R61" s="627"/>
      <c r="T61" s="406"/>
      <c r="V61" s="626"/>
      <c r="W61" s="627"/>
      <c r="X61" s="636"/>
      <c r="Y61" s="626"/>
      <c r="Z61" s="627"/>
      <c r="AA61" s="627"/>
      <c r="AB61" s="406"/>
      <c r="AD61" s="626"/>
      <c r="AE61" s="627"/>
      <c r="AF61" s="636"/>
      <c r="AG61" s="857"/>
      <c r="AH61" s="627"/>
      <c r="AI61" s="627"/>
      <c r="AJ61" s="423">
        <f t="shared" si="25"/>
        <v>52</v>
      </c>
    </row>
    <row r="62" spans="1:36" ht="15.6" thickBot="1">
      <c r="A62" s="423">
        <f t="shared" si="0"/>
        <v>53</v>
      </c>
      <c r="B62" s="750"/>
      <c r="C62" s="750"/>
      <c r="D62" s="767" t="s">
        <v>26</v>
      </c>
      <c r="E62" s="748"/>
      <c r="F62" s="786">
        <f>F46+F34</f>
        <v>683468937</v>
      </c>
      <c r="G62" s="787">
        <f>G46+G34</f>
        <v>781437383</v>
      </c>
      <c r="H62" s="785">
        <f>H46+H34</f>
        <v>162485305</v>
      </c>
      <c r="I62" s="748">
        <f>SUM(F62:H62)</f>
        <v>1627391625</v>
      </c>
      <c r="J62" s="748">
        <f>J60-J50</f>
        <v>326381602</v>
      </c>
      <c r="K62" s="748">
        <f>K60-K55</f>
        <v>331266487</v>
      </c>
      <c r="L62" s="749">
        <f>SUM(I62:K62)</f>
        <v>2285039714</v>
      </c>
      <c r="M62" s="786">
        <f>M46+M34</f>
        <v>886805552</v>
      </c>
      <c r="N62" s="787">
        <f>N46+N34</f>
        <v>823543831</v>
      </c>
      <c r="O62" s="785">
        <f>O46+O34</f>
        <v>162485305</v>
      </c>
      <c r="P62" s="748">
        <f>SUM(M62:O62)</f>
        <v>1872834688</v>
      </c>
      <c r="Q62" s="748">
        <f>Q60-Q50</f>
        <v>474003580</v>
      </c>
      <c r="R62" s="748">
        <f>R60-R55</f>
        <v>945418246</v>
      </c>
      <c r="S62" s="749">
        <f>SUM(P62:R62)</f>
        <v>3292256514</v>
      </c>
      <c r="T62" s="786">
        <f>T46+T34</f>
        <v>886805552</v>
      </c>
      <c r="U62" s="787">
        <f>U46+U34</f>
        <v>823543839</v>
      </c>
      <c r="V62" s="785">
        <f>V46+V34</f>
        <v>162485305</v>
      </c>
      <c r="W62" s="748">
        <f>SUM(T62:V62)</f>
        <v>1872834696</v>
      </c>
      <c r="X62" s="768">
        <f>X60-X50</f>
        <v>474003580</v>
      </c>
      <c r="Y62" s="767">
        <f>Y60-Y50</f>
        <v>1905114600</v>
      </c>
      <c r="Z62" s="748">
        <f>Z60-Z55</f>
        <v>945418246</v>
      </c>
      <c r="AA62" s="748">
        <f>SUM(W62:Z62)</f>
        <v>5197371122</v>
      </c>
      <c r="AB62" s="786">
        <f>AB46+AB34</f>
        <v>98797202</v>
      </c>
      <c r="AC62" s="787">
        <f>AC46+AC34</f>
        <v>1021466041</v>
      </c>
      <c r="AD62" s="785">
        <f>AD46+AD34</f>
        <v>162485305</v>
      </c>
      <c r="AE62" s="748">
        <f>SUM(AB62:AD62)</f>
        <v>1282748548</v>
      </c>
      <c r="AF62" s="768">
        <f>AF60-AF50</f>
        <v>-886960</v>
      </c>
      <c r="AG62" s="620">
        <f>AG60-AG50</f>
        <v>1905114600</v>
      </c>
      <c r="AH62" s="748">
        <f>AH60-AH55</f>
        <v>124672684</v>
      </c>
      <c r="AI62" s="748">
        <f>SUM(AE62:AH62)</f>
        <v>3311648872</v>
      </c>
      <c r="AJ62" s="423">
        <f t="shared" si="25"/>
        <v>53</v>
      </c>
    </row>
    <row r="63" spans="1:36" ht="15.6" thickTop="1">
      <c r="A63" s="423">
        <f t="shared" si="0"/>
        <v>54</v>
      </c>
      <c r="B63" s="772"/>
      <c r="C63" s="772"/>
      <c r="D63" s="789"/>
      <c r="E63" s="700"/>
      <c r="F63" s="434"/>
      <c r="G63" s="389"/>
      <c r="H63" s="789"/>
      <c r="I63" s="700"/>
      <c r="J63" s="700"/>
      <c r="K63" s="700"/>
      <c r="L63" s="796"/>
      <c r="M63" s="434"/>
      <c r="N63" s="389"/>
      <c r="O63" s="789"/>
      <c r="P63" s="700"/>
      <c r="Q63" s="700"/>
      <c r="R63" s="700"/>
      <c r="S63" s="796"/>
      <c r="T63" s="434"/>
      <c r="U63" s="389"/>
      <c r="V63" s="789"/>
      <c r="W63" s="700"/>
      <c r="X63" s="795"/>
      <c r="Y63" s="789"/>
      <c r="Z63" s="700"/>
      <c r="AA63" s="700"/>
      <c r="AB63" s="434"/>
      <c r="AC63" s="389"/>
      <c r="AD63" s="789"/>
      <c r="AE63" s="700"/>
      <c r="AF63" s="795"/>
      <c r="AG63" s="796"/>
      <c r="AH63" s="700"/>
      <c r="AI63" s="700"/>
      <c r="AJ63" s="423">
        <f t="shared" si="25"/>
        <v>54</v>
      </c>
    </row>
    <row r="64" spans="1:36">
      <c r="A64" s="423">
        <f t="shared" si="0"/>
        <v>55</v>
      </c>
      <c r="B64" s="145"/>
      <c r="C64" s="145"/>
      <c r="D64" s="626" t="s">
        <v>27</v>
      </c>
      <c r="E64" s="627"/>
      <c r="F64" s="406"/>
      <c r="H64" s="626"/>
      <c r="I64" s="627"/>
      <c r="J64" s="627"/>
      <c r="K64" s="627"/>
      <c r="M64" s="406"/>
      <c r="O64" s="626"/>
      <c r="P64" s="627"/>
      <c r="Q64" s="627"/>
      <c r="R64" s="627"/>
      <c r="T64" s="406"/>
      <c r="V64" s="626"/>
      <c r="W64" s="627"/>
      <c r="X64" s="636"/>
      <c r="Y64" s="626"/>
      <c r="Z64" s="627"/>
      <c r="AA64" s="627"/>
      <c r="AB64" s="406"/>
      <c r="AD64" s="626"/>
      <c r="AE64" s="627"/>
      <c r="AF64" s="636"/>
      <c r="AG64" s="857"/>
      <c r="AH64" s="627"/>
      <c r="AI64" s="627"/>
      <c r="AJ64" s="423">
        <f t="shared" si="25"/>
        <v>55</v>
      </c>
    </row>
    <row r="65" spans="1:36">
      <c r="A65" s="423">
        <f t="shared" si="0"/>
        <v>56</v>
      </c>
      <c r="B65" s="145"/>
      <c r="C65" s="145"/>
      <c r="D65" s="626" t="s">
        <v>28</v>
      </c>
      <c r="E65" s="627"/>
      <c r="F65" s="406">
        <f>SUBTOTAL(9,F88:F1742)-F66</f>
        <v>674654577</v>
      </c>
      <c r="G65" s="6">
        <f>SUBTOTAL(9,G91:G1739)-G66</f>
        <v>0</v>
      </c>
      <c r="H65" s="119">
        <f>SUBTOTAL(9,H91:H1739)-H66</f>
        <v>0</v>
      </c>
      <c r="I65" s="627">
        <f>SUM(F65:H65)</f>
        <v>674654577</v>
      </c>
      <c r="J65" s="239">
        <f>SUBTOTAL(9,J91:J1742)-J66</f>
        <v>9136169764</v>
      </c>
      <c r="K65" s="239">
        <f>SUBTOTAL(9,K91:K1742)-K66</f>
        <v>12254132358</v>
      </c>
      <c r="L65" s="6">
        <f>SUBTOTAL(9,L91:L1742)-L66</f>
        <v>30804469011</v>
      </c>
      <c r="M65" s="406">
        <f>SUBTOTAL(9,M88:M1742)-M66</f>
        <v>920617388</v>
      </c>
      <c r="N65" s="6">
        <f>SUBTOTAL(9,N91:N1739)-N66</f>
        <v>0</v>
      </c>
      <c r="O65" s="119">
        <f>SUBTOTAL(9,O91:O1739)-O66</f>
        <v>0</v>
      </c>
      <c r="P65" s="627">
        <f>SUM(M65:O65)</f>
        <v>920617388</v>
      </c>
      <c r="Q65" s="239">
        <f>SUBTOTAL(9,Q91:Q1742)-Q66</f>
        <v>9283791742</v>
      </c>
      <c r="R65" s="239">
        <f>SUBTOTAL(9,R91:R1742)-R66</f>
        <v>12359184117</v>
      </c>
      <c r="S65" s="6">
        <f>SUBTOTAL(9,S91:S1742)-S66</f>
        <v>31300605559</v>
      </c>
      <c r="T65" s="406">
        <f>SUBTOTAL(9,T88:T1742)-T66</f>
        <v>919217388</v>
      </c>
      <c r="U65" s="6">
        <f>SUBTOTAL(9,U91:U1739)-U66</f>
        <v>0</v>
      </c>
      <c r="V65" s="119">
        <f>SUBTOTAL(9,V91:V1739)-V66</f>
        <v>0</v>
      </c>
      <c r="W65" s="627">
        <f>SUM(T65:V65)</f>
        <v>919217388</v>
      </c>
      <c r="X65" s="406">
        <f>SUBTOTAL(9,X91:X1742)-X66</f>
        <v>9283791742</v>
      </c>
      <c r="Y65" s="119"/>
      <c r="Z65" s="239">
        <f>SUBTOTAL(9,Z91:Z1742)-Z66</f>
        <v>12359184117</v>
      </c>
      <c r="AA65" s="239">
        <f>SUBTOTAL(9,AA91:AA1742)-AA66</f>
        <v>31299205559</v>
      </c>
      <c r="AB65" s="406">
        <f>SUBTOTAL(9,AB88:AB1742)-AB66</f>
        <v>75298774</v>
      </c>
      <c r="AC65" s="6">
        <f>SUBTOTAL(9,AC91:AC1739)-AC66</f>
        <v>0</v>
      </c>
      <c r="AD65" s="119">
        <f>SUBTOTAL(9,AD91:AD1739)-AD66</f>
        <v>0</v>
      </c>
      <c r="AE65" s="627">
        <f>SUM(AB65:AD65)</f>
        <v>75298774</v>
      </c>
      <c r="AF65" s="406">
        <f>SUBTOTAL(9,AF91:AF1742)-AF66</f>
        <v>8808901202</v>
      </c>
      <c r="AG65" s="6"/>
      <c r="AH65" s="239">
        <f>SUBTOTAL(9,AH91:AH1742)-AH66</f>
        <v>11538438555</v>
      </c>
      <c r="AI65" s="239">
        <f>SUBTOTAL(9,AI91:AI1742)-AI66</f>
        <v>28931829424</v>
      </c>
      <c r="AJ65" s="423">
        <f t="shared" si="25"/>
        <v>56</v>
      </c>
    </row>
    <row r="66" spans="1:36">
      <c r="A66" s="423">
        <f t="shared" si="0"/>
        <v>57</v>
      </c>
      <c r="B66" s="145"/>
      <c r="C66" s="145"/>
      <c r="D66" s="626" t="s">
        <v>29</v>
      </c>
      <c r="E66" s="627"/>
      <c r="F66" s="794"/>
      <c r="G66" s="640">
        <f>SUBTOTAL(9,G91:G1742)</f>
        <v>613185522</v>
      </c>
      <c r="H66" s="793">
        <f>SUBTOTAL(9,H91:H1739)</f>
        <v>0</v>
      </c>
      <c r="I66" s="692">
        <f>SUM(F66:H66)</f>
        <v>613185522</v>
      </c>
      <c r="J66" s="589"/>
      <c r="K66" s="589"/>
      <c r="L66" s="16">
        <f>SUM(I66:K66)</f>
        <v>613185522</v>
      </c>
      <c r="M66" s="794"/>
      <c r="N66" s="640">
        <f>SUBTOTAL(9,N91:N1742)</f>
        <v>1031443834</v>
      </c>
      <c r="O66" s="793">
        <f>SUBTOTAL(9,O91:O1739)</f>
        <v>162485305</v>
      </c>
      <c r="P66" s="692">
        <f>SUM(M66:O66)</f>
        <v>1193929139</v>
      </c>
      <c r="Q66" s="589"/>
      <c r="R66" s="589"/>
      <c r="S66" s="16">
        <f>SUM(P66:R66)</f>
        <v>1193929139</v>
      </c>
      <c r="T66" s="133"/>
      <c r="U66" s="237">
        <f>SUBTOTAL(9,U91:U1742)</f>
        <v>963443831</v>
      </c>
      <c r="V66" s="626">
        <f>SUBTOTAL(9,V91:V1739)</f>
        <v>162585305</v>
      </c>
      <c r="W66" s="627">
        <f>SUM(T66:V66)</f>
        <v>1126029136</v>
      </c>
      <c r="X66" s="112"/>
      <c r="Y66" s="626">
        <f>SUBTOTAL(9,Y91:Y1739)</f>
        <v>2369041988</v>
      </c>
      <c r="Z66" s="263"/>
      <c r="AA66" s="239">
        <f>SUM(W66:Z66)</f>
        <v>3495071124</v>
      </c>
      <c r="AB66" s="133"/>
      <c r="AC66" s="237">
        <f>SUBTOTAL(9,AC91:AC1742)</f>
        <v>993547292</v>
      </c>
      <c r="AD66" s="626">
        <f>SUBTOTAL(9,AD91:AD1739)</f>
        <v>0</v>
      </c>
      <c r="AE66" s="627">
        <f>SUM(AB66:AD66)</f>
        <v>993547292</v>
      </c>
      <c r="AF66" s="112"/>
      <c r="AG66" s="857">
        <f>SUBTOTAL(9,AG91:AG1739)</f>
        <v>1904763407</v>
      </c>
      <c r="AH66" s="263"/>
      <c r="AI66" s="239">
        <f>SUM(AE66:AH66)</f>
        <v>2898310699</v>
      </c>
      <c r="AJ66" s="423">
        <f t="shared" si="25"/>
        <v>57</v>
      </c>
    </row>
    <row r="67" spans="1:36">
      <c r="A67" s="423">
        <f t="shared" si="0"/>
        <v>58</v>
      </c>
      <c r="B67" s="145"/>
      <c r="C67" s="145"/>
      <c r="D67" s="626"/>
      <c r="E67" s="655"/>
      <c r="F67" s="425"/>
      <c r="G67" s="26"/>
      <c r="H67" s="682"/>
      <c r="I67" s="655"/>
      <c r="J67" s="655"/>
      <c r="K67" s="655"/>
      <c r="L67" s="654"/>
      <c r="M67" s="425"/>
      <c r="N67" s="26"/>
      <c r="O67" s="682"/>
      <c r="P67" s="655"/>
      <c r="Q67" s="655"/>
      <c r="R67" s="655"/>
      <c r="S67" s="654"/>
      <c r="T67" s="410"/>
      <c r="U67" s="391"/>
      <c r="V67" s="791"/>
      <c r="W67" s="790"/>
      <c r="X67" s="792"/>
      <c r="Y67" s="791"/>
      <c r="Z67" s="790"/>
      <c r="AA67" s="790"/>
      <c r="AB67" s="410"/>
      <c r="AC67" s="391"/>
      <c r="AD67" s="791"/>
      <c r="AE67" s="790"/>
      <c r="AF67" s="792"/>
      <c r="AG67" s="819"/>
      <c r="AH67" s="790"/>
      <c r="AI67" s="790"/>
      <c r="AJ67" s="423">
        <f t="shared" si="25"/>
        <v>58</v>
      </c>
    </row>
    <row r="68" spans="1:36" ht="15.6" thickBot="1">
      <c r="A68" s="423">
        <f t="shared" si="0"/>
        <v>59</v>
      </c>
      <c r="B68" s="750"/>
      <c r="C68" s="750"/>
      <c r="D68" s="767" t="s">
        <v>30</v>
      </c>
      <c r="E68" s="748">
        <f>E89</f>
        <v>8737012312</v>
      </c>
      <c r="F68" s="786">
        <f>SUM(F65:F67)</f>
        <v>674654577</v>
      </c>
      <c r="G68" s="787">
        <f>SUM(G65:G67)</f>
        <v>613185522</v>
      </c>
      <c r="H68" s="785">
        <f>SUM(H65:H67)</f>
        <v>0</v>
      </c>
      <c r="I68" s="748">
        <f>SUM(E68:H68)</f>
        <v>10024852411</v>
      </c>
      <c r="J68" s="748">
        <f t="shared" ref="J68:O68" si="40">SUM(J65:J67)</f>
        <v>9136169764</v>
      </c>
      <c r="K68" s="748">
        <f t="shared" si="40"/>
        <v>12254132358</v>
      </c>
      <c r="L68" s="749">
        <f t="shared" si="40"/>
        <v>31417654533</v>
      </c>
      <c r="M68" s="786">
        <f t="shared" si="40"/>
        <v>920617388</v>
      </c>
      <c r="N68" s="787">
        <f t="shared" si="40"/>
        <v>1031443834</v>
      </c>
      <c r="O68" s="785">
        <f t="shared" si="40"/>
        <v>162485305</v>
      </c>
      <c r="P68" s="748">
        <f>SUM(M68:O68)</f>
        <v>2114546527</v>
      </c>
      <c r="Q68" s="748">
        <f t="shared" ref="Q68:V68" si="41">SUM(Q65:Q67)</f>
        <v>9283791742</v>
      </c>
      <c r="R68" s="748">
        <f t="shared" si="41"/>
        <v>12359184117</v>
      </c>
      <c r="S68" s="749">
        <f t="shared" si="41"/>
        <v>32494534698</v>
      </c>
      <c r="T68" s="786">
        <f t="shared" si="41"/>
        <v>919217388</v>
      </c>
      <c r="U68" s="787">
        <f t="shared" si="41"/>
        <v>963443831</v>
      </c>
      <c r="V68" s="785">
        <f t="shared" si="41"/>
        <v>162585305</v>
      </c>
      <c r="W68" s="748">
        <f>SUM(T68:V68)</f>
        <v>2045246524</v>
      </c>
      <c r="X68" s="768">
        <f t="shared" ref="X68:AD68" si="42">SUM(X65:X67)</f>
        <v>9283791742</v>
      </c>
      <c r="Y68" s="767">
        <f t="shared" si="42"/>
        <v>2369041988</v>
      </c>
      <c r="Z68" s="748">
        <f t="shared" si="42"/>
        <v>12359184117</v>
      </c>
      <c r="AA68" s="748">
        <f t="shared" si="42"/>
        <v>34794276683</v>
      </c>
      <c r="AB68" s="786">
        <f t="shared" si="42"/>
        <v>75298774</v>
      </c>
      <c r="AC68" s="787">
        <f t="shared" si="42"/>
        <v>993547292</v>
      </c>
      <c r="AD68" s="785">
        <f t="shared" si="42"/>
        <v>0</v>
      </c>
      <c r="AE68" s="748">
        <f>SUM(AB68:AD68)</f>
        <v>1068846066</v>
      </c>
      <c r="AF68" s="768">
        <f>SUM(AF65:AF67)</f>
        <v>8808901202</v>
      </c>
      <c r="AG68" s="620">
        <f>SUM(AG65:AG67)</f>
        <v>1904763407</v>
      </c>
      <c r="AH68" s="748">
        <f>SUM(AH65:AH67)</f>
        <v>11538438555</v>
      </c>
      <c r="AI68" s="748">
        <f>SUM(AI65:AI67)</f>
        <v>31830140123</v>
      </c>
      <c r="AJ68" s="423">
        <f t="shared" si="25"/>
        <v>59</v>
      </c>
    </row>
    <row r="69" spans="1:36" ht="15.6" thickTop="1">
      <c r="A69" s="423">
        <f t="shared" si="0"/>
        <v>60</v>
      </c>
      <c r="B69" s="772"/>
      <c r="C69" s="772"/>
      <c r="D69" s="789"/>
      <c r="E69" s="655"/>
      <c r="F69" s="425"/>
      <c r="G69" s="26"/>
      <c r="H69" s="682"/>
      <c r="I69" s="655"/>
      <c r="J69" s="655"/>
      <c r="K69" s="655"/>
      <c r="L69" s="654"/>
      <c r="M69" s="425"/>
      <c r="N69" s="26"/>
      <c r="O69" s="682"/>
      <c r="P69" s="655"/>
      <c r="Q69" s="655"/>
      <c r="R69" s="655"/>
      <c r="S69" s="654"/>
      <c r="T69" s="425"/>
      <c r="U69" s="26"/>
      <c r="V69" s="682"/>
      <c r="W69" s="655"/>
      <c r="X69" s="683"/>
      <c r="Y69" s="682"/>
      <c r="Z69" s="655"/>
      <c r="AA69" s="655"/>
      <c r="AB69" s="425"/>
      <c r="AC69" s="26"/>
      <c r="AD69" s="682"/>
      <c r="AE69" s="655"/>
      <c r="AF69" s="683"/>
      <c r="AG69" s="862"/>
      <c r="AH69" s="655"/>
      <c r="AI69" s="655"/>
      <c r="AJ69" s="423">
        <f t="shared" si="25"/>
        <v>60</v>
      </c>
    </row>
    <row r="70" spans="1:36">
      <c r="A70" s="423">
        <f t="shared" si="0"/>
        <v>61</v>
      </c>
      <c r="B70" s="145"/>
      <c r="C70" s="145"/>
      <c r="D70" s="626" t="s">
        <v>31</v>
      </c>
      <c r="E70" s="627"/>
      <c r="F70" s="406"/>
      <c r="H70" s="626"/>
      <c r="I70" s="627"/>
      <c r="J70" s="627"/>
      <c r="K70" s="627"/>
      <c r="M70" s="406"/>
      <c r="O70" s="626"/>
      <c r="P70" s="627"/>
      <c r="Q70" s="627"/>
      <c r="R70" s="627"/>
      <c r="T70" s="406"/>
      <c r="V70" s="626"/>
      <c r="W70" s="627"/>
      <c r="X70" s="636"/>
      <c r="Y70" s="626"/>
      <c r="Z70" s="627"/>
      <c r="AA70" s="627"/>
      <c r="AB70" s="406"/>
      <c r="AD70" s="626"/>
      <c r="AE70" s="627"/>
      <c r="AF70" s="636"/>
      <c r="AG70" s="857"/>
      <c r="AH70" s="627"/>
      <c r="AI70" s="627"/>
      <c r="AJ70" s="423">
        <f t="shared" si="25"/>
        <v>61</v>
      </c>
    </row>
    <row r="71" spans="1:36">
      <c r="A71" s="423">
        <f t="shared" si="0"/>
        <v>62</v>
      </c>
      <c r="B71" s="145"/>
      <c r="C71" s="145"/>
      <c r="D71" s="626" t="s">
        <v>28</v>
      </c>
      <c r="E71" s="627"/>
      <c r="F71" s="322">
        <f>+F62-F68</f>
        <v>8814360</v>
      </c>
      <c r="G71" s="6">
        <f>+G34-G65</f>
        <v>0</v>
      </c>
      <c r="H71" s="119">
        <f>+H34-H65</f>
        <v>0</v>
      </c>
      <c r="I71" s="438">
        <f>SUM(F71:H71)</f>
        <v>8814360</v>
      </c>
      <c r="J71" s="239">
        <f>+J60-J65</f>
        <v>0</v>
      </c>
      <c r="K71" s="438">
        <f>F1790</f>
        <v>20658655</v>
      </c>
      <c r="L71" s="19">
        <f>SUM(I71:K71)</f>
        <v>29473015</v>
      </c>
      <c r="M71" s="322">
        <f>+M62-M68</f>
        <v>-33811836</v>
      </c>
      <c r="N71" s="6">
        <f>+N34-N65</f>
        <v>0</v>
      </c>
      <c r="O71" s="119">
        <f>+O34-O65</f>
        <v>0</v>
      </c>
      <c r="P71" s="438">
        <f>SUM(M71:O71)</f>
        <v>-33811836</v>
      </c>
      <c r="Q71" s="239">
        <f>+Q60-Q65</f>
        <v>0</v>
      </c>
      <c r="R71" s="438">
        <f>M1790</f>
        <v>0</v>
      </c>
      <c r="S71" s="19">
        <f>SUM(P71:R71)</f>
        <v>-33811836</v>
      </c>
      <c r="T71" s="322">
        <f>+T62-T68</f>
        <v>-32411836</v>
      </c>
      <c r="U71" s="6">
        <f>+U34-U65</f>
        <v>0</v>
      </c>
      <c r="V71" s="119">
        <f>+V34-V65</f>
        <v>0</v>
      </c>
      <c r="W71" s="438">
        <f>SUM(T71:V71)</f>
        <v>-32411836</v>
      </c>
      <c r="X71" s="322">
        <f>X60-X65</f>
        <v>0</v>
      </c>
      <c r="Y71" s="430"/>
      <c r="Z71" s="438">
        <f>Z60-Z65</f>
        <v>0</v>
      </c>
      <c r="AA71" s="438">
        <f>SUM(W71:Z71)</f>
        <v>-32411836</v>
      </c>
      <c r="AB71" s="322">
        <f>+AB62-AB68</f>
        <v>23498428</v>
      </c>
      <c r="AC71" s="6">
        <f>+AC34-AC65</f>
        <v>0</v>
      </c>
      <c r="AD71" s="119">
        <f>+AD34-AD65</f>
        <v>0</v>
      </c>
      <c r="AE71" s="438">
        <f>SUM(AB71:AD71)</f>
        <v>23498428</v>
      </c>
      <c r="AF71" s="322">
        <f>AF60-AF65</f>
        <v>0</v>
      </c>
      <c r="AG71" s="19"/>
      <c r="AH71" s="438">
        <f>AH60-AH65</f>
        <v>0</v>
      </c>
      <c r="AI71" s="438">
        <f>SUM(AE71:AH71)</f>
        <v>23498428</v>
      </c>
      <c r="AJ71" s="423">
        <f t="shared" si="25"/>
        <v>62</v>
      </c>
    </row>
    <row r="72" spans="1:36">
      <c r="A72" s="423">
        <f t="shared" si="0"/>
        <v>63</v>
      </c>
      <c r="B72" s="145"/>
      <c r="C72" s="145"/>
      <c r="D72" s="626" t="s">
        <v>32</v>
      </c>
      <c r="E72" s="627"/>
      <c r="F72" s="435"/>
      <c r="G72" s="19">
        <f>+G46-G66</f>
        <v>168251861</v>
      </c>
      <c r="H72" s="430">
        <f>+H62-H66</f>
        <v>162485305</v>
      </c>
      <c r="I72" s="438">
        <f>SUM(F72:H72)</f>
        <v>330737166</v>
      </c>
      <c r="J72" s="438">
        <f>J68-J60</f>
        <v>0</v>
      </c>
      <c r="K72" s="438">
        <f>F1799</f>
        <v>700000</v>
      </c>
      <c r="L72" s="19">
        <f>SUM(I72:K72)</f>
        <v>331437166</v>
      </c>
      <c r="M72" s="435"/>
      <c r="N72" s="19">
        <f>+N46-N66</f>
        <v>-207900003</v>
      </c>
      <c r="O72" s="430">
        <f>+O62-O66</f>
        <v>0</v>
      </c>
      <c r="P72" s="438">
        <f>SUM(M72:O72)</f>
        <v>-207900003</v>
      </c>
      <c r="Q72" s="438">
        <f>Q68-Q60</f>
        <v>0</v>
      </c>
      <c r="R72" s="438"/>
      <c r="S72" s="19">
        <f>SUM(P72:R72)</f>
        <v>-207900003</v>
      </c>
      <c r="T72" s="435"/>
      <c r="U72" s="19">
        <f>+U62-U66</f>
        <v>-139899992</v>
      </c>
      <c r="V72" s="430">
        <f>+V62-V66</f>
        <v>-100000</v>
      </c>
      <c r="W72" s="438">
        <f>SUM(T72:V72)</f>
        <v>-139999992</v>
      </c>
      <c r="X72" s="322"/>
      <c r="Y72" s="430">
        <f>Y60-Y66</f>
        <v>-463927388</v>
      </c>
      <c r="Z72" s="438"/>
      <c r="AA72" s="438">
        <f>SUM(W72:Z72)</f>
        <v>-603927380</v>
      </c>
      <c r="AB72" s="435"/>
      <c r="AC72" s="19">
        <f>+AC62-AC66</f>
        <v>27918749</v>
      </c>
      <c r="AD72" s="430">
        <f>+AD62-AD66</f>
        <v>162485305</v>
      </c>
      <c r="AE72" s="438">
        <f>SUM(AB72:AD72)</f>
        <v>190404054</v>
      </c>
      <c r="AF72" s="322"/>
      <c r="AG72" s="19">
        <f>AG60-AG66</f>
        <v>351193</v>
      </c>
      <c r="AH72" s="438"/>
      <c r="AI72" s="438">
        <f>SUM(AE72:AH72)</f>
        <v>190755247</v>
      </c>
      <c r="AJ72" s="423">
        <f t="shared" si="25"/>
        <v>63</v>
      </c>
    </row>
    <row r="73" spans="1:36">
      <c r="A73" s="423">
        <f t="shared" si="0"/>
        <v>64</v>
      </c>
      <c r="B73" s="145"/>
      <c r="C73" s="145"/>
      <c r="D73" s="626"/>
      <c r="E73" s="627"/>
      <c r="F73" s="406"/>
      <c r="H73" s="626"/>
      <c r="I73" s="627"/>
      <c r="J73" s="627"/>
      <c r="K73" s="627"/>
      <c r="M73" s="406"/>
      <c r="O73" s="626"/>
      <c r="P73" s="627"/>
      <c r="Q73" s="627"/>
      <c r="R73" s="627"/>
      <c r="T73" s="406"/>
      <c r="V73" s="626"/>
      <c r="W73" s="627"/>
      <c r="X73" s="636"/>
      <c r="Y73" s="626"/>
      <c r="Z73" s="627"/>
      <c r="AA73" s="627"/>
      <c r="AB73" s="406"/>
      <c r="AD73" s="626"/>
      <c r="AE73" s="627"/>
      <c r="AF73" s="636"/>
      <c r="AG73" s="857"/>
      <c r="AH73" s="627"/>
      <c r="AI73" s="627"/>
      <c r="AJ73" s="423">
        <f t="shared" si="25"/>
        <v>64</v>
      </c>
    </row>
    <row r="74" spans="1:36">
      <c r="A74" s="423">
        <f t="shared" si="0"/>
        <v>65</v>
      </c>
      <c r="B74" s="145"/>
      <c r="C74" s="145"/>
      <c r="D74" s="626" t="s">
        <v>33</v>
      </c>
      <c r="E74" s="788"/>
      <c r="F74" s="436">
        <f>F72+F71</f>
        <v>8814360</v>
      </c>
      <c r="G74" s="393">
        <f>G72+G71</f>
        <v>168251861</v>
      </c>
      <c r="H74" s="433">
        <f>H72+H71</f>
        <v>162485305</v>
      </c>
      <c r="I74" s="439">
        <f>SUM(F74:H74)</f>
        <v>339551526</v>
      </c>
      <c r="J74" s="439">
        <f t="shared" ref="J74:O74" si="43">J72+J71</f>
        <v>0</v>
      </c>
      <c r="K74" s="439">
        <f t="shared" si="43"/>
        <v>21358655</v>
      </c>
      <c r="L74" s="393">
        <f t="shared" si="43"/>
        <v>360910181</v>
      </c>
      <c r="M74" s="436">
        <f t="shared" si="43"/>
        <v>-33811836</v>
      </c>
      <c r="N74" s="393">
        <f t="shared" si="43"/>
        <v>-207900003</v>
      </c>
      <c r="O74" s="433">
        <f t="shared" si="43"/>
        <v>0</v>
      </c>
      <c r="P74" s="439">
        <f>SUM(M74:O74)</f>
        <v>-241711839</v>
      </c>
      <c r="Q74" s="439">
        <f t="shared" ref="Q74:V74" si="44">Q72+Q71</f>
        <v>0</v>
      </c>
      <c r="R74" s="439">
        <f t="shared" si="44"/>
        <v>0</v>
      </c>
      <c r="S74" s="393">
        <f t="shared" si="44"/>
        <v>-241711839</v>
      </c>
      <c r="T74" s="436">
        <f t="shared" si="44"/>
        <v>-32411836</v>
      </c>
      <c r="U74" s="393">
        <f t="shared" si="44"/>
        <v>-139899992</v>
      </c>
      <c r="V74" s="433">
        <f t="shared" si="44"/>
        <v>-100000</v>
      </c>
      <c r="W74" s="439">
        <f>SUM(T74:V74)</f>
        <v>-172411828</v>
      </c>
      <c r="X74" s="436">
        <f>X72+X71</f>
        <v>0</v>
      </c>
      <c r="Y74" s="433"/>
      <c r="Z74" s="439">
        <f>Z72+Z71</f>
        <v>0</v>
      </c>
      <c r="AA74" s="439">
        <f>AA72+AA71</f>
        <v>-636339216</v>
      </c>
      <c r="AB74" s="855">
        <f>AB72+AB71</f>
        <v>23498428</v>
      </c>
      <c r="AC74" s="613">
        <f>AC72+AC71</f>
        <v>27918749</v>
      </c>
      <c r="AD74" s="856">
        <f>AD72+AD71</f>
        <v>162485305</v>
      </c>
      <c r="AE74" s="439">
        <f>SUM(AB74:AD74)</f>
        <v>213902482</v>
      </c>
      <c r="AF74" s="436">
        <f>AF72+AF71</f>
        <v>0</v>
      </c>
      <c r="AG74" s="865">
        <f>AG72+AG71</f>
        <v>351193</v>
      </c>
      <c r="AH74" s="439">
        <f>AH72+AH71</f>
        <v>0</v>
      </c>
      <c r="AI74" s="439">
        <f>AI72+AI71</f>
        <v>214253675</v>
      </c>
      <c r="AJ74" s="423">
        <f t="shared" ref="AJ74:AJ105" si="45">A74</f>
        <v>65</v>
      </c>
    </row>
    <row r="75" spans="1:36" ht="15.6" thickBot="1">
      <c r="A75" s="423">
        <f t="shared" si="0"/>
        <v>66</v>
      </c>
      <c r="B75" s="750"/>
      <c r="C75" s="750"/>
      <c r="D75" s="767"/>
      <c r="E75" s="748"/>
      <c r="F75" s="786"/>
      <c r="G75" s="787"/>
      <c r="H75" s="785"/>
      <c r="I75" s="784"/>
      <c r="J75" s="784"/>
      <c r="K75" s="784"/>
      <c r="L75" s="787"/>
      <c r="M75" s="786"/>
      <c r="N75" s="787"/>
      <c r="O75" s="785"/>
      <c r="P75" s="784"/>
      <c r="Q75" s="784"/>
      <c r="R75" s="784"/>
      <c r="S75" s="787"/>
      <c r="T75" s="786"/>
      <c r="U75" s="787"/>
      <c r="V75" s="785"/>
      <c r="W75" s="784"/>
      <c r="X75" s="786"/>
      <c r="Y75" s="785"/>
      <c r="Z75" s="784"/>
      <c r="AA75" s="784"/>
      <c r="AB75" s="786"/>
      <c r="AC75" s="787"/>
      <c r="AD75" s="785"/>
      <c r="AE75" s="784"/>
      <c r="AF75" s="786"/>
      <c r="AG75" s="861"/>
      <c r="AH75" s="784"/>
      <c r="AI75" s="784"/>
      <c r="AJ75" s="423">
        <f t="shared" si="45"/>
        <v>66</v>
      </c>
    </row>
    <row r="76" spans="1:36" ht="15.6" thickTop="1">
      <c r="A76" s="423">
        <f t="shared" ref="A76:A140" si="46">ROW()-9</f>
        <v>67</v>
      </c>
      <c r="B76" s="772"/>
      <c r="C76" s="772"/>
      <c r="D76" s="759"/>
      <c r="E76" s="627"/>
      <c r="F76" s="406"/>
      <c r="H76" s="119"/>
      <c r="I76" s="239"/>
      <c r="J76" s="239"/>
      <c r="K76" s="239"/>
      <c r="L76" s="6"/>
      <c r="M76" s="406"/>
      <c r="O76" s="119"/>
      <c r="P76" s="239"/>
      <c r="Q76" s="239"/>
      <c r="R76" s="239"/>
      <c r="S76" s="6"/>
      <c r="T76" s="405"/>
      <c r="U76" s="357"/>
      <c r="V76" s="452"/>
      <c r="W76" s="456"/>
      <c r="X76" s="405"/>
      <c r="Y76" s="452"/>
      <c r="Z76" s="456"/>
      <c r="AA76" s="456"/>
      <c r="AB76" s="405"/>
      <c r="AC76" s="357"/>
      <c r="AD76" s="452"/>
      <c r="AE76" s="456"/>
      <c r="AF76" s="405"/>
      <c r="AG76" s="357"/>
      <c r="AH76" s="456"/>
      <c r="AI76" s="456"/>
      <c r="AJ76" s="423">
        <f t="shared" si="45"/>
        <v>67</v>
      </c>
    </row>
    <row r="77" spans="1:36" ht="15.6">
      <c r="A77" s="423">
        <f t="shared" si="46"/>
        <v>68</v>
      </c>
      <c r="B77" s="965" t="s">
        <v>416</v>
      </c>
      <c r="C77" s="965"/>
      <c r="D77" s="966"/>
      <c r="E77" s="627"/>
      <c r="F77" s="406"/>
      <c r="H77" s="119"/>
      <c r="I77" s="239"/>
      <c r="J77" s="239"/>
      <c r="K77" s="239"/>
      <c r="L77" s="6"/>
      <c r="M77" s="406"/>
      <c r="O77" s="119"/>
      <c r="P77" s="239"/>
      <c r="Q77" s="239"/>
      <c r="R77" s="239"/>
      <c r="S77" s="6"/>
      <c r="T77" s="406"/>
      <c r="V77" s="119"/>
      <c r="W77" s="239"/>
      <c r="X77" s="406"/>
      <c r="Y77" s="119"/>
      <c r="Z77" s="239"/>
      <c r="AA77" s="239"/>
      <c r="AB77" s="406"/>
      <c r="AD77" s="119"/>
      <c r="AE77" s="239"/>
      <c r="AF77" s="406"/>
      <c r="AG77" s="6"/>
      <c r="AH77" s="239"/>
      <c r="AI77" s="239"/>
      <c r="AJ77" s="423">
        <f t="shared" si="45"/>
        <v>68</v>
      </c>
    </row>
    <row r="78" spans="1:36">
      <c r="A78" s="423">
        <f t="shared" si="46"/>
        <v>69</v>
      </c>
      <c r="B78" s="145"/>
      <c r="C78" s="145"/>
      <c r="D78" s="626"/>
      <c r="E78" s="627"/>
      <c r="F78" s="406"/>
      <c r="H78" s="119"/>
      <c r="I78" s="239"/>
      <c r="J78" s="239"/>
      <c r="K78" s="239"/>
      <c r="L78" s="6"/>
      <c r="M78" s="406"/>
      <c r="O78" s="119"/>
      <c r="P78" s="239"/>
      <c r="Q78" s="239"/>
      <c r="R78" s="239"/>
      <c r="S78" s="6"/>
      <c r="T78" s="406"/>
      <c r="V78" s="119"/>
      <c r="W78" s="239"/>
      <c r="X78" s="406"/>
      <c r="Y78" s="119"/>
      <c r="Z78" s="239"/>
      <c r="AA78" s="239"/>
      <c r="AB78" s="406"/>
      <c r="AD78" s="119"/>
      <c r="AE78" s="239"/>
      <c r="AF78" s="406"/>
      <c r="AG78" s="6"/>
      <c r="AH78" s="239"/>
      <c r="AI78" s="239"/>
      <c r="AJ78" s="423">
        <f t="shared" si="45"/>
        <v>69</v>
      </c>
    </row>
    <row r="79" spans="1:36">
      <c r="A79" s="423">
        <f t="shared" si="46"/>
        <v>70</v>
      </c>
      <c r="B79" s="145"/>
      <c r="C79" s="145"/>
      <c r="D79" s="626" t="s">
        <v>34</v>
      </c>
      <c r="E79" s="627"/>
      <c r="F79" s="406">
        <f>$E89+F68</f>
        <v>9411666889</v>
      </c>
      <c r="H79" s="119"/>
      <c r="I79" s="239">
        <f>F79</f>
        <v>9411666889</v>
      </c>
      <c r="J79" s="239">
        <f>J68</f>
        <v>9136169764</v>
      </c>
      <c r="K79" s="239">
        <f>K68</f>
        <v>12254132358</v>
      </c>
      <c r="L79" s="6">
        <f>SUM(I79:K79)</f>
        <v>30801969011</v>
      </c>
      <c r="M79" s="406">
        <f>$E89+M68</f>
        <v>9657629700</v>
      </c>
      <c r="O79" s="119"/>
      <c r="P79" s="239">
        <f>M79</f>
        <v>9657629700</v>
      </c>
      <c r="Q79" s="239">
        <f>Q68</f>
        <v>9283791742</v>
      </c>
      <c r="R79" s="239">
        <f>R68</f>
        <v>12359184117</v>
      </c>
      <c r="S79" s="6">
        <f>SUM(P79:R79)</f>
        <v>31300605559</v>
      </c>
      <c r="T79" s="406">
        <f>$E89+T68</f>
        <v>9656229700</v>
      </c>
      <c r="V79" s="119"/>
      <c r="W79" s="239">
        <f>T79</f>
        <v>9656229700</v>
      </c>
      <c r="X79" s="406">
        <f>X68</f>
        <v>9283791742</v>
      </c>
      <c r="Y79" s="119"/>
      <c r="Z79" s="239">
        <f>Z68</f>
        <v>12359184117</v>
      </c>
      <c r="AA79" s="239">
        <f>SUM(W79:Z79)</f>
        <v>31299205559</v>
      </c>
      <c r="AB79" s="406">
        <f>$E89+AB68</f>
        <v>8812311086</v>
      </c>
      <c r="AD79" s="119"/>
      <c r="AE79" s="239">
        <f>AB79</f>
        <v>8812311086</v>
      </c>
      <c r="AF79" s="406">
        <f>AF68</f>
        <v>8808901202</v>
      </c>
      <c r="AG79" s="6"/>
      <c r="AH79" s="239">
        <f>AH68</f>
        <v>11538438555</v>
      </c>
      <c r="AI79" s="239">
        <f>SUM(AE79:AH79)</f>
        <v>29159650843</v>
      </c>
      <c r="AJ79" s="423">
        <f t="shared" si="45"/>
        <v>70</v>
      </c>
    </row>
    <row r="80" spans="1:36">
      <c r="A80" s="423">
        <f t="shared" si="46"/>
        <v>71</v>
      </c>
      <c r="B80" s="145"/>
      <c r="C80" s="145"/>
      <c r="D80" s="626" t="s">
        <v>35</v>
      </c>
      <c r="E80" s="627"/>
      <c r="F80" s="406"/>
      <c r="H80" s="119"/>
      <c r="I80" s="239">
        <f>G80</f>
        <v>0</v>
      </c>
      <c r="J80" s="239"/>
      <c r="K80" s="239"/>
      <c r="L80" s="6">
        <f>SUM(I80:K80)</f>
        <v>0</v>
      </c>
      <c r="M80" s="406"/>
      <c r="O80" s="119"/>
      <c r="P80" s="239">
        <f>N80</f>
        <v>0</v>
      </c>
      <c r="Q80" s="239"/>
      <c r="R80" s="239"/>
      <c r="S80" s="6">
        <f>SUM(P80:R80)</f>
        <v>0</v>
      </c>
      <c r="T80" s="406"/>
      <c r="V80" s="119"/>
      <c r="W80" s="239">
        <f>U80</f>
        <v>0</v>
      </c>
      <c r="X80" s="406"/>
      <c r="Y80" s="119"/>
      <c r="Z80" s="239"/>
      <c r="AA80" s="239">
        <f>SUM(W80:Z80)</f>
        <v>0</v>
      </c>
      <c r="AB80" s="406"/>
      <c r="AD80" s="119"/>
      <c r="AE80" s="239">
        <f>AC80</f>
        <v>0</v>
      </c>
      <c r="AF80" s="406"/>
      <c r="AG80" s="6"/>
      <c r="AH80" s="239"/>
      <c r="AI80" s="239">
        <f>SUM(AE80:AH80)</f>
        <v>0</v>
      </c>
      <c r="AJ80" s="423">
        <f t="shared" si="45"/>
        <v>71</v>
      </c>
    </row>
    <row r="81" spans="1:36">
      <c r="A81" s="423">
        <f t="shared" si="46"/>
        <v>72</v>
      </c>
      <c r="B81" s="145"/>
      <c r="C81" s="145"/>
      <c r="D81" s="626"/>
      <c r="E81" s="627"/>
      <c r="F81" s="406"/>
      <c r="H81" s="119"/>
      <c r="I81" s="239"/>
      <c r="J81" s="239"/>
      <c r="K81" s="239"/>
      <c r="L81" s="6"/>
      <c r="M81" s="406"/>
      <c r="O81" s="119"/>
      <c r="P81" s="239"/>
      <c r="Q81" s="239"/>
      <c r="R81" s="239"/>
      <c r="S81" s="6"/>
      <c r="T81" s="406"/>
      <c r="V81" s="119"/>
      <c r="W81" s="239"/>
      <c r="X81" s="406"/>
      <c r="Y81" s="119"/>
      <c r="Z81" s="239"/>
      <c r="AA81" s="239"/>
      <c r="AB81" s="406"/>
      <c r="AD81" s="119"/>
      <c r="AE81" s="239"/>
      <c r="AF81" s="406"/>
      <c r="AG81" s="6"/>
      <c r="AH81" s="239"/>
      <c r="AI81" s="239"/>
      <c r="AJ81" s="423">
        <f t="shared" si="45"/>
        <v>72</v>
      </c>
    </row>
    <row r="82" spans="1:36">
      <c r="A82" s="423">
        <f t="shared" si="46"/>
        <v>73</v>
      </c>
      <c r="B82" s="145"/>
      <c r="C82" s="145"/>
      <c r="D82" s="782" t="s">
        <v>417</v>
      </c>
      <c r="E82" s="781"/>
      <c r="F82" s="453">
        <f t="shared" ref="F82:K82" si="47">SUBTOTAL(9,F79:F81)</f>
        <v>9411666889</v>
      </c>
      <c r="G82" s="103">
        <f t="shared" si="47"/>
        <v>0</v>
      </c>
      <c r="H82" s="365">
        <f t="shared" si="47"/>
        <v>0</v>
      </c>
      <c r="I82" s="457">
        <f t="shared" si="47"/>
        <v>9411666889</v>
      </c>
      <c r="J82" s="457">
        <f t="shared" si="47"/>
        <v>9136169764</v>
      </c>
      <c r="K82" s="457">
        <f t="shared" si="47"/>
        <v>12254132358</v>
      </c>
      <c r="L82" s="103">
        <f t="shared" ref="L82:L87" si="48">SUM(I82:K82)</f>
        <v>30801969011</v>
      </c>
      <c r="M82" s="453">
        <f t="shared" ref="M82:R82" si="49">SUBTOTAL(9,M79:M81)</f>
        <v>9657629700</v>
      </c>
      <c r="N82" s="103">
        <f t="shared" si="49"/>
        <v>0</v>
      </c>
      <c r="O82" s="365">
        <f t="shared" si="49"/>
        <v>0</v>
      </c>
      <c r="P82" s="457">
        <f t="shared" si="49"/>
        <v>9657629700</v>
      </c>
      <c r="Q82" s="457">
        <f t="shared" si="49"/>
        <v>9283791742</v>
      </c>
      <c r="R82" s="457">
        <f t="shared" si="49"/>
        <v>12359184117</v>
      </c>
      <c r="S82" s="103">
        <f t="shared" ref="S82:S87" si="50">SUM(P82:R82)</f>
        <v>31300605559</v>
      </c>
      <c r="T82" s="453">
        <f>SUBTOTAL(9,T79:T81)</f>
        <v>9656229700</v>
      </c>
      <c r="U82" s="103">
        <f>SUBTOTAL(9,U79:U81)</f>
        <v>0</v>
      </c>
      <c r="V82" s="365">
        <f>SUBTOTAL(9,V79:V81)</f>
        <v>0</v>
      </c>
      <c r="W82" s="457">
        <f>SUBTOTAL(9,W79:W81)</f>
        <v>9656229700</v>
      </c>
      <c r="X82" s="453">
        <f>SUBTOTAL(9,X79:X81)</f>
        <v>9283791742</v>
      </c>
      <c r="Y82" s="365"/>
      <c r="Z82" s="457">
        <f>SUBTOTAL(9,Z79:Z81)</f>
        <v>12359184117</v>
      </c>
      <c r="AA82" s="457">
        <f t="shared" ref="AA82:AA87" si="51">SUM(W82:Z82)</f>
        <v>31299205559</v>
      </c>
      <c r="AB82" s="453">
        <f>SUBTOTAL(9,AB79:AB81)</f>
        <v>8812311086</v>
      </c>
      <c r="AC82" s="103">
        <f>SUBTOTAL(9,AC79:AC81)</f>
        <v>0</v>
      </c>
      <c r="AD82" s="365">
        <f>SUBTOTAL(9,AD79:AD81)</f>
        <v>0</v>
      </c>
      <c r="AE82" s="457">
        <f>SUBTOTAL(9,AE79:AE81)</f>
        <v>8812311086</v>
      </c>
      <c r="AF82" s="453">
        <f>SUBTOTAL(9,AF79:AF81)</f>
        <v>8808901202</v>
      </c>
      <c r="AG82" s="103"/>
      <c r="AH82" s="457">
        <f>SUBTOTAL(9,AH79:AH81)</f>
        <v>11538438555</v>
      </c>
      <c r="AI82" s="457">
        <f t="shared" ref="AI82:AI87" si="52">SUM(AE82:AH82)</f>
        <v>29159650843</v>
      </c>
      <c r="AJ82" s="423">
        <f t="shared" si="45"/>
        <v>73</v>
      </c>
    </row>
    <row r="83" spans="1:36">
      <c r="A83" s="423">
        <f t="shared" si="46"/>
        <v>74</v>
      </c>
      <c r="B83" s="145"/>
      <c r="C83" s="145"/>
      <c r="D83" s="626"/>
      <c r="E83" s="627"/>
      <c r="F83" s="406"/>
      <c r="H83" s="119"/>
      <c r="I83" s="239"/>
      <c r="J83" s="239"/>
      <c r="K83" s="239"/>
      <c r="L83" s="6">
        <f t="shared" si="48"/>
        <v>0</v>
      </c>
      <c r="M83" s="406"/>
      <c r="O83" s="119"/>
      <c r="P83" s="239"/>
      <c r="Q83" s="239"/>
      <c r="R83" s="239"/>
      <c r="S83" s="6">
        <f t="shared" si="50"/>
        <v>0</v>
      </c>
      <c r="T83" s="406"/>
      <c r="V83" s="119"/>
      <c r="W83" s="239"/>
      <c r="X83" s="406"/>
      <c r="Y83" s="119"/>
      <c r="Z83" s="239"/>
      <c r="AA83" s="239">
        <f t="shared" si="51"/>
        <v>0</v>
      </c>
      <c r="AB83" s="406"/>
      <c r="AD83" s="119"/>
      <c r="AE83" s="239"/>
      <c r="AF83" s="406"/>
      <c r="AG83" s="6"/>
      <c r="AH83" s="239"/>
      <c r="AI83" s="239">
        <f t="shared" si="52"/>
        <v>0</v>
      </c>
      <c r="AJ83" s="423">
        <f t="shared" si="45"/>
        <v>74</v>
      </c>
    </row>
    <row r="84" spans="1:36">
      <c r="A84" s="423">
        <f t="shared" si="46"/>
        <v>75</v>
      </c>
      <c r="B84" s="145"/>
      <c r="C84" s="145"/>
      <c r="D84" s="626" t="s">
        <v>419</v>
      </c>
      <c r="E84" s="627"/>
      <c r="F84" s="406"/>
      <c r="G84" s="6">
        <f>G66</f>
        <v>613185522</v>
      </c>
      <c r="H84" s="119"/>
      <c r="I84" s="239">
        <f>SUM(F84:H84)</f>
        <v>613185522</v>
      </c>
      <c r="J84" s="239"/>
      <c r="K84" s="239"/>
      <c r="L84" s="6">
        <f t="shared" si="48"/>
        <v>613185522</v>
      </c>
      <c r="M84" s="406"/>
      <c r="N84" s="6">
        <f>N66</f>
        <v>1031443834</v>
      </c>
      <c r="O84" s="119"/>
      <c r="P84" s="239">
        <f>SUM(M84:O84)</f>
        <v>1031443834</v>
      </c>
      <c r="Q84" s="239"/>
      <c r="R84" s="239"/>
      <c r="S84" s="6">
        <f t="shared" si="50"/>
        <v>1031443834</v>
      </c>
      <c r="T84" s="406"/>
      <c r="U84" s="6">
        <f>U66</f>
        <v>963443831</v>
      </c>
      <c r="V84" s="119"/>
      <c r="W84" s="239">
        <f>SUM(T84:V84)</f>
        <v>963443831</v>
      </c>
      <c r="X84" s="406"/>
      <c r="Y84" s="119"/>
      <c r="Z84" s="239"/>
      <c r="AA84" s="239">
        <f t="shared" si="51"/>
        <v>963443831</v>
      </c>
      <c r="AB84" s="406"/>
      <c r="AC84" s="6">
        <f>AC66</f>
        <v>993547292</v>
      </c>
      <c r="AD84" s="119"/>
      <c r="AE84" s="239">
        <f>SUM(AB84:AD84)</f>
        <v>993547292</v>
      </c>
      <c r="AF84" s="406"/>
      <c r="AG84" s="6"/>
      <c r="AH84" s="239"/>
      <c r="AI84" s="239">
        <f t="shared" si="52"/>
        <v>993547292</v>
      </c>
      <c r="AJ84" s="423">
        <f t="shared" si="45"/>
        <v>75</v>
      </c>
    </row>
    <row r="85" spans="1:36">
      <c r="A85" s="423">
        <f t="shared" si="46"/>
        <v>76</v>
      </c>
      <c r="B85" s="145"/>
      <c r="C85" s="145"/>
      <c r="D85" s="626" t="s">
        <v>418</v>
      </c>
      <c r="E85" s="627"/>
      <c r="F85" s="406"/>
      <c r="H85" s="119">
        <f>H66</f>
        <v>0</v>
      </c>
      <c r="I85" s="239">
        <f>SUM(F85:H85)</f>
        <v>0</v>
      </c>
      <c r="J85" s="239"/>
      <c r="K85" s="239"/>
      <c r="L85" s="6">
        <f t="shared" si="48"/>
        <v>0</v>
      </c>
      <c r="M85" s="406"/>
      <c r="O85" s="119">
        <f>O66</f>
        <v>162485305</v>
      </c>
      <c r="P85" s="239">
        <f>SUM(M85:O85)</f>
        <v>162485305</v>
      </c>
      <c r="Q85" s="239"/>
      <c r="R85" s="239"/>
      <c r="S85" s="6">
        <f t="shared" si="50"/>
        <v>162485305</v>
      </c>
      <c r="T85" s="406"/>
      <c r="V85" s="119">
        <f>V66</f>
        <v>162585305</v>
      </c>
      <c r="W85" s="239">
        <f>SUM(T85:V85)</f>
        <v>162585305</v>
      </c>
      <c r="X85" s="406"/>
      <c r="Y85" s="119"/>
      <c r="Z85" s="239"/>
      <c r="AA85" s="239">
        <f t="shared" si="51"/>
        <v>162585305</v>
      </c>
      <c r="AB85" s="406"/>
      <c r="AD85" s="119">
        <f>AD66</f>
        <v>0</v>
      </c>
      <c r="AE85" s="239">
        <f>SUM(AB85:AD85)</f>
        <v>0</v>
      </c>
      <c r="AF85" s="406"/>
      <c r="AG85" s="6"/>
      <c r="AH85" s="239"/>
      <c r="AI85" s="239">
        <f t="shared" si="52"/>
        <v>0</v>
      </c>
      <c r="AJ85" s="423">
        <f t="shared" si="45"/>
        <v>76</v>
      </c>
    </row>
    <row r="86" spans="1:36">
      <c r="A86" s="423">
        <f t="shared" si="46"/>
        <v>77</v>
      </c>
      <c r="B86" s="145"/>
      <c r="C86" s="145"/>
      <c r="D86" s="626"/>
      <c r="E86" s="627"/>
      <c r="F86" s="779"/>
      <c r="G86" s="780"/>
      <c r="H86" s="778"/>
      <c r="I86" s="777"/>
      <c r="J86" s="777"/>
      <c r="K86" s="777"/>
      <c r="L86" s="780">
        <f t="shared" si="48"/>
        <v>0</v>
      </c>
      <c r="M86" s="779"/>
      <c r="N86" s="780"/>
      <c r="O86" s="778"/>
      <c r="P86" s="777"/>
      <c r="Q86" s="777"/>
      <c r="R86" s="777"/>
      <c r="S86" s="780">
        <f t="shared" si="50"/>
        <v>0</v>
      </c>
      <c r="T86" s="779"/>
      <c r="U86" s="780"/>
      <c r="V86" s="778"/>
      <c r="W86" s="777"/>
      <c r="X86" s="779"/>
      <c r="Y86" s="778"/>
      <c r="Z86" s="777"/>
      <c r="AA86" s="777">
        <f t="shared" si="51"/>
        <v>0</v>
      </c>
      <c r="AB86" s="779"/>
      <c r="AC86" s="780"/>
      <c r="AD86" s="778"/>
      <c r="AE86" s="777"/>
      <c r="AF86" s="779"/>
      <c r="AG86" s="780"/>
      <c r="AH86" s="777"/>
      <c r="AI86" s="777">
        <f t="shared" si="52"/>
        <v>0</v>
      </c>
      <c r="AJ86" s="423">
        <f t="shared" si="45"/>
        <v>77</v>
      </c>
    </row>
    <row r="87" spans="1:36" ht="15.6" thickBot="1">
      <c r="A87" s="423">
        <f t="shared" si="46"/>
        <v>78</v>
      </c>
      <c r="B87" s="750"/>
      <c r="C87" s="750"/>
      <c r="D87" s="767" t="s">
        <v>36</v>
      </c>
      <c r="E87" s="748"/>
      <c r="F87" s="775"/>
      <c r="G87" s="776"/>
      <c r="H87" s="774"/>
      <c r="I87" s="773">
        <f>SUBTOTAL(9,I78:I86)</f>
        <v>10024852411</v>
      </c>
      <c r="J87" s="773">
        <f>SUBTOTAL(9,J78:J86)</f>
        <v>9136169764</v>
      </c>
      <c r="K87" s="773">
        <f>SUBTOTAL(9,K78:K86)</f>
        <v>12254132358</v>
      </c>
      <c r="L87" s="776">
        <f t="shared" si="48"/>
        <v>31415154533</v>
      </c>
      <c r="M87" s="775"/>
      <c r="N87" s="776"/>
      <c r="O87" s="774"/>
      <c r="P87" s="773">
        <f>SUBTOTAL(9,P78:P86)</f>
        <v>10851558839</v>
      </c>
      <c r="Q87" s="773">
        <f>SUBTOTAL(9,Q78:Q86)</f>
        <v>9283791742</v>
      </c>
      <c r="R87" s="773">
        <f>SUBTOTAL(9,R78:R86)</f>
        <v>12359184117</v>
      </c>
      <c r="S87" s="776">
        <f t="shared" si="50"/>
        <v>32494534698</v>
      </c>
      <c r="T87" s="775"/>
      <c r="U87" s="776"/>
      <c r="V87" s="774"/>
      <c r="W87" s="773">
        <f>SUBTOTAL(9,W78:W86)</f>
        <v>10782258836</v>
      </c>
      <c r="X87" s="775">
        <f>SUBTOTAL(9,X78:X86)</f>
        <v>9283791742</v>
      </c>
      <c r="Y87" s="774"/>
      <c r="Z87" s="773">
        <f>SUBTOTAL(9,Z78:Z86)</f>
        <v>12359184117</v>
      </c>
      <c r="AA87" s="773">
        <f t="shared" si="51"/>
        <v>32425234695</v>
      </c>
      <c r="AB87" s="775"/>
      <c r="AC87" s="776"/>
      <c r="AD87" s="774"/>
      <c r="AE87" s="773">
        <f>SUBTOTAL(9,AE78:AE86)</f>
        <v>9805858378</v>
      </c>
      <c r="AF87" s="775">
        <f>SUBTOTAL(9,AF78:AF86)</f>
        <v>8808901202</v>
      </c>
      <c r="AG87" s="866"/>
      <c r="AH87" s="773">
        <f>SUBTOTAL(9,AH78:AH86)</f>
        <v>11538438555</v>
      </c>
      <c r="AI87" s="773">
        <f t="shared" si="52"/>
        <v>30153198135</v>
      </c>
      <c r="AJ87" s="423">
        <f t="shared" si="45"/>
        <v>78</v>
      </c>
    </row>
    <row r="88" spans="1:36" ht="15.6" thickTop="1">
      <c r="A88" s="423">
        <f t="shared" si="46"/>
        <v>79</v>
      </c>
      <c r="B88" s="772"/>
      <c r="C88" s="772"/>
      <c r="D88" s="759"/>
      <c r="E88" s="627"/>
      <c r="F88" s="406"/>
      <c r="H88" s="626"/>
      <c r="I88" s="627">
        <f>SUM(F88:H88)</f>
        <v>0</v>
      </c>
      <c r="J88" s="627"/>
      <c r="K88" s="627"/>
      <c r="M88" s="406"/>
      <c r="O88" s="626"/>
      <c r="P88" s="627">
        <f>SUM(M88:O88)</f>
        <v>0</v>
      </c>
      <c r="Q88" s="627"/>
      <c r="R88" s="627"/>
      <c r="T88" s="406"/>
      <c r="V88" s="626"/>
      <c r="W88" s="627">
        <f>SUM(T88:V88)</f>
        <v>0</v>
      </c>
      <c r="X88" s="636"/>
      <c r="Y88" s="626"/>
      <c r="Z88" s="627"/>
      <c r="AA88" s="627"/>
      <c r="AB88" s="406"/>
      <c r="AD88" s="626"/>
      <c r="AE88" s="627">
        <f>SUM(AB88:AD88)</f>
        <v>0</v>
      </c>
      <c r="AF88" s="636"/>
      <c r="AG88" s="857"/>
      <c r="AH88" s="627"/>
      <c r="AI88" s="627"/>
      <c r="AJ88" s="423">
        <f t="shared" si="45"/>
        <v>79</v>
      </c>
    </row>
    <row r="89" spans="1:36" ht="15.6" thickBot="1">
      <c r="A89" s="423">
        <f t="shared" si="46"/>
        <v>80</v>
      </c>
      <c r="B89" s="145"/>
      <c r="C89" s="145"/>
      <c r="D89" s="626" t="s">
        <v>420</v>
      </c>
      <c r="E89" s="742">
        <f>SUBTOTAL(9,E91:E1740)</f>
        <v>8737012312</v>
      </c>
      <c r="F89" s="636"/>
      <c r="G89" s="237"/>
      <c r="H89" s="626"/>
      <c r="I89" s="627"/>
      <c r="J89" s="627"/>
      <c r="K89" s="627"/>
      <c r="M89" s="636"/>
      <c r="N89" s="237"/>
      <c r="O89" s="626"/>
      <c r="P89" s="627"/>
      <c r="Q89" s="627"/>
      <c r="R89" s="627"/>
      <c r="T89" s="636"/>
      <c r="U89" s="237"/>
      <c r="V89" s="626"/>
      <c r="W89" s="627"/>
      <c r="X89" s="636"/>
      <c r="Y89" s="626"/>
      <c r="Z89" s="627"/>
      <c r="AA89" s="627"/>
      <c r="AB89" s="636"/>
      <c r="AC89" s="237"/>
      <c r="AD89" s="626"/>
      <c r="AE89" s="627"/>
      <c r="AF89" s="636"/>
      <c r="AG89" s="857"/>
      <c r="AH89" s="627"/>
      <c r="AI89" s="627"/>
      <c r="AJ89" s="423">
        <f t="shared" si="45"/>
        <v>80</v>
      </c>
    </row>
    <row r="90" spans="1:36" ht="15.6" thickTop="1">
      <c r="A90" s="423">
        <f t="shared" si="46"/>
        <v>81</v>
      </c>
      <c r="B90" s="145"/>
      <c r="C90" s="145"/>
      <c r="D90" s="626"/>
      <c r="E90" s="627"/>
      <c r="F90" s="133"/>
      <c r="G90" s="28"/>
      <c r="H90" s="626"/>
      <c r="I90" s="627"/>
      <c r="J90" s="627"/>
      <c r="K90" s="627"/>
      <c r="M90" s="133"/>
      <c r="N90" s="28"/>
      <c r="O90" s="626"/>
      <c r="P90" s="627"/>
      <c r="Q90" s="627"/>
      <c r="R90" s="627"/>
      <c r="T90" s="133"/>
      <c r="U90" s="28"/>
      <c r="V90" s="626"/>
      <c r="W90" s="627"/>
      <c r="X90" s="636"/>
      <c r="Y90" s="626"/>
      <c r="Z90" s="627"/>
      <c r="AA90" s="627"/>
      <c r="AB90" s="133"/>
      <c r="AC90" s="28"/>
      <c r="AD90" s="626"/>
      <c r="AE90" s="627"/>
      <c r="AF90" s="636"/>
      <c r="AG90" s="857"/>
      <c r="AH90" s="627"/>
      <c r="AI90" s="627"/>
      <c r="AJ90" s="423">
        <f t="shared" si="45"/>
        <v>81</v>
      </c>
    </row>
    <row r="91" spans="1:36" ht="15.6">
      <c r="A91" s="423">
        <f t="shared" si="46"/>
        <v>82</v>
      </c>
      <c r="B91" s="783" t="s">
        <v>37</v>
      </c>
      <c r="C91" s="618"/>
      <c r="D91" s="626"/>
      <c r="E91" s="627"/>
      <c r="F91" s="133"/>
      <c r="G91" s="28"/>
      <c r="H91" s="626"/>
      <c r="I91" s="627">
        <f>SUM($E91,F91:H91)</f>
        <v>0</v>
      </c>
      <c r="J91" s="627"/>
      <c r="K91" s="627"/>
      <c r="M91" s="133"/>
      <c r="N91" s="28"/>
      <c r="O91" s="626"/>
      <c r="P91" s="627">
        <f>SUM($E91,M91:O91)</f>
        <v>0</v>
      </c>
      <c r="Q91" s="627"/>
      <c r="R91" s="627"/>
      <c r="T91" s="133"/>
      <c r="U91" s="28"/>
      <c r="V91" s="626"/>
      <c r="W91" s="627">
        <f>SUM($E91,T91:V91)</f>
        <v>0</v>
      </c>
      <c r="X91" s="636"/>
      <c r="Y91" s="626"/>
      <c r="Z91" s="627"/>
      <c r="AA91" s="627"/>
      <c r="AB91" s="133"/>
      <c r="AC91" s="28"/>
      <c r="AD91" s="626"/>
      <c r="AE91" s="627">
        <f>SUM($E91,AB91:AD91)</f>
        <v>0</v>
      </c>
      <c r="AF91" s="636"/>
      <c r="AG91" s="857"/>
      <c r="AH91" s="627"/>
      <c r="AI91" s="627"/>
      <c r="AJ91" s="423">
        <f t="shared" si="45"/>
        <v>82</v>
      </c>
    </row>
    <row r="92" spans="1:36" ht="15.6" thickBot="1">
      <c r="A92" s="423">
        <f t="shared" si="46"/>
        <v>83</v>
      </c>
      <c r="B92" s="770"/>
      <c r="C92" s="770"/>
      <c r="D92" s="767"/>
      <c r="E92" s="748"/>
      <c r="F92" s="768"/>
      <c r="G92" s="749"/>
      <c r="H92" s="767"/>
      <c r="I92" s="764"/>
      <c r="J92" s="764"/>
      <c r="K92" s="764"/>
      <c r="L92" s="769"/>
      <c r="M92" s="768"/>
      <c r="N92" s="749"/>
      <c r="O92" s="767"/>
      <c r="P92" s="764"/>
      <c r="Q92" s="764"/>
      <c r="R92" s="764"/>
      <c r="S92" s="769"/>
      <c r="T92" s="768"/>
      <c r="U92" s="749"/>
      <c r="V92" s="767"/>
      <c r="W92" s="764"/>
      <c r="X92" s="766"/>
      <c r="Y92" s="765"/>
      <c r="Z92" s="764"/>
      <c r="AA92" s="764"/>
      <c r="AB92" s="768"/>
      <c r="AC92" s="749"/>
      <c r="AD92" s="767"/>
      <c r="AE92" s="764"/>
      <c r="AF92" s="766"/>
      <c r="AG92" s="622"/>
      <c r="AH92" s="764"/>
      <c r="AI92" s="764"/>
      <c r="AJ92" s="423">
        <f t="shared" si="45"/>
        <v>83</v>
      </c>
    </row>
    <row r="93" spans="1:36" ht="15.6" thickTop="1">
      <c r="A93" s="423">
        <f t="shared" si="46"/>
        <v>84</v>
      </c>
      <c r="B93" s="763"/>
      <c r="C93" s="763"/>
      <c r="D93" s="760"/>
      <c r="E93" s="762"/>
      <c r="F93" s="761"/>
      <c r="G93" s="760"/>
      <c r="H93" s="759"/>
      <c r="I93" s="461">
        <f>SUM($E93,F93:H93)</f>
        <v>0</v>
      </c>
      <c r="J93" s="461"/>
      <c r="K93" s="461"/>
      <c r="L93" s="396">
        <f>SUM(I93:K93)</f>
        <v>0</v>
      </c>
      <c r="M93" s="761"/>
      <c r="N93" s="760"/>
      <c r="O93" s="759"/>
      <c r="P93" s="461">
        <f>SUM($E93,M93:O93)</f>
        <v>0</v>
      </c>
      <c r="Q93" s="461"/>
      <c r="R93" s="461"/>
      <c r="S93" s="396">
        <f>SUM(P93:R93)</f>
        <v>0</v>
      </c>
      <c r="T93" s="761"/>
      <c r="U93" s="760"/>
      <c r="V93" s="759"/>
      <c r="W93" s="461">
        <f>SUM($E93,T93:V93)</f>
        <v>0</v>
      </c>
      <c r="X93" s="465"/>
      <c r="Y93" s="449"/>
      <c r="Z93" s="461"/>
      <c r="AA93" s="461">
        <f>SUM(W93:Z93)</f>
        <v>0</v>
      </c>
      <c r="AB93" s="761"/>
      <c r="AC93" s="760"/>
      <c r="AD93" s="759"/>
      <c r="AE93" s="461">
        <f>SUM($E93,AB93:AD93)</f>
        <v>0</v>
      </c>
      <c r="AF93" s="465"/>
      <c r="AG93" s="396"/>
      <c r="AH93" s="461"/>
      <c r="AI93" s="461">
        <f>SUM(AE93:AH93)</f>
        <v>0</v>
      </c>
      <c r="AJ93" s="423">
        <f t="shared" si="45"/>
        <v>84</v>
      </c>
    </row>
    <row r="94" spans="1:36">
      <c r="A94" s="423">
        <f t="shared" si="46"/>
        <v>85</v>
      </c>
      <c r="B94" s="145" t="s">
        <v>42</v>
      </c>
      <c r="C94" s="145">
        <v>107</v>
      </c>
      <c r="D94" s="237" t="s">
        <v>389</v>
      </c>
      <c r="E94" s="627"/>
      <c r="F94" s="133"/>
      <c r="G94" s="28"/>
      <c r="H94" s="626"/>
      <c r="I94" s="627">
        <f>SUM($E94,F94:H94)</f>
        <v>0</v>
      </c>
      <c r="J94" s="627"/>
      <c r="K94" s="627"/>
      <c r="L94" s="237">
        <f>SUM(I94:K94)</f>
        <v>0</v>
      </c>
      <c r="M94" s="133"/>
      <c r="N94" s="28"/>
      <c r="O94" s="626"/>
      <c r="P94" s="627">
        <f>SUM($E94,M94:O94)</f>
        <v>0</v>
      </c>
      <c r="Q94" s="627"/>
      <c r="R94" s="627"/>
      <c r="S94" s="237">
        <f>SUM(P94:R94)</f>
        <v>0</v>
      </c>
      <c r="T94" s="133"/>
      <c r="U94" s="28"/>
      <c r="V94" s="626"/>
      <c r="W94" s="627">
        <f>SUM($E94,T94:V94)</f>
        <v>0</v>
      </c>
      <c r="X94" s="636"/>
      <c r="Y94" s="626"/>
      <c r="Z94" s="627"/>
      <c r="AA94" s="627">
        <f>SUM(W94:Z94)</f>
        <v>0</v>
      </c>
      <c r="AB94" s="133"/>
      <c r="AC94" s="28"/>
      <c r="AD94" s="626"/>
      <c r="AE94" s="627">
        <f>SUM($E94,AB94:AD94)</f>
        <v>0</v>
      </c>
      <c r="AF94" s="636"/>
      <c r="AG94" s="857"/>
      <c r="AH94" s="627"/>
      <c r="AI94" s="627">
        <f>SUM(AE94:AH94)</f>
        <v>0</v>
      </c>
      <c r="AJ94" s="423">
        <f t="shared" si="45"/>
        <v>85</v>
      </c>
    </row>
    <row r="95" spans="1:36">
      <c r="A95" s="423">
        <f t="shared" si="46"/>
        <v>86</v>
      </c>
      <c r="B95" s="145"/>
      <c r="C95" s="145"/>
      <c r="D95" s="629"/>
      <c r="E95" s="627"/>
      <c r="F95" s="133"/>
      <c r="G95" s="28"/>
      <c r="H95" s="626"/>
      <c r="I95" s="627">
        <f>SUM($E95,F95:H95)</f>
        <v>0</v>
      </c>
      <c r="J95" s="627"/>
      <c r="K95" s="627"/>
      <c r="L95" s="237">
        <f>SUM(I95:K95)</f>
        <v>0</v>
      </c>
      <c r="M95" s="133"/>
      <c r="N95" s="28"/>
      <c r="O95" s="626"/>
      <c r="P95" s="627">
        <f>SUM($E95,M95:O95)</f>
        <v>0</v>
      </c>
      <c r="Q95" s="627"/>
      <c r="R95" s="627"/>
      <c r="S95" s="237">
        <f>SUM(P95:R95)</f>
        <v>0</v>
      </c>
      <c r="T95" s="133"/>
      <c r="U95" s="28"/>
      <c r="V95" s="626"/>
      <c r="W95" s="627">
        <f>SUM($E95,T95:V95)</f>
        <v>0</v>
      </c>
      <c r="X95" s="636"/>
      <c r="Y95" s="626"/>
      <c r="Z95" s="627"/>
      <c r="AA95" s="627">
        <f>SUM(W95:Z95)</f>
        <v>0</v>
      </c>
      <c r="AB95" s="133"/>
      <c r="AC95" s="28"/>
      <c r="AD95" s="626"/>
      <c r="AE95" s="627">
        <f>SUM($E95,AB95:AD95)</f>
        <v>0</v>
      </c>
      <c r="AF95" s="636"/>
      <c r="AG95" s="857"/>
      <c r="AH95" s="627"/>
      <c r="AI95" s="627">
        <f>SUM(AE95:AH95)</f>
        <v>0</v>
      </c>
      <c r="AJ95" s="423">
        <f t="shared" si="45"/>
        <v>86</v>
      </c>
    </row>
    <row r="96" spans="1:36">
      <c r="A96" s="423">
        <f t="shared" si="46"/>
        <v>87</v>
      </c>
      <c r="B96" s="145"/>
      <c r="C96" s="145"/>
      <c r="D96" s="237" t="s">
        <v>40</v>
      </c>
      <c r="E96" s="627"/>
      <c r="F96" s="281">
        <f t="shared" ref="F96:V96" si="53">SUBTOTAL(9,F95:F95)</f>
        <v>0</v>
      </c>
      <c r="G96" s="36">
        <f t="shared" si="53"/>
        <v>0</v>
      </c>
      <c r="H96" s="282">
        <f t="shared" si="53"/>
        <v>0</v>
      </c>
      <c r="I96" s="676">
        <f t="shared" si="53"/>
        <v>0</v>
      </c>
      <c r="J96" s="676">
        <f t="shared" si="53"/>
        <v>0</v>
      </c>
      <c r="K96" s="676">
        <f t="shared" si="53"/>
        <v>0</v>
      </c>
      <c r="L96" s="678">
        <f t="shared" si="53"/>
        <v>0</v>
      </c>
      <c r="M96" s="281">
        <f t="shared" si="53"/>
        <v>0</v>
      </c>
      <c r="N96" s="36">
        <f t="shared" si="53"/>
        <v>0</v>
      </c>
      <c r="O96" s="282">
        <f t="shared" si="53"/>
        <v>0</v>
      </c>
      <c r="P96" s="676">
        <f t="shared" si="53"/>
        <v>0</v>
      </c>
      <c r="Q96" s="676">
        <f t="shared" si="53"/>
        <v>0</v>
      </c>
      <c r="R96" s="676">
        <f t="shared" si="53"/>
        <v>0</v>
      </c>
      <c r="S96" s="678">
        <f t="shared" si="53"/>
        <v>0</v>
      </c>
      <c r="T96" s="281">
        <f t="shared" si="53"/>
        <v>0</v>
      </c>
      <c r="U96" s="36">
        <f t="shared" si="53"/>
        <v>0</v>
      </c>
      <c r="V96" s="282">
        <f t="shared" si="53"/>
        <v>0</v>
      </c>
      <c r="W96" s="676">
        <f>SUBTOTAL(9,W95)</f>
        <v>0</v>
      </c>
      <c r="X96" s="677">
        <f>SUBTOTAL(9,X95:X95)</f>
        <v>0</v>
      </c>
      <c r="Y96" s="675"/>
      <c r="Z96" s="676">
        <f>SUBTOTAL(9,Z95:Z95)</f>
        <v>0</v>
      </c>
      <c r="AA96" s="676">
        <f>SUBTOTAL(9,AA95:AA95)</f>
        <v>0</v>
      </c>
      <c r="AB96" s="281">
        <f>SUBTOTAL(9,AB95:AB95)</f>
        <v>0</v>
      </c>
      <c r="AC96" s="36">
        <f>SUBTOTAL(9,AC95:AC95)</f>
        <v>0</v>
      </c>
      <c r="AD96" s="282">
        <f>SUBTOTAL(9,AD95:AD95)</f>
        <v>0</v>
      </c>
      <c r="AE96" s="676">
        <f>SUBTOTAL(9,AE95)</f>
        <v>0</v>
      </c>
      <c r="AF96" s="677">
        <f>SUBTOTAL(9,AF95:AF95)</f>
        <v>0</v>
      </c>
      <c r="AG96" s="678"/>
      <c r="AH96" s="676">
        <f>SUBTOTAL(9,AH95:AH95)</f>
        <v>0</v>
      </c>
      <c r="AI96" s="676">
        <f>SUBTOTAL(9,AI95:AI95)</f>
        <v>0</v>
      </c>
      <c r="AJ96" s="423">
        <f t="shared" si="45"/>
        <v>87</v>
      </c>
    </row>
    <row r="97" spans="1:36" ht="15.6" thickBot="1">
      <c r="A97" s="423">
        <f t="shared" si="46"/>
        <v>88</v>
      </c>
      <c r="B97" s="750"/>
      <c r="C97" s="750"/>
      <c r="D97" s="749" t="s">
        <v>390</v>
      </c>
      <c r="E97" s="748"/>
      <c r="F97" s="672">
        <f>SUBTOTAL(9,F93:F96,$E94:$E94)</f>
        <v>0</v>
      </c>
      <c r="G97" s="673">
        <f>SUBTOTAL(9,G93:G96,$E94:$E94)</f>
        <v>0</v>
      </c>
      <c r="H97" s="668">
        <f>SUBTOTAL(9,H93:H96,$E94:$E94)</f>
        <v>0</v>
      </c>
      <c r="I97" s="463">
        <f>SUBTOTAL(9,I93:I96)</f>
        <v>0</v>
      </c>
      <c r="J97" s="463">
        <f>SUBTOTAL(9,J93:J96)</f>
        <v>0</v>
      </c>
      <c r="K97" s="463">
        <f>SUBTOTAL(9,K93:K96)</f>
        <v>0</v>
      </c>
      <c r="L97" s="630">
        <f>SUBTOTAL(9,L93:L96)</f>
        <v>0</v>
      </c>
      <c r="M97" s="672">
        <f>SUBTOTAL(9,M93:M96,$E94:$E94)</f>
        <v>0</v>
      </c>
      <c r="N97" s="673">
        <f>SUBTOTAL(9,N93:N96,$E94:$E94)</f>
        <v>0</v>
      </c>
      <c r="O97" s="668">
        <f>SUBTOTAL(9,O93:O96,$E94:$E94)</f>
        <v>0</v>
      </c>
      <c r="P97" s="463">
        <f>SUBTOTAL(9,P93:P96)</f>
        <v>0</v>
      </c>
      <c r="Q97" s="463">
        <f>SUBTOTAL(9,Q93:Q96)</f>
        <v>0</v>
      </c>
      <c r="R97" s="463">
        <f>SUBTOTAL(9,R93:R96)</f>
        <v>0</v>
      </c>
      <c r="S97" s="630">
        <f>SUBTOTAL(9,S93:S96)</f>
        <v>0</v>
      </c>
      <c r="T97" s="672">
        <f>SUBTOTAL(9,T93:T96,$E94:$E94)</f>
        <v>0</v>
      </c>
      <c r="U97" s="673">
        <f>SUBTOTAL(9,U93:U96,$E94:$E94)</f>
        <v>0</v>
      </c>
      <c r="V97" s="668">
        <f>SUBTOTAL(9,V93:V96,$E94:$E94)</f>
        <v>0</v>
      </c>
      <c r="W97" s="463">
        <f>SUBTOTAL(9,W93:W96)</f>
        <v>0</v>
      </c>
      <c r="X97" s="550">
        <f>SUBTOTAL(9,X93:X96)</f>
        <v>0</v>
      </c>
      <c r="Y97" s="758"/>
      <c r="Z97" s="463">
        <f>SUBTOTAL(9,Z93:Z96)</f>
        <v>0</v>
      </c>
      <c r="AA97" s="463">
        <f>SUBTOTAL(9,AA93:AA96)</f>
        <v>0</v>
      </c>
      <c r="AB97" s="672">
        <f>SUBTOTAL(9,AB93:AB96,$E94:$E94)</f>
        <v>0</v>
      </c>
      <c r="AC97" s="673">
        <f>SUBTOTAL(9,AC93:AC96,$E94:$E94)</f>
        <v>0</v>
      </c>
      <c r="AD97" s="668">
        <f>SUBTOTAL(9,AD93:AD96,$E94:$E94)</f>
        <v>0</v>
      </c>
      <c r="AE97" s="463">
        <f>SUBTOTAL(9,AE93:AE96)</f>
        <v>0</v>
      </c>
      <c r="AF97" s="550">
        <f>SUBTOTAL(9,AF93:AF96)</f>
        <v>0</v>
      </c>
      <c r="AG97" s="867"/>
      <c r="AH97" s="463">
        <f>SUBTOTAL(9,AH93:AH96)</f>
        <v>0</v>
      </c>
      <c r="AI97" s="463">
        <f>SUBTOTAL(9,AI93:AI96)</f>
        <v>0</v>
      </c>
      <c r="AJ97" s="423">
        <f t="shared" si="45"/>
        <v>88</v>
      </c>
    </row>
    <row r="98" spans="1:36" ht="15.6" thickTop="1">
      <c r="A98" s="423">
        <f t="shared" si="46"/>
        <v>89</v>
      </c>
      <c r="B98" s="618"/>
      <c r="C98" s="618"/>
      <c r="D98" s="237"/>
      <c r="E98" s="627"/>
      <c r="F98" s="636"/>
      <c r="G98" s="237"/>
      <c r="H98" s="626"/>
      <c r="I98" s="238">
        <f t="shared" ref="I98:I104" si="54">SUM($E98,F98:H98)</f>
        <v>0</v>
      </c>
      <c r="J98" s="238"/>
      <c r="K98" s="238"/>
      <c r="L98" s="28">
        <f t="shared" ref="L98:L104" si="55">SUM(I98:K98)</f>
        <v>0</v>
      </c>
      <c r="M98" s="636"/>
      <c r="N98" s="237"/>
      <c r="O98" s="626"/>
      <c r="P98" s="238">
        <f t="shared" ref="P98:P104" si="56">SUM($E98,M98:O98)</f>
        <v>0</v>
      </c>
      <c r="Q98" s="238"/>
      <c r="R98" s="238"/>
      <c r="S98" s="28">
        <f t="shared" ref="S98:S104" si="57">SUM(P98:R98)</f>
        <v>0</v>
      </c>
      <c r="T98" s="761"/>
      <c r="U98" s="760"/>
      <c r="V98" s="759"/>
      <c r="W98" s="461">
        <f t="shared" ref="W98:W104" si="58">SUM($E98,T98:V98)</f>
        <v>0</v>
      </c>
      <c r="X98" s="465"/>
      <c r="Y98" s="449"/>
      <c r="Z98" s="461"/>
      <c r="AA98" s="461">
        <f t="shared" ref="AA98:AA104" si="59">SUM(W98:Z98)</f>
        <v>0</v>
      </c>
      <c r="AB98" s="761"/>
      <c r="AC98" s="760"/>
      <c r="AD98" s="759"/>
      <c r="AE98" s="461">
        <f t="shared" ref="AE98:AE104" si="60">SUM($E98,AB98:AD98)</f>
        <v>0</v>
      </c>
      <c r="AF98" s="465"/>
      <c r="AG98" s="396"/>
      <c r="AH98" s="461"/>
      <c r="AI98" s="461">
        <f t="shared" ref="AI98:AI104" si="61">SUM(AE98:AH98)</f>
        <v>0</v>
      </c>
      <c r="AJ98" s="423">
        <f t="shared" si="45"/>
        <v>89</v>
      </c>
    </row>
    <row r="99" spans="1:36">
      <c r="A99" s="423">
        <f t="shared" si="46"/>
        <v>90</v>
      </c>
      <c r="B99" s="145" t="s">
        <v>38</v>
      </c>
      <c r="C99" s="145">
        <v>106</v>
      </c>
      <c r="D99" s="237" t="s">
        <v>39</v>
      </c>
      <c r="E99" s="627"/>
      <c r="F99" s="132"/>
      <c r="G99" s="129"/>
      <c r="H99" s="626"/>
      <c r="I99" s="627">
        <f t="shared" si="54"/>
        <v>0</v>
      </c>
      <c r="J99" s="627"/>
      <c r="K99" s="627"/>
      <c r="L99" s="237">
        <f t="shared" si="55"/>
        <v>0</v>
      </c>
      <c r="M99" s="132"/>
      <c r="N99" s="129"/>
      <c r="O99" s="626"/>
      <c r="P99" s="627">
        <f t="shared" si="56"/>
        <v>0</v>
      </c>
      <c r="Q99" s="627"/>
      <c r="R99" s="627"/>
      <c r="S99" s="237">
        <f t="shared" si="57"/>
        <v>0</v>
      </c>
      <c r="T99" s="132"/>
      <c r="U99" s="129"/>
      <c r="V99" s="626"/>
      <c r="W99" s="627">
        <f t="shared" si="58"/>
        <v>0</v>
      </c>
      <c r="X99" s="636"/>
      <c r="Y99" s="626"/>
      <c r="Z99" s="627"/>
      <c r="AA99" s="627">
        <f t="shared" si="59"/>
        <v>0</v>
      </c>
      <c r="AB99" s="132"/>
      <c r="AC99" s="129"/>
      <c r="AD99" s="626"/>
      <c r="AE99" s="627">
        <f t="shared" si="60"/>
        <v>0</v>
      </c>
      <c r="AF99" s="636"/>
      <c r="AG99" s="857"/>
      <c r="AH99" s="627"/>
      <c r="AI99" s="627">
        <f t="shared" si="61"/>
        <v>0</v>
      </c>
      <c r="AJ99" s="423">
        <f t="shared" si="45"/>
        <v>90</v>
      </c>
    </row>
    <row r="100" spans="1:36">
      <c r="A100" s="423">
        <f t="shared" si="46"/>
        <v>91</v>
      </c>
      <c r="B100" s="145"/>
      <c r="C100" s="145"/>
      <c r="D100" s="637" t="s">
        <v>497</v>
      </c>
      <c r="E100" s="627"/>
      <c r="F100" s="132">
        <v>33000000</v>
      </c>
      <c r="G100" s="129"/>
      <c r="H100" s="626"/>
      <c r="I100" s="627">
        <f t="shared" si="54"/>
        <v>33000000</v>
      </c>
      <c r="J100" s="627"/>
      <c r="K100" s="627"/>
      <c r="L100" s="237">
        <f t="shared" si="55"/>
        <v>33000000</v>
      </c>
      <c r="M100" s="133">
        <v>42000000</v>
      </c>
      <c r="N100" s="28"/>
      <c r="O100" s="626"/>
      <c r="P100" s="627">
        <f t="shared" si="56"/>
        <v>42000000</v>
      </c>
      <c r="Q100" s="627"/>
      <c r="R100" s="627"/>
      <c r="S100" s="237">
        <f t="shared" si="57"/>
        <v>42000000</v>
      </c>
      <c r="T100" s="133">
        <v>42000000</v>
      </c>
      <c r="U100" s="28"/>
      <c r="V100" s="626"/>
      <c r="W100" s="627">
        <f t="shared" si="58"/>
        <v>42000000</v>
      </c>
      <c r="X100" s="636"/>
      <c r="Y100" s="626"/>
      <c r="Z100" s="627"/>
      <c r="AA100" s="627">
        <f t="shared" si="59"/>
        <v>42000000</v>
      </c>
      <c r="AB100" s="133"/>
      <c r="AC100" s="28"/>
      <c r="AD100" s="626"/>
      <c r="AE100" s="627">
        <f t="shared" si="60"/>
        <v>0</v>
      </c>
      <c r="AF100" s="636"/>
      <c r="AG100" s="857"/>
      <c r="AH100" s="627"/>
      <c r="AI100" s="627">
        <f t="shared" si="61"/>
        <v>0</v>
      </c>
      <c r="AJ100" s="423">
        <f t="shared" si="45"/>
        <v>91</v>
      </c>
    </row>
    <row r="101" spans="1:36">
      <c r="A101" s="423">
        <f t="shared" si="46"/>
        <v>92</v>
      </c>
      <c r="B101" s="145"/>
      <c r="C101" s="145"/>
      <c r="D101" s="637" t="s">
        <v>498</v>
      </c>
      <c r="E101" s="627"/>
      <c r="F101" s="132">
        <v>38742000</v>
      </c>
      <c r="G101" s="129"/>
      <c r="H101" s="626"/>
      <c r="I101" s="627">
        <f t="shared" si="54"/>
        <v>38742000</v>
      </c>
      <c r="J101" s="627"/>
      <c r="K101" s="627"/>
      <c r="L101" s="237">
        <f t="shared" si="55"/>
        <v>38742000</v>
      </c>
      <c r="M101" s="133">
        <v>38928227</v>
      </c>
      <c r="N101" s="28"/>
      <c r="O101" s="626"/>
      <c r="P101" s="627">
        <f t="shared" si="56"/>
        <v>38928227</v>
      </c>
      <c r="Q101" s="627"/>
      <c r="R101" s="627"/>
      <c r="S101" s="237">
        <f t="shared" si="57"/>
        <v>38928227</v>
      </c>
      <c r="T101" s="133">
        <v>38928227</v>
      </c>
      <c r="U101" s="28"/>
      <c r="V101" s="626"/>
      <c r="W101" s="627">
        <f t="shared" si="58"/>
        <v>38928227</v>
      </c>
      <c r="X101" s="636"/>
      <c r="Y101" s="626"/>
      <c r="Z101" s="627"/>
      <c r="AA101" s="627">
        <f t="shared" si="59"/>
        <v>38928227</v>
      </c>
      <c r="AB101" s="133"/>
      <c r="AC101" s="28"/>
      <c r="AD101" s="626"/>
      <c r="AE101" s="627">
        <f t="shared" si="60"/>
        <v>0</v>
      </c>
      <c r="AF101" s="636"/>
      <c r="AG101" s="857"/>
      <c r="AH101" s="627"/>
      <c r="AI101" s="627">
        <f t="shared" si="61"/>
        <v>0</v>
      </c>
      <c r="AJ101" s="423">
        <f t="shared" si="45"/>
        <v>92</v>
      </c>
    </row>
    <row r="102" spans="1:36">
      <c r="A102" s="423">
        <f t="shared" si="46"/>
        <v>93</v>
      </c>
      <c r="B102" s="145"/>
      <c r="C102" s="145"/>
      <c r="D102" s="637" t="s">
        <v>499</v>
      </c>
      <c r="E102" s="627"/>
      <c r="F102" s="132">
        <v>32411836</v>
      </c>
      <c r="G102" s="129"/>
      <c r="H102" s="626"/>
      <c r="I102" s="627">
        <f t="shared" si="54"/>
        <v>32411836</v>
      </c>
      <c r="J102" s="627"/>
      <c r="K102" s="627"/>
      <c r="L102" s="237">
        <f t="shared" si="55"/>
        <v>32411836</v>
      </c>
      <c r="M102" s="133">
        <v>32411836</v>
      </c>
      <c r="N102" s="28"/>
      <c r="O102" s="626"/>
      <c r="P102" s="627">
        <f t="shared" si="56"/>
        <v>32411836</v>
      </c>
      <c r="Q102" s="627"/>
      <c r="R102" s="627"/>
      <c r="S102" s="237">
        <f t="shared" si="57"/>
        <v>32411836</v>
      </c>
      <c r="T102" s="133">
        <v>32411836</v>
      </c>
      <c r="U102" s="28"/>
      <c r="V102" s="626"/>
      <c r="W102" s="627">
        <f t="shared" si="58"/>
        <v>32411836</v>
      </c>
      <c r="X102" s="636"/>
      <c r="Y102" s="626"/>
      <c r="Z102" s="627"/>
      <c r="AA102" s="627">
        <f t="shared" si="59"/>
        <v>32411836</v>
      </c>
      <c r="AB102" s="133"/>
      <c r="AC102" s="28"/>
      <c r="AD102" s="626"/>
      <c r="AE102" s="627">
        <f t="shared" si="60"/>
        <v>0</v>
      </c>
      <c r="AF102" s="636"/>
      <c r="AG102" s="857"/>
      <c r="AH102" s="627"/>
      <c r="AI102" s="627">
        <f t="shared" si="61"/>
        <v>0</v>
      </c>
      <c r="AJ102" s="423">
        <f t="shared" si="45"/>
        <v>93</v>
      </c>
    </row>
    <row r="103" spans="1:36">
      <c r="A103" s="423">
        <f t="shared" si="46"/>
        <v>94</v>
      </c>
      <c r="B103" s="145"/>
      <c r="C103" s="145"/>
      <c r="D103" s="637" t="s">
        <v>982</v>
      </c>
      <c r="E103" s="627"/>
      <c r="F103" s="132">
        <v>32411836</v>
      </c>
      <c r="G103" s="129"/>
      <c r="H103" s="626"/>
      <c r="I103" s="627">
        <f t="shared" ref="I103" si="62">SUM($E103,F103:H103)</f>
        <v>32411836</v>
      </c>
      <c r="J103" s="627"/>
      <c r="K103" s="627"/>
      <c r="L103" s="237">
        <f t="shared" ref="L103" si="63">SUM(I103:K103)</f>
        <v>32411836</v>
      </c>
      <c r="M103" s="133">
        <v>32411836</v>
      </c>
      <c r="N103" s="28"/>
      <c r="O103" s="626"/>
      <c r="P103" s="627">
        <f t="shared" ref="P103" si="64">SUM($E103,M103:O103)</f>
        <v>32411836</v>
      </c>
      <c r="Q103" s="627"/>
      <c r="R103" s="627"/>
      <c r="S103" s="237">
        <f t="shared" ref="S103" si="65">SUM(P103:R103)</f>
        <v>32411836</v>
      </c>
      <c r="T103" s="133">
        <v>32411836</v>
      </c>
      <c r="U103" s="28"/>
      <c r="V103" s="626"/>
      <c r="W103" s="627">
        <f t="shared" ref="W103" si="66">SUM($E103,T103:V103)</f>
        <v>32411836</v>
      </c>
      <c r="X103" s="636"/>
      <c r="Y103" s="626"/>
      <c r="Z103" s="627"/>
      <c r="AA103" s="627">
        <f t="shared" ref="AA103" si="67">SUM(W103:Z103)</f>
        <v>32411836</v>
      </c>
      <c r="AB103" s="133"/>
      <c r="AC103" s="28">
        <v>20000000</v>
      </c>
      <c r="AD103" s="626"/>
      <c r="AE103" s="627">
        <f t="shared" ref="AE103" si="68">SUM($E103,AB103:AD103)</f>
        <v>20000000</v>
      </c>
      <c r="AF103" s="636"/>
      <c r="AG103" s="857"/>
      <c r="AH103" s="627"/>
      <c r="AI103" s="627">
        <f t="shared" si="61"/>
        <v>20000000</v>
      </c>
      <c r="AJ103" s="423">
        <f t="shared" si="45"/>
        <v>94</v>
      </c>
    </row>
    <row r="104" spans="1:36">
      <c r="A104" s="423">
        <f t="shared" si="46"/>
        <v>95</v>
      </c>
      <c r="B104" s="145"/>
      <c r="C104" s="145"/>
      <c r="D104" s="629"/>
      <c r="E104" s="627"/>
      <c r="F104" s="133"/>
      <c r="G104" s="28"/>
      <c r="H104" s="626"/>
      <c r="I104" s="627">
        <f t="shared" si="54"/>
        <v>0</v>
      </c>
      <c r="J104" s="627"/>
      <c r="K104" s="627"/>
      <c r="L104" s="237">
        <f t="shared" si="55"/>
        <v>0</v>
      </c>
      <c r="M104" s="133"/>
      <c r="N104" s="28"/>
      <c r="O104" s="626"/>
      <c r="P104" s="627">
        <f t="shared" si="56"/>
        <v>0</v>
      </c>
      <c r="Q104" s="627"/>
      <c r="R104" s="627"/>
      <c r="S104" s="237">
        <f t="shared" si="57"/>
        <v>0</v>
      </c>
      <c r="T104" s="133"/>
      <c r="U104" s="28"/>
      <c r="V104" s="626"/>
      <c r="W104" s="627">
        <f t="shared" si="58"/>
        <v>0</v>
      </c>
      <c r="X104" s="636"/>
      <c r="Y104" s="626"/>
      <c r="Z104" s="627"/>
      <c r="AA104" s="627">
        <f t="shared" si="59"/>
        <v>0</v>
      </c>
      <c r="AB104" s="133"/>
      <c r="AC104" s="28"/>
      <c r="AD104" s="626"/>
      <c r="AE104" s="627">
        <f t="shared" si="60"/>
        <v>0</v>
      </c>
      <c r="AF104" s="636"/>
      <c r="AG104" s="857"/>
      <c r="AH104" s="627"/>
      <c r="AI104" s="627">
        <f t="shared" si="61"/>
        <v>0</v>
      </c>
      <c r="AJ104" s="423">
        <f t="shared" si="45"/>
        <v>95</v>
      </c>
    </row>
    <row r="105" spans="1:36">
      <c r="A105" s="423">
        <f t="shared" si="46"/>
        <v>96</v>
      </c>
      <c r="B105" s="145"/>
      <c r="C105" s="145"/>
      <c r="D105" s="237" t="s">
        <v>40</v>
      </c>
      <c r="E105" s="627"/>
      <c r="F105" s="281">
        <f t="shared" ref="F105:X105" si="69">SUBTOTAL(9,F100:F104)</f>
        <v>136565672</v>
      </c>
      <c r="G105" s="36">
        <f t="shared" si="69"/>
        <v>0</v>
      </c>
      <c r="H105" s="282">
        <f t="shared" si="69"/>
        <v>0</v>
      </c>
      <c r="I105" s="676">
        <f t="shared" si="69"/>
        <v>136565672</v>
      </c>
      <c r="J105" s="676">
        <f t="shared" si="69"/>
        <v>0</v>
      </c>
      <c r="K105" s="676">
        <f t="shared" si="69"/>
        <v>0</v>
      </c>
      <c r="L105" s="678">
        <f t="shared" si="69"/>
        <v>136565672</v>
      </c>
      <c r="M105" s="281">
        <f t="shared" si="69"/>
        <v>145751899</v>
      </c>
      <c r="N105" s="36">
        <f t="shared" si="69"/>
        <v>0</v>
      </c>
      <c r="O105" s="282">
        <f t="shared" si="69"/>
        <v>0</v>
      </c>
      <c r="P105" s="676">
        <f t="shared" si="69"/>
        <v>145751899</v>
      </c>
      <c r="Q105" s="676">
        <f t="shared" si="69"/>
        <v>0</v>
      </c>
      <c r="R105" s="676">
        <f t="shared" si="69"/>
        <v>0</v>
      </c>
      <c r="S105" s="678">
        <f t="shared" si="69"/>
        <v>145751899</v>
      </c>
      <c r="T105" s="281">
        <f t="shared" si="69"/>
        <v>145751899</v>
      </c>
      <c r="U105" s="36">
        <f t="shared" si="69"/>
        <v>0</v>
      </c>
      <c r="V105" s="282">
        <f t="shared" si="69"/>
        <v>0</v>
      </c>
      <c r="W105" s="676">
        <f t="shared" si="69"/>
        <v>145751899</v>
      </c>
      <c r="X105" s="677">
        <f t="shared" si="69"/>
        <v>0</v>
      </c>
      <c r="Y105" s="675"/>
      <c r="Z105" s="676">
        <f t="shared" ref="Z105:AF105" si="70">SUBTOTAL(9,Z100:Z104)</f>
        <v>0</v>
      </c>
      <c r="AA105" s="676">
        <f t="shared" si="70"/>
        <v>145751899</v>
      </c>
      <c r="AB105" s="281">
        <f t="shared" si="70"/>
        <v>0</v>
      </c>
      <c r="AC105" s="36">
        <f t="shared" si="70"/>
        <v>20000000</v>
      </c>
      <c r="AD105" s="282">
        <f t="shared" si="70"/>
        <v>0</v>
      </c>
      <c r="AE105" s="676">
        <f t="shared" si="70"/>
        <v>20000000</v>
      </c>
      <c r="AF105" s="677">
        <f t="shared" si="70"/>
        <v>0</v>
      </c>
      <c r="AG105" s="678"/>
      <c r="AH105" s="676">
        <f>SUBTOTAL(9,AH100:AH104)</f>
        <v>0</v>
      </c>
      <c r="AI105" s="676">
        <f>SUBTOTAL(9,AI100:AI104)</f>
        <v>20000000</v>
      </c>
      <c r="AJ105" s="423">
        <f t="shared" si="45"/>
        <v>96</v>
      </c>
    </row>
    <row r="106" spans="1:36" ht="15.6" thickBot="1">
      <c r="A106" s="423">
        <f t="shared" si="46"/>
        <v>97</v>
      </c>
      <c r="B106" s="750"/>
      <c r="C106" s="750"/>
      <c r="D106" s="749" t="s">
        <v>41</v>
      </c>
      <c r="E106" s="748"/>
      <c r="F106" s="672">
        <f>SUBTOTAL(9,F98:F105,$E99:$E99)</f>
        <v>136565672</v>
      </c>
      <c r="G106" s="673"/>
      <c r="H106" s="668"/>
      <c r="I106" s="463">
        <f>SUBTOTAL(9,I98:I105)</f>
        <v>136565672</v>
      </c>
      <c r="J106" s="463">
        <f>SUBTOTAL(9,J98:J105)</f>
        <v>0</v>
      </c>
      <c r="K106" s="463">
        <f>SUBTOTAL(9,K98:K105)</f>
        <v>0</v>
      </c>
      <c r="L106" s="630">
        <f>SUBTOTAL(9,L98:L105)</f>
        <v>136565672</v>
      </c>
      <c r="M106" s="672">
        <f>SUBTOTAL(9,M98:M105,$E99:$E99)</f>
        <v>145751899</v>
      </c>
      <c r="N106" s="673"/>
      <c r="O106" s="668"/>
      <c r="P106" s="463">
        <f>SUBTOTAL(9,P98:P105)</f>
        <v>145751899</v>
      </c>
      <c r="Q106" s="463">
        <f>SUBTOTAL(9,Q98:Q105)</f>
        <v>0</v>
      </c>
      <c r="R106" s="463">
        <f>SUBTOTAL(9,R98:R105)</f>
        <v>0</v>
      </c>
      <c r="S106" s="630">
        <f>SUBTOTAL(9,S98:S105)</f>
        <v>145751899</v>
      </c>
      <c r="T106" s="672">
        <f>SUBTOTAL(9,T98:T105,$E99:$E99)</f>
        <v>145751899</v>
      </c>
      <c r="U106" s="673"/>
      <c r="V106" s="668"/>
      <c r="W106" s="463">
        <f>SUBTOTAL(9,W98:W105)</f>
        <v>145751899</v>
      </c>
      <c r="X106" s="550">
        <f>SUBTOTAL(9,X98:X105)</f>
        <v>0</v>
      </c>
      <c r="Y106" s="758"/>
      <c r="Z106" s="463">
        <f>SUBTOTAL(9,Z98:Z105)</f>
        <v>0</v>
      </c>
      <c r="AA106" s="463">
        <f>SUBTOTAL(9,AA98:AA105)</f>
        <v>145751899</v>
      </c>
      <c r="AB106" s="672">
        <f>SUBTOTAL(9,AB98:AB105,$E99:$E99)</f>
        <v>0</v>
      </c>
      <c r="AC106" s="673"/>
      <c r="AD106" s="668"/>
      <c r="AE106" s="463">
        <f>SUBTOTAL(9,AE98:AE105)</f>
        <v>20000000</v>
      </c>
      <c r="AF106" s="550">
        <f>SUBTOTAL(9,AF98:AF105)</f>
        <v>0</v>
      </c>
      <c r="AG106" s="867"/>
      <c r="AH106" s="463">
        <f>SUBTOTAL(9,AH98:AH105)</f>
        <v>0</v>
      </c>
      <c r="AI106" s="463">
        <f>SUBTOTAL(9,AI98:AI105)</f>
        <v>20000000</v>
      </c>
      <c r="AJ106" s="423">
        <f t="shared" ref="AJ106:AJ137" si="71">A106</f>
        <v>97</v>
      </c>
    </row>
    <row r="107" spans="1:36" ht="15.6" thickTop="1">
      <c r="A107" s="423">
        <f t="shared" si="46"/>
        <v>98</v>
      </c>
      <c r="B107" s="145"/>
      <c r="C107" s="145"/>
      <c r="D107" s="629"/>
      <c r="E107" s="627"/>
      <c r="F107" s="133"/>
      <c r="G107" s="28"/>
      <c r="H107" s="626"/>
      <c r="I107" s="627">
        <f>SUM($E107,F107:H107)</f>
        <v>0</v>
      </c>
      <c r="J107" s="627"/>
      <c r="K107" s="627"/>
      <c r="L107" s="237">
        <f>SUM(I107:K107)</f>
        <v>0</v>
      </c>
      <c r="M107" s="133"/>
      <c r="N107" s="28"/>
      <c r="O107" s="626"/>
      <c r="P107" s="627">
        <f>SUM($E107,M107:O107)</f>
        <v>0</v>
      </c>
      <c r="Q107" s="627"/>
      <c r="R107" s="627"/>
      <c r="S107" s="237">
        <f>SUM(P107:R107)</f>
        <v>0</v>
      </c>
      <c r="T107" s="133"/>
      <c r="U107" s="28"/>
      <c r="V107" s="626"/>
      <c r="W107" s="627">
        <f>SUM($E107,T107:V107)</f>
        <v>0</v>
      </c>
      <c r="X107" s="636"/>
      <c r="Y107" s="626"/>
      <c r="Z107" s="627"/>
      <c r="AA107" s="627">
        <f>SUM(W107:Z107)</f>
        <v>0</v>
      </c>
      <c r="AB107" s="133"/>
      <c r="AC107" s="28"/>
      <c r="AD107" s="626"/>
      <c r="AE107" s="627">
        <f>SUM($E107,AB107:AD107)</f>
        <v>0</v>
      </c>
      <c r="AF107" s="636"/>
      <c r="AG107" s="857"/>
      <c r="AH107" s="627"/>
      <c r="AI107" s="627">
        <f>SUM(AE107:AH107)</f>
        <v>0</v>
      </c>
      <c r="AJ107" s="423">
        <f t="shared" si="71"/>
        <v>98</v>
      </c>
    </row>
    <row r="108" spans="1:36">
      <c r="A108" s="423">
        <f t="shared" si="46"/>
        <v>99</v>
      </c>
      <c r="B108" s="757" t="s">
        <v>42</v>
      </c>
      <c r="C108" s="145">
        <v>107</v>
      </c>
      <c r="D108" s="237" t="s">
        <v>43</v>
      </c>
      <c r="E108" s="627">
        <v>162485305</v>
      </c>
      <c r="F108" s="132"/>
      <c r="G108" s="129"/>
      <c r="H108" s="626"/>
      <c r="I108" s="627">
        <f>SUM($E108,F108:H108)</f>
        <v>162485305</v>
      </c>
      <c r="J108" s="627"/>
      <c r="K108" s="627"/>
      <c r="L108" s="237">
        <f>SUM(I108:K108)</f>
        <v>162485305</v>
      </c>
      <c r="M108" s="133"/>
      <c r="N108" s="28"/>
      <c r="O108" s="626"/>
      <c r="P108" s="627">
        <f>SUM($E108,M108:O108)</f>
        <v>162485305</v>
      </c>
      <c r="Q108" s="627"/>
      <c r="R108" s="627"/>
      <c r="S108" s="237">
        <f>SUM(P108:R108)</f>
        <v>162485305</v>
      </c>
      <c r="T108" s="133"/>
      <c r="U108" s="28"/>
      <c r="V108" s="626"/>
      <c r="W108" s="627">
        <f>SUM($E108,T108:V108)</f>
        <v>162485305</v>
      </c>
      <c r="X108" s="636"/>
      <c r="Y108" s="626"/>
      <c r="Z108" s="627"/>
      <c r="AA108" s="627">
        <f>SUM(W108:Z108)</f>
        <v>162485305</v>
      </c>
      <c r="AB108" s="133"/>
      <c r="AC108" s="28"/>
      <c r="AD108" s="626"/>
      <c r="AE108" s="627">
        <f>SUM($E108,AB108:AD108)</f>
        <v>162485305</v>
      </c>
      <c r="AF108" s="636"/>
      <c r="AG108" s="857"/>
      <c r="AH108" s="627"/>
      <c r="AI108" s="627">
        <f>SUM(AE108:AH108)</f>
        <v>162485305</v>
      </c>
      <c r="AJ108" s="423">
        <f t="shared" si="71"/>
        <v>99</v>
      </c>
    </row>
    <row r="109" spans="1:36">
      <c r="A109" s="423">
        <f t="shared" si="46"/>
        <v>100</v>
      </c>
      <c r="B109" s="145"/>
      <c r="C109" s="145"/>
      <c r="D109" s="756" t="s">
        <v>500</v>
      </c>
      <c r="E109" s="627"/>
      <c r="F109" s="160">
        <v>13609739</v>
      </c>
      <c r="G109" s="98"/>
      <c r="H109" s="626"/>
      <c r="I109" s="627">
        <f>SUM($E109,F109:H109)</f>
        <v>13609739</v>
      </c>
      <c r="J109" s="627"/>
      <c r="K109" s="627"/>
      <c r="L109" s="237">
        <f>SUM(I109:K109)</f>
        <v>13609739</v>
      </c>
      <c r="M109" s="112">
        <v>13609739</v>
      </c>
      <c r="N109" s="39"/>
      <c r="O109" s="626"/>
      <c r="P109" s="627">
        <f>SUM($E109,M109:O109)</f>
        <v>13609739</v>
      </c>
      <c r="Q109" s="627"/>
      <c r="R109" s="627"/>
      <c r="S109" s="237">
        <f>SUM(P109:R109)</f>
        <v>13609739</v>
      </c>
      <c r="T109" s="112">
        <v>13609739</v>
      </c>
      <c r="U109" s="39"/>
      <c r="V109" s="626"/>
      <c r="W109" s="627">
        <f>SUM($E109,T109:V109)</f>
        <v>13609739</v>
      </c>
      <c r="X109" s="636"/>
      <c r="Y109" s="626"/>
      <c r="Z109" s="627"/>
      <c r="AA109" s="627">
        <f>SUM(W109:Z109)</f>
        <v>13609739</v>
      </c>
      <c r="AB109" s="112">
        <v>13609739</v>
      </c>
      <c r="AC109" s="39"/>
      <c r="AD109" s="626"/>
      <c r="AE109" s="627">
        <f>SUM($E109,AB109:AD109)</f>
        <v>13609739</v>
      </c>
      <c r="AF109" s="636"/>
      <c r="AG109" s="857"/>
      <c r="AH109" s="627"/>
      <c r="AI109" s="627">
        <f>SUM(AE109:AH109)</f>
        <v>13609739</v>
      </c>
      <c r="AJ109" s="423">
        <f t="shared" si="71"/>
        <v>100</v>
      </c>
    </row>
    <row r="110" spans="1:36">
      <c r="A110" s="423">
        <f t="shared" si="46"/>
        <v>101</v>
      </c>
      <c r="B110" s="145"/>
      <c r="C110" s="145"/>
      <c r="D110" s="753"/>
      <c r="E110" s="627"/>
      <c r="F110" s="160"/>
      <c r="G110" s="98"/>
      <c r="H110" s="626"/>
      <c r="I110" s="627">
        <f>SUM($E110,F110:H110)</f>
        <v>0</v>
      </c>
      <c r="J110" s="627"/>
      <c r="K110" s="627"/>
      <c r="L110" s="237">
        <f>SUM(I110:K110)</f>
        <v>0</v>
      </c>
      <c r="M110" s="112"/>
      <c r="N110" s="39"/>
      <c r="O110" s="626"/>
      <c r="P110" s="627">
        <f>SUM($E110,M110:O110)</f>
        <v>0</v>
      </c>
      <c r="Q110" s="627"/>
      <c r="R110" s="627"/>
      <c r="S110" s="237">
        <f>SUM(P110:R110)</f>
        <v>0</v>
      </c>
      <c r="T110" s="112"/>
      <c r="U110" s="39"/>
      <c r="V110" s="626"/>
      <c r="W110" s="627">
        <f>SUM($E110,T110:V110)</f>
        <v>0</v>
      </c>
      <c r="X110" s="636"/>
      <c r="Y110" s="626"/>
      <c r="Z110" s="627"/>
      <c r="AA110" s="627">
        <f>SUM(W110:Z110)</f>
        <v>0</v>
      </c>
      <c r="AB110" s="112"/>
      <c r="AC110" s="39"/>
      <c r="AD110" s="626"/>
      <c r="AE110" s="627">
        <f>SUM($E110,AB110:AD110)</f>
        <v>0</v>
      </c>
      <c r="AF110" s="636"/>
      <c r="AG110" s="857"/>
      <c r="AH110" s="627"/>
      <c r="AI110" s="627">
        <f>SUM(AE110:AH110)</f>
        <v>0</v>
      </c>
      <c r="AJ110" s="423">
        <f t="shared" si="71"/>
        <v>101</v>
      </c>
    </row>
    <row r="111" spans="1:36">
      <c r="A111" s="423">
        <f t="shared" si="46"/>
        <v>102</v>
      </c>
      <c r="B111" s="145"/>
      <c r="C111" s="145"/>
      <c r="D111" s="720" t="s">
        <v>40</v>
      </c>
      <c r="E111" s="627"/>
      <c r="F111" s="170">
        <f t="shared" ref="F111:X111" si="72">SUBTOTAL(9,F109:F110)</f>
        <v>13609739</v>
      </c>
      <c r="G111" s="40">
        <f t="shared" si="72"/>
        <v>0</v>
      </c>
      <c r="H111" s="171">
        <f t="shared" si="72"/>
        <v>0</v>
      </c>
      <c r="I111" s="676">
        <f t="shared" si="72"/>
        <v>13609739</v>
      </c>
      <c r="J111" s="676">
        <f t="shared" si="72"/>
        <v>0</v>
      </c>
      <c r="K111" s="676">
        <f t="shared" si="72"/>
        <v>0</v>
      </c>
      <c r="L111" s="678">
        <f t="shared" si="72"/>
        <v>13609739</v>
      </c>
      <c r="M111" s="170">
        <f t="shared" si="72"/>
        <v>13609739</v>
      </c>
      <c r="N111" s="40">
        <f t="shared" si="72"/>
        <v>0</v>
      </c>
      <c r="O111" s="171">
        <f t="shared" si="72"/>
        <v>0</v>
      </c>
      <c r="P111" s="676">
        <f t="shared" si="72"/>
        <v>13609739</v>
      </c>
      <c r="Q111" s="676">
        <f t="shared" si="72"/>
        <v>0</v>
      </c>
      <c r="R111" s="676">
        <f t="shared" si="72"/>
        <v>0</v>
      </c>
      <c r="S111" s="678">
        <f t="shared" si="72"/>
        <v>13609739</v>
      </c>
      <c r="T111" s="170">
        <f t="shared" si="72"/>
        <v>13609739</v>
      </c>
      <c r="U111" s="40">
        <f t="shared" si="72"/>
        <v>0</v>
      </c>
      <c r="V111" s="171">
        <f t="shared" si="72"/>
        <v>0</v>
      </c>
      <c r="W111" s="676">
        <f t="shared" si="72"/>
        <v>13609739</v>
      </c>
      <c r="X111" s="677">
        <f t="shared" si="72"/>
        <v>0</v>
      </c>
      <c r="Y111" s="675"/>
      <c r="Z111" s="676">
        <f t="shared" ref="Z111:AF111" si="73">SUBTOTAL(9,Z109:Z110)</f>
        <v>0</v>
      </c>
      <c r="AA111" s="676">
        <f t="shared" si="73"/>
        <v>13609739</v>
      </c>
      <c r="AB111" s="170">
        <f t="shared" si="73"/>
        <v>13609739</v>
      </c>
      <c r="AC111" s="40">
        <f t="shared" si="73"/>
        <v>0</v>
      </c>
      <c r="AD111" s="171">
        <f t="shared" si="73"/>
        <v>0</v>
      </c>
      <c r="AE111" s="676">
        <f t="shared" si="73"/>
        <v>13609739</v>
      </c>
      <c r="AF111" s="677">
        <f t="shared" si="73"/>
        <v>0</v>
      </c>
      <c r="AG111" s="678"/>
      <c r="AH111" s="676">
        <f>SUBTOTAL(9,AH109:AH110)</f>
        <v>0</v>
      </c>
      <c r="AI111" s="676">
        <f>SUBTOTAL(9,AI109:AI110)</f>
        <v>13609739</v>
      </c>
      <c r="AJ111" s="423">
        <f t="shared" si="71"/>
        <v>102</v>
      </c>
    </row>
    <row r="112" spans="1:36" ht="15.6" thickBot="1">
      <c r="A112" s="423">
        <f t="shared" si="46"/>
        <v>103</v>
      </c>
      <c r="B112" s="750"/>
      <c r="C112" s="750"/>
      <c r="D112" s="755" t="s">
        <v>44</v>
      </c>
      <c r="E112" s="748"/>
      <c r="F112" s="672">
        <f>SUBTOTAL(9,F107:F111,$E108)</f>
        <v>176095044</v>
      </c>
      <c r="G112" s="673"/>
      <c r="H112" s="668"/>
      <c r="I112" s="470">
        <f>SUBTOTAL(9,I107:I111)</f>
        <v>176095044</v>
      </c>
      <c r="J112" s="470">
        <f>SUBTOTAL(9,J107:J111)</f>
        <v>0</v>
      </c>
      <c r="K112" s="470">
        <f>SUBTOTAL(9,K107:K111)</f>
        <v>0</v>
      </c>
      <c r="L112" s="715">
        <f>SUBTOTAL(9,L107:L111)</f>
        <v>176095044</v>
      </c>
      <c r="M112" s="672">
        <f>SUBTOTAL(9,M107:M111,$E108)</f>
        <v>176095044</v>
      </c>
      <c r="N112" s="673"/>
      <c r="O112" s="668"/>
      <c r="P112" s="470">
        <f>SUBTOTAL(9,P107:P111)</f>
        <v>176095044</v>
      </c>
      <c r="Q112" s="470">
        <f>SUBTOTAL(9,Q107:Q111)</f>
        <v>0</v>
      </c>
      <c r="R112" s="470">
        <f>SUBTOTAL(9,R107:R111)</f>
        <v>0</v>
      </c>
      <c r="S112" s="715">
        <f>SUBTOTAL(9,S107:S111)</f>
        <v>176095044</v>
      </c>
      <c r="T112" s="672">
        <f>SUBTOTAL(9,T107:T111,$E108)</f>
        <v>176095044</v>
      </c>
      <c r="U112" s="673"/>
      <c r="V112" s="668"/>
      <c r="W112" s="470">
        <f>SUBTOTAL(9,W107:W111)</f>
        <v>176095044</v>
      </c>
      <c r="X112" s="510">
        <f>SUBTOTAL(9,X107:X111)</f>
        <v>0</v>
      </c>
      <c r="Y112" s="714"/>
      <c r="Z112" s="470">
        <f>SUBTOTAL(9,Z107:Z111)</f>
        <v>0</v>
      </c>
      <c r="AA112" s="470">
        <f>SUBTOTAL(9,AA107:AA111)</f>
        <v>176095044</v>
      </c>
      <c r="AB112" s="672">
        <f>SUBTOTAL(9,AB107:AB111,$E108)</f>
        <v>176095044</v>
      </c>
      <c r="AC112" s="673"/>
      <c r="AD112" s="668"/>
      <c r="AE112" s="470">
        <f>SUBTOTAL(9,AE107:AE111)</f>
        <v>176095044</v>
      </c>
      <c r="AF112" s="510">
        <f>SUBTOTAL(9,AF107:AF111)</f>
        <v>0</v>
      </c>
      <c r="AG112" s="868"/>
      <c r="AH112" s="470">
        <f>SUBTOTAL(9,AH107:AH111)</f>
        <v>0</v>
      </c>
      <c r="AI112" s="470">
        <f>SUBTOTAL(9,AI107:AI111)</f>
        <v>176095044</v>
      </c>
      <c r="AJ112" s="423">
        <f t="shared" si="71"/>
        <v>103</v>
      </c>
    </row>
    <row r="113" spans="1:36" ht="15.6" thickTop="1">
      <c r="A113" s="423">
        <f t="shared" si="46"/>
        <v>104</v>
      </c>
      <c r="B113" s="145"/>
      <c r="C113" s="145"/>
      <c r="D113" s="720"/>
      <c r="E113" s="627"/>
      <c r="F113" s="636"/>
      <c r="G113" s="237"/>
      <c r="H113" s="626"/>
      <c r="I113" s="263">
        <f>SUM($E113,F113:H113)</f>
        <v>0</v>
      </c>
      <c r="J113" s="263"/>
      <c r="K113" s="263"/>
      <c r="L113" s="39">
        <f>SUM(I113:K113)</f>
        <v>0</v>
      </c>
      <c r="M113" s="636"/>
      <c r="N113" s="237"/>
      <c r="O113" s="626"/>
      <c r="P113" s="263">
        <f>SUM($E113,M113:O113)</f>
        <v>0</v>
      </c>
      <c r="Q113" s="263"/>
      <c r="R113" s="263"/>
      <c r="S113" s="39">
        <f>SUM(P113:R113)</f>
        <v>0</v>
      </c>
      <c r="T113" s="636"/>
      <c r="U113" s="237"/>
      <c r="V113" s="626"/>
      <c r="W113" s="263">
        <f>SUM($E113,T113:V113)</f>
        <v>0</v>
      </c>
      <c r="X113" s="112"/>
      <c r="Y113" s="469"/>
      <c r="Z113" s="263"/>
      <c r="AA113" s="263">
        <f>SUM(W113:Z113)</f>
        <v>0</v>
      </c>
      <c r="AB113" s="636"/>
      <c r="AC113" s="237"/>
      <c r="AD113" s="626"/>
      <c r="AE113" s="263">
        <f>SUM($E113,AB113:AD113)</f>
        <v>0</v>
      </c>
      <c r="AF113" s="112"/>
      <c r="AG113" s="39"/>
      <c r="AH113" s="263"/>
      <c r="AI113" s="263">
        <f>SUM(AE113:AH113)</f>
        <v>0</v>
      </c>
      <c r="AJ113" s="423">
        <f t="shared" si="71"/>
        <v>104</v>
      </c>
    </row>
    <row r="114" spans="1:36">
      <c r="A114" s="423">
        <f t="shared" si="46"/>
        <v>105</v>
      </c>
      <c r="B114" s="145" t="s">
        <v>45</v>
      </c>
      <c r="C114" s="145">
        <v>112</v>
      </c>
      <c r="D114" s="720" t="s">
        <v>46</v>
      </c>
      <c r="E114" s="627">
        <v>191630298</v>
      </c>
      <c r="F114" s="112"/>
      <c r="G114" s="39"/>
      <c r="H114" s="626"/>
      <c r="I114" s="627">
        <f>SUM($E114,F114:H114)</f>
        <v>191630298</v>
      </c>
      <c r="J114" s="627"/>
      <c r="K114" s="627"/>
      <c r="L114" s="237">
        <f>SUM(I114:K114)</f>
        <v>191630298</v>
      </c>
      <c r="M114" s="112"/>
      <c r="N114" s="39"/>
      <c r="O114" s="626"/>
      <c r="P114" s="627">
        <f>SUM($E114,M114:O114)</f>
        <v>191630298</v>
      </c>
      <c r="Q114" s="627"/>
      <c r="R114" s="627"/>
      <c r="S114" s="237">
        <f>SUM(P114:R114)</f>
        <v>191630298</v>
      </c>
      <c r="T114" s="112"/>
      <c r="U114" s="39"/>
      <c r="V114" s="626"/>
      <c r="W114" s="627">
        <f>SUM($E114,T114:V114)</f>
        <v>191630298</v>
      </c>
      <c r="X114" s="636"/>
      <c r="Y114" s="626"/>
      <c r="Z114" s="627"/>
      <c r="AA114" s="627">
        <f>SUM(W114:Z114)</f>
        <v>191630298</v>
      </c>
      <c r="AB114" s="112"/>
      <c r="AC114" s="39"/>
      <c r="AD114" s="626"/>
      <c r="AE114" s="627">
        <f>SUM($E114,AB114:AD114)</f>
        <v>191630298</v>
      </c>
      <c r="AF114" s="636"/>
      <c r="AG114" s="857"/>
      <c r="AH114" s="627"/>
      <c r="AI114" s="627">
        <f>SUM(AE114:AH114)</f>
        <v>191630298</v>
      </c>
      <c r="AJ114" s="423">
        <f t="shared" si="71"/>
        <v>105</v>
      </c>
    </row>
    <row r="115" spans="1:36">
      <c r="A115" s="423">
        <f t="shared" si="46"/>
        <v>106</v>
      </c>
      <c r="B115" s="145"/>
      <c r="C115" s="145"/>
      <c r="D115" s="720"/>
      <c r="E115" s="627"/>
      <c r="F115" s="112"/>
      <c r="G115" s="39"/>
      <c r="H115" s="626"/>
      <c r="I115" s="627">
        <f>SUM($E115,F115:H115)</f>
        <v>0</v>
      </c>
      <c r="J115" s="627"/>
      <c r="K115" s="627"/>
      <c r="L115" s="237">
        <f>SUM(I115:K115)</f>
        <v>0</v>
      </c>
      <c r="M115" s="112"/>
      <c r="N115" s="39"/>
      <c r="O115" s="626"/>
      <c r="P115" s="627">
        <f>SUM($E115,M115:O115)</f>
        <v>0</v>
      </c>
      <c r="Q115" s="627"/>
      <c r="R115" s="627"/>
      <c r="S115" s="237">
        <f>SUM(P115:R115)</f>
        <v>0</v>
      </c>
      <c r="T115" s="112"/>
      <c r="U115" s="39"/>
      <c r="V115" s="626"/>
      <c r="W115" s="627">
        <f>SUM($E115,T115:V115)</f>
        <v>0</v>
      </c>
      <c r="X115" s="636"/>
      <c r="Y115" s="626"/>
      <c r="Z115" s="627"/>
      <c r="AA115" s="627">
        <f>SUM(W115:Z115)</f>
        <v>0</v>
      </c>
      <c r="AB115" s="112"/>
      <c r="AC115" s="39"/>
      <c r="AD115" s="626"/>
      <c r="AE115" s="627">
        <f>SUM($E115,AB115:AD115)</f>
        <v>0</v>
      </c>
      <c r="AF115" s="636"/>
      <c r="AG115" s="857"/>
      <c r="AH115" s="627"/>
      <c r="AI115" s="627">
        <f>SUM(AE115:AH115)</f>
        <v>0</v>
      </c>
      <c r="AJ115" s="423">
        <f t="shared" si="71"/>
        <v>106</v>
      </c>
    </row>
    <row r="116" spans="1:36">
      <c r="A116" s="423">
        <f t="shared" si="46"/>
        <v>107</v>
      </c>
      <c r="B116" s="145"/>
      <c r="C116" s="145"/>
      <c r="D116" s="720" t="s">
        <v>40</v>
      </c>
      <c r="E116" s="627"/>
      <c r="F116" s="170">
        <f t="shared" ref="F116:X116" si="74">SUBTOTAL(9,F115:F115)</f>
        <v>0</v>
      </c>
      <c r="G116" s="40">
        <f t="shared" si="74"/>
        <v>0</v>
      </c>
      <c r="H116" s="171">
        <f t="shared" si="74"/>
        <v>0</v>
      </c>
      <c r="I116" s="676">
        <f t="shared" si="74"/>
        <v>0</v>
      </c>
      <c r="J116" s="676">
        <f t="shared" si="74"/>
        <v>0</v>
      </c>
      <c r="K116" s="676">
        <f t="shared" si="74"/>
        <v>0</v>
      </c>
      <c r="L116" s="678">
        <f t="shared" si="74"/>
        <v>0</v>
      </c>
      <c r="M116" s="170">
        <f t="shared" si="74"/>
        <v>0</v>
      </c>
      <c r="N116" s="40">
        <f t="shared" si="74"/>
        <v>0</v>
      </c>
      <c r="O116" s="171">
        <f t="shared" si="74"/>
        <v>0</v>
      </c>
      <c r="P116" s="676">
        <f t="shared" si="74"/>
        <v>0</v>
      </c>
      <c r="Q116" s="676">
        <f t="shared" si="74"/>
        <v>0</v>
      </c>
      <c r="R116" s="676">
        <f t="shared" si="74"/>
        <v>0</v>
      </c>
      <c r="S116" s="678">
        <f t="shared" si="74"/>
        <v>0</v>
      </c>
      <c r="T116" s="170">
        <f t="shared" si="74"/>
        <v>0</v>
      </c>
      <c r="U116" s="40">
        <f t="shared" si="74"/>
        <v>0</v>
      </c>
      <c r="V116" s="171">
        <f t="shared" si="74"/>
        <v>0</v>
      </c>
      <c r="W116" s="676">
        <f t="shared" si="74"/>
        <v>0</v>
      </c>
      <c r="X116" s="677">
        <f t="shared" si="74"/>
        <v>0</v>
      </c>
      <c r="Y116" s="675"/>
      <c r="Z116" s="676">
        <f t="shared" ref="Z116:AF116" si="75">SUBTOTAL(9,Z115:Z115)</f>
        <v>0</v>
      </c>
      <c r="AA116" s="676">
        <f t="shared" si="75"/>
        <v>0</v>
      </c>
      <c r="AB116" s="170">
        <f t="shared" si="75"/>
        <v>0</v>
      </c>
      <c r="AC116" s="40">
        <f t="shared" si="75"/>
        <v>0</v>
      </c>
      <c r="AD116" s="171">
        <f t="shared" si="75"/>
        <v>0</v>
      </c>
      <c r="AE116" s="676">
        <f t="shared" si="75"/>
        <v>0</v>
      </c>
      <c r="AF116" s="677">
        <f t="shared" si="75"/>
        <v>0</v>
      </c>
      <c r="AG116" s="678"/>
      <c r="AH116" s="676">
        <f>SUBTOTAL(9,AH115:AH115)</f>
        <v>0</v>
      </c>
      <c r="AI116" s="676">
        <f>SUBTOTAL(9,AI115:AI115)</f>
        <v>0</v>
      </c>
      <c r="AJ116" s="423">
        <f t="shared" si="71"/>
        <v>107</v>
      </c>
    </row>
    <row r="117" spans="1:36" ht="15.6" thickBot="1">
      <c r="A117" s="423">
        <f t="shared" si="46"/>
        <v>108</v>
      </c>
      <c r="B117" s="750"/>
      <c r="C117" s="750"/>
      <c r="D117" s="755" t="s">
        <v>47</v>
      </c>
      <c r="E117" s="748"/>
      <c r="F117" s="672">
        <f>SUBTOTAL(9,F113:F116,$E114)</f>
        <v>191630298</v>
      </c>
      <c r="G117" s="673"/>
      <c r="H117" s="668"/>
      <c r="I117" s="470">
        <f>SUBTOTAL(9,I113:I116)</f>
        <v>191630298</v>
      </c>
      <c r="J117" s="470">
        <f>SUBTOTAL(9,J113:J116)</f>
        <v>0</v>
      </c>
      <c r="K117" s="470">
        <f>SUBTOTAL(9,K113:K116)</f>
        <v>0</v>
      </c>
      <c r="L117" s="715">
        <f>SUBTOTAL(9,L113:L116)</f>
        <v>191630298</v>
      </c>
      <c r="M117" s="672">
        <f>SUBTOTAL(9,M113:M116,$E114)</f>
        <v>191630298</v>
      </c>
      <c r="N117" s="673"/>
      <c r="O117" s="668"/>
      <c r="P117" s="470">
        <f>SUBTOTAL(9,P113:P116)</f>
        <v>191630298</v>
      </c>
      <c r="Q117" s="470">
        <f>SUBTOTAL(9,Q113:Q116)</f>
        <v>0</v>
      </c>
      <c r="R117" s="470">
        <f>SUBTOTAL(9,R113:R116)</f>
        <v>0</v>
      </c>
      <c r="S117" s="715">
        <f>SUBTOTAL(9,S113:S116)</f>
        <v>191630298</v>
      </c>
      <c r="T117" s="672">
        <f>SUBTOTAL(9,T113:T116,$E114)</f>
        <v>191630298</v>
      </c>
      <c r="U117" s="673"/>
      <c r="V117" s="668"/>
      <c r="W117" s="470">
        <f>SUBTOTAL(9,W113:W116)</f>
        <v>191630298</v>
      </c>
      <c r="X117" s="510">
        <f>SUBTOTAL(9,X113:X116)</f>
        <v>0</v>
      </c>
      <c r="Y117" s="714"/>
      <c r="Z117" s="470">
        <f>SUBTOTAL(9,Z113:Z116)</f>
        <v>0</v>
      </c>
      <c r="AA117" s="470">
        <f>SUBTOTAL(9,AA113:AA116)</f>
        <v>191630298</v>
      </c>
      <c r="AB117" s="672">
        <f>SUBTOTAL(9,AB113:AB116,$E114)</f>
        <v>191630298</v>
      </c>
      <c r="AC117" s="673"/>
      <c r="AD117" s="668"/>
      <c r="AE117" s="470">
        <f>SUBTOTAL(9,AE113:AE116)</f>
        <v>191630298</v>
      </c>
      <c r="AF117" s="510">
        <f>SUBTOTAL(9,AF113:AF116)</f>
        <v>0</v>
      </c>
      <c r="AG117" s="868"/>
      <c r="AH117" s="470">
        <f>SUBTOTAL(9,AH113:AH116)</f>
        <v>0</v>
      </c>
      <c r="AI117" s="470">
        <f>SUBTOTAL(9,AI113:AI116)</f>
        <v>191630298</v>
      </c>
      <c r="AJ117" s="423">
        <f t="shared" si="71"/>
        <v>108</v>
      </c>
    </row>
    <row r="118" spans="1:36" ht="15.6" thickTop="1">
      <c r="A118" s="423">
        <f t="shared" si="46"/>
        <v>109</v>
      </c>
      <c r="B118" s="145"/>
      <c r="C118" s="145"/>
      <c r="D118" s="629"/>
      <c r="E118" s="627"/>
      <c r="F118" s="132"/>
      <c r="G118" s="129"/>
      <c r="H118" s="626"/>
      <c r="I118" s="627">
        <f>SUM($E118,F118:H118)</f>
        <v>0</v>
      </c>
      <c r="J118" s="627"/>
      <c r="K118" s="627"/>
      <c r="L118" s="237">
        <f>SUM(I118:K118)</f>
        <v>0</v>
      </c>
      <c r="M118" s="133"/>
      <c r="N118" s="28"/>
      <c r="O118" s="626"/>
      <c r="P118" s="627">
        <f>SUM($E118,M118:O118)</f>
        <v>0</v>
      </c>
      <c r="Q118" s="627"/>
      <c r="R118" s="627"/>
      <c r="S118" s="237">
        <f>SUM(P118:R118)</f>
        <v>0</v>
      </c>
      <c r="T118" s="133"/>
      <c r="U118" s="28"/>
      <c r="V118" s="626"/>
      <c r="W118" s="627">
        <f>SUM($E118,T118:V118)</f>
        <v>0</v>
      </c>
      <c r="X118" s="636"/>
      <c r="Y118" s="626"/>
      <c r="Z118" s="627"/>
      <c r="AA118" s="626">
        <f>SUM(W118:Z118)</f>
        <v>0</v>
      </c>
      <c r="AB118" s="133"/>
      <c r="AC118" s="28"/>
      <c r="AD118" s="626"/>
      <c r="AE118" s="627">
        <f>SUM($E118,AB118:AD118)</f>
        <v>0</v>
      </c>
      <c r="AF118" s="636"/>
      <c r="AG118" s="857"/>
      <c r="AH118" s="627"/>
      <c r="AI118" s="626">
        <f>SUM(AE118:AH118)</f>
        <v>0</v>
      </c>
      <c r="AJ118" s="423">
        <f t="shared" si="71"/>
        <v>109</v>
      </c>
    </row>
    <row r="119" spans="1:36">
      <c r="A119" s="423">
        <f t="shared" si="46"/>
        <v>110</v>
      </c>
      <c r="B119" s="145" t="s">
        <v>367</v>
      </c>
      <c r="C119" s="145">
        <v>109</v>
      </c>
      <c r="D119" s="237" t="s">
        <v>368</v>
      </c>
      <c r="E119" s="627"/>
      <c r="F119" s="132"/>
      <c r="G119" s="129"/>
      <c r="H119" s="626"/>
      <c r="I119" s="627">
        <f>SUM($E119,F119:H119)</f>
        <v>0</v>
      </c>
      <c r="J119" s="627"/>
      <c r="K119" s="627"/>
      <c r="L119" s="237">
        <f>SUM(I119:K119)</f>
        <v>0</v>
      </c>
      <c r="M119" s="133"/>
      <c r="N119" s="28"/>
      <c r="O119" s="626"/>
      <c r="P119" s="627">
        <f>SUM($E119,M119:O119)</f>
        <v>0</v>
      </c>
      <c r="Q119" s="627"/>
      <c r="R119" s="627"/>
      <c r="S119" s="237">
        <f>SUM(P119:R119)</f>
        <v>0</v>
      </c>
      <c r="T119" s="133"/>
      <c r="U119" s="28"/>
      <c r="V119" s="626"/>
      <c r="W119" s="627">
        <f>SUM($E119,T119:V119)</f>
        <v>0</v>
      </c>
      <c r="X119" s="636"/>
      <c r="Y119" s="626"/>
      <c r="Z119" s="627"/>
      <c r="AA119" s="626">
        <f>SUM(W119:Z119)</f>
        <v>0</v>
      </c>
      <c r="AB119" s="133"/>
      <c r="AC119" s="28"/>
      <c r="AD119" s="626"/>
      <c r="AE119" s="627">
        <f>SUM($E119,AB119:AD119)</f>
        <v>0</v>
      </c>
      <c r="AF119" s="636"/>
      <c r="AG119" s="857"/>
      <c r="AH119" s="627"/>
      <c r="AI119" s="626">
        <f>SUM(AE119:AH119)</f>
        <v>0</v>
      </c>
      <c r="AJ119" s="423">
        <f t="shared" si="71"/>
        <v>110</v>
      </c>
    </row>
    <row r="120" spans="1:36">
      <c r="A120" s="423">
        <f t="shared" si="46"/>
        <v>111</v>
      </c>
      <c r="B120" s="145"/>
      <c r="C120" s="145"/>
      <c r="D120" s="756" t="s">
        <v>501</v>
      </c>
      <c r="E120" s="627"/>
      <c r="F120" s="132"/>
      <c r="G120" s="129">
        <v>250000000</v>
      </c>
      <c r="H120" s="626"/>
      <c r="I120" s="627">
        <f>SUM($E120,F120:H120)</f>
        <v>250000000</v>
      </c>
      <c r="J120" s="627"/>
      <c r="K120" s="627"/>
      <c r="L120" s="237">
        <f>SUM(I120:K120)</f>
        <v>250000000</v>
      </c>
      <c r="M120" s="133"/>
      <c r="N120" s="39">
        <v>128000000</v>
      </c>
      <c r="O120" s="626"/>
      <c r="P120" s="627">
        <f>SUM($E120,M120:O120)</f>
        <v>128000000</v>
      </c>
      <c r="Q120" s="627"/>
      <c r="R120" s="627"/>
      <c r="S120" s="237">
        <f>SUM(P120:R120)</f>
        <v>128000000</v>
      </c>
      <c r="T120" s="133"/>
      <c r="U120" s="39">
        <v>128000000</v>
      </c>
      <c r="V120" s="626"/>
      <c r="W120" s="627">
        <f>SUM($E120,T120:V120)</f>
        <v>128000000</v>
      </c>
      <c r="X120" s="636"/>
      <c r="Y120" s="626"/>
      <c r="Z120" s="627"/>
      <c r="AA120" s="626">
        <f>SUM(W120:Z120)</f>
        <v>128000000</v>
      </c>
      <c r="AB120" s="133"/>
      <c r="AC120" s="39"/>
      <c r="AD120" s="626"/>
      <c r="AE120" s="627">
        <f>SUM($E120,AB120:AD120)</f>
        <v>0</v>
      </c>
      <c r="AF120" s="636"/>
      <c r="AG120" s="857"/>
      <c r="AH120" s="627"/>
      <c r="AI120" s="626">
        <f>SUM(AE120:AH120)</f>
        <v>0</v>
      </c>
      <c r="AJ120" s="423">
        <f t="shared" si="71"/>
        <v>111</v>
      </c>
    </row>
    <row r="121" spans="1:36">
      <c r="A121" s="423">
        <f t="shared" si="46"/>
        <v>112</v>
      </c>
      <c r="B121" s="145"/>
      <c r="C121" s="145"/>
      <c r="D121" s="753"/>
      <c r="E121" s="627"/>
      <c r="F121" s="160"/>
      <c r="G121" s="98"/>
      <c r="H121" s="626"/>
      <c r="I121" s="627">
        <f>SUM($E121,F121:H121)</f>
        <v>0</v>
      </c>
      <c r="J121" s="627"/>
      <c r="K121" s="627"/>
      <c r="L121" s="237">
        <f>SUM(I121:K121)</f>
        <v>0</v>
      </c>
      <c r="M121" s="112"/>
      <c r="N121" s="39"/>
      <c r="O121" s="626"/>
      <c r="P121" s="627">
        <f>SUM($E121,M121:O121)</f>
        <v>0</v>
      </c>
      <c r="Q121" s="627"/>
      <c r="R121" s="627"/>
      <c r="S121" s="237">
        <f>SUM(P121:R121)</f>
        <v>0</v>
      </c>
      <c r="T121" s="112"/>
      <c r="U121" s="39"/>
      <c r="V121" s="626"/>
      <c r="W121" s="627">
        <f>SUM($E121,T121:V121)</f>
        <v>0</v>
      </c>
      <c r="X121" s="636"/>
      <c r="Y121" s="626"/>
      <c r="Z121" s="627"/>
      <c r="AA121" s="626">
        <f>SUM(W121:Z121)</f>
        <v>0</v>
      </c>
      <c r="AB121" s="112"/>
      <c r="AC121" s="39"/>
      <c r="AD121" s="626"/>
      <c r="AE121" s="627">
        <f>SUM($E121,AB121:AD121)</f>
        <v>0</v>
      </c>
      <c r="AF121" s="636"/>
      <c r="AG121" s="857"/>
      <c r="AH121" s="627"/>
      <c r="AI121" s="626">
        <f>SUM(AE121:AH121)</f>
        <v>0</v>
      </c>
      <c r="AJ121" s="423">
        <f t="shared" si="71"/>
        <v>112</v>
      </c>
    </row>
    <row r="122" spans="1:36">
      <c r="A122" s="423">
        <f t="shared" si="46"/>
        <v>113</v>
      </c>
      <c r="B122" s="145"/>
      <c r="C122" s="145"/>
      <c r="D122" s="720" t="s">
        <v>40</v>
      </c>
      <c r="E122" s="627"/>
      <c r="F122" s="166">
        <f t="shared" ref="F122:X122" si="76">SUBTOTAL(9,F120:F121)</f>
        <v>0</v>
      </c>
      <c r="G122" s="167">
        <f t="shared" si="76"/>
        <v>250000000</v>
      </c>
      <c r="H122" s="168">
        <f t="shared" si="76"/>
        <v>0</v>
      </c>
      <c r="I122" s="169">
        <f t="shared" si="76"/>
        <v>250000000</v>
      </c>
      <c r="J122" s="169">
        <f t="shared" si="76"/>
        <v>0</v>
      </c>
      <c r="K122" s="169">
        <f t="shared" si="76"/>
        <v>0</v>
      </c>
      <c r="L122" s="167">
        <f t="shared" si="76"/>
        <v>250000000</v>
      </c>
      <c r="M122" s="170">
        <f t="shared" si="76"/>
        <v>0</v>
      </c>
      <c r="N122" s="40">
        <f t="shared" si="76"/>
        <v>128000000</v>
      </c>
      <c r="O122" s="171">
        <f t="shared" si="76"/>
        <v>0</v>
      </c>
      <c r="P122" s="172">
        <f t="shared" si="76"/>
        <v>128000000</v>
      </c>
      <c r="Q122" s="172">
        <f t="shared" si="76"/>
        <v>0</v>
      </c>
      <c r="R122" s="172">
        <f t="shared" si="76"/>
        <v>0</v>
      </c>
      <c r="S122" s="40">
        <f t="shared" si="76"/>
        <v>128000000</v>
      </c>
      <c r="T122" s="170">
        <f t="shared" si="76"/>
        <v>0</v>
      </c>
      <c r="U122" s="40">
        <f t="shared" si="76"/>
        <v>128000000</v>
      </c>
      <c r="V122" s="171">
        <f t="shared" si="76"/>
        <v>0</v>
      </c>
      <c r="W122" s="172">
        <f t="shared" si="76"/>
        <v>128000000</v>
      </c>
      <c r="X122" s="170">
        <f t="shared" si="76"/>
        <v>0</v>
      </c>
      <c r="Y122" s="171"/>
      <c r="Z122" s="172">
        <f t="shared" ref="Z122:AF122" si="77">SUBTOTAL(9,Z120:Z121)</f>
        <v>0</v>
      </c>
      <c r="AA122" s="171">
        <f t="shared" si="77"/>
        <v>128000000</v>
      </c>
      <c r="AB122" s="170">
        <f t="shared" si="77"/>
        <v>0</v>
      </c>
      <c r="AC122" s="40">
        <f t="shared" si="77"/>
        <v>0</v>
      </c>
      <c r="AD122" s="171">
        <f t="shared" si="77"/>
        <v>0</v>
      </c>
      <c r="AE122" s="172">
        <f t="shared" si="77"/>
        <v>0</v>
      </c>
      <c r="AF122" s="170">
        <f t="shared" si="77"/>
        <v>0</v>
      </c>
      <c r="AG122" s="40"/>
      <c r="AH122" s="172">
        <f>SUBTOTAL(9,AH120:AH121)</f>
        <v>0</v>
      </c>
      <c r="AI122" s="171">
        <f>SUBTOTAL(9,AI120:AI121)</f>
        <v>0</v>
      </c>
      <c r="AJ122" s="423">
        <f t="shared" si="71"/>
        <v>113</v>
      </c>
    </row>
    <row r="123" spans="1:36" ht="15.6" thickBot="1">
      <c r="A123" s="423">
        <f t="shared" si="46"/>
        <v>114</v>
      </c>
      <c r="B123" s="750"/>
      <c r="C123" s="750"/>
      <c r="D123" s="755" t="s">
        <v>514</v>
      </c>
      <c r="E123" s="748"/>
      <c r="F123" s="601">
        <f>SUBTOTAL(9,$E119,F118:F122)</f>
        <v>0</v>
      </c>
      <c r="G123" s="708" t="s">
        <v>6</v>
      </c>
      <c r="H123" s="707"/>
      <c r="I123" s="752">
        <f>SUBTOTAL(9,I118:I122)</f>
        <v>250000000</v>
      </c>
      <c r="J123" s="752">
        <f>SUBTOTAL(9,J118:J122)</f>
        <v>0</v>
      </c>
      <c r="K123" s="752">
        <f>SUBTOTAL(9,K118:K122)</f>
        <v>0</v>
      </c>
      <c r="L123" s="751">
        <f>SUBTOTAL(9,L118:L122)</f>
        <v>250000000</v>
      </c>
      <c r="M123" s="474">
        <f>SUBTOTAL(9,$E119,M118:M122)</f>
        <v>0</v>
      </c>
      <c r="N123" s="706" t="s">
        <v>6</v>
      </c>
      <c r="O123" s="705"/>
      <c r="P123" s="470">
        <f>SUBTOTAL(9,P118:P122)</f>
        <v>128000000</v>
      </c>
      <c r="Q123" s="470">
        <f>SUBTOTAL(9,Q118:Q122)</f>
        <v>0</v>
      </c>
      <c r="R123" s="470">
        <f>SUBTOTAL(9,R118:R122)</f>
        <v>0</v>
      </c>
      <c r="S123" s="715">
        <f>SUBTOTAL(9,S118:S122)</f>
        <v>128000000</v>
      </c>
      <c r="T123" s="672">
        <f>SUBTOTAL(9,$E119,T118:T122)</f>
        <v>0</v>
      </c>
      <c r="U123" s="673" t="s">
        <v>6</v>
      </c>
      <c r="V123" s="668"/>
      <c r="W123" s="470">
        <f>SUBTOTAL(9,W118:W122)</f>
        <v>128000000</v>
      </c>
      <c r="X123" s="510">
        <f>SUBTOTAL(9,X118:X122)</f>
        <v>0</v>
      </c>
      <c r="Y123" s="714"/>
      <c r="Z123" s="470">
        <f>SUBTOTAL(9,Z118:Z122)</f>
        <v>0</v>
      </c>
      <c r="AA123" s="714">
        <f>SUBTOTAL(9,AA118:AA122)</f>
        <v>128000000</v>
      </c>
      <c r="AB123" s="672">
        <f>SUBTOTAL(9,$E119,AB118:AB122)</f>
        <v>0</v>
      </c>
      <c r="AC123" s="673" t="s">
        <v>6</v>
      </c>
      <c r="AD123" s="668"/>
      <c r="AE123" s="470">
        <f>SUBTOTAL(9,AE118:AE122)</f>
        <v>0</v>
      </c>
      <c r="AF123" s="510">
        <f>SUBTOTAL(9,AF118:AF122)</f>
        <v>0</v>
      </c>
      <c r="AG123" s="868"/>
      <c r="AH123" s="470">
        <f>SUBTOTAL(9,AH118:AH122)</f>
        <v>0</v>
      </c>
      <c r="AI123" s="714">
        <f>SUBTOTAL(9,AI118:AI122)</f>
        <v>0</v>
      </c>
      <c r="AJ123" s="423">
        <f t="shared" si="71"/>
        <v>114</v>
      </c>
    </row>
    <row r="124" spans="1:36" ht="15.6" thickTop="1">
      <c r="A124" s="423">
        <f t="shared" si="46"/>
        <v>115</v>
      </c>
      <c r="B124" s="145"/>
      <c r="C124" s="145"/>
      <c r="D124" s="720"/>
      <c r="E124" s="627"/>
      <c r="F124" s="112"/>
      <c r="G124" s="39"/>
      <c r="H124" s="626"/>
      <c r="I124" s="627">
        <f>SUM($E124,F124:H124)</f>
        <v>0</v>
      </c>
      <c r="J124" s="627"/>
      <c r="K124" s="627"/>
      <c r="L124" s="237">
        <f>SUM(I124:K124)</f>
        <v>0</v>
      </c>
      <c r="M124" s="112"/>
      <c r="N124" s="39"/>
      <c r="O124" s="626"/>
      <c r="P124" s="627">
        <f t="shared" ref="P124:P134" si="78">SUM($E124,M124:O124)</f>
        <v>0</v>
      </c>
      <c r="Q124" s="627"/>
      <c r="R124" s="627"/>
      <c r="S124" s="237">
        <f t="shared" ref="S124:S134" si="79">SUM(P124:R124)</f>
        <v>0</v>
      </c>
      <c r="T124" s="112"/>
      <c r="U124" s="39"/>
      <c r="V124" s="626"/>
      <c r="W124" s="627">
        <f t="shared" ref="W124:W134" si="80">SUM($E124,T124:V124)</f>
        <v>0</v>
      </c>
      <c r="X124" s="636"/>
      <c r="Y124" s="626"/>
      <c r="Z124" s="627"/>
      <c r="AA124" s="626">
        <f t="shared" ref="AA124:AA134" si="81">SUM(W124:Z124)</f>
        <v>0</v>
      </c>
      <c r="AB124" s="112"/>
      <c r="AC124" s="39"/>
      <c r="AD124" s="626"/>
      <c r="AE124" s="627">
        <f t="shared" ref="AE124:AE134" si="82">SUM($E124,AB124:AD124)</f>
        <v>0</v>
      </c>
      <c r="AF124" s="636"/>
      <c r="AG124" s="857"/>
      <c r="AH124" s="627"/>
      <c r="AI124" s="626">
        <f t="shared" ref="AI124:AI134" si="83">SUM(AE124:AH124)</f>
        <v>0</v>
      </c>
      <c r="AJ124" s="423">
        <f t="shared" si="71"/>
        <v>115</v>
      </c>
    </row>
    <row r="125" spans="1:36">
      <c r="A125" s="423">
        <f t="shared" si="46"/>
        <v>116</v>
      </c>
      <c r="B125" s="145" t="s">
        <v>48</v>
      </c>
      <c r="C125" s="145">
        <v>113</v>
      </c>
      <c r="D125" s="720" t="s">
        <v>49</v>
      </c>
      <c r="E125" s="627">
        <f>20616033+233740696</f>
        <v>254356729</v>
      </c>
      <c r="F125" s="160"/>
      <c r="G125" s="98"/>
      <c r="H125" s="626"/>
      <c r="I125" s="627">
        <f>SUM($E125,F125:H125)</f>
        <v>254356729</v>
      </c>
      <c r="J125" s="627"/>
      <c r="K125" s="627"/>
      <c r="L125" s="237">
        <f>SUM(I125:K125)</f>
        <v>254356729</v>
      </c>
      <c r="M125" s="112"/>
      <c r="N125" s="39"/>
      <c r="O125" s="626"/>
      <c r="P125" s="627">
        <f t="shared" si="78"/>
        <v>254356729</v>
      </c>
      <c r="Q125" s="627"/>
      <c r="R125" s="627"/>
      <c r="S125" s="237">
        <f t="shared" si="79"/>
        <v>254356729</v>
      </c>
      <c r="T125" s="112"/>
      <c r="U125" s="39"/>
      <c r="V125" s="626"/>
      <c r="W125" s="627">
        <f t="shared" si="80"/>
        <v>254356729</v>
      </c>
      <c r="X125" s="636"/>
      <c r="Y125" s="626"/>
      <c r="Z125" s="627"/>
      <c r="AA125" s="626">
        <f t="shared" si="81"/>
        <v>254356729</v>
      </c>
      <c r="AB125" s="112"/>
      <c r="AC125" s="39"/>
      <c r="AD125" s="626"/>
      <c r="AE125" s="627">
        <f t="shared" si="82"/>
        <v>254356729</v>
      </c>
      <c r="AF125" s="636"/>
      <c r="AG125" s="857"/>
      <c r="AH125" s="627"/>
      <c r="AI125" s="626">
        <f t="shared" si="83"/>
        <v>254356729</v>
      </c>
      <c r="AJ125" s="423">
        <f t="shared" si="71"/>
        <v>116</v>
      </c>
    </row>
    <row r="126" spans="1:36">
      <c r="A126" s="423">
        <f t="shared" si="46"/>
        <v>117</v>
      </c>
      <c r="B126" s="145"/>
      <c r="C126" s="145"/>
      <c r="D126" s="756" t="s">
        <v>502</v>
      </c>
      <c r="E126" s="627"/>
      <c r="F126" s="160">
        <v>11687035</v>
      </c>
      <c r="G126" s="98"/>
      <c r="H126" s="626"/>
      <c r="I126" s="627">
        <f>SUM($E126,F126:H126)</f>
        <v>11687035</v>
      </c>
      <c r="J126" s="627"/>
      <c r="K126" s="627"/>
      <c r="L126" s="237">
        <f>SUM(I126:K126)</f>
        <v>11687035</v>
      </c>
      <c r="M126" s="112">
        <v>11687035</v>
      </c>
      <c r="N126" s="39"/>
      <c r="O126" s="626"/>
      <c r="P126" s="627">
        <f t="shared" si="78"/>
        <v>11687035</v>
      </c>
      <c r="Q126" s="627"/>
      <c r="R126" s="627"/>
      <c r="S126" s="237">
        <f t="shared" si="79"/>
        <v>11687035</v>
      </c>
      <c r="T126" s="112">
        <v>11687035</v>
      </c>
      <c r="U126" s="39"/>
      <c r="V126" s="626"/>
      <c r="W126" s="627">
        <f t="shared" si="80"/>
        <v>11687035</v>
      </c>
      <c r="X126" s="636"/>
      <c r="Y126" s="626"/>
      <c r="Z126" s="627"/>
      <c r="AA126" s="626">
        <f t="shared" si="81"/>
        <v>11687035</v>
      </c>
      <c r="AB126" s="112">
        <v>11689035</v>
      </c>
      <c r="AC126" s="39"/>
      <c r="AD126" s="626"/>
      <c r="AE126" s="627">
        <f t="shared" si="82"/>
        <v>11689035</v>
      </c>
      <c r="AF126" s="636"/>
      <c r="AG126" s="857"/>
      <c r="AH126" s="627"/>
      <c r="AI126" s="626">
        <f t="shared" si="83"/>
        <v>11689035</v>
      </c>
      <c r="AJ126" s="423">
        <f t="shared" si="71"/>
        <v>117</v>
      </c>
    </row>
    <row r="127" spans="1:36">
      <c r="A127" s="423">
        <f t="shared" si="46"/>
        <v>118</v>
      </c>
      <c r="B127" s="145"/>
      <c r="C127" s="145"/>
      <c r="D127" s="756" t="s">
        <v>503</v>
      </c>
      <c r="E127" s="627"/>
      <c r="F127" s="160"/>
      <c r="G127" s="98"/>
      <c r="H127" s="626"/>
      <c r="I127" s="627"/>
      <c r="J127" s="627"/>
      <c r="K127" s="627"/>
      <c r="M127" s="112">
        <v>550142</v>
      </c>
      <c r="N127" s="39"/>
      <c r="O127" s="626"/>
      <c r="P127" s="627">
        <f t="shared" si="78"/>
        <v>550142</v>
      </c>
      <c r="Q127" s="627"/>
      <c r="R127" s="627"/>
      <c r="S127" s="237">
        <f t="shared" si="79"/>
        <v>550142</v>
      </c>
      <c r="T127" s="112">
        <v>550142</v>
      </c>
      <c r="U127" s="39"/>
      <c r="V127" s="626"/>
      <c r="W127" s="627">
        <f t="shared" si="80"/>
        <v>550142</v>
      </c>
      <c r="X127" s="636"/>
      <c r="Y127" s="626"/>
      <c r="Z127" s="627"/>
      <c r="AA127" s="626">
        <f t="shared" si="81"/>
        <v>550142</v>
      </c>
      <c r="AB127" s="112"/>
      <c r="AC127" s="39"/>
      <c r="AD127" s="626"/>
      <c r="AE127" s="627">
        <f t="shared" si="82"/>
        <v>0</v>
      </c>
      <c r="AF127" s="636"/>
      <c r="AG127" s="857"/>
      <c r="AH127" s="627"/>
      <c r="AI127" s="626">
        <f t="shared" si="83"/>
        <v>0</v>
      </c>
      <c r="AJ127" s="423">
        <f t="shared" si="71"/>
        <v>118</v>
      </c>
    </row>
    <row r="128" spans="1:36">
      <c r="A128" s="423">
        <f t="shared" si="46"/>
        <v>119</v>
      </c>
      <c r="B128" s="145"/>
      <c r="C128" s="145"/>
      <c r="D128" s="756" t="s">
        <v>504</v>
      </c>
      <c r="E128" s="627"/>
      <c r="F128" s="160"/>
      <c r="G128" s="98"/>
      <c r="H128" s="626"/>
      <c r="I128" s="627"/>
      <c r="J128" s="627"/>
      <c r="K128" s="627"/>
      <c r="M128" s="112">
        <v>250000</v>
      </c>
      <c r="N128" s="39"/>
      <c r="O128" s="626"/>
      <c r="P128" s="627">
        <f t="shared" si="78"/>
        <v>250000</v>
      </c>
      <c r="Q128" s="627"/>
      <c r="R128" s="627"/>
      <c r="S128" s="237">
        <f t="shared" si="79"/>
        <v>250000</v>
      </c>
      <c r="T128" s="112">
        <v>250000</v>
      </c>
      <c r="U128" s="39"/>
      <c r="V128" s="626"/>
      <c r="W128" s="627">
        <f t="shared" si="80"/>
        <v>250000</v>
      </c>
      <c r="X128" s="636"/>
      <c r="Y128" s="626"/>
      <c r="Z128" s="627"/>
      <c r="AA128" s="626">
        <f t="shared" si="81"/>
        <v>250000</v>
      </c>
      <c r="AB128" s="112"/>
      <c r="AC128" s="39"/>
      <c r="AD128" s="626"/>
      <c r="AE128" s="627">
        <f t="shared" si="82"/>
        <v>0</v>
      </c>
      <c r="AF128" s="636"/>
      <c r="AG128" s="857"/>
      <c r="AH128" s="627"/>
      <c r="AI128" s="626">
        <f t="shared" si="83"/>
        <v>0</v>
      </c>
      <c r="AJ128" s="423">
        <f t="shared" si="71"/>
        <v>119</v>
      </c>
    </row>
    <row r="129" spans="1:36">
      <c r="A129" s="423">
        <f t="shared" si="46"/>
        <v>120</v>
      </c>
      <c r="B129" s="145"/>
      <c r="C129" s="145"/>
      <c r="D129" s="756" t="s">
        <v>505</v>
      </c>
      <c r="E129" s="627"/>
      <c r="F129" s="160"/>
      <c r="G129" s="98"/>
      <c r="H129" s="626"/>
      <c r="I129" s="627"/>
      <c r="J129" s="627"/>
      <c r="K129" s="627"/>
      <c r="M129" s="112">
        <v>72450</v>
      </c>
      <c r="N129" s="39"/>
      <c r="O129" s="626"/>
      <c r="P129" s="627">
        <f t="shared" si="78"/>
        <v>72450</v>
      </c>
      <c r="Q129" s="627"/>
      <c r="R129" s="627"/>
      <c r="S129" s="237">
        <f t="shared" si="79"/>
        <v>72450</v>
      </c>
      <c r="T129" s="112">
        <v>72450</v>
      </c>
      <c r="U129" s="39"/>
      <c r="V129" s="626"/>
      <c r="W129" s="627">
        <f t="shared" si="80"/>
        <v>72450</v>
      </c>
      <c r="X129" s="636"/>
      <c r="Y129" s="626"/>
      <c r="Z129" s="627"/>
      <c r="AA129" s="626">
        <f t="shared" si="81"/>
        <v>72450</v>
      </c>
      <c r="AB129" s="112"/>
      <c r="AC129" s="39"/>
      <c r="AD129" s="626"/>
      <c r="AE129" s="627">
        <f t="shared" si="82"/>
        <v>0</v>
      </c>
      <c r="AF129" s="636"/>
      <c r="AG129" s="857"/>
      <c r="AH129" s="627"/>
      <c r="AI129" s="626">
        <f t="shared" si="83"/>
        <v>0</v>
      </c>
      <c r="AJ129" s="423">
        <f t="shared" si="71"/>
        <v>120</v>
      </c>
    </row>
    <row r="130" spans="1:36">
      <c r="A130" s="423">
        <f t="shared" si="46"/>
        <v>121</v>
      </c>
      <c r="B130" s="145"/>
      <c r="C130" s="145"/>
      <c r="D130" s="756" t="s">
        <v>506</v>
      </c>
      <c r="E130" s="627"/>
      <c r="F130" s="160"/>
      <c r="G130" s="98"/>
      <c r="H130" s="626"/>
      <c r="I130" s="627"/>
      <c r="J130" s="627"/>
      <c r="K130" s="627"/>
      <c r="M130" s="112">
        <v>72450</v>
      </c>
      <c r="N130" s="39"/>
      <c r="O130" s="626"/>
      <c r="P130" s="627">
        <f t="shared" si="78"/>
        <v>72450</v>
      </c>
      <c r="Q130" s="627"/>
      <c r="R130" s="627"/>
      <c r="S130" s="237">
        <f t="shared" si="79"/>
        <v>72450</v>
      </c>
      <c r="T130" s="112">
        <v>72450</v>
      </c>
      <c r="U130" s="39"/>
      <c r="V130" s="626"/>
      <c r="W130" s="627">
        <f t="shared" si="80"/>
        <v>72450</v>
      </c>
      <c r="X130" s="636"/>
      <c r="Y130" s="626"/>
      <c r="Z130" s="627"/>
      <c r="AA130" s="626">
        <f t="shared" si="81"/>
        <v>72450</v>
      </c>
      <c r="AB130" s="112"/>
      <c r="AC130" s="39"/>
      <c r="AD130" s="626"/>
      <c r="AE130" s="627">
        <f t="shared" si="82"/>
        <v>0</v>
      </c>
      <c r="AF130" s="636"/>
      <c r="AG130" s="857"/>
      <c r="AH130" s="627"/>
      <c r="AI130" s="626">
        <f t="shared" si="83"/>
        <v>0</v>
      </c>
      <c r="AJ130" s="423">
        <f t="shared" si="71"/>
        <v>121</v>
      </c>
    </row>
    <row r="131" spans="1:36">
      <c r="A131" s="423">
        <f t="shared" si="46"/>
        <v>122</v>
      </c>
      <c r="B131" s="145"/>
      <c r="C131" s="145"/>
      <c r="D131" s="756" t="s">
        <v>507</v>
      </c>
      <c r="E131" s="627"/>
      <c r="F131" s="160"/>
      <c r="G131" s="98"/>
      <c r="H131" s="626"/>
      <c r="I131" s="627"/>
      <c r="J131" s="627"/>
      <c r="K131" s="627"/>
      <c r="M131" s="112">
        <v>72450</v>
      </c>
      <c r="N131" s="39"/>
      <c r="O131" s="626"/>
      <c r="P131" s="627">
        <f t="shared" si="78"/>
        <v>72450</v>
      </c>
      <c r="Q131" s="627"/>
      <c r="R131" s="627"/>
      <c r="S131" s="237">
        <f t="shared" si="79"/>
        <v>72450</v>
      </c>
      <c r="T131" s="112">
        <v>72450</v>
      </c>
      <c r="U131" s="39"/>
      <c r="V131" s="626"/>
      <c r="W131" s="627">
        <f t="shared" si="80"/>
        <v>72450</v>
      </c>
      <c r="X131" s="636"/>
      <c r="Y131" s="626"/>
      <c r="Z131" s="627"/>
      <c r="AA131" s="626">
        <f t="shared" si="81"/>
        <v>72450</v>
      </c>
      <c r="AB131" s="112"/>
      <c r="AC131" s="39"/>
      <c r="AD131" s="626"/>
      <c r="AE131" s="627">
        <f t="shared" si="82"/>
        <v>0</v>
      </c>
      <c r="AF131" s="636"/>
      <c r="AG131" s="857"/>
      <c r="AH131" s="627"/>
      <c r="AI131" s="626">
        <f t="shared" si="83"/>
        <v>0</v>
      </c>
      <c r="AJ131" s="423">
        <f t="shared" si="71"/>
        <v>122</v>
      </c>
    </row>
    <row r="132" spans="1:36">
      <c r="A132" s="423">
        <f t="shared" si="46"/>
        <v>123</v>
      </c>
      <c r="B132" s="145"/>
      <c r="C132" s="145"/>
      <c r="D132" s="756" t="s">
        <v>508</v>
      </c>
      <c r="E132" s="627"/>
      <c r="F132" s="160"/>
      <c r="G132" s="98"/>
      <c r="H132" s="626"/>
      <c r="I132" s="627"/>
      <c r="J132" s="627"/>
      <c r="K132" s="627"/>
      <c r="M132" s="112">
        <v>72450</v>
      </c>
      <c r="N132" s="39"/>
      <c r="O132" s="626"/>
      <c r="P132" s="627">
        <f t="shared" si="78"/>
        <v>72450</v>
      </c>
      <c r="Q132" s="627"/>
      <c r="R132" s="627"/>
      <c r="S132" s="237">
        <f t="shared" si="79"/>
        <v>72450</v>
      </c>
      <c r="T132" s="112">
        <v>72450</v>
      </c>
      <c r="U132" s="39"/>
      <c r="V132" s="626"/>
      <c r="W132" s="627">
        <f t="shared" si="80"/>
        <v>72450</v>
      </c>
      <c r="X132" s="636"/>
      <c r="Y132" s="626"/>
      <c r="Z132" s="627"/>
      <c r="AA132" s="626">
        <f t="shared" si="81"/>
        <v>72450</v>
      </c>
      <c r="AB132" s="112"/>
      <c r="AC132" s="39"/>
      <c r="AD132" s="626"/>
      <c r="AE132" s="627">
        <f t="shared" si="82"/>
        <v>0</v>
      </c>
      <c r="AF132" s="636"/>
      <c r="AG132" s="857"/>
      <c r="AH132" s="627"/>
      <c r="AI132" s="626">
        <f t="shared" si="83"/>
        <v>0</v>
      </c>
      <c r="AJ132" s="423">
        <f t="shared" si="71"/>
        <v>123</v>
      </c>
    </row>
    <row r="133" spans="1:36">
      <c r="A133" s="423">
        <f t="shared" si="46"/>
        <v>124</v>
      </c>
      <c r="B133" s="145"/>
      <c r="C133" s="145"/>
      <c r="D133" s="756" t="s">
        <v>509</v>
      </c>
      <c r="E133" s="627"/>
      <c r="F133" s="160"/>
      <c r="G133" s="98"/>
      <c r="H133" s="626"/>
      <c r="I133" s="627"/>
      <c r="J133" s="627"/>
      <c r="K133" s="627"/>
      <c r="M133" s="112">
        <v>33075</v>
      </c>
      <c r="N133" s="39"/>
      <c r="O133" s="626"/>
      <c r="P133" s="627">
        <f t="shared" si="78"/>
        <v>33075</v>
      </c>
      <c r="Q133" s="627"/>
      <c r="R133" s="627"/>
      <c r="S133" s="237">
        <f t="shared" si="79"/>
        <v>33075</v>
      </c>
      <c r="T133" s="112">
        <v>33075</v>
      </c>
      <c r="U133" s="39"/>
      <c r="V133" s="626"/>
      <c r="W133" s="627">
        <f t="shared" si="80"/>
        <v>33075</v>
      </c>
      <c r="X133" s="636"/>
      <c r="Y133" s="626"/>
      <c r="Z133" s="627"/>
      <c r="AA133" s="626">
        <f t="shared" si="81"/>
        <v>33075</v>
      </c>
      <c r="AB133" s="112"/>
      <c r="AC133" s="39"/>
      <c r="AD133" s="626"/>
      <c r="AE133" s="627">
        <f t="shared" si="82"/>
        <v>0</v>
      </c>
      <c r="AF133" s="636"/>
      <c r="AG133" s="857"/>
      <c r="AH133" s="627"/>
      <c r="AI133" s="626">
        <f t="shared" si="83"/>
        <v>0</v>
      </c>
      <c r="AJ133" s="423">
        <f t="shared" si="71"/>
        <v>124</v>
      </c>
    </row>
    <row r="134" spans="1:36">
      <c r="A134" s="423">
        <f t="shared" si="46"/>
        <v>125</v>
      </c>
      <c r="B134" s="145"/>
      <c r="C134" s="145"/>
      <c r="D134" s="720"/>
      <c r="E134" s="627"/>
      <c r="F134" s="112"/>
      <c r="G134" s="39"/>
      <c r="H134" s="626"/>
      <c r="I134" s="627">
        <f>SUM($E134,F134:H134)</f>
        <v>0</v>
      </c>
      <c r="J134" s="627"/>
      <c r="K134" s="627"/>
      <c r="L134" s="237">
        <f>SUM(I134:K134)</f>
        <v>0</v>
      </c>
      <c r="M134" s="112"/>
      <c r="N134" s="39"/>
      <c r="O134" s="626"/>
      <c r="P134" s="627">
        <f t="shared" si="78"/>
        <v>0</v>
      </c>
      <c r="Q134" s="627"/>
      <c r="R134" s="627"/>
      <c r="S134" s="237">
        <f t="shared" si="79"/>
        <v>0</v>
      </c>
      <c r="T134" s="112"/>
      <c r="U134" s="39"/>
      <c r="V134" s="626"/>
      <c r="W134" s="627">
        <f t="shared" si="80"/>
        <v>0</v>
      </c>
      <c r="X134" s="636"/>
      <c r="Y134" s="626"/>
      <c r="Z134" s="627"/>
      <c r="AA134" s="626">
        <f t="shared" si="81"/>
        <v>0</v>
      </c>
      <c r="AB134" s="112"/>
      <c r="AC134" s="39"/>
      <c r="AD134" s="626"/>
      <c r="AE134" s="627">
        <f t="shared" si="82"/>
        <v>0</v>
      </c>
      <c r="AF134" s="636"/>
      <c r="AG134" s="857"/>
      <c r="AH134" s="627"/>
      <c r="AI134" s="626">
        <f t="shared" si="83"/>
        <v>0</v>
      </c>
      <c r="AJ134" s="423">
        <f t="shared" si="71"/>
        <v>125</v>
      </c>
    </row>
    <row r="135" spans="1:36">
      <c r="A135" s="423">
        <f t="shared" si="46"/>
        <v>126</v>
      </c>
      <c r="B135" s="145"/>
      <c r="C135" s="145"/>
      <c r="D135" s="720" t="s">
        <v>40</v>
      </c>
      <c r="E135" s="627"/>
      <c r="F135" s="170">
        <f t="shared" ref="F135:L135" si="84">SUBTOTAL(9,F126:F134)</f>
        <v>11687035</v>
      </c>
      <c r="G135" s="40">
        <f t="shared" si="84"/>
        <v>0</v>
      </c>
      <c r="H135" s="171">
        <f t="shared" si="84"/>
        <v>0</v>
      </c>
      <c r="I135" s="172">
        <f t="shared" si="84"/>
        <v>11687035</v>
      </c>
      <c r="J135" s="172">
        <f t="shared" si="84"/>
        <v>0</v>
      </c>
      <c r="K135" s="172">
        <f t="shared" si="84"/>
        <v>0</v>
      </c>
      <c r="L135" s="40">
        <f t="shared" si="84"/>
        <v>11687035</v>
      </c>
      <c r="M135" s="170">
        <f t="shared" ref="M135:S135" si="85">SUBTOTAL(9,M133,M134:M134)</f>
        <v>33075</v>
      </c>
      <c r="N135" s="40">
        <f t="shared" si="85"/>
        <v>0</v>
      </c>
      <c r="O135" s="171">
        <f t="shared" si="85"/>
        <v>0</v>
      </c>
      <c r="P135" s="676">
        <f t="shared" si="85"/>
        <v>33075</v>
      </c>
      <c r="Q135" s="676">
        <f t="shared" si="85"/>
        <v>0</v>
      </c>
      <c r="R135" s="676">
        <f t="shared" si="85"/>
        <v>0</v>
      </c>
      <c r="S135" s="678">
        <f t="shared" si="85"/>
        <v>33075</v>
      </c>
      <c r="T135" s="170">
        <f>SUBTOTAL(9,T126:T134)</f>
        <v>12810052</v>
      </c>
      <c r="U135" s="40">
        <f>SUBTOTAL(9,U126:U134)</f>
        <v>0</v>
      </c>
      <c r="V135" s="171">
        <f>SUBTOTAL(9,V126:V134)</f>
        <v>0</v>
      </c>
      <c r="W135" s="676">
        <f>SUBTOTAL(9,W126:W134)</f>
        <v>12810052</v>
      </c>
      <c r="X135" s="677">
        <f>SUBTOTAL(9,X126:X134)</f>
        <v>0</v>
      </c>
      <c r="Y135" s="675"/>
      <c r="Z135" s="677">
        <f t="shared" ref="Z135:AF135" si="86">SUBTOTAL(9,Z126:Z134)</f>
        <v>0</v>
      </c>
      <c r="AA135" s="675">
        <f t="shared" si="86"/>
        <v>12810052</v>
      </c>
      <c r="AB135" s="170">
        <f t="shared" si="86"/>
        <v>11689035</v>
      </c>
      <c r="AC135" s="40">
        <f t="shared" si="86"/>
        <v>0</v>
      </c>
      <c r="AD135" s="171">
        <f t="shared" si="86"/>
        <v>0</v>
      </c>
      <c r="AE135" s="676">
        <f t="shared" si="86"/>
        <v>11689035</v>
      </c>
      <c r="AF135" s="677">
        <f t="shared" si="86"/>
        <v>0</v>
      </c>
      <c r="AG135" s="678"/>
      <c r="AH135" s="677">
        <f>SUBTOTAL(9,AH126:AH134)</f>
        <v>0</v>
      </c>
      <c r="AI135" s="675">
        <f>SUBTOTAL(9,AI126:AI134)</f>
        <v>11689035</v>
      </c>
      <c r="AJ135" s="423">
        <f t="shared" si="71"/>
        <v>126</v>
      </c>
    </row>
    <row r="136" spans="1:36" ht="15.6" thickBot="1">
      <c r="A136" s="423">
        <f t="shared" si="46"/>
        <v>127</v>
      </c>
      <c r="B136" s="750"/>
      <c r="C136" s="750"/>
      <c r="D136" s="755" t="s">
        <v>50</v>
      </c>
      <c r="E136" s="748"/>
      <c r="F136" s="672">
        <f>SUBTOTAL(9,F124:F135,$E125:$E125)</f>
        <v>266043764</v>
      </c>
      <c r="G136" s="673"/>
      <c r="H136" s="668"/>
      <c r="I136" s="470">
        <f>SUBTOTAL(9,I124:I135)</f>
        <v>266043764</v>
      </c>
      <c r="J136" s="470">
        <f>SUBTOTAL(9,J124:J135)</f>
        <v>0</v>
      </c>
      <c r="K136" s="470">
        <f>SUBTOTAL(9,K124:K135)</f>
        <v>0</v>
      </c>
      <c r="L136" s="715">
        <f>SUBTOTAL(9,L124:L135)</f>
        <v>266043764</v>
      </c>
      <c r="M136" s="672" t="e">
        <f>SUBTOTAL(9,M124:M135,#REF!,$E125:$E125)</f>
        <v>#REF!</v>
      </c>
      <c r="N136" s="673"/>
      <c r="O136" s="668"/>
      <c r="P136" s="470">
        <f>SUBTOTAL(9,P124:P135)</f>
        <v>267166781</v>
      </c>
      <c r="Q136" s="470">
        <f>SUBTOTAL(9,Q124:Q135)</f>
        <v>0</v>
      </c>
      <c r="R136" s="470">
        <f>SUBTOTAL(9,R124:R135)</f>
        <v>0</v>
      </c>
      <c r="S136" s="715">
        <f>SUBTOTAL(9,S124:S135)</f>
        <v>267166781</v>
      </c>
      <c r="T136" s="672">
        <f>SUBTOTAL(9,T124:T135,$E125)</f>
        <v>267166781</v>
      </c>
      <c r="U136" s="673"/>
      <c r="V136" s="668"/>
      <c r="W136" s="470">
        <f>SUBTOTAL(9,W124:W135)</f>
        <v>267166781</v>
      </c>
      <c r="X136" s="510">
        <f>SUBTOTAL(9,X124:X135)</f>
        <v>0</v>
      </c>
      <c r="Y136" s="714"/>
      <c r="Z136" s="470">
        <f>SUBTOTAL(9,Z124:Z135)</f>
        <v>0</v>
      </c>
      <c r="AA136" s="714">
        <f>SUBTOTAL(9,AA124:AA135)</f>
        <v>267166781</v>
      </c>
      <c r="AB136" s="672">
        <f>SUBTOTAL(9,AB124:AB135,$E125)</f>
        <v>266045764</v>
      </c>
      <c r="AC136" s="673"/>
      <c r="AD136" s="668"/>
      <c r="AE136" s="470">
        <f>SUBTOTAL(9,AE124:AE135)</f>
        <v>266045764</v>
      </c>
      <c r="AF136" s="510">
        <f>SUBTOTAL(9,AF124:AF135)</f>
        <v>0</v>
      </c>
      <c r="AG136" s="868"/>
      <c r="AH136" s="470">
        <f>SUBTOTAL(9,AH124:AH135)</f>
        <v>0</v>
      </c>
      <c r="AI136" s="714">
        <f>SUBTOTAL(9,AI124:AI135)</f>
        <v>266045764</v>
      </c>
      <c r="AJ136" s="423">
        <f t="shared" si="71"/>
        <v>127</v>
      </c>
    </row>
    <row r="137" spans="1:36" ht="15.6" thickTop="1">
      <c r="A137" s="423">
        <f t="shared" si="46"/>
        <v>128</v>
      </c>
      <c r="B137" s="145"/>
      <c r="C137" s="145"/>
      <c r="D137" s="685"/>
      <c r="E137" s="627"/>
      <c r="F137" s="112"/>
      <c r="G137" s="39"/>
      <c r="H137" s="626"/>
      <c r="I137" s="627">
        <f>SUM($E137,F137:H137)</f>
        <v>0</v>
      </c>
      <c r="J137" s="627"/>
      <c r="K137" s="627"/>
      <c r="L137" s="237">
        <f>SUM(I137:K137)</f>
        <v>0</v>
      </c>
      <c r="M137" s="112"/>
      <c r="N137" s="39"/>
      <c r="O137" s="626"/>
      <c r="P137" s="627">
        <f>SUM($E137,M137:O137)</f>
        <v>0</v>
      </c>
      <c r="Q137" s="627"/>
      <c r="R137" s="627"/>
      <c r="S137" s="237">
        <f>SUM(P137:R137)</f>
        <v>0</v>
      </c>
      <c r="T137" s="112"/>
      <c r="U137" s="39"/>
      <c r="V137" s="626"/>
      <c r="W137" s="627">
        <f>SUM($E137,T137:V137)</f>
        <v>0</v>
      </c>
      <c r="X137" s="636"/>
      <c r="Y137" s="626"/>
      <c r="Z137" s="627"/>
      <c r="AA137" s="626">
        <f>SUM(W137:Z137)</f>
        <v>0</v>
      </c>
      <c r="AB137" s="112"/>
      <c r="AC137" s="39"/>
      <c r="AD137" s="626"/>
      <c r="AE137" s="627">
        <f>SUM($E137,AB137:AD137)</f>
        <v>0</v>
      </c>
      <c r="AF137" s="636"/>
      <c r="AG137" s="857"/>
      <c r="AH137" s="627"/>
      <c r="AI137" s="626">
        <f>SUM(AE137:AH137)</f>
        <v>0</v>
      </c>
      <c r="AJ137" s="423">
        <f t="shared" si="71"/>
        <v>128</v>
      </c>
    </row>
    <row r="138" spans="1:36">
      <c r="A138" s="423">
        <f t="shared" si="46"/>
        <v>129</v>
      </c>
      <c r="B138" s="145" t="s">
        <v>51</v>
      </c>
      <c r="C138" s="145">
        <v>114</v>
      </c>
      <c r="D138" s="720" t="s">
        <v>52</v>
      </c>
      <c r="E138" s="627">
        <v>20421270</v>
      </c>
      <c r="F138" s="160"/>
      <c r="G138" s="98"/>
      <c r="H138" s="626"/>
      <c r="I138" s="627">
        <f>SUM($E138,F138:H138)</f>
        <v>20421270</v>
      </c>
      <c r="J138" s="627"/>
      <c r="K138" s="627"/>
      <c r="L138" s="237">
        <f>SUM(I138:K138)</f>
        <v>20421270</v>
      </c>
      <c r="M138" s="112"/>
      <c r="N138" s="39"/>
      <c r="O138" s="626"/>
      <c r="P138" s="627">
        <f>SUM($E138,M138:O138)</f>
        <v>20421270</v>
      </c>
      <c r="Q138" s="627"/>
      <c r="R138" s="627"/>
      <c r="S138" s="237">
        <f>SUM(P138:R138)</f>
        <v>20421270</v>
      </c>
      <c r="T138" s="112"/>
      <c r="U138" s="39"/>
      <c r="V138" s="626"/>
      <c r="W138" s="627">
        <f>SUM($E138,T138:V138)</f>
        <v>20421270</v>
      </c>
      <c r="X138" s="636"/>
      <c r="Y138" s="626"/>
      <c r="Z138" s="627"/>
      <c r="AA138" s="626">
        <f>SUM(W138:Z138)</f>
        <v>20421270</v>
      </c>
      <c r="AB138" s="112"/>
      <c r="AC138" s="39"/>
      <c r="AD138" s="626"/>
      <c r="AE138" s="627">
        <f>SUM($E138,AB138:AD138)</f>
        <v>20421270</v>
      </c>
      <c r="AF138" s="636"/>
      <c r="AG138" s="857"/>
      <c r="AH138" s="627"/>
      <c r="AI138" s="626">
        <f>SUM(AE138:AH138)</f>
        <v>20421270</v>
      </c>
      <c r="AJ138" s="423">
        <f t="shared" ref="AJ138:AJ153" si="87">A138</f>
        <v>129</v>
      </c>
    </row>
    <row r="139" spans="1:36">
      <c r="A139" s="423">
        <f t="shared" si="46"/>
        <v>130</v>
      </c>
      <c r="B139" s="145"/>
      <c r="C139" s="145"/>
      <c r="D139" s="754" t="s">
        <v>510</v>
      </c>
      <c r="E139" s="627"/>
      <c r="F139" s="160"/>
      <c r="G139" s="98"/>
      <c r="H139" s="626"/>
      <c r="I139" s="627">
        <f>SUM($E139,F139:H139)</f>
        <v>0</v>
      </c>
      <c r="J139" s="627"/>
      <c r="K139" s="627"/>
      <c r="L139" s="237">
        <f>SUM(I139:K139)</f>
        <v>0</v>
      </c>
      <c r="M139" s="112">
        <v>-20421270</v>
      </c>
      <c r="N139" s="39"/>
      <c r="O139" s="626"/>
      <c r="P139" s="627">
        <f>SUM($E139,M139:O139)</f>
        <v>-20421270</v>
      </c>
      <c r="Q139" s="627"/>
      <c r="R139" s="627"/>
      <c r="S139" s="237">
        <f>SUM(P139:R139)</f>
        <v>-20421270</v>
      </c>
      <c r="T139" s="112">
        <v>-20421270</v>
      </c>
      <c r="U139" s="39"/>
      <c r="V139" s="626"/>
      <c r="W139" s="627">
        <f>SUM($E139,T139:V139)</f>
        <v>-20421270</v>
      </c>
      <c r="X139" s="636"/>
      <c r="Y139" s="626"/>
      <c r="Z139" s="627"/>
      <c r="AA139" s="626">
        <f>SUM(W139:Z139)</f>
        <v>-20421270</v>
      </c>
      <c r="AB139" s="112"/>
      <c r="AC139" s="39"/>
      <c r="AD139" s="626"/>
      <c r="AE139" s="627">
        <f>SUM($E139,AB139:AD139)</f>
        <v>0</v>
      </c>
      <c r="AF139" s="636"/>
      <c r="AG139" s="857"/>
      <c r="AH139" s="627"/>
      <c r="AI139" s="626">
        <f>SUM(AE139:AH139)</f>
        <v>0</v>
      </c>
      <c r="AJ139" s="423">
        <f t="shared" si="87"/>
        <v>130</v>
      </c>
    </row>
    <row r="140" spans="1:36">
      <c r="A140" s="423">
        <f t="shared" si="46"/>
        <v>131</v>
      </c>
      <c r="B140" s="145"/>
      <c r="C140" s="145"/>
      <c r="D140" s="629"/>
      <c r="E140" s="627"/>
      <c r="F140" s="112"/>
      <c r="G140" s="39"/>
      <c r="H140" s="626"/>
      <c r="I140" s="627">
        <f>SUM($E140,F140:H140)</f>
        <v>0</v>
      </c>
      <c r="J140" s="627"/>
      <c r="K140" s="627"/>
      <c r="L140" s="237">
        <f>SUM(I140:K140)</f>
        <v>0</v>
      </c>
      <c r="M140" s="112"/>
      <c r="N140" s="39"/>
      <c r="O140" s="626"/>
      <c r="P140" s="627">
        <f>SUM($E140,M140:O140)</f>
        <v>0</v>
      </c>
      <c r="Q140" s="627"/>
      <c r="R140" s="627"/>
      <c r="S140" s="237">
        <f>SUM(P140:R140)</f>
        <v>0</v>
      </c>
      <c r="T140" s="112"/>
      <c r="U140" s="39"/>
      <c r="V140" s="626"/>
      <c r="W140" s="627">
        <f>SUM($E140,T140:V140)</f>
        <v>0</v>
      </c>
      <c r="X140" s="636"/>
      <c r="Y140" s="626"/>
      <c r="Z140" s="627"/>
      <c r="AA140" s="626">
        <f>SUM(W140:Z140)</f>
        <v>0</v>
      </c>
      <c r="AB140" s="112"/>
      <c r="AC140" s="39"/>
      <c r="AD140" s="626"/>
      <c r="AE140" s="627">
        <f>SUM($E140,AB140:AD140)</f>
        <v>0</v>
      </c>
      <c r="AF140" s="636"/>
      <c r="AG140" s="857"/>
      <c r="AH140" s="627"/>
      <c r="AI140" s="626">
        <f>SUM(AE140:AH140)</f>
        <v>0</v>
      </c>
      <c r="AJ140" s="423">
        <f t="shared" si="87"/>
        <v>131</v>
      </c>
    </row>
    <row r="141" spans="1:36">
      <c r="A141" s="423">
        <f t="shared" ref="A141:A210" si="88">ROW()-9</f>
        <v>132</v>
      </c>
      <c r="B141" s="145"/>
      <c r="C141" s="145"/>
      <c r="D141" s="237" t="s">
        <v>40</v>
      </c>
      <c r="E141" s="627"/>
      <c r="F141" s="170">
        <f t="shared" ref="F141:X141" si="89">SUBTOTAL(9,F139:F140)</f>
        <v>0</v>
      </c>
      <c r="G141" s="40">
        <f t="shared" si="89"/>
        <v>0</v>
      </c>
      <c r="H141" s="171">
        <f t="shared" si="89"/>
        <v>0</v>
      </c>
      <c r="I141" s="676">
        <f t="shared" si="89"/>
        <v>0</v>
      </c>
      <c r="J141" s="676">
        <f t="shared" si="89"/>
        <v>0</v>
      </c>
      <c r="K141" s="676">
        <f t="shared" si="89"/>
        <v>0</v>
      </c>
      <c r="L141" s="678">
        <f t="shared" si="89"/>
        <v>0</v>
      </c>
      <c r="M141" s="170">
        <f t="shared" si="89"/>
        <v>-20421270</v>
      </c>
      <c r="N141" s="40">
        <f t="shared" si="89"/>
        <v>0</v>
      </c>
      <c r="O141" s="171">
        <f t="shared" si="89"/>
        <v>0</v>
      </c>
      <c r="P141" s="676">
        <f t="shared" si="89"/>
        <v>-20421270</v>
      </c>
      <c r="Q141" s="676">
        <f t="shared" si="89"/>
        <v>0</v>
      </c>
      <c r="R141" s="676">
        <f t="shared" si="89"/>
        <v>0</v>
      </c>
      <c r="S141" s="678">
        <f t="shared" si="89"/>
        <v>-20421270</v>
      </c>
      <c r="T141" s="170">
        <f t="shared" si="89"/>
        <v>-20421270</v>
      </c>
      <c r="U141" s="40">
        <f t="shared" si="89"/>
        <v>0</v>
      </c>
      <c r="V141" s="171">
        <f t="shared" si="89"/>
        <v>0</v>
      </c>
      <c r="W141" s="676">
        <f t="shared" si="89"/>
        <v>-20421270</v>
      </c>
      <c r="X141" s="677">
        <f t="shared" si="89"/>
        <v>0</v>
      </c>
      <c r="Y141" s="675"/>
      <c r="Z141" s="676">
        <f t="shared" ref="Z141:AF141" si="90">SUBTOTAL(9,Z139:Z140)</f>
        <v>0</v>
      </c>
      <c r="AA141" s="675">
        <f t="shared" si="90"/>
        <v>-20421270</v>
      </c>
      <c r="AB141" s="170">
        <f t="shared" si="90"/>
        <v>0</v>
      </c>
      <c r="AC141" s="40">
        <f t="shared" si="90"/>
        <v>0</v>
      </c>
      <c r="AD141" s="171">
        <f t="shared" si="90"/>
        <v>0</v>
      </c>
      <c r="AE141" s="676">
        <f t="shared" si="90"/>
        <v>0</v>
      </c>
      <c r="AF141" s="677">
        <f t="shared" si="90"/>
        <v>0</v>
      </c>
      <c r="AG141" s="678"/>
      <c r="AH141" s="676">
        <f>SUBTOTAL(9,AH139:AH140)</f>
        <v>0</v>
      </c>
      <c r="AI141" s="675">
        <f>SUBTOTAL(9,AI139:AI140)</f>
        <v>0</v>
      </c>
      <c r="AJ141" s="423">
        <f t="shared" si="87"/>
        <v>132</v>
      </c>
    </row>
    <row r="142" spans="1:36" ht="15.6" thickBot="1">
      <c r="A142" s="423">
        <f t="shared" si="88"/>
        <v>133</v>
      </c>
      <c r="B142" s="750"/>
      <c r="C142" s="750"/>
      <c r="D142" s="749" t="s">
        <v>53</v>
      </c>
      <c r="E142" s="748"/>
      <c r="F142" s="672">
        <f>SUBTOTAL(9,F137:F141,$E138)</f>
        <v>20421270</v>
      </c>
      <c r="G142" s="673"/>
      <c r="H142" s="668"/>
      <c r="I142" s="470">
        <f>SUBTOTAL(9,I137:I141)</f>
        <v>20421270</v>
      </c>
      <c r="J142" s="470">
        <f>SUBTOTAL(9,J137:J141)</f>
        <v>0</v>
      </c>
      <c r="K142" s="470">
        <f>SUBTOTAL(9,K137:K141)</f>
        <v>0</v>
      </c>
      <c r="L142" s="715">
        <f>SUBTOTAL(9,L137:L141)</f>
        <v>20421270</v>
      </c>
      <c r="M142" s="672">
        <f>SUBTOTAL(9,M137:M141,$E138)</f>
        <v>0</v>
      </c>
      <c r="N142" s="673"/>
      <c r="O142" s="668"/>
      <c r="P142" s="470">
        <f>SUBTOTAL(9,P137:P141)</f>
        <v>0</v>
      </c>
      <c r="Q142" s="470">
        <f>SUBTOTAL(9,Q137:Q141)</f>
        <v>0</v>
      </c>
      <c r="R142" s="470">
        <f>SUBTOTAL(9,R137:R141)</f>
        <v>0</v>
      </c>
      <c r="S142" s="715">
        <f>SUBTOTAL(9,S137:S141)</f>
        <v>0</v>
      </c>
      <c r="T142" s="672">
        <f>SUBTOTAL(9,T137:T141,$E138)</f>
        <v>0</v>
      </c>
      <c r="U142" s="673"/>
      <c r="V142" s="668"/>
      <c r="W142" s="470">
        <f>SUBTOTAL(9,W137:W141)</f>
        <v>0</v>
      </c>
      <c r="X142" s="510">
        <f>SUBTOTAL(9,X137:X141)</f>
        <v>0</v>
      </c>
      <c r="Y142" s="714"/>
      <c r="Z142" s="470">
        <f>SUBTOTAL(9,Z137:Z141)</f>
        <v>0</v>
      </c>
      <c r="AA142" s="714">
        <f>SUBTOTAL(9,AA137:AA141)</f>
        <v>0</v>
      </c>
      <c r="AB142" s="672">
        <f>SUBTOTAL(9,AB137:AB141,$E138)</f>
        <v>20421270</v>
      </c>
      <c r="AC142" s="673"/>
      <c r="AD142" s="668"/>
      <c r="AE142" s="470">
        <f>SUBTOTAL(9,AE137:AE141)</f>
        <v>20421270</v>
      </c>
      <c r="AF142" s="510">
        <f>SUBTOTAL(9,AF137:AF141)</f>
        <v>0</v>
      </c>
      <c r="AG142" s="868"/>
      <c r="AH142" s="470">
        <f>SUBTOTAL(9,AH137:AH141)</f>
        <v>0</v>
      </c>
      <c r="AI142" s="714">
        <f>SUBTOTAL(9,AI137:AI141)</f>
        <v>20421270</v>
      </c>
      <c r="AJ142" s="423">
        <f t="shared" si="87"/>
        <v>133</v>
      </c>
    </row>
    <row r="143" spans="1:36" ht="15.6" thickTop="1">
      <c r="A143" s="423">
        <f t="shared" si="88"/>
        <v>134</v>
      </c>
      <c r="B143" s="145"/>
      <c r="C143" s="145"/>
      <c r="D143" s="753"/>
      <c r="E143" s="627"/>
      <c r="F143" s="160"/>
      <c r="G143" s="98"/>
      <c r="H143" s="626"/>
      <c r="I143" s="627">
        <f>SUM($E143,F143:H143)</f>
        <v>0</v>
      </c>
      <c r="J143" s="627"/>
      <c r="K143" s="627"/>
      <c r="L143" s="237">
        <f>SUM(I143:K143)</f>
        <v>0</v>
      </c>
      <c r="M143" s="112"/>
      <c r="N143" s="39"/>
      <c r="O143" s="626"/>
      <c r="P143" s="627">
        <f>SUM($E143,M143:O143)</f>
        <v>0</v>
      </c>
      <c r="Q143" s="627"/>
      <c r="R143" s="627"/>
      <c r="S143" s="237">
        <f>SUM(P143:R143)</f>
        <v>0</v>
      </c>
      <c r="T143" s="112"/>
      <c r="U143" s="39"/>
      <c r="V143" s="626"/>
      <c r="W143" s="627">
        <f>SUM($E143,T143:V143)</f>
        <v>0</v>
      </c>
      <c r="X143" s="636"/>
      <c r="Y143" s="626"/>
      <c r="Z143" s="627"/>
      <c r="AA143" s="626"/>
      <c r="AB143" s="112"/>
      <c r="AC143" s="39"/>
      <c r="AD143" s="626"/>
      <c r="AE143" s="627">
        <f>SUM($E143,AB143:AD143)</f>
        <v>0</v>
      </c>
      <c r="AF143" s="636"/>
      <c r="AG143" s="857"/>
      <c r="AH143" s="627"/>
      <c r="AI143" s="626"/>
      <c r="AJ143" s="423">
        <f t="shared" si="87"/>
        <v>134</v>
      </c>
    </row>
    <row r="144" spans="1:36">
      <c r="A144" s="423">
        <f t="shared" si="88"/>
        <v>135</v>
      </c>
      <c r="B144" s="145" t="s">
        <v>515</v>
      </c>
      <c r="C144" s="145">
        <v>115</v>
      </c>
      <c r="D144" s="720" t="s">
        <v>516</v>
      </c>
      <c r="E144" s="627"/>
      <c r="F144" s="160"/>
      <c r="G144" s="98"/>
      <c r="H144" s="626"/>
      <c r="I144" s="627">
        <f>SUM($E144,F144:H144)</f>
        <v>0</v>
      </c>
      <c r="J144" s="627"/>
      <c r="K144" s="627">
        <v>614053000</v>
      </c>
      <c r="L144" s="237">
        <f>SUM(I144:K144)</f>
        <v>614053000</v>
      </c>
      <c r="M144" s="112"/>
      <c r="N144" s="39"/>
      <c r="O144" s="626"/>
      <c r="P144" s="627">
        <f>SUM($E144,M144:O144)</f>
        <v>0</v>
      </c>
      <c r="Q144" s="627"/>
      <c r="R144" s="627">
        <v>614053000</v>
      </c>
      <c r="S144" s="237">
        <f>SUM(P144:R144)</f>
        <v>614053000</v>
      </c>
      <c r="T144" s="112"/>
      <c r="U144" s="39"/>
      <c r="V144" s="626"/>
      <c r="W144" s="627">
        <f>SUM($E144,T144:V144)</f>
        <v>0</v>
      </c>
      <c r="X144" s="636"/>
      <c r="Y144" s="626"/>
      <c r="Z144" s="627">
        <v>614053000</v>
      </c>
      <c r="AA144" s="626">
        <f>SUM(W144:Z144)</f>
        <v>614053000</v>
      </c>
      <c r="AB144" s="112"/>
      <c r="AC144" s="39"/>
      <c r="AD144" s="626"/>
      <c r="AE144" s="627">
        <f>SUM($E144,AB144:AD144)</f>
        <v>0</v>
      </c>
      <c r="AF144" s="636"/>
      <c r="AG144" s="857"/>
      <c r="AH144" s="627">
        <v>614053000</v>
      </c>
      <c r="AI144" s="626">
        <f>SUM(AE144:AH144)</f>
        <v>614053000</v>
      </c>
      <c r="AJ144" s="423">
        <f t="shared" si="87"/>
        <v>135</v>
      </c>
    </row>
    <row r="145" spans="1:36">
      <c r="A145" s="423">
        <f t="shared" si="88"/>
        <v>136</v>
      </c>
      <c r="B145" s="145"/>
      <c r="C145" s="145"/>
      <c r="D145" s="637" t="s">
        <v>517</v>
      </c>
      <c r="E145" s="627"/>
      <c r="F145" s="160"/>
      <c r="G145" s="98"/>
      <c r="H145" s="626"/>
      <c r="I145" s="627">
        <f>SUM($E145,F145:H145)</f>
        <v>0</v>
      </c>
      <c r="J145" s="627"/>
      <c r="K145" s="627">
        <v>15352136</v>
      </c>
      <c r="L145" s="237">
        <f>SUM(I145:K145)</f>
        <v>15352136</v>
      </c>
      <c r="M145" s="112"/>
      <c r="N145" s="39"/>
      <c r="O145" s="626"/>
      <c r="P145" s="627">
        <f>SUM($E145,M145:O145)</f>
        <v>0</v>
      </c>
      <c r="Q145" s="627"/>
      <c r="R145" s="627">
        <v>15352136</v>
      </c>
      <c r="S145" s="237">
        <f>SUM(P145:R145)</f>
        <v>15352136</v>
      </c>
      <c r="T145" s="112"/>
      <c r="U145" s="39"/>
      <c r="V145" s="626"/>
      <c r="W145" s="627">
        <f>SUM($E145,T145:V145)</f>
        <v>0</v>
      </c>
      <c r="X145" s="636"/>
      <c r="Y145" s="626"/>
      <c r="Z145" s="627">
        <v>15352136</v>
      </c>
      <c r="AA145" s="626">
        <f>SUM(W145:Z145)</f>
        <v>15352136</v>
      </c>
      <c r="AB145" s="112"/>
      <c r="AC145" s="39"/>
      <c r="AD145" s="626"/>
      <c r="AE145" s="627">
        <f>SUM($E145,AB145:AD145)</f>
        <v>0</v>
      </c>
      <c r="AF145" s="636"/>
      <c r="AG145" s="857"/>
      <c r="AH145" s="627">
        <v>15352136</v>
      </c>
      <c r="AI145" s="626">
        <f>SUM(AE145:AH145)</f>
        <v>15352136</v>
      </c>
      <c r="AJ145" s="423">
        <f t="shared" si="87"/>
        <v>136</v>
      </c>
    </row>
    <row r="146" spans="1:36">
      <c r="A146" s="423">
        <f t="shared" si="88"/>
        <v>137</v>
      </c>
      <c r="B146" s="145"/>
      <c r="C146" s="145"/>
      <c r="D146" s="629"/>
      <c r="E146" s="627"/>
      <c r="F146" s="160"/>
      <c r="G146" s="98"/>
      <c r="H146" s="626"/>
      <c r="I146" s="627">
        <f>SUM($E146,F146:H146)</f>
        <v>0</v>
      </c>
      <c r="J146" s="627"/>
      <c r="K146" s="627"/>
      <c r="L146" s="237">
        <f>SUM(I146:K146)</f>
        <v>0</v>
      </c>
      <c r="M146" s="112"/>
      <c r="N146" s="39"/>
      <c r="O146" s="626"/>
      <c r="P146" s="627">
        <f>SUM($E146,M146:O146)</f>
        <v>0</v>
      </c>
      <c r="Q146" s="627"/>
      <c r="R146" s="627"/>
      <c r="S146" s="237">
        <f>SUM(P146:R146)</f>
        <v>0</v>
      </c>
      <c r="T146" s="112"/>
      <c r="U146" s="39"/>
      <c r="V146" s="626"/>
      <c r="W146" s="627">
        <f>SUM($E146,T146:V146)</f>
        <v>0</v>
      </c>
      <c r="X146" s="636"/>
      <c r="Y146" s="626"/>
      <c r="Z146" s="627"/>
      <c r="AA146" s="626">
        <f>SUM(W146:Z146)</f>
        <v>0</v>
      </c>
      <c r="AB146" s="112"/>
      <c r="AC146" s="39"/>
      <c r="AD146" s="626"/>
      <c r="AE146" s="627">
        <f>SUM($E146,AB146:AD146)</f>
        <v>0</v>
      </c>
      <c r="AF146" s="636"/>
      <c r="AG146" s="857"/>
      <c r="AH146" s="627"/>
      <c r="AI146" s="626">
        <f>SUM(AE146:AH146)</f>
        <v>0</v>
      </c>
      <c r="AJ146" s="423">
        <f t="shared" si="87"/>
        <v>137</v>
      </c>
    </row>
    <row r="147" spans="1:36">
      <c r="A147" s="423">
        <f t="shared" si="88"/>
        <v>138</v>
      </c>
      <c r="B147" s="145"/>
      <c r="C147" s="145"/>
      <c r="D147" s="237" t="s">
        <v>40</v>
      </c>
      <c r="E147" s="627"/>
      <c r="F147" s="166">
        <f t="shared" ref="F147:X147" si="91">SUBTOTAL(9,F145:F146)</f>
        <v>0</v>
      </c>
      <c r="G147" s="167">
        <f t="shared" si="91"/>
        <v>0</v>
      </c>
      <c r="H147" s="168">
        <f t="shared" si="91"/>
        <v>0</v>
      </c>
      <c r="I147" s="169">
        <f t="shared" si="91"/>
        <v>0</v>
      </c>
      <c r="J147" s="169">
        <f t="shared" si="91"/>
        <v>0</v>
      </c>
      <c r="K147" s="169">
        <f t="shared" si="91"/>
        <v>15352136</v>
      </c>
      <c r="L147" s="167">
        <f t="shared" si="91"/>
        <v>15352136</v>
      </c>
      <c r="M147" s="170">
        <f t="shared" si="91"/>
        <v>0</v>
      </c>
      <c r="N147" s="40">
        <f t="shared" si="91"/>
        <v>0</v>
      </c>
      <c r="O147" s="171">
        <f t="shared" si="91"/>
        <v>0</v>
      </c>
      <c r="P147" s="172">
        <f t="shared" si="91"/>
        <v>0</v>
      </c>
      <c r="Q147" s="172">
        <f t="shared" si="91"/>
        <v>0</v>
      </c>
      <c r="R147" s="172">
        <f t="shared" si="91"/>
        <v>15352136</v>
      </c>
      <c r="S147" s="40">
        <f t="shared" si="91"/>
        <v>15352136</v>
      </c>
      <c r="T147" s="170">
        <f t="shared" si="91"/>
        <v>0</v>
      </c>
      <c r="U147" s="40">
        <f t="shared" si="91"/>
        <v>0</v>
      </c>
      <c r="V147" s="171">
        <f t="shared" si="91"/>
        <v>0</v>
      </c>
      <c r="W147" s="172">
        <f t="shared" si="91"/>
        <v>0</v>
      </c>
      <c r="X147" s="170">
        <f t="shared" si="91"/>
        <v>0</v>
      </c>
      <c r="Y147" s="171"/>
      <c r="Z147" s="172">
        <f t="shared" ref="Z147:AF147" si="92">SUBTOTAL(9,Z145:Z146)</f>
        <v>15352136</v>
      </c>
      <c r="AA147" s="171">
        <f t="shared" si="92"/>
        <v>15352136</v>
      </c>
      <c r="AB147" s="170">
        <f t="shared" si="92"/>
        <v>0</v>
      </c>
      <c r="AC147" s="40">
        <f t="shared" si="92"/>
        <v>0</v>
      </c>
      <c r="AD147" s="171">
        <f t="shared" si="92"/>
        <v>0</v>
      </c>
      <c r="AE147" s="172">
        <f t="shared" si="92"/>
        <v>0</v>
      </c>
      <c r="AF147" s="170">
        <f t="shared" si="92"/>
        <v>0</v>
      </c>
      <c r="AG147" s="40"/>
      <c r="AH147" s="172">
        <f>SUBTOTAL(9,AH145:AH146)</f>
        <v>15352136</v>
      </c>
      <c r="AI147" s="171">
        <f>SUBTOTAL(9,AI145:AI146)</f>
        <v>15352136</v>
      </c>
      <c r="AJ147" s="423">
        <f t="shared" si="87"/>
        <v>138</v>
      </c>
    </row>
    <row r="148" spans="1:36" ht="15.6" thickBot="1">
      <c r="A148" s="423">
        <f t="shared" si="88"/>
        <v>139</v>
      </c>
      <c r="B148" s="750"/>
      <c r="C148" s="750"/>
      <c r="D148" s="749" t="s">
        <v>53</v>
      </c>
      <c r="E148" s="748"/>
      <c r="F148" s="672">
        <f>SUBTOTAL(9,$E144,F143:F147)</f>
        <v>0</v>
      </c>
      <c r="G148" s="673"/>
      <c r="H148" s="668"/>
      <c r="I148" s="752">
        <f>SUBTOTAL(9,I143:I147)</f>
        <v>0</v>
      </c>
      <c r="J148" s="752">
        <f>SUBTOTAL(9,J143:J147)</f>
        <v>0</v>
      </c>
      <c r="K148" s="752">
        <f>SUBTOTAL(9,K143:K147)</f>
        <v>629405136</v>
      </c>
      <c r="L148" s="751">
        <f>SUBTOTAL(9,L143:L147)</f>
        <v>629405136</v>
      </c>
      <c r="M148" s="672">
        <f>SUBTOTAL(9,$E144,M143:M147)</f>
        <v>0</v>
      </c>
      <c r="N148" s="673"/>
      <c r="O148" s="668"/>
      <c r="P148" s="470">
        <f>SUBTOTAL(9,P143:P147)</f>
        <v>0</v>
      </c>
      <c r="Q148" s="470">
        <f>SUBTOTAL(9,Q143:Q147)</f>
        <v>0</v>
      </c>
      <c r="R148" s="470">
        <f>SUBTOTAL(9,R143:R147)</f>
        <v>629405136</v>
      </c>
      <c r="S148" s="715">
        <f>SUBTOTAL(9,S143:S147)</f>
        <v>629405136</v>
      </c>
      <c r="T148" s="672">
        <f>SUBTOTAL(9,$E144,T143:T147)</f>
        <v>0</v>
      </c>
      <c r="U148" s="673"/>
      <c r="V148" s="668"/>
      <c r="W148" s="470">
        <f>SUBTOTAL(9,W143:W147)</f>
        <v>0</v>
      </c>
      <c r="X148" s="510">
        <f>SUBTOTAL(9,X143:X147)</f>
        <v>0</v>
      </c>
      <c r="Y148" s="714"/>
      <c r="Z148" s="470">
        <f>SUBTOTAL(9,Z143:Z147)</f>
        <v>629405136</v>
      </c>
      <c r="AA148" s="714">
        <f>SUBTOTAL(9,AA143:AA147)</f>
        <v>629405136</v>
      </c>
      <c r="AB148" s="672">
        <f>SUBTOTAL(9,$E144,AB143:AB147)</f>
        <v>0</v>
      </c>
      <c r="AC148" s="673"/>
      <c r="AD148" s="668"/>
      <c r="AE148" s="470">
        <f>SUBTOTAL(9,AE143:AE147)</f>
        <v>0</v>
      </c>
      <c r="AF148" s="510">
        <f>SUBTOTAL(9,AF143:AF147)</f>
        <v>0</v>
      </c>
      <c r="AG148" s="868"/>
      <c r="AH148" s="470">
        <f>SUBTOTAL(9,AH143:AH147)</f>
        <v>629405136</v>
      </c>
      <c r="AI148" s="714">
        <f>SUBTOTAL(9,AI143:AI147)</f>
        <v>629405136</v>
      </c>
      <c r="AJ148" s="423">
        <f t="shared" si="87"/>
        <v>139</v>
      </c>
    </row>
    <row r="149" spans="1:36" ht="15.6" thickTop="1">
      <c r="A149" s="423">
        <f t="shared" si="88"/>
        <v>140</v>
      </c>
      <c r="B149" s="145"/>
      <c r="C149" s="145"/>
      <c r="D149" s="237"/>
      <c r="E149" s="627"/>
      <c r="F149" s="636"/>
      <c r="G149" s="237"/>
      <c r="H149" s="626"/>
      <c r="I149" s="263"/>
      <c r="J149" s="263"/>
      <c r="K149" s="263"/>
      <c r="L149" s="39"/>
      <c r="M149" s="636"/>
      <c r="N149" s="237"/>
      <c r="O149" s="626"/>
      <c r="P149" s="263"/>
      <c r="Q149" s="263"/>
      <c r="R149" s="263"/>
      <c r="S149" s="39"/>
      <c r="T149" s="636"/>
      <c r="U149" s="237"/>
      <c r="V149" s="626"/>
      <c r="W149" s="263"/>
      <c r="X149" s="112"/>
      <c r="Y149" s="469"/>
      <c r="Z149" s="263"/>
      <c r="AA149" s="469"/>
      <c r="AB149" s="636"/>
      <c r="AC149" s="237"/>
      <c r="AD149" s="626"/>
      <c r="AE149" s="263"/>
      <c r="AF149" s="112"/>
      <c r="AG149" s="39"/>
      <c r="AH149" s="263"/>
      <c r="AI149" s="469"/>
      <c r="AJ149" s="423">
        <f t="shared" si="87"/>
        <v>140</v>
      </c>
    </row>
    <row r="150" spans="1:36">
      <c r="A150" s="423">
        <f t="shared" si="88"/>
        <v>141</v>
      </c>
      <c r="B150" s="145"/>
      <c r="C150" s="145"/>
      <c r="D150" s="237" t="s">
        <v>415</v>
      </c>
      <c r="E150" s="627"/>
      <c r="F150" s="132"/>
      <c r="G150" s="141"/>
      <c r="H150" s="372"/>
      <c r="I150" s="156"/>
      <c r="J150" s="156"/>
      <c r="K150" s="156"/>
      <c r="L150" s="98"/>
      <c r="M150" s="133"/>
      <c r="N150" s="237"/>
      <c r="O150" s="626"/>
      <c r="P150" s="263">
        <f>SUM(M150:O150)</f>
        <v>0</v>
      </c>
      <c r="Q150" s="263"/>
      <c r="R150" s="263"/>
      <c r="S150" s="39">
        <f>SUM(P150:R150)</f>
        <v>0</v>
      </c>
      <c r="T150" s="133"/>
      <c r="U150" s="237"/>
      <c r="V150" s="626"/>
      <c r="W150" s="263">
        <f>SUM($E150,T150:V150)</f>
        <v>0</v>
      </c>
      <c r="X150" s="112"/>
      <c r="Y150" s="469"/>
      <c r="Z150" s="263"/>
      <c r="AA150" s="469">
        <f>SUM(W150:Z150)</f>
        <v>0</v>
      </c>
      <c r="AB150" s="133"/>
      <c r="AC150" s="237"/>
      <c r="AD150" s="626"/>
      <c r="AE150" s="263">
        <f>SUM($E150,AB150:AD150)</f>
        <v>0</v>
      </c>
      <c r="AF150" s="112"/>
      <c r="AG150" s="39"/>
      <c r="AH150" s="263"/>
      <c r="AI150" s="469">
        <f>SUM(AE150:AH150)</f>
        <v>0</v>
      </c>
      <c r="AJ150" s="423">
        <f t="shared" si="87"/>
        <v>141</v>
      </c>
    </row>
    <row r="151" spans="1:36">
      <c r="A151" s="423">
        <f t="shared" si="88"/>
        <v>142</v>
      </c>
      <c r="B151" s="145"/>
      <c r="C151" s="145"/>
      <c r="D151" s="637" t="s">
        <v>511</v>
      </c>
      <c r="E151" s="627"/>
      <c r="F151" s="132"/>
      <c r="G151" s="98"/>
      <c r="H151" s="372"/>
      <c r="I151" s="156">
        <f>SUM(F151:H151)</f>
        <v>0</v>
      </c>
      <c r="J151" s="156"/>
      <c r="K151" s="156"/>
      <c r="L151" s="98">
        <f>SUM(I151:K151)</f>
        <v>0</v>
      </c>
      <c r="M151" s="133"/>
      <c r="N151" s="39">
        <v>10000000</v>
      </c>
      <c r="O151" s="626"/>
      <c r="P151" s="263">
        <f>SUM(M151:O151)</f>
        <v>10000000</v>
      </c>
      <c r="Q151" s="263"/>
      <c r="R151" s="263"/>
      <c r="S151" s="39">
        <f>SUM(P151:R151)</f>
        <v>10000000</v>
      </c>
      <c r="T151" s="133"/>
      <c r="U151" s="39">
        <v>10000000</v>
      </c>
      <c r="V151" s="626"/>
      <c r="W151" s="263">
        <f>SUM($E151,T151:V151)</f>
        <v>10000000</v>
      </c>
      <c r="X151" s="112"/>
      <c r="Y151" s="469"/>
      <c r="Z151" s="263"/>
      <c r="AA151" s="469">
        <f>SUM(W151:Z151)</f>
        <v>10000000</v>
      </c>
      <c r="AB151" s="133"/>
      <c r="AC151" s="39"/>
      <c r="AD151" s="626"/>
      <c r="AE151" s="263">
        <f>SUM($E151,AB151:AD151)</f>
        <v>0</v>
      </c>
      <c r="AF151" s="112"/>
      <c r="AG151" s="39"/>
      <c r="AH151" s="263"/>
      <c r="AI151" s="469">
        <f>SUM(AE151:AH151)</f>
        <v>0</v>
      </c>
      <c r="AJ151" s="423">
        <f t="shared" si="87"/>
        <v>142</v>
      </c>
    </row>
    <row r="152" spans="1:36">
      <c r="A152" s="423">
        <f t="shared" si="88"/>
        <v>143</v>
      </c>
      <c r="B152" s="145"/>
      <c r="C152" s="145"/>
      <c r="D152" s="637" t="s">
        <v>512</v>
      </c>
      <c r="E152" s="627"/>
      <c r="F152" s="132"/>
      <c r="G152" s="98"/>
      <c r="H152" s="372"/>
      <c r="I152" s="156"/>
      <c r="J152" s="156"/>
      <c r="K152" s="156"/>
      <c r="L152" s="98"/>
      <c r="M152" s="133"/>
      <c r="N152" s="39">
        <v>50000000</v>
      </c>
      <c r="O152" s="626"/>
      <c r="P152" s="263">
        <f>SUM(M152:O152)</f>
        <v>50000000</v>
      </c>
      <c r="Q152" s="263"/>
      <c r="R152" s="263"/>
      <c r="S152" s="39">
        <f>SUM(P152:R152)</f>
        <v>50000000</v>
      </c>
      <c r="T152" s="133"/>
      <c r="U152" s="39">
        <v>50000000</v>
      </c>
      <c r="V152" s="626"/>
      <c r="W152" s="263">
        <f>SUM($E152,T152:V152)</f>
        <v>50000000</v>
      </c>
      <c r="X152" s="112"/>
      <c r="Y152" s="469"/>
      <c r="Z152" s="263"/>
      <c r="AA152" s="469">
        <f>SUM(W152:Z152)</f>
        <v>50000000</v>
      </c>
      <c r="AB152" s="133"/>
      <c r="AC152" s="39"/>
      <c r="AD152" s="626"/>
      <c r="AE152" s="263">
        <f>SUM($E152,AB152:AD152)</f>
        <v>0</v>
      </c>
      <c r="AF152" s="112"/>
      <c r="AG152" s="39"/>
      <c r="AH152" s="263"/>
      <c r="AI152" s="469">
        <f>SUM(AE152:AH152)</f>
        <v>0</v>
      </c>
      <c r="AJ152" s="423">
        <f t="shared" si="87"/>
        <v>143</v>
      </c>
    </row>
    <row r="153" spans="1:36">
      <c r="A153" s="423">
        <f t="shared" si="88"/>
        <v>144</v>
      </c>
      <c r="B153" s="145"/>
      <c r="C153" s="145"/>
      <c r="D153" s="637" t="s">
        <v>513</v>
      </c>
      <c r="E153" s="627"/>
      <c r="F153" s="132"/>
      <c r="G153" s="98"/>
      <c r="H153" s="372"/>
      <c r="I153" s="156"/>
      <c r="J153" s="156"/>
      <c r="K153" s="156"/>
      <c r="L153" s="98"/>
      <c r="M153" s="133">
        <v>120000000</v>
      </c>
      <c r="N153" s="39"/>
      <c r="O153" s="626"/>
      <c r="P153" s="263">
        <f>SUM(M153:O153)</f>
        <v>120000000</v>
      </c>
      <c r="Q153" s="263"/>
      <c r="R153" s="263"/>
      <c r="S153" s="39">
        <f>SUM(P153:R153)</f>
        <v>120000000</v>
      </c>
      <c r="T153" s="133">
        <v>120000000</v>
      </c>
      <c r="U153" s="39"/>
      <c r="V153" s="626"/>
      <c r="W153" s="263">
        <f>SUM($E153,T153:V153)</f>
        <v>120000000</v>
      </c>
      <c r="X153" s="112"/>
      <c r="Y153" s="469"/>
      <c r="Z153" s="263"/>
      <c r="AA153" s="469">
        <f>SUM(W153:Z153)</f>
        <v>120000000</v>
      </c>
      <c r="AB153" s="133"/>
      <c r="AC153" s="39"/>
      <c r="AD153" s="626"/>
      <c r="AE153" s="263">
        <f>SUM($E153,AB153:AD153)</f>
        <v>0</v>
      </c>
      <c r="AF153" s="112"/>
      <c r="AG153" s="39"/>
      <c r="AH153" s="263"/>
      <c r="AI153" s="469">
        <f>SUM(AE153:AH153)</f>
        <v>0</v>
      </c>
      <c r="AJ153" s="423">
        <f t="shared" si="87"/>
        <v>144</v>
      </c>
    </row>
    <row r="154" spans="1:36">
      <c r="A154" s="423">
        <f t="shared" si="88"/>
        <v>145</v>
      </c>
      <c r="B154" s="145"/>
      <c r="C154" s="145"/>
      <c r="D154" s="637" t="s">
        <v>987</v>
      </c>
      <c r="E154" s="627"/>
      <c r="F154" s="132"/>
      <c r="G154" s="98"/>
      <c r="H154" s="372"/>
      <c r="I154" s="156"/>
      <c r="J154" s="156"/>
      <c r="K154" s="156"/>
      <c r="L154" s="98"/>
      <c r="M154" s="133"/>
      <c r="N154" s="39"/>
      <c r="O154" s="626"/>
      <c r="P154" s="263"/>
      <c r="Q154" s="263"/>
      <c r="R154" s="263"/>
      <c r="S154" s="39"/>
      <c r="T154" s="133"/>
      <c r="U154" s="39"/>
      <c r="V154" s="626"/>
      <c r="W154" s="263"/>
      <c r="X154" s="112"/>
      <c r="Y154" s="469"/>
      <c r="Z154" s="263"/>
      <c r="AA154" s="469"/>
      <c r="AB154" s="133"/>
      <c r="AC154" s="39"/>
      <c r="AD154" s="626"/>
      <c r="AE154" s="263"/>
      <c r="AF154" s="112"/>
      <c r="AG154" s="39">
        <v>20000000</v>
      </c>
      <c r="AH154" s="263"/>
      <c r="AI154" s="469"/>
      <c r="AJ154" s="423"/>
    </row>
    <row r="155" spans="1:36">
      <c r="A155" s="423">
        <f t="shared" si="88"/>
        <v>146</v>
      </c>
      <c r="B155" s="145"/>
      <c r="C155" s="145"/>
      <c r="D155" s="637" t="s">
        <v>988</v>
      </c>
      <c r="E155" s="627"/>
      <c r="F155" s="132"/>
      <c r="G155" s="98"/>
      <c r="H155" s="372"/>
      <c r="I155" s="156"/>
      <c r="J155" s="156"/>
      <c r="K155" s="156"/>
      <c r="L155" s="98"/>
      <c r="M155" s="133"/>
      <c r="N155" s="39"/>
      <c r="O155" s="626"/>
      <c r="P155" s="263"/>
      <c r="Q155" s="263"/>
      <c r="R155" s="263"/>
      <c r="S155" s="39"/>
      <c r="T155" s="133"/>
      <c r="U155" s="39"/>
      <c r="V155" s="626"/>
      <c r="W155" s="263"/>
      <c r="X155" s="112"/>
      <c r="Y155" s="469"/>
      <c r="Z155" s="263"/>
      <c r="AA155" s="469"/>
      <c r="AB155" s="133"/>
      <c r="AC155" s="39"/>
      <c r="AD155" s="626"/>
      <c r="AE155" s="263"/>
      <c r="AF155" s="112"/>
      <c r="AG155" s="39">
        <v>20000000</v>
      </c>
      <c r="AH155" s="263"/>
      <c r="AI155" s="469"/>
      <c r="AJ155" s="423"/>
    </row>
    <row r="156" spans="1:36">
      <c r="A156" s="423">
        <f t="shared" si="88"/>
        <v>147</v>
      </c>
      <c r="B156" s="145"/>
      <c r="C156" s="145"/>
      <c r="D156" s="637" t="s">
        <v>989</v>
      </c>
      <c r="E156" s="627"/>
      <c r="F156" s="132"/>
      <c r="G156" s="98"/>
      <c r="H156" s="372"/>
      <c r="I156" s="156"/>
      <c r="J156" s="156"/>
      <c r="K156" s="156"/>
      <c r="L156" s="98"/>
      <c r="M156" s="133"/>
      <c r="N156" s="39"/>
      <c r="O156" s="626"/>
      <c r="P156" s="263"/>
      <c r="Q156" s="263"/>
      <c r="R156" s="263"/>
      <c r="S156" s="39"/>
      <c r="T156" s="133"/>
      <c r="U156" s="39"/>
      <c r="V156" s="626"/>
      <c r="W156" s="263"/>
      <c r="X156" s="112"/>
      <c r="Y156" s="469"/>
      <c r="Z156" s="263"/>
      <c r="AA156" s="469"/>
      <c r="AB156" s="133"/>
      <c r="AC156" s="39"/>
      <c r="AD156" s="626"/>
      <c r="AE156" s="263"/>
      <c r="AF156" s="112"/>
      <c r="AG156" s="39">
        <v>115000000</v>
      </c>
      <c r="AH156" s="263"/>
      <c r="AI156" s="469"/>
      <c r="AJ156" s="423"/>
    </row>
    <row r="157" spans="1:36">
      <c r="A157" s="423">
        <f t="shared" si="88"/>
        <v>148</v>
      </c>
      <c r="B157" s="145"/>
      <c r="C157" s="145"/>
      <c r="D157" s="637"/>
      <c r="E157" s="627"/>
      <c r="F157" s="636"/>
      <c r="G157" s="237"/>
      <c r="H157" s="626"/>
      <c r="I157" s="263">
        <f>SUM(F157:H157)</f>
        <v>0</v>
      </c>
      <c r="J157" s="263"/>
      <c r="K157" s="263"/>
      <c r="L157" s="39">
        <f>SUM(I157:K157)</f>
        <v>0</v>
      </c>
      <c r="M157" s="636"/>
      <c r="N157" s="237"/>
      <c r="O157" s="626"/>
      <c r="P157" s="263">
        <f>SUM(M157:O157)</f>
        <v>0</v>
      </c>
      <c r="Q157" s="263"/>
      <c r="R157" s="263"/>
      <c r="S157" s="39">
        <f>SUM(P157:R157)</f>
        <v>0</v>
      </c>
      <c r="T157" s="636"/>
      <c r="U157" s="237"/>
      <c r="V157" s="626"/>
      <c r="W157" s="263">
        <f>SUM($E157,T157:V157)</f>
        <v>0</v>
      </c>
      <c r="X157" s="112"/>
      <c r="Y157" s="469"/>
      <c r="Z157" s="263"/>
      <c r="AA157" s="469">
        <f>SUM(W157:Z157)</f>
        <v>0</v>
      </c>
      <c r="AB157" s="636"/>
      <c r="AC157" s="237"/>
      <c r="AD157" s="626"/>
      <c r="AE157" s="263">
        <f>SUM($E157,AB157:AD157)</f>
        <v>0</v>
      </c>
      <c r="AF157" s="112"/>
      <c r="AG157" s="39"/>
      <c r="AH157" s="263"/>
      <c r="AI157" s="469">
        <f>SUM(AE157:AH157)</f>
        <v>0</v>
      </c>
      <c r="AJ157" s="423">
        <f t="shared" ref="AJ157:AJ220" si="93">A157</f>
        <v>148</v>
      </c>
    </row>
    <row r="158" spans="1:36">
      <c r="A158" s="423">
        <f t="shared" si="88"/>
        <v>149</v>
      </c>
      <c r="B158" s="145"/>
      <c r="C158" s="145"/>
      <c r="D158" s="237" t="s">
        <v>40</v>
      </c>
      <c r="E158" s="627"/>
      <c r="F158" s="170">
        <f>SUBTOTAL(9,F157:F157)</f>
        <v>0</v>
      </c>
      <c r="G158" s="678"/>
      <c r="H158" s="675"/>
      <c r="I158" s="676">
        <f>SUBTOTAL(9,I157:I157)</f>
        <v>0</v>
      </c>
      <c r="J158" s="172"/>
      <c r="K158" s="172"/>
      <c r="L158" s="678">
        <f>SUBTOTAL(9,L157:L157)</f>
        <v>0</v>
      </c>
      <c r="M158" s="170">
        <f>SUBTOTAL(9,M157:M157)</f>
        <v>0</v>
      </c>
      <c r="N158" s="678"/>
      <c r="O158" s="675"/>
      <c r="P158" s="676">
        <f>SUBTOTAL(9,P157:P157)</f>
        <v>0</v>
      </c>
      <c r="Q158" s="172"/>
      <c r="R158" s="172"/>
      <c r="S158" s="678">
        <f>SUBTOTAL(9,S157:S157)</f>
        <v>0</v>
      </c>
      <c r="T158" s="170">
        <f>SUBTOTAL(9,T157:T157)</f>
        <v>0</v>
      </c>
      <c r="U158" s="678"/>
      <c r="V158" s="675"/>
      <c r="W158" s="676">
        <f>SUBTOTAL(9,W151:W157)</f>
        <v>180000000</v>
      </c>
      <c r="X158" s="170"/>
      <c r="Y158" s="171"/>
      <c r="Z158" s="172"/>
      <c r="AA158" s="675">
        <f>SUBTOTAL(9,AA150:AA157)</f>
        <v>180000000</v>
      </c>
      <c r="AB158" s="170">
        <f>SUBTOTAL(9,AB157:AB157)</f>
        <v>0</v>
      </c>
      <c r="AC158" s="678"/>
      <c r="AD158" s="675"/>
      <c r="AE158" s="676">
        <f>SUBTOTAL(9,AE151:AE157)</f>
        <v>0</v>
      </c>
      <c r="AF158" s="170"/>
      <c r="AG158" s="40">
        <f>SUBTOTAL(9,AG151:AG157)</f>
        <v>155000000</v>
      </c>
      <c r="AH158" s="172"/>
      <c r="AI158" s="675">
        <f>SUBTOTAL(9,AI150:AI157)</f>
        <v>0</v>
      </c>
      <c r="AJ158" s="423">
        <f t="shared" si="93"/>
        <v>149</v>
      </c>
    </row>
    <row r="159" spans="1:36" ht="15.6" thickBot="1">
      <c r="A159" s="423">
        <f t="shared" si="88"/>
        <v>150</v>
      </c>
      <c r="B159" s="750"/>
      <c r="C159" s="750"/>
      <c r="D159" s="749" t="s">
        <v>53</v>
      </c>
      <c r="E159" s="748"/>
      <c r="F159" s="672">
        <f>SUBTOTAL(9,F149:F158,$E150)</f>
        <v>0</v>
      </c>
      <c r="G159" s="673"/>
      <c r="H159" s="668"/>
      <c r="I159" s="470">
        <f>SUBTOTAL(9,I149:I158)</f>
        <v>0</v>
      </c>
      <c r="J159" s="470"/>
      <c r="K159" s="470"/>
      <c r="L159" s="715">
        <f>SUBTOTAL(9,L149:L158)</f>
        <v>0</v>
      </c>
      <c r="M159" s="672">
        <f>SUBTOTAL(9,M149:M158,$E150)</f>
        <v>120000000</v>
      </c>
      <c r="N159" s="673"/>
      <c r="O159" s="668"/>
      <c r="P159" s="470">
        <f>SUBTOTAL(9,P149:P158)</f>
        <v>180000000</v>
      </c>
      <c r="Q159" s="470"/>
      <c r="R159" s="470"/>
      <c r="S159" s="715">
        <f>SUBTOTAL(9,S149:S158)</f>
        <v>180000000</v>
      </c>
      <c r="T159" s="672">
        <f>SUBTOTAL(9,T149:T158,$E150)</f>
        <v>120000000</v>
      </c>
      <c r="U159" s="673"/>
      <c r="V159" s="668"/>
      <c r="W159" s="470">
        <f>SUBTOTAL(9,W149:W158)</f>
        <v>180000000</v>
      </c>
      <c r="X159" s="510"/>
      <c r="Y159" s="714"/>
      <c r="Z159" s="470"/>
      <c r="AA159" s="539">
        <f>SUBTOTAL(9,AA149:AA158)</f>
        <v>180000000</v>
      </c>
      <c r="AB159" s="672">
        <f>SUBTOTAL(9,AB149:AB158,$E150)</f>
        <v>0</v>
      </c>
      <c r="AC159" s="673"/>
      <c r="AD159" s="668"/>
      <c r="AE159" s="470">
        <f>SUBTOTAL(9,AE149:AE158)</f>
        <v>0</v>
      </c>
      <c r="AF159" s="510"/>
      <c r="AG159" s="868">
        <f>SUBTOTAL(9,AG149:AG158)</f>
        <v>155000000</v>
      </c>
      <c r="AH159" s="470"/>
      <c r="AI159" s="539">
        <f>SUBTOTAL(9,AI149:AI158)</f>
        <v>0</v>
      </c>
      <c r="AJ159" s="423">
        <f t="shared" si="93"/>
        <v>150</v>
      </c>
    </row>
    <row r="160" spans="1:36" ht="15.6" thickTop="1">
      <c r="A160" s="423">
        <f t="shared" si="88"/>
        <v>151</v>
      </c>
      <c r="B160" s="145"/>
      <c r="C160" s="145"/>
      <c r="D160" s="237"/>
      <c r="E160" s="744"/>
      <c r="F160" s="479"/>
      <c r="G160" s="43"/>
      <c r="H160" s="745"/>
      <c r="I160" s="744"/>
      <c r="J160" s="744"/>
      <c r="K160" s="744"/>
      <c r="L160" s="747"/>
      <c r="M160" s="479"/>
      <c r="N160" s="43"/>
      <c r="O160" s="745"/>
      <c r="P160" s="744"/>
      <c r="Q160" s="744"/>
      <c r="R160" s="744"/>
      <c r="S160" s="747"/>
      <c r="T160" s="479"/>
      <c r="U160" s="43"/>
      <c r="V160" s="745"/>
      <c r="W160" s="744"/>
      <c r="X160" s="746"/>
      <c r="Y160" s="745"/>
      <c r="Z160" s="744"/>
      <c r="AA160" s="743"/>
      <c r="AB160" s="479"/>
      <c r="AC160" s="43"/>
      <c r="AD160" s="745"/>
      <c r="AE160" s="744"/>
      <c r="AF160" s="746"/>
      <c r="AG160" s="869"/>
      <c r="AH160" s="744"/>
      <c r="AI160" s="743"/>
      <c r="AJ160" s="423">
        <f t="shared" si="93"/>
        <v>151</v>
      </c>
    </row>
    <row r="161" spans="1:36" ht="15.6" thickBot="1">
      <c r="A161" s="423">
        <f t="shared" si="88"/>
        <v>152</v>
      </c>
      <c r="B161" s="145"/>
      <c r="C161" s="145"/>
      <c r="D161" s="237" t="s">
        <v>54</v>
      </c>
      <c r="E161" s="742">
        <f t="shared" ref="E161:V161" si="94">SUBTOTAL(9,E91:E160)</f>
        <v>628893602</v>
      </c>
      <c r="F161" s="740">
        <f t="shared" si="94"/>
        <v>161862446</v>
      </c>
      <c r="G161" s="739">
        <f t="shared" si="94"/>
        <v>250000000</v>
      </c>
      <c r="H161" s="738">
        <f t="shared" si="94"/>
        <v>0</v>
      </c>
      <c r="I161" s="735">
        <f t="shared" si="94"/>
        <v>1040756048</v>
      </c>
      <c r="J161" s="735">
        <f t="shared" si="94"/>
        <v>0</v>
      </c>
      <c r="K161" s="735">
        <f t="shared" si="94"/>
        <v>629405136</v>
      </c>
      <c r="L161" s="741">
        <f t="shared" si="94"/>
        <v>1670161184</v>
      </c>
      <c r="M161" s="740">
        <f t="shared" si="94"/>
        <v>271750420</v>
      </c>
      <c r="N161" s="739">
        <f t="shared" si="94"/>
        <v>188000000</v>
      </c>
      <c r="O161" s="738">
        <f t="shared" si="94"/>
        <v>0</v>
      </c>
      <c r="P161" s="735">
        <f t="shared" si="94"/>
        <v>1088644022</v>
      </c>
      <c r="Q161" s="735">
        <f t="shared" si="94"/>
        <v>0</v>
      </c>
      <c r="R161" s="735">
        <f t="shared" si="94"/>
        <v>629405136</v>
      </c>
      <c r="S161" s="741">
        <f t="shared" si="94"/>
        <v>1718049158</v>
      </c>
      <c r="T161" s="740">
        <f t="shared" si="94"/>
        <v>271750420</v>
      </c>
      <c r="U161" s="739">
        <f t="shared" si="94"/>
        <v>188000000</v>
      </c>
      <c r="V161" s="738">
        <f t="shared" si="94"/>
        <v>0</v>
      </c>
      <c r="W161" s="735">
        <f>SUBTOTAL(9,W93:W160)</f>
        <v>1088644022</v>
      </c>
      <c r="X161" s="737">
        <f>SUBTOTAL(9,X93:X160)</f>
        <v>0</v>
      </c>
      <c r="Y161" s="736"/>
      <c r="Z161" s="735">
        <f>SUBTOTAL(9,Z93:Z160)</f>
        <v>629405136</v>
      </c>
      <c r="AA161" s="687">
        <f>SUBTOTAL(9,AA93:AA160)</f>
        <v>1718049158</v>
      </c>
      <c r="AB161" s="740">
        <f>SUBTOTAL(9,AB91:AB160)</f>
        <v>25298774</v>
      </c>
      <c r="AC161" s="739">
        <f>SUBTOTAL(9,AC91:AC160)</f>
        <v>20000000</v>
      </c>
      <c r="AD161" s="738">
        <f>SUBTOTAL(9,AD91:AD160)</f>
        <v>0</v>
      </c>
      <c r="AE161" s="735">
        <f>SUBTOTAL(9,AE93:AE160)</f>
        <v>674192376</v>
      </c>
      <c r="AF161" s="737">
        <f>SUBTOTAL(9,AF93:AF160)</f>
        <v>0</v>
      </c>
      <c r="AG161" s="741"/>
      <c r="AH161" s="735">
        <f>SUBTOTAL(9,AH93:AH160)</f>
        <v>629405136</v>
      </c>
      <c r="AI161" s="687">
        <f>SUBTOTAL(9,AI93:AI160)</f>
        <v>1303597512</v>
      </c>
      <c r="AJ161" s="423">
        <f t="shared" si="93"/>
        <v>152</v>
      </c>
    </row>
    <row r="162" spans="1:36" ht="16.2" thickTop="1" thickBot="1">
      <c r="A162" s="423">
        <f t="shared" si="88"/>
        <v>153</v>
      </c>
      <c r="B162" s="145"/>
      <c r="C162" s="145"/>
      <c r="D162" s="237"/>
      <c r="E162" s="655"/>
      <c r="F162" s="425"/>
      <c r="G162" s="26"/>
      <c r="H162" s="682"/>
      <c r="I162" s="655"/>
      <c r="J162" s="655"/>
      <c r="K162" s="655"/>
      <c r="L162" s="654"/>
      <c r="M162" s="425"/>
      <c r="N162" s="26"/>
      <c r="O162" s="682"/>
      <c r="P162" s="655"/>
      <c r="Q162" s="655"/>
      <c r="R162" s="655"/>
      <c r="S162" s="654"/>
      <c r="T162" s="425"/>
      <c r="U162" s="26"/>
      <c r="V162" s="682"/>
      <c r="W162" s="655"/>
      <c r="X162" s="683"/>
      <c r="Y162" s="682"/>
      <c r="Z162" s="655"/>
      <c r="AA162" s="682"/>
      <c r="AB162" s="425"/>
      <c r="AC162" s="26"/>
      <c r="AD162" s="682"/>
      <c r="AE162" s="655"/>
      <c r="AF162" s="683"/>
      <c r="AG162" s="862"/>
      <c r="AH162" s="655"/>
      <c r="AI162" s="682"/>
      <c r="AJ162" s="423">
        <f t="shared" si="93"/>
        <v>153</v>
      </c>
    </row>
    <row r="163" spans="1:36" ht="16.2" thickTop="1">
      <c r="A163" s="423">
        <f t="shared" si="88"/>
        <v>154</v>
      </c>
      <c r="B163" s="734" t="s">
        <v>55</v>
      </c>
      <c r="C163" s="733"/>
      <c r="D163" s="732"/>
      <c r="E163" s="729"/>
      <c r="F163" s="483"/>
      <c r="G163" s="48"/>
      <c r="H163" s="722"/>
      <c r="I163" s="729"/>
      <c r="J163" s="729"/>
      <c r="K163" s="729"/>
      <c r="L163" s="732"/>
      <c r="M163" s="483"/>
      <c r="N163" s="48"/>
      <c r="O163" s="722"/>
      <c r="P163" s="729"/>
      <c r="Q163" s="729"/>
      <c r="R163" s="729"/>
      <c r="S163" s="732"/>
      <c r="T163" s="483"/>
      <c r="U163" s="48"/>
      <c r="V163" s="722"/>
      <c r="W163" s="729"/>
      <c r="X163" s="731"/>
      <c r="Y163" s="730"/>
      <c r="Z163" s="729"/>
      <c r="AA163" s="729"/>
      <c r="AB163" s="483"/>
      <c r="AC163" s="48"/>
      <c r="AD163" s="722"/>
      <c r="AE163" s="729"/>
      <c r="AF163" s="731"/>
      <c r="AG163" s="732"/>
      <c r="AH163" s="729"/>
      <c r="AI163" s="729"/>
      <c r="AJ163" s="423">
        <f t="shared" si="93"/>
        <v>154</v>
      </c>
    </row>
    <row r="164" spans="1:36" ht="15.6" thickBot="1">
      <c r="A164" s="423">
        <f t="shared" si="88"/>
        <v>155</v>
      </c>
      <c r="B164" s="728" t="s">
        <v>56</v>
      </c>
      <c r="C164" s="728" t="s">
        <v>57</v>
      </c>
      <c r="D164" s="727" t="s">
        <v>58</v>
      </c>
      <c r="E164" s="723"/>
      <c r="F164" s="485"/>
      <c r="G164" s="51"/>
      <c r="H164" s="726"/>
      <c r="I164" s="723"/>
      <c r="J164" s="723"/>
      <c r="K164" s="723"/>
      <c r="L164" s="727"/>
      <c r="M164" s="485"/>
      <c r="N164" s="51"/>
      <c r="O164" s="726"/>
      <c r="P164" s="723"/>
      <c r="Q164" s="723"/>
      <c r="R164" s="723"/>
      <c r="S164" s="727"/>
      <c r="T164" s="485"/>
      <c r="U164" s="51"/>
      <c r="V164" s="726"/>
      <c r="W164" s="723"/>
      <c r="X164" s="725"/>
      <c r="Y164" s="724"/>
      <c r="Z164" s="723"/>
      <c r="AA164" s="723"/>
      <c r="AB164" s="485"/>
      <c r="AC164" s="51"/>
      <c r="AD164" s="726"/>
      <c r="AE164" s="723"/>
      <c r="AF164" s="725"/>
      <c r="AG164" s="727"/>
      <c r="AH164" s="723"/>
      <c r="AI164" s="723"/>
      <c r="AJ164" s="423">
        <f t="shared" si="93"/>
        <v>155</v>
      </c>
    </row>
    <row r="165" spans="1:36" ht="15.6" thickTop="1">
      <c r="A165" s="423">
        <f t="shared" si="88"/>
        <v>156</v>
      </c>
      <c r="B165" s="145"/>
      <c r="C165" s="145"/>
      <c r="D165" s="654"/>
      <c r="E165" s="655"/>
      <c r="F165" s="487"/>
      <c r="G165" s="18"/>
      <c r="H165" s="722"/>
      <c r="I165" s="655">
        <f>SUM($E165,F165:H165)</f>
        <v>0</v>
      </c>
      <c r="J165" s="655"/>
      <c r="K165" s="655"/>
      <c r="L165" s="654">
        <f>SUM(I165:K165)</f>
        <v>0</v>
      </c>
      <c r="M165" s="487"/>
      <c r="N165" s="18"/>
      <c r="O165" s="722"/>
      <c r="P165" s="655">
        <f t="shared" ref="P165:P182" si="95">SUM($E165,M165:O165)</f>
        <v>0</v>
      </c>
      <c r="Q165" s="655"/>
      <c r="R165" s="655"/>
      <c r="S165" s="654">
        <f t="shared" ref="S165:S182" si="96">SUM(P165:R165)</f>
        <v>0</v>
      </c>
      <c r="T165" s="487"/>
      <c r="U165" s="18"/>
      <c r="V165" s="722"/>
      <c r="W165" s="655">
        <f t="shared" ref="W165:W196" si="97">SUM($E165,T165:V165)</f>
        <v>0</v>
      </c>
      <c r="X165" s="683"/>
      <c r="Y165" s="682"/>
      <c r="Z165" s="655"/>
      <c r="AA165" s="682">
        <f t="shared" ref="AA165:AA196" si="98">SUM(W165:Z165)</f>
        <v>0</v>
      </c>
      <c r="AB165" s="487"/>
      <c r="AC165" s="18"/>
      <c r="AD165" s="722"/>
      <c r="AE165" s="655">
        <f t="shared" ref="AE165:AE196" si="99">SUM($E165,AB165:AD165)</f>
        <v>0</v>
      </c>
      <c r="AF165" s="683"/>
      <c r="AG165" s="862"/>
      <c r="AH165" s="655"/>
      <c r="AI165" s="682">
        <f t="shared" ref="AI165:AI196" si="100">SUM(AE165:AH165)</f>
        <v>0</v>
      </c>
      <c r="AJ165" s="423">
        <f t="shared" si="93"/>
        <v>156</v>
      </c>
    </row>
    <row r="166" spans="1:36">
      <c r="A166" s="423">
        <f t="shared" si="88"/>
        <v>157</v>
      </c>
      <c r="B166" s="145" t="s">
        <v>59</v>
      </c>
      <c r="C166" s="145">
        <v>1</v>
      </c>
      <c r="D166" s="264" t="s">
        <v>60</v>
      </c>
      <c r="E166" s="627">
        <v>3334394114</v>
      </c>
      <c r="F166" s="265"/>
      <c r="G166" s="256"/>
      <c r="H166" s="266"/>
      <c r="I166" s="627">
        <f>SUM($E166,F166:H166)</f>
        <v>3334394114</v>
      </c>
      <c r="J166" s="627">
        <v>879200886</v>
      </c>
      <c r="K166" s="627">
        <v>902882909</v>
      </c>
      <c r="L166" s="237">
        <f>SUM(I166:K166)</f>
        <v>5116477909</v>
      </c>
      <c r="M166" s="265"/>
      <c r="N166" s="256"/>
      <c r="O166" s="266"/>
      <c r="P166" s="627">
        <f t="shared" si="95"/>
        <v>3334394114</v>
      </c>
      <c r="Q166" s="627">
        <v>879200886</v>
      </c>
      <c r="R166" s="627">
        <v>902882909</v>
      </c>
      <c r="S166" s="237">
        <f t="shared" si="96"/>
        <v>5116477909</v>
      </c>
      <c r="T166" s="265"/>
      <c r="U166" s="256"/>
      <c r="V166" s="266"/>
      <c r="W166" s="627">
        <f t="shared" si="97"/>
        <v>3334394114</v>
      </c>
      <c r="X166" s="636">
        <v>879200886</v>
      </c>
      <c r="Y166" s="626"/>
      <c r="Z166" s="627">
        <v>902882909</v>
      </c>
      <c r="AA166" s="626">
        <f t="shared" si="98"/>
        <v>5116477909</v>
      </c>
      <c r="AB166" s="265"/>
      <c r="AC166" s="256"/>
      <c r="AD166" s="266"/>
      <c r="AE166" s="627">
        <f t="shared" si="99"/>
        <v>3334394114</v>
      </c>
      <c r="AF166" s="636">
        <v>879200886</v>
      </c>
      <c r="AG166" s="857"/>
      <c r="AH166" s="627">
        <v>902882909</v>
      </c>
      <c r="AI166" s="626">
        <f t="shared" si="100"/>
        <v>5116477909</v>
      </c>
      <c r="AJ166" s="423">
        <f t="shared" si="93"/>
        <v>157</v>
      </c>
    </row>
    <row r="167" spans="1:36">
      <c r="A167" s="423">
        <f t="shared" si="88"/>
        <v>158</v>
      </c>
      <c r="B167" s="145"/>
      <c r="C167" s="145"/>
      <c r="D167" s="267" t="s">
        <v>434</v>
      </c>
      <c r="E167" s="269"/>
      <c r="F167" s="135"/>
      <c r="G167" s="70"/>
      <c r="H167" s="268"/>
      <c r="I167" s="627">
        <f>SUM($E167,F167:H167)</f>
        <v>0</v>
      </c>
      <c r="J167" s="269"/>
      <c r="K167" s="269"/>
      <c r="L167" s="237">
        <f>SUM(I167:K167)</f>
        <v>0</v>
      </c>
      <c r="M167" s="135"/>
      <c r="N167" s="70"/>
      <c r="O167" s="268"/>
      <c r="P167" s="627">
        <f t="shared" si="95"/>
        <v>0</v>
      </c>
      <c r="Q167" s="269"/>
      <c r="R167" s="269"/>
      <c r="S167" s="237">
        <f t="shared" si="96"/>
        <v>0</v>
      </c>
      <c r="T167" s="135"/>
      <c r="U167" s="70"/>
      <c r="V167" s="268"/>
      <c r="W167" s="627">
        <f t="shared" si="97"/>
        <v>0</v>
      </c>
      <c r="X167" s="270"/>
      <c r="Y167" s="501"/>
      <c r="Z167" s="269"/>
      <c r="AA167" s="626">
        <f t="shared" si="98"/>
        <v>0</v>
      </c>
      <c r="AB167" s="135"/>
      <c r="AC167" s="70"/>
      <c r="AD167" s="268"/>
      <c r="AE167" s="627">
        <f t="shared" si="99"/>
        <v>0</v>
      </c>
      <c r="AF167" s="270"/>
      <c r="AG167" s="870"/>
      <c r="AH167" s="269"/>
      <c r="AI167" s="626">
        <f t="shared" si="100"/>
        <v>0</v>
      </c>
      <c r="AJ167" s="423">
        <f t="shared" si="93"/>
        <v>158</v>
      </c>
    </row>
    <row r="168" spans="1:36">
      <c r="A168" s="423">
        <f t="shared" si="88"/>
        <v>159</v>
      </c>
      <c r="B168" s="145"/>
      <c r="C168" s="145"/>
      <c r="D168" s="637" t="s">
        <v>518</v>
      </c>
      <c r="E168" s="655"/>
      <c r="F168" s="604">
        <v>213450030</v>
      </c>
      <c r="G168" s="134"/>
      <c r="H168" s="268"/>
      <c r="I168" s="627">
        <f>SUM($E168,F168:H168)</f>
        <v>213450030</v>
      </c>
      <c r="J168" s="269"/>
      <c r="K168" s="269"/>
      <c r="L168" s="237">
        <f>SUM(I168:K168)</f>
        <v>213450030</v>
      </c>
      <c r="M168" s="135">
        <v>213450030</v>
      </c>
      <c r="N168" s="70"/>
      <c r="O168" s="268"/>
      <c r="P168" s="627">
        <f t="shared" si="95"/>
        <v>213450030</v>
      </c>
      <c r="Q168" s="269"/>
      <c r="R168" s="269"/>
      <c r="S168" s="237">
        <f t="shared" si="96"/>
        <v>213450030</v>
      </c>
      <c r="T168" s="135">
        <v>213450030</v>
      </c>
      <c r="U168" s="70"/>
      <c r="V168" s="268"/>
      <c r="W168" s="627">
        <f t="shared" si="97"/>
        <v>213450030</v>
      </c>
      <c r="X168" s="270"/>
      <c r="Y168" s="501"/>
      <c r="Z168" s="269"/>
      <c r="AA168" s="626">
        <f t="shared" si="98"/>
        <v>213450030</v>
      </c>
      <c r="AB168" s="135"/>
      <c r="AC168" s="70"/>
      <c r="AD168" s="268"/>
      <c r="AE168" s="627">
        <f t="shared" si="99"/>
        <v>0</v>
      </c>
      <c r="AF168" s="270"/>
      <c r="AG168" s="870"/>
      <c r="AH168" s="269"/>
      <c r="AI168" s="626">
        <f t="shared" si="100"/>
        <v>0</v>
      </c>
      <c r="AJ168" s="423">
        <f t="shared" si="93"/>
        <v>159</v>
      </c>
    </row>
    <row r="169" spans="1:36">
      <c r="A169" s="423">
        <f t="shared" si="88"/>
        <v>160</v>
      </c>
      <c r="B169" s="145"/>
      <c r="C169" s="145"/>
      <c r="D169" s="637" t="s">
        <v>519</v>
      </c>
      <c r="E169" s="655"/>
      <c r="F169" s="604">
        <v>21656971</v>
      </c>
      <c r="G169" s="134"/>
      <c r="H169" s="268"/>
      <c r="I169" s="627">
        <f>SUM($E169,F169:H169)</f>
        <v>21656971</v>
      </c>
      <c r="J169" s="269"/>
      <c r="K169" s="269"/>
      <c r="L169" s="237">
        <f>SUM(I169:K169)</f>
        <v>21656971</v>
      </c>
      <c r="M169" s="133">
        <v>16017145</v>
      </c>
      <c r="N169" s="70"/>
      <c r="O169" s="268"/>
      <c r="P169" s="627">
        <f t="shared" si="95"/>
        <v>16017145</v>
      </c>
      <c r="Q169" s="269"/>
      <c r="R169" s="269"/>
      <c r="S169" s="237">
        <f t="shared" si="96"/>
        <v>16017145</v>
      </c>
      <c r="T169" s="133">
        <v>16017145</v>
      </c>
      <c r="U169" s="70"/>
      <c r="V169" s="268"/>
      <c r="W169" s="627">
        <f t="shared" si="97"/>
        <v>16017145</v>
      </c>
      <c r="X169" s="270"/>
      <c r="Y169" s="501"/>
      <c r="Z169" s="269"/>
      <c r="AA169" s="626">
        <f t="shared" si="98"/>
        <v>16017145</v>
      </c>
      <c r="AB169" s="133"/>
      <c r="AC169" s="70"/>
      <c r="AD169" s="268"/>
      <c r="AE169" s="627">
        <f t="shared" si="99"/>
        <v>0</v>
      </c>
      <c r="AF169" s="270"/>
      <c r="AG169" s="870"/>
      <c r="AH169" s="269"/>
      <c r="AI169" s="626">
        <f t="shared" si="100"/>
        <v>0</v>
      </c>
      <c r="AJ169" s="423">
        <f t="shared" si="93"/>
        <v>160</v>
      </c>
    </row>
    <row r="170" spans="1:36">
      <c r="A170" s="423">
        <f t="shared" si="88"/>
        <v>161</v>
      </c>
      <c r="B170" s="145"/>
      <c r="C170" s="145"/>
      <c r="D170" s="637" t="s">
        <v>520</v>
      </c>
      <c r="E170" s="655"/>
      <c r="F170" s="604"/>
      <c r="G170" s="134"/>
      <c r="H170" s="268"/>
      <c r="I170" s="627"/>
      <c r="J170" s="269"/>
      <c r="K170" s="269"/>
      <c r="M170" s="133">
        <v>10363269</v>
      </c>
      <c r="N170" s="70"/>
      <c r="O170" s="268"/>
      <c r="P170" s="627">
        <f t="shared" si="95"/>
        <v>10363269</v>
      </c>
      <c r="Q170" s="269"/>
      <c r="R170" s="269"/>
      <c r="S170" s="237">
        <f t="shared" si="96"/>
        <v>10363269</v>
      </c>
      <c r="T170" s="133">
        <v>10363269</v>
      </c>
      <c r="U170" s="70"/>
      <c r="V170" s="268"/>
      <c r="W170" s="627">
        <f t="shared" si="97"/>
        <v>10363269</v>
      </c>
      <c r="X170" s="270"/>
      <c r="Y170" s="501"/>
      <c r="Z170" s="269"/>
      <c r="AA170" s="626">
        <f t="shared" si="98"/>
        <v>10363269</v>
      </c>
      <c r="AB170" s="133"/>
      <c r="AC170" s="70"/>
      <c r="AD170" s="268"/>
      <c r="AE170" s="627">
        <f t="shared" si="99"/>
        <v>0</v>
      </c>
      <c r="AF170" s="270"/>
      <c r="AG170" s="870"/>
      <c r="AH170" s="269"/>
      <c r="AI170" s="626">
        <f t="shared" si="100"/>
        <v>0</v>
      </c>
      <c r="AJ170" s="423">
        <f t="shared" si="93"/>
        <v>161</v>
      </c>
    </row>
    <row r="171" spans="1:36">
      <c r="A171" s="423">
        <f t="shared" si="88"/>
        <v>162</v>
      </c>
      <c r="B171" s="145"/>
      <c r="C171" s="145"/>
      <c r="D171" s="637" t="s">
        <v>521</v>
      </c>
      <c r="E171" s="655"/>
      <c r="F171" s="604">
        <v>2440303</v>
      </c>
      <c r="G171" s="134"/>
      <c r="H171" s="268"/>
      <c r="I171" s="627">
        <f>SUM($E171,F171:H171)</f>
        <v>2440303</v>
      </c>
      <c r="J171" s="269"/>
      <c r="K171" s="269"/>
      <c r="L171" s="237">
        <f>SUM(I171:K171)</f>
        <v>2440303</v>
      </c>
      <c r="M171" s="135">
        <v>2440303</v>
      </c>
      <c r="N171" s="70">
        <v>2200000</v>
      </c>
      <c r="O171" s="268"/>
      <c r="P171" s="627">
        <f t="shared" si="95"/>
        <v>4640303</v>
      </c>
      <c r="Q171" s="269"/>
      <c r="R171" s="269"/>
      <c r="S171" s="237">
        <f t="shared" si="96"/>
        <v>4640303</v>
      </c>
      <c r="T171" s="135">
        <v>2440303</v>
      </c>
      <c r="U171" s="70">
        <v>2200000</v>
      </c>
      <c r="V171" s="268"/>
      <c r="W171" s="627">
        <f t="shared" si="97"/>
        <v>4640303</v>
      </c>
      <c r="X171" s="270"/>
      <c r="Y171" s="501"/>
      <c r="Z171" s="269"/>
      <c r="AA171" s="626">
        <f t="shared" si="98"/>
        <v>4640303</v>
      </c>
      <c r="AB171" s="135"/>
      <c r="AC171" s="70"/>
      <c r="AD171" s="268"/>
      <c r="AE171" s="627">
        <f t="shared" si="99"/>
        <v>0</v>
      </c>
      <c r="AF171" s="270"/>
      <c r="AG171" s="870"/>
      <c r="AH171" s="269"/>
      <c r="AI171" s="626">
        <f t="shared" si="100"/>
        <v>0</v>
      </c>
      <c r="AJ171" s="423">
        <f t="shared" si="93"/>
        <v>162</v>
      </c>
    </row>
    <row r="172" spans="1:36">
      <c r="A172" s="423">
        <f t="shared" si="88"/>
        <v>163</v>
      </c>
      <c r="B172" s="145"/>
      <c r="C172" s="145"/>
      <c r="D172" s="637" t="s">
        <v>522</v>
      </c>
      <c r="E172" s="655"/>
      <c r="F172" s="604">
        <v>15000000</v>
      </c>
      <c r="G172" s="134"/>
      <c r="H172" s="268"/>
      <c r="I172" s="627">
        <f>SUM($E172,F172:H172)</f>
        <v>15000000</v>
      </c>
      <c r="J172" s="269"/>
      <c r="K172" s="269"/>
      <c r="L172" s="237">
        <f>SUM(I172:K172)</f>
        <v>15000000</v>
      </c>
      <c r="M172" s="135">
        <v>3000000</v>
      </c>
      <c r="N172" s="70">
        <v>22500000</v>
      </c>
      <c r="O172" s="268"/>
      <c r="P172" s="627">
        <f t="shared" si="95"/>
        <v>25500000</v>
      </c>
      <c r="Q172" s="269"/>
      <c r="R172" s="269"/>
      <c r="S172" s="237">
        <f t="shared" si="96"/>
        <v>25500000</v>
      </c>
      <c r="T172" s="135">
        <v>3000000</v>
      </c>
      <c r="U172" s="70">
        <v>22500000</v>
      </c>
      <c r="V172" s="268"/>
      <c r="W172" s="627">
        <f t="shared" si="97"/>
        <v>25500000</v>
      </c>
      <c r="X172" s="270"/>
      <c r="Y172" s="501"/>
      <c r="Z172" s="269"/>
      <c r="AA172" s="626">
        <f t="shared" si="98"/>
        <v>25500000</v>
      </c>
      <c r="AB172" s="135"/>
      <c r="AC172" s="70"/>
      <c r="AD172" s="268"/>
      <c r="AE172" s="627">
        <f t="shared" si="99"/>
        <v>0</v>
      </c>
      <c r="AF172" s="270"/>
      <c r="AG172" s="870"/>
      <c r="AH172" s="269"/>
      <c r="AI172" s="626">
        <f t="shared" si="100"/>
        <v>0</v>
      </c>
      <c r="AJ172" s="423">
        <f t="shared" si="93"/>
        <v>163</v>
      </c>
    </row>
    <row r="173" spans="1:36">
      <c r="A173" s="423">
        <f t="shared" si="88"/>
        <v>164</v>
      </c>
      <c r="B173" s="145"/>
      <c r="C173" s="145"/>
      <c r="D173" s="637" t="s">
        <v>523</v>
      </c>
      <c r="E173" s="655"/>
      <c r="F173" s="604">
        <v>23400000</v>
      </c>
      <c r="G173" s="134"/>
      <c r="H173" s="268"/>
      <c r="I173" s="627">
        <f>SUM($E173,F173:H173)</f>
        <v>23400000</v>
      </c>
      <c r="J173" s="269"/>
      <c r="K173" s="269"/>
      <c r="L173" s="237">
        <f>SUM(I173:K173)</f>
        <v>23400000</v>
      </c>
      <c r="M173" s="135">
        <v>10000000</v>
      </c>
      <c r="N173" s="70"/>
      <c r="O173" s="268"/>
      <c r="P173" s="627">
        <f t="shared" si="95"/>
        <v>10000000</v>
      </c>
      <c r="Q173" s="269"/>
      <c r="R173" s="269"/>
      <c r="S173" s="237">
        <f t="shared" si="96"/>
        <v>10000000</v>
      </c>
      <c r="T173" s="135">
        <v>10000000</v>
      </c>
      <c r="U173" s="70"/>
      <c r="V173" s="268"/>
      <c r="W173" s="627">
        <f t="shared" si="97"/>
        <v>10000000</v>
      </c>
      <c r="X173" s="270"/>
      <c r="Y173" s="626"/>
      <c r="Z173" s="269"/>
      <c r="AA173" s="626">
        <f t="shared" si="98"/>
        <v>10000000</v>
      </c>
      <c r="AB173" s="135"/>
      <c r="AC173" s="70"/>
      <c r="AD173" s="268"/>
      <c r="AE173" s="627">
        <f t="shared" si="99"/>
        <v>0</v>
      </c>
      <c r="AF173" s="270"/>
      <c r="AG173" s="857"/>
      <c r="AH173" s="269"/>
      <c r="AI173" s="626">
        <f t="shared" si="100"/>
        <v>0</v>
      </c>
      <c r="AJ173" s="423">
        <f t="shared" si="93"/>
        <v>164</v>
      </c>
    </row>
    <row r="174" spans="1:36">
      <c r="A174" s="423">
        <f t="shared" si="88"/>
        <v>165</v>
      </c>
      <c r="B174" s="145"/>
      <c r="C174" s="145"/>
      <c r="D174" s="637" t="s">
        <v>524</v>
      </c>
      <c r="E174" s="655"/>
      <c r="F174" s="604">
        <v>2610000</v>
      </c>
      <c r="G174" s="134"/>
      <c r="H174" s="268"/>
      <c r="I174" s="627">
        <f>SUM($E174,F174:H174)</f>
        <v>2610000</v>
      </c>
      <c r="J174" s="269"/>
      <c r="K174" s="269"/>
      <c r="L174" s="237">
        <f>SUM(I174:K174)</f>
        <v>2610000</v>
      </c>
      <c r="M174" s="135">
        <v>2610000</v>
      </c>
      <c r="N174" s="70"/>
      <c r="O174" s="268"/>
      <c r="P174" s="627">
        <f t="shared" si="95"/>
        <v>2610000</v>
      </c>
      <c r="Q174" s="269"/>
      <c r="R174" s="269"/>
      <c r="S174" s="237">
        <f t="shared" si="96"/>
        <v>2610000</v>
      </c>
      <c r="T174" s="135">
        <v>2610000</v>
      </c>
      <c r="U174" s="70"/>
      <c r="V174" s="268"/>
      <c r="W174" s="627">
        <f t="shared" si="97"/>
        <v>2610000</v>
      </c>
      <c r="X174" s="270"/>
      <c r="Y174" s="626"/>
      <c r="Z174" s="269"/>
      <c r="AA174" s="626">
        <f t="shared" si="98"/>
        <v>2610000</v>
      </c>
      <c r="AB174" s="135"/>
      <c r="AC174" s="70"/>
      <c r="AD174" s="268"/>
      <c r="AE174" s="627">
        <f t="shared" si="99"/>
        <v>0</v>
      </c>
      <c r="AF174" s="270"/>
      <c r="AG174" s="857"/>
      <c r="AH174" s="269"/>
      <c r="AI174" s="626">
        <f t="shared" si="100"/>
        <v>0</v>
      </c>
      <c r="AJ174" s="423">
        <f t="shared" si="93"/>
        <v>165</v>
      </c>
    </row>
    <row r="175" spans="1:36">
      <c r="A175" s="423">
        <f t="shared" si="88"/>
        <v>166</v>
      </c>
      <c r="B175" s="145"/>
      <c r="C175" s="145"/>
      <c r="D175" s="637" t="s">
        <v>525</v>
      </c>
      <c r="E175" s="655"/>
      <c r="F175" s="604">
        <v>247300</v>
      </c>
      <c r="G175" s="134"/>
      <c r="H175" s="268"/>
      <c r="I175" s="627">
        <f>SUM($E175,F175:H175)</f>
        <v>247300</v>
      </c>
      <c r="J175" s="269"/>
      <c r="K175" s="269"/>
      <c r="L175" s="237">
        <f>SUM(I175:K175)</f>
        <v>247300</v>
      </c>
      <c r="M175" s="135">
        <v>247300</v>
      </c>
      <c r="N175" s="70"/>
      <c r="O175" s="268"/>
      <c r="P175" s="627">
        <f t="shared" si="95"/>
        <v>247300</v>
      </c>
      <c r="Q175" s="269"/>
      <c r="R175" s="269"/>
      <c r="S175" s="237">
        <f t="shared" si="96"/>
        <v>247300</v>
      </c>
      <c r="T175" s="135">
        <v>247300</v>
      </c>
      <c r="U175" s="70"/>
      <c r="V175" s="268"/>
      <c r="W175" s="627">
        <f t="shared" si="97"/>
        <v>247300</v>
      </c>
      <c r="X175" s="270"/>
      <c r="Y175" s="626"/>
      <c r="Z175" s="269"/>
      <c r="AA175" s="626">
        <f t="shared" si="98"/>
        <v>247300</v>
      </c>
      <c r="AB175" s="135"/>
      <c r="AC175" s="70"/>
      <c r="AD175" s="268"/>
      <c r="AE175" s="627">
        <f t="shared" si="99"/>
        <v>0</v>
      </c>
      <c r="AF175" s="270"/>
      <c r="AG175" s="857"/>
      <c r="AH175" s="269"/>
      <c r="AI175" s="626">
        <f t="shared" si="100"/>
        <v>0</v>
      </c>
      <c r="AJ175" s="423">
        <f t="shared" si="93"/>
        <v>166</v>
      </c>
    </row>
    <row r="176" spans="1:36">
      <c r="A176" s="423">
        <f t="shared" si="88"/>
        <v>167</v>
      </c>
      <c r="B176" s="145"/>
      <c r="C176" s="145"/>
      <c r="D176" s="637" t="s">
        <v>526</v>
      </c>
      <c r="E176" s="655"/>
      <c r="F176" s="604"/>
      <c r="G176" s="134"/>
      <c r="H176" s="268"/>
      <c r="I176" s="627"/>
      <c r="J176" s="269"/>
      <c r="K176" s="269"/>
      <c r="M176" s="135">
        <v>5160000</v>
      </c>
      <c r="N176" s="70">
        <v>10000000</v>
      </c>
      <c r="O176" s="268"/>
      <c r="P176" s="627">
        <f t="shared" si="95"/>
        <v>15160000</v>
      </c>
      <c r="Q176" s="269"/>
      <c r="R176" s="269"/>
      <c r="S176" s="237">
        <f t="shared" si="96"/>
        <v>15160000</v>
      </c>
      <c r="T176" s="135">
        <v>5160000</v>
      </c>
      <c r="U176" s="70">
        <v>10000000</v>
      </c>
      <c r="V176" s="268"/>
      <c r="W176" s="627">
        <f t="shared" si="97"/>
        <v>15160000</v>
      </c>
      <c r="X176" s="270"/>
      <c r="Y176" s="626"/>
      <c r="Z176" s="269"/>
      <c r="AA176" s="626">
        <f t="shared" si="98"/>
        <v>15160000</v>
      </c>
      <c r="AB176" s="135"/>
      <c r="AC176" s="70"/>
      <c r="AD176" s="268"/>
      <c r="AE176" s="627">
        <f t="shared" si="99"/>
        <v>0</v>
      </c>
      <c r="AF176" s="270"/>
      <c r="AG176" s="857"/>
      <c r="AH176" s="269"/>
      <c r="AI176" s="626">
        <f t="shared" si="100"/>
        <v>0</v>
      </c>
      <c r="AJ176" s="423">
        <f t="shared" si="93"/>
        <v>167</v>
      </c>
    </row>
    <row r="177" spans="1:36">
      <c r="A177" s="423">
        <f t="shared" si="88"/>
        <v>168</v>
      </c>
      <c r="B177" s="145"/>
      <c r="C177" s="145"/>
      <c r="D177" s="637" t="s">
        <v>527</v>
      </c>
      <c r="E177" s="655"/>
      <c r="F177" s="604">
        <v>166820</v>
      </c>
      <c r="G177" s="134"/>
      <c r="H177" s="268"/>
      <c r="I177" s="627">
        <f>SUM($E177,F177:H177)</f>
        <v>166820</v>
      </c>
      <c r="J177" s="269"/>
      <c r="K177" s="269"/>
      <c r="L177" s="237">
        <f>SUM(I177:K177)</f>
        <v>166820</v>
      </c>
      <c r="M177" s="135">
        <v>149462</v>
      </c>
      <c r="N177" s="70"/>
      <c r="O177" s="268"/>
      <c r="P177" s="627">
        <f t="shared" si="95"/>
        <v>149462</v>
      </c>
      <c r="Q177" s="269"/>
      <c r="R177" s="269"/>
      <c r="S177" s="237">
        <f t="shared" si="96"/>
        <v>149462</v>
      </c>
      <c r="T177" s="135">
        <v>149462</v>
      </c>
      <c r="U177" s="70"/>
      <c r="V177" s="268"/>
      <c r="W177" s="627">
        <f t="shared" si="97"/>
        <v>149462</v>
      </c>
      <c r="X177" s="270"/>
      <c r="Y177" s="626"/>
      <c r="Z177" s="269"/>
      <c r="AA177" s="626">
        <f t="shared" si="98"/>
        <v>149462</v>
      </c>
      <c r="AB177" s="135"/>
      <c r="AC177" s="70"/>
      <c r="AD177" s="268"/>
      <c r="AE177" s="627">
        <f t="shared" si="99"/>
        <v>0</v>
      </c>
      <c r="AF177" s="270"/>
      <c r="AG177" s="857"/>
      <c r="AH177" s="269"/>
      <c r="AI177" s="626">
        <f t="shared" si="100"/>
        <v>0</v>
      </c>
      <c r="AJ177" s="423">
        <f t="shared" si="93"/>
        <v>168</v>
      </c>
    </row>
    <row r="178" spans="1:36">
      <c r="A178" s="423">
        <f t="shared" si="88"/>
        <v>169</v>
      </c>
      <c r="B178" s="145"/>
      <c r="C178" s="145"/>
      <c r="D178" s="637" t="s">
        <v>528</v>
      </c>
      <c r="E178" s="655"/>
      <c r="F178" s="604"/>
      <c r="G178" s="134"/>
      <c r="H178" s="268"/>
      <c r="I178" s="627"/>
      <c r="J178" s="269"/>
      <c r="K178" s="269"/>
      <c r="M178" s="135"/>
      <c r="N178" s="70">
        <f>415000+150000+90000</f>
        <v>655000</v>
      </c>
      <c r="O178" s="268"/>
      <c r="P178" s="627">
        <f t="shared" si="95"/>
        <v>655000</v>
      </c>
      <c r="Q178" s="269"/>
      <c r="R178" s="269"/>
      <c r="S178" s="237">
        <f t="shared" si="96"/>
        <v>655000</v>
      </c>
      <c r="T178" s="135"/>
      <c r="U178" s="70">
        <f>415000+150000+90000</f>
        <v>655000</v>
      </c>
      <c r="V178" s="268"/>
      <c r="W178" s="627">
        <f t="shared" si="97"/>
        <v>655000</v>
      </c>
      <c r="X178" s="270"/>
      <c r="Y178" s="626"/>
      <c r="Z178" s="269"/>
      <c r="AA178" s="626">
        <f t="shared" si="98"/>
        <v>655000</v>
      </c>
      <c r="AB178" s="135"/>
      <c r="AC178" s="70"/>
      <c r="AD178" s="268"/>
      <c r="AE178" s="627">
        <f t="shared" si="99"/>
        <v>0</v>
      </c>
      <c r="AF178" s="270"/>
      <c r="AG178" s="857"/>
      <c r="AH178" s="269"/>
      <c r="AI178" s="626">
        <f t="shared" si="100"/>
        <v>0</v>
      </c>
      <c r="AJ178" s="423">
        <f t="shared" si="93"/>
        <v>169</v>
      </c>
    </row>
    <row r="179" spans="1:36">
      <c r="A179" s="423">
        <f t="shared" si="88"/>
        <v>170</v>
      </c>
      <c r="B179" s="145"/>
      <c r="C179" s="145"/>
      <c r="D179" s="637" t="s">
        <v>529</v>
      </c>
      <c r="E179" s="655"/>
      <c r="F179" s="604"/>
      <c r="G179" s="134"/>
      <c r="H179" s="268"/>
      <c r="I179" s="627"/>
      <c r="J179" s="269"/>
      <c r="K179" s="269"/>
      <c r="M179" s="135"/>
      <c r="N179" s="70"/>
      <c r="O179" s="268"/>
      <c r="P179" s="627">
        <f t="shared" si="95"/>
        <v>0</v>
      </c>
      <c r="Q179" s="269"/>
      <c r="R179" s="269"/>
      <c r="S179" s="237">
        <f t="shared" si="96"/>
        <v>0</v>
      </c>
      <c r="T179" s="135"/>
      <c r="U179" s="70"/>
      <c r="V179" s="268"/>
      <c r="W179" s="627">
        <f t="shared" si="97"/>
        <v>0</v>
      </c>
      <c r="X179" s="270"/>
      <c r="Y179" s="626"/>
      <c r="Z179" s="269"/>
      <c r="AA179" s="626">
        <f t="shared" si="98"/>
        <v>0</v>
      </c>
      <c r="AB179" s="135"/>
      <c r="AC179" s="70"/>
      <c r="AD179" s="268"/>
      <c r="AE179" s="627">
        <f t="shared" si="99"/>
        <v>0</v>
      </c>
      <c r="AF179" s="270"/>
      <c r="AG179" s="857"/>
      <c r="AH179" s="269"/>
      <c r="AI179" s="626">
        <f t="shared" si="100"/>
        <v>0</v>
      </c>
      <c r="AJ179" s="423">
        <f t="shared" si="93"/>
        <v>170</v>
      </c>
    </row>
    <row r="180" spans="1:36">
      <c r="A180" s="423">
        <f t="shared" si="88"/>
        <v>171</v>
      </c>
      <c r="B180" s="145"/>
      <c r="C180" s="145"/>
      <c r="D180" s="637" t="s">
        <v>530</v>
      </c>
      <c r="E180" s="655"/>
      <c r="F180" s="604"/>
      <c r="G180" s="134"/>
      <c r="H180" s="268"/>
      <c r="I180" s="627"/>
      <c r="J180" s="269"/>
      <c r="K180" s="269"/>
      <c r="M180" s="135">
        <v>215822</v>
      </c>
      <c r="N180" s="70"/>
      <c r="O180" s="268"/>
      <c r="P180" s="627">
        <f t="shared" si="95"/>
        <v>215822</v>
      </c>
      <c r="Q180" s="269"/>
      <c r="R180" s="269"/>
      <c r="S180" s="237">
        <f t="shared" si="96"/>
        <v>215822</v>
      </c>
      <c r="T180" s="135">
        <v>215822</v>
      </c>
      <c r="U180" s="70"/>
      <c r="V180" s="268"/>
      <c r="W180" s="627">
        <f t="shared" si="97"/>
        <v>215822</v>
      </c>
      <c r="X180" s="270"/>
      <c r="Y180" s="626"/>
      <c r="Z180" s="269"/>
      <c r="AA180" s="626">
        <f t="shared" si="98"/>
        <v>215822</v>
      </c>
      <c r="AB180" s="135"/>
      <c r="AC180" s="70"/>
      <c r="AD180" s="268"/>
      <c r="AE180" s="627">
        <f t="shared" si="99"/>
        <v>0</v>
      </c>
      <c r="AF180" s="270"/>
      <c r="AG180" s="857"/>
      <c r="AH180" s="269"/>
      <c r="AI180" s="626">
        <f t="shared" si="100"/>
        <v>0</v>
      </c>
      <c r="AJ180" s="423">
        <f t="shared" si="93"/>
        <v>171</v>
      </c>
    </row>
    <row r="181" spans="1:36">
      <c r="A181" s="423">
        <f t="shared" si="88"/>
        <v>172</v>
      </c>
      <c r="B181" s="145"/>
      <c r="C181" s="145"/>
      <c r="D181" s="637" t="s">
        <v>531</v>
      </c>
      <c r="E181" s="655"/>
      <c r="F181" s="604"/>
      <c r="G181" s="134"/>
      <c r="H181" s="268"/>
      <c r="I181" s="627"/>
      <c r="J181" s="269"/>
      <c r="K181" s="269"/>
      <c r="M181" s="135"/>
      <c r="N181" s="70">
        <v>60000000</v>
      </c>
      <c r="O181" s="268"/>
      <c r="P181" s="627">
        <f t="shared" si="95"/>
        <v>60000000</v>
      </c>
      <c r="Q181" s="269"/>
      <c r="R181" s="269"/>
      <c r="S181" s="237">
        <f t="shared" si="96"/>
        <v>60000000</v>
      </c>
      <c r="T181" s="135"/>
      <c r="U181" s="70">
        <v>60000000</v>
      </c>
      <c r="V181" s="268"/>
      <c r="W181" s="627">
        <f t="shared" si="97"/>
        <v>60000000</v>
      </c>
      <c r="X181" s="270"/>
      <c r="Y181" s="626"/>
      <c r="Z181" s="269"/>
      <c r="AA181" s="626">
        <f t="shared" si="98"/>
        <v>60000000</v>
      </c>
      <c r="AB181" s="135"/>
      <c r="AC181" s="70"/>
      <c r="AD181" s="268"/>
      <c r="AE181" s="627">
        <f t="shared" si="99"/>
        <v>0</v>
      </c>
      <c r="AF181" s="270"/>
      <c r="AG181" s="857"/>
      <c r="AH181" s="269"/>
      <c r="AI181" s="626">
        <f t="shared" si="100"/>
        <v>0</v>
      </c>
      <c r="AJ181" s="423">
        <f t="shared" si="93"/>
        <v>172</v>
      </c>
    </row>
    <row r="182" spans="1:36">
      <c r="A182" s="423">
        <f t="shared" si="88"/>
        <v>173</v>
      </c>
      <c r="B182" s="145"/>
      <c r="C182" s="145"/>
      <c r="D182" s="637" t="s">
        <v>532</v>
      </c>
      <c r="E182" s="655"/>
      <c r="F182" s="604"/>
      <c r="G182" s="134"/>
      <c r="H182" s="268"/>
      <c r="I182" s="627"/>
      <c r="J182" s="269"/>
      <c r="K182" s="269"/>
      <c r="M182" s="135"/>
      <c r="N182" s="70">
        <v>50000000</v>
      </c>
      <c r="O182" s="268"/>
      <c r="P182" s="627">
        <f t="shared" si="95"/>
        <v>50000000</v>
      </c>
      <c r="Q182" s="269"/>
      <c r="R182" s="269"/>
      <c r="S182" s="237">
        <f t="shared" si="96"/>
        <v>50000000</v>
      </c>
      <c r="T182" s="135"/>
      <c r="U182" s="70">
        <v>50000000</v>
      </c>
      <c r="V182" s="268"/>
      <c r="W182" s="627">
        <f t="shared" si="97"/>
        <v>50000000</v>
      </c>
      <c r="X182" s="270"/>
      <c r="Y182" s="626"/>
      <c r="Z182" s="269"/>
      <c r="AA182" s="626">
        <f t="shared" si="98"/>
        <v>50000000</v>
      </c>
      <c r="AB182" s="135"/>
      <c r="AC182" s="70"/>
      <c r="AD182" s="268"/>
      <c r="AE182" s="627">
        <f t="shared" si="99"/>
        <v>0</v>
      </c>
      <c r="AF182" s="270"/>
      <c r="AG182" s="857"/>
      <c r="AH182" s="269"/>
      <c r="AI182" s="626">
        <f t="shared" si="100"/>
        <v>0</v>
      </c>
      <c r="AJ182" s="423">
        <f t="shared" si="93"/>
        <v>173</v>
      </c>
    </row>
    <row r="183" spans="1:36">
      <c r="A183" s="423">
        <f t="shared" si="88"/>
        <v>174</v>
      </c>
      <c r="B183" s="145"/>
      <c r="C183" s="145"/>
      <c r="D183" s="637" t="s">
        <v>533</v>
      </c>
      <c r="E183" s="655"/>
      <c r="F183" s="604"/>
      <c r="G183" s="134"/>
      <c r="H183" s="268"/>
      <c r="I183" s="627"/>
      <c r="J183" s="269"/>
      <c r="K183" s="269"/>
      <c r="M183" s="135"/>
      <c r="N183" s="70"/>
      <c r="O183" s="268"/>
      <c r="P183" s="627"/>
      <c r="Q183" s="269"/>
      <c r="R183" s="269"/>
      <c r="T183" s="135"/>
      <c r="U183" s="70"/>
      <c r="V183" s="268"/>
      <c r="W183" s="627">
        <f t="shared" si="97"/>
        <v>0</v>
      </c>
      <c r="X183" s="270"/>
      <c r="Y183" s="626">
        <v>12000000</v>
      </c>
      <c r="Z183" s="269"/>
      <c r="AA183" s="626">
        <f t="shared" si="98"/>
        <v>12000000</v>
      </c>
      <c r="AB183" s="135"/>
      <c r="AC183" s="70"/>
      <c r="AD183" s="268"/>
      <c r="AE183" s="627">
        <f t="shared" si="99"/>
        <v>0</v>
      </c>
      <c r="AF183" s="270"/>
      <c r="AG183" s="857">
        <v>12000000</v>
      </c>
      <c r="AH183" s="269"/>
      <c r="AI183" s="626">
        <f t="shared" si="100"/>
        <v>12000000</v>
      </c>
      <c r="AJ183" s="423">
        <f t="shared" si="93"/>
        <v>174</v>
      </c>
    </row>
    <row r="184" spans="1:36">
      <c r="A184" s="423">
        <f t="shared" si="88"/>
        <v>175</v>
      </c>
      <c r="B184" s="145"/>
      <c r="C184" s="145"/>
      <c r="D184" s="637" t="s">
        <v>534</v>
      </c>
      <c r="E184" s="655"/>
      <c r="F184" s="604"/>
      <c r="G184" s="134"/>
      <c r="H184" s="268"/>
      <c r="I184" s="627"/>
      <c r="J184" s="269"/>
      <c r="K184" s="269"/>
      <c r="M184" s="135"/>
      <c r="N184" s="70"/>
      <c r="O184" s="268"/>
      <c r="P184" s="627"/>
      <c r="Q184" s="269"/>
      <c r="R184" s="269"/>
      <c r="T184" s="135"/>
      <c r="U184" s="70"/>
      <c r="V184" s="268"/>
      <c r="W184" s="627">
        <f t="shared" si="97"/>
        <v>0</v>
      </c>
      <c r="X184" s="270"/>
      <c r="Y184" s="626">
        <v>210700000</v>
      </c>
      <c r="Z184" s="269"/>
      <c r="AA184" s="626">
        <f t="shared" si="98"/>
        <v>210700000</v>
      </c>
      <c r="AB184" s="135"/>
      <c r="AC184" s="70"/>
      <c r="AD184" s="268"/>
      <c r="AE184" s="627">
        <f t="shared" si="99"/>
        <v>0</v>
      </c>
      <c r="AF184" s="270"/>
      <c r="AG184" s="857">
        <v>210700000</v>
      </c>
      <c r="AH184" s="269"/>
      <c r="AI184" s="626">
        <f t="shared" si="100"/>
        <v>210700000</v>
      </c>
      <c r="AJ184" s="423">
        <f t="shared" si="93"/>
        <v>175</v>
      </c>
    </row>
    <row r="185" spans="1:36">
      <c r="A185" s="423">
        <f t="shared" si="88"/>
        <v>176</v>
      </c>
      <c r="B185" s="145"/>
      <c r="C185" s="145"/>
      <c r="D185" s="637" t="s">
        <v>972</v>
      </c>
      <c r="E185" s="655"/>
      <c r="F185" s="604"/>
      <c r="G185" s="134"/>
      <c r="H185" s="268"/>
      <c r="I185" s="627"/>
      <c r="J185" s="269"/>
      <c r="K185" s="269"/>
      <c r="M185" s="135"/>
      <c r="N185" s="70"/>
      <c r="O185" s="268"/>
      <c r="P185" s="627"/>
      <c r="Q185" s="269"/>
      <c r="R185" s="269"/>
      <c r="T185" s="135"/>
      <c r="U185" s="70"/>
      <c r="V185" s="268"/>
      <c r="W185" s="627">
        <f t="shared" ref="W185" si="101">SUM($E185,T185:V185)</f>
        <v>0</v>
      </c>
      <c r="X185" s="270"/>
      <c r="Y185" s="626">
        <v>210700000</v>
      </c>
      <c r="Z185" s="269"/>
      <c r="AA185" s="626">
        <f t="shared" ref="AA185" si="102">SUM(W185:Z185)</f>
        <v>210700000</v>
      </c>
      <c r="AB185" s="135">
        <v>50000000</v>
      </c>
      <c r="AC185" s="70"/>
      <c r="AD185" s="268"/>
      <c r="AE185" s="627">
        <f t="shared" ref="AE185" si="103">SUM($E185,AB185:AD185)</f>
        <v>50000000</v>
      </c>
      <c r="AF185" s="270"/>
      <c r="AG185" s="857"/>
      <c r="AH185" s="269"/>
      <c r="AI185" s="626">
        <f t="shared" si="100"/>
        <v>50000000</v>
      </c>
      <c r="AJ185" s="423">
        <f t="shared" si="93"/>
        <v>176</v>
      </c>
    </row>
    <row r="186" spans="1:36">
      <c r="A186" s="423">
        <f t="shared" si="88"/>
        <v>177</v>
      </c>
      <c r="B186" s="145"/>
      <c r="C186" s="145"/>
      <c r="D186" s="637" t="s">
        <v>976</v>
      </c>
      <c r="E186" s="655"/>
      <c r="F186" s="604"/>
      <c r="G186" s="134"/>
      <c r="H186" s="268"/>
      <c r="I186" s="627"/>
      <c r="J186" s="269"/>
      <c r="K186" s="269"/>
      <c r="M186" s="135"/>
      <c r="N186" s="70"/>
      <c r="O186" s="268"/>
      <c r="P186" s="627"/>
      <c r="Q186" s="269"/>
      <c r="R186" s="269"/>
      <c r="T186" s="135"/>
      <c r="U186" s="70"/>
      <c r="V186" s="268"/>
      <c r="W186" s="627">
        <f t="shared" ref="W186:W187" si="104">SUM($E186,T186:V186)</f>
        <v>0</v>
      </c>
      <c r="X186" s="270"/>
      <c r="Y186" s="626">
        <v>210700000</v>
      </c>
      <c r="Z186" s="269"/>
      <c r="AA186" s="626">
        <f t="shared" ref="AA186:AA187" si="105">SUM(W186:Z186)</f>
        <v>210700000</v>
      </c>
      <c r="AB186" s="135"/>
      <c r="AC186" s="70">
        <v>34000000</v>
      </c>
      <c r="AD186" s="268"/>
      <c r="AE186" s="627">
        <f t="shared" ref="AE186:AE187" si="106">SUM($E186,AB186:AD186)</f>
        <v>34000000</v>
      </c>
      <c r="AF186" s="270"/>
      <c r="AG186" s="857"/>
      <c r="AH186" s="269"/>
      <c r="AI186" s="626">
        <f t="shared" si="100"/>
        <v>34000000</v>
      </c>
      <c r="AJ186" s="423">
        <f t="shared" si="93"/>
        <v>177</v>
      </c>
    </row>
    <row r="187" spans="1:36">
      <c r="A187" s="423">
        <f t="shared" si="88"/>
        <v>178</v>
      </c>
      <c r="B187" s="145"/>
      <c r="C187" s="145"/>
      <c r="D187" s="637" t="s">
        <v>977</v>
      </c>
      <c r="E187" s="655"/>
      <c r="F187" s="604"/>
      <c r="G187" s="134"/>
      <c r="H187" s="268"/>
      <c r="I187" s="627"/>
      <c r="J187" s="269"/>
      <c r="K187" s="269"/>
      <c r="M187" s="135"/>
      <c r="N187" s="70"/>
      <c r="O187" s="268"/>
      <c r="P187" s="627"/>
      <c r="Q187" s="269"/>
      <c r="R187" s="269"/>
      <c r="T187" s="135"/>
      <c r="U187" s="70"/>
      <c r="V187" s="268"/>
      <c r="W187" s="627">
        <f t="shared" si="104"/>
        <v>0</v>
      </c>
      <c r="X187" s="270"/>
      <c r="Y187" s="626">
        <v>210700000</v>
      </c>
      <c r="Z187" s="269"/>
      <c r="AA187" s="626">
        <f t="shared" si="105"/>
        <v>210700000</v>
      </c>
      <c r="AB187" s="135"/>
      <c r="AC187" s="70">
        <v>6000000</v>
      </c>
      <c r="AD187" s="268"/>
      <c r="AE187" s="627">
        <f t="shared" si="106"/>
        <v>6000000</v>
      </c>
      <c r="AF187" s="270"/>
      <c r="AG187" s="857"/>
      <c r="AH187" s="269"/>
      <c r="AI187" s="626">
        <f t="shared" si="100"/>
        <v>6000000</v>
      </c>
      <c r="AJ187" s="423">
        <f t="shared" si="93"/>
        <v>178</v>
      </c>
    </row>
    <row r="188" spans="1:36">
      <c r="A188" s="423">
        <f t="shared" si="88"/>
        <v>179</v>
      </c>
      <c r="B188" s="145"/>
      <c r="C188" s="145"/>
      <c r="D188" s="637"/>
      <c r="E188" s="655"/>
      <c r="F188" s="604"/>
      <c r="G188" s="134"/>
      <c r="H188" s="268"/>
      <c r="I188" s="627">
        <f>SUM($E188,F188:H188)</f>
        <v>0</v>
      </c>
      <c r="J188" s="269"/>
      <c r="K188" s="269"/>
      <c r="L188" s="237">
        <f>SUM(I188:K188)</f>
        <v>0</v>
      </c>
      <c r="M188" s="135"/>
      <c r="N188" s="70"/>
      <c r="O188" s="268"/>
      <c r="P188" s="627">
        <f>SUM($E188,M188:O188)</f>
        <v>0</v>
      </c>
      <c r="Q188" s="269"/>
      <c r="R188" s="269"/>
      <c r="S188" s="237">
        <f>SUM(P188:R188)</f>
        <v>0</v>
      </c>
      <c r="T188" s="135"/>
      <c r="U188" s="70"/>
      <c r="V188" s="268"/>
      <c r="W188" s="627">
        <f t="shared" si="97"/>
        <v>0</v>
      </c>
      <c r="X188" s="270"/>
      <c r="Y188" s="626"/>
      <c r="Z188" s="269"/>
      <c r="AA188" s="626">
        <f t="shared" si="98"/>
        <v>0</v>
      </c>
      <c r="AB188" s="135"/>
      <c r="AC188" s="70"/>
      <c r="AD188" s="268"/>
      <c r="AE188" s="627">
        <f t="shared" si="99"/>
        <v>0</v>
      </c>
      <c r="AF188" s="270"/>
      <c r="AG188" s="857"/>
      <c r="AH188" s="269"/>
      <c r="AI188" s="626">
        <f t="shared" si="100"/>
        <v>0</v>
      </c>
      <c r="AJ188" s="423">
        <f t="shared" si="93"/>
        <v>179</v>
      </c>
    </row>
    <row r="189" spans="1:36">
      <c r="A189" s="423">
        <f t="shared" si="88"/>
        <v>180</v>
      </c>
      <c r="B189" s="145"/>
      <c r="C189" s="145"/>
      <c r="D189" s="267" t="s">
        <v>716</v>
      </c>
      <c r="E189" s="313"/>
      <c r="F189" s="265"/>
      <c r="G189" s="256"/>
      <c r="H189" s="268"/>
      <c r="I189" s="627">
        <f>SUM($E189,F189:H189)</f>
        <v>0</v>
      </c>
      <c r="J189" s="269"/>
      <c r="K189" s="313"/>
      <c r="L189" s="237">
        <f>SUM(I189:K189)</f>
        <v>0</v>
      </c>
      <c r="M189" s="265"/>
      <c r="N189" s="256"/>
      <c r="O189" s="268"/>
      <c r="P189" s="627">
        <f>SUM($E189,M189:O189)</f>
        <v>0</v>
      </c>
      <c r="Q189" s="269"/>
      <c r="R189" s="271"/>
      <c r="S189" s="237">
        <f>SUM(P189:R189)</f>
        <v>0</v>
      </c>
      <c r="T189" s="265"/>
      <c r="U189" s="256"/>
      <c r="V189" s="268"/>
      <c r="W189" s="627">
        <f t="shared" si="97"/>
        <v>0</v>
      </c>
      <c r="X189" s="270"/>
      <c r="Y189" s="501"/>
      <c r="Z189" s="271"/>
      <c r="AA189" s="626">
        <f t="shared" si="98"/>
        <v>0</v>
      </c>
      <c r="AB189" s="265"/>
      <c r="AC189" s="256"/>
      <c r="AD189" s="268"/>
      <c r="AE189" s="627">
        <f t="shared" si="99"/>
        <v>0</v>
      </c>
      <c r="AF189" s="270"/>
      <c r="AG189" s="870"/>
      <c r="AH189" s="271"/>
      <c r="AI189" s="626">
        <f t="shared" si="100"/>
        <v>0</v>
      </c>
      <c r="AJ189" s="423">
        <f t="shared" si="93"/>
        <v>180</v>
      </c>
    </row>
    <row r="190" spans="1:36">
      <c r="A190" s="423">
        <f t="shared" si="88"/>
        <v>181</v>
      </c>
      <c r="B190" s="145"/>
      <c r="C190" s="145"/>
      <c r="D190" s="267"/>
      <c r="E190" s="313"/>
      <c r="F190" s="265"/>
      <c r="G190" s="256"/>
      <c r="H190" s="268"/>
      <c r="I190" s="627"/>
      <c r="J190" s="269"/>
      <c r="K190" s="313"/>
      <c r="M190" s="265"/>
      <c r="N190" s="256"/>
      <c r="O190" s="268"/>
      <c r="P190" s="627"/>
      <c r="Q190" s="269"/>
      <c r="R190" s="271"/>
      <c r="T190" s="265"/>
      <c r="U190" s="256"/>
      <c r="V190" s="268"/>
      <c r="W190" s="627">
        <f t="shared" si="97"/>
        <v>0</v>
      </c>
      <c r="X190" s="270"/>
      <c r="Y190" s="501"/>
      <c r="Z190" s="271"/>
      <c r="AA190" s="626">
        <f t="shared" si="98"/>
        <v>0</v>
      </c>
      <c r="AB190" s="265"/>
      <c r="AC190" s="256"/>
      <c r="AD190" s="268"/>
      <c r="AE190" s="627">
        <f t="shared" si="99"/>
        <v>0</v>
      </c>
      <c r="AF190" s="270"/>
      <c r="AG190" s="870"/>
      <c r="AH190" s="271"/>
      <c r="AI190" s="626">
        <f t="shared" si="100"/>
        <v>0</v>
      </c>
      <c r="AJ190" s="423">
        <f t="shared" si="93"/>
        <v>181</v>
      </c>
    </row>
    <row r="191" spans="1:36">
      <c r="A191" s="423">
        <f t="shared" si="88"/>
        <v>182</v>
      </c>
      <c r="B191" s="145"/>
      <c r="C191" s="145"/>
      <c r="D191" s="151"/>
      <c r="E191" s="313"/>
      <c r="F191" s="265"/>
      <c r="G191" s="256"/>
      <c r="H191" s="268"/>
      <c r="I191" s="627">
        <f>SUM($E191,F191:H191)</f>
        <v>0</v>
      </c>
      <c r="J191" s="269"/>
      <c r="K191" s="313"/>
      <c r="L191" s="237">
        <f>SUM(I191:K191)</f>
        <v>0</v>
      </c>
      <c r="M191" s="265"/>
      <c r="N191" s="256"/>
      <c r="O191" s="268"/>
      <c r="P191" s="627">
        <f>SUM($E191,M191:O191)</f>
        <v>0</v>
      </c>
      <c r="Q191" s="269"/>
      <c r="R191" s="271"/>
      <c r="S191" s="237">
        <f>SUM(P191:R191)</f>
        <v>0</v>
      </c>
      <c r="T191" s="265"/>
      <c r="U191" s="256"/>
      <c r="V191" s="268"/>
      <c r="W191" s="627">
        <f t="shared" si="97"/>
        <v>0</v>
      </c>
      <c r="X191" s="270"/>
      <c r="Y191" s="501"/>
      <c r="Z191" s="271"/>
      <c r="AA191" s="626">
        <f t="shared" si="98"/>
        <v>0</v>
      </c>
      <c r="AB191" s="265"/>
      <c r="AC191" s="256"/>
      <c r="AD191" s="268"/>
      <c r="AE191" s="627">
        <f t="shared" si="99"/>
        <v>0</v>
      </c>
      <c r="AF191" s="270"/>
      <c r="AG191" s="870"/>
      <c r="AH191" s="271"/>
      <c r="AI191" s="626">
        <f t="shared" si="100"/>
        <v>0</v>
      </c>
      <c r="AJ191" s="423">
        <f t="shared" si="93"/>
        <v>182</v>
      </c>
    </row>
    <row r="192" spans="1:36">
      <c r="A192" s="423">
        <f t="shared" si="88"/>
        <v>183</v>
      </c>
      <c r="B192" s="145"/>
      <c r="C192" s="145"/>
      <c r="D192" s="272" t="s">
        <v>575</v>
      </c>
      <c r="E192" s="271"/>
      <c r="F192" s="265"/>
      <c r="G192" s="256"/>
      <c r="H192" s="268"/>
      <c r="I192" s="627">
        <f>SUM($E192,F192:H192)</f>
        <v>0</v>
      </c>
      <c r="J192" s="269"/>
      <c r="K192" s="271"/>
      <c r="L192" s="237">
        <f>SUM(I192:K192)</f>
        <v>0</v>
      </c>
      <c r="M192" s="265"/>
      <c r="N192" s="256"/>
      <c r="O192" s="268"/>
      <c r="P192" s="627">
        <f>SUM($E192,M192:O192)</f>
        <v>0</v>
      </c>
      <c r="Q192" s="269"/>
      <c r="R192" s="271"/>
      <c r="S192" s="237">
        <f>SUM(P192:R192)</f>
        <v>0</v>
      </c>
      <c r="T192" s="265"/>
      <c r="U192" s="256"/>
      <c r="V192" s="268"/>
      <c r="W192" s="627">
        <f t="shared" si="97"/>
        <v>0</v>
      </c>
      <c r="X192" s="270"/>
      <c r="Y192" s="501"/>
      <c r="Z192" s="271"/>
      <c r="AA192" s="626">
        <f t="shared" si="98"/>
        <v>0</v>
      </c>
      <c r="AB192" s="265"/>
      <c r="AC192" s="256"/>
      <c r="AD192" s="268"/>
      <c r="AE192" s="627">
        <f t="shared" si="99"/>
        <v>0</v>
      </c>
      <c r="AF192" s="270"/>
      <c r="AG192" s="870"/>
      <c r="AH192" s="271"/>
      <c r="AI192" s="626">
        <f t="shared" si="100"/>
        <v>0</v>
      </c>
      <c r="AJ192" s="423">
        <f t="shared" si="93"/>
        <v>183</v>
      </c>
    </row>
    <row r="193" spans="1:36">
      <c r="A193" s="423">
        <f t="shared" si="88"/>
        <v>184</v>
      </c>
      <c r="B193" s="145"/>
      <c r="C193" s="145"/>
      <c r="D193" s="637" t="s">
        <v>535</v>
      </c>
      <c r="E193" s="655"/>
      <c r="F193" s="605"/>
      <c r="G193" s="274"/>
      <c r="H193" s="275"/>
      <c r="I193" s="627">
        <f>SUM($E193,F193:H193)</f>
        <v>0</v>
      </c>
      <c r="J193" s="721"/>
      <c r="K193" s="627"/>
      <c r="L193" s="237">
        <f>SUM(I193:K193)</f>
        <v>0</v>
      </c>
      <c r="M193" s="265"/>
      <c r="N193" s="256"/>
      <c r="O193" s="268"/>
      <c r="P193" s="627">
        <f>SUM($E193,M193:O193)</f>
        <v>0</v>
      </c>
      <c r="Q193" s="269"/>
      <c r="R193" s="627">
        <v>500000</v>
      </c>
      <c r="S193" s="237">
        <f>SUM(P193:R193)</f>
        <v>500000</v>
      </c>
      <c r="T193" s="265"/>
      <c r="U193" s="256"/>
      <c r="V193" s="268"/>
      <c r="W193" s="627">
        <f t="shared" si="97"/>
        <v>0</v>
      </c>
      <c r="X193" s="270"/>
      <c r="Y193" s="501"/>
      <c r="Z193" s="627">
        <v>500000</v>
      </c>
      <c r="AA193" s="626">
        <f t="shared" si="98"/>
        <v>500000</v>
      </c>
      <c r="AB193" s="265"/>
      <c r="AC193" s="256"/>
      <c r="AD193" s="268"/>
      <c r="AE193" s="627">
        <f t="shared" si="99"/>
        <v>0</v>
      </c>
      <c r="AF193" s="270"/>
      <c r="AG193" s="870"/>
      <c r="AH193" s="627">
        <v>500000</v>
      </c>
      <c r="AI193" s="626">
        <f t="shared" si="100"/>
        <v>500000</v>
      </c>
      <c r="AJ193" s="423">
        <f t="shared" si="93"/>
        <v>184</v>
      </c>
    </row>
    <row r="194" spans="1:36">
      <c r="A194" s="423">
        <f t="shared" si="88"/>
        <v>185</v>
      </c>
      <c r="B194" s="145"/>
      <c r="C194" s="145"/>
      <c r="D194" s="637" t="s">
        <v>536</v>
      </c>
      <c r="E194" s="655"/>
      <c r="F194" s="605"/>
      <c r="G194" s="274"/>
      <c r="H194" s="275"/>
      <c r="I194" s="627">
        <f>SUM($E194,F194:H194)</f>
        <v>0</v>
      </c>
      <c r="J194" s="721"/>
      <c r="K194" s="627">
        <v>7872600</v>
      </c>
      <c r="L194" s="237">
        <f>SUM(I194:K194)</f>
        <v>7872600</v>
      </c>
      <c r="M194" s="265"/>
      <c r="N194" s="256"/>
      <c r="O194" s="268"/>
      <c r="P194" s="627">
        <f>SUM($E194,M194:O194)</f>
        <v>0</v>
      </c>
      <c r="Q194" s="269"/>
      <c r="R194" s="627">
        <v>7872600</v>
      </c>
      <c r="S194" s="237">
        <f>SUM(P194:R194)</f>
        <v>7872600</v>
      </c>
      <c r="T194" s="265"/>
      <c r="U194" s="256"/>
      <c r="V194" s="268"/>
      <c r="W194" s="627">
        <f t="shared" si="97"/>
        <v>0</v>
      </c>
      <c r="X194" s="270"/>
      <c r="Y194" s="501"/>
      <c r="Z194" s="627">
        <v>7872600</v>
      </c>
      <c r="AA194" s="626">
        <f t="shared" si="98"/>
        <v>7872600</v>
      </c>
      <c r="AB194" s="265"/>
      <c r="AC194" s="256"/>
      <c r="AD194" s="268"/>
      <c r="AE194" s="627">
        <f t="shared" si="99"/>
        <v>0</v>
      </c>
      <c r="AF194" s="270"/>
      <c r="AG194" s="870"/>
      <c r="AH194" s="627">
        <v>7872600</v>
      </c>
      <c r="AI194" s="626">
        <f t="shared" si="100"/>
        <v>7872600</v>
      </c>
      <c r="AJ194" s="423">
        <f t="shared" si="93"/>
        <v>185</v>
      </c>
    </row>
    <row r="195" spans="1:36">
      <c r="A195" s="423">
        <f t="shared" si="88"/>
        <v>186</v>
      </c>
      <c r="B195" s="145"/>
      <c r="C195" s="145"/>
      <c r="D195" s="637" t="s">
        <v>537</v>
      </c>
      <c r="E195" s="655"/>
      <c r="F195" s="605"/>
      <c r="G195" s="274"/>
      <c r="H195" s="275"/>
      <c r="I195" s="627">
        <f>SUM($E195,F195:H195)</f>
        <v>0</v>
      </c>
      <c r="J195" s="721"/>
      <c r="K195" s="627">
        <v>100785200</v>
      </c>
      <c r="L195" s="237">
        <f>SUM(I195:K195)</f>
        <v>100785200</v>
      </c>
      <c r="M195" s="265"/>
      <c r="N195" s="256"/>
      <c r="O195" s="268"/>
      <c r="P195" s="627">
        <f>SUM($E195,M195:O195)</f>
        <v>0</v>
      </c>
      <c r="Q195" s="269"/>
      <c r="R195" s="627">
        <f>$M$1801</f>
        <v>100285200</v>
      </c>
      <c r="S195" s="237">
        <f>SUM(P195:R195)</f>
        <v>100285200</v>
      </c>
      <c r="T195" s="265"/>
      <c r="U195" s="256"/>
      <c r="V195" s="268"/>
      <c r="W195" s="627">
        <f t="shared" si="97"/>
        <v>0</v>
      </c>
      <c r="X195" s="270"/>
      <c r="Y195" s="501"/>
      <c r="Z195" s="627">
        <f>$M$1801</f>
        <v>100285200</v>
      </c>
      <c r="AA195" s="626">
        <f t="shared" si="98"/>
        <v>100285200</v>
      </c>
      <c r="AB195" s="265"/>
      <c r="AC195" s="256"/>
      <c r="AD195" s="268"/>
      <c r="AE195" s="627">
        <f t="shared" si="99"/>
        <v>0</v>
      </c>
      <c r="AF195" s="270"/>
      <c r="AG195" s="870"/>
      <c r="AH195" s="627">
        <f>$M$1801</f>
        <v>100285200</v>
      </c>
      <c r="AI195" s="626">
        <f t="shared" si="100"/>
        <v>100285200</v>
      </c>
      <c r="AJ195" s="423">
        <f t="shared" si="93"/>
        <v>186</v>
      </c>
    </row>
    <row r="196" spans="1:36">
      <c r="A196" s="423">
        <f t="shared" si="88"/>
        <v>187</v>
      </c>
      <c r="B196" s="145"/>
      <c r="C196" s="145"/>
      <c r="D196" s="637"/>
      <c r="E196" s="655"/>
      <c r="F196" s="605"/>
      <c r="G196" s="274"/>
      <c r="H196" s="275"/>
      <c r="I196" s="627"/>
      <c r="J196" s="721"/>
      <c r="K196" s="627"/>
      <c r="M196" s="265"/>
      <c r="N196" s="256"/>
      <c r="O196" s="268"/>
      <c r="P196" s="627"/>
      <c r="Q196" s="269"/>
      <c r="R196" s="627"/>
      <c r="T196" s="265"/>
      <c r="U196" s="256"/>
      <c r="V196" s="268"/>
      <c r="W196" s="627">
        <f t="shared" si="97"/>
        <v>0</v>
      </c>
      <c r="X196" s="270"/>
      <c r="Y196" s="501"/>
      <c r="Z196" s="627"/>
      <c r="AA196" s="626">
        <f t="shared" si="98"/>
        <v>0</v>
      </c>
      <c r="AB196" s="265"/>
      <c r="AC196" s="256"/>
      <c r="AD196" s="268"/>
      <c r="AE196" s="627">
        <f t="shared" si="99"/>
        <v>0</v>
      </c>
      <c r="AF196" s="270"/>
      <c r="AG196" s="870"/>
      <c r="AH196" s="627"/>
      <c r="AI196" s="626">
        <f t="shared" si="100"/>
        <v>0</v>
      </c>
      <c r="AJ196" s="423">
        <f t="shared" si="93"/>
        <v>187</v>
      </c>
    </row>
    <row r="197" spans="1:36">
      <c r="A197" s="423">
        <f t="shared" si="88"/>
        <v>188</v>
      </c>
      <c r="B197" s="145"/>
      <c r="C197" s="145"/>
      <c r="D197" s="141" t="s">
        <v>40</v>
      </c>
      <c r="E197" s="679"/>
      <c r="F197" s="488">
        <f t="shared" ref="F197:V197" si="107">SUBTOTAL(9,F167:F195)</f>
        <v>278971424</v>
      </c>
      <c r="G197" s="55">
        <f t="shared" si="107"/>
        <v>0</v>
      </c>
      <c r="H197" s="285">
        <f t="shared" si="107"/>
        <v>0</v>
      </c>
      <c r="I197" s="676">
        <f t="shared" si="107"/>
        <v>278971424</v>
      </c>
      <c r="J197" s="676">
        <f t="shared" si="107"/>
        <v>0</v>
      </c>
      <c r="K197" s="676">
        <f t="shared" si="107"/>
        <v>108657800</v>
      </c>
      <c r="L197" s="678">
        <f t="shared" si="107"/>
        <v>387629224</v>
      </c>
      <c r="M197" s="488">
        <f t="shared" si="107"/>
        <v>263653331</v>
      </c>
      <c r="N197" s="55">
        <f t="shared" si="107"/>
        <v>145355000</v>
      </c>
      <c r="O197" s="285">
        <f t="shared" si="107"/>
        <v>0</v>
      </c>
      <c r="P197" s="676">
        <f t="shared" si="107"/>
        <v>409008331</v>
      </c>
      <c r="Q197" s="676">
        <f t="shared" si="107"/>
        <v>0</v>
      </c>
      <c r="R197" s="676">
        <f t="shared" si="107"/>
        <v>108657800</v>
      </c>
      <c r="S197" s="678">
        <f t="shared" si="107"/>
        <v>517666131</v>
      </c>
      <c r="T197" s="488">
        <f t="shared" si="107"/>
        <v>263653331</v>
      </c>
      <c r="U197" s="55">
        <f t="shared" si="107"/>
        <v>145355000</v>
      </c>
      <c r="V197" s="285">
        <f t="shared" si="107"/>
        <v>0</v>
      </c>
      <c r="W197" s="676">
        <f>SUBTOTAL(9,W167:W196)</f>
        <v>409008331</v>
      </c>
      <c r="X197" s="677">
        <f>SUBTOTAL(9,X167:X196)</f>
        <v>0</v>
      </c>
      <c r="Y197" s="675">
        <f>SUBTOTAL(9,Y167:Y196)</f>
        <v>854800000</v>
      </c>
      <c r="Z197" s="676">
        <f>SUBTOTAL(9,Z167:Z196)</f>
        <v>108657800</v>
      </c>
      <c r="AA197" s="675">
        <f>SUBTOTAL(9,AA167:AA196)</f>
        <v>1372466131</v>
      </c>
      <c r="AB197" s="488">
        <f>SUBTOTAL(9,AB167:AB195)</f>
        <v>50000000</v>
      </c>
      <c r="AC197" s="55">
        <f>SUBTOTAL(9,AC167:AC195)</f>
        <v>40000000</v>
      </c>
      <c r="AD197" s="285">
        <f>SUBTOTAL(9,AD167:AD195)</f>
        <v>0</v>
      </c>
      <c r="AE197" s="676">
        <f>SUBTOTAL(9,AE167:AE196)</f>
        <v>90000000</v>
      </c>
      <c r="AF197" s="677">
        <f>SUBTOTAL(9,AF167:AF196)</f>
        <v>0</v>
      </c>
      <c r="AG197" s="678">
        <f>SUBTOTAL(9,AG167:AG196)</f>
        <v>222700000</v>
      </c>
      <c r="AH197" s="676">
        <f>SUBTOTAL(9,AH167:AH196)</f>
        <v>108657800</v>
      </c>
      <c r="AI197" s="675">
        <f>SUBTOTAL(9,AI167:AI196)</f>
        <v>421357800</v>
      </c>
      <c r="AJ197" s="423">
        <f t="shared" si="93"/>
        <v>188</v>
      </c>
    </row>
    <row r="198" spans="1:36" ht="15.6" thickBot="1">
      <c r="A198" s="423">
        <f t="shared" si="88"/>
        <v>189</v>
      </c>
      <c r="B198" s="674"/>
      <c r="C198" s="674"/>
      <c r="D198" s="620" t="s">
        <v>64</v>
      </c>
      <c r="E198" s="623"/>
      <c r="F198" s="672">
        <f>SUBTOTAL(9,F165:F197,$E166:$E166)</f>
        <v>3613365538</v>
      </c>
      <c r="G198" s="671"/>
      <c r="H198" s="668"/>
      <c r="I198" s="687">
        <f>SUBTOTAL(9,I165:I197)</f>
        <v>3613365538</v>
      </c>
      <c r="J198" s="687">
        <f>SUBTOTAL(9,J165:J197)</f>
        <v>879200886</v>
      </c>
      <c r="K198" s="687">
        <f>SUBTOTAL(9,K165:K197)</f>
        <v>1011540709</v>
      </c>
      <c r="L198" s="671">
        <f>SUBTOTAL(9,L165:L197)</f>
        <v>5504107133</v>
      </c>
      <c r="M198" s="672">
        <f>SUBTOTAL(9,M165:M197,$E166:$E166)</f>
        <v>3598047445</v>
      </c>
      <c r="N198" s="671"/>
      <c r="O198" s="668"/>
      <c r="P198" s="687">
        <f>SUBTOTAL(9,P165:P197)</f>
        <v>3743402445</v>
      </c>
      <c r="Q198" s="687">
        <f>SUBTOTAL(9,Q165:Q197)</f>
        <v>879200886</v>
      </c>
      <c r="R198" s="687">
        <f>SUBTOTAL(9,R165:R197)</f>
        <v>1011540709</v>
      </c>
      <c r="S198" s="671">
        <f>SUBTOTAL(9,S165:S197)</f>
        <v>5634144040</v>
      </c>
      <c r="T198" s="672">
        <f>SUBTOTAL(9,T166:T197,$E166:$E166)</f>
        <v>3598047445</v>
      </c>
      <c r="U198" s="671"/>
      <c r="V198" s="668"/>
      <c r="W198" s="687">
        <f>SUBTOTAL(9,W165:W197)</f>
        <v>3743402445</v>
      </c>
      <c r="X198" s="546">
        <f>SUBTOTAL(9,X165:X197)</f>
        <v>879200886</v>
      </c>
      <c r="Y198" s="686">
        <f>SUBTOTAL(9,Y165:Y197)</f>
        <v>854800000</v>
      </c>
      <c r="Z198" s="687">
        <f>SUBTOTAL(9,Z165:Z197)</f>
        <v>1011540709</v>
      </c>
      <c r="AA198" s="686">
        <f>SUBTOTAL(9,AA165:AA197)</f>
        <v>6488944040</v>
      </c>
      <c r="AB198" s="672">
        <f>SUBTOTAL(9,AB166:AB197,$E166:$E166)</f>
        <v>3384394114</v>
      </c>
      <c r="AC198" s="671"/>
      <c r="AD198" s="668"/>
      <c r="AE198" s="687">
        <f>SUBTOTAL(9,AE165:AE197)</f>
        <v>3424394114</v>
      </c>
      <c r="AF198" s="546">
        <f>SUBTOTAL(9,AF165:AF197)</f>
        <v>879200886</v>
      </c>
      <c r="AG198" s="871">
        <f>SUBTOTAL(9,AG165:AG197)</f>
        <v>222700000</v>
      </c>
      <c r="AH198" s="687">
        <f>SUBTOTAL(9,AH165:AH197)</f>
        <v>1011540709</v>
      </c>
      <c r="AI198" s="686">
        <f>SUBTOTAL(9,AI165:AI197)</f>
        <v>5537835709</v>
      </c>
      <c r="AJ198" s="423">
        <f t="shared" si="93"/>
        <v>189</v>
      </c>
    </row>
    <row r="199" spans="1:36" ht="15.6" thickTop="1">
      <c r="A199" s="423">
        <f t="shared" si="88"/>
        <v>190</v>
      </c>
      <c r="B199" s="145"/>
      <c r="C199" s="145"/>
      <c r="D199" s="654"/>
      <c r="E199" s="655"/>
      <c r="F199" s="425"/>
      <c r="G199" s="26"/>
      <c r="H199" s="682"/>
      <c r="I199" s="627">
        <f>SUM($E199,F199:H199)</f>
        <v>0</v>
      </c>
      <c r="J199" s="655"/>
      <c r="K199" s="655"/>
      <c r="L199" s="654">
        <f>SUM(I199:K199)</f>
        <v>0</v>
      </c>
      <c r="M199" s="425"/>
      <c r="N199" s="26"/>
      <c r="O199" s="682"/>
      <c r="P199" s="627">
        <f>SUM($E199,M199:O199)</f>
        <v>0</v>
      </c>
      <c r="Q199" s="655"/>
      <c r="R199" s="655"/>
      <c r="S199" s="654">
        <f>SUM(P199:R199)</f>
        <v>0</v>
      </c>
      <c r="T199" s="425"/>
      <c r="U199" s="26"/>
      <c r="V199" s="682"/>
      <c r="W199" s="627">
        <f>SUM($E199,T199:V199)</f>
        <v>0</v>
      </c>
      <c r="X199" s="683"/>
      <c r="Y199" s="682"/>
      <c r="Z199" s="655"/>
      <c r="AA199" s="682">
        <f>SUM(W199:Z199)</f>
        <v>0</v>
      </c>
      <c r="AB199" s="425"/>
      <c r="AC199" s="26"/>
      <c r="AD199" s="682"/>
      <c r="AE199" s="627">
        <f>SUM($E199,AB199:AD199)</f>
        <v>0</v>
      </c>
      <c r="AF199" s="683"/>
      <c r="AG199" s="862"/>
      <c r="AH199" s="655"/>
      <c r="AI199" s="682">
        <f>SUM(AE199:AH199)</f>
        <v>0</v>
      </c>
      <c r="AJ199" s="423">
        <f t="shared" si="93"/>
        <v>190</v>
      </c>
    </row>
    <row r="200" spans="1:36">
      <c r="A200" s="423">
        <f t="shared" si="88"/>
        <v>191</v>
      </c>
      <c r="B200" s="145" t="s">
        <v>65</v>
      </c>
      <c r="C200" s="145">
        <v>3</v>
      </c>
      <c r="D200" s="237" t="s">
        <v>66</v>
      </c>
      <c r="E200" s="627"/>
      <c r="F200" s="133"/>
      <c r="G200" s="28"/>
      <c r="H200" s="626"/>
      <c r="I200" s="627">
        <f>SUM($E200,F200:H200)</f>
        <v>0</v>
      </c>
      <c r="J200" s="627"/>
      <c r="K200" s="627"/>
      <c r="L200" s="237">
        <f>SUM(I200:K200)</f>
        <v>0</v>
      </c>
      <c r="M200" s="133"/>
      <c r="N200" s="28"/>
      <c r="O200" s="626"/>
      <c r="P200" s="627">
        <f>SUM($E200,M200:O200)</f>
        <v>0</v>
      </c>
      <c r="Q200" s="627"/>
      <c r="R200" s="627"/>
      <c r="S200" s="237">
        <f>SUM(P200:R200)</f>
        <v>0</v>
      </c>
      <c r="T200" s="133"/>
      <c r="U200" s="28"/>
      <c r="V200" s="626"/>
      <c r="W200" s="627">
        <f>SUM($E200,T200:V200)</f>
        <v>0</v>
      </c>
      <c r="X200" s="636"/>
      <c r="Y200" s="626"/>
      <c r="Z200" s="627"/>
      <c r="AA200" s="626">
        <f>SUM(W200:Z200)</f>
        <v>0</v>
      </c>
      <c r="AB200" s="133"/>
      <c r="AC200" s="28"/>
      <c r="AD200" s="626"/>
      <c r="AE200" s="627">
        <f>SUM($E200,AB200:AD200)</f>
        <v>0</v>
      </c>
      <c r="AF200" s="636"/>
      <c r="AG200" s="857"/>
      <c r="AH200" s="627"/>
      <c r="AI200" s="626">
        <f>SUM(AE200:AH200)</f>
        <v>0</v>
      </c>
      <c r="AJ200" s="423">
        <f t="shared" si="93"/>
        <v>191</v>
      </c>
    </row>
    <row r="201" spans="1:36">
      <c r="A201" s="423">
        <f t="shared" si="88"/>
        <v>192</v>
      </c>
      <c r="B201" s="145"/>
      <c r="C201" s="145"/>
      <c r="D201" s="684" t="s">
        <v>67</v>
      </c>
      <c r="E201" s="627"/>
      <c r="F201" s="112"/>
      <c r="G201" s="39"/>
      <c r="H201" s="626"/>
      <c r="I201" s="627">
        <f>SUM($E201,F201:H201)</f>
        <v>0</v>
      </c>
      <c r="J201" s="627"/>
      <c r="K201" s="627"/>
      <c r="L201" s="237">
        <f>SUM(I201:K201)</f>
        <v>0</v>
      </c>
      <c r="M201" s="112"/>
      <c r="N201" s="39"/>
      <c r="O201" s="626"/>
      <c r="P201" s="627">
        <f>SUM($E201,M201:O201)</f>
        <v>0</v>
      </c>
      <c r="Q201" s="627"/>
      <c r="R201" s="627"/>
      <c r="S201" s="237">
        <f>SUM(P201:R201)</f>
        <v>0</v>
      </c>
      <c r="T201" s="112"/>
      <c r="U201" s="39"/>
      <c r="V201" s="626"/>
      <c r="W201" s="627">
        <f>SUM($E201,T201:V201)</f>
        <v>0</v>
      </c>
      <c r="X201" s="636"/>
      <c r="Y201" s="626"/>
      <c r="Z201" s="627"/>
      <c r="AA201" s="626">
        <f>SUM(W201:Z201)</f>
        <v>0</v>
      </c>
      <c r="AB201" s="112"/>
      <c r="AC201" s="39"/>
      <c r="AD201" s="626"/>
      <c r="AE201" s="627">
        <f>SUM($E201,AB201:AD201)</f>
        <v>0</v>
      </c>
      <c r="AF201" s="636"/>
      <c r="AG201" s="857"/>
      <c r="AH201" s="627"/>
      <c r="AI201" s="626">
        <f>SUM(AE201:AH201)</f>
        <v>0</v>
      </c>
      <c r="AJ201" s="423">
        <f t="shared" si="93"/>
        <v>192</v>
      </c>
    </row>
    <row r="202" spans="1:36">
      <c r="A202" s="423">
        <f t="shared" si="88"/>
        <v>193</v>
      </c>
      <c r="B202" s="145"/>
      <c r="C202" s="145"/>
      <c r="D202" s="685" t="s">
        <v>538</v>
      </c>
      <c r="E202" s="627"/>
      <c r="F202" s="112"/>
      <c r="G202" s="39"/>
      <c r="H202" s="626"/>
      <c r="I202" s="627">
        <f>SUM($E202,F202:H202)</f>
        <v>0</v>
      </c>
      <c r="J202" s="627"/>
      <c r="K202" s="627">
        <f>F1855</f>
        <v>450800000</v>
      </c>
      <c r="L202" s="237">
        <f>SUM(I202:K202)</f>
        <v>450800000</v>
      </c>
      <c r="M202" s="112"/>
      <c r="N202" s="39"/>
      <c r="O202" s="626"/>
      <c r="P202" s="627">
        <f>SUM($E202,M202:O202)</f>
        <v>0</v>
      </c>
      <c r="Q202" s="627"/>
      <c r="R202" s="627">
        <f>M1855</f>
        <v>469799999</v>
      </c>
      <c r="S202" s="237">
        <f>SUM(P202:R202)</f>
        <v>469799999</v>
      </c>
      <c r="T202" s="112"/>
      <c r="U202" s="39"/>
      <c r="V202" s="626"/>
      <c r="W202" s="627">
        <f>SUM($E202,T202:V202)</f>
        <v>0</v>
      </c>
      <c r="X202" s="636"/>
      <c r="Y202" s="626"/>
      <c r="Z202" s="627">
        <f>T1855</f>
        <v>469799999</v>
      </c>
      <c r="AA202" s="626">
        <f>SUM(W202:Z202)</f>
        <v>469799999</v>
      </c>
      <c r="AB202" s="112"/>
      <c r="AC202" s="39"/>
      <c r="AD202" s="626"/>
      <c r="AE202" s="627">
        <f>SUM($E202,AB202:AD202)</f>
        <v>0</v>
      </c>
      <c r="AF202" s="636"/>
      <c r="AG202" s="857"/>
      <c r="AH202" s="627">
        <f>AB1855</f>
        <v>0</v>
      </c>
      <c r="AI202" s="626">
        <f>SUM(AE202:AH202)</f>
        <v>0</v>
      </c>
      <c r="AJ202" s="423">
        <f t="shared" si="93"/>
        <v>193</v>
      </c>
    </row>
    <row r="203" spans="1:36">
      <c r="A203" s="423">
        <f t="shared" si="88"/>
        <v>194</v>
      </c>
      <c r="B203" s="145"/>
      <c r="C203" s="145"/>
      <c r="E203" s="679"/>
      <c r="F203" s="110"/>
      <c r="G203" s="57"/>
      <c r="H203" s="680"/>
      <c r="I203" s="627">
        <f>SUM($E203,F203:H203)</f>
        <v>0</v>
      </c>
      <c r="J203" s="679"/>
      <c r="K203" s="679"/>
      <c r="L203" s="237">
        <f>SUM(I203:K203)</f>
        <v>0</v>
      </c>
      <c r="M203" s="110"/>
      <c r="N203" s="57"/>
      <c r="O203" s="680"/>
      <c r="P203" s="627">
        <f>SUM($E203,M203:O203)</f>
        <v>0</v>
      </c>
      <c r="Q203" s="679"/>
      <c r="R203" s="679"/>
      <c r="S203" s="237">
        <f>SUM(P203:R203)</f>
        <v>0</v>
      </c>
      <c r="T203" s="110"/>
      <c r="U203" s="57"/>
      <c r="V203" s="680"/>
      <c r="W203" s="627">
        <f>SUM($E203,T203:V203)</f>
        <v>0</v>
      </c>
      <c r="X203" s="681"/>
      <c r="Y203" s="680"/>
      <c r="Z203" s="679"/>
      <c r="AA203" s="626">
        <f>SUM(W203:Z203)</f>
        <v>0</v>
      </c>
      <c r="AB203" s="110"/>
      <c r="AC203" s="57"/>
      <c r="AD203" s="680"/>
      <c r="AE203" s="627">
        <f>SUM($E203,AB203:AD203)</f>
        <v>0</v>
      </c>
      <c r="AF203" s="681"/>
      <c r="AG203" s="872"/>
      <c r="AH203" s="679"/>
      <c r="AI203" s="626">
        <f>SUM(AE203:AH203)</f>
        <v>0</v>
      </c>
      <c r="AJ203" s="423">
        <f t="shared" si="93"/>
        <v>194</v>
      </c>
    </row>
    <row r="204" spans="1:36">
      <c r="A204" s="423">
        <f t="shared" si="88"/>
        <v>195</v>
      </c>
      <c r="B204" s="145"/>
      <c r="C204" s="145"/>
      <c r="D204" s="141" t="s">
        <v>40</v>
      </c>
      <c r="E204" s="679"/>
      <c r="F204" s="488">
        <f t="shared" ref="F204:X204" si="108">SUBTOTAL(9,F201:F203)</f>
        <v>0</v>
      </c>
      <c r="G204" s="55">
        <f t="shared" si="108"/>
        <v>0</v>
      </c>
      <c r="H204" s="285">
        <f t="shared" si="108"/>
        <v>0</v>
      </c>
      <c r="I204" s="676">
        <f t="shared" si="108"/>
        <v>0</v>
      </c>
      <c r="J204" s="676">
        <f t="shared" si="108"/>
        <v>0</v>
      </c>
      <c r="K204" s="676">
        <f t="shared" si="108"/>
        <v>450800000</v>
      </c>
      <c r="L204" s="678">
        <f t="shared" si="108"/>
        <v>450800000</v>
      </c>
      <c r="M204" s="488">
        <f t="shared" si="108"/>
        <v>0</v>
      </c>
      <c r="N204" s="55">
        <f t="shared" si="108"/>
        <v>0</v>
      </c>
      <c r="O204" s="285">
        <f t="shared" si="108"/>
        <v>0</v>
      </c>
      <c r="P204" s="676">
        <f t="shared" si="108"/>
        <v>0</v>
      </c>
      <c r="Q204" s="676">
        <f t="shared" si="108"/>
        <v>0</v>
      </c>
      <c r="R204" s="676">
        <f t="shared" si="108"/>
        <v>469799999</v>
      </c>
      <c r="S204" s="678">
        <f t="shared" si="108"/>
        <v>469799999</v>
      </c>
      <c r="T204" s="488">
        <f t="shared" si="108"/>
        <v>0</v>
      </c>
      <c r="U204" s="55">
        <f t="shared" si="108"/>
        <v>0</v>
      </c>
      <c r="V204" s="285">
        <f t="shared" si="108"/>
        <v>0</v>
      </c>
      <c r="W204" s="676">
        <f t="shared" si="108"/>
        <v>0</v>
      </c>
      <c r="X204" s="677">
        <f t="shared" si="108"/>
        <v>0</v>
      </c>
      <c r="Y204" s="675"/>
      <c r="Z204" s="676">
        <f t="shared" ref="Z204:AF204" si="109">SUBTOTAL(9,Z201:Z203)</f>
        <v>469799999</v>
      </c>
      <c r="AA204" s="675">
        <f t="shared" si="109"/>
        <v>469799999</v>
      </c>
      <c r="AB204" s="488">
        <f t="shared" si="109"/>
        <v>0</v>
      </c>
      <c r="AC204" s="55">
        <f t="shared" si="109"/>
        <v>0</v>
      </c>
      <c r="AD204" s="285">
        <f t="shared" si="109"/>
        <v>0</v>
      </c>
      <c r="AE204" s="676">
        <f t="shared" si="109"/>
        <v>0</v>
      </c>
      <c r="AF204" s="677">
        <f t="shared" si="109"/>
        <v>0</v>
      </c>
      <c r="AG204" s="678"/>
      <c r="AH204" s="676">
        <f>SUBTOTAL(9,AH201:AH203)</f>
        <v>0</v>
      </c>
      <c r="AI204" s="675">
        <f>SUBTOTAL(9,AI201:AI203)</f>
        <v>0</v>
      </c>
      <c r="AJ204" s="423">
        <f t="shared" si="93"/>
        <v>195</v>
      </c>
    </row>
    <row r="205" spans="1:36" ht="15.6" thickBot="1">
      <c r="A205" s="423">
        <f t="shared" si="88"/>
        <v>196</v>
      </c>
      <c r="B205" s="674"/>
      <c r="C205" s="674"/>
      <c r="D205" s="620" t="s">
        <v>68</v>
      </c>
      <c r="E205" s="623"/>
      <c r="F205" s="672">
        <f>SUBTOTAL(9,F199:F204,$E200)</f>
        <v>0</v>
      </c>
      <c r="G205" s="671"/>
      <c r="H205" s="668"/>
      <c r="I205" s="687">
        <f>SUBTOTAL(9,I199:I204)</f>
        <v>0</v>
      </c>
      <c r="J205" s="687">
        <f>SUBTOTAL(9,J199:J204)</f>
        <v>0</v>
      </c>
      <c r="K205" s="687">
        <f>SUBTOTAL(9,K199:K204)</f>
        <v>450800000</v>
      </c>
      <c r="L205" s="671">
        <f>SUBTOTAL(9,L199:L204)</f>
        <v>450800000</v>
      </c>
      <c r="M205" s="672">
        <f>SUBTOTAL(9,M199:M204,$E200)</f>
        <v>0</v>
      </c>
      <c r="N205" s="671"/>
      <c r="O205" s="668"/>
      <c r="P205" s="687">
        <f>SUBTOTAL(9,P199:P204)</f>
        <v>0</v>
      </c>
      <c r="Q205" s="687">
        <f>SUBTOTAL(9,Q199:Q204)</f>
        <v>0</v>
      </c>
      <c r="R205" s="687">
        <f>SUBTOTAL(9,R199:R204)</f>
        <v>469799999</v>
      </c>
      <c r="S205" s="671">
        <f>SUBTOTAL(9,S199:S204)</f>
        <v>469799999</v>
      </c>
      <c r="T205" s="672">
        <f>SUBTOTAL(9,T199:T204,$E200)</f>
        <v>0</v>
      </c>
      <c r="U205" s="671"/>
      <c r="V205" s="668"/>
      <c r="W205" s="687">
        <f>SUBTOTAL(9,W199:W204)</f>
        <v>0</v>
      </c>
      <c r="X205" s="546">
        <f>SUBTOTAL(9,X199:X204)</f>
        <v>0</v>
      </c>
      <c r="Y205" s="686"/>
      <c r="Z205" s="687">
        <f>SUBTOTAL(9,Z199:Z204)</f>
        <v>469799999</v>
      </c>
      <c r="AA205" s="686">
        <f>SUBTOTAL(9,AA199:AA204)</f>
        <v>469799999</v>
      </c>
      <c r="AB205" s="672">
        <f>SUBTOTAL(9,AB199:AB204,$E200)</f>
        <v>0</v>
      </c>
      <c r="AC205" s="671"/>
      <c r="AD205" s="668"/>
      <c r="AE205" s="687">
        <f>SUBTOTAL(9,AE199:AE204)</f>
        <v>0</v>
      </c>
      <c r="AF205" s="546">
        <f>SUBTOTAL(9,AF199:AF204)</f>
        <v>0</v>
      </c>
      <c r="AG205" s="871"/>
      <c r="AH205" s="687">
        <f>SUBTOTAL(9,AH199:AH204)</f>
        <v>0</v>
      </c>
      <c r="AI205" s="686">
        <f>SUBTOTAL(9,AI199:AI204)</f>
        <v>0</v>
      </c>
      <c r="AJ205" s="423">
        <f t="shared" si="93"/>
        <v>196</v>
      </c>
    </row>
    <row r="206" spans="1:36" ht="15.6" thickTop="1">
      <c r="A206" s="423">
        <f t="shared" si="88"/>
        <v>197</v>
      </c>
      <c r="B206" s="145"/>
      <c r="C206" s="145"/>
      <c r="D206" s="654"/>
      <c r="E206" s="627"/>
      <c r="F206" s="425"/>
      <c r="G206" s="26"/>
      <c r="H206" s="682"/>
      <c r="I206" s="627">
        <f t="shared" ref="I206:I213" si="110">SUM($E206,F206:H206)</f>
        <v>0</v>
      </c>
      <c r="J206" s="655"/>
      <c r="K206" s="655"/>
      <c r="L206" s="654">
        <f t="shared" ref="L206:L213" si="111">SUM(I206:K206)</f>
        <v>0</v>
      </c>
      <c r="M206" s="425"/>
      <c r="N206" s="26"/>
      <c r="O206" s="682"/>
      <c r="P206" s="627">
        <f t="shared" ref="P206:P213" si="112">SUM($E206,M206:O206)</f>
        <v>0</v>
      </c>
      <c r="Q206" s="655"/>
      <c r="R206" s="655"/>
      <c r="S206" s="654">
        <f t="shared" ref="S206:S213" si="113">SUM(P206:R206)</f>
        <v>0</v>
      </c>
      <c r="T206" s="425"/>
      <c r="U206" s="26"/>
      <c r="V206" s="682"/>
      <c r="W206" s="627">
        <f t="shared" ref="W206:W213" si="114">SUM($E206,T206:V206)</f>
        <v>0</v>
      </c>
      <c r="X206" s="683"/>
      <c r="Y206" s="682"/>
      <c r="Z206" s="655"/>
      <c r="AA206" s="682">
        <f t="shared" ref="AA206:AA213" si="115">SUM(W206:Z206)</f>
        <v>0</v>
      </c>
      <c r="AB206" s="425"/>
      <c r="AC206" s="26"/>
      <c r="AD206" s="682"/>
      <c r="AE206" s="627">
        <f t="shared" ref="AE206:AE213" si="116">SUM($E206,AB206:AD206)</f>
        <v>0</v>
      </c>
      <c r="AF206" s="683"/>
      <c r="AG206" s="862"/>
      <c r="AH206" s="655"/>
      <c r="AI206" s="682">
        <f t="shared" ref="AI206:AI213" si="117">SUM(AE206:AH206)</f>
        <v>0</v>
      </c>
      <c r="AJ206" s="423">
        <f t="shared" si="93"/>
        <v>197</v>
      </c>
    </row>
    <row r="207" spans="1:36">
      <c r="A207" s="423">
        <f t="shared" si="88"/>
        <v>198</v>
      </c>
      <c r="B207" s="145" t="s">
        <v>69</v>
      </c>
      <c r="C207" s="145">
        <v>4</v>
      </c>
      <c r="D207" s="237" t="s">
        <v>70</v>
      </c>
      <c r="E207" s="627"/>
      <c r="F207" s="132"/>
      <c r="G207" s="129"/>
      <c r="H207" s="626"/>
      <c r="I207" s="627">
        <f t="shared" si="110"/>
        <v>0</v>
      </c>
      <c r="J207" s="627"/>
      <c r="K207" s="627">
        <v>1793242</v>
      </c>
      <c r="L207" s="237">
        <f t="shared" si="111"/>
        <v>1793242</v>
      </c>
      <c r="M207" s="133"/>
      <c r="O207" s="626"/>
      <c r="P207" s="627">
        <f t="shared" si="112"/>
        <v>0</v>
      </c>
      <c r="Q207" s="627"/>
      <c r="R207" s="627">
        <v>1793242</v>
      </c>
      <c r="S207" s="237">
        <f t="shared" si="113"/>
        <v>1793242</v>
      </c>
      <c r="T207" s="133"/>
      <c r="V207" s="626"/>
      <c r="W207" s="627">
        <f t="shared" si="114"/>
        <v>0</v>
      </c>
      <c r="X207" s="636"/>
      <c r="Y207" s="626"/>
      <c r="Z207" s="627">
        <v>1793242</v>
      </c>
      <c r="AA207" s="626">
        <f t="shared" si="115"/>
        <v>1793242</v>
      </c>
      <c r="AB207" s="133"/>
      <c r="AD207" s="626"/>
      <c r="AE207" s="627">
        <f t="shared" si="116"/>
        <v>0</v>
      </c>
      <c r="AF207" s="636"/>
      <c r="AG207" s="857"/>
      <c r="AH207" s="627">
        <v>1793242</v>
      </c>
      <c r="AI207" s="626">
        <f t="shared" si="117"/>
        <v>1793242</v>
      </c>
      <c r="AJ207" s="423">
        <f t="shared" si="93"/>
        <v>198</v>
      </c>
    </row>
    <row r="208" spans="1:36">
      <c r="A208" s="423">
        <f t="shared" si="88"/>
        <v>199</v>
      </c>
      <c r="B208" s="145"/>
      <c r="C208" s="145"/>
      <c r="D208" s="240" t="s">
        <v>434</v>
      </c>
      <c r="E208" s="627"/>
      <c r="F208" s="132"/>
      <c r="G208" s="129"/>
      <c r="H208" s="626"/>
      <c r="I208" s="627">
        <f t="shared" si="110"/>
        <v>0</v>
      </c>
      <c r="J208" s="627"/>
      <c r="K208" s="627"/>
      <c r="L208" s="237">
        <f t="shared" si="111"/>
        <v>0</v>
      </c>
      <c r="M208" s="133"/>
      <c r="O208" s="626"/>
      <c r="P208" s="627">
        <f t="shared" si="112"/>
        <v>0</v>
      </c>
      <c r="Q208" s="627"/>
      <c r="R208" s="627"/>
      <c r="S208" s="237">
        <f t="shared" si="113"/>
        <v>0</v>
      </c>
      <c r="T208" s="133"/>
      <c r="V208" s="626"/>
      <c r="W208" s="627">
        <f t="shared" si="114"/>
        <v>0</v>
      </c>
      <c r="X208" s="636"/>
      <c r="Y208" s="626"/>
      <c r="Z208" s="627"/>
      <c r="AA208" s="626">
        <f t="shared" si="115"/>
        <v>0</v>
      </c>
      <c r="AB208" s="133"/>
      <c r="AD208" s="626"/>
      <c r="AE208" s="627">
        <f t="shared" si="116"/>
        <v>0</v>
      </c>
      <c r="AF208" s="636"/>
      <c r="AG208" s="857"/>
      <c r="AH208" s="627"/>
      <c r="AI208" s="626">
        <f t="shared" si="117"/>
        <v>0</v>
      </c>
      <c r="AJ208" s="423">
        <f t="shared" si="93"/>
        <v>199</v>
      </c>
    </row>
    <row r="209" spans="1:36">
      <c r="A209" s="423">
        <f t="shared" si="88"/>
        <v>200</v>
      </c>
      <c r="B209" s="145"/>
      <c r="C209" s="145"/>
      <c r="D209" s="240"/>
      <c r="E209" s="627"/>
      <c r="F209" s="132"/>
      <c r="G209" s="129"/>
      <c r="H209" s="626"/>
      <c r="I209" s="627">
        <f t="shared" si="110"/>
        <v>0</v>
      </c>
      <c r="J209" s="627"/>
      <c r="K209" s="627"/>
      <c r="L209" s="237">
        <f t="shared" si="111"/>
        <v>0</v>
      </c>
      <c r="M209" s="133"/>
      <c r="O209" s="626"/>
      <c r="P209" s="627">
        <f t="shared" si="112"/>
        <v>0</v>
      </c>
      <c r="Q209" s="627"/>
      <c r="R209" s="627"/>
      <c r="S209" s="237">
        <f t="shared" si="113"/>
        <v>0</v>
      </c>
      <c r="T209" s="133"/>
      <c r="V209" s="626"/>
      <c r="W209" s="627">
        <f t="shared" si="114"/>
        <v>0</v>
      </c>
      <c r="X209" s="636"/>
      <c r="Y209" s="626"/>
      <c r="Z209" s="627"/>
      <c r="AA209" s="626">
        <f t="shared" si="115"/>
        <v>0</v>
      </c>
      <c r="AB209" s="133"/>
      <c r="AD209" s="626"/>
      <c r="AE209" s="627">
        <f t="shared" si="116"/>
        <v>0</v>
      </c>
      <c r="AF209" s="636"/>
      <c r="AG209" s="857"/>
      <c r="AH209" s="627"/>
      <c r="AI209" s="626">
        <f t="shared" si="117"/>
        <v>0</v>
      </c>
      <c r="AJ209" s="423">
        <f t="shared" si="93"/>
        <v>200</v>
      </c>
    </row>
    <row r="210" spans="1:36">
      <c r="A210" s="423">
        <f t="shared" si="88"/>
        <v>201</v>
      </c>
      <c r="B210" s="145"/>
      <c r="C210" s="145"/>
      <c r="D210" s="240"/>
      <c r="E210" s="627"/>
      <c r="F210" s="132"/>
      <c r="G210" s="129"/>
      <c r="H210" s="626"/>
      <c r="I210" s="627">
        <f t="shared" si="110"/>
        <v>0</v>
      </c>
      <c r="J210" s="627"/>
      <c r="K210" s="627"/>
      <c r="L210" s="237">
        <f t="shared" si="111"/>
        <v>0</v>
      </c>
      <c r="M210" s="133"/>
      <c r="O210" s="626"/>
      <c r="P210" s="627">
        <f t="shared" si="112"/>
        <v>0</v>
      </c>
      <c r="Q210" s="627"/>
      <c r="R210" s="627"/>
      <c r="S210" s="237">
        <f t="shared" si="113"/>
        <v>0</v>
      </c>
      <c r="T210" s="133"/>
      <c r="V210" s="626"/>
      <c r="W210" s="627">
        <f t="shared" si="114"/>
        <v>0</v>
      </c>
      <c r="X210" s="636"/>
      <c r="Y210" s="626"/>
      <c r="Z210" s="627"/>
      <c r="AA210" s="626">
        <f t="shared" si="115"/>
        <v>0</v>
      </c>
      <c r="AB210" s="133"/>
      <c r="AD210" s="626"/>
      <c r="AE210" s="627">
        <f t="shared" si="116"/>
        <v>0</v>
      </c>
      <c r="AF210" s="636"/>
      <c r="AG210" s="857"/>
      <c r="AH210" s="627"/>
      <c r="AI210" s="626">
        <f t="shared" si="117"/>
        <v>0</v>
      </c>
      <c r="AJ210" s="423">
        <f t="shared" si="93"/>
        <v>201</v>
      </c>
    </row>
    <row r="211" spans="1:36">
      <c r="A211" s="423">
        <f t="shared" ref="A211:A274" si="118">ROW()-9</f>
        <v>202</v>
      </c>
      <c r="B211" s="145"/>
      <c r="C211" s="145"/>
      <c r="D211" s="240" t="s">
        <v>575</v>
      </c>
      <c r="E211" s="627"/>
      <c r="F211" s="132"/>
      <c r="G211" s="129"/>
      <c r="H211" s="626"/>
      <c r="I211" s="627">
        <f t="shared" si="110"/>
        <v>0</v>
      </c>
      <c r="J211" s="627"/>
      <c r="K211" s="627"/>
      <c r="L211" s="237">
        <f t="shared" si="111"/>
        <v>0</v>
      </c>
      <c r="M211" s="133"/>
      <c r="O211" s="626"/>
      <c r="P211" s="627">
        <f t="shared" si="112"/>
        <v>0</v>
      </c>
      <c r="Q211" s="627"/>
      <c r="R211" s="627"/>
      <c r="S211" s="237">
        <f t="shared" si="113"/>
        <v>0</v>
      </c>
      <c r="T211" s="133"/>
      <c r="V211" s="626"/>
      <c r="W211" s="627">
        <f t="shared" si="114"/>
        <v>0</v>
      </c>
      <c r="X211" s="636"/>
      <c r="Y211" s="626"/>
      <c r="Z211" s="627"/>
      <c r="AA211" s="626">
        <f t="shared" si="115"/>
        <v>0</v>
      </c>
      <c r="AB211" s="133"/>
      <c r="AD211" s="626"/>
      <c r="AE211" s="627">
        <f t="shared" si="116"/>
        <v>0</v>
      </c>
      <c r="AF211" s="636"/>
      <c r="AG211" s="857"/>
      <c r="AH211" s="627"/>
      <c r="AI211" s="626">
        <f t="shared" si="117"/>
        <v>0</v>
      </c>
      <c r="AJ211" s="423">
        <f t="shared" si="93"/>
        <v>202</v>
      </c>
    </row>
    <row r="212" spans="1:36">
      <c r="A212" s="423">
        <f t="shared" si="118"/>
        <v>203</v>
      </c>
      <c r="B212" s="145"/>
      <c r="C212" s="145"/>
      <c r="D212" s="637"/>
      <c r="E212" s="627"/>
      <c r="F212" s="112"/>
      <c r="G212" s="39"/>
      <c r="H212" s="626"/>
      <c r="I212" s="627">
        <f t="shared" si="110"/>
        <v>0</v>
      </c>
      <c r="J212" s="627"/>
      <c r="K212" s="627"/>
      <c r="L212" s="237">
        <f t="shared" si="111"/>
        <v>0</v>
      </c>
      <c r="M212" s="112"/>
      <c r="N212" s="39"/>
      <c r="O212" s="626"/>
      <c r="P212" s="627">
        <f t="shared" si="112"/>
        <v>0</v>
      </c>
      <c r="Q212" s="627"/>
      <c r="R212" s="627"/>
      <c r="S212" s="237">
        <f t="shared" si="113"/>
        <v>0</v>
      </c>
      <c r="T212" s="112"/>
      <c r="U212" s="39"/>
      <c r="V212" s="626"/>
      <c r="W212" s="627">
        <f t="shared" si="114"/>
        <v>0</v>
      </c>
      <c r="X212" s="636"/>
      <c r="Y212" s="626"/>
      <c r="Z212" s="627"/>
      <c r="AA212" s="626">
        <f t="shared" si="115"/>
        <v>0</v>
      </c>
      <c r="AB212" s="112"/>
      <c r="AC212" s="39"/>
      <c r="AD212" s="626"/>
      <c r="AE212" s="627">
        <f t="shared" si="116"/>
        <v>0</v>
      </c>
      <c r="AF212" s="636"/>
      <c r="AG212" s="857"/>
      <c r="AH212" s="627"/>
      <c r="AI212" s="626">
        <f t="shared" si="117"/>
        <v>0</v>
      </c>
      <c r="AJ212" s="423">
        <f t="shared" si="93"/>
        <v>203</v>
      </c>
    </row>
    <row r="213" spans="1:36">
      <c r="A213" s="423">
        <f t="shared" si="118"/>
        <v>204</v>
      </c>
      <c r="B213" s="145"/>
      <c r="C213" s="145"/>
      <c r="D213" s="685"/>
      <c r="E213" s="627"/>
      <c r="F213" s="112"/>
      <c r="G213" s="39"/>
      <c r="H213" s="626"/>
      <c r="I213" s="627">
        <f t="shared" si="110"/>
        <v>0</v>
      </c>
      <c r="J213" s="627"/>
      <c r="K213" s="627"/>
      <c r="L213" s="237">
        <f t="shared" si="111"/>
        <v>0</v>
      </c>
      <c r="M213" s="112"/>
      <c r="N213" s="39"/>
      <c r="O213" s="626"/>
      <c r="P213" s="627">
        <f t="shared" si="112"/>
        <v>0</v>
      </c>
      <c r="Q213" s="627"/>
      <c r="R213" s="627"/>
      <c r="S213" s="237">
        <f t="shared" si="113"/>
        <v>0</v>
      </c>
      <c r="T213" s="112"/>
      <c r="U213" s="39"/>
      <c r="V213" s="626"/>
      <c r="W213" s="627">
        <f t="shared" si="114"/>
        <v>0</v>
      </c>
      <c r="X213" s="636"/>
      <c r="Y213" s="626"/>
      <c r="Z213" s="627"/>
      <c r="AA213" s="626">
        <f t="shared" si="115"/>
        <v>0</v>
      </c>
      <c r="AB213" s="112"/>
      <c r="AC213" s="39"/>
      <c r="AD213" s="626"/>
      <c r="AE213" s="627">
        <f t="shared" si="116"/>
        <v>0</v>
      </c>
      <c r="AF213" s="636"/>
      <c r="AG213" s="857"/>
      <c r="AH213" s="627"/>
      <c r="AI213" s="626">
        <f t="shared" si="117"/>
        <v>0</v>
      </c>
      <c r="AJ213" s="423">
        <f t="shared" si="93"/>
        <v>204</v>
      </c>
    </row>
    <row r="214" spans="1:36">
      <c r="A214" s="423">
        <f t="shared" si="118"/>
        <v>205</v>
      </c>
      <c r="B214" s="145"/>
      <c r="C214" s="145"/>
      <c r="D214" s="141" t="s">
        <v>40</v>
      </c>
      <c r="E214" s="679"/>
      <c r="F214" s="488">
        <f t="shared" ref="F214:X214" si="119">SUBTOTAL(9,F208:F213)</f>
        <v>0</v>
      </c>
      <c r="G214" s="55">
        <f t="shared" si="119"/>
        <v>0</v>
      </c>
      <c r="H214" s="285">
        <f t="shared" si="119"/>
        <v>0</v>
      </c>
      <c r="I214" s="676">
        <f t="shared" si="119"/>
        <v>0</v>
      </c>
      <c r="J214" s="676">
        <f t="shared" si="119"/>
        <v>0</v>
      </c>
      <c r="K214" s="676">
        <f t="shared" si="119"/>
        <v>0</v>
      </c>
      <c r="L214" s="678">
        <f t="shared" si="119"/>
        <v>0</v>
      </c>
      <c r="M214" s="488">
        <f t="shared" si="119"/>
        <v>0</v>
      </c>
      <c r="N214" s="55">
        <f t="shared" si="119"/>
        <v>0</v>
      </c>
      <c r="O214" s="285">
        <f t="shared" si="119"/>
        <v>0</v>
      </c>
      <c r="P214" s="676">
        <f t="shared" si="119"/>
        <v>0</v>
      </c>
      <c r="Q214" s="676">
        <f t="shared" si="119"/>
        <v>0</v>
      </c>
      <c r="R214" s="676">
        <f t="shared" si="119"/>
        <v>0</v>
      </c>
      <c r="S214" s="678">
        <f t="shared" si="119"/>
        <v>0</v>
      </c>
      <c r="T214" s="488">
        <f t="shared" si="119"/>
        <v>0</v>
      </c>
      <c r="U214" s="55">
        <f t="shared" si="119"/>
        <v>0</v>
      </c>
      <c r="V214" s="285">
        <f t="shared" si="119"/>
        <v>0</v>
      </c>
      <c r="W214" s="676">
        <f t="shared" si="119"/>
        <v>0</v>
      </c>
      <c r="X214" s="677">
        <f t="shared" si="119"/>
        <v>0</v>
      </c>
      <c r="Y214" s="675"/>
      <c r="Z214" s="676">
        <f t="shared" ref="Z214:AF214" si="120">SUBTOTAL(9,Z208:Z213)</f>
        <v>0</v>
      </c>
      <c r="AA214" s="675">
        <f t="shared" si="120"/>
        <v>0</v>
      </c>
      <c r="AB214" s="488">
        <f t="shared" si="120"/>
        <v>0</v>
      </c>
      <c r="AC214" s="55">
        <f t="shared" si="120"/>
        <v>0</v>
      </c>
      <c r="AD214" s="285">
        <f t="shared" si="120"/>
        <v>0</v>
      </c>
      <c r="AE214" s="676">
        <f t="shared" si="120"/>
        <v>0</v>
      </c>
      <c r="AF214" s="677">
        <f t="shared" si="120"/>
        <v>0</v>
      </c>
      <c r="AG214" s="678"/>
      <c r="AH214" s="676">
        <f>SUBTOTAL(9,AH208:AH213)</f>
        <v>0</v>
      </c>
      <c r="AI214" s="675">
        <f>SUBTOTAL(9,AI208:AI213)</f>
        <v>0</v>
      </c>
      <c r="AJ214" s="423">
        <f t="shared" si="93"/>
        <v>205</v>
      </c>
    </row>
    <row r="215" spans="1:36" ht="15.6" thickBot="1">
      <c r="A215" s="423">
        <f t="shared" si="118"/>
        <v>206</v>
      </c>
      <c r="B215" s="674"/>
      <c r="C215" s="674"/>
      <c r="D215" s="620" t="s">
        <v>72</v>
      </c>
      <c r="E215" s="623"/>
      <c r="F215" s="672">
        <f>SUBTOTAL(9,F206:F214,$E207)</f>
        <v>0</v>
      </c>
      <c r="G215" s="673"/>
      <c r="H215" s="668"/>
      <c r="I215" s="669">
        <f>SUBTOTAL(9,I206:I214)</f>
        <v>0</v>
      </c>
      <c r="J215" s="669">
        <f>SUBTOTAL(9,J206:J214)</f>
        <v>0</v>
      </c>
      <c r="K215" s="669">
        <f>SUBTOTAL(9,K206:K214)</f>
        <v>1793242</v>
      </c>
      <c r="L215" s="673">
        <f>SUBTOTAL(9,L206:L214)</f>
        <v>1793242</v>
      </c>
      <c r="M215" s="672">
        <f>SUBTOTAL(9,M206:M214,$E207)</f>
        <v>0</v>
      </c>
      <c r="N215" s="673"/>
      <c r="O215" s="668"/>
      <c r="P215" s="669">
        <f>SUBTOTAL(9,P206:P214)</f>
        <v>0</v>
      </c>
      <c r="Q215" s="669">
        <f>SUBTOTAL(9,Q206:Q214)</f>
        <v>0</v>
      </c>
      <c r="R215" s="669">
        <f>SUBTOTAL(9,R206:R214)</f>
        <v>1793242</v>
      </c>
      <c r="S215" s="673">
        <f>SUBTOTAL(9,S206:S214)</f>
        <v>1793242</v>
      </c>
      <c r="T215" s="672">
        <f>SUBTOTAL(9,T206:T214,$E207)</f>
        <v>0</v>
      </c>
      <c r="U215" s="673"/>
      <c r="V215" s="668"/>
      <c r="W215" s="669">
        <f>SUBTOTAL(9,W206:W214)</f>
        <v>0</v>
      </c>
      <c r="X215" s="670">
        <f>SUBTOTAL(9,X206:X214)</f>
        <v>0</v>
      </c>
      <c r="Y215" s="668"/>
      <c r="Z215" s="669">
        <f>SUBTOTAL(9,Z206:Z214)</f>
        <v>1793242</v>
      </c>
      <c r="AA215" s="668">
        <f>SUBTOTAL(9,AA206:AA214)</f>
        <v>1793242</v>
      </c>
      <c r="AB215" s="672">
        <f>SUBTOTAL(9,AB206:AB214,$E207)</f>
        <v>0</v>
      </c>
      <c r="AC215" s="673"/>
      <c r="AD215" s="668"/>
      <c r="AE215" s="669">
        <f>SUBTOTAL(9,AE206:AE214)</f>
        <v>0</v>
      </c>
      <c r="AF215" s="670">
        <f>SUBTOTAL(9,AF206:AF214)</f>
        <v>0</v>
      </c>
      <c r="AG215" s="800"/>
      <c r="AH215" s="669">
        <f>SUBTOTAL(9,AH206:AH214)</f>
        <v>1793242</v>
      </c>
      <c r="AI215" s="668">
        <f>SUBTOTAL(9,AI206:AI214)</f>
        <v>1793242</v>
      </c>
      <c r="AJ215" s="423">
        <f t="shared" si="93"/>
        <v>206</v>
      </c>
    </row>
    <row r="216" spans="1:36" ht="15.6" thickTop="1">
      <c r="A216" s="423">
        <f t="shared" si="118"/>
        <v>207</v>
      </c>
      <c r="B216" s="145"/>
      <c r="C216" s="145"/>
      <c r="D216" s="237"/>
      <c r="E216" s="627"/>
      <c r="F216" s="406"/>
      <c r="H216" s="626"/>
      <c r="I216" s="239">
        <f t="shared" ref="I216:I229" si="121">SUM($E216,F216:H216)</f>
        <v>0</v>
      </c>
      <c r="J216" s="239"/>
      <c r="K216" s="239"/>
      <c r="L216" s="6">
        <f t="shared" ref="L216:L229" si="122">SUM(I216:K216)</f>
        <v>0</v>
      </c>
      <c r="M216" s="406"/>
      <c r="O216" s="626"/>
      <c r="P216" s="239">
        <f t="shared" ref="P216:P229" si="123">SUM($E216,M216:O216)</f>
        <v>0</v>
      </c>
      <c r="Q216" s="239"/>
      <c r="R216" s="239"/>
      <c r="S216" s="6">
        <f t="shared" ref="S216:S229" si="124">SUM(P216:R216)</f>
        <v>0</v>
      </c>
      <c r="T216" s="406"/>
      <c r="V216" s="626"/>
      <c r="W216" s="239">
        <f t="shared" ref="W216:W229" si="125">SUM($E216,T216:V216)</f>
        <v>0</v>
      </c>
      <c r="X216" s="406"/>
      <c r="Y216" s="119"/>
      <c r="Z216" s="239"/>
      <c r="AA216" s="119">
        <f t="shared" ref="AA216:AA229" si="126">SUM(W216:Z216)</f>
        <v>0</v>
      </c>
      <c r="AB216" s="406"/>
      <c r="AD216" s="626"/>
      <c r="AE216" s="239">
        <f t="shared" ref="AE216:AE229" si="127">SUM($E216,AB216:AD216)</f>
        <v>0</v>
      </c>
      <c r="AF216" s="406"/>
      <c r="AG216" s="6"/>
      <c r="AH216" s="239"/>
      <c r="AI216" s="119">
        <f t="shared" ref="AI216:AI229" si="128">SUM(AE216:AH216)</f>
        <v>0</v>
      </c>
      <c r="AJ216" s="423">
        <f t="shared" si="93"/>
        <v>207</v>
      </c>
    </row>
    <row r="217" spans="1:36">
      <c r="A217" s="423">
        <f t="shared" si="118"/>
        <v>208</v>
      </c>
      <c r="B217" s="145" t="s">
        <v>73</v>
      </c>
      <c r="C217" s="145">
        <v>5</v>
      </c>
      <c r="D217" s="237" t="s">
        <v>74</v>
      </c>
      <c r="E217" s="627">
        <v>6612764</v>
      </c>
      <c r="F217" s="132"/>
      <c r="G217" s="129"/>
      <c r="H217" s="626"/>
      <c r="I217" s="627">
        <f t="shared" si="121"/>
        <v>6612764</v>
      </c>
      <c r="J217" s="627">
        <v>240000</v>
      </c>
      <c r="K217" s="627">
        <v>985321</v>
      </c>
      <c r="L217" s="237">
        <f t="shared" si="122"/>
        <v>7838085</v>
      </c>
      <c r="M217" s="133"/>
      <c r="N217" s="28"/>
      <c r="O217" s="626"/>
      <c r="P217" s="627">
        <f t="shared" si="123"/>
        <v>6612764</v>
      </c>
      <c r="Q217" s="627">
        <v>240000</v>
      </c>
      <c r="R217" s="627">
        <v>985321</v>
      </c>
      <c r="S217" s="237">
        <f t="shared" si="124"/>
        <v>7838085</v>
      </c>
      <c r="T217" s="133"/>
      <c r="U217" s="28"/>
      <c r="V217" s="626"/>
      <c r="W217" s="627">
        <f t="shared" si="125"/>
        <v>6612764</v>
      </c>
      <c r="X217" s="636">
        <v>240000</v>
      </c>
      <c r="Y217" s="626"/>
      <c r="Z217" s="627">
        <v>985321</v>
      </c>
      <c r="AA217" s="626">
        <f t="shared" si="126"/>
        <v>7838085</v>
      </c>
      <c r="AB217" s="133"/>
      <c r="AC217" s="28"/>
      <c r="AD217" s="626"/>
      <c r="AE217" s="627">
        <f t="shared" si="127"/>
        <v>6612764</v>
      </c>
      <c r="AF217" s="636">
        <v>240000</v>
      </c>
      <c r="AG217" s="857"/>
      <c r="AH217" s="627">
        <v>985321</v>
      </c>
      <c r="AI217" s="626">
        <f t="shared" si="128"/>
        <v>7838085</v>
      </c>
      <c r="AJ217" s="423">
        <f t="shared" si="93"/>
        <v>208</v>
      </c>
    </row>
    <row r="218" spans="1:36">
      <c r="A218" s="423">
        <f t="shared" si="118"/>
        <v>209</v>
      </c>
      <c r="B218" s="145"/>
      <c r="C218" s="145"/>
      <c r="D218" s="240" t="s">
        <v>434</v>
      </c>
      <c r="E218" s="627"/>
      <c r="F218" s="133"/>
      <c r="G218" s="28"/>
      <c r="H218" s="626"/>
      <c r="I218" s="627">
        <f t="shared" si="121"/>
        <v>0</v>
      </c>
      <c r="J218" s="627"/>
      <c r="K218" s="627"/>
      <c r="L218" s="237">
        <f t="shared" si="122"/>
        <v>0</v>
      </c>
      <c r="M218" s="133"/>
      <c r="N218" s="28"/>
      <c r="O218" s="626"/>
      <c r="P218" s="627">
        <f t="shared" si="123"/>
        <v>0</v>
      </c>
      <c r="Q218" s="627"/>
      <c r="R218" s="627"/>
      <c r="S218" s="237">
        <f t="shared" si="124"/>
        <v>0</v>
      </c>
      <c r="T218" s="133"/>
      <c r="U218" s="28"/>
      <c r="V218" s="626"/>
      <c r="W218" s="627">
        <f t="shared" si="125"/>
        <v>0</v>
      </c>
      <c r="X218" s="636"/>
      <c r="Y218" s="626"/>
      <c r="Z218" s="627"/>
      <c r="AA218" s="626">
        <f t="shared" si="126"/>
        <v>0</v>
      </c>
      <c r="AB218" s="133"/>
      <c r="AC218" s="28"/>
      <c r="AD218" s="626"/>
      <c r="AE218" s="627">
        <f t="shared" si="127"/>
        <v>0</v>
      </c>
      <c r="AF218" s="636"/>
      <c r="AG218" s="857"/>
      <c r="AH218" s="627"/>
      <c r="AI218" s="626">
        <f t="shared" si="128"/>
        <v>0</v>
      </c>
      <c r="AJ218" s="423">
        <f t="shared" si="93"/>
        <v>209</v>
      </c>
    </row>
    <row r="219" spans="1:36">
      <c r="A219" s="423">
        <f t="shared" si="118"/>
        <v>210</v>
      </c>
      <c r="B219" s="145"/>
      <c r="C219" s="145"/>
      <c r="D219" s="637" t="s">
        <v>539</v>
      </c>
      <c r="E219" s="627"/>
      <c r="F219" s="132">
        <v>100000</v>
      </c>
      <c r="G219" s="129"/>
      <c r="H219" s="626"/>
      <c r="I219" s="627">
        <f t="shared" si="121"/>
        <v>100000</v>
      </c>
      <c r="J219" s="627"/>
      <c r="K219" s="627"/>
      <c r="L219" s="237">
        <f t="shared" si="122"/>
        <v>100000</v>
      </c>
      <c r="M219" s="133">
        <v>100000</v>
      </c>
      <c r="N219" s="28"/>
      <c r="O219" s="626"/>
      <c r="P219" s="627">
        <f t="shared" si="123"/>
        <v>100000</v>
      </c>
      <c r="Q219" s="627"/>
      <c r="R219" s="627"/>
      <c r="S219" s="237">
        <f t="shared" si="124"/>
        <v>100000</v>
      </c>
      <c r="T219" s="133">
        <v>100000</v>
      </c>
      <c r="U219" s="28"/>
      <c r="V219" s="626"/>
      <c r="W219" s="627">
        <f t="shared" si="125"/>
        <v>100000</v>
      </c>
      <c r="X219" s="636"/>
      <c r="Y219" s="626"/>
      <c r="Z219" s="627"/>
      <c r="AA219" s="626">
        <f t="shared" si="126"/>
        <v>100000</v>
      </c>
      <c r="AB219" s="133"/>
      <c r="AC219" s="28"/>
      <c r="AD219" s="626"/>
      <c r="AE219" s="627">
        <f t="shared" si="127"/>
        <v>0</v>
      </c>
      <c r="AF219" s="636"/>
      <c r="AG219" s="857"/>
      <c r="AH219" s="627"/>
      <c r="AI219" s="626">
        <f t="shared" si="128"/>
        <v>0</v>
      </c>
      <c r="AJ219" s="423">
        <f t="shared" si="93"/>
        <v>210</v>
      </c>
    </row>
    <row r="220" spans="1:36">
      <c r="A220" s="423">
        <f t="shared" si="118"/>
        <v>211</v>
      </c>
      <c r="B220" s="145"/>
      <c r="C220" s="145"/>
      <c r="D220" s="637" t="s">
        <v>540</v>
      </c>
      <c r="E220" s="627"/>
      <c r="F220" s="132"/>
      <c r="G220" s="129">
        <v>300000</v>
      </c>
      <c r="H220" s="626"/>
      <c r="I220" s="627">
        <f t="shared" si="121"/>
        <v>300000</v>
      </c>
      <c r="J220" s="627"/>
      <c r="K220" s="627"/>
      <c r="L220" s="237">
        <f t="shared" si="122"/>
        <v>300000</v>
      </c>
      <c r="M220" s="133"/>
      <c r="N220" s="28">
        <v>300000</v>
      </c>
      <c r="O220" s="626"/>
      <c r="P220" s="627">
        <f t="shared" si="123"/>
        <v>300000</v>
      </c>
      <c r="Q220" s="627"/>
      <c r="R220" s="627"/>
      <c r="S220" s="237">
        <f t="shared" si="124"/>
        <v>300000</v>
      </c>
      <c r="T220" s="133"/>
      <c r="U220" s="28">
        <v>300000</v>
      </c>
      <c r="V220" s="626"/>
      <c r="W220" s="627">
        <f t="shared" si="125"/>
        <v>300000</v>
      </c>
      <c r="X220" s="636"/>
      <c r="Y220" s="626"/>
      <c r="Z220" s="627"/>
      <c r="AA220" s="626">
        <f t="shared" si="126"/>
        <v>300000</v>
      </c>
      <c r="AB220" s="133"/>
      <c r="AC220" s="28"/>
      <c r="AD220" s="626"/>
      <c r="AE220" s="627">
        <f t="shared" si="127"/>
        <v>0</v>
      </c>
      <c r="AF220" s="636"/>
      <c r="AG220" s="857"/>
      <c r="AH220" s="627"/>
      <c r="AI220" s="626">
        <f t="shared" si="128"/>
        <v>0</v>
      </c>
      <c r="AJ220" s="423">
        <f t="shared" si="93"/>
        <v>211</v>
      </c>
    </row>
    <row r="221" spans="1:36">
      <c r="A221" s="423">
        <f t="shared" si="118"/>
        <v>212</v>
      </c>
      <c r="B221" s="145"/>
      <c r="C221" s="145"/>
      <c r="D221" s="637" t="s">
        <v>541</v>
      </c>
      <c r="E221" s="627"/>
      <c r="F221" s="132"/>
      <c r="G221" s="129">
        <v>200000</v>
      </c>
      <c r="H221" s="626"/>
      <c r="I221" s="627">
        <f t="shared" si="121"/>
        <v>200000</v>
      </c>
      <c r="J221" s="627"/>
      <c r="K221" s="627"/>
      <c r="L221" s="237">
        <f t="shared" si="122"/>
        <v>200000</v>
      </c>
      <c r="M221" s="133"/>
      <c r="N221" s="28">
        <v>200000</v>
      </c>
      <c r="O221" s="626"/>
      <c r="P221" s="627">
        <f t="shared" si="123"/>
        <v>200000</v>
      </c>
      <c r="Q221" s="627"/>
      <c r="R221" s="627"/>
      <c r="S221" s="237">
        <f t="shared" si="124"/>
        <v>200000</v>
      </c>
      <c r="T221" s="133"/>
      <c r="U221" s="28">
        <v>200000</v>
      </c>
      <c r="V221" s="626"/>
      <c r="W221" s="627">
        <f t="shared" si="125"/>
        <v>200000</v>
      </c>
      <c r="X221" s="636"/>
      <c r="Y221" s="626"/>
      <c r="Z221" s="627"/>
      <c r="AA221" s="626">
        <f t="shared" si="126"/>
        <v>200000</v>
      </c>
      <c r="AB221" s="133"/>
      <c r="AC221" s="28"/>
      <c r="AD221" s="626"/>
      <c r="AE221" s="627">
        <f t="shared" si="127"/>
        <v>0</v>
      </c>
      <c r="AF221" s="636"/>
      <c r="AG221" s="857"/>
      <c r="AH221" s="627"/>
      <c r="AI221" s="626">
        <f t="shared" si="128"/>
        <v>0</v>
      </c>
      <c r="AJ221" s="423">
        <f t="shared" ref="AJ221:AJ284" si="129">A221</f>
        <v>212</v>
      </c>
    </row>
    <row r="222" spans="1:36">
      <c r="A222" s="423">
        <f t="shared" si="118"/>
        <v>213</v>
      </c>
      <c r="B222" s="145"/>
      <c r="C222" s="145"/>
      <c r="D222" s="637" t="s">
        <v>542</v>
      </c>
      <c r="E222" s="627"/>
      <c r="F222" s="133"/>
      <c r="G222" s="28"/>
      <c r="H222" s="626"/>
      <c r="I222" s="627">
        <f t="shared" si="121"/>
        <v>0</v>
      </c>
      <c r="J222" s="627"/>
      <c r="K222" s="627"/>
      <c r="L222" s="237">
        <f t="shared" si="122"/>
        <v>0</v>
      </c>
      <c r="M222" s="133"/>
      <c r="N222" s="28">
        <v>90000</v>
      </c>
      <c r="O222" s="626"/>
      <c r="P222" s="627">
        <f t="shared" si="123"/>
        <v>90000</v>
      </c>
      <c r="Q222" s="627"/>
      <c r="R222" s="627"/>
      <c r="S222" s="237">
        <f t="shared" si="124"/>
        <v>90000</v>
      </c>
      <c r="T222" s="133"/>
      <c r="U222" s="28">
        <v>90000</v>
      </c>
      <c r="V222" s="626"/>
      <c r="W222" s="627">
        <f t="shared" si="125"/>
        <v>90000</v>
      </c>
      <c r="X222" s="636"/>
      <c r="Y222" s="626"/>
      <c r="Z222" s="627"/>
      <c r="AA222" s="626">
        <f t="shared" si="126"/>
        <v>90000</v>
      </c>
      <c r="AB222" s="133"/>
      <c r="AC222" s="28"/>
      <c r="AD222" s="626"/>
      <c r="AE222" s="627">
        <f t="shared" si="127"/>
        <v>0</v>
      </c>
      <c r="AF222" s="636"/>
      <c r="AG222" s="857"/>
      <c r="AH222" s="627"/>
      <c r="AI222" s="626">
        <f t="shared" si="128"/>
        <v>0</v>
      </c>
      <c r="AJ222" s="423">
        <f t="shared" si="129"/>
        <v>213</v>
      </c>
    </row>
    <row r="223" spans="1:36">
      <c r="A223" s="423">
        <f t="shared" si="118"/>
        <v>214</v>
      </c>
      <c r="B223" s="145"/>
      <c r="C223" s="145"/>
      <c r="D223" s="629"/>
      <c r="E223" s="627"/>
      <c r="F223" s="132"/>
      <c r="G223" s="237"/>
      <c r="H223" s="372"/>
      <c r="I223" s="627">
        <f t="shared" si="121"/>
        <v>0</v>
      </c>
      <c r="J223" s="627"/>
      <c r="K223" s="627"/>
      <c r="L223" s="237">
        <f t="shared" si="122"/>
        <v>0</v>
      </c>
      <c r="M223" s="133"/>
      <c r="N223" s="237"/>
      <c r="O223" s="626"/>
      <c r="P223" s="627">
        <f t="shared" si="123"/>
        <v>0</v>
      </c>
      <c r="Q223" s="627"/>
      <c r="R223" s="627"/>
      <c r="S223" s="237">
        <f t="shared" si="124"/>
        <v>0</v>
      </c>
      <c r="T223" s="133"/>
      <c r="U223" s="237"/>
      <c r="V223" s="626"/>
      <c r="W223" s="627">
        <f t="shared" si="125"/>
        <v>0</v>
      </c>
      <c r="X223" s="636"/>
      <c r="Y223" s="626"/>
      <c r="Z223" s="627"/>
      <c r="AA223" s="626">
        <f t="shared" si="126"/>
        <v>0</v>
      </c>
      <c r="AB223" s="133"/>
      <c r="AC223" s="237"/>
      <c r="AD223" s="626"/>
      <c r="AE223" s="627">
        <f t="shared" si="127"/>
        <v>0</v>
      </c>
      <c r="AF223" s="636"/>
      <c r="AG223" s="857"/>
      <c r="AH223" s="627"/>
      <c r="AI223" s="626">
        <f t="shared" si="128"/>
        <v>0</v>
      </c>
      <c r="AJ223" s="423">
        <f t="shared" si="129"/>
        <v>214</v>
      </c>
    </row>
    <row r="224" spans="1:36">
      <c r="A224" s="423">
        <f t="shared" si="118"/>
        <v>215</v>
      </c>
      <c r="B224" s="145"/>
      <c r="C224" s="145"/>
      <c r="D224" s="701" t="s">
        <v>716</v>
      </c>
      <c r="E224" s="627"/>
      <c r="F224" s="160"/>
      <c r="G224" s="98"/>
      <c r="H224" s="626"/>
      <c r="I224" s="627">
        <f t="shared" si="121"/>
        <v>0</v>
      </c>
      <c r="J224" s="627"/>
      <c r="K224" s="627"/>
      <c r="L224" s="237">
        <f t="shared" si="122"/>
        <v>0</v>
      </c>
      <c r="M224" s="112"/>
      <c r="N224" s="39"/>
      <c r="O224" s="626"/>
      <c r="P224" s="627">
        <f t="shared" si="123"/>
        <v>0</v>
      </c>
      <c r="Q224" s="627"/>
      <c r="R224" s="627"/>
      <c r="S224" s="237">
        <f t="shared" si="124"/>
        <v>0</v>
      </c>
      <c r="T224" s="112"/>
      <c r="U224" s="39"/>
      <c r="V224" s="626"/>
      <c r="W224" s="627">
        <f t="shared" si="125"/>
        <v>0</v>
      </c>
      <c r="X224" s="636"/>
      <c r="Y224" s="626"/>
      <c r="Z224" s="627"/>
      <c r="AA224" s="626">
        <f t="shared" si="126"/>
        <v>0</v>
      </c>
      <c r="AB224" s="112"/>
      <c r="AC224" s="39"/>
      <c r="AD224" s="626"/>
      <c r="AE224" s="627">
        <f t="shared" si="127"/>
        <v>0</v>
      </c>
      <c r="AF224" s="636"/>
      <c r="AG224" s="857"/>
      <c r="AH224" s="627"/>
      <c r="AI224" s="626">
        <f t="shared" si="128"/>
        <v>0</v>
      </c>
      <c r="AJ224" s="423">
        <f t="shared" si="129"/>
        <v>215</v>
      </c>
    </row>
    <row r="225" spans="1:36">
      <c r="A225" s="423">
        <f t="shared" si="118"/>
        <v>216</v>
      </c>
      <c r="B225" s="145"/>
      <c r="C225" s="145"/>
      <c r="D225" s="701"/>
      <c r="E225" s="627"/>
      <c r="F225" s="160"/>
      <c r="G225" s="98"/>
      <c r="H225" s="626"/>
      <c r="I225" s="627">
        <f t="shared" si="121"/>
        <v>0</v>
      </c>
      <c r="J225" s="627"/>
      <c r="K225" s="627"/>
      <c r="L225" s="237">
        <f t="shared" si="122"/>
        <v>0</v>
      </c>
      <c r="M225" s="112"/>
      <c r="N225" s="39"/>
      <c r="O225" s="626"/>
      <c r="P225" s="627">
        <f t="shared" si="123"/>
        <v>0</v>
      </c>
      <c r="Q225" s="627"/>
      <c r="R225" s="627"/>
      <c r="S225" s="237">
        <f t="shared" si="124"/>
        <v>0</v>
      </c>
      <c r="T225" s="112"/>
      <c r="U225" s="39"/>
      <c r="V225" s="626"/>
      <c r="W225" s="627">
        <f t="shared" si="125"/>
        <v>0</v>
      </c>
      <c r="X225" s="636"/>
      <c r="Y225" s="626"/>
      <c r="Z225" s="627"/>
      <c r="AA225" s="626">
        <f t="shared" si="126"/>
        <v>0</v>
      </c>
      <c r="AB225" s="112"/>
      <c r="AC225" s="39"/>
      <c r="AD225" s="626"/>
      <c r="AE225" s="627">
        <f t="shared" si="127"/>
        <v>0</v>
      </c>
      <c r="AF225" s="636"/>
      <c r="AG225" s="857"/>
      <c r="AH225" s="627"/>
      <c r="AI225" s="626">
        <f t="shared" si="128"/>
        <v>0</v>
      </c>
      <c r="AJ225" s="423">
        <f t="shared" si="129"/>
        <v>216</v>
      </c>
    </row>
    <row r="226" spans="1:36">
      <c r="A226" s="423">
        <f t="shared" si="118"/>
        <v>217</v>
      </c>
      <c r="B226" s="145"/>
      <c r="C226" s="145"/>
      <c r="D226" s="701"/>
      <c r="E226" s="627"/>
      <c r="F226" s="160"/>
      <c r="G226" s="98"/>
      <c r="H226" s="626"/>
      <c r="I226" s="627">
        <f t="shared" si="121"/>
        <v>0</v>
      </c>
      <c r="J226" s="627"/>
      <c r="K226" s="627"/>
      <c r="L226" s="237">
        <f t="shared" si="122"/>
        <v>0</v>
      </c>
      <c r="M226" s="112"/>
      <c r="N226" s="39"/>
      <c r="O226" s="626"/>
      <c r="P226" s="627">
        <f t="shared" si="123"/>
        <v>0</v>
      </c>
      <c r="Q226" s="627"/>
      <c r="R226" s="627"/>
      <c r="S226" s="237">
        <f t="shared" si="124"/>
        <v>0</v>
      </c>
      <c r="T226" s="112"/>
      <c r="U226" s="39"/>
      <c r="V226" s="626"/>
      <c r="W226" s="627">
        <f t="shared" si="125"/>
        <v>0</v>
      </c>
      <c r="X226" s="636"/>
      <c r="Y226" s="626"/>
      <c r="Z226" s="627"/>
      <c r="AA226" s="626">
        <f t="shared" si="126"/>
        <v>0</v>
      </c>
      <c r="AB226" s="112"/>
      <c r="AC226" s="39"/>
      <c r="AD226" s="626"/>
      <c r="AE226" s="627">
        <f t="shared" si="127"/>
        <v>0</v>
      </c>
      <c r="AF226" s="636"/>
      <c r="AG226" s="857"/>
      <c r="AH226" s="627"/>
      <c r="AI226" s="626">
        <f t="shared" si="128"/>
        <v>0</v>
      </c>
      <c r="AJ226" s="423">
        <f t="shared" si="129"/>
        <v>217</v>
      </c>
    </row>
    <row r="227" spans="1:36">
      <c r="A227" s="423">
        <f t="shared" si="118"/>
        <v>218</v>
      </c>
      <c r="B227" s="145"/>
      <c r="C227" s="145"/>
      <c r="D227" s="701" t="s">
        <v>575</v>
      </c>
      <c r="E227" s="627"/>
      <c r="F227" s="160"/>
      <c r="G227" s="98"/>
      <c r="H227" s="626"/>
      <c r="I227" s="627">
        <f t="shared" si="121"/>
        <v>0</v>
      </c>
      <c r="J227" s="627"/>
      <c r="K227" s="627"/>
      <c r="L227" s="237">
        <f t="shared" si="122"/>
        <v>0</v>
      </c>
      <c r="M227" s="112"/>
      <c r="N227" s="39"/>
      <c r="O227" s="626"/>
      <c r="P227" s="627">
        <f t="shared" si="123"/>
        <v>0</v>
      </c>
      <c r="Q227" s="627"/>
      <c r="R227" s="627"/>
      <c r="S227" s="237">
        <f t="shared" si="124"/>
        <v>0</v>
      </c>
      <c r="T227" s="112"/>
      <c r="U227" s="39"/>
      <c r="V227" s="626"/>
      <c r="W227" s="627">
        <f t="shared" si="125"/>
        <v>0</v>
      </c>
      <c r="X227" s="636"/>
      <c r="Y227" s="626"/>
      <c r="Z227" s="627"/>
      <c r="AA227" s="626">
        <f t="shared" si="126"/>
        <v>0</v>
      </c>
      <c r="AB227" s="112"/>
      <c r="AC227" s="39"/>
      <c r="AD227" s="626"/>
      <c r="AE227" s="627">
        <f t="shared" si="127"/>
        <v>0</v>
      </c>
      <c r="AF227" s="636"/>
      <c r="AG227" s="857"/>
      <c r="AH227" s="627"/>
      <c r="AI227" s="626">
        <f t="shared" si="128"/>
        <v>0</v>
      </c>
      <c r="AJ227" s="423">
        <f t="shared" si="129"/>
        <v>218</v>
      </c>
    </row>
    <row r="228" spans="1:36">
      <c r="A228" s="423">
        <f t="shared" si="118"/>
        <v>219</v>
      </c>
      <c r="B228" s="145"/>
      <c r="C228" s="145"/>
      <c r="D228" s="637"/>
      <c r="E228" s="627"/>
      <c r="F228" s="112"/>
      <c r="G228" s="39"/>
      <c r="H228" s="626"/>
      <c r="I228" s="627">
        <f t="shared" si="121"/>
        <v>0</v>
      </c>
      <c r="J228" s="627"/>
      <c r="K228" s="627"/>
      <c r="L228" s="237">
        <f t="shared" si="122"/>
        <v>0</v>
      </c>
      <c r="M228" s="112"/>
      <c r="N228" s="39"/>
      <c r="O228" s="626"/>
      <c r="P228" s="627">
        <f t="shared" si="123"/>
        <v>0</v>
      </c>
      <c r="Q228" s="627"/>
      <c r="R228" s="627"/>
      <c r="S228" s="237">
        <f t="shared" si="124"/>
        <v>0</v>
      </c>
      <c r="T228" s="112"/>
      <c r="U228" s="39"/>
      <c r="V228" s="626"/>
      <c r="W228" s="627">
        <f t="shared" si="125"/>
        <v>0</v>
      </c>
      <c r="X228" s="636"/>
      <c r="Y228" s="626"/>
      <c r="Z228" s="627"/>
      <c r="AA228" s="626">
        <f t="shared" si="126"/>
        <v>0</v>
      </c>
      <c r="AB228" s="112"/>
      <c r="AC228" s="39"/>
      <c r="AD228" s="626"/>
      <c r="AE228" s="627">
        <f t="shared" si="127"/>
        <v>0</v>
      </c>
      <c r="AF228" s="636"/>
      <c r="AG228" s="857"/>
      <c r="AH228" s="627"/>
      <c r="AI228" s="626">
        <f t="shared" si="128"/>
        <v>0</v>
      </c>
      <c r="AJ228" s="423">
        <f t="shared" si="129"/>
        <v>219</v>
      </c>
    </row>
    <row r="229" spans="1:36">
      <c r="A229" s="423">
        <f t="shared" si="118"/>
        <v>220</v>
      </c>
      <c r="B229" s="145"/>
      <c r="C229" s="145"/>
      <c r="D229" s="685"/>
      <c r="E229" s="627"/>
      <c r="F229" s="112"/>
      <c r="G229" s="39"/>
      <c r="H229" s="626"/>
      <c r="I229" s="627">
        <f t="shared" si="121"/>
        <v>0</v>
      </c>
      <c r="J229" s="627"/>
      <c r="K229" s="627"/>
      <c r="L229" s="237">
        <f t="shared" si="122"/>
        <v>0</v>
      </c>
      <c r="M229" s="112"/>
      <c r="N229" s="39"/>
      <c r="O229" s="626"/>
      <c r="P229" s="627">
        <f t="shared" si="123"/>
        <v>0</v>
      </c>
      <c r="Q229" s="627"/>
      <c r="R229" s="627"/>
      <c r="S229" s="237">
        <f t="shared" si="124"/>
        <v>0</v>
      </c>
      <c r="T229" s="112"/>
      <c r="U229" s="39"/>
      <c r="V229" s="626"/>
      <c r="W229" s="627">
        <f t="shared" si="125"/>
        <v>0</v>
      </c>
      <c r="X229" s="636"/>
      <c r="Y229" s="626"/>
      <c r="Z229" s="627"/>
      <c r="AA229" s="626">
        <f t="shared" si="126"/>
        <v>0</v>
      </c>
      <c r="AB229" s="112"/>
      <c r="AC229" s="39"/>
      <c r="AD229" s="626"/>
      <c r="AE229" s="627">
        <f t="shared" si="127"/>
        <v>0</v>
      </c>
      <c r="AF229" s="636"/>
      <c r="AG229" s="857"/>
      <c r="AH229" s="627"/>
      <c r="AI229" s="626">
        <f t="shared" si="128"/>
        <v>0</v>
      </c>
      <c r="AJ229" s="423">
        <f t="shared" si="129"/>
        <v>220</v>
      </c>
    </row>
    <row r="230" spans="1:36">
      <c r="A230" s="423">
        <f t="shared" si="118"/>
        <v>221</v>
      </c>
      <c r="B230" s="145"/>
      <c r="C230" s="145"/>
      <c r="D230" s="141" t="s">
        <v>40</v>
      </c>
      <c r="E230" s="679"/>
      <c r="F230" s="488">
        <f t="shared" ref="F230:X230" si="130">SUBTOTAL(9,F218:F229)</f>
        <v>100000</v>
      </c>
      <c r="G230" s="55">
        <f t="shared" si="130"/>
        <v>500000</v>
      </c>
      <c r="H230" s="285">
        <f t="shared" si="130"/>
        <v>0</v>
      </c>
      <c r="I230" s="676">
        <f t="shared" si="130"/>
        <v>600000</v>
      </c>
      <c r="J230" s="676">
        <f t="shared" si="130"/>
        <v>0</v>
      </c>
      <c r="K230" s="676">
        <f t="shared" si="130"/>
        <v>0</v>
      </c>
      <c r="L230" s="678">
        <f t="shared" si="130"/>
        <v>600000</v>
      </c>
      <c r="M230" s="488">
        <f t="shared" si="130"/>
        <v>100000</v>
      </c>
      <c r="N230" s="55">
        <f t="shared" si="130"/>
        <v>590000</v>
      </c>
      <c r="O230" s="285">
        <f t="shared" si="130"/>
        <v>0</v>
      </c>
      <c r="P230" s="676">
        <f t="shared" si="130"/>
        <v>690000</v>
      </c>
      <c r="Q230" s="676">
        <f t="shared" si="130"/>
        <v>0</v>
      </c>
      <c r="R230" s="676">
        <f t="shared" si="130"/>
        <v>0</v>
      </c>
      <c r="S230" s="678">
        <f t="shared" si="130"/>
        <v>690000</v>
      </c>
      <c r="T230" s="488">
        <f t="shared" si="130"/>
        <v>100000</v>
      </c>
      <c r="U230" s="55">
        <f t="shared" si="130"/>
        <v>590000</v>
      </c>
      <c r="V230" s="285">
        <f t="shared" si="130"/>
        <v>0</v>
      </c>
      <c r="W230" s="676">
        <f t="shared" si="130"/>
        <v>690000</v>
      </c>
      <c r="X230" s="677">
        <f t="shared" si="130"/>
        <v>0</v>
      </c>
      <c r="Y230" s="675"/>
      <c r="Z230" s="676">
        <f t="shared" ref="Z230:AF230" si="131">SUBTOTAL(9,Z218:Z229)</f>
        <v>0</v>
      </c>
      <c r="AA230" s="675">
        <f t="shared" si="131"/>
        <v>690000</v>
      </c>
      <c r="AB230" s="488">
        <f t="shared" si="131"/>
        <v>0</v>
      </c>
      <c r="AC230" s="55">
        <f t="shared" si="131"/>
        <v>0</v>
      </c>
      <c r="AD230" s="285">
        <f t="shared" si="131"/>
        <v>0</v>
      </c>
      <c r="AE230" s="676">
        <f t="shared" si="131"/>
        <v>0</v>
      </c>
      <c r="AF230" s="677">
        <f t="shared" si="131"/>
        <v>0</v>
      </c>
      <c r="AG230" s="678"/>
      <c r="AH230" s="676">
        <f>SUBTOTAL(9,AH218:AH229)</f>
        <v>0</v>
      </c>
      <c r="AI230" s="675">
        <f>SUBTOTAL(9,AI218:AI229)</f>
        <v>0</v>
      </c>
      <c r="AJ230" s="423">
        <f t="shared" si="129"/>
        <v>221</v>
      </c>
    </row>
    <row r="231" spans="1:36" ht="15.6" thickBot="1">
      <c r="A231" s="423">
        <f t="shared" si="118"/>
        <v>222</v>
      </c>
      <c r="B231" s="674"/>
      <c r="C231" s="674"/>
      <c r="D231" s="620" t="s">
        <v>76</v>
      </c>
      <c r="E231" s="623"/>
      <c r="F231" s="672">
        <f>SUBTOTAL(9,F216:F230,$E217:$E217)</f>
        <v>6712764</v>
      </c>
      <c r="G231" s="671"/>
      <c r="H231" s="668"/>
      <c r="I231" s="687">
        <f>SUBTOTAL(9,I216:I230)</f>
        <v>7212764</v>
      </c>
      <c r="J231" s="687">
        <f>SUBTOTAL(9,J216:J230)</f>
        <v>240000</v>
      </c>
      <c r="K231" s="687">
        <f>SUBTOTAL(9,K216:K230)</f>
        <v>985321</v>
      </c>
      <c r="L231" s="671">
        <f>SUBTOTAL(9,L216:L230)</f>
        <v>8438085</v>
      </c>
      <c r="M231" s="672">
        <f>SUBTOTAL(9,M216:M230,$E217:$E217)</f>
        <v>6712764</v>
      </c>
      <c r="N231" s="671"/>
      <c r="O231" s="668"/>
      <c r="P231" s="687">
        <f>SUBTOTAL(9,P216:P230)</f>
        <v>7302764</v>
      </c>
      <c r="Q231" s="687">
        <f>SUBTOTAL(9,Q216:Q230)</f>
        <v>240000</v>
      </c>
      <c r="R231" s="687">
        <f>SUBTOTAL(9,R216:R230)</f>
        <v>985321</v>
      </c>
      <c r="S231" s="671">
        <f>SUBTOTAL(9,S216:S230)</f>
        <v>8528085</v>
      </c>
      <c r="T231" s="672">
        <f>SUBTOTAL(9,T216:T230,$E217:$E217)</f>
        <v>6712764</v>
      </c>
      <c r="U231" s="671"/>
      <c r="V231" s="668"/>
      <c r="W231" s="687">
        <f>SUBTOTAL(9,W216:W230)</f>
        <v>7302764</v>
      </c>
      <c r="X231" s="546">
        <f>SUBTOTAL(9,X216:X230)</f>
        <v>240000</v>
      </c>
      <c r="Y231" s="686"/>
      <c r="Z231" s="687">
        <f>SUBTOTAL(9,Z216:Z230)</f>
        <v>985321</v>
      </c>
      <c r="AA231" s="686">
        <f>SUBTOTAL(9,AA216:AA230)</f>
        <v>8528085</v>
      </c>
      <c r="AB231" s="672">
        <f>SUBTOTAL(9,AB216:AB230,$E217:$E217)</f>
        <v>6612764</v>
      </c>
      <c r="AC231" s="671"/>
      <c r="AD231" s="668"/>
      <c r="AE231" s="687">
        <f>SUBTOTAL(9,AE216:AE230)</f>
        <v>6612764</v>
      </c>
      <c r="AF231" s="546">
        <f>SUBTOTAL(9,AF216:AF230)</f>
        <v>240000</v>
      </c>
      <c r="AG231" s="871"/>
      <c r="AH231" s="687">
        <f>SUBTOTAL(9,AH216:AH230)</f>
        <v>985321</v>
      </c>
      <c r="AI231" s="686">
        <f>SUBTOTAL(9,AI216:AI230)</f>
        <v>7838085</v>
      </c>
      <c r="AJ231" s="423">
        <f t="shared" si="129"/>
        <v>222</v>
      </c>
    </row>
    <row r="232" spans="1:36" ht="15.6" thickTop="1">
      <c r="A232" s="423">
        <f t="shared" si="118"/>
        <v>223</v>
      </c>
      <c r="B232" s="145"/>
      <c r="C232" s="145"/>
      <c r="D232" s="654"/>
      <c r="E232" s="655"/>
      <c r="F232" s="425"/>
      <c r="G232" s="26"/>
      <c r="H232" s="682"/>
      <c r="I232" s="627">
        <f t="shared" ref="I232:I241" si="132">SUM($E232,F232:H232)</f>
        <v>0</v>
      </c>
      <c r="J232" s="655"/>
      <c r="K232" s="655"/>
      <c r="L232" s="654">
        <f t="shared" ref="L232:L242" si="133">SUM(I232:K232)</f>
        <v>0</v>
      </c>
      <c r="M232" s="425"/>
      <c r="N232" s="26"/>
      <c r="O232" s="682"/>
      <c r="P232" s="627">
        <f t="shared" ref="P232:P241" si="134">SUM($E232,M232:O232)</f>
        <v>0</v>
      </c>
      <c r="Q232" s="655"/>
      <c r="R232" s="655"/>
      <c r="S232" s="654">
        <f t="shared" ref="S232:S241" si="135">SUM(P232:R232)</f>
        <v>0</v>
      </c>
      <c r="T232" s="425"/>
      <c r="U232" s="26"/>
      <c r="V232" s="682"/>
      <c r="W232" s="627">
        <f t="shared" ref="W232:W241" si="136">SUM($E232,T232:V232)</f>
        <v>0</v>
      </c>
      <c r="X232" s="683"/>
      <c r="Y232" s="682"/>
      <c r="Z232" s="655"/>
      <c r="AA232" s="682">
        <f t="shared" ref="AA232:AA241" si="137">SUM(W232:Z232)</f>
        <v>0</v>
      </c>
      <c r="AB232" s="425"/>
      <c r="AC232" s="26"/>
      <c r="AD232" s="682"/>
      <c r="AE232" s="627">
        <f t="shared" ref="AE232:AE241" si="138">SUM($E232,AB232:AD232)</f>
        <v>0</v>
      </c>
      <c r="AF232" s="683"/>
      <c r="AG232" s="862"/>
      <c r="AH232" s="655"/>
      <c r="AI232" s="682">
        <f t="shared" ref="AI232:AI241" si="139">SUM(AE232:AH232)</f>
        <v>0</v>
      </c>
      <c r="AJ232" s="423">
        <f t="shared" si="129"/>
        <v>223</v>
      </c>
    </row>
    <row r="233" spans="1:36">
      <c r="A233" s="423">
        <f t="shared" si="118"/>
        <v>224</v>
      </c>
      <c r="B233" s="145" t="s">
        <v>77</v>
      </c>
      <c r="C233" s="145">
        <v>6</v>
      </c>
      <c r="D233" s="237" t="s">
        <v>78</v>
      </c>
      <c r="E233" s="627">
        <v>15516449</v>
      </c>
      <c r="F233" s="420"/>
      <c r="G233" s="141"/>
      <c r="H233" s="626"/>
      <c r="I233" s="627">
        <f t="shared" si="132"/>
        <v>15516449</v>
      </c>
      <c r="J233" s="627">
        <v>1739000</v>
      </c>
      <c r="K233" s="627">
        <v>11770455</v>
      </c>
      <c r="L233" s="237">
        <f t="shared" si="133"/>
        <v>29025904</v>
      </c>
      <c r="M233" s="636"/>
      <c r="N233" s="237"/>
      <c r="O233" s="626"/>
      <c r="P233" s="627">
        <f t="shared" si="134"/>
        <v>15516449</v>
      </c>
      <c r="Q233" s="627">
        <v>1739000</v>
      </c>
      <c r="R233" s="627">
        <v>11770455</v>
      </c>
      <c r="S233" s="237">
        <f t="shared" si="135"/>
        <v>29025904</v>
      </c>
      <c r="T233" s="636"/>
      <c r="U233" s="237"/>
      <c r="V233" s="626"/>
      <c r="W233" s="627">
        <f t="shared" si="136"/>
        <v>15516449</v>
      </c>
      <c r="X233" s="636">
        <v>1739000</v>
      </c>
      <c r="Y233" s="626"/>
      <c r="Z233" s="627">
        <v>11770455</v>
      </c>
      <c r="AA233" s="626">
        <f t="shared" si="137"/>
        <v>29025904</v>
      </c>
      <c r="AB233" s="636"/>
      <c r="AC233" s="237"/>
      <c r="AD233" s="626"/>
      <c r="AE233" s="627">
        <f t="shared" si="138"/>
        <v>15516449</v>
      </c>
      <c r="AF233" s="636">
        <v>1739000</v>
      </c>
      <c r="AG233" s="857"/>
      <c r="AH233" s="627">
        <v>11770455</v>
      </c>
      <c r="AI233" s="626">
        <f t="shared" si="139"/>
        <v>29025904</v>
      </c>
      <c r="AJ233" s="423">
        <f t="shared" si="129"/>
        <v>224</v>
      </c>
    </row>
    <row r="234" spans="1:36">
      <c r="A234" s="423">
        <f t="shared" si="118"/>
        <v>225</v>
      </c>
      <c r="B234" s="145"/>
      <c r="C234" s="145"/>
      <c r="D234" s="240" t="s">
        <v>434</v>
      </c>
      <c r="E234" s="627"/>
      <c r="F234" s="132"/>
      <c r="G234" s="129"/>
      <c r="H234" s="626"/>
      <c r="I234" s="627">
        <f t="shared" si="132"/>
        <v>0</v>
      </c>
      <c r="J234" s="627"/>
      <c r="K234" s="627"/>
      <c r="L234" s="237">
        <f t="shared" si="133"/>
        <v>0</v>
      </c>
      <c r="M234" s="133"/>
      <c r="O234" s="626"/>
      <c r="P234" s="627">
        <f t="shared" si="134"/>
        <v>0</v>
      </c>
      <c r="Q234" s="627"/>
      <c r="R234" s="627"/>
      <c r="S234" s="237">
        <f t="shared" si="135"/>
        <v>0</v>
      </c>
      <c r="T234" s="133"/>
      <c r="V234" s="626"/>
      <c r="W234" s="627">
        <f t="shared" si="136"/>
        <v>0</v>
      </c>
      <c r="X234" s="636"/>
      <c r="Y234" s="626"/>
      <c r="Z234" s="627"/>
      <c r="AA234" s="626">
        <f t="shared" si="137"/>
        <v>0</v>
      </c>
      <c r="AB234" s="133"/>
      <c r="AD234" s="626"/>
      <c r="AE234" s="627">
        <f t="shared" si="138"/>
        <v>0</v>
      </c>
      <c r="AF234" s="636"/>
      <c r="AG234" s="857"/>
      <c r="AH234" s="627"/>
      <c r="AI234" s="626">
        <f t="shared" si="139"/>
        <v>0</v>
      </c>
      <c r="AJ234" s="423">
        <f t="shared" si="129"/>
        <v>225</v>
      </c>
    </row>
    <row r="235" spans="1:36">
      <c r="A235" s="423">
        <f t="shared" si="118"/>
        <v>226</v>
      </c>
      <c r="B235" s="145"/>
      <c r="C235" s="145"/>
      <c r="D235" s="637" t="s">
        <v>543</v>
      </c>
      <c r="E235" s="627"/>
      <c r="F235" s="132">
        <v>2500000</v>
      </c>
      <c r="G235" s="129"/>
      <c r="H235" s="626"/>
      <c r="I235" s="627">
        <f t="shared" si="132"/>
        <v>2500000</v>
      </c>
      <c r="J235" s="627"/>
      <c r="K235" s="627"/>
      <c r="L235" s="237">
        <f t="shared" si="133"/>
        <v>2500000</v>
      </c>
      <c r="M235" s="133">
        <v>750000</v>
      </c>
      <c r="O235" s="626"/>
      <c r="P235" s="627">
        <f t="shared" si="134"/>
        <v>750000</v>
      </c>
      <c r="Q235" s="627"/>
      <c r="R235" s="627"/>
      <c r="S235" s="237">
        <f t="shared" si="135"/>
        <v>750000</v>
      </c>
      <c r="T235" s="133">
        <v>750000</v>
      </c>
      <c r="V235" s="626"/>
      <c r="W235" s="627">
        <f t="shared" si="136"/>
        <v>750000</v>
      </c>
      <c r="X235" s="636"/>
      <c r="Y235" s="626"/>
      <c r="Z235" s="627"/>
      <c r="AA235" s="626">
        <f t="shared" si="137"/>
        <v>750000</v>
      </c>
      <c r="AB235" s="133"/>
      <c r="AD235" s="626"/>
      <c r="AE235" s="627">
        <f t="shared" si="138"/>
        <v>0</v>
      </c>
      <c r="AF235" s="636"/>
      <c r="AG235" s="857"/>
      <c r="AH235" s="627"/>
      <c r="AI235" s="626">
        <f t="shared" si="139"/>
        <v>0</v>
      </c>
      <c r="AJ235" s="423">
        <f t="shared" si="129"/>
        <v>226</v>
      </c>
    </row>
    <row r="236" spans="1:36">
      <c r="A236" s="423">
        <f t="shared" si="118"/>
        <v>227</v>
      </c>
      <c r="B236" s="145"/>
      <c r="C236" s="145"/>
      <c r="D236" s="237"/>
      <c r="E236" s="627"/>
      <c r="F236" s="132"/>
      <c r="G236" s="129"/>
      <c r="H236" s="626"/>
      <c r="I236" s="627">
        <f t="shared" si="132"/>
        <v>0</v>
      </c>
      <c r="J236" s="627"/>
      <c r="K236" s="627"/>
      <c r="L236" s="237">
        <f t="shared" si="133"/>
        <v>0</v>
      </c>
      <c r="M236" s="133"/>
      <c r="O236" s="626"/>
      <c r="P236" s="627">
        <f t="shared" si="134"/>
        <v>0</v>
      </c>
      <c r="Q236" s="627"/>
      <c r="R236" s="627"/>
      <c r="S236" s="237">
        <f t="shared" si="135"/>
        <v>0</v>
      </c>
      <c r="T236" s="133"/>
      <c r="V236" s="626"/>
      <c r="W236" s="627">
        <f t="shared" si="136"/>
        <v>0</v>
      </c>
      <c r="X236" s="636"/>
      <c r="Y236" s="626"/>
      <c r="Z236" s="627"/>
      <c r="AA236" s="626">
        <f t="shared" si="137"/>
        <v>0</v>
      </c>
      <c r="AB236" s="133"/>
      <c r="AD236" s="626"/>
      <c r="AE236" s="627">
        <f t="shared" si="138"/>
        <v>0</v>
      </c>
      <c r="AF236" s="636"/>
      <c r="AG236" s="857"/>
      <c r="AH236" s="627"/>
      <c r="AI236" s="626">
        <f t="shared" si="139"/>
        <v>0</v>
      </c>
      <c r="AJ236" s="423">
        <f t="shared" si="129"/>
        <v>227</v>
      </c>
    </row>
    <row r="237" spans="1:36">
      <c r="A237" s="423">
        <f t="shared" si="118"/>
        <v>228</v>
      </c>
      <c r="B237" s="145"/>
      <c r="C237" s="145"/>
      <c r="D237" s="701" t="s">
        <v>716</v>
      </c>
      <c r="E237" s="627"/>
      <c r="F237" s="636"/>
      <c r="G237" s="98"/>
      <c r="H237" s="372"/>
      <c r="I237" s="627">
        <f t="shared" si="132"/>
        <v>0</v>
      </c>
      <c r="J237" s="627"/>
      <c r="K237" s="627"/>
      <c r="L237" s="237">
        <f t="shared" si="133"/>
        <v>0</v>
      </c>
      <c r="M237" s="636"/>
      <c r="N237" s="39"/>
      <c r="O237" s="626"/>
      <c r="P237" s="627">
        <f t="shared" si="134"/>
        <v>0</v>
      </c>
      <c r="Q237" s="627"/>
      <c r="R237" s="627"/>
      <c r="S237" s="237">
        <f t="shared" si="135"/>
        <v>0</v>
      </c>
      <c r="T237" s="636"/>
      <c r="U237" s="39"/>
      <c r="V237" s="626"/>
      <c r="W237" s="627">
        <f t="shared" si="136"/>
        <v>0</v>
      </c>
      <c r="X237" s="636"/>
      <c r="Y237" s="626"/>
      <c r="Z237" s="627"/>
      <c r="AA237" s="626">
        <f t="shared" si="137"/>
        <v>0</v>
      </c>
      <c r="AB237" s="636"/>
      <c r="AC237" s="39"/>
      <c r="AD237" s="626"/>
      <c r="AE237" s="627">
        <f t="shared" si="138"/>
        <v>0</v>
      </c>
      <c r="AF237" s="636"/>
      <c r="AG237" s="857"/>
      <c r="AH237" s="627"/>
      <c r="AI237" s="626">
        <f t="shared" si="139"/>
        <v>0</v>
      </c>
      <c r="AJ237" s="423">
        <f t="shared" si="129"/>
        <v>228</v>
      </c>
    </row>
    <row r="238" spans="1:36">
      <c r="A238" s="423">
        <f t="shared" si="118"/>
        <v>229</v>
      </c>
      <c r="B238" s="145"/>
      <c r="C238" s="145"/>
      <c r="D238" s="637"/>
      <c r="E238" s="627"/>
      <c r="F238" s="636"/>
      <c r="G238" s="98"/>
      <c r="H238" s="372"/>
      <c r="I238" s="627">
        <f t="shared" si="132"/>
        <v>0</v>
      </c>
      <c r="J238" s="627"/>
      <c r="K238" s="627"/>
      <c r="L238" s="237">
        <f t="shared" si="133"/>
        <v>0</v>
      </c>
      <c r="M238" s="636"/>
      <c r="N238" s="39"/>
      <c r="O238" s="626"/>
      <c r="P238" s="627">
        <f t="shared" si="134"/>
        <v>0</v>
      </c>
      <c r="Q238" s="627"/>
      <c r="R238" s="627"/>
      <c r="S238" s="237">
        <f t="shared" si="135"/>
        <v>0</v>
      </c>
      <c r="T238" s="636"/>
      <c r="U238" s="39"/>
      <c r="V238" s="626"/>
      <c r="W238" s="627">
        <f t="shared" si="136"/>
        <v>0</v>
      </c>
      <c r="X238" s="636"/>
      <c r="Y238" s="626"/>
      <c r="Z238" s="627"/>
      <c r="AA238" s="626">
        <f t="shared" si="137"/>
        <v>0</v>
      </c>
      <c r="AB238" s="636"/>
      <c r="AC238" s="39"/>
      <c r="AD238" s="626"/>
      <c r="AE238" s="627">
        <f t="shared" si="138"/>
        <v>0</v>
      </c>
      <c r="AF238" s="636"/>
      <c r="AG238" s="857"/>
      <c r="AH238" s="627"/>
      <c r="AI238" s="626">
        <f t="shared" si="139"/>
        <v>0</v>
      </c>
      <c r="AJ238" s="423">
        <f t="shared" si="129"/>
        <v>229</v>
      </c>
    </row>
    <row r="239" spans="1:36">
      <c r="A239" s="423">
        <f t="shared" si="118"/>
        <v>230</v>
      </c>
      <c r="B239" s="145"/>
      <c r="C239" s="145"/>
      <c r="D239" s="701"/>
      <c r="E239" s="627"/>
      <c r="F239" s="160"/>
      <c r="G239" s="98"/>
      <c r="H239" s="626"/>
      <c r="I239" s="627">
        <f t="shared" si="132"/>
        <v>0</v>
      </c>
      <c r="J239" s="627"/>
      <c r="K239" s="627"/>
      <c r="L239" s="237">
        <f t="shared" si="133"/>
        <v>0</v>
      </c>
      <c r="M239" s="112"/>
      <c r="N239" s="39"/>
      <c r="O239" s="626"/>
      <c r="P239" s="627">
        <f t="shared" si="134"/>
        <v>0</v>
      </c>
      <c r="Q239" s="627"/>
      <c r="R239" s="627"/>
      <c r="S239" s="237">
        <f t="shared" si="135"/>
        <v>0</v>
      </c>
      <c r="T239" s="112"/>
      <c r="U239" s="39"/>
      <c r="V239" s="626"/>
      <c r="W239" s="627">
        <f t="shared" si="136"/>
        <v>0</v>
      </c>
      <c r="X239" s="636"/>
      <c r="Y239" s="626"/>
      <c r="Z239" s="627"/>
      <c r="AA239" s="626">
        <f t="shared" si="137"/>
        <v>0</v>
      </c>
      <c r="AB239" s="112"/>
      <c r="AC239" s="39"/>
      <c r="AD239" s="626"/>
      <c r="AE239" s="627">
        <f t="shared" si="138"/>
        <v>0</v>
      </c>
      <c r="AF239" s="636"/>
      <c r="AG239" s="857"/>
      <c r="AH239" s="627"/>
      <c r="AI239" s="626">
        <f t="shared" si="139"/>
        <v>0</v>
      </c>
      <c r="AJ239" s="423">
        <f t="shared" si="129"/>
        <v>230</v>
      </c>
    </row>
    <row r="240" spans="1:36">
      <c r="A240" s="423">
        <f t="shared" si="118"/>
        <v>231</v>
      </c>
      <c r="B240" s="145"/>
      <c r="C240" s="145"/>
      <c r="D240" s="701" t="s">
        <v>575</v>
      </c>
      <c r="E240" s="627"/>
      <c r="F240" s="160"/>
      <c r="G240" s="98"/>
      <c r="H240" s="626"/>
      <c r="I240" s="627">
        <f t="shared" si="132"/>
        <v>0</v>
      </c>
      <c r="J240" s="627"/>
      <c r="K240" s="627"/>
      <c r="L240" s="237">
        <f t="shared" si="133"/>
        <v>0</v>
      </c>
      <c r="M240" s="112"/>
      <c r="N240" s="39"/>
      <c r="O240" s="626"/>
      <c r="P240" s="627">
        <f t="shared" si="134"/>
        <v>0</v>
      </c>
      <c r="Q240" s="627"/>
      <c r="R240" s="627"/>
      <c r="S240" s="237">
        <f t="shared" si="135"/>
        <v>0</v>
      </c>
      <c r="T240" s="112"/>
      <c r="U240" s="39"/>
      <c r="V240" s="626"/>
      <c r="W240" s="627">
        <f t="shared" si="136"/>
        <v>0</v>
      </c>
      <c r="X240" s="636"/>
      <c r="Y240" s="626"/>
      <c r="Z240" s="627"/>
      <c r="AA240" s="626">
        <f t="shared" si="137"/>
        <v>0</v>
      </c>
      <c r="AB240" s="112"/>
      <c r="AC240" s="39"/>
      <c r="AD240" s="626"/>
      <c r="AE240" s="627">
        <f t="shared" si="138"/>
        <v>0</v>
      </c>
      <c r="AF240" s="636"/>
      <c r="AG240" s="857"/>
      <c r="AH240" s="627"/>
      <c r="AI240" s="626">
        <f t="shared" si="139"/>
        <v>0</v>
      </c>
      <c r="AJ240" s="423">
        <f t="shared" si="129"/>
        <v>231</v>
      </c>
    </row>
    <row r="241" spans="1:36">
      <c r="A241" s="423">
        <f t="shared" si="118"/>
        <v>232</v>
      </c>
      <c r="B241" s="145"/>
      <c r="C241" s="145"/>
      <c r="D241" s="685"/>
      <c r="E241" s="627"/>
      <c r="F241" s="112"/>
      <c r="G241" s="39"/>
      <c r="H241" s="626"/>
      <c r="I241" s="627">
        <f t="shared" si="132"/>
        <v>0</v>
      </c>
      <c r="J241" s="627"/>
      <c r="K241" s="627"/>
      <c r="L241" s="237">
        <f t="shared" si="133"/>
        <v>0</v>
      </c>
      <c r="M241" s="112"/>
      <c r="N241" s="39"/>
      <c r="O241" s="626"/>
      <c r="P241" s="627">
        <f t="shared" si="134"/>
        <v>0</v>
      </c>
      <c r="Q241" s="627"/>
      <c r="R241" s="627"/>
      <c r="S241" s="237">
        <f t="shared" si="135"/>
        <v>0</v>
      </c>
      <c r="T241" s="112"/>
      <c r="U241" s="39"/>
      <c r="V241" s="626"/>
      <c r="W241" s="627">
        <f t="shared" si="136"/>
        <v>0</v>
      </c>
      <c r="X241" s="636"/>
      <c r="Y241" s="626"/>
      <c r="Z241" s="627"/>
      <c r="AA241" s="626">
        <f t="shared" si="137"/>
        <v>0</v>
      </c>
      <c r="AB241" s="112"/>
      <c r="AC241" s="39"/>
      <c r="AD241" s="626"/>
      <c r="AE241" s="627">
        <f t="shared" si="138"/>
        <v>0</v>
      </c>
      <c r="AF241" s="636"/>
      <c r="AG241" s="857"/>
      <c r="AH241" s="627"/>
      <c r="AI241" s="626">
        <f t="shared" si="139"/>
        <v>0</v>
      </c>
      <c r="AJ241" s="423">
        <f t="shared" si="129"/>
        <v>232</v>
      </c>
    </row>
    <row r="242" spans="1:36">
      <c r="A242" s="423">
        <f t="shared" si="118"/>
        <v>233</v>
      </c>
      <c r="B242" s="145"/>
      <c r="C242" s="145"/>
      <c r="D242" s="141" t="s">
        <v>40</v>
      </c>
      <c r="E242" s="679"/>
      <c r="F242" s="488">
        <f t="shared" ref="F242:K242" si="140">SUBTOTAL(9,F234:F241)</f>
        <v>2500000</v>
      </c>
      <c r="G242" s="55">
        <f t="shared" si="140"/>
        <v>0</v>
      </c>
      <c r="H242" s="285">
        <f t="shared" si="140"/>
        <v>0</v>
      </c>
      <c r="I242" s="676">
        <f t="shared" si="140"/>
        <v>2500000</v>
      </c>
      <c r="J242" s="676">
        <f t="shared" si="140"/>
        <v>0</v>
      </c>
      <c r="K242" s="676">
        <f t="shared" si="140"/>
        <v>0</v>
      </c>
      <c r="L242" s="678">
        <f t="shared" si="133"/>
        <v>2500000</v>
      </c>
      <c r="M242" s="488">
        <f t="shared" ref="M242:X242" si="141">SUBTOTAL(9,M234:M241)</f>
        <v>750000</v>
      </c>
      <c r="N242" s="55">
        <f t="shared" si="141"/>
        <v>0</v>
      </c>
      <c r="O242" s="285">
        <f t="shared" si="141"/>
        <v>0</v>
      </c>
      <c r="P242" s="676">
        <f t="shared" si="141"/>
        <v>750000</v>
      </c>
      <c r="Q242" s="676">
        <f t="shared" si="141"/>
        <v>0</v>
      </c>
      <c r="R242" s="676">
        <f t="shared" si="141"/>
        <v>0</v>
      </c>
      <c r="S242" s="678">
        <f t="shared" si="141"/>
        <v>750000</v>
      </c>
      <c r="T242" s="488">
        <f t="shared" si="141"/>
        <v>750000</v>
      </c>
      <c r="U242" s="55">
        <f t="shared" si="141"/>
        <v>0</v>
      </c>
      <c r="V242" s="285">
        <f t="shared" si="141"/>
        <v>0</v>
      </c>
      <c r="W242" s="676">
        <f t="shared" si="141"/>
        <v>750000</v>
      </c>
      <c r="X242" s="677">
        <f t="shared" si="141"/>
        <v>0</v>
      </c>
      <c r="Y242" s="675"/>
      <c r="Z242" s="676">
        <f t="shared" ref="Z242:AF242" si="142">SUBTOTAL(9,Z234:Z241)</f>
        <v>0</v>
      </c>
      <c r="AA242" s="675">
        <f t="shared" si="142"/>
        <v>750000</v>
      </c>
      <c r="AB242" s="488">
        <f t="shared" si="142"/>
        <v>0</v>
      </c>
      <c r="AC242" s="55">
        <f t="shared" si="142"/>
        <v>0</v>
      </c>
      <c r="AD242" s="285">
        <f t="shared" si="142"/>
        <v>0</v>
      </c>
      <c r="AE242" s="676">
        <f t="shared" si="142"/>
        <v>0</v>
      </c>
      <c r="AF242" s="677">
        <f t="shared" si="142"/>
        <v>0</v>
      </c>
      <c r="AG242" s="678"/>
      <c r="AH242" s="676">
        <f>SUBTOTAL(9,AH234:AH241)</f>
        <v>0</v>
      </c>
      <c r="AI242" s="675">
        <f>SUBTOTAL(9,AI234:AI241)</f>
        <v>0</v>
      </c>
      <c r="AJ242" s="423">
        <f t="shared" si="129"/>
        <v>233</v>
      </c>
    </row>
    <row r="243" spans="1:36" ht="15.6" thickBot="1">
      <c r="A243" s="423">
        <f t="shared" si="118"/>
        <v>234</v>
      </c>
      <c r="B243" s="674"/>
      <c r="C243" s="674"/>
      <c r="D243" s="620" t="s">
        <v>79</v>
      </c>
      <c r="E243" s="623"/>
      <c r="F243" s="672">
        <f>SUBTOTAL(9,F232:F242,$E233:$E233)</f>
        <v>18016449</v>
      </c>
      <c r="G243" s="671"/>
      <c r="H243" s="668"/>
      <c r="I243" s="669">
        <f>SUBTOTAL(9,I232:I242)</f>
        <v>18016449</v>
      </c>
      <c r="J243" s="669">
        <f>SUBTOTAL(9,J232:J242)</f>
        <v>1739000</v>
      </c>
      <c r="K243" s="669">
        <f>SUBTOTAL(9,K232:K242)</f>
        <v>11770455</v>
      </c>
      <c r="L243" s="673">
        <f>SUBTOTAL(9,L232:L242)</f>
        <v>34025904</v>
      </c>
      <c r="M243" s="672">
        <f>SUBTOTAL(9,M232:M242,$E233:$E233)</f>
        <v>16266449</v>
      </c>
      <c r="N243" s="671"/>
      <c r="O243" s="668"/>
      <c r="P243" s="669">
        <f>SUBTOTAL(9,P232:P242)</f>
        <v>16266449</v>
      </c>
      <c r="Q243" s="669">
        <f>SUBTOTAL(9,Q232:Q242)</f>
        <v>1739000</v>
      </c>
      <c r="R243" s="669">
        <f>SUBTOTAL(9,R232:R242)</f>
        <v>11770455</v>
      </c>
      <c r="S243" s="673">
        <f>SUBTOTAL(9,S232:S242)</f>
        <v>29775904</v>
      </c>
      <c r="T243" s="672">
        <f>SUBTOTAL(9,T232:T242,$E233:$E233)</f>
        <v>16266449</v>
      </c>
      <c r="U243" s="671"/>
      <c r="V243" s="668"/>
      <c r="W243" s="669">
        <f>SUBTOTAL(9,W232:W242)</f>
        <v>16266449</v>
      </c>
      <c r="X243" s="670">
        <f>SUBTOTAL(9,X232:X242)</f>
        <v>1739000</v>
      </c>
      <c r="Y243" s="668"/>
      <c r="Z243" s="669">
        <f>SUBTOTAL(9,Z232:Z242)</f>
        <v>11770455</v>
      </c>
      <c r="AA243" s="668">
        <f>SUBTOTAL(9,AA232:AA242)</f>
        <v>29775904</v>
      </c>
      <c r="AB243" s="672">
        <f>SUBTOTAL(9,AB232:AB242,$E233:$E233)</f>
        <v>15516449</v>
      </c>
      <c r="AC243" s="671"/>
      <c r="AD243" s="668"/>
      <c r="AE243" s="669">
        <f>SUBTOTAL(9,AE232:AE242)</f>
        <v>15516449</v>
      </c>
      <c r="AF243" s="670">
        <f>SUBTOTAL(9,AF232:AF242)</f>
        <v>1739000</v>
      </c>
      <c r="AG243" s="800"/>
      <c r="AH243" s="669">
        <f>SUBTOTAL(9,AH232:AH242)</f>
        <v>11770455</v>
      </c>
      <c r="AI243" s="668">
        <f>SUBTOTAL(9,AI232:AI242)</f>
        <v>29025904</v>
      </c>
      <c r="AJ243" s="423">
        <f t="shared" si="129"/>
        <v>234</v>
      </c>
    </row>
    <row r="244" spans="1:36" ht="15.6" thickTop="1">
      <c r="A244" s="423">
        <f t="shared" si="118"/>
        <v>235</v>
      </c>
      <c r="B244" s="145"/>
      <c r="C244" s="145"/>
      <c r="D244" s="654"/>
      <c r="E244" s="655"/>
      <c r="F244" s="425"/>
      <c r="G244" s="26"/>
      <c r="H244" s="682"/>
      <c r="I244" s="627">
        <f>SUM($E244,F244:H244)</f>
        <v>0</v>
      </c>
      <c r="J244" s="655"/>
      <c r="K244" s="655"/>
      <c r="L244" s="654">
        <f t="shared" ref="L244:L254" si="143">SUM(I244:K244)</f>
        <v>0</v>
      </c>
      <c r="M244" s="425"/>
      <c r="N244" s="26"/>
      <c r="O244" s="682"/>
      <c r="P244" s="627">
        <f t="shared" ref="P244:P254" si="144">SUM($E244,M244:O244)</f>
        <v>0</v>
      </c>
      <c r="Q244" s="655"/>
      <c r="R244" s="655"/>
      <c r="S244" s="654">
        <f t="shared" ref="S244:S254" si="145">SUM(P244:R244)</f>
        <v>0</v>
      </c>
      <c r="T244" s="425"/>
      <c r="U244" s="26"/>
      <c r="V244" s="682"/>
      <c r="W244" s="627">
        <f t="shared" ref="W244:W254" si="146">SUM($E244,T244:V244)</f>
        <v>0</v>
      </c>
      <c r="X244" s="683"/>
      <c r="Y244" s="682"/>
      <c r="Z244" s="655"/>
      <c r="AA244" s="682">
        <f t="shared" ref="AA244:AA254" si="147">SUM(W244:Z244)</f>
        <v>0</v>
      </c>
      <c r="AB244" s="425"/>
      <c r="AC244" s="26"/>
      <c r="AD244" s="682"/>
      <c r="AE244" s="627">
        <f t="shared" ref="AE244:AE254" si="148">SUM($E244,AB244:AD244)</f>
        <v>0</v>
      </c>
      <c r="AF244" s="683"/>
      <c r="AG244" s="862"/>
      <c r="AH244" s="655"/>
      <c r="AI244" s="682">
        <f t="shared" ref="AI244:AI254" si="149">SUM(AE244:AH244)</f>
        <v>0</v>
      </c>
      <c r="AJ244" s="423">
        <f t="shared" si="129"/>
        <v>235</v>
      </c>
    </row>
    <row r="245" spans="1:36">
      <c r="A245" s="423">
        <f t="shared" si="118"/>
        <v>236</v>
      </c>
      <c r="B245" s="145" t="s">
        <v>80</v>
      </c>
      <c r="C245" s="145">
        <v>7</v>
      </c>
      <c r="D245" s="237" t="s">
        <v>81</v>
      </c>
      <c r="E245" s="627">
        <v>4982201</v>
      </c>
      <c r="F245" s="420"/>
      <c r="G245" s="141"/>
      <c r="H245" s="626"/>
      <c r="I245" s="627">
        <f>SUM($E245,F245:H245)</f>
        <v>4982201</v>
      </c>
      <c r="J245" s="627">
        <v>353227</v>
      </c>
      <c r="K245" s="627">
        <v>784047</v>
      </c>
      <c r="L245" s="237">
        <f t="shared" si="143"/>
        <v>6119475</v>
      </c>
      <c r="M245" s="636"/>
      <c r="N245" s="237"/>
      <c r="O245" s="626"/>
      <c r="P245" s="627">
        <f t="shared" si="144"/>
        <v>4982201</v>
      </c>
      <c r="Q245" s="627">
        <v>353227</v>
      </c>
      <c r="R245" s="627">
        <v>784047</v>
      </c>
      <c r="S245" s="237">
        <f t="shared" si="145"/>
        <v>6119475</v>
      </c>
      <c r="T245" s="406"/>
      <c r="V245" s="626"/>
      <c r="W245" s="627">
        <f t="shared" si="146"/>
        <v>4982201</v>
      </c>
      <c r="X245" s="636">
        <v>353227</v>
      </c>
      <c r="Y245" s="626"/>
      <c r="Z245" s="627">
        <v>784047</v>
      </c>
      <c r="AA245" s="626">
        <f t="shared" si="147"/>
        <v>6119475</v>
      </c>
      <c r="AB245" s="406"/>
      <c r="AD245" s="626"/>
      <c r="AE245" s="627">
        <f t="shared" si="148"/>
        <v>4982201</v>
      </c>
      <c r="AF245" s="636">
        <v>353227</v>
      </c>
      <c r="AG245" s="857"/>
      <c r="AH245" s="627">
        <v>784047</v>
      </c>
      <c r="AI245" s="626">
        <f t="shared" si="149"/>
        <v>6119475</v>
      </c>
      <c r="AJ245" s="423">
        <f t="shared" si="129"/>
        <v>236</v>
      </c>
    </row>
    <row r="246" spans="1:36">
      <c r="A246" s="423">
        <f t="shared" si="118"/>
        <v>237</v>
      </c>
      <c r="B246" s="145"/>
      <c r="C246" s="145"/>
      <c r="D246" s="240" t="s">
        <v>61</v>
      </c>
      <c r="E246" s="627"/>
      <c r="F246" s="406"/>
      <c r="H246" s="626"/>
      <c r="I246" s="627">
        <f>SUM($E246,F246:H246)</f>
        <v>0</v>
      </c>
      <c r="J246" s="627"/>
      <c r="K246" s="627"/>
      <c r="L246" s="237">
        <f t="shared" si="143"/>
        <v>0</v>
      </c>
      <c r="M246" s="133"/>
      <c r="O246" s="626"/>
      <c r="P246" s="627">
        <f t="shared" si="144"/>
        <v>0</v>
      </c>
      <c r="Q246" s="627"/>
      <c r="R246" s="627"/>
      <c r="S246" s="237">
        <f t="shared" si="145"/>
        <v>0</v>
      </c>
      <c r="T246" s="133"/>
      <c r="V246" s="626"/>
      <c r="W246" s="627">
        <f t="shared" si="146"/>
        <v>0</v>
      </c>
      <c r="X246" s="636"/>
      <c r="Y246" s="626"/>
      <c r="Z246" s="627"/>
      <c r="AA246" s="626">
        <f t="shared" si="147"/>
        <v>0</v>
      </c>
      <c r="AB246" s="133"/>
      <c r="AD246" s="626"/>
      <c r="AE246" s="627">
        <f t="shared" si="148"/>
        <v>0</v>
      </c>
      <c r="AF246" s="636"/>
      <c r="AG246" s="857"/>
      <c r="AH246" s="627"/>
      <c r="AI246" s="626">
        <f t="shared" si="149"/>
        <v>0</v>
      </c>
      <c r="AJ246" s="423">
        <f t="shared" si="129"/>
        <v>237</v>
      </c>
    </row>
    <row r="247" spans="1:36">
      <c r="A247" s="423">
        <f t="shared" si="118"/>
        <v>238</v>
      </c>
      <c r="B247" s="145"/>
      <c r="C247" s="145"/>
      <c r="D247" s="637" t="s">
        <v>544</v>
      </c>
      <c r="E247" s="627"/>
      <c r="F247" s="132"/>
      <c r="G247" s="129">
        <v>5827112</v>
      </c>
      <c r="H247" s="626"/>
      <c r="I247" s="627">
        <f>SUM(F247:H247)</f>
        <v>5827112</v>
      </c>
      <c r="J247" s="627"/>
      <c r="K247" s="627"/>
      <c r="L247" s="237">
        <f t="shared" si="143"/>
        <v>5827112</v>
      </c>
      <c r="M247" s="133"/>
      <c r="N247" s="28">
        <v>5827112</v>
      </c>
      <c r="O247" s="626"/>
      <c r="P247" s="627">
        <f t="shared" si="144"/>
        <v>5827112</v>
      </c>
      <c r="Q247" s="627"/>
      <c r="R247" s="627"/>
      <c r="S247" s="237">
        <f t="shared" si="145"/>
        <v>5827112</v>
      </c>
      <c r="T247" s="133"/>
      <c r="U247" s="28">
        <v>5827112</v>
      </c>
      <c r="V247" s="626"/>
      <c r="W247" s="627">
        <f t="shared" si="146"/>
        <v>5827112</v>
      </c>
      <c r="X247" s="636"/>
      <c r="Y247" s="626"/>
      <c r="Z247" s="627"/>
      <c r="AA247" s="626">
        <f t="shared" si="147"/>
        <v>5827112</v>
      </c>
      <c r="AB247" s="133"/>
      <c r="AC247" s="28"/>
      <c r="AD247" s="626"/>
      <c r="AE247" s="627">
        <f t="shared" si="148"/>
        <v>0</v>
      </c>
      <c r="AF247" s="636"/>
      <c r="AG247" s="857"/>
      <c r="AH247" s="627"/>
      <c r="AI247" s="626">
        <f t="shared" si="149"/>
        <v>0</v>
      </c>
      <c r="AJ247" s="423">
        <f t="shared" si="129"/>
        <v>238</v>
      </c>
    </row>
    <row r="248" spans="1:36">
      <c r="A248" s="423">
        <f t="shared" si="118"/>
        <v>239</v>
      </c>
      <c r="B248" s="145"/>
      <c r="C248" s="145"/>
      <c r="D248" s="629"/>
      <c r="E248" s="627"/>
      <c r="F248" s="406"/>
      <c r="H248" s="626"/>
      <c r="I248" s="627">
        <f t="shared" ref="I248:I254" si="150">SUM($E248,F248:H248)</f>
        <v>0</v>
      </c>
      <c r="J248" s="627"/>
      <c r="K248" s="627"/>
      <c r="L248" s="237">
        <f t="shared" si="143"/>
        <v>0</v>
      </c>
      <c r="M248" s="133"/>
      <c r="N248" s="237"/>
      <c r="O248" s="626"/>
      <c r="P248" s="627">
        <f t="shared" si="144"/>
        <v>0</v>
      </c>
      <c r="Q248" s="627"/>
      <c r="R248" s="627"/>
      <c r="S248" s="237">
        <f t="shared" si="145"/>
        <v>0</v>
      </c>
      <c r="T248" s="133"/>
      <c r="U248" s="237"/>
      <c r="V248" s="626"/>
      <c r="W248" s="627">
        <f t="shared" si="146"/>
        <v>0</v>
      </c>
      <c r="X248" s="636"/>
      <c r="Y248" s="626"/>
      <c r="Z248" s="627"/>
      <c r="AA248" s="626">
        <f t="shared" si="147"/>
        <v>0</v>
      </c>
      <c r="AB248" s="133"/>
      <c r="AC248" s="237"/>
      <c r="AD248" s="626"/>
      <c r="AE248" s="627">
        <f t="shared" si="148"/>
        <v>0</v>
      </c>
      <c r="AF248" s="636"/>
      <c r="AG248" s="857"/>
      <c r="AH248" s="627"/>
      <c r="AI248" s="626">
        <f t="shared" si="149"/>
        <v>0</v>
      </c>
      <c r="AJ248" s="423">
        <f t="shared" si="129"/>
        <v>239</v>
      </c>
    </row>
    <row r="249" spans="1:36">
      <c r="A249" s="423">
        <f t="shared" si="118"/>
        <v>240</v>
      </c>
      <c r="B249" s="145"/>
      <c r="C249" s="145"/>
      <c r="D249" s="684" t="s">
        <v>75</v>
      </c>
      <c r="E249" s="627"/>
      <c r="F249" s="406"/>
      <c r="H249" s="626"/>
      <c r="I249" s="627">
        <f t="shared" si="150"/>
        <v>0</v>
      </c>
      <c r="J249" s="627"/>
      <c r="K249" s="627"/>
      <c r="L249" s="237">
        <f t="shared" si="143"/>
        <v>0</v>
      </c>
      <c r="M249" s="133"/>
      <c r="O249" s="626"/>
      <c r="P249" s="627">
        <f t="shared" si="144"/>
        <v>0</v>
      </c>
      <c r="Q249" s="627"/>
      <c r="R249" s="627"/>
      <c r="S249" s="237">
        <f t="shared" si="145"/>
        <v>0</v>
      </c>
      <c r="T249" s="133"/>
      <c r="V249" s="626"/>
      <c r="W249" s="627">
        <f t="shared" si="146"/>
        <v>0</v>
      </c>
      <c r="X249" s="636"/>
      <c r="Y249" s="626"/>
      <c r="Z249" s="627"/>
      <c r="AA249" s="626">
        <f t="shared" si="147"/>
        <v>0</v>
      </c>
      <c r="AB249" s="133"/>
      <c r="AD249" s="626"/>
      <c r="AE249" s="627">
        <f t="shared" si="148"/>
        <v>0</v>
      </c>
      <c r="AF249" s="636"/>
      <c r="AG249" s="857"/>
      <c r="AH249" s="627"/>
      <c r="AI249" s="626">
        <f t="shared" si="149"/>
        <v>0</v>
      </c>
      <c r="AJ249" s="423">
        <f t="shared" si="129"/>
        <v>240</v>
      </c>
    </row>
    <row r="250" spans="1:36">
      <c r="A250" s="423">
        <f t="shared" si="118"/>
        <v>241</v>
      </c>
      <c r="B250" s="145"/>
      <c r="C250" s="145"/>
      <c r="D250" s="629"/>
      <c r="E250" s="627"/>
      <c r="F250" s="406"/>
      <c r="H250" s="626"/>
      <c r="I250" s="627">
        <f t="shared" si="150"/>
        <v>0</v>
      </c>
      <c r="J250" s="627"/>
      <c r="K250" s="627"/>
      <c r="L250" s="237">
        <f t="shared" si="143"/>
        <v>0</v>
      </c>
      <c r="M250" s="133"/>
      <c r="O250" s="626"/>
      <c r="P250" s="627">
        <f t="shared" si="144"/>
        <v>0</v>
      </c>
      <c r="Q250" s="627"/>
      <c r="R250" s="627"/>
      <c r="S250" s="237">
        <f t="shared" si="145"/>
        <v>0</v>
      </c>
      <c r="T250" s="406"/>
      <c r="V250" s="626"/>
      <c r="W250" s="627">
        <f t="shared" si="146"/>
        <v>0</v>
      </c>
      <c r="X250" s="636"/>
      <c r="Y250" s="626"/>
      <c r="Z250" s="627"/>
      <c r="AA250" s="626">
        <f t="shared" si="147"/>
        <v>0</v>
      </c>
      <c r="AB250" s="406"/>
      <c r="AD250" s="626"/>
      <c r="AE250" s="627">
        <f t="shared" si="148"/>
        <v>0</v>
      </c>
      <c r="AF250" s="636"/>
      <c r="AG250" s="857"/>
      <c r="AH250" s="627"/>
      <c r="AI250" s="626">
        <f t="shared" si="149"/>
        <v>0</v>
      </c>
      <c r="AJ250" s="423">
        <f t="shared" si="129"/>
        <v>241</v>
      </c>
    </row>
    <row r="251" spans="1:36">
      <c r="A251" s="423">
        <f t="shared" si="118"/>
        <v>242</v>
      </c>
      <c r="B251" s="145"/>
      <c r="C251" s="145"/>
      <c r="D251" s="629"/>
      <c r="E251" s="627"/>
      <c r="F251" s="406"/>
      <c r="H251" s="626"/>
      <c r="I251" s="627">
        <f t="shared" si="150"/>
        <v>0</v>
      </c>
      <c r="J251" s="627"/>
      <c r="K251" s="627"/>
      <c r="L251" s="237">
        <f t="shared" si="143"/>
        <v>0</v>
      </c>
      <c r="M251" s="133"/>
      <c r="O251" s="626"/>
      <c r="P251" s="627">
        <f t="shared" si="144"/>
        <v>0</v>
      </c>
      <c r="Q251" s="627"/>
      <c r="R251" s="627"/>
      <c r="S251" s="237">
        <f t="shared" si="145"/>
        <v>0</v>
      </c>
      <c r="T251" s="406"/>
      <c r="V251" s="626"/>
      <c r="W251" s="627">
        <f t="shared" si="146"/>
        <v>0</v>
      </c>
      <c r="X251" s="636"/>
      <c r="Y251" s="626"/>
      <c r="Z251" s="627"/>
      <c r="AA251" s="626">
        <f t="shared" si="147"/>
        <v>0</v>
      </c>
      <c r="AB251" s="406"/>
      <c r="AD251" s="626"/>
      <c r="AE251" s="627">
        <f t="shared" si="148"/>
        <v>0</v>
      </c>
      <c r="AF251" s="636"/>
      <c r="AG251" s="857"/>
      <c r="AH251" s="627"/>
      <c r="AI251" s="626">
        <f t="shared" si="149"/>
        <v>0</v>
      </c>
      <c r="AJ251" s="423">
        <f t="shared" si="129"/>
        <v>242</v>
      </c>
    </row>
    <row r="252" spans="1:36">
      <c r="A252" s="423">
        <f t="shared" si="118"/>
        <v>243</v>
      </c>
      <c r="B252" s="145"/>
      <c r="C252" s="145"/>
      <c r="D252" s="684" t="s">
        <v>63</v>
      </c>
      <c r="E252" s="627"/>
      <c r="F252" s="112"/>
      <c r="G252" s="39"/>
      <c r="H252" s="626"/>
      <c r="I252" s="627">
        <f t="shared" si="150"/>
        <v>0</v>
      </c>
      <c r="J252" s="627"/>
      <c r="K252" s="627"/>
      <c r="L252" s="237">
        <f t="shared" si="143"/>
        <v>0</v>
      </c>
      <c r="M252" s="133"/>
      <c r="O252" s="626"/>
      <c r="P252" s="627">
        <f t="shared" si="144"/>
        <v>0</v>
      </c>
      <c r="Q252" s="627"/>
      <c r="R252" s="627"/>
      <c r="S252" s="237">
        <f t="shared" si="145"/>
        <v>0</v>
      </c>
      <c r="T252" s="112"/>
      <c r="U252" s="39"/>
      <c r="V252" s="626"/>
      <c r="W252" s="627">
        <f t="shared" si="146"/>
        <v>0</v>
      </c>
      <c r="X252" s="636"/>
      <c r="Y252" s="626"/>
      <c r="Z252" s="627"/>
      <c r="AA252" s="626">
        <f t="shared" si="147"/>
        <v>0</v>
      </c>
      <c r="AB252" s="112"/>
      <c r="AC252" s="39"/>
      <c r="AD252" s="626"/>
      <c r="AE252" s="627">
        <f t="shared" si="148"/>
        <v>0</v>
      </c>
      <c r="AF252" s="636"/>
      <c r="AG252" s="857"/>
      <c r="AH252" s="627"/>
      <c r="AI252" s="626">
        <f t="shared" si="149"/>
        <v>0</v>
      </c>
      <c r="AJ252" s="423">
        <f t="shared" si="129"/>
        <v>243</v>
      </c>
    </row>
    <row r="253" spans="1:36">
      <c r="A253" s="423">
        <f t="shared" si="118"/>
        <v>244</v>
      </c>
      <c r="B253" s="145"/>
      <c r="C253" s="145"/>
      <c r="D253" s="629"/>
      <c r="E253" s="627"/>
      <c r="F253" s="112"/>
      <c r="G253" s="39"/>
      <c r="H253" s="626"/>
      <c r="I253" s="627">
        <f t="shared" si="150"/>
        <v>0</v>
      </c>
      <c r="J253" s="627"/>
      <c r="K253" s="627"/>
      <c r="L253" s="237">
        <f t="shared" si="143"/>
        <v>0</v>
      </c>
      <c r="M253" s="133"/>
      <c r="O253" s="626"/>
      <c r="P253" s="627">
        <f t="shared" si="144"/>
        <v>0</v>
      </c>
      <c r="Q253" s="627"/>
      <c r="R253" s="627"/>
      <c r="S253" s="237">
        <f t="shared" si="145"/>
        <v>0</v>
      </c>
      <c r="T253" s="112"/>
      <c r="U253" s="39"/>
      <c r="V253" s="626"/>
      <c r="W253" s="627">
        <f t="shared" si="146"/>
        <v>0</v>
      </c>
      <c r="X253" s="636"/>
      <c r="Y253" s="626"/>
      <c r="Z253" s="627"/>
      <c r="AA253" s="626">
        <f t="shared" si="147"/>
        <v>0</v>
      </c>
      <c r="AB253" s="112"/>
      <c r="AC253" s="39"/>
      <c r="AD253" s="626"/>
      <c r="AE253" s="627">
        <f t="shared" si="148"/>
        <v>0</v>
      </c>
      <c r="AF253" s="636"/>
      <c r="AG253" s="857"/>
      <c r="AH253" s="627"/>
      <c r="AI253" s="626">
        <f t="shared" si="149"/>
        <v>0</v>
      </c>
      <c r="AJ253" s="423">
        <f t="shared" si="129"/>
        <v>244</v>
      </c>
    </row>
    <row r="254" spans="1:36">
      <c r="A254" s="423">
        <f t="shared" si="118"/>
        <v>245</v>
      </c>
      <c r="B254" s="145"/>
      <c r="C254" s="145"/>
      <c r="D254" s="629"/>
      <c r="E254" s="627"/>
      <c r="F254" s="112"/>
      <c r="G254" s="39"/>
      <c r="H254" s="626"/>
      <c r="I254" s="627">
        <f t="shared" si="150"/>
        <v>0</v>
      </c>
      <c r="J254" s="627"/>
      <c r="K254" s="627"/>
      <c r="L254" s="237">
        <f t="shared" si="143"/>
        <v>0</v>
      </c>
      <c r="M254" s="112"/>
      <c r="N254" s="39"/>
      <c r="O254" s="626"/>
      <c r="P254" s="627">
        <f t="shared" si="144"/>
        <v>0</v>
      </c>
      <c r="Q254" s="627"/>
      <c r="R254" s="627"/>
      <c r="S254" s="237">
        <f t="shared" si="145"/>
        <v>0</v>
      </c>
      <c r="T254" s="112"/>
      <c r="U254" s="39"/>
      <c r="V254" s="626"/>
      <c r="W254" s="627">
        <f t="shared" si="146"/>
        <v>0</v>
      </c>
      <c r="X254" s="636"/>
      <c r="Y254" s="626"/>
      <c r="Z254" s="627"/>
      <c r="AA254" s="626">
        <f t="shared" si="147"/>
        <v>0</v>
      </c>
      <c r="AB254" s="112"/>
      <c r="AC254" s="39"/>
      <c r="AD254" s="626"/>
      <c r="AE254" s="627">
        <f t="shared" si="148"/>
        <v>0</v>
      </c>
      <c r="AF254" s="636"/>
      <c r="AG254" s="857"/>
      <c r="AH254" s="627"/>
      <c r="AI254" s="626">
        <f t="shared" si="149"/>
        <v>0</v>
      </c>
      <c r="AJ254" s="423">
        <f t="shared" si="129"/>
        <v>245</v>
      </c>
    </row>
    <row r="255" spans="1:36">
      <c r="A255" s="423">
        <f t="shared" si="118"/>
        <v>246</v>
      </c>
      <c r="B255" s="145"/>
      <c r="C255" s="145"/>
      <c r="D255" s="141" t="s">
        <v>40</v>
      </c>
      <c r="E255" s="679"/>
      <c r="F255" s="488">
        <f t="shared" ref="F255:X255" si="151">SUBTOTAL(9,F246:F254)</f>
        <v>0</v>
      </c>
      <c r="G255" s="55">
        <f t="shared" si="151"/>
        <v>5827112</v>
      </c>
      <c r="H255" s="285">
        <f t="shared" si="151"/>
        <v>0</v>
      </c>
      <c r="I255" s="676">
        <f t="shared" si="151"/>
        <v>5827112</v>
      </c>
      <c r="J255" s="676">
        <f t="shared" si="151"/>
        <v>0</v>
      </c>
      <c r="K255" s="676">
        <f t="shared" si="151"/>
        <v>0</v>
      </c>
      <c r="L255" s="678">
        <f t="shared" si="151"/>
        <v>5827112</v>
      </c>
      <c r="M255" s="488">
        <f t="shared" si="151"/>
        <v>0</v>
      </c>
      <c r="N255" s="55">
        <f t="shared" si="151"/>
        <v>5827112</v>
      </c>
      <c r="O255" s="285">
        <f t="shared" si="151"/>
        <v>0</v>
      </c>
      <c r="P255" s="676">
        <f t="shared" si="151"/>
        <v>5827112</v>
      </c>
      <c r="Q255" s="676">
        <f t="shared" si="151"/>
        <v>0</v>
      </c>
      <c r="R255" s="676">
        <f t="shared" si="151"/>
        <v>0</v>
      </c>
      <c r="S255" s="678">
        <f t="shared" si="151"/>
        <v>5827112</v>
      </c>
      <c r="T255" s="488">
        <f t="shared" si="151"/>
        <v>0</v>
      </c>
      <c r="U255" s="55">
        <f t="shared" si="151"/>
        <v>5827112</v>
      </c>
      <c r="V255" s="285">
        <f t="shared" si="151"/>
        <v>0</v>
      </c>
      <c r="W255" s="676">
        <f t="shared" si="151"/>
        <v>5827112</v>
      </c>
      <c r="X255" s="677">
        <f t="shared" si="151"/>
        <v>0</v>
      </c>
      <c r="Y255" s="675"/>
      <c r="Z255" s="676">
        <f t="shared" ref="Z255:AF255" si="152">SUBTOTAL(9,Z246:Z254)</f>
        <v>0</v>
      </c>
      <c r="AA255" s="675">
        <f t="shared" si="152"/>
        <v>5827112</v>
      </c>
      <c r="AB255" s="488">
        <f t="shared" si="152"/>
        <v>0</v>
      </c>
      <c r="AC255" s="55">
        <f t="shared" si="152"/>
        <v>0</v>
      </c>
      <c r="AD255" s="285">
        <f t="shared" si="152"/>
        <v>0</v>
      </c>
      <c r="AE255" s="676">
        <f t="shared" si="152"/>
        <v>0</v>
      </c>
      <c r="AF255" s="677">
        <f t="shared" si="152"/>
        <v>0</v>
      </c>
      <c r="AG255" s="678"/>
      <c r="AH255" s="676">
        <f>SUBTOTAL(9,AH246:AH254)</f>
        <v>0</v>
      </c>
      <c r="AI255" s="675">
        <f>SUBTOTAL(9,AI246:AI254)</f>
        <v>0</v>
      </c>
      <c r="AJ255" s="423">
        <f t="shared" si="129"/>
        <v>246</v>
      </c>
    </row>
    <row r="256" spans="1:36" ht="15.6" thickBot="1">
      <c r="A256" s="423">
        <f t="shared" si="118"/>
        <v>247</v>
      </c>
      <c r="B256" s="674"/>
      <c r="C256" s="674"/>
      <c r="D256" s="620" t="s">
        <v>82</v>
      </c>
      <c r="E256" s="623"/>
      <c r="F256" s="672">
        <f>SUBTOTAL(9,F244:F255,$E245:$E245)</f>
        <v>4982201</v>
      </c>
      <c r="G256" s="671"/>
      <c r="H256" s="668"/>
      <c r="I256" s="669">
        <f>SUBTOTAL(9,I244:I255)</f>
        <v>10809313</v>
      </c>
      <c r="J256" s="669">
        <f>SUBTOTAL(9,J244:J255)</f>
        <v>353227</v>
      </c>
      <c r="K256" s="669">
        <f>SUBTOTAL(9,K244:K255)</f>
        <v>784047</v>
      </c>
      <c r="L256" s="673">
        <f>SUBTOTAL(9,L244:L255)</f>
        <v>11946587</v>
      </c>
      <c r="M256" s="672">
        <f>SUBTOTAL(9,M244:M255,$E245:$E245)</f>
        <v>4982201</v>
      </c>
      <c r="N256" s="671"/>
      <c r="O256" s="668"/>
      <c r="P256" s="669">
        <f>SUBTOTAL(9,P244:P255)</f>
        <v>10809313</v>
      </c>
      <c r="Q256" s="669">
        <f>SUBTOTAL(9,Q244:Q255)</f>
        <v>353227</v>
      </c>
      <c r="R256" s="669">
        <f>SUBTOTAL(9,R244:R255)</f>
        <v>784047</v>
      </c>
      <c r="S256" s="673">
        <f>SUBTOTAL(9,S244:S255)</f>
        <v>11946587</v>
      </c>
      <c r="T256" s="672">
        <f>SUBTOTAL(9,T244:T255,$E245:$E245)</f>
        <v>4982201</v>
      </c>
      <c r="U256" s="671"/>
      <c r="V256" s="668"/>
      <c r="W256" s="669">
        <f>SUBTOTAL(9,W244:W255)</f>
        <v>10809313</v>
      </c>
      <c r="X256" s="670">
        <f>SUBTOTAL(9,X244:X255)</f>
        <v>353227</v>
      </c>
      <c r="Y256" s="668"/>
      <c r="Z256" s="669">
        <f>SUBTOTAL(9,Z244:Z255)</f>
        <v>784047</v>
      </c>
      <c r="AA256" s="668">
        <f>SUBTOTAL(9,AA244:AA255)</f>
        <v>11946587</v>
      </c>
      <c r="AB256" s="672">
        <f>SUBTOTAL(9,AB244:AB255,$E245:$E245)</f>
        <v>4982201</v>
      </c>
      <c r="AC256" s="671"/>
      <c r="AD256" s="668"/>
      <c r="AE256" s="669">
        <f>SUBTOTAL(9,AE244:AE255)</f>
        <v>4982201</v>
      </c>
      <c r="AF256" s="670">
        <f>SUBTOTAL(9,AF244:AF255)</f>
        <v>353227</v>
      </c>
      <c r="AG256" s="800"/>
      <c r="AH256" s="669">
        <f>SUBTOTAL(9,AH244:AH255)</f>
        <v>784047</v>
      </c>
      <c r="AI256" s="668">
        <f>SUBTOTAL(9,AI244:AI255)</f>
        <v>6119475</v>
      </c>
      <c r="AJ256" s="423">
        <f t="shared" si="129"/>
        <v>247</v>
      </c>
    </row>
    <row r="257" spans="1:36" ht="15.6" thickTop="1">
      <c r="A257" s="423">
        <f t="shared" si="118"/>
        <v>248</v>
      </c>
      <c r="B257" s="145"/>
      <c r="C257" s="145"/>
      <c r="D257" s="654"/>
      <c r="E257" s="627"/>
      <c r="F257" s="425"/>
      <c r="G257" s="26"/>
      <c r="H257" s="682"/>
      <c r="I257" s="627">
        <f>SUM($E257,F257:H257)</f>
        <v>0</v>
      </c>
      <c r="J257" s="655"/>
      <c r="K257" s="655"/>
      <c r="L257" s="654">
        <f>SUM(I257:K257)</f>
        <v>0</v>
      </c>
      <c r="M257" s="425"/>
      <c r="N257" s="26"/>
      <c r="O257" s="682"/>
      <c r="P257" s="627">
        <f t="shared" ref="P257:P270" si="153">SUM($E257,M257:O257)</f>
        <v>0</v>
      </c>
      <c r="Q257" s="655"/>
      <c r="R257" s="655"/>
      <c r="S257" s="654">
        <f t="shared" ref="S257:S270" si="154">SUM(P257:R257)</f>
        <v>0</v>
      </c>
      <c r="T257" s="425"/>
      <c r="U257" s="26"/>
      <c r="V257" s="682"/>
      <c r="W257" s="627">
        <f t="shared" ref="W257:W270" si="155">SUM($E257,T257:V257)</f>
        <v>0</v>
      </c>
      <c r="X257" s="683"/>
      <c r="Y257" s="682"/>
      <c r="Z257" s="655"/>
      <c r="AA257" s="682">
        <f t="shared" ref="AA257:AA270" si="156">SUM(W257:Z257)</f>
        <v>0</v>
      </c>
      <c r="AB257" s="425"/>
      <c r="AC257" s="26"/>
      <c r="AD257" s="682"/>
      <c r="AE257" s="627">
        <f t="shared" ref="AE257:AE270" si="157">SUM($E257,AB257:AD257)</f>
        <v>0</v>
      </c>
      <c r="AF257" s="683"/>
      <c r="AG257" s="862"/>
      <c r="AH257" s="655"/>
      <c r="AI257" s="682">
        <f t="shared" ref="AI257:AI270" si="158">SUM(AE257:AH257)</f>
        <v>0</v>
      </c>
      <c r="AJ257" s="423">
        <f t="shared" si="129"/>
        <v>248</v>
      </c>
    </row>
    <row r="258" spans="1:36">
      <c r="A258" s="423">
        <f t="shared" si="118"/>
        <v>249</v>
      </c>
      <c r="B258" s="145" t="s">
        <v>83</v>
      </c>
      <c r="C258" s="145">
        <v>8</v>
      </c>
      <c r="D258" s="720" t="s">
        <v>84</v>
      </c>
      <c r="E258" s="627">
        <v>1738759</v>
      </c>
      <c r="F258" s="420"/>
      <c r="G258" s="141"/>
      <c r="H258" s="626"/>
      <c r="I258" s="627">
        <f>SUM($E258,F258:H258)</f>
        <v>1738759</v>
      </c>
      <c r="J258" s="627">
        <v>200000</v>
      </c>
      <c r="K258" s="627">
        <v>18715000</v>
      </c>
      <c r="L258" s="237">
        <f>SUM(I258:K258)</f>
        <v>20653759</v>
      </c>
      <c r="M258" s="636"/>
      <c r="N258" s="237"/>
      <c r="O258" s="626"/>
      <c r="P258" s="627">
        <f t="shared" si="153"/>
        <v>1738759</v>
      </c>
      <c r="Q258" s="627">
        <v>200000</v>
      </c>
      <c r="R258" s="627">
        <v>18715000</v>
      </c>
      <c r="S258" s="237">
        <f t="shared" si="154"/>
        <v>20653759</v>
      </c>
      <c r="T258" s="406"/>
      <c r="V258" s="626"/>
      <c r="W258" s="627">
        <f t="shared" si="155"/>
        <v>1738759</v>
      </c>
      <c r="X258" s="636">
        <v>200000</v>
      </c>
      <c r="Y258" s="626"/>
      <c r="Z258" s="627">
        <v>18715000</v>
      </c>
      <c r="AA258" s="626">
        <f t="shared" si="156"/>
        <v>20653759</v>
      </c>
      <c r="AB258" s="406"/>
      <c r="AD258" s="626"/>
      <c r="AE258" s="627">
        <f t="shared" si="157"/>
        <v>1738759</v>
      </c>
      <c r="AF258" s="636">
        <v>200000</v>
      </c>
      <c r="AG258" s="857"/>
      <c r="AH258" s="627">
        <v>18715000</v>
      </c>
      <c r="AI258" s="626">
        <f t="shared" si="158"/>
        <v>20653759</v>
      </c>
      <c r="AJ258" s="423">
        <f t="shared" si="129"/>
        <v>249</v>
      </c>
    </row>
    <row r="259" spans="1:36">
      <c r="A259" s="423">
        <f t="shared" si="118"/>
        <v>250</v>
      </c>
      <c r="B259" s="145"/>
      <c r="C259" s="145"/>
      <c r="D259" s="240" t="s">
        <v>61</v>
      </c>
      <c r="E259" s="627"/>
      <c r="F259" s="406"/>
      <c r="H259" s="626"/>
      <c r="I259" s="627">
        <f>SUM($E259,F259:H259)</f>
        <v>0</v>
      </c>
      <c r="J259" s="627"/>
      <c r="K259" s="627"/>
      <c r="L259" s="237">
        <f>SUM(I259:K259)</f>
        <v>0</v>
      </c>
      <c r="M259" s="133"/>
      <c r="O259" s="626"/>
      <c r="P259" s="627">
        <f t="shared" si="153"/>
        <v>0</v>
      </c>
      <c r="Q259" s="627"/>
      <c r="R259" s="627"/>
      <c r="S259" s="237">
        <f t="shared" si="154"/>
        <v>0</v>
      </c>
      <c r="T259" s="406"/>
      <c r="V259" s="626"/>
      <c r="W259" s="627">
        <f t="shared" si="155"/>
        <v>0</v>
      </c>
      <c r="X259" s="636"/>
      <c r="Y259" s="626"/>
      <c r="Z259" s="627"/>
      <c r="AA259" s="626">
        <f t="shared" si="156"/>
        <v>0</v>
      </c>
      <c r="AB259" s="406"/>
      <c r="AD259" s="626"/>
      <c r="AE259" s="627">
        <f t="shared" si="157"/>
        <v>0</v>
      </c>
      <c r="AF259" s="636"/>
      <c r="AG259" s="857"/>
      <c r="AH259" s="627"/>
      <c r="AI259" s="626">
        <f t="shared" si="158"/>
        <v>0</v>
      </c>
      <c r="AJ259" s="423">
        <f t="shared" si="129"/>
        <v>250</v>
      </c>
    </row>
    <row r="260" spans="1:36">
      <c r="A260" s="423">
        <f t="shared" si="118"/>
        <v>251</v>
      </c>
      <c r="B260" s="145"/>
      <c r="C260" s="145"/>
      <c r="D260" s="637" t="s">
        <v>545</v>
      </c>
      <c r="E260" s="627"/>
      <c r="F260" s="160">
        <v>5726409</v>
      </c>
      <c r="G260" s="39"/>
      <c r="H260" s="626"/>
      <c r="I260" s="627">
        <f>SUM($E260,F260:H260)</f>
        <v>5726409</v>
      </c>
      <c r="J260" s="627"/>
      <c r="K260" s="627"/>
      <c r="L260" s="237">
        <f>SUM(I260:K260)</f>
        <v>5726409</v>
      </c>
      <c r="M260" s="112">
        <v>5726409</v>
      </c>
      <c r="N260" s="39"/>
      <c r="O260" s="626"/>
      <c r="P260" s="627">
        <f t="shared" si="153"/>
        <v>5726409</v>
      </c>
      <c r="Q260" s="627"/>
      <c r="R260" s="627"/>
      <c r="S260" s="237">
        <f t="shared" si="154"/>
        <v>5726409</v>
      </c>
      <c r="T260" s="112">
        <v>5726409</v>
      </c>
      <c r="U260" s="39"/>
      <c r="V260" s="626"/>
      <c r="W260" s="627">
        <f t="shared" si="155"/>
        <v>5726409</v>
      </c>
      <c r="X260" s="636"/>
      <c r="Y260" s="626"/>
      <c r="Z260" s="627"/>
      <c r="AA260" s="626">
        <f t="shared" si="156"/>
        <v>5726409</v>
      </c>
      <c r="AB260" s="112"/>
      <c r="AC260" s="39"/>
      <c r="AD260" s="626"/>
      <c r="AE260" s="627">
        <f t="shared" si="157"/>
        <v>0</v>
      </c>
      <c r="AF260" s="636"/>
      <c r="AG260" s="857"/>
      <c r="AH260" s="627"/>
      <c r="AI260" s="626">
        <f t="shared" si="158"/>
        <v>0</v>
      </c>
      <c r="AJ260" s="423">
        <f t="shared" si="129"/>
        <v>251</v>
      </c>
    </row>
    <row r="261" spans="1:36">
      <c r="A261" s="423">
        <f t="shared" si="118"/>
        <v>252</v>
      </c>
      <c r="B261" s="145"/>
      <c r="C261" s="145"/>
      <c r="D261" s="637" t="s">
        <v>546</v>
      </c>
      <c r="E261" s="627"/>
      <c r="F261" s="160"/>
      <c r="G261" s="39"/>
      <c r="H261" s="626"/>
      <c r="I261" s="627"/>
      <c r="J261" s="627"/>
      <c r="K261" s="627"/>
      <c r="M261" s="112"/>
      <c r="N261" s="39"/>
      <c r="O261" s="626"/>
      <c r="P261" s="627">
        <f t="shared" si="153"/>
        <v>0</v>
      </c>
      <c r="Q261" s="627"/>
      <c r="R261" s="627"/>
      <c r="S261" s="237">
        <f t="shared" si="154"/>
        <v>0</v>
      </c>
      <c r="T261" s="112"/>
      <c r="U261" s="39"/>
      <c r="V261" s="626"/>
      <c r="W261" s="627">
        <f t="shared" si="155"/>
        <v>0</v>
      </c>
      <c r="X261" s="636"/>
      <c r="Y261" s="626"/>
      <c r="Z261" s="627"/>
      <c r="AA261" s="626">
        <f t="shared" si="156"/>
        <v>0</v>
      </c>
      <c r="AB261" s="112"/>
      <c r="AC261" s="39"/>
      <c r="AD261" s="626"/>
      <c r="AE261" s="627">
        <f t="shared" si="157"/>
        <v>0</v>
      </c>
      <c r="AF261" s="636"/>
      <c r="AG261" s="857"/>
      <c r="AH261" s="627"/>
      <c r="AI261" s="626">
        <f t="shared" si="158"/>
        <v>0</v>
      </c>
      <c r="AJ261" s="423">
        <f t="shared" si="129"/>
        <v>252</v>
      </c>
    </row>
    <row r="262" spans="1:36">
      <c r="A262" s="423">
        <f t="shared" si="118"/>
        <v>253</v>
      </c>
      <c r="B262" s="145"/>
      <c r="C262" s="145"/>
      <c r="D262" s="685"/>
      <c r="E262" s="627"/>
      <c r="F262" s="112"/>
      <c r="G262" s="39"/>
      <c r="H262" s="626"/>
      <c r="I262" s="627">
        <f>SUM($E262,F262:H262)</f>
        <v>0</v>
      </c>
      <c r="J262" s="627"/>
      <c r="K262" s="627"/>
      <c r="L262" s="237">
        <f t="shared" ref="L262:L270" si="159">SUM(I262:K262)</f>
        <v>0</v>
      </c>
      <c r="M262" s="112"/>
      <c r="N262" s="39"/>
      <c r="O262" s="626"/>
      <c r="P262" s="627">
        <f t="shared" si="153"/>
        <v>0</v>
      </c>
      <c r="Q262" s="627"/>
      <c r="R262" s="627"/>
      <c r="S262" s="237">
        <f t="shared" si="154"/>
        <v>0</v>
      </c>
      <c r="T262" s="112"/>
      <c r="U262" s="39"/>
      <c r="V262" s="626"/>
      <c r="W262" s="627">
        <f t="shared" si="155"/>
        <v>0</v>
      </c>
      <c r="X262" s="636"/>
      <c r="Y262" s="626"/>
      <c r="Z262" s="627"/>
      <c r="AA262" s="626">
        <f t="shared" si="156"/>
        <v>0</v>
      </c>
      <c r="AB262" s="112"/>
      <c r="AC262" s="39"/>
      <c r="AD262" s="626"/>
      <c r="AE262" s="627">
        <f t="shared" si="157"/>
        <v>0</v>
      </c>
      <c r="AF262" s="636"/>
      <c r="AG262" s="857"/>
      <c r="AH262" s="627"/>
      <c r="AI262" s="626">
        <f t="shared" si="158"/>
        <v>0</v>
      </c>
      <c r="AJ262" s="423">
        <f t="shared" si="129"/>
        <v>253</v>
      </c>
    </row>
    <row r="263" spans="1:36">
      <c r="A263" s="423">
        <f t="shared" si="118"/>
        <v>254</v>
      </c>
      <c r="B263" s="145"/>
      <c r="C263" s="145"/>
      <c r="D263" s="684" t="s">
        <v>75</v>
      </c>
      <c r="E263" s="627"/>
      <c r="F263" s="112"/>
      <c r="G263" s="39"/>
      <c r="H263" s="626"/>
      <c r="I263" s="627">
        <f>SUM($E263,F263:H263)</f>
        <v>0</v>
      </c>
      <c r="J263" s="627"/>
      <c r="K263" s="627"/>
      <c r="L263" s="237">
        <f t="shared" si="159"/>
        <v>0</v>
      </c>
      <c r="M263" s="112"/>
      <c r="N263" s="39"/>
      <c r="O263" s="626"/>
      <c r="P263" s="627">
        <f t="shared" si="153"/>
        <v>0</v>
      </c>
      <c r="Q263" s="627"/>
      <c r="R263" s="627"/>
      <c r="S263" s="237">
        <f t="shared" si="154"/>
        <v>0</v>
      </c>
      <c r="T263" s="112"/>
      <c r="U263" s="39"/>
      <c r="V263" s="626"/>
      <c r="W263" s="627">
        <f t="shared" si="155"/>
        <v>0</v>
      </c>
      <c r="X263" s="636"/>
      <c r="Y263" s="626"/>
      <c r="Z263" s="627"/>
      <c r="AA263" s="626">
        <f t="shared" si="156"/>
        <v>0</v>
      </c>
      <c r="AB263" s="112"/>
      <c r="AC263" s="39"/>
      <c r="AD263" s="626"/>
      <c r="AE263" s="627">
        <f t="shared" si="157"/>
        <v>0</v>
      </c>
      <c r="AF263" s="636"/>
      <c r="AG263" s="857"/>
      <c r="AH263" s="627"/>
      <c r="AI263" s="626">
        <f t="shared" si="158"/>
        <v>0</v>
      </c>
      <c r="AJ263" s="423">
        <f t="shared" si="129"/>
        <v>254</v>
      </c>
    </row>
    <row r="264" spans="1:36">
      <c r="A264" s="423">
        <f t="shared" si="118"/>
        <v>255</v>
      </c>
      <c r="B264" s="145"/>
      <c r="C264" s="145"/>
      <c r="D264" s="629"/>
      <c r="E264" s="627"/>
      <c r="F264" s="112"/>
      <c r="G264" s="39"/>
      <c r="H264" s="626"/>
      <c r="I264" s="627">
        <f>SUM($E264,F264:H264)</f>
        <v>0</v>
      </c>
      <c r="J264" s="627"/>
      <c r="K264" s="627"/>
      <c r="L264" s="237">
        <f t="shared" si="159"/>
        <v>0</v>
      </c>
      <c r="M264" s="112"/>
      <c r="N264" s="39"/>
      <c r="O264" s="626"/>
      <c r="P264" s="627">
        <f t="shared" si="153"/>
        <v>0</v>
      </c>
      <c r="Q264" s="627"/>
      <c r="R264" s="627"/>
      <c r="S264" s="237">
        <f t="shared" si="154"/>
        <v>0</v>
      </c>
      <c r="T264" s="112"/>
      <c r="U264" s="39"/>
      <c r="V264" s="626"/>
      <c r="W264" s="627">
        <f t="shared" si="155"/>
        <v>0</v>
      </c>
      <c r="X264" s="636"/>
      <c r="Y264" s="626"/>
      <c r="Z264" s="627"/>
      <c r="AA264" s="626">
        <f t="shared" si="156"/>
        <v>0</v>
      </c>
      <c r="AB264" s="112"/>
      <c r="AC264" s="39"/>
      <c r="AD264" s="626"/>
      <c r="AE264" s="627">
        <f t="shared" si="157"/>
        <v>0</v>
      </c>
      <c r="AF264" s="636"/>
      <c r="AG264" s="857"/>
      <c r="AH264" s="627"/>
      <c r="AI264" s="626">
        <f t="shared" si="158"/>
        <v>0</v>
      </c>
      <c r="AJ264" s="423">
        <f t="shared" si="129"/>
        <v>255</v>
      </c>
    </row>
    <row r="265" spans="1:36">
      <c r="A265" s="423">
        <f t="shared" si="118"/>
        <v>256</v>
      </c>
      <c r="B265" s="145"/>
      <c r="C265" s="145"/>
      <c r="D265" s="685"/>
      <c r="E265" s="627"/>
      <c r="F265" s="112"/>
      <c r="G265" s="39"/>
      <c r="H265" s="626"/>
      <c r="I265" s="627">
        <f>SUM($E265,F265:H265)</f>
        <v>0</v>
      </c>
      <c r="J265" s="627"/>
      <c r="K265" s="627"/>
      <c r="L265" s="237">
        <f t="shared" si="159"/>
        <v>0</v>
      </c>
      <c r="M265" s="112"/>
      <c r="N265" s="39"/>
      <c r="O265" s="626"/>
      <c r="P265" s="627">
        <f t="shared" si="153"/>
        <v>0</v>
      </c>
      <c r="Q265" s="627"/>
      <c r="R265" s="627"/>
      <c r="S265" s="237">
        <f t="shared" si="154"/>
        <v>0</v>
      </c>
      <c r="T265" s="112"/>
      <c r="U265" s="39"/>
      <c r="V265" s="626"/>
      <c r="W265" s="627">
        <f t="shared" si="155"/>
        <v>0</v>
      </c>
      <c r="X265" s="636"/>
      <c r="Y265" s="626"/>
      <c r="Z265" s="627"/>
      <c r="AA265" s="626">
        <f t="shared" si="156"/>
        <v>0</v>
      </c>
      <c r="AB265" s="112"/>
      <c r="AC265" s="39"/>
      <c r="AD265" s="626"/>
      <c r="AE265" s="627">
        <f t="shared" si="157"/>
        <v>0</v>
      </c>
      <c r="AF265" s="636"/>
      <c r="AG265" s="857"/>
      <c r="AH265" s="627"/>
      <c r="AI265" s="626">
        <f t="shared" si="158"/>
        <v>0</v>
      </c>
      <c r="AJ265" s="423">
        <f t="shared" si="129"/>
        <v>256</v>
      </c>
    </row>
    <row r="266" spans="1:36">
      <c r="A266" s="423">
        <f t="shared" si="118"/>
        <v>257</v>
      </c>
      <c r="B266" s="145"/>
      <c r="C266" s="145"/>
      <c r="D266" s="684" t="s">
        <v>63</v>
      </c>
      <c r="E266" s="627"/>
      <c r="F266" s="112"/>
      <c r="G266" s="39"/>
      <c r="H266" s="626"/>
      <c r="I266" s="627">
        <f>SUM($E266,F266:H266)</f>
        <v>0</v>
      </c>
      <c r="J266" s="627"/>
      <c r="K266" s="627"/>
      <c r="L266" s="237">
        <f t="shared" si="159"/>
        <v>0</v>
      </c>
      <c r="M266" s="112"/>
      <c r="N266" s="39"/>
      <c r="O266" s="626"/>
      <c r="P266" s="627">
        <f t="shared" si="153"/>
        <v>0</v>
      </c>
      <c r="Q266" s="627"/>
      <c r="R266" s="627"/>
      <c r="S266" s="237">
        <f t="shared" si="154"/>
        <v>0</v>
      </c>
      <c r="T266" s="112"/>
      <c r="U266" s="39"/>
      <c r="V266" s="626"/>
      <c r="W266" s="627">
        <f t="shared" si="155"/>
        <v>0</v>
      </c>
      <c r="X266" s="636"/>
      <c r="Y266" s="626"/>
      <c r="Z266" s="627"/>
      <c r="AA266" s="626">
        <f t="shared" si="156"/>
        <v>0</v>
      </c>
      <c r="AB266" s="112"/>
      <c r="AC266" s="39"/>
      <c r="AD266" s="626"/>
      <c r="AE266" s="627">
        <f t="shared" si="157"/>
        <v>0</v>
      </c>
      <c r="AF266" s="636"/>
      <c r="AG266" s="857"/>
      <c r="AH266" s="627"/>
      <c r="AI266" s="626">
        <f t="shared" si="158"/>
        <v>0</v>
      </c>
      <c r="AJ266" s="423">
        <f t="shared" si="129"/>
        <v>257</v>
      </c>
    </row>
    <row r="267" spans="1:36">
      <c r="A267" s="423">
        <f t="shared" si="118"/>
        <v>258</v>
      </c>
      <c r="B267" s="145"/>
      <c r="C267" s="145"/>
      <c r="D267" s="637" t="s">
        <v>549</v>
      </c>
      <c r="E267" s="627"/>
      <c r="F267" s="112"/>
      <c r="G267" s="39"/>
      <c r="H267" s="626"/>
      <c r="I267" s="627"/>
      <c r="J267" s="627"/>
      <c r="K267" s="627">
        <v>10000000</v>
      </c>
      <c r="L267" s="237">
        <f t="shared" si="159"/>
        <v>10000000</v>
      </c>
      <c r="M267" s="112"/>
      <c r="N267" s="39"/>
      <c r="O267" s="626"/>
      <c r="P267" s="627">
        <f t="shared" si="153"/>
        <v>0</v>
      </c>
      <c r="Q267" s="627"/>
      <c r="R267" s="627">
        <v>10000000</v>
      </c>
      <c r="S267" s="237">
        <f t="shared" si="154"/>
        <v>10000000</v>
      </c>
      <c r="T267" s="112"/>
      <c r="U267" s="39"/>
      <c r="V267" s="626"/>
      <c r="W267" s="627">
        <f t="shared" si="155"/>
        <v>0</v>
      </c>
      <c r="X267" s="636"/>
      <c r="Y267" s="626"/>
      <c r="Z267" s="627">
        <v>10000000</v>
      </c>
      <c r="AA267" s="626">
        <f t="shared" si="156"/>
        <v>10000000</v>
      </c>
      <c r="AB267" s="112"/>
      <c r="AC267" s="39"/>
      <c r="AD267" s="626"/>
      <c r="AE267" s="627">
        <f t="shared" si="157"/>
        <v>0</v>
      </c>
      <c r="AF267" s="636"/>
      <c r="AG267" s="857"/>
      <c r="AH267" s="627"/>
      <c r="AI267" s="626">
        <f t="shared" si="158"/>
        <v>0</v>
      </c>
      <c r="AJ267" s="423">
        <f t="shared" si="129"/>
        <v>258</v>
      </c>
    </row>
    <row r="268" spans="1:36">
      <c r="A268" s="423">
        <f t="shared" si="118"/>
        <v>259</v>
      </c>
      <c r="B268" s="145"/>
      <c r="C268" s="145"/>
      <c r="D268" s="637" t="s">
        <v>547</v>
      </c>
      <c r="E268" s="627"/>
      <c r="F268" s="160"/>
      <c r="G268" s="98"/>
      <c r="H268" s="626"/>
      <c r="I268" s="627">
        <f>SUM($E268,F268:H268)</f>
        <v>0</v>
      </c>
      <c r="J268" s="627"/>
      <c r="K268" s="627">
        <v>5500000</v>
      </c>
      <c r="L268" s="237">
        <f t="shared" si="159"/>
        <v>5500000</v>
      </c>
      <c r="M268" s="112"/>
      <c r="N268" s="39"/>
      <c r="O268" s="626"/>
      <c r="P268" s="627">
        <f t="shared" si="153"/>
        <v>0</v>
      </c>
      <c r="Q268" s="627"/>
      <c r="R268" s="627">
        <v>5500000</v>
      </c>
      <c r="S268" s="237">
        <f t="shared" si="154"/>
        <v>5500000</v>
      </c>
      <c r="T268" s="112"/>
      <c r="U268" s="39"/>
      <c r="V268" s="626"/>
      <c r="W268" s="627">
        <f t="shared" si="155"/>
        <v>0</v>
      </c>
      <c r="X268" s="636"/>
      <c r="Y268" s="626"/>
      <c r="Z268" s="627">
        <v>5500000</v>
      </c>
      <c r="AA268" s="626">
        <f t="shared" si="156"/>
        <v>5500000</v>
      </c>
      <c r="AB268" s="112"/>
      <c r="AC268" s="39"/>
      <c r="AD268" s="626"/>
      <c r="AE268" s="627">
        <f t="shared" si="157"/>
        <v>0</v>
      </c>
      <c r="AF268" s="636"/>
      <c r="AG268" s="857"/>
      <c r="AH268" s="627"/>
      <c r="AI268" s="626">
        <f t="shared" si="158"/>
        <v>0</v>
      </c>
      <c r="AJ268" s="423">
        <f t="shared" si="129"/>
        <v>259</v>
      </c>
    </row>
    <row r="269" spans="1:36">
      <c r="A269" s="423">
        <f t="shared" si="118"/>
        <v>260</v>
      </c>
      <c r="B269" s="145"/>
      <c r="C269" s="145"/>
      <c r="D269" s="637" t="s">
        <v>548</v>
      </c>
      <c r="E269" s="627"/>
      <c r="F269" s="160"/>
      <c r="G269" s="98"/>
      <c r="H269" s="626"/>
      <c r="I269" s="627">
        <f>SUM($E269,F269:H269)</f>
        <v>0</v>
      </c>
      <c r="J269" s="627"/>
      <c r="K269" s="627">
        <v>10000000</v>
      </c>
      <c r="L269" s="237">
        <f t="shared" si="159"/>
        <v>10000000</v>
      </c>
      <c r="M269" s="112"/>
      <c r="N269" s="39"/>
      <c r="O269" s="626"/>
      <c r="P269" s="627">
        <f t="shared" si="153"/>
        <v>0</v>
      </c>
      <c r="Q269" s="627"/>
      <c r="R269" s="627">
        <v>10000000</v>
      </c>
      <c r="S269" s="237">
        <f t="shared" si="154"/>
        <v>10000000</v>
      </c>
      <c r="T269" s="112"/>
      <c r="U269" s="39"/>
      <c r="V269" s="626"/>
      <c r="W269" s="627">
        <f t="shared" si="155"/>
        <v>0</v>
      </c>
      <c r="X269" s="636"/>
      <c r="Y269" s="626"/>
      <c r="Z269" s="627">
        <v>10000000</v>
      </c>
      <c r="AA269" s="626">
        <f t="shared" si="156"/>
        <v>10000000</v>
      </c>
      <c r="AB269" s="112"/>
      <c r="AC269" s="39"/>
      <c r="AD269" s="626"/>
      <c r="AE269" s="627">
        <f t="shared" si="157"/>
        <v>0</v>
      </c>
      <c r="AF269" s="636"/>
      <c r="AG269" s="857"/>
      <c r="AH269" s="627"/>
      <c r="AI269" s="626">
        <f t="shared" si="158"/>
        <v>0</v>
      </c>
      <c r="AJ269" s="423">
        <f t="shared" si="129"/>
        <v>260</v>
      </c>
    </row>
    <row r="270" spans="1:36">
      <c r="A270" s="423">
        <f t="shared" si="118"/>
        <v>261</v>
      </c>
      <c r="B270" s="145"/>
      <c r="C270" s="145"/>
      <c r="D270" s="685"/>
      <c r="E270" s="627"/>
      <c r="F270" s="112"/>
      <c r="G270" s="39"/>
      <c r="H270" s="626"/>
      <c r="I270" s="627">
        <f>SUM($E270,F270:H270)</f>
        <v>0</v>
      </c>
      <c r="J270" s="627"/>
      <c r="K270" s="627"/>
      <c r="L270" s="237">
        <f t="shared" si="159"/>
        <v>0</v>
      </c>
      <c r="M270" s="112"/>
      <c r="N270" s="39"/>
      <c r="O270" s="626"/>
      <c r="P270" s="627">
        <f t="shared" si="153"/>
        <v>0</v>
      </c>
      <c r="Q270" s="627"/>
      <c r="R270" s="627"/>
      <c r="S270" s="237">
        <f t="shared" si="154"/>
        <v>0</v>
      </c>
      <c r="T270" s="112"/>
      <c r="U270" s="39"/>
      <c r="V270" s="626"/>
      <c r="W270" s="627">
        <f t="shared" si="155"/>
        <v>0</v>
      </c>
      <c r="X270" s="636"/>
      <c r="Y270" s="626"/>
      <c r="Z270" s="627"/>
      <c r="AA270" s="626">
        <f t="shared" si="156"/>
        <v>0</v>
      </c>
      <c r="AB270" s="112"/>
      <c r="AC270" s="39"/>
      <c r="AD270" s="626"/>
      <c r="AE270" s="627">
        <f t="shared" si="157"/>
        <v>0</v>
      </c>
      <c r="AF270" s="636"/>
      <c r="AG270" s="857"/>
      <c r="AH270" s="627"/>
      <c r="AI270" s="626">
        <f t="shared" si="158"/>
        <v>0</v>
      </c>
      <c r="AJ270" s="423">
        <f t="shared" si="129"/>
        <v>261</v>
      </c>
    </row>
    <row r="271" spans="1:36">
      <c r="A271" s="423">
        <f t="shared" si="118"/>
        <v>262</v>
      </c>
      <c r="B271" s="145"/>
      <c r="C271" s="145"/>
      <c r="D271" s="141" t="s">
        <v>40</v>
      </c>
      <c r="E271" s="627"/>
      <c r="F271" s="488">
        <f t="shared" ref="F271:X271" si="160">SUBTOTAL(9,F259:F270)</f>
        <v>5726409</v>
      </c>
      <c r="G271" s="55">
        <f t="shared" si="160"/>
        <v>0</v>
      </c>
      <c r="H271" s="285">
        <f t="shared" si="160"/>
        <v>0</v>
      </c>
      <c r="I271" s="676">
        <f t="shared" si="160"/>
        <v>5726409</v>
      </c>
      <c r="J271" s="676">
        <f t="shared" si="160"/>
        <v>0</v>
      </c>
      <c r="K271" s="676">
        <f t="shared" si="160"/>
        <v>25500000</v>
      </c>
      <c r="L271" s="678">
        <f t="shared" si="160"/>
        <v>31226409</v>
      </c>
      <c r="M271" s="488">
        <f t="shared" si="160"/>
        <v>5726409</v>
      </c>
      <c r="N271" s="55">
        <f t="shared" si="160"/>
        <v>0</v>
      </c>
      <c r="O271" s="285">
        <f t="shared" si="160"/>
        <v>0</v>
      </c>
      <c r="P271" s="676">
        <f t="shared" si="160"/>
        <v>5726409</v>
      </c>
      <c r="Q271" s="676">
        <f t="shared" si="160"/>
        <v>0</v>
      </c>
      <c r="R271" s="676">
        <f t="shared" si="160"/>
        <v>25500000</v>
      </c>
      <c r="S271" s="678">
        <f t="shared" si="160"/>
        <v>31226409</v>
      </c>
      <c r="T271" s="488">
        <f t="shared" si="160"/>
        <v>5726409</v>
      </c>
      <c r="U271" s="55">
        <f t="shared" si="160"/>
        <v>0</v>
      </c>
      <c r="V271" s="285">
        <f t="shared" si="160"/>
        <v>0</v>
      </c>
      <c r="W271" s="676">
        <f t="shared" si="160"/>
        <v>5726409</v>
      </c>
      <c r="X271" s="677">
        <f t="shared" si="160"/>
        <v>0</v>
      </c>
      <c r="Y271" s="675"/>
      <c r="Z271" s="676">
        <f t="shared" ref="Z271:AF271" si="161">SUBTOTAL(9,Z259:Z270)</f>
        <v>25500000</v>
      </c>
      <c r="AA271" s="675">
        <f t="shared" si="161"/>
        <v>31226409</v>
      </c>
      <c r="AB271" s="488">
        <f t="shared" si="161"/>
        <v>0</v>
      </c>
      <c r="AC271" s="55">
        <f t="shared" si="161"/>
        <v>0</v>
      </c>
      <c r="AD271" s="285">
        <f t="shared" si="161"/>
        <v>0</v>
      </c>
      <c r="AE271" s="676">
        <f t="shared" si="161"/>
        <v>0</v>
      </c>
      <c r="AF271" s="677">
        <f t="shared" si="161"/>
        <v>0</v>
      </c>
      <c r="AG271" s="678"/>
      <c r="AH271" s="676">
        <f>SUBTOTAL(9,AH259:AH270)</f>
        <v>0</v>
      </c>
      <c r="AI271" s="675">
        <f>SUBTOTAL(9,AI259:AI270)</f>
        <v>0</v>
      </c>
      <c r="AJ271" s="423">
        <f t="shared" si="129"/>
        <v>262</v>
      </c>
    </row>
    <row r="272" spans="1:36" ht="15.6" thickBot="1">
      <c r="A272" s="423">
        <f t="shared" si="118"/>
        <v>263</v>
      </c>
      <c r="B272" s="674"/>
      <c r="C272" s="674"/>
      <c r="D272" s="620" t="s">
        <v>85</v>
      </c>
      <c r="E272" s="623"/>
      <c r="F272" s="672">
        <f>SUBTOTAL(9,F257:F271,$E258)</f>
        <v>7465168</v>
      </c>
      <c r="G272" s="671"/>
      <c r="H272" s="668"/>
      <c r="I272" s="687">
        <f>SUBTOTAL(9,I257:I271)</f>
        <v>7465168</v>
      </c>
      <c r="J272" s="687">
        <f>SUBTOTAL(9,J257:J271)</f>
        <v>200000</v>
      </c>
      <c r="K272" s="687">
        <f>SUBTOTAL(9,K257:K271)</f>
        <v>44215000</v>
      </c>
      <c r="L272" s="671">
        <f>SUBTOTAL(9,L257:L271)</f>
        <v>51880168</v>
      </c>
      <c r="M272" s="672">
        <f>SUBTOTAL(9,M257:M271,$E258)</f>
        <v>7465168</v>
      </c>
      <c r="N272" s="671"/>
      <c r="O272" s="668"/>
      <c r="P272" s="687">
        <f>SUBTOTAL(9,P257:P271)</f>
        <v>7465168</v>
      </c>
      <c r="Q272" s="687">
        <f>SUBTOTAL(9,Q257:Q271)</f>
        <v>200000</v>
      </c>
      <c r="R272" s="687">
        <f>SUBTOTAL(9,R257:R271)</f>
        <v>44215000</v>
      </c>
      <c r="S272" s="671">
        <f>SUBTOTAL(9,S257:S271)</f>
        <v>51880168</v>
      </c>
      <c r="T272" s="672">
        <f>SUBTOTAL(9,T257:T271,$E258)</f>
        <v>7465168</v>
      </c>
      <c r="U272" s="671"/>
      <c r="V272" s="668"/>
      <c r="W272" s="687">
        <f>SUBTOTAL(9,W257:W271)</f>
        <v>7465168</v>
      </c>
      <c r="X272" s="546">
        <f>SUBTOTAL(9,X257:X271)</f>
        <v>200000</v>
      </c>
      <c r="Y272" s="686"/>
      <c r="Z272" s="687">
        <f>SUBTOTAL(9,Z257:Z271)</f>
        <v>44215000</v>
      </c>
      <c r="AA272" s="686">
        <f>SUBTOTAL(9,AA257:AA271)</f>
        <v>51880168</v>
      </c>
      <c r="AB272" s="672">
        <f>SUBTOTAL(9,AB257:AB271,$E258)</f>
        <v>1738759</v>
      </c>
      <c r="AC272" s="671"/>
      <c r="AD272" s="668"/>
      <c r="AE272" s="687">
        <f>SUBTOTAL(9,AE257:AE271)</f>
        <v>1738759</v>
      </c>
      <c r="AF272" s="546">
        <f>SUBTOTAL(9,AF257:AF271)</f>
        <v>200000</v>
      </c>
      <c r="AG272" s="871"/>
      <c r="AH272" s="687">
        <f>SUBTOTAL(9,AH257:AH271)</f>
        <v>18715000</v>
      </c>
      <c r="AI272" s="686">
        <f>SUBTOTAL(9,AI257:AI271)</f>
        <v>20653759</v>
      </c>
      <c r="AJ272" s="423">
        <f t="shared" si="129"/>
        <v>263</v>
      </c>
    </row>
    <row r="273" spans="1:36" ht="15.6" thickTop="1">
      <c r="A273" s="423">
        <f t="shared" si="118"/>
        <v>264</v>
      </c>
      <c r="B273" s="145"/>
      <c r="C273" s="145"/>
      <c r="D273" s="654"/>
      <c r="E273" s="655"/>
      <c r="F273" s="425"/>
      <c r="G273" s="26"/>
      <c r="H273" s="682"/>
      <c r="I273" s="627">
        <f t="shared" ref="I273:I278" si="162">SUM($E273,F273:H273)</f>
        <v>0</v>
      </c>
      <c r="J273" s="655"/>
      <c r="K273" s="655"/>
      <c r="L273" s="654">
        <f t="shared" ref="L273:L283" si="163">SUM(I273:K273)</f>
        <v>0</v>
      </c>
      <c r="M273" s="425"/>
      <c r="N273" s="26"/>
      <c r="O273" s="682"/>
      <c r="P273" s="627">
        <f t="shared" ref="P273:P283" si="164">SUM($E273,M273:O273)</f>
        <v>0</v>
      </c>
      <c r="Q273" s="655"/>
      <c r="R273" s="655"/>
      <c r="S273" s="654">
        <f t="shared" ref="S273:S283" si="165">SUM(P273:R273)</f>
        <v>0</v>
      </c>
      <c r="T273" s="425"/>
      <c r="U273" s="26"/>
      <c r="V273" s="682"/>
      <c r="W273" s="627">
        <f t="shared" ref="W273:W283" si="166">SUM($E273,T273:V273)</f>
        <v>0</v>
      </c>
      <c r="X273" s="683"/>
      <c r="Y273" s="682"/>
      <c r="Z273" s="655"/>
      <c r="AA273" s="682">
        <f t="shared" ref="AA273:AA283" si="167">SUM(W273:Z273)</f>
        <v>0</v>
      </c>
      <c r="AB273" s="425"/>
      <c r="AC273" s="26"/>
      <c r="AD273" s="682"/>
      <c r="AE273" s="627">
        <f t="shared" ref="AE273:AE283" si="168">SUM($E273,AB273:AD273)</f>
        <v>0</v>
      </c>
      <c r="AF273" s="683"/>
      <c r="AG273" s="862"/>
      <c r="AH273" s="655"/>
      <c r="AI273" s="682">
        <f t="shared" ref="AI273:AI283" si="169">SUM(AE273:AH273)</f>
        <v>0</v>
      </c>
      <c r="AJ273" s="423">
        <f t="shared" si="129"/>
        <v>264</v>
      </c>
    </row>
    <row r="274" spans="1:36">
      <c r="A274" s="423">
        <f t="shared" si="118"/>
        <v>265</v>
      </c>
      <c r="B274" s="145" t="s">
        <v>86</v>
      </c>
      <c r="C274" s="145">
        <v>11</v>
      </c>
      <c r="D274" s="237" t="s">
        <v>87</v>
      </c>
      <c r="E274" s="271">
        <v>35515339</v>
      </c>
      <c r="F274" s="181"/>
      <c r="G274" s="719"/>
      <c r="H274" s="182"/>
      <c r="I274" s="627">
        <f t="shared" si="162"/>
        <v>35515339</v>
      </c>
      <c r="J274" s="627">
        <v>4729832</v>
      </c>
      <c r="K274" s="627">
        <v>5469188</v>
      </c>
      <c r="L274" s="237">
        <f t="shared" si="163"/>
        <v>45714359</v>
      </c>
      <c r="M274" s="273"/>
      <c r="N274" s="264"/>
      <c r="O274" s="323"/>
      <c r="P274" s="627">
        <f t="shared" si="164"/>
        <v>35515339</v>
      </c>
      <c r="Q274" s="627">
        <v>4729832</v>
      </c>
      <c r="R274" s="627">
        <v>5469188</v>
      </c>
      <c r="S274" s="237">
        <f t="shared" si="165"/>
        <v>45714359</v>
      </c>
      <c r="T274" s="406"/>
      <c r="V274" s="626"/>
      <c r="W274" s="627">
        <f t="shared" si="166"/>
        <v>35515339</v>
      </c>
      <c r="X274" s="636">
        <v>4729832</v>
      </c>
      <c r="Y274" s="626"/>
      <c r="Z274" s="627">
        <v>5469188</v>
      </c>
      <c r="AA274" s="626">
        <f t="shared" si="167"/>
        <v>45714359</v>
      </c>
      <c r="AB274" s="406"/>
      <c r="AD274" s="626"/>
      <c r="AE274" s="627">
        <f t="shared" si="168"/>
        <v>35515339</v>
      </c>
      <c r="AF274" s="636">
        <v>4729832</v>
      </c>
      <c r="AG274" s="857"/>
      <c r="AH274" s="627">
        <v>5469188</v>
      </c>
      <c r="AI274" s="626">
        <f t="shared" si="169"/>
        <v>45714359</v>
      </c>
      <c r="AJ274" s="423">
        <f t="shared" si="129"/>
        <v>265</v>
      </c>
    </row>
    <row r="275" spans="1:36">
      <c r="A275" s="423">
        <f t="shared" ref="A275:A338" si="170">ROW()-9</f>
        <v>266</v>
      </c>
      <c r="B275" s="145"/>
      <c r="C275" s="145"/>
      <c r="D275" s="240" t="s">
        <v>61</v>
      </c>
      <c r="E275" s="627"/>
      <c r="F275" s="406"/>
      <c r="H275" s="626"/>
      <c r="I275" s="627">
        <f t="shared" si="162"/>
        <v>0</v>
      </c>
      <c r="J275" s="627"/>
      <c r="K275" s="627"/>
      <c r="L275" s="237">
        <f t="shared" si="163"/>
        <v>0</v>
      </c>
      <c r="M275" s="273"/>
      <c r="N275" s="264"/>
      <c r="O275" s="323"/>
      <c r="P275" s="627">
        <f t="shared" si="164"/>
        <v>0</v>
      </c>
      <c r="Q275" s="627"/>
      <c r="R275" s="627"/>
      <c r="S275" s="237">
        <f t="shared" si="165"/>
        <v>0</v>
      </c>
      <c r="T275" s="406"/>
      <c r="V275" s="626"/>
      <c r="W275" s="627">
        <f t="shared" si="166"/>
        <v>0</v>
      </c>
      <c r="X275" s="636"/>
      <c r="Y275" s="626"/>
      <c r="Z275" s="627"/>
      <c r="AA275" s="626">
        <f t="shared" si="167"/>
        <v>0</v>
      </c>
      <c r="AB275" s="406"/>
      <c r="AD275" s="626"/>
      <c r="AE275" s="627">
        <f t="shared" si="168"/>
        <v>0</v>
      </c>
      <c r="AF275" s="636"/>
      <c r="AG275" s="857"/>
      <c r="AH275" s="627"/>
      <c r="AI275" s="626">
        <f t="shared" si="169"/>
        <v>0</v>
      </c>
      <c r="AJ275" s="423">
        <f t="shared" si="129"/>
        <v>266</v>
      </c>
    </row>
    <row r="276" spans="1:36">
      <c r="A276" s="423">
        <f t="shared" si="170"/>
        <v>267</v>
      </c>
      <c r="B276" s="145"/>
      <c r="C276" s="145"/>
      <c r="D276" s="637" t="s">
        <v>550</v>
      </c>
      <c r="E276" s="627"/>
      <c r="F276" s="132"/>
      <c r="H276" s="116"/>
      <c r="I276" s="627">
        <f t="shared" si="162"/>
        <v>0</v>
      </c>
      <c r="J276" s="627"/>
      <c r="K276" s="627"/>
      <c r="L276" s="237">
        <f t="shared" si="163"/>
        <v>0</v>
      </c>
      <c r="M276" s="133">
        <v>450000</v>
      </c>
      <c r="O276" s="626"/>
      <c r="P276" s="627">
        <f t="shared" si="164"/>
        <v>450000</v>
      </c>
      <c r="Q276" s="627"/>
      <c r="R276" s="627"/>
      <c r="S276" s="237">
        <f t="shared" si="165"/>
        <v>450000</v>
      </c>
      <c r="T276" s="133">
        <v>450000</v>
      </c>
      <c r="V276" s="626"/>
      <c r="W276" s="627">
        <f t="shared" si="166"/>
        <v>450000</v>
      </c>
      <c r="X276" s="636"/>
      <c r="Y276" s="626"/>
      <c r="Z276" s="627"/>
      <c r="AA276" s="626">
        <f t="shared" si="167"/>
        <v>450000</v>
      </c>
      <c r="AB276" s="133"/>
      <c r="AD276" s="626"/>
      <c r="AE276" s="627">
        <f t="shared" si="168"/>
        <v>0</v>
      </c>
      <c r="AF276" s="636"/>
      <c r="AG276" s="857"/>
      <c r="AH276" s="627"/>
      <c r="AI276" s="626">
        <f t="shared" si="169"/>
        <v>0</v>
      </c>
      <c r="AJ276" s="423">
        <f t="shared" si="129"/>
        <v>267</v>
      </c>
    </row>
    <row r="277" spans="1:36">
      <c r="A277" s="423">
        <f t="shared" si="170"/>
        <v>268</v>
      </c>
      <c r="B277" s="145"/>
      <c r="C277" s="145"/>
      <c r="D277" s="629"/>
      <c r="E277" s="627"/>
      <c r="F277" s="406"/>
      <c r="H277" s="626"/>
      <c r="I277" s="627">
        <f t="shared" si="162"/>
        <v>0</v>
      </c>
      <c r="J277" s="627"/>
      <c r="K277" s="627"/>
      <c r="L277" s="237">
        <f t="shared" si="163"/>
        <v>0</v>
      </c>
      <c r="M277" s="273"/>
      <c r="N277" s="264"/>
      <c r="O277" s="323"/>
      <c r="P277" s="627">
        <f t="shared" si="164"/>
        <v>0</v>
      </c>
      <c r="Q277" s="627"/>
      <c r="R277" s="627"/>
      <c r="S277" s="237">
        <f t="shared" si="165"/>
        <v>0</v>
      </c>
      <c r="T277" s="273"/>
      <c r="U277" s="264"/>
      <c r="V277" s="323"/>
      <c r="W277" s="627">
        <f t="shared" si="166"/>
        <v>0</v>
      </c>
      <c r="X277" s="636"/>
      <c r="Y277" s="626"/>
      <c r="Z277" s="627"/>
      <c r="AA277" s="626">
        <f t="shared" si="167"/>
        <v>0</v>
      </c>
      <c r="AB277" s="273"/>
      <c r="AC277" s="264"/>
      <c r="AD277" s="323"/>
      <c r="AE277" s="627">
        <f t="shared" si="168"/>
        <v>0</v>
      </c>
      <c r="AF277" s="636"/>
      <c r="AG277" s="857"/>
      <c r="AH277" s="627"/>
      <c r="AI277" s="626">
        <f t="shared" si="169"/>
        <v>0</v>
      </c>
      <c r="AJ277" s="423">
        <f t="shared" si="129"/>
        <v>268</v>
      </c>
    </row>
    <row r="278" spans="1:36">
      <c r="A278" s="423">
        <f t="shared" si="170"/>
        <v>269</v>
      </c>
      <c r="B278" s="145"/>
      <c r="C278" s="145"/>
      <c r="D278" s="240" t="s">
        <v>62</v>
      </c>
      <c r="E278" s="627"/>
      <c r="F278" s="133"/>
      <c r="G278" s="28"/>
      <c r="H278" s="626"/>
      <c r="I278" s="627">
        <f t="shared" si="162"/>
        <v>0</v>
      </c>
      <c r="J278" s="627"/>
      <c r="K278" s="627"/>
      <c r="L278" s="237">
        <f t="shared" si="163"/>
        <v>0</v>
      </c>
      <c r="M278" s="133"/>
      <c r="N278" s="28"/>
      <c r="O278" s="323"/>
      <c r="P278" s="627">
        <f t="shared" si="164"/>
        <v>0</v>
      </c>
      <c r="Q278" s="627"/>
      <c r="R278" s="627"/>
      <c r="S278" s="237">
        <f t="shared" si="165"/>
        <v>0</v>
      </c>
      <c r="T278" s="133"/>
      <c r="U278" s="28"/>
      <c r="V278" s="323"/>
      <c r="W278" s="627">
        <f t="shared" si="166"/>
        <v>0</v>
      </c>
      <c r="X278" s="636"/>
      <c r="Y278" s="626"/>
      <c r="Z278" s="627"/>
      <c r="AA278" s="626">
        <f t="shared" si="167"/>
        <v>0</v>
      </c>
      <c r="AB278" s="133"/>
      <c r="AC278" s="28"/>
      <c r="AD278" s="323"/>
      <c r="AE278" s="627">
        <f t="shared" si="168"/>
        <v>0</v>
      </c>
      <c r="AF278" s="636"/>
      <c r="AG278" s="857"/>
      <c r="AH278" s="627"/>
      <c r="AI278" s="626">
        <f t="shared" si="169"/>
        <v>0</v>
      </c>
      <c r="AJ278" s="423">
        <f t="shared" si="129"/>
        <v>269</v>
      </c>
    </row>
    <row r="279" spans="1:36">
      <c r="A279" s="423">
        <f t="shared" si="170"/>
        <v>270</v>
      </c>
      <c r="B279" s="145"/>
      <c r="C279" s="145"/>
      <c r="D279" s="183" t="s">
        <v>551</v>
      </c>
      <c r="E279" s="627"/>
      <c r="F279" s="133"/>
      <c r="G279" s="28"/>
      <c r="H279" s="626"/>
      <c r="I279" s="627"/>
      <c r="J279" s="627"/>
      <c r="K279" s="627"/>
      <c r="L279" s="237">
        <f t="shared" si="163"/>
        <v>0</v>
      </c>
      <c r="M279" s="133"/>
      <c r="N279" s="28"/>
      <c r="O279" s="323"/>
      <c r="P279" s="627">
        <f t="shared" si="164"/>
        <v>0</v>
      </c>
      <c r="Q279" s="627">
        <v>200000</v>
      </c>
      <c r="R279" s="627"/>
      <c r="S279" s="237">
        <f t="shared" si="165"/>
        <v>200000</v>
      </c>
      <c r="T279" s="133"/>
      <c r="U279" s="28"/>
      <c r="V279" s="323"/>
      <c r="W279" s="627">
        <f t="shared" si="166"/>
        <v>0</v>
      </c>
      <c r="X279" s="636">
        <v>200000</v>
      </c>
      <c r="Y279" s="626"/>
      <c r="Z279" s="627"/>
      <c r="AA279" s="626">
        <f t="shared" si="167"/>
        <v>200000</v>
      </c>
      <c r="AB279" s="133"/>
      <c r="AC279" s="28"/>
      <c r="AD279" s="323"/>
      <c r="AE279" s="627">
        <f t="shared" si="168"/>
        <v>0</v>
      </c>
      <c r="AF279" s="636"/>
      <c r="AG279" s="857"/>
      <c r="AH279" s="627"/>
      <c r="AI279" s="626">
        <f t="shared" si="169"/>
        <v>0</v>
      </c>
      <c r="AJ279" s="423">
        <f t="shared" si="129"/>
        <v>270</v>
      </c>
    </row>
    <row r="280" spans="1:36">
      <c r="A280" s="423">
        <f t="shared" si="170"/>
        <v>271</v>
      </c>
      <c r="B280" s="145"/>
      <c r="C280" s="145"/>
      <c r="D280" s="685"/>
      <c r="E280" s="627"/>
      <c r="F280" s="112"/>
      <c r="G280" s="39"/>
      <c r="H280" s="626"/>
      <c r="I280" s="627">
        <f>SUM($E280,F280:H280)</f>
        <v>0</v>
      </c>
      <c r="J280" s="627"/>
      <c r="K280" s="627"/>
      <c r="L280" s="237">
        <f t="shared" si="163"/>
        <v>0</v>
      </c>
      <c r="M280" s="112"/>
      <c r="N280" s="39"/>
      <c r="O280" s="323"/>
      <c r="P280" s="627">
        <f t="shared" si="164"/>
        <v>0</v>
      </c>
      <c r="Q280" s="627"/>
      <c r="R280" s="627"/>
      <c r="S280" s="237">
        <f t="shared" si="165"/>
        <v>0</v>
      </c>
      <c r="T280" s="112"/>
      <c r="U280" s="39"/>
      <c r="V280" s="323"/>
      <c r="W280" s="627">
        <f t="shared" si="166"/>
        <v>0</v>
      </c>
      <c r="X280" s="636"/>
      <c r="Y280" s="626"/>
      <c r="Z280" s="627"/>
      <c r="AA280" s="626">
        <f t="shared" si="167"/>
        <v>0</v>
      </c>
      <c r="AB280" s="112"/>
      <c r="AC280" s="39"/>
      <c r="AD280" s="323"/>
      <c r="AE280" s="627">
        <f t="shared" si="168"/>
        <v>0</v>
      </c>
      <c r="AF280" s="636"/>
      <c r="AG280" s="857"/>
      <c r="AH280" s="627"/>
      <c r="AI280" s="626">
        <f t="shared" si="169"/>
        <v>0</v>
      </c>
      <c r="AJ280" s="423">
        <f t="shared" si="129"/>
        <v>271</v>
      </c>
    </row>
    <row r="281" spans="1:36">
      <c r="A281" s="423">
        <f t="shared" si="170"/>
        <v>272</v>
      </c>
      <c r="B281" s="145"/>
      <c r="C281" s="145"/>
      <c r="D281" s="684" t="s">
        <v>63</v>
      </c>
      <c r="E281" s="627"/>
      <c r="F281" s="112"/>
      <c r="G281" s="39"/>
      <c r="H281" s="626"/>
      <c r="I281" s="627">
        <f>SUM($E281,F281:H281)</f>
        <v>0</v>
      </c>
      <c r="J281" s="627"/>
      <c r="K281" s="627"/>
      <c r="L281" s="237">
        <f t="shared" si="163"/>
        <v>0</v>
      </c>
      <c r="M281" s="112"/>
      <c r="N281" s="39"/>
      <c r="O281" s="323"/>
      <c r="P281" s="627">
        <f t="shared" si="164"/>
        <v>0</v>
      </c>
      <c r="Q281" s="627"/>
      <c r="R281" s="627"/>
      <c r="S281" s="237">
        <f t="shared" si="165"/>
        <v>0</v>
      </c>
      <c r="T281" s="112"/>
      <c r="U281" s="39"/>
      <c r="V281" s="323"/>
      <c r="W281" s="627">
        <f t="shared" si="166"/>
        <v>0</v>
      </c>
      <c r="X281" s="636"/>
      <c r="Y281" s="626"/>
      <c r="Z281" s="627"/>
      <c r="AA281" s="626">
        <f t="shared" si="167"/>
        <v>0</v>
      </c>
      <c r="AB281" s="112"/>
      <c r="AC281" s="39"/>
      <c r="AD281" s="323"/>
      <c r="AE281" s="627">
        <f t="shared" si="168"/>
        <v>0</v>
      </c>
      <c r="AF281" s="636"/>
      <c r="AG281" s="857"/>
      <c r="AH281" s="627"/>
      <c r="AI281" s="626">
        <f t="shared" si="169"/>
        <v>0</v>
      </c>
      <c r="AJ281" s="423">
        <f t="shared" si="129"/>
        <v>272</v>
      </c>
    </row>
    <row r="282" spans="1:36">
      <c r="A282" s="423">
        <f t="shared" si="170"/>
        <v>273</v>
      </c>
      <c r="B282" s="145"/>
      <c r="C282" s="145"/>
      <c r="D282" s="637" t="s">
        <v>552</v>
      </c>
      <c r="E282" s="627"/>
      <c r="F282" s="112"/>
      <c r="G282" s="39"/>
      <c r="H282" s="626"/>
      <c r="I282" s="627"/>
      <c r="J282" s="627"/>
      <c r="K282" s="627">
        <v>1000000</v>
      </c>
      <c r="L282" s="237">
        <f t="shared" si="163"/>
        <v>1000000</v>
      </c>
      <c r="M282" s="112"/>
      <c r="N282" s="39"/>
      <c r="O282" s="323"/>
      <c r="P282" s="627">
        <f t="shared" si="164"/>
        <v>0</v>
      </c>
      <c r="Q282" s="627"/>
      <c r="R282" s="627">
        <v>1000000</v>
      </c>
      <c r="S282" s="237">
        <f t="shared" si="165"/>
        <v>1000000</v>
      </c>
      <c r="T282" s="112"/>
      <c r="U282" s="39"/>
      <c r="V282" s="323"/>
      <c r="W282" s="627">
        <f t="shared" si="166"/>
        <v>0</v>
      </c>
      <c r="X282" s="636"/>
      <c r="Y282" s="626"/>
      <c r="Z282" s="627">
        <v>1000000</v>
      </c>
      <c r="AA282" s="626">
        <f t="shared" si="167"/>
        <v>1000000</v>
      </c>
      <c r="AB282" s="112"/>
      <c r="AC282" s="39"/>
      <c r="AD282" s="323"/>
      <c r="AE282" s="627">
        <f t="shared" si="168"/>
        <v>0</v>
      </c>
      <c r="AF282" s="636"/>
      <c r="AG282" s="857"/>
      <c r="AH282" s="627"/>
      <c r="AI282" s="626">
        <f t="shared" si="169"/>
        <v>0</v>
      </c>
      <c r="AJ282" s="423">
        <f t="shared" si="129"/>
        <v>273</v>
      </c>
    </row>
    <row r="283" spans="1:36">
      <c r="A283" s="423">
        <f t="shared" si="170"/>
        <v>274</v>
      </c>
      <c r="B283" s="145"/>
      <c r="C283" s="145"/>
      <c r="D283" s="685"/>
      <c r="E283" s="627"/>
      <c r="F283" s="112"/>
      <c r="G283" s="39"/>
      <c r="H283" s="626"/>
      <c r="I283" s="627">
        <f>SUM($E283,F283:H283)</f>
        <v>0</v>
      </c>
      <c r="J283" s="627"/>
      <c r="K283" s="627"/>
      <c r="L283" s="237">
        <f t="shared" si="163"/>
        <v>0</v>
      </c>
      <c r="M283" s="112"/>
      <c r="N283" s="39"/>
      <c r="O283" s="626"/>
      <c r="P283" s="627">
        <f t="shared" si="164"/>
        <v>0</v>
      </c>
      <c r="Q283" s="627"/>
      <c r="R283" s="627"/>
      <c r="S283" s="237">
        <f t="shared" si="165"/>
        <v>0</v>
      </c>
      <c r="T283" s="112"/>
      <c r="U283" s="39"/>
      <c r="V283" s="626"/>
      <c r="W283" s="627">
        <f t="shared" si="166"/>
        <v>0</v>
      </c>
      <c r="X283" s="636"/>
      <c r="Y283" s="626"/>
      <c r="Z283" s="627"/>
      <c r="AA283" s="626">
        <f t="shared" si="167"/>
        <v>0</v>
      </c>
      <c r="AB283" s="112"/>
      <c r="AC283" s="39"/>
      <c r="AD283" s="626"/>
      <c r="AE283" s="627">
        <f t="shared" si="168"/>
        <v>0</v>
      </c>
      <c r="AF283" s="636"/>
      <c r="AG283" s="857"/>
      <c r="AH283" s="627"/>
      <c r="AI283" s="626">
        <f t="shared" si="169"/>
        <v>0</v>
      </c>
      <c r="AJ283" s="423">
        <f t="shared" si="129"/>
        <v>274</v>
      </c>
    </row>
    <row r="284" spans="1:36">
      <c r="A284" s="423">
        <f t="shared" si="170"/>
        <v>275</v>
      </c>
      <c r="B284" s="145"/>
      <c r="C284" s="145"/>
      <c r="D284" s="141" t="s">
        <v>40</v>
      </c>
      <c r="E284" s="679"/>
      <c r="F284" s="488">
        <f t="shared" ref="F284:X284" si="171">SUBTOTAL(9,F275:F283)</f>
        <v>0</v>
      </c>
      <c r="G284" s="55">
        <f t="shared" si="171"/>
        <v>0</v>
      </c>
      <c r="H284" s="285">
        <f t="shared" si="171"/>
        <v>0</v>
      </c>
      <c r="I284" s="676">
        <f t="shared" si="171"/>
        <v>0</v>
      </c>
      <c r="J284" s="676">
        <f t="shared" si="171"/>
        <v>0</v>
      </c>
      <c r="K284" s="676">
        <f t="shared" si="171"/>
        <v>1000000</v>
      </c>
      <c r="L284" s="678">
        <f t="shared" si="171"/>
        <v>1000000</v>
      </c>
      <c r="M284" s="488">
        <f t="shared" si="171"/>
        <v>450000</v>
      </c>
      <c r="N284" s="55">
        <f t="shared" si="171"/>
        <v>0</v>
      </c>
      <c r="O284" s="285">
        <f t="shared" si="171"/>
        <v>0</v>
      </c>
      <c r="P284" s="676">
        <f t="shared" si="171"/>
        <v>450000</v>
      </c>
      <c r="Q284" s="676">
        <f t="shared" si="171"/>
        <v>200000</v>
      </c>
      <c r="R284" s="676">
        <f t="shared" si="171"/>
        <v>1000000</v>
      </c>
      <c r="S284" s="678">
        <f t="shared" si="171"/>
        <v>1650000</v>
      </c>
      <c r="T284" s="488">
        <f t="shared" si="171"/>
        <v>450000</v>
      </c>
      <c r="U284" s="55">
        <f t="shared" si="171"/>
        <v>0</v>
      </c>
      <c r="V284" s="285">
        <f t="shared" si="171"/>
        <v>0</v>
      </c>
      <c r="W284" s="676">
        <f t="shared" si="171"/>
        <v>450000</v>
      </c>
      <c r="X284" s="677">
        <f t="shared" si="171"/>
        <v>200000</v>
      </c>
      <c r="Y284" s="675"/>
      <c r="Z284" s="676">
        <f t="shared" ref="Z284:AF284" si="172">SUBTOTAL(9,Z275:Z283)</f>
        <v>1000000</v>
      </c>
      <c r="AA284" s="675">
        <f t="shared" si="172"/>
        <v>1650000</v>
      </c>
      <c r="AB284" s="488">
        <f t="shared" si="172"/>
        <v>0</v>
      </c>
      <c r="AC284" s="55">
        <f t="shared" si="172"/>
        <v>0</v>
      </c>
      <c r="AD284" s="285">
        <f t="shared" si="172"/>
        <v>0</v>
      </c>
      <c r="AE284" s="676">
        <f t="shared" si="172"/>
        <v>0</v>
      </c>
      <c r="AF284" s="677">
        <f t="shared" si="172"/>
        <v>0</v>
      </c>
      <c r="AG284" s="678"/>
      <c r="AH284" s="676">
        <f>SUBTOTAL(9,AH275:AH283)</f>
        <v>0</v>
      </c>
      <c r="AI284" s="675">
        <f>SUBTOTAL(9,AI275:AI283)</f>
        <v>0</v>
      </c>
      <c r="AJ284" s="423">
        <f t="shared" si="129"/>
        <v>275</v>
      </c>
    </row>
    <row r="285" spans="1:36" ht="15.6" thickBot="1">
      <c r="A285" s="423">
        <f t="shared" si="170"/>
        <v>276</v>
      </c>
      <c r="B285" s="674"/>
      <c r="C285" s="674"/>
      <c r="D285" s="620" t="s">
        <v>88</v>
      </c>
      <c r="E285" s="623"/>
      <c r="F285" s="672">
        <f>SUBTOTAL(9,F273:F284,$E274:$E274)</f>
        <v>35515339</v>
      </c>
      <c r="G285" s="671"/>
      <c r="H285" s="668"/>
      <c r="I285" s="669">
        <f>SUBTOTAL(9,I273:I284)</f>
        <v>35515339</v>
      </c>
      <c r="J285" s="669">
        <f>SUBTOTAL(9,J273:J284)</f>
        <v>4729832</v>
      </c>
      <c r="K285" s="669">
        <f>SUBTOTAL(9,K273:K284)</f>
        <v>6469188</v>
      </c>
      <c r="L285" s="673">
        <f>SUBTOTAL(9,L273:L284)</f>
        <v>46714359</v>
      </c>
      <c r="M285" s="672">
        <f>SUBTOTAL(9,M273:M284,$E274:$E274)</f>
        <v>35965339</v>
      </c>
      <c r="N285" s="671"/>
      <c r="O285" s="668"/>
      <c r="P285" s="669">
        <f>SUBTOTAL(9,P273:P284)</f>
        <v>35965339</v>
      </c>
      <c r="Q285" s="669">
        <f>SUBTOTAL(9,Q273:Q284)</f>
        <v>4929832</v>
      </c>
      <c r="R285" s="669">
        <f>SUBTOTAL(9,R273:R284)</f>
        <v>6469188</v>
      </c>
      <c r="S285" s="673">
        <f>SUBTOTAL(9,S273:S284)</f>
        <v>47364359</v>
      </c>
      <c r="T285" s="672">
        <f>SUBTOTAL(9,T273:T284,$E274:$E274)</f>
        <v>35965339</v>
      </c>
      <c r="U285" s="671"/>
      <c r="V285" s="668"/>
      <c r="W285" s="669">
        <f>SUBTOTAL(9,W273:W284)</f>
        <v>35965339</v>
      </c>
      <c r="X285" s="670">
        <f>SUBTOTAL(9,X273:X284)</f>
        <v>4929832</v>
      </c>
      <c r="Y285" s="668"/>
      <c r="Z285" s="669">
        <f>SUBTOTAL(9,Z273:Z284)</f>
        <v>6469188</v>
      </c>
      <c r="AA285" s="668">
        <f>SUBTOTAL(9,AA273:AA284)</f>
        <v>47364359</v>
      </c>
      <c r="AB285" s="672">
        <f>SUBTOTAL(9,AB273:AB284,$E274:$E274)</f>
        <v>35515339</v>
      </c>
      <c r="AC285" s="671"/>
      <c r="AD285" s="668"/>
      <c r="AE285" s="669">
        <f>SUBTOTAL(9,AE273:AE284)</f>
        <v>35515339</v>
      </c>
      <c r="AF285" s="670">
        <f>SUBTOTAL(9,AF273:AF284)</f>
        <v>4729832</v>
      </c>
      <c r="AG285" s="800"/>
      <c r="AH285" s="669">
        <f>SUBTOTAL(9,AH273:AH284)</f>
        <v>5469188</v>
      </c>
      <c r="AI285" s="668">
        <f>SUBTOTAL(9,AI273:AI284)</f>
        <v>45714359</v>
      </c>
      <c r="AJ285" s="423">
        <f t="shared" ref="AJ285:AJ348" si="173">A285</f>
        <v>276</v>
      </c>
    </row>
    <row r="286" spans="1:36" ht="15.6" thickTop="1">
      <c r="A286" s="423">
        <f t="shared" si="170"/>
        <v>277</v>
      </c>
      <c r="B286" s="145"/>
      <c r="C286" s="145"/>
      <c r="D286" s="654"/>
      <c r="E286" s="655"/>
      <c r="F286" s="425"/>
      <c r="G286" s="26"/>
      <c r="H286" s="682"/>
      <c r="I286" s="627">
        <f t="shared" ref="I286:I297" si="174">SUM($E286,F286:H286)</f>
        <v>0</v>
      </c>
      <c r="J286" s="655"/>
      <c r="K286" s="655"/>
      <c r="L286" s="654">
        <f t="shared" ref="L286:L297" si="175">SUM(I286:K286)</f>
        <v>0</v>
      </c>
      <c r="M286" s="425"/>
      <c r="N286" s="26"/>
      <c r="O286" s="682"/>
      <c r="P286" s="627">
        <f t="shared" ref="P286:P298" si="176">SUM($E286,M286:O286)</f>
        <v>0</v>
      </c>
      <c r="Q286" s="655"/>
      <c r="R286" s="655"/>
      <c r="S286" s="654">
        <f t="shared" ref="S286:S298" si="177">SUM(P286:R286)</f>
        <v>0</v>
      </c>
      <c r="T286" s="425"/>
      <c r="U286" s="26"/>
      <c r="V286" s="682"/>
      <c r="W286" s="627">
        <f t="shared" ref="W286:W297" si="178">SUM($E286,T286:V286)</f>
        <v>0</v>
      </c>
      <c r="X286" s="683"/>
      <c r="Y286" s="682"/>
      <c r="Z286" s="655"/>
      <c r="AA286" s="682">
        <f t="shared" ref="AA286:AA297" si="179">SUM(W286:Z286)</f>
        <v>0</v>
      </c>
      <c r="AB286" s="425"/>
      <c r="AC286" s="26"/>
      <c r="AD286" s="682"/>
      <c r="AE286" s="627">
        <f t="shared" ref="AE286:AE297" si="180">SUM($E286,AB286:AD286)</f>
        <v>0</v>
      </c>
      <c r="AF286" s="683"/>
      <c r="AG286" s="862"/>
      <c r="AH286" s="655"/>
      <c r="AI286" s="682">
        <f t="shared" ref="AI286:AI297" si="181">SUM(AE286:AH286)</f>
        <v>0</v>
      </c>
      <c r="AJ286" s="423">
        <f t="shared" si="173"/>
        <v>277</v>
      </c>
    </row>
    <row r="287" spans="1:36">
      <c r="A287" s="423">
        <f t="shared" si="170"/>
        <v>278</v>
      </c>
      <c r="B287" s="145" t="s">
        <v>89</v>
      </c>
      <c r="C287" s="145">
        <v>12</v>
      </c>
      <c r="D287" s="237" t="s">
        <v>90</v>
      </c>
      <c r="E287" s="627">
        <v>27903097</v>
      </c>
      <c r="F287" s="420"/>
      <c r="G287" s="141"/>
      <c r="H287" s="626"/>
      <c r="I287" s="627">
        <f t="shared" si="174"/>
        <v>27903097</v>
      </c>
      <c r="J287" s="627"/>
      <c r="K287" s="627">
        <v>6050000</v>
      </c>
      <c r="L287" s="237">
        <f t="shared" si="175"/>
        <v>33953097</v>
      </c>
      <c r="M287" s="406"/>
      <c r="O287" s="626"/>
      <c r="P287" s="627">
        <f t="shared" si="176"/>
        <v>27903097</v>
      </c>
      <c r="Q287" s="627"/>
      <c r="R287" s="627">
        <v>6050000</v>
      </c>
      <c r="S287" s="237">
        <f t="shared" si="177"/>
        <v>33953097</v>
      </c>
      <c r="T287" s="636"/>
      <c r="U287" s="237"/>
      <c r="V287" s="626"/>
      <c r="W287" s="627">
        <f t="shared" si="178"/>
        <v>27903097</v>
      </c>
      <c r="X287" s="636"/>
      <c r="Y287" s="626"/>
      <c r="Z287" s="627">
        <v>6050000</v>
      </c>
      <c r="AA287" s="626">
        <f t="shared" si="179"/>
        <v>33953097</v>
      </c>
      <c r="AB287" s="636"/>
      <c r="AC287" s="237"/>
      <c r="AD287" s="626"/>
      <c r="AE287" s="627">
        <f t="shared" si="180"/>
        <v>27903097</v>
      </c>
      <c r="AF287" s="636"/>
      <c r="AG287" s="857"/>
      <c r="AH287" s="627">
        <v>6050000</v>
      </c>
      <c r="AI287" s="626">
        <f t="shared" si="181"/>
        <v>33953097</v>
      </c>
      <c r="AJ287" s="423">
        <f t="shared" si="173"/>
        <v>278</v>
      </c>
    </row>
    <row r="288" spans="1:36">
      <c r="A288" s="423">
        <f t="shared" si="170"/>
        <v>279</v>
      </c>
      <c r="B288" s="145"/>
      <c r="C288" s="145"/>
      <c r="D288" s="240" t="s">
        <v>91</v>
      </c>
      <c r="E288" s="627"/>
      <c r="F288" s="406"/>
      <c r="H288" s="626"/>
      <c r="I288" s="627">
        <f t="shared" si="174"/>
        <v>0</v>
      </c>
      <c r="J288" s="627"/>
      <c r="K288" s="627"/>
      <c r="L288" s="237">
        <f t="shared" si="175"/>
        <v>0</v>
      </c>
      <c r="M288" s="133"/>
      <c r="O288" s="626"/>
      <c r="P288" s="627">
        <f t="shared" si="176"/>
        <v>0</v>
      </c>
      <c r="Q288" s="627"/>
      <c r="R288" s="627"/>
      <c r="S288" s="237">
        <f t="shared" si="177"/>
        <v>0</v>
      </c>
      <c r="T288" s="133"/>
      <c r="V288" s="626"/>
      <c r="W288" s="627">
        <f t="shared" si="178"/>
        <v>0</v>
      </c>
      <c r="X288" s="636"/>
      <c r="Y288" s="626"/>
      <c r="Z288" s="627"/>
      <c r="AA288" s="626">
        <f t="shared" si="179"/>
        <v>0</v>
      </c>
      <c r="AB288" s="133"/>
      <c r="AD288" s="626"/>
      <c r="AE288" s="627">
        <f t="shared" si="180"/>
        <v>0</v>
      </c>
      <c r="AF288" s="636"/>
      <c r="AG288" s="857"/>
      <c r="AH288" s="627"/>
      <c r="AI288" s="626">
        <f t="shared" si="181"/>
        <v>0</v>
      </c>
      <c r="AJ288" s="423">
        <f t="shared" si="173"/>
        <v>279</v>
      </c>
    </row>
    <row r="289" spans="1:36">
      <c r="A289" s="423">
        <f t="shared" si="170"/>
        <v>280</v>
      </c>
      <c r="B289" s="145"/>
      <c r="C289" s="145"/>
      <c r="D289" s="637" t="s">
        <v>553</v>
      </c>
      <c r="E289" s="627"/>
      <c r="F289" s="160">
        <v>1128792</v>
      </c>
      <c r="H289" s="626"/>
      <c r="I289" s="627">
        <f t="shared" si="174"/>
        <v>1128792</v>
      </c>
      <c r="J289" s="627"/>
      <c r="K289" s="627"/>
      <c r="L289" s="237">
        <f t="shared" si="175"/>
        <v>1128792</v>
      </c>
      <c r="M289" s="112">
        <v>1128792</v>
      </c>
      <c r="O289" s="626"/>
      <c r="P289" s="627">
        <f t="shared" si="176"/>
        <v>1128792</v>
      </c>
      <c r="Q289" s="627"/>
      <c r="R289" s="627"/>
      <c r="S289" s="237">
        <f t="shared" si="177"/>
        <v>1128792</v>
      </c>
      <c r="T289" s="112">
        <v>1128792</v>
      </c>
      <c r="V289" s="626"/>
      <c r="W289" s="627">
        <f t="shared" si="178"/>
        <v>1128792</v>
      </c>
      <c r="X289" s="636"/>
      <c r="Y289" s="626"/>
      <c r="Z289" s="627"/>
      <c r="AA289" s="626">
        <f t="shared" si="179"/>
        <v>1128792</v>
      </c>
      <c r="AB289" s="112"/>
      <c r="AD289" s="626"/>
      <c r="AE289" s="627">
        <f t="shared" si="180"/>
        <v>0</v>
      </c>
      <c r="AF289" s="636"/>
      <c r="AG289" s="857"/>
      <c r="AH289" s="627"/>
      <c r="AI289" s="626">
        <f t="shared" si="181"/>
        <v>0</v>
      </c>
      <c r="AJ289" s="423">
        <f t="shared" si="173"/>
        <v>280</v>
      </c>
    </row>
    <row r="290" spans="1:36">
      <c r="A290" s="423">
        <f t="shared" si="170"/>
        <v>281</v>
      </c>
      <c r="B290" s="145"/>
      <c r="C290" s="145"/>
      <c r="D290" s="637" t="s">
        <v>554</v>
      </c>
      <c r="E290" s="627"/>
      <c r="F290" s="132"/>
      <c r="G290" s="129"/>
      <c r="H290" s="626"/>
      <c r="I290" s="627">
        <f t="shared" si="174"/>
        <v>0</v>
      </c>
      <c r="J290" s="627"/>
      <c r="K290" s="627"/>
      <c r="L290" s="237">
        <f t="shared" si="175"/>
        <v>0</v>
      </c>
      <c r="M290" s="133">
        <f>5000+4165</f>
        <v>9165</v>
      </c>
      <c r="O290" s="626"/>
      <c r="P290" s="627">
        <f t="shared" si="176"/>
        <v>9165</v>
      </c>
      <c r="Q290" s="627"/>
      <c r="R290" s="627"/>
      <c r="S290" s="237">
        <f t="shared" si="177"/>
        <v>9165</v>
      </c>
      <c r="T290" s="133">
        <f>5000+4165</f>
        <v>9165</v>
      </c>
      <c r="V290" s="626"/>
      <c r="W290" s="627">
        <f t="shared" si="178"/>
        <v>9165</v>
      </c>
      <c r="X290" s="636"/>
      <c r="Y290" s="626"/>
      <c r="Z290" s="627"/>
      <c r="AA290" s="626">
        <f t="shared" si="179"/>
        <v>9165</v>
      </c>
      <c r="AB290" s="133"/>
      <c r="AD290" s="626"/>
      <c r="AE290" s="627">
        <f t="shared" si="180"/>
        <v>0</v>
      </c>
      <c r="AF290" s="636"/>
      <c r="AG290" s="857"/>
      <c r="AH290" s="627"/>
      <c r="AI290" s="626">
        <f t="shared" si="181"/>
        <v>0</v>
      </c>
      <c r="AJ290" s="423">
        <f t="shared" si="173"/>
        <v>281</v>
      </c>
    </row>
    <row r="291" spans="1:36">
      <c r="A291" s="423">
        <f t="shared" si="170"/>
        <v>282</v>
      </c>
      <c r="B291" s="145"/>
      <c r="C291" s="145"/>
      <c r="D291" s="685"/>
      <c r="E291" s="627"/>
      <c r="F291" s="112"/>
      <c r="G291" s="39"/>
      <c r="H291" s="626"/>
      <c r="I291" s="627">
        <f t="shared" si="174"/>
        <v>0</v>
      </c>
      <c r="J291" s="627"/>
      <c r="K291" s="627"/>
      <c r="L291" s="237">
        <f t="shared" si="175"/>
        <v>0</v>
      </c>
      <c r="M291" s="133"/>
      <c r="O291" s="626"/>
      <c r="P291" s="627">
        <f t="shared" si="176"/>
        <v>0</v>
      </c>
      <c r="Q291" s="627"/>
      <c r="R291" s="627"/>
      <c r="S291" s="237">
        <f t="shared" si="177"/>
        <v>0</v>
      </c>
      <c r="T291" s="133"/>
      <c r="V291" s="626"/>
      <c r="W291" s="627">
        <f t="shared" si="178"/>
        <v>0</v>
      </c>
      <c r="X291" s="636"/>
      <c r="Y291" s="626"/>
      <c r="Z291" s="627"/>
      <c r="AA291" s="626">
        <f t="shared" si="179"/>
        <v>0</v>
      </c>
      <c r="AB291" s="133"/>
      <c r="AD291" s="626"/>
      <c r="AE291" s="627">
        <f t="shared" si="180"/>
        <v>0</v>
      </c>
      <c r="AF291" s="636"/>
      <c r="AG291" s="857"/>
      <c r="AH291" s="627"/>
      <c r="AI291" s="626">
        <f t="shared" si="181"/>
        <v>0</v>
      </c>
      <c r="AJ291" s="423">
        <f t="shared" si="173"/>
        <v>282</v>
      </c>
    </row>
    <row r="292" spans="1:36">
      <c r="A292" s="423">
        <f t="shared" si="170"/>
        <v>283</v>
      </c>
      <c r="B292" s="145"/>
      <c r="C292" s="145"/>
      <c r="D292" s="684" t="s">
        <v>75</v>
      </c>
      <c r="E292" s="627"/>
      <c r="F292" s="112"/>
      <c r="G292" s="39"/>
      <c r="H292" s="626"/>
      <c r="I292" s="627">
        <f t="shared" si="174"/>
        <v>0</v>
      </c>
      <c r="J292" s="627"/>
      <c r="K292" s="627"/>
      <c r="L292" s="237">
        <f t="shared" si="175"/>
        <v>0</v>
      </c>
      <c r="M292" s="133"/>
      <c r="O292" s="626"/>
      <c r="P292" s="627">
        <f t="shared" si="176"/>
        <v>0</v>
      </c>
      <c r="Q292" s="627"/>
      <c r="R292" s="627"/>
      <c r="S292" s="237">
        <f t="shared" si="177"/>
        <v>0</v>
      </c>
      <c r="T292" s="133"/>
      <c r="V292" s="626"/>
      <c r="W292" s="627">
        <f t="shared" si="178"/>
        <v>0</v>
      </c>
      <c r="X292" s="636"/>
      <c r="Y292" s="626"/>
      <c r="Z292" s="627"/>
      <c r="AA292" s="626">
        <f t="shared" si="179"/>
        <v>0</v>
      </c>
      <c r="AB292" s="133"/>
      <c r="AD292" s="626"/>
      <c r="AE292" s="627">
        <f t="shared" si="180"/>
        <v>0</v>
      </c>
      <c r="AF292" s="636"/>
      <c r="AG292" s="857"/>
      <c r="AH292" s="627"/>
      <c r="AI292" s="626">
        <f t="shared" si="181"/>
        <v>0</v>
      </c>
      <c r="AJ292" s="423">
        <f t="shared" si="173"/>
        <v>283</v>
      </c>
    </row>
    <row r="293" spans="1:36">
      <c r="A293" s="423">
        <f t="shared" si="170"/>
        <v>284</v>
      </c>
      <c r="B293" s="145"/>
      <c r="C293" s="145"/>
      <c r="D293" s="685"/>
      <c r="E293" s="627"/>
      <c r="F293" s="112"/>
      <c r="G293" s="39"/>
      <c r="H293" s="626"/>
      <c r="I293" s="627">
        <f t="shared" si="174"/>
        <v>0</v>
      </c>
      <c r="J293" s="627"/>
      <c r="K293" s="627"/>
      <c r="L293" s="237">
        <f t="shared" si="175"/>
        <v>0</v>
      </c>
      <c r="M293" s="112"/>
      <c r="N293" s="39"/>
      <c r="O293" s="626"/>
      <c r="P293" s="627">
        <f t="shared" si="176"/>
        <v>0</v>
      </c>
      <c r="Q293" s="627"/>
      <c r="R293" s="627"/>
      <c r="S293" s="237">
        <f t="shared" si="177"/>
        <v>0</v>
      </c>
      <c r="T293" s="112"/>
      <c r="U293" s="39"/>
      <c r="V293" s="626"/>
      <c r="W293" s="627">
        <f t="shared" si="178"/>
        <v>0</v>
      </c>
      <c r="X293" s="636"/>
      <c r="Y293" s="626"/>
      <c r="Z293" s="627"/>
      <c r="AA293" s="626">
        <f t="shared" si="179"/>
        <v>0</v>
      </c>
      <c r="AB293" s="112"/>
      <c r="AC293" s="39"/>
      <c r="AD293" s="626"/>
      <c r="AE293" s="627">
        <f t="shared" si="180"/>
        <v>0</v>
      </c>
      <c r="AF293" s="636"/>
      <c r="AG293" s="857"/>
      <c r="AH293" s="627"/>
      <c r="AI293" s="626">
        <f t="shared" si="181"/>
        <v>0</v>
      </c>
      <c r="AJ293" s="423">
        <f t="shared" si="173"/>
        <v>284</v>
      </c>
    </row>
    <row r="294" spans="1:36">
      <c r="A294" s="423">
        <f t="shared" si="170"/>
        <v>285</v>
      </c>
      <c r="B294" s="145"/>
      <c r="C294" s="145"/>
      <c r="D294" s="685"/>
      <c r="E294" s="627"/>
      <c r="F294" s="112"/>
      <c r="G294" s="39"/>
      <c r="H294" s="626"/>
      <c r="I294" s="627">
        <f t="shared" si="174"/>
        <v>0</v>
      </c>
      <c r="J294" s="627"/>
      <c r="K294" s="627"/>
      <c r="L294" s="237">
        <f t="shared" si="175"/>
        <v>0</v>
      </c>
      <c r="M294" s="112"/>
      <c r="N294" s="39"/>
      <c r="O294" s="626"/>
      <c r="P294" s="627">
        <f t="shared" si="176"/>
        <v>0</v>
      </c>
      <c r="Q294" s="627"/>
      <c r="R294" s="627"/>
      <c r="S294" s="237">
        <f t="shared" si="177"/>
        <v>0</v>
      </c>
      <c r="T294" s="112"/>
      <c r="U294" s="39"/>
      <c r="V294" s="626"/>
      <c r="W294" s="627">
        <f t="shared" si="178"/>
        <v>0</v>
      </c>
      <c r="X294" s="636"/>
      <c r="Y294" s="626"/>
      <c r="Z294" s="627"/>
      <c r="AA294" s="626">
        <f t="shared" si="179"/>
        <v>0</v>
      </c>
      <c r="AB294" s="112"/>
      <c r="AC294" s="39"/>
      <c r="AD294" s="626"/>
      <c r="AE294" s="627">
        <f t="shared" si="180"/>
        <v>0</v>
      </c>
      <c r="AF294" s="636"/>
      <c r="AG294" s="857"/>
      <c r="AH294" s="627"/>
      <c r="AI294" s="626">
        <f t="shared" si="181"/>
        <v>0</v>
      </c>
      <c r="AJ294" s="423">
        <f t="shared" si="173"/>
        <v>285</v>
      </c>
    </row>
    <row r="295" spans="1:36">
      <c r="A295" s="423">
        <f t="shared" si="170"/>
        <v>286</v>
      </c>
      <c r="B295" s="145"/>
      <c r="C295" s="145"/>
      <c r="D295" s="701" t="s">
        <v>63</v>
      </c>
      <c r="E295" s="627"/>
      <c r="F295" s="112"/>
      <c r="G295" s="39"/>
      <c r="H295" s="626"/>
      <c r="I295" s="627">
        <f t="shared" si="174"/>
        <v>0</v>
      </c>
      <c r="J295" s="627"/>
      <c r="K295" s="627"/>
      <c r="L295" s="237">
        <f t="shared" si="175"/>
        <v>0</v>
      </c>
      <c r="M295" s="112"/>
      <c r="N295" s="39"/>
      <c r="O295" s="626"/>
      <c r="P295" s="627">
        <f t="shared" si="176"/>
        <v>0</v>
      </c>
      <c r="Q295" s="627"/>
      <c r="R295" s="627"/>
      <c r="S295" s="237">
        <f t="shared" si="177"/>
        <v>0</v>
      </c>
      <c r="T295" s="112"/>
      <c r="U295" s="39"/>
      <c r="V295" s="626"/>
      <c r="W295" s="627">
        <f t="shared" si="178"/>
        <v>0</v>
      </c>
      <c r="X295" s="636"/>
      <c r="Y295" s="626"/>
      <c r="Z295" s="627"/>
      <c r="AA295" s="626">
        <f t="shared" si="179"/>
        <v>0</v>
      </c>
      <c r="AB295" s="112"/>
      <c r="AC295" s="39"/>
      <c r="AD295" s="626"/>
      <c r="AE295" s="627">
        <f t="shared" si="180"/>
        <v>0</v>
      </c>
      <c r="AF295" s="636"/>
      <c r="AG295" s="857"/>
      <c r="AH295" s="627"/>
      <c r="AI295" s="626">
        <f t="shared" si="181"/>
        <v>0</v>
      </c>
      <c r="AJ295" s="423">
        <f t="shared" si="173"/>
        <v>286</v>
      </c>
    </row>
    <row r="296" spans="1:36">
      <c r="A296" s="423">
        <f t="shared" si="170"/>
        <v>287</v>
      </c>
      <c r="B296" s="145"/>
      <c r="C296" s="145"/>
      <c r="D296" s="637" t="s">
        <v>555</v>
      </c>
      <c r="E296" s="627"/>
      <c r="F296" s="160"/>
      <c r="G296" s="98"/>
      <c r="H296" s="626"/>
      <c r="I296" s="627">
        <f t="shared" si="174"/>
        <v>0</v>
      </c>
      <c r="J296" s="627"/>
      <c r="K296" s="627">
        <v>200000</v>
      </c>
      <c r="L296" s="237">
        <f t="shared" si="175"/>
        <v>200000</v>
      </c>
      <c r="M296" s="112"/>
      <c r="N296" s="39"/>
      <c r="O296" s="626"/>
      <c r="P296" s="627">
        <f t="shared" si="176"/>
        <v>0</v>
      </c>
      <c r="Q296" s="627"/>
      <c r="R296" s="627"/>
      <c r="S296" s="237">
        <f t="shared" si="177"/>
        <v>0</v>
      </c>
      <c r="T296" s="112"/>
      <c r="U296" s="39"/>
      <c r="V296" s="626"/>
      <c r="W296" s="627">
        <f t="shared" si="178"/>
        <v>0</v>
      </c>
      <c r="X296" s="636"/>
      <c r="Y296" s="626"/>
      <c r="Z296" s="627">
        <v>200000</v>
      </c>
      <c r="AA296" s="626">
        <f t="shared" si="179"/>
        <v>200000</v>
      </c>
      <c r="AB296" s="112"/>
      <c r="AC296" s="39"/>
      <c r="AD296" s="626"/>
      <c r="AE296" s="627">
        <f t="shared" si="180"/>
        <v>0</v>
      </c>
      <c r="AF296" s="636"/>
      <c r="AG296" s="857"/>
      <c r="AH296" s="627"/>
      <c r="AI296" s="626">
        <f t="shared" si="181"/>
        <v>0</v>
      </c>
      <c r="AJ296" s="423">
        <f t="shared" si="173"/>
        <v>287</v>
      </c>
    </row>
    <row r="297" spans="1:36">
      <c r="A297" s="423">
        <f t="shared" si="170"/>
        <v>288</v>
      </c>
      <c r="B297" s="145"/>
      <c r="C297" s="145"/>
      <c r="E297" s="679"/>
      <c r="F297" s="110"/>
      <c r="G297" s="57"/>
      <c r="H297" s="680"/>
      <c r="I297" s="627">
        <f t="shared" si="174"/>
        <v>0</v>
      </c>
      <c r="J297" s="679"/>
      <c r="K297" s="679"/>
      <c r="L297" s="237">
        <f t="shared" si="175"/>
        <v>0</v>
      </c>
      <c r="M297" s="112"/>
      <c r="N297" s="39"/>
      <c r="O297" s="626"/>
      <c r="P297" s="627">
        <f t="shared" si="176"/>
        <v>0</v>
      </c>
      <c r="Q297" s="627"/>
      <c r="R297" s="627">
        <v>200000</v>
      </c>
      <c r="S297" s="237">
        <f t="shared" si="177"/>
        <v>200000</v>
      </c>
      <c r="T297" s="112"/>
      <c r="U297" s="39"/>
      <c r="V297" s="626"/>
      <c r="W297" s="627">
        <f t="shared" si="178"/>
        <v>0</v>
      </c>
      <c r="X297" s="636"/>
      <c r="Y297" s="626"/>
      <c r="Z297" s="421"/>
      <c r="AA297" s="626">
        <f t="shared" si="179"/>
        <v>0</v>
      </c>
      <c r="AB297" s="112"/>
      <c r="AC297" s="39"/>
      <c r="AD297" s="626"/>
      <c r="AE297" s="627">
        <f t="shared" si="180"/>
        <v>0</v>
      </c>
      <c r="AF297" s="636"/>
      <c r="AG297" s="857"/>
      <c r="AH297" s="421"/>
      <c r="AI297" s="626">
        <f t="shared" si="181"/>
        <v>0</v>
      </c>
      <c r="AJ297" s="423">
        <f t="shared" si="173"/>
        <v>288</v>
      </c>
    </row>
    <row r="298" spans="1:36">
      <c r="A298" s="423">
        <f t="shared" si="170"/>
        <v>289</v>
      </c>
      <c r="B298" s="145"/>
      <c r="C298" s="145"/>
      <c r="D298" s="141" t="s">
        <v>40</v>
      </c>
      <c r="E298" s="679"/>
      <c r="F298" s="488">
        <f t="shared" ref="F298:L298" si="182">SUBTOTAL(9,F288:F297)</f>
        <v>1128792</v>
      </c>
      <c r="G298" s="55">
        <f t="shared" si="182"/>
        <v>0</v>
      </c>
      <c r="H298" s="285">
        <f t="shared" si="182"/>
        <v>0</v>
      </c>
      <c r="I298" s="676">
        <f t="shared" si="182"/>
        <v>1128792</v>
      </c>
      <c r="J298" s="676">
        <f t="shared" si="182"/>
        <v>0</v>
      </c>
      <c r="K298" s="676">
        <f t="shared" si="182"/>
        <v>200000</v>
      </c>
      <c r="L298" s="678">
        <f t="shared" si="182"/>
        <v>1328792</v>
      </c>
      <c r="M298" s="110"/>
      <c r="N298" s="57"/>
      <c r="O298" s="680"/>
      <c r="P298" s="627">
        <f t="shared" si="176"/>
        <v>0</v>
      </c>
      <c r="Q298" s="679"/>
      <c r="R298" s="679"/>
      <c r="S298" s="237">
        <f t="shared" si="177"/>
        <v>0</v>
      </c>
      <c r="T298" s="488">
        <f>SUBTOTAL(9,T288:T297)</f>
        <v>1137957</v>
      </c>
      <c r="U298" s="55">
        <f>SUBTOTAL(9,U288:U297)</f>
        <v>0</v>
      </c>
      <c r="V298" s="285">
        <f>SUBTOTAL(9,V288:V297)</f>
        <v>0</v>
      </c>
      <c r="W298" s="676">
        <f>SUBTOTAL(9,W288:W297)</f>
        <v>1137957</v>
      </c>
      <c r="X298" s="677">
        <f>SUBTOTAL(9,X288:X297)</f>
        <v>0</v>
      </c>
      <c r="Y298" s="675"/>
      <c r="Z298" s="676">
        <f t="shared" ref="Z298:AF298" si="183">SUBTOTAL(9,Z288:Z297)</f>
        <v>200000</v>
      </c>
      <c r="AA298" s="675">
        <f t="shared" si="183"/>
        <v>1337957</v>
      </c>
      <c r="AB298" s="488">
        <f t="shared" si="183"/>
        <v>0</v>
      </c>
      <c r="AC298" s="55">
        <f t="shared" si="183"/>
        <v>0</v>
      </c>
      <c r="AD298" s="285">
        <f t="shared" si="183"/>
        <v>0</v>
      </c>
      <c r="AE298" s="676">
        <f t="shared" si="183"/>
        <v>0</v>
      </c>
      <c r="AF298" s="677">
        <f t="shared" si="183"/>
        <v>0</v>
      </c>
      <c r="AG298" s="678"/>
      <c r="AH298" s="676">
        <f>SUBTOTAL(9,AH288:AH297)</f>
        <v>0</v>
      </c>
      <c r="AI298" s="675">
        <f>SUBTOTAL(9,AI288:AI297)</f>
        <v>0</v>
      </c>
      <c r="AJ298" s="423">
        <f t="shared" si="173"/>
        <v>289</v>
      </c>
    </row>
    <row r="299" spans="1:36" ht="15.6" thickBot="1">
      <c r="A299" s="423">
        <f t="shared" si="170"/>
        <v>290</v>
      </c>
      <c r="B299" s="674"/>
      <c r="C299" s="674"/>
      <c r="D299" s="620" t="s">
        <v>92</v>
      </c>
      <c r="E299" s="623"/>
      <c r="F299" s="672">
        <f>SUBTOTAL(9,F286:F298,$E287:$E287)</f>
        <v>29031889</v>
      </c>
      <c r="G299" s="671"/>
      <c r="H299" s="668"/>
      <c r="I299" s="669">
        <f>SUBTOTAL(9,I286:I298)</f>
        <v>29031889</v>
      </c>
      <c r="J299" s="669">
        <f>SUBTOTAL(9,J286:J298)</f>
        <v>0</v>
      </c>
      <c r="K299" s="669">
        <f>SUBTOTAL(9,K286:K298)</f>
        <v>6250000</v>
      </c>
      <c r="L299" s="673">
        <f>SUBTOTAL(9,L286:L298)</f>
        <v>35281889</v>
      </c>
      <c r="M299" s="672">
        <f>SUBTOTAL(9,M286:M298,$E287:$E287)</f>
        <v>29041054</v>
      </c>
      <c r="N299" s="671"/>
      <c r="O299" s="668"/>
      <c r="P299" s="669">
        <f>SUBTOTAL(9,P286:P298)</f>
        <v>29041054</v>
      </c>
      <c r="Q299" s="669">
        <f>SUBTOTAL(9,Q286:Q298)</f>
        <v>0</v>
      </c>
      <c r="R299" s="669">
        <f>SUBTOTAL(9,R286:R298)</f>
        <v>6250000</v>
      </c>
      <c r="S299" s="673">
        <f>SUBTOTAL(9,S286:S298)</f>
        <v>35291054</v>
      </c>
      <c r="T299" s="672">
        <f>SUBTOTAL(9,T286:T298,$E287:$E287)</f>
        <v>29041054</v>
      </c>
      <c r="U299" s="671"/>
      <c r="V299" s="668"/>
      <c r="W299" s="669">
        <f>SUBTOTAL(9,W286:W298)</f>
        <v>29041054</v>
      </c>
      <c r="X299" s="670">
        <f>SUBTOTAL(9,X286:X298)</f>
        <v>0</v>
      </c>
      <c r="Y299" s="668"/>
      <c r="Z299" s="669">
        <f>SUBTOTAL(9,Z286:Z298)</f>
        <v>6250000</v>
      </c>
      <c r="AA299" s="668">
        <f>SUBTOTAL(9,AA286:AA298)</f>
        <v>35291054</v>
      </c>
      <c r="AB299" s="672">
        <f>SUBTOTAL(9,AB286:AB298,$E287:$E287)</f>
        <v>27903097</v>
      </c>
      <c r="AC299" s="671"/>
      <c r="AD299" s="668"/>
      <c r="AE299" s="669">
        <f>SUBTOTAL(9,AE286:AE298)</f>
        <v>27903097</v>
      </c>
      <c r="AF299" s="670">
        <f>SUBTOTAL(9,AF286:AF298)</f>
        <v>0</v>
      </c>
      <c r="AG299" s="800"/>
      <c r="AH299" s="669">
        <f>SUBTOTAL(9,AH286:AH298)</f>
        <v>6050000</v>
      </c>
      <c r="AI299" s="668">
        <f>SUBTOTAL(9,AI286:AI298)</f>
        <v>33953097</v>
      </c>
      <c r="AJ299" s="423">
        <f t="shared" si="173"/>
        <v>290</v>
      </c>
    </row>
    <row r="300" spans="1:36" ht="15.6" thickTop="1">
      <c r="A300" s="423">
        <f t="shared" si="170"/>
        <v>291</v>
      </c>
      <c r="B300" s="145"/>
      <c r="C300" s="145"/>
      <c r="D300" s="654"/>
      <c r="E300" s="655"/>
      <c r="F300" s="425"/>
      <c r="G300" s="26"/>
      <c r="H300" s="682"/>
      <c r="I300" s="627">
        <f>SUM($E300,F300:H300)</f>
        <v>0</v>
      </c>
      <c r="J300" s="655"/>
      <c r="K300" s="655"/>
      <c r="L300" s="654">
        <f>SUM(I300:K300)</f>
        <v>0</v>
      </c>
      <c r="M300" s="425"/>
      <c r="N300" s="26"/>
      <c r="O300" s="682"/>
      <c r="P300" s="627">
        <f t="shared" ref="P300:P312" si="184">SUM($E300,M300:O300)</f>
        <v>0</v>
      </c>
      <c r="Q300" s="655"/>
      <c r="R300" s="655"/>
      <c r="S300" s="654">
        <f t="shared" ref="S300:S312" si="185">SUM(P300:R300)</f>
        <v>0</v>
      </c>
      <c r="T300" s="425"/>
      <c r="U300" s="26"/>
      <c r="V300" s="682"/>
      <c r="W300" s="627">
        <f t="shared" ref="W300:W312" si="186">SUM($E300,T300:V300)</f>
        <v>0</v>
      </c>
      <c r="X300" s="683"/>
      <c r="Y300" s="682"/>
      <c r="Z300" s="655"/>
      <c r="AA300" s="682">
        <f t="shared" ref="AA300:AA312" si="187">SUM(W300:Z300)</f>
        <v>0</v>
      </c>
      <c r="AB300" s="425"/>
      <c r="AC300" s="26"/>
      <c r="AD300" s="682"/>
      <c r="AE300" s="627">
        <f t="shared" ref="AE300:AE312" si="188">SUM($E300,AB300:AD300)</f>
        <v>0</v>
      </c>
      <c r="AF300" s="683"/>
      <c r="AG300" s="862"/>
      <c r="AH300" s="655"/>
      <c r="AI300" s="682">
        <f t="shared" ref="AI300:AI312" si="189">SUM(AE300:AH300)</f>
        <v>0</v>
      </c>
      <c r="AJ300" s="423">
        <f t="shared" si="173"/>
        <v>291</v>
      </c>
    </row>
    <row r="301" spans="1:36">
      <c r="A301" s="423">
        <f t="shared" si="170"/>
        <v>292</v>
      </c>
      <c r="B301" s="145"/>
      <c r="C301" s="145"/>
      <c r="D301" s="237" t="s">
        <v>93</v>
      </c>
      <c r="E301" s="627"/>
      <c r="F301" s="406"/>
      <c r="H301" s="626"/>
      <c r="I301" s="627">
        <f>SUM($E301,F301:H301)</f>
        <v>0</v>
      </c>
      <c r="J301" s="627"/>
      <c r="K301" s="627"/>
      <c r="L301" s="237">
        <f>SUM(I301:K301)</f>
        <v>0</v>
      </c>
      <c r="M301" s="406"/>
      <c r="O301" s="626"/>
      <c r="P301" s="627">
        <f t="shared" si="184"/>
        <v>0</v>
      </c>
      <c r="Q301" s="627"/>
      <c r="R301" s="627"/>
      <c r="S301" s="237">
        <f t="shared" si="185"/>
        <v>0</v>
      </c>
      <c r="T301" s="406"/>
      <c r="V301" s="626"/>
      <c r="W301" s="627">
        <f t="shared" si="186"/>
        <v>0</v>
      </c>
      <c r="X301" s="636"/>
      <c r="Y301" s="626"/>
      <c r="Z301" s="627"/>
      <c r="AA301" s="626">
        <f t="shared" si="187"/>
        <v>0</v>
      </c>
      <c r="AB301" s="406"/>
      <c r="AD301" s="626"/>
      <c r="AE301" s="627">
        <f t="shared" si="188"/>
        <v>0</v>
      </c>
      <c r="AF301" s="636"/>
      <c r="AG301" s="857"/>
      <c r="AH301" s="627"/>
      <c r="AI301" s="626">
        <f t="shared" si="189"/>
        <v>0</v>
      </c>
      <c r="AJ301" s="423">
        <f t="shared" si="173"/>
        <v>292</v>
      </c>
    </row>
    <row r="302" spans="1:36">
      <c r="A302" s="423">
        <f t="shared" si="170"/>
        <v>293</v>
      </c>
      <c r="B302" s="145" t="s">
        <v>94</v>
      </c>
      <c r="C302" s="145">
        <v>13</v>
      </c>
      <c r="D302" s="237" t="s">
        <v>95</v>
      </c>
      <c r="E302" s="627">
        <v>12500686</v>
      </c>
      <c r="F302" s="133"/>
      <c r="G302" s="28"/>
      <c r="H302" s="626"/>
      <c r="I302" s="627">
        <f>SUM($E302,F302:H302)</f>
        <v>12500686</v>
      </c>
      <c r="J302" s="627">
        <v>33936275</v>
      </c>
      <c r="K302" s="627">
        <v>108120000</v>
      </c>
      <c r="L302" s="237">
        <f>SUM(I302:K302)</f>
        <v>154556961</v>
      </c>
      <c r="M302" s="133"/>
      <c r="O302" s="626"/>
      <c r="P302" s="627">
        <f t="shared" si="184"/>
        <v>12500686</v>
      </c>
      <c r="Q302" s="627">
        <v>33936275</v>
      </c>
      <c r="R302" s="627">
        <v>108120000</v>
      </c>
      <c r="S302" s="237">
        <f t="shared" si="185"/>
        <v>154556961</v>
      </c>
      <c r="T302" s="133"/>
      <c r="V302" s="626"/>
      <c r="W302" s="627">
        <f t="shared" si="186"/>
        <v>12500686</v>
      </c>
      <c r="X302" s="636">
        <v>33936275</v>
      </c>
      <c r="Y302" s="626"/>
      <c r="Z302" s="627">
        <v>108120000</v>
      </c>
      <c r="AA302" s="626">
        <f t="shared" si="187"/>
        <v>154556961</v>
      </c>
      <c r="AB302" s="133"/>
      <c r="AD302" s="626"/>
      <c r="AE302" s="627">
        <f t="shared" si="188"/>
        <v>12500686</v>
      </c>
      <c r="AF302" s="636">
        <v>33936275</v>
      </c>
      <c r="AG302" s="857"/>
      <c r="AH302" s="627">
        <v>108120000</v>
      </c>
      <c r="AI302" s="626">
        <f t="shared" si="189"/>
        <v>154556961</v>
      </c>
      <c r="AJ302" s="423">
        <f t="shared" si="173"/>
        <v>293</v>
      </c>
    </row>
    <row r="303" spans="1:36">
      <c r="A303" s="423">
        <f t="shared" si="170"/>
        <v>294</v>
      </c>
      <c r="B303" s="145"/>
      <c r="C303" s="145"/>
      <c r="D303" s="240" t="s">
        <v>61</v>
      </c>
      <c r="E303" s="627"/>
      <c r="F303" s="406"/>
      <c r="H303" s="626"/>
      <c r="I303" s="627">
        <f>SUM($E303,F303:H303)</f>
        <v>0</v>
      </c>
      <c r="J303" s="627"/>
      <c r="K303" s="627"/>
      <c r="L303" s="237">
        <f>SUM(I303:K303)</f>
        <v>0</v>
      </c>
      <c r="M303" s="133"/>
      <c r="O303" s="626"/>
      <c r="P303" s="627">
        <f t="shared" si="184"/>
        <v>0</v>
      </c>
      <c r="Q303" s="627"/>
      <c r="R303" s="627"/>
      <c r="S303" s="237">
        <f t="shared" si="185"/>
        <v>0</v>
      </c>
      <c r="T303" s="133"/>
      <c r="V303" s="626"/>
      <c r="W303" s="627">
        <f t="shared" si="186"/>
        <v>0</v>
      </c>
      <c r="X303" s="636"/>
      <c r="Y303" s="626"/>
      <c r="Z303" s="627"/>
      <c r="AA303" s="626">
        <f t="shared" si="187"/>
        <v>0</v>
      </c>
      <c r="AB303" s="133"/>
      <c r="AD303" s="626"/>
      <c r="AE303" s="627">
        <f t="shared" si="188"/>
        <v>0</v>
      </c>
      <c r="AF303" s="636"/>
      <c r="AG303" s="857"/>
      <c r="AH303" s="627"/>
      <c r="AI303" s="626">
        <f t="shared" si="189"/>
        <v>0</v>
      </c>
      <c r="AJ303" s="423">
        <f t="shared" si="173"/>
        <v>294</v>
      </c>
    </row>
    <row r="304" spans="1:36">
      <c r="A304" s="423">
        <f t="shared" si="170"/>
        <v>295</v>
      </c>
      <c r="B304" s="145"/>
      <c r="C304" s="145"/>
      <c r="D304" s="637" t="s">
        <v>556</v>
      </c>
      <c r="E304" s="627"/>
      <c r="F304" s="406"/>
      <c r="H304" s="626"/>
      <c r="I304" s="627">
        <f>SUM($E304,F304:H304)</f>
        <v>0</v>
      </c>
      <c r="J304" s="627"/>
      <c r="K304" s="627"/>
      <c r="L304" s="237">
        <f>SUM(I304:K304)</f>
        <v>0</v>
      </c>
      <c r="M304" s="133"/>
      <c r="O304" s="626">
        <v>7500000</v>
      </c>
      <c r="P304" s="627">
        <f t="shared" si="184"/>
        <v>7500000</v>
      </c>
      <c r="Q304" s="627"/>
      <c r="R304" s="627"/>
      <c r="S304" s="237">
        <f t="shared" si="185"/>
        <v>7500000</v>
      </c>
      <c r="T304" s="133"/>
      <c r="V304" s="626">
        <v>7500000</v>
      </c>
      <c r="W304" s="627">
        <f t="shared" si="186"/>
        <v>7500000</v>
      </c>
      <c r="X304" s="636"/>
      <c r="Y304" s="626"/>
      <c r="Z304" s="627"/>
      <c r="AA304" s="626">
        <f t="shared" si="187"/>
        <v>7500000</v>
      </c>
      <c r="AB304" s="133"/>
      <c r="AD304" s="626"/>
      <c r="AE304" s="627">
        <f t="shared" si="188"/>
        <v>0</v>
      </c>
      <c r="AF304" s="636"/>
      <c r="AG304" s="857"/>
      <c r="AH304" s="627"/>
      <c r="AI304" s="626">
        <f t="shared" si="189"/>
        <v>0</v>
      </c>
      <c r="AJ304" s="423">
        <f t="shared" si="173"/>
        <v>295</v>
      </c>
    </row>
    <row r="305" spans="1:36">
      <c r="A305" s="423">
        <f t="shared" si="170"/>
        <v>296</v>
      </c>
      <c r="B305" s="145"/>
      <c r="C305" s="145"/>
      <c r="D305" s="637" t="s">
        <v>557</v>
      </c>
      <c r="E305" s="627"/>
      <c r="F305" s="132"/>
      <c r="G305" s="129"/>
      <c r="H305" s="185"/>
      <c r="I305" s="627"/>
      <c r="J305" s="627"/>
      <c r="K305" s="627"/>
      <c r="M305" s="133">
        <v>1052851</v>
      </c>
      <c r="O305" s="626"/>
      <c r="P305" s="627">
        <f t="shared" si="184"/>
        <v>1052851</v>
      </c>
      <c r="Q305" s="627"/>
      <c r="R305" s="627"/>
      <c r="S305" s="237">
        <f t="shared" si="185"/>
        <v>1052851</v>
      </c>
      <c r="T305" s="133">
        <v>1052851</v>
      </c>
      <c r="V305" s="626"/>
      <c r="W305" s="627">
        <f t="shared" si="186"/>
        <v>1052851</v>
      </c>
      <c r="X305" s="636"/>
      <c r="Y305" s="626"/>
      <c r="Z305" s="627"/>
      <c r="AA305" s="626">
        <f t="shared" si="187"/>
        <v>1052851</v>
      </c>
      <c r="AB305" s="133"/>
      <c r="AD305" s="626"/>
      <c r="AE305" s="627">
        <f t="shared" si="188"/>
        <v>0</v>
      </c>
      <c r="AF305" s="636"/>
      <c r="AG305" s="857"/>
      <c r="AH305" s="627"/>
      <c r="AI305" s="626">
        <f t="shared" si="189"/>
        <v>0</v>
      </c>
      <c r="AJ305" s="423">
        <f t="shared" si="173"/>
        <v>296</v>
      </c>
    </row>
    <row r="306" spans="1:36">
      <c r="A306" s="423">
        <f t="shared" si="170"/>
        <v>297</v>
      </c>
      <c r="B306" s="145"/>
      <c r="C306" s="145"/>
      <c r="D306" s="629"/>
      <c r="E306" s="627"/>
      <c r="F306" s="406"/>
      <c r="H306" s="626"/>
      <c r="I306" s="627">
        <f t="shared" ref="I306:I312" si="190">SUM($E306,F306:H306)</f>
        <v>0</v>
      </c>
      <c r="J306" s="627"/>
      <c r="K306" s="627"/>
      <c r="L306" s="237">
        <f t="shared" ref="L306:L312" si="191">SUM(I306:K306)</f>
        <v>0</v>
      </c>
      <c r="M306" s="133"/>
      <c r="O306" s="626"/>
      <c r="P306" s="627">
        <f t="shared" si="184"/>
        <v>0</v>
      </c>
      <c r="Q306" s="627"/>
      <c r="R306" s="627"/>
      <c r="S306" s="237">
        <f t="shared" si="185"/>
        <v>0</v>
      </c>
      <c r="T306" s="133"/>
      <c r="V306" s="626"/>
      <c r="W306" s="627">
        <f t="shared" si="186"/>
        <v>0</v>
      </c>
      <c r="X306" s="636"/>
      <c r="Y306" s="626"/>
      <c r="Z306" s="627"/>
      <c r="AA306" s="626">
        <f t="shared" si="187"/>
        <v>0</v>
      </c>
      <c r="AB306" s="133"/>
      <c r="AD306" s="626"/>
      <c r="AE306" s="627">
        <f t="shared" si="188"/>
        <v>0</v>
      </c>
      <c r="AF306" s="636"/>
      <c r="AG306" s="857"/>
      <c r="AH306" s="627"/>
      <c r="AI306" s="626">
        <f t="shared" si="189"/>
        <v>0</v>
      </c>
      <c r="AJ306" s="423">
        <f t="shared" si="173"/>
        <v>297</v>
      </c>
    </row>
    <row r="307" spans="1:36">
      <c r="A307" s="423">
        <f t="shared" si="170"/>
        <v>298</v>
      </c>
      <c r="B307" s="145"/>
      <c r="C307" s="145"/>
      <c r="D307" s="684" t="s">
        <v>75</v>
      </c>
      <c r="E307" s="627"/>
      <c r="F307" s="112"/>
      <c r="G307" s="39"/>
      <c r="H307" s="626"/>
      <c r="I307" s="627">
        <f t="shared" si="190"/>
        <v>0</v>
      </c>
      <c r="J307" s="627"/>
      <c r="K307" s="627"/>
      <c r="L307" s="237">
        <f t="shared" si="191"/>
        <v>0</v>
      </c>
      <c r="M307" s="112"/>
      <c r="N307" s="39"/>
      <c r="O307" s="626"/>
      <c r="P307" s="627">
        <f t="shared" si="184"/>
        <v>0</v>
      </c>
      <c r="Q307" s="627"/>
      <c r="R307" s="627"/>
      <c r="S307" s="237">
        <f t="shared" si="185"/>
        <v>0</v>
      </c>
      <c r="T307" s="112"/>
      <c r="U307" s="39"/>
      <c r="V307" s="626"/>
      <c r="W307" s="627">
        <f t="shared" si="186"/>
        <v>0</v>
      </c>
      <c r="X307" s="636"/>
      <c r="Y307" s="626"/>
      <c r="Z307" s="627"/>
      <c r="AA307" s="626">
        <f t="shared" si="187"/>
        <v>0</v>
      </c>
      <c r="AB307" s="112"/>
      <c r="AC307" s="39"/>
      <c r="AD307" s="626"/>
      <c r="AE307" s="627">
        <f t="shared" si="188"/>
        <v>0</v>
      </c>
      <c r="AF307" s="636"/>
      <c r="AG307" s="857"/>
      <c r="AH307" s="627"/>
      <c r="AI307" s="626">
        <f t="shared" si="189"/>
        <v>0</v>
      </c>
      <c r="AJ307" s="423">
        <f t="shared" si="173"/>
        <v>298</v>
      </c>
    </row>
    <row r="308" spans="1:36">
      <c r="A308" s="423">
        <f t="shared" si="170"/>
        <v>299</v>
      </c>
      <c r="B308" s="145"/>
      <c r="C308" s="145"/>
      <c r="D308" s="693" t="s">
        <v>558</v>
      </c>
      <c r="E308" s="627"/>
      <c r="F308" s="112"/>
      <c r="G308" s="39"/>
      <c r="H308" s="626"/>
      <c r="I308" s="627">
        <f t="shared" si="190"/>
        <v>0</v>
      </c>
      <c r="J308" s="627">
        <v>916279</v>
      </c>
      <c r="K308" s="627"/>
      <c r="L308" s="237">
        <f t="shared" si="191"/>
        <v>916279</v>
      </c>
      <c r="M308" s="112"/>
      <c r="N308" s="39"/>
      <c r="O308" s="626"/>
      <c r="P308" s="627">
        <f t="shared" si="184"/>
        <v>0</v>
      </c>
      <c r="Q308" s="627">
        <v>916279</v>
      </c>
      <c r="R308" s="627"/>
      <c r="S308" s="237">
        <f t="shared" si="185"/>
        <v>916279</v>
      </c>
      <c r="T308" s="112"/>
      <c r="U308" s="39"/>
      <c r="V308" s="626"/>
      <c r="W308" s="627">
        <f t="shared" si="186"/>
        <v>0</v>
      </c>
      <c r="X308" s="636">
        <v>916279</v>
      </c>
      <c r="Y308" s="626"/>
      <c r="Z308" s="627"/>
      <c r="AA308" s="626">
        <f t="shared" si="187"/>
        <v>916279</v>
      </c>
      <c r="AB308" s="112"/>
      <c r="AC308" s="39"/>
      <c r="AD308" s="626"/>
      <c r="AE308" s="627">
        <f t="shared" si="188"/>
        <v>0</v>
      </c>
      <c r="AF308" s="636"/>
      <c r="AG308" s="857"/>
      <c r="AH308" s="627"/>
      <c r="AI308" s="626">
        <f t="shared" si="189"/>
        <v>0</v>
      </c>
      <c r="AJ308" s="423">
        <f t="shared" si="173"/>
        <v>299</v>
      </c>
    </row>
    <row r="309" spans="1:36">
      <c r="A309" s="423">
        <f t="shared" si="170"/>
        <v>300</v>
      </c>
      <c r="B309" s="145"/>
      <c r="C309" s="145"/>
      <c r="D309" s="685"/>
      <c r="E309" s="627"/>
      <c r="F309" s="112"/>
      <c r="G309" s="39"/>
      <c r="H309" s="626"/>
      <c r="I309" s="627">
        <f t="shared" si="190"/>
        <v>0</v>
      </c>
      <c r="J309" s="627"/>
      <c r="K309" s="627"/>
      <c r="L309" s="237">
        <f t="shared" si="191"/>
        <v>0</v>
      </c>
      <c r="M309" s="112"/>
      <c r="N309" s="39"/>
      <c r="O309" s="626"/>
      <c r="P309" s="627">
        <f t="shared" si="184"/>
        <v>0</v>
      </c>
      <c r="Q309" s="627"/>
      <c r="R309" s="627"/>
      <c r="S309" s="237">
        <f t="shared" si="185"/>
        <v>0</v>
      </c>
      <c r="T309" s="112"/>
      <c r="U309" s="39"/>
      <c r="V309" s="626"/>
      <c r="W309" s="627">
        <f t="shared" si="186"/>
        <v>0</v>
      </c>
      <c r="X309" s="636"/>
      <c r="Y309" s="626"/>
      <c r="Z309" s="627"/>
      <c r="AA309" s="626">
        <f t="shared" si="187"/>
        <v>0</v>
      </c>
      <c r="AB309" s="112"/>
      <c r="AC309" s="39"/>
      <c r="AD309" s="626"/>
      <c r="AE309" s="627">
        <f t="shared" si="188"/>
        <v>0</v>
      </c>
      <c r="AF309" s="636"/>
      <c r="AG309" s="857"/>
      <c r="AH309" s="627"/>
      <c r="AI309" s="626">
        <f t="shared" si="189"/>
        <v>0</v>
      </c>
      <c r="AJ309" s="423">
        <f t="shared" si="173"/>
        <v>300</v>
      </c>
    </row>
    <row r="310" spans="1:36">
      <c r="A310" s="423">
        <f t="shared" si="170"/>
        <v>301</v>
      </c>
      <c r="B310" s="145"/>
      <c r="C310" s="145"/>
      <c r="D310" s="684" t="s">
        <v>63</v>
      </c>
      <c r="E310" s="627"/>
      <c r="F310" s="112"/>
      <c r="G310" s="39"/>
      <c r="H310" s="626"/>
      <c r="I310" s="627">
        <f t="shared" si="190"/>
        <v>0</v>
      </c>
      <c r="J310" s="627"/>
      <c r="K310" s="627"/>
      <c r="L310" s="237">
        <f t="shared" si="191"/>
        <v>0</v>
      </c>
      <c r="M310" s="112"/>
      <c r="N310" s="39"/>
      <c r="O310" s="626"/>
      <c r="P310" s="627">
        <f t="shared" si="184"/>
        <v>0</v>
      </c>
      <c r="Q310" s="627"/>
      <c r="R310" s="627"/>
      <c r="S310" s="237">
        <f t="shared" si="185"/>
        <v>0</v>
      </c>
      <c r="T310" s="112"/>
      <c r="U310" s="39"/>
      <c r="V310" s="626"/>
      <c r="W310" s="627">
        <f t="shared" si="186"/>
        <v>0</v>
      </c>
      <c r="X310" s="636"/>
      <c r="Y310" s="626"/>
      <c r="Z310" s="627"/>
      <c r="AA310" s="626">
        <f t="shared" si="187"/>
        <v>0</v>
      </c>
      <c r="AB310" s="112"/>
      <c r="AC310" s="39"/>
      <c r="AD310" s="626"/>
      <c r="AE310" s="627">
        <f t="shared" si="188"/>
        <v>0</v>
      </c>
      <c r="AF310" s="636"/>
      <c r="AG310" s="857"/>
      <c r="AH310" s="627"/>
      <c r="AI310" s="626">
        <f t="shared" si="189"/>
        <v>0</v>
      </c>
      <c r="AJ310" s="423">
        <f t="shared" si="173"/>
        <v>301</v>
      </c>
    </row>
    <row r="311" spans="1:36">
      <c r="A311" s="423">
        <f t="shared" si="170"/>
        <v>302</v>
      </c>
      <c r="B311" s="145"/>
      <c r="C311" s="145"/>
      <c r="D311" s="693" t="s">
        <v>559</v>
      </c>
      <c r="E311" s="627"/>
      <c r="F311" s="112"/>
      <c r="G311" s="39"/>
      <c r="H311" s="626"/>
      <c r="I311" s="627">
        <f t="shared" si="190"/>
        <v>0</v>
      </c>
      <c r="J311" s="627"/>
      <c r="K311" s="627">
        <v>2919240</v>
      </c>
      <c r="L311" s="237">
        <f t="shared" si="191"/>
        <v>2919240</v>
      </c>
      <c r="M311" s="112"/>
      <c r="N311" s="39"/>
      <c r="O311" s="626"/>
      <c r="P311" s="627">
        <f t="shared" si="184"/>
        <v>0</v>
      </c>
      <c r="Q311" s="627"/>
      <c r="R311" s="627">
        <v>2919240</v>
      </c>
      <c r="S311" s="237">
        <f t="shared" si="185"/>
        <v>2919240</v>
      </c>
      <c r="T311" s="112"/>
      <c r="U311" s="39"/>
      <c r="V311" s="626"/>
      <c r="W311" s="627">
        <f t="shared" si="186"/>
        <v>0</v>
      </c>
      <c r="X311" s="636"/>
      <c r="Y311" s="626"/>
      <c r="Z311" s="627">
        <v>2919240</v>
      </c>
      <c r="AA311" s="626">
        <f t="shared" si="187"/>
        <v>2919240</v>
      </c>
      <c r="AB311" s="112"/>
      <c r="AC311" s="39"/>
      <c r="AD311" s="626"/>
      <c r="AE311" s="627">
        <f t="shared" si="188"/>
        <v>0</v>
      </c>
      <c r="AF311" s="636"/>
      <c r="AG311" s="857"/>
      <c r="AH311" s="627"/>
      <c r="AI311" s="626">
        <f t="shared" si="189"/>
        <v>0</v>
      </c>
      <c r="AJ311" s="423">
        <f t="shared" si="173"/>
        <v>302</v>
      </c>
    </row>
    <row r="312" spans="1:36">
      <c r="A312" s="423">
        <f t="shared" si="170"/>
        <v>303</v>
      </c>
      <c r="B312" s="145"/>
      <c r="C312" s="145"/>
      <c r="D312" s="685"/>
      <c r="E312" s="627"/>
      <c r="F312" s="112"/>
      <c r="G312" s="39"/>
      <c r="H312" s="626"/>
      <c r="I312" s="627">
        <f t="shared" si="190"/>
        <v>0</v>
      </c>
      <c r="J312" s="627"/>
      <c r="K312" s="627"/>
      <c r="L312" s="237">
        <f t="shared" si="191"/>
        <v>0</v>
      </c>
      <c r="M312" s="112"/>
      <c r="N312" s="39"/>
      <c r="O312" s="626"/>
      <c r="P312" s="627">
        <f t="shared" si="184"/>
        <v>0</v>
      </c>
      <c r="Q312" s="627"/>
      <c r="R312" s="627"/>
      <c r="S312" s="237">
        <f t="shared" si="185"/>
        <v>0</v>
      </c>
      <c r="T312" s="112"/>
      <c r="U312" s="39"/>
      <c r="V312" s="626"/>
      <c r="W312" s="627">
        <f t="shared" si="186"/>
        <v>0</v>
      </c>
      <c r="X312" s="636"/>
      <c r="Y312" s="626"/>
      <c r="Z312" s="627"/>
      <c r="AA312" s="626">
        <f t="shared" si="187"/>
        <v>0</v>
      </c>
      <c r="AB312" s="112"/>
      <c r="AC312" s="39"/>
      <c r="AD312" s="626"/>
      <c r="AE312" s="627">
        <f t="shared" si="188"/>
        <v>0</v>
      </c>
      <c r="AF312" s="636"/>
      <c r="AG312" s="857"/>
      <c r="AH312" s="627"/>
      <c r="AI312" s="626">
        <f t="shared" si="189"/>
        <v>0</v>
      </c>
      <c r="AJ312" s="423">
        <f t="shared" si="173"/>
        <v>303</v>
      </c>
    </row>
    <row r="313" spans="1:36">
      <c r="A313" s="423">
        <f t="shared" si="170"/>
        <v>304</v>
      </c>
      <c r="B313" s="145"/>
      <c r="C313" s="145"/>
      <c r="D313" s="704" t="s">
        <v>40</v>
      </c>
      <c r="E313" s="627"/>
      <c r="F313" s="170">
        <f t="shared" ref="F313:X313" si="192">SUBTOTAL(9,F303:F312)</f>
        <v>0</v>
      </c>
      <c r="G313" s="40">
        <f t="shared" si="192"/>
        <v>0</v>
      </c>
      <c r="H313" s="171">
        <f t="shared" si="192"/>
        <v>0</v>
      </c>
      <c r="I313" s="676">
        <f t="shared" si="192"/>
        <v>0</v>
      </c>
      <c r="J313" s="676">
        <f t="shared" si="192"/>
        <v>916279</v>
      </c>
      <c r="K313" s="676">
        <f t="shared" si="192"/>
        <v>2919240</v>
      </c>
      <c r="L313" s="678">
        <f t="shared" si="192"/>
        <v>3835519</v>
      </c>
      <c r="M313" s="170">
        <f t="shared" si="192"/>
        <v>1052851</v>
      </c>
      <c r="N313" s="40">
        <f t="shared" si="192"/>
        <v>0</v>
      </c>
      <c r="O313" s="171">
        <f t="shared" si="192"/>
        <v>7500000</v>
      </c>
      <c r="P313" s="676">
        <f t="shared" si="192"/>
        <v>8552851</v>
      </c>
      <c r="Q313" s="676">
        <f t="shared" si="192"/>
        <v>916279</v>
      </c>
      <c r="R313" s="676">
        <f t="shared" si="192"/>
        <v>2919240</v>
      </c>
      <c r="S313" s="678">
        <f t="shared" si="192"/>
        <v>12388370</v>
      </c>
      <c r="T313" s="170">
        <f t="shared" si="192"/>
        <v>1052851</v>
      </c>
      <c r="U313" s="40">
        <f t="shared" si="192"/>
        <v>0</v>
      </c>
      <c r="V313" s="171">
        <f t="shared" si="192"/>
        <v>7500000</v>
      </c>
      <c r="W313" s="676">
        <f t="shared" si="192"/>
        <v>8552851</v>
      </c>
      <c r="X313" s="677">
        <f t="shared" si="192"/>
        <v>916279</v>
      </c>
      <c r="Y313" s="675"/>
      <c r="Z313" s="676">
        <f t="shared" ref="Z313:AF313" si="193">SUBTOTAL(9,Z303:Z312)</f>
        <v>2919240</v>
      </c>
      <c r="AA313" s="675">
        <f t="shared" si="193"/>
        <v>12388370</v>
      </c>
      <c r="AB313" s="170">
        <f t="shared" si="193"/>
        <v>0</v>
      </c>
      <c r="AC313" s="40">
        <f t="shared" si="193"/>
        <v>0</v>
      </c>
      <c r="AD313" s="171">
        <f t="shared" si="193"/>
        <v>0</v>
      </c>
      <c r="AE313" s="676">
        <f t="shared" si="193"/>
        <v>0</v>
      </c>
      <c r="AF313" s="677">
        <f t="shared" si="193"/>
        <v>0</v>
      </c>
      <c r="AG313" s="678"/>
      <c r="AH313" s="676">
        <f>SUBTOTAL(9,AH303:AH312)</f>
        <v>0</v>
      </c>
      <c r="AI313" s="675">
        <f>SUBTOTAL(9,AI303:AI312)</f>
        <v>0</v>
      </c>
      <c r="AJ313" s="423">
        <f t="shared" si="173"/>
        <v>304</v>
      </c>
    </row>
    <row r="314" spans="1:36" ht="15.6" thickBot="1">
      <c r="A314" s="423">
        <f t="shared" si="170"/>
        <v>305</v>
      </c>
      <c r="B314" s="674"/>
      <c r="C314" s="674"/>
      <c r="D314" s="717" t="s">
        <v>96</v>
      </c>
      <c r="E314" s="623"/>
      <c r="F314" s="672">
        <f>SUBTOTAL(9,F300:F313,$E302:$E302)</f>
        <v>12500686</v>
      </c>
      <c r="G314" s="673"/>
      <c r="H314" s="668"/>
      <c r="I314" s="470">
        <f>SUBTOTAL(9,I300:I313)</f>
        <v>12500686</v>
      </c>
      <c r="J314" s="470">
        <f>SUBTOTAL(9,J300:J313)</f>
        <v>34852554</v>
      </c>
      <c r="K314" s="470">
        <f>SUBTOTAL(9,K300:K313)</f>
        <v>111039240</v>
      </c>
      <c r="L314" s="715">
        <f>SUBTOTAL(9,L300:L313)</f>
        <v>158392480</v>
      </c>
      <c r="M314" s="672">
        <f>SUBTOTAL(9,M300:M313,$E302:$E302)</f>
        <v>13553537</v>
      </c>
      <c r="N314" s="673"/>
      <c r="O314" s="668"/>
      <c r="P314" s="470">
        <f>SUBTOTAL(9,P300:P313)</f>
        <v>21053537</v>
      </c>
      <c r="Q314" s="470">
        <f>SUBTOTAL(9,Q300:Q313)</f>
        <v>34852554</v>
      </c>
      <c r="R314" s="470">
        <f>SUBTOTAL(9,R300:R313)</f>
        <v>111039240</v>
      </c>
      <c r="S314" s="715">
        <f>SUBTOTAL(9,S300:S313)</f>
        <v>166945331</v>
      </c>
      <c r="T314" s="672">
        <f>SUBTOTAL(9,T300:T313,$E302:$E302)</f>
        <v>13553537</v>
      </c>
      <c r="U314" s="673"/>
      <c r="V314" s="668"/>
      <c r="W314" s="470">
        <f>SUBTOTAL(9,W300:W313)</f>
        <v>21053537</v>
      </c>
      <c r="X314" s="510">
        <f>SUBTOTAL(9,X300:X313)</f>
        <v>34852554</v>
      </c>
      <c r="Y314" s="714"/>
      <c r="Z314" s="470">
        <f>SUBTOTAL(9,Z300:Z313)</f>
        <v>111039240</v>
      </c>
      <c r="AA314" s="714">
        <f>SUBTOTAL(9,AA300:AA313)</f>
        <v>166945331</v>
      </c>
      <c r="AB314" s="672">
        <f>SUBTOTAL(9,AB300:AB313,$E302:$E302)</f>
        <v>12500686</v>
      </c>
      <c r="AC314" s="673"/>
      <c r="AD314" s="668"/>
      <c r="AE314" s="470">
        <f>SUBTOTAL(9,AE300:AE313)</f>
        <v>12500686</v>
      </c>
      <c r="AF314" s="510">
        <f>SUBTOTAL(9,AF300:AF313)</f>
        <v>33936275</v>
      </c>
      <c r="AG314" s="868"/>
      <c r="AH314" s="470">
        <f>SUBTOTAL(9,AH300:AH313)</f>
        <v>108120000</v>
      </c>
      <c r="AI314" s="714">
        <f>SUBTOTAL(9,AI300:AI313)</f>
        <v>154556961</v>
      </c>
      <c r="AJ314" s="423">
        <f t="shared" si="173"/>
        <v>305</v>
      </c>
    </row>
    <row r="315" spans="1:36" ht="15.6" thickTop="1">
      <c r="A315" s="423">
        <f t="shared" si="170"/>
        <v>306</v>
      </c>
      <c r="B315" s="145"/>
      <c r="C315" s="145"/>
      <c r="D315" s="632"/>
      <c r="E315" s="627"/>
      <c r="F315" s="406"/>
      <c r="H315" s="626"/>
      <c r="I315" s="627">
        <f>SUM($E315,F315:H315)</f>
        <v>0</v>
      </c>
      <c r="J315" s="627"/>
      <c r="K315" s="627"/>
      <c r="L315" s="237">
        <f>SUM(I315:K315)</f>
        <v>0</v>
      </c>
      <c r="M315" s="406"/>
      <c r="O315" s="626"/>
      <c r="P315" s="627">
        <f t="shared" ref="P315:P329" si="194">SUM($E315,M315:O315)</f>
        <v>0</v>
      </c>
      <c r="Q315" s="627"/>
      <c r="R315" s="627"/>
      <c r="S315" s="237">
        <f t="shared" ref="S315:S329" si="195">SUM(P315:R315)</f>
        <v>0</v>
      </c>
      <c r="T315" s="406"/>
      <c r="V315" s="626"/>
      <c r="W315" s="627">
        <f t="shared" ref="W315:W329" si="196">SUM($E315,T315:V315)</f>
        <v>0</v>
      </c>
      <c r="X315" s="636"/>
      <c r="Y315" s="626"/>
      <c r="Z315" s="627"/>
      <c r="AA315" s="626">
        <f t="shared" ref="AA315:AA329" si="197">SUM(W315:Z315)</f>
        <v>0</v>
      </c>
      <c r="AB315" s="406"/>
      <c r="AD315" s="626"/>
      <c r="AE315" s="627">
        <f t="shared" ref="AE315:AE329" si="198">SUM($E315,AB315:AD315)</f>
        <v>0</v>
      </c>
      <c r="AF315" s="636"/>
      <c r="AG315" s="857"/>
      <c r="AH315" s="627"/>
      <c r="AI315" s="626">
        <f t="shared" ref="AI315:AI329" si="199">SUM(AE315:AH315)</f>
        <v>0</v>
      </c>
      <c r="AJ315" s="423">
        <f t="shared" si="173"/>
        <v>306</v>
      </c>
    </row>
    <row r="316" spans="1:36">
      <c r="A316" s="423">
        <f t="shared" si="170"/>
        <v>307</v>
      </c>
      <c r="B316" s="145" t="s">
        <v>97</v>
      </c>
      <c r="C316" s="145">
        <v>14</v>
      </c>
      <c r="D316" s="237" t="s">
        <v>98</v>
      </c>
      <c r="E316" s="627">
        <v>95282172</v>
      </c>
      <c r="F316" s="133"/>
      <c r="G316" s="28"/>
      <c r="H316" s="626"/>
      <c r="I316" s="627">
        <f>SUM($E316,F316:H316)</f>
        <v>95282172</v>
      </c>
      <c r="J316" s="627">
        <v>127655954</v>
      </c>
      <c r="K316" s="627">
        <v>945642629</v>
      </c>
      <c r="L316" s="237">
        <f>SUM(I316:K316)</f>
        <v>1168580755</v>
      </c>
      <c r="M316" s="133"/>
      <c r="O316" s="626"/>
      <c r="P316" s="627">
        <f t="shared" si="194"/>
        <v>95282172</v>
      </c>
      <c r="Q316" s="627">
        <v>127655954</v>
      </c>
      <c r="R316" s="627">
        <v>945642629</v>
      </c>
      <c r="S316" s="237">
        <f t="shared" si="195"/>
        <v>1168580755</v>
      </c>
      <c r="T316" s="133"/>
      <c r="V316" s="626"/>
      <c r="W316" s="627">
        <f t="shared" si="196"/>
        <v>95282172</v>
      </c>
      <c r="X316" s="636">
        <v>127655954</v>
      </c>
      <c r="Y316" s="626"/>
      <c r="Z316" s="627">
        <v>945642629</v>
      </c>
      <c r="AA316" s="626">
        <f t="shared" si="197"/>
        <v>1168580755</v>
      </c>
      <c r="AB316" s="133"/>
      <c r="AD316" s="626"/>
      <c r="AE316" s="627">
        <f t="shared" si="198"/>
        <v>95282172</v>
      </c>
      <c r="AF316" s="636">
        <v>127655954</v>
      </c>
      <c r="AG316" s="857"/>
      <c r="AH316" s="627">
        <v>945642629</v>
      </c>
      <c r="AI316" s="626">
        <f t="shared" si="199"/>
        <v>1168580755</v>
      </c>
      <c r="AJ316" s="423">
        <f t="shared" si="173"/>
        <v>307</v>
      </c>
    </row>
    <row r="317" spans="1:36">
      <c r="A317" s="423">
        <f t="shared" si="170"/>
        <v>308</v>
      </c>
      <c r="B317" s="145"/>
      <c r="C317" s="145"/>
      <c r="D317" s="240" t="s">
        <v>91</v>
      </c>
      <c r="E317" s="627"/>
      <c r="F317" s="406"/>
      <c r="H317" s="626"/>
      <c r="I317" s="627">
        <f>SUM($E317,F317:H317)</f>
        <v>0</v>
      </c>
      <c r="J317" s="627"/>
      <c r="K317" s="627"/>
      <c r="L317" s="237">
        <f>SUM(I317:K317)</f>
        <v>0</v>
      </c>
      <c r="M317" s="133"/>
      <c r="O317" s="626"/>
      <c r="P317" s="627">
        <f t="shared" si="194"/>
        <v>0</v>
      </c>
      <c r="Q317" s="627"/>
      <c r="R317" s="627"/>
      <c r="S317" s="237">
        <f t="shared" si="195"/>
        <v>0</v>
      </c>
      <c r="T317" s="133"/>
      <c r="V317" s="626"/>
      <c r="W317" s="627">
        <f t="shared" si="196"/>
        <v>0</v>
      </c>
      <c r="X317" s="636"/>
      <c r="Y317" s="626"/>
      <c r="Z317" s="627"/>
      <c r="AA317" s="626">
        <f t="shared" si="197"/>
        <v>0</v>
      </c>
      <c r="AB317" s="133"/>
      <c r="AD317" s="626"/>
      <c r="AE317" s="627">
        <f t="shared" si="198"/>
        <v>0</v>
      </c>
      <c r="AF317" s="636"/>
      <c r="AG317" s="857"/>
      <c r="AH317" s="627"/>
      <c r="AI317" s="626">
        <f t="shared" si="199"/>
        <v>0</v>
      </c>
      <c r="AJ317" s="423">
        <f t="shared" si="173"/>
        <v>308</v>
      </c>
    </row>
    <row r="318" spans="1:36">
      <c r="A318" s="423">
        <f t="shared" si="170"/>
        <v>309</v>
      </c>
      <c r="B318" s="145"/>
      <c r="C318" s="145"/>
      <c r="D318" s="637" t="s">
        <v>560</v>
      </c>
      <c r="E318" s="627"/>
      <c r="F318" s="132"/>
      <c r="G318" s="129"/>
      <c r="H318" s="185"/>
      <c r="I318" s="627"/>
      <c r="J318" s="627"/>
      <c r="K318" s="627"/>
      <c r="M318" s="112"/>
      <c r="N318" s="39"/>
      <c r="O318" s="626">
        <v>25000000</v>
      </c>
      <c r="P318" s="627">
        <f t="shared" si="194"/>
        <v>25000000</v>
      </c>
      <c r="Q318" s="627"/>
      <c r="R318" s="627"/>
      <c r="S318" s="237">
        <f t="shared" si="195"/>
        <v>25000000</v>
      </c>
      <c r="T318" s="112"/>
      <c r="U318" s="39"/>
      <c r="V318" s="626">
        <v>25000000</v>
      </c>
      <c r="W318" s="627">
        <f t="shared" si="196"/>
        <v>25000000</v>
      </c>
      <c r="X318" s="636"/>
      <c r="Y318" s="626"/>
      <c r="Z318" s="627"/>
      <c r="AA318" s="626">
        <f t="shared" si="197"/>
        <v>25000000</v>
      </c>
      <c r="AB318" s="112"/>
      <c r="AC318" s="39"/>
      <c r="AD318" s="626"/>
      <c r="AE318" s="627">
        <f t="shared" si="198"/>
        <v>0</v>
      </c>
      <c r="AF318" s="636"/>
      <c r="AG318" s="857"/>
      <c r="AH318" s="627"/>
      <c r="AI318" s="626">
        <f t="shared" si="199"/>
        <v>0</v>
      </c>
      <c r="AJ318" s="423">
        <f t="shared" si="173"/>
        <v>309</v>
      </c>
    </row>
    <row r="319" spans="1:36">
      <c r="A319" s="423">
        <f t="shared" si="170"/>
        <v>310</v>
      </c>
      <c r="B319" s="145"/>
      <c r="C319" s="145"/>
      <c r="D319" s="637" t="s">
        <v>557</v>
      </c>
      <c r="E319" s="627"/>
      <c r="F319" s="132"/>
      <c r="G319" s="129"/>
      <c r="H319" s="185"/>
      <c r="I319" s="627"/>
      <c r="J319" s="627"/>
      <c r="K319" s="627"/>
      <c r="M319" s="133">
        <v>8141228</v>
      </c>
      <c r="O319" s="626"/>
      <c r="P319" s="627">
        <f t="shared" si="194"/>
        <v>8141228</v>
      </c>
      <c r="Q319" s="627"/>
      <c r="R319" s="627"/>
      <c r="S319" s="237">
        <f t="shared" si="195"/>
        <v>8141228</v>
      </c>
      <c r="T319" s="133">
        <v>8141228</v>
      </c>
      <c r="V319" s="626"/>
      <c r="W319" s="627">
        <f t="shared" si="196"/>
        <v>8141228</v>
      </c>
      <c r="X319" s="636"/>
      <c r="Y319" s="626"/>
      <c r="Z319" s="627"/>
      <c r="AA319" s="626">
        <f t="shared" si="197"/>
        <v>8141228</v>
      </c>
      <c r="AB319" s="133"/>
      <c r="AD319" s="626"/>
      <c r="AE319" s="627">
        <f t="shared" si="198"/>
        <v>0</v>
      </c>
      <c r="AF319" s="636"/>
      <c r="AG319" s="857"/>
      <c r="AH319" s="627"/>
      <c r="AI319" s="626">
        <f t="shared" si="199"/>
        <v>0</v>
      </c>
      <c r="AJ319" s="423">
        <f t="shared" si="173"/>
        <v>310</v>
      </c>
    </row>
    <row r="320" spans="1:36">
      <c r="A320" s="423">
        <f t="shared" si="170"/>
        <v>311</v>
      </c>
      <c r="B320" s="145"/>
      <c r="C320" s="145"/>
      <c r="D320" s="685"/>
      <c r="E320" s="627"/>
      <c r="F320" s="112"/>
      <c r="G320" s="39"/>
      <c r="H320" s="626"/>
      <c r="I320" s="627">
        <f>SUM($E320,F320:H320)</f>
        <v>0</v>
      </c>
      <c r="J320" s="627"/>
      <c r="K320" s="627"/>
      <c r="L320" s="237">
        <f>SUM(I320:K320)</f>
        <v>0</v>
      </c>
      <c r="M320" s="112"/>
      <c r="N320" s="39"/>
      <c r="O320" s="626"/>
      <c r="P320" s="627">
        <f t="shared" si="194"/>
        <v>0</v>
      </c>
      <c r="Q320" s="627"/>
      <c r="R320" s="627"/>
      <c r="S320" s="237">
        <f t="shared" si="195"/>
        <v>0</v>
      </c>
      <c r="T320" s="112"/>
      <c r="U320" s="39"/>
      <c r="V320" s="626"/>
      <c r="W320" s="627">
        <f t="shared" si="196"/>
        <v>0</v>
      </c>
      <c r="X320" s="636"/>
      <c r="Y320" s="626"/>
      <c r="Z320" s="627"/>
      <c r="AA320" s="626">
        <f t="shared" si="197"/>
        <v>0</v>
      </c>
      <c r="AB320" s="112"/>
      <c r="AC320" s="39"/>
      <c r="AD320" s="626"/>
      <c r="AE320" s="627">
        <f t="shared" si="198"/>
        <v>0</v>
      </c>
      <c r="AF320" s="636"/>
      <c r="AG320" s="857"/>
      <c r="AH320" s="627"/>
      <c r="AI320" s="626">
        <f t="shared" si="199"/>
        <v>0</v>
      </c>
      <c r="AJ320" s="423">
        <f t="shared" si="173"/>
        <v>311</v>
      </c>
    </row>
    <row r="321" spans="1:36">
      <c r="A321" s="423">
        <f t="shared" si="170"/>
        <v>312</v>
      </c>
      <c r="B321" s="145"/>
      <c r="C321" s="145"/>
      <c r="D321" s="684" t="s">
        <v>75</v>
      </c>
      <c r="E321" s="627"/>
      <c r="F321" s="112"/>
      <c r="G321" s="39"/>
      <c r="H321" s="626"/>
      <c r="I321" s="627">
        <f>SUM($E321,F321:H321)</f>
        <v>0</v>
      </c>
      <c r="J321" s="627"/>
      <c r="K321" s="627"/>
      <c r="L321" s="237">
        <f>SUM(I321:K321)</f>
        <v>0</v>
      </c>
      <c r="M321" s="112"/>
      <c r="N321" s="39"/>
      <c r="O321" s="626"/>
      <c r="P321" s="627">
        <f t="shared" si="194"/>
        <v>0</v>
      </c>
      <c r="Q321" s="627"/>
      <c r="R321" s="627"/>
      <c r="S321" s="237">
        <f t="shared" si="195"/>
        <v>0</v>
      </c>
      <c r="T321" s="112"/>
      <c r="U321" s="39"/>
      <c r="V321" s="626"/>
      <c r="W321" s="627">
        <f t="shared" si="196"/>
        <v>0</v>
      </c>
      <c r="X321" s="636"/>
      <c r="Y321" s="626"/>
      <c r="Z321" s="627"/>
      <c r="AA321" s="626">
        <f t="shared" si="197"/>
        <v>0</v>
      </c>
      <c r="AB321" s="112"/>
      <c r="AC321" s="39"/>
      <c r="AD321" s="626"/>
      <c r="AE321" s="627">
        <f t="shared" si="198"/>
        <v>0</v>
      </c>
      <c r="AF321" s="636"/>
      <c r="AG321" s="857"/>
      <c r="AH321" s="627"/>
      <c r="AI321" s="626">
        <f t="shared" si="199"/>
        <v>0</v>
      </c>
      <c r="AJ321" s="423">
        <f t="shared" si="173"/>
        <v>312</v>
      </c>
    </row>
    <row r="322" spans="1:36">
      <c r="A322" s="423">
        <f t="shared" si="170"/>
        <v>313</v>
      </c>
      <c r="B322" s="145"/>
      <c r="C322" s="145"/>
      <c r="D322" s="637" t="s">
        <v>561</v>
      </c>
      <c r="E322" s="627"/>
      <c r="F322" s="112"/>
      <c r="G322" s="39"/>
      <c r="H322" s="626"/>
      <c r="I322" s="627"/>
      <c r="J322" s="627"/>
      <c r="K322" s="627"/>
      <c r="M322" s="112"/>
      <c r="N322" s="39"/>
      <c r="O322" s="626"/>
      <c r="P322" s="627">
        <f t="shared" si="194"/>
        <v>0</v>
      </c>
      <c r="Q322" s="627">
        <v>2504320</v>
      </c>
      <c r="R322" s="627"/>
      <c r="S322" s="237">
        <f t="shared" si="195"/>
        <v>2504320</v>
      </c>
      <c r="T322" s="112"/>
      <c r="U322" s="39"/>
      <c r="V322" s="626"/>
      <c r="W322" s="627">
        <f t="shared" si="196"/>
        <v>0</v>
      </c>
      <c r="X322" s="636">
        <v>2504320</v>
      </c>
      <c r="Y322" s="626"/>
      <c r="Z322" s="627"/>
      <c r="AA322" s="626">
        <f t="shared" si="197"/>
        <v>2504320</v>
      </c>
      <c r="AB322" s="112"/>
      <c r="AC322" s="39"/>
      <c r="AD322" s="626"/>
      <c r="AE322" s="627">
        <f t="shared" si="198"/>
        <v>0</v>
      </c>
      <c r="AF322" s="636"/>
      <c r="AG322" s="857"/>
      <c r="AH322" s="627"/>
      <c r="AI322" s="626">
        <f t="shared" si="199"/>
        <v>0</v>
      </c>
      <c r="AJ322" s="423">
        <f t="shared" si="173"/>
        <v>313</v>
      </c>
    </row>
    <row r="323" spans="1:36">
      <c r="A323" s="423">
        <f t="shared" si="170"/>
        <v>314</v>
      </c>
      <c r="B323" s="145"/>
      <c r="C323" s="145"/>
      <c r="D323" s="637" t="s">
        <v>562</v>
      </c>
      <c r="E323" s="627"/>
      <c r="F323" s="112"/>
      <c r="G323" s="39"/>
      <c r="H323" s="626"/>
      <c r="I323" s="627"/>
      <c r="J323" s="627"/>
      <c r="K323" s="627"/>
      <c r="M323" s="112"/>
      <c r="N323" s="39"/>
      <c r="O323" s="626"/>
      <c r="P323" s="627">
        <f t="shared" si="194"/>
        <v>0</v>
      </c>
      <c r="Q323" s="627">
        <v>4426265</v>
      </c>
      <c r="R323" s="627"/>
      <c r="S323" s="237">
        <f t="shared" si="195"/>
        <v>4426265</v>
      </c>
      <c r="T323" s="112"/>
      <c r="U323" s="39"/>
      <c r="V323" s="626"/>
      <c r="W323" s="627">
        <f t="shared" si="196"/>
        <v>0</v>
      </c>
      <c r="X323" s="636">
        <v>4426265</v>
      </c>
      <c r="Y323" s="626"/>
      <c r="Z323" s="627"/>
      <c r="AA323" s="626">
        <f t="shared" si="197"/>
        <v>4426265</v>
      </c>
      <c r="AB323" s="112"/>
      <c r="AC323" s="39"/>
      <c r="AD323" s="626"/>
      <c r="AE323" s="627">
        <f t="shared" si="198"/>
        <v>0</v>
      </c>
      <c r="AF323" s="636"/>
      <c r="AG323" s="857"/>
      <c r="AH323" s="627"/>
      <c r="AI323" s="626">
        <f t="shared" si="199"/>
        <v>0</v>
      </c>
      <c r="AJ323" s="423">
        <f t="shared" si="173"/>
        <v>314</v>
      </c>
    </row>
    <row r="324" spans="1:36">
      <c r="A324" s="423">
        <f t="shared" si="170"/>
        <v>315</v>
      </c>
      <c r="B324" s="145"/>
      <c r="C324" s="145"/>
      <c r="D324" s="685"/>
      <c r="E324" s="627"/>
      <c r="F324" s="112"/>
      <c r="G324" s="39"/>
      <c r="H324" s="626"/>
      <c r="I324" s="627">
        <f t="shared" ref="I324:I329" si="200">SUM($E324,F324:H324)</f>
        <v>0</v>
      </c>
      <c r="J324" s="627"/>
      <c r="K324" s="627"/>
      <c r="L324" s="237">
        <f t="shared" ref="L324:L329" si="201">SUM(I324:K324)</f>
        <v>0</v>
      </c>
      <c r="M324" s="112"/>
      <c r="N324" s="39"/>
      <c r="O324" s="626"/>
      <c r="P324" s="627">
        <f t="shared" si="194"/>
        <v>0</v>
      </c>
      <c r="Q324" s="627"/>
      <c r="R324" s="627"/>
      <c r="S324" s="237">
        <f t="shared" si="195"/>
        <v>0</v>
      </c>
      <c r="T324" s="112"/>
      <c r="U324" s="39"/>
      <c r="V324" s="626"/>
      <c r="W324" s="627">
        <f t="shared" si="196"/>
        <v>0</v>
      </c>
      <c r="X324" s="636"/>
      <c r="Y324" s="626"/>
      <c r="Z324" s="627"/>
      <c r="AA324" s="626">
        <f t="shared" si="197"/>
        <v>0</v>
      </c>
      <c r="AB324" s="112"/>
      <c r="AC324" s="39"/>
      <c r="AD324" s="626"/>
      <c r="AE324" s="627">
        <f t="shared" si="198"/>
        <v>0</v>
      </c>
      <c r="AF324" s="636"/>
      <c r="AG324" s="857"/>
      <c r="AH324" s="627"/>
      <c r="AI324" s="626">
        <f t="shared" si="199"/>
        <v>0</v>
      </c>
      <c r="AJ324" s="423">
        <f t="shared" si="173"/>
        <v>315</v>
      </c>
    </row>
    <row r="325" spans="1:36">
      <c r="A325" s="423">
        <f t="shared" si="170"/>
        <v>316</v>
      </c>
      <c r="B325" s="145"/>
      <c r="C325" s="145"/>
      <c r="D325" s="684" t="s">
        <v>71</v>
      </c>
      <c r="E325" s="627"/>
      <c r="F325" s="112"/>
      <c r="G325" s="39"/>
      <c r="H325" s="626"/>
      <c r="I325" s="627">
        <f t="shared" si="200"/>
        <v>0</v>
      </c>
      <c r="J325" s="627"/>
      <c r="K325" s="627"/>
      <c r="L325" s="237">
        <f t="shared" si="201"/>
        <v>0</v>
      </c>
      <c r="M325" s="112"/>
      <c r="N325" s="39"/>
      <c r="O325" s="626"/>
      <c r="P325" s="627">
        <f t="shared" si="194"/>
        <v>0</v>
      </c>
      <c r="Q325" s="627"/>
      <c r="R325" s="627"/>
      <c r="S325" s="237">
        <f t="shared" si="195"/>
        <v>0</v>
      </c>
      <c r="T325" s="112"/>
      <c r="U325" s="39"/>
      <c r="V325" s="626"/>
      <c r="W325" s="627">
        <f t="shared" si="196"/>
        <v>0</v>
      </c>
      <c r="X325" s="636"/>
      <c r="Y325" s="626"/>
      <c r="Z325" s="627"/>
      <c r="AA325" s="626">
        <f t="shared" si="197"/>
        <v>0</v>
      </c>
      <c r="AB325" s="112"/>
      <c r="AC325" s="39"/>
      <c r="AD325" s="626"/>
      <c r="AE325" s="627">
        <f t="shared" si="198"/>
        <v>0</v>
      </c>
      <c r="AF325" s="636"/>
      <c r="AG325" s="857"/>
      <c r="AH325" s="627"/>
      <c r="AI325" s="626">
        <f t="shared" si="199"/>
        <v>0</v>
      </c>
      <c r="AJ325" s="423">
        <f t="shared" si="173"/>
        <v>316</v>
      </c>
    </row>
    <row r="326" spans="1:36">
      <c r="A326" s="423">
        <f t="shared" si="170"/>
        <v>317</v>
      </c>
      <c r="B326" s="145"/>
      <c r="C326" s="145"/>
      <c r="D326" s="637" t="s">
        <v>561</v>
      </c>
      <c r="E326" s="627"/>
      <c r="F326" s="112"/>
      <c r="G326" s="39"/>
      <c r="H326" s="626"/>
      <c r="I326" s="627">
        <f t="shared" si="200"/>
        <v>0</v>
      </c>
      <c r="J326" s="627"/>
      <c r="K326" s="627"/>
      <c r="L326" s="237">
        <f t="shared" si="201"/>
        <v>0</v>
      </c>
      <c r="M326" s="112"/>
      <c r="N326" s="39"/>
      <c r="O326" s="626"/>
      <c r="P326" s="627">
        <f t="shared" si="194"/>
        <v>0</v>
      </c>
      <c r="Q326" s="627"/>
      <c r="R326" s="627">
        <v>32189973</v>
      </c>
      <c r="S326" s="237">
        <f t="shared" si="195"/>
        <v>32189973</v>
      </c>
      <c r="T326" s="112"/>
      <c r="U326" s="39"/>
      <c r="V326" s="626"/>
      <c r="W326" s="627">
        <f t="shared" si="196"/>
        <v>0</v>
      </c>
      <c r="X326" s="636"/>
      <c r="Y326" s="626"/>
      <c r="Z326" s="627">
        <v>32189973</v>
      </c>
      <c r="AA326" s="626">
        <f t="shared" si="197"/>
        <v>32189973</v>
      </c>
      <c r="AB326" s="112"/>
      <c r="AC326" s="39"/>
      <c r="AD326" s="626"/>
      <c r="AE326" s="627">
        <f t="shared" si="198"/>
        <v>0</v>
      </c>
      <c r="AF326" s="636"/>
      <c r="AG326" s="857"/>
      <c r="AH326" s="627"/>
      <c r="AI326" s="626">
        <f t="shared" si="199"/>
        <v>0</v>
      </c>
      <c r="AJ326" s="423">
        <f t="shared" si="173"/>
        <v>317</v>
      </c>
    </row>
    <row r="327" spans="1:36">
      <c r="A327" s="423">
        <f t="shared" si="170"/>
        <v>318</v>
      </c>
      <c r="B327" s="145"/>
      <c r="C327" s="145"/>
      <c r="D327" s="637" t="s">
        <v>562</v>
      </c>
      <c r="E327" s="627"/>
      <c r="F327" s="112"/>
      <c r="G327" s="39"/>
      <c r="H327" s="626"/>
      <c r="I327" s="627">
        <f t="shared" si="200"/>
        <v>0</v>
      </c>
      <c r="J327" s="627"/>
      <c r="K327" s="627"/>
      <c r="L327" s="237">
        <f t="shared" si="201"/>
        <v>0</v>
      </c>
      <c r="M327" s="112"/>
      <c r="N327" s="39"/>
      <c r="O327" s="626"/>
      <c r="P327" s="627">
        <f t="shared" si="194"/>
        <v>0</v>
      </c>
      <c r="Q327" s="627"/>
      <c r="R327" s="627">
        <v>10264389</v>
      </c>
      <c r="S327" s="237">
        <f t="shared" si="195"/>
        <v>10264389</v>
      </c>
      <c r="T327" s="112"/>
      <c r="U327" s="39"/>
      <c r="V327" s="626"/>
      <c r="W327" s="627">
        <f t="shared" si="196"/>
        <v>0</v>
      </c>
      <c r="X327" s="636"/>
      <c r="Y327" s="626"/>
      <c r="Z327" s="627">
        <v>10264389</v>
      </c>
      <c r="AA327" s="626">
        <f t="shared" si="197"/>
        <v>10264389</v>
      </c>
      <c r="AB327" s="112"/>
      <c r="AC327" s="39"/>
      <c r="AD327" s="626"/>
      <c r="AE327" s="627">
        <f t="shared" si="198"/>
        <v>0</v>
      </c>
      <c r="AF327" s="636"/>
      <c r="AG327" s="857"/>
      <c r="AH327" s="627"/>
      <c r="AI327" s="626">
        <f t="shared" si="199"/>
        <v>0</v>
      </c>
      <c r="AJ327" s="423">
        <f t="shared" si="173"/>
        <v>318</v>
      </c>
    </row>
    <row r="328" spans="1:36">
      <c r="A328" s="423">
        <f t="shared" si="170"/>
        <v>319</v>
      </c>
      <c r="B328" s="145"/>
      <c r="C328" s="145"/>
      <c r="D328" s="637" t="s">
        <v>421</v>
      </c>
      <c r="E328" s="627"/>
      <c r="F328" s="112"/>
      <c r="G328" s="39"/>
      <c r="H328" s="626"/>
      <c r="I328" s="627">
        <f t="shared" si="200"/>
        <v>0</v>
      </c>
      <c r="J328" s="627"/>
      <c r="K328" s="627"/>
      <c r="L328" s="237">
        <f t="shared" si="201"/>
        <v>0</v>
      </c>
      <c r="M328" s="112"/>
      <c r="N328" s="39"/>
      <c r="O328" s="626"/>
      <c r="P328" s="627">
        <f t="shared" si="194"/>
        <v>0</v>
      </c>
      <c r="Q328" s="627"/>
      <c r="R328" s="627">
        <v>15863308</v>
      </c>
      <c r="S328" s="237">
        <f t="shared" si="195"/>
        <v>15863308</v>
      </c>
      <c r="T328" s="112"/>
      <c r="U328" s="39"/>
      <c r="V328" s="626"/>
      <c r="W328" s="627">
        <f t="shared" si="196"/>
        <v>0</v>
      </c>
      <c r="X328" s="636"/>
      <c r="Y328" s="626"/>
      <c r="Z328" s="627">
        <v>15863308</v>
      </c>
      <c r="AA328" s="626">
        <f t="shared" si="197"/>
        <v>15863308</v>
      </c>
      <c r="AB328" s="112"/>
      <c r="AC328" s="39"/>
      <c r="AD328" s="626"/>
      <c r="AE328" s="627">
        <f t="shared" si="198"/>
        <v>0</v>
      </c>
      <c r="AF328" s="636"/>
      <c r="AG328" s="857"/>
      <c r="AH328" s="627"/>
      <c r="AI328" s="626">
        <f t="shared" si="199"/>
        <v>0</v>
      </c>
      <c r="AJ328" s="423">
        <f t="shared" si="173"/>
        <v>319</v>
      </c>
    </row>
    <row r="329" spans="1:36">
      <c r="A329" s="423">
        <f t="shared" si="170"/>
        <v>320</v>
      </c>
      <c r="B329" s="145"/>
      <c r="C329" s="145"/>
      <c r="D329" s="637"/>
      <c r="E329" s="627"/>
      <c r="F329" s="112"/>
      <c r="G329" s="39"/>
      <c r="H329" s="626"/>
      <c r="I329" s="627">
        <f t="shared" si="200"/>
        <v>0</v>
      </c>
      <c r="J329" s="627"/>
      <c r="K329" s="627"/>
      <c r="L329" s="237">
        <f t="shared" si="201"/>
        <v>0</v>
      </c>
      <c r="M329" s="112"/>
      <c r="N329" s="39"/>
      <c r="O329" s="626"/>
      <c r="P329" s="627">
        <f t="shared" si="194"/>
        <v>0</v>
      </c>
      <c r="Q329" s="627"/>
      <c r="R329" s="627"/>
      <c r="S329" s="237">
        <f t="shared" si="195"/>
        <v>0</v>
      </c>
      <c r="T329" s="112"/>
      <c r="U329" s="39"/>
      <c r="V329" s="626"/>
      <c r="W329" s="627">
        <f t="shared" si="196"/>
        <v>0</v>
      </c>
      <c r="X329" s="636"/>
      <c r="Y329" s="626"/>
      <c r="Z329" s="627"/>
      <c r="AA329" s="626">
        <f t="shared" si="197"/>
        <v>0</v>
      </c>
      <c r="AB329" s="112"/>
      <c r="AC329" s="39"/>
      <c r="AD329" s="626"/>
      <c r="AE329" s="627">
        <f t="shared" si="198"/>
        <v>0</v>
      </c>
      <c r="AF329" s="636"/>
      <c r="AG329" s="857"/>
      <c r="AH329" s="627"/>
      <c r="AI329" s="626">
        <f t="shared" si="199"/>
        <v>0</v>
      </c>
      <c r="AJ329" s="423">
        <f t="shared" si="173"/>
        <v>320</v>
      </c>
    </row>
    <row r="330" spans="1:36">
      <c r="A330" s="423">
        <f t="shared" si="170"/>
        <v>321</v>
      </c>
      <c r="B330" s="145"/>
      <c r="C330" s="145"/>
      <c r="D330" s="237" t="s">
        <v>40</v>
      </c>
      <c r="E330" s="627"/>
      <c r="F330" s="488">
        <f t="shared" ref="F330:Q330" si="202">SUBTOTAL(9,F317:F329)</f>
        <v>0</v>
      </c>
      <c r="G330" s="55">
        <f t="shared" si="202"/>
        <v>0</v>
      </c>
      <c r="H330" s="285">
        <f t="shared" si="202"/>
        <v>0</v>
      </c>
      <c r="I330" s="676">
        <f t="shared" si="202"/>
        <v>0</v>
      </c>
      <c r="J330" s="676">
        <f t="shared" si="202"/>
        <v>0</v>
      </c>
      <c r="K330" s="676">
        <f t="shared" si="202"/>
        <v>0</v>
      </c>
      <c r="L330" s="678">
        <f t="shared" si="202"/>
        <v>0</v>
      </c>
      <c r="M330" s="488">
        <f t="shared" si="202"/>
        <v>8141228</v>
      </c>
      <c r="N330" s="55">
        <f t="shared" si="202"/>
        <v>0</v>
      </c>
      <c r="O330" s="285">
        <f t="shared" si="202"/>
        <v>25000000</v>
      </c>
      <c r="P330" s="676">
        <f t="shared" si="202"/>
        <v>33141228</v>
      </c>
      <c r="Q330" s="676">
        <f t="shared" si="202"/>
        <v>6930585</v>
      </c>
      <c r="R330" s="676">
        <f>SUBTOTAL(9,R317:R328)</f>
        <v>58317670</v>
      </c>
      <c r="S330" s="678">
        <f t="shared" ref="S330:X330" si="203">SUBTOTAL(9,S317:S329)</f>
        <v>98389483</v>
      </c>
      <c r="T330" s="488">
        <f t="shared" si="203"/>
        <v>8141228</v>
      </c>
      <c r="U330" s="55">
        <f t="shared" si="203"/>
        <v>0</v>
      </c>
      <c r="V330" s="285">
        <f t="shared" si="203"/>
        <v>25000000</v>
      </c>
      <c r="W330" s="676">
        <f t="shared" si="203"/>
        <v>33141228</v>
      </c>
      <c r="X330" s="677">
        <f t="shared" si="203"/>
        <v>6930585</v>
      </c>
      <c r="Y330" s="675"/>
      <c r="Z330" s="676">
        <f t="shared" ref="Z330:AF330" si="204">SUBTOTAL(9,Z317:Z329)</f>
        <v>58317670</v>
      </c>
      <c r="AA330" s="675">
        <f t="shared" si="204"/>
        <v>98389483</v>
      </c>
      <c r="AB330" s="488">
        <f t="shared" si="204"/>
        <v>0</v>
      </c>
      <c r="AC330" s="55">
        <f t="shared" si="204"/>
        <v>0</v>
      </c>
      <c r="AD330" s="285">
        <f t="shared" si="204"/>
        <v>0</v>
      </c>
      <c r="AE330" s="676">
        <f t="shared" si="204"/>
        <v>0</v>
      </c>
      <c r="AF330" s="677">
        <f t="shared" si="204"/>
        <v>0</v>
      </c>
      <c r="AG330" s="678"/>
      <c r="AH330" s="676">
        <f>SUBTOTAL(9,AH317:AH329)</f>
        <v>0</v>
      </c>
      <c r="AI330" s="675">
        <f>SUBTOTAL(9,AI317:AI329)</f>
        <v>0</v>
      </c>
      <c r="AJ330" s="423">
        <f t="shared" si="173"/>
        <v>321</v>
      </c>
    </row>
    <row r="331" spans="1:36" ht="15.6" thickBot="1">
      <c r="A331" s="423">
        <f t="shared" si="170"/>
        <v>322</v>
      </c>
      <c r="B331" s="674"/>
      <c r="C331" s="674"/>
      <c r="D331" s="620" t="s">
        <v>99</v>
      </c>
      <c r="E331" s="623"/>
      <c r="F331" s="672">
        <f>SUBTOTAL(9,F315:F330,$E316:$E316)</f>
        <v>95282172</v>
      </c>
      <c r="G331" s="673"/>
      <c r="H331" s="668"/>
      <c r="I331" s="687">
        <f>SUBTOTAL(9,I315:I330)</f>
        <v>95282172</v>
      </c>
      <c r="J331" s="687">
        <f>SUBTOTAL(9,J315:J330)</f>
        <v>127655954</v>
      </c>
      <c r="K331" s="687">
        <f>SUBTOTAL(9,K315:K330)</f>
        <v>945642629</v>
      </c>
      <c r="L331" s="671">
        <f>SUBTOTAL(9,L315:L330)</f>
        <v>1168580755</v>
      </c>
      <c r="M331" s="672">
        <f>SUBTOTAL(9,M315:M330,$E316:$E316)</f>
        <v>103423400</v>
      </c>
      <c r="N331" s="673"/>
      <c r="O331" s="668"/>
      <c r="P331" s="687">
        <f>SUBTOTAL(9,P315:P330)</f>
        <v>128423400</v>
      </c>
      <c r="Q331" s="687">
        <f>SUBTOTAL(9,Q315:Q330)</f>
        <v>134586539</v>
      </c>
      <c r="R331" s="687">
        <f>SUBTOTAL(9,R315:R330)</f>
        <v>1003960299</v>
      </c>
      <c r="S331" s="671">
        <f>SUBTOTAL(9,S315:S330)</f>
        <v>1266970238</v>
      </c>
      <c r="T331" s="672">
        <f>SUBTOTAL(9,T315:T330,$E316:$E316)</f>
        <v>103423400</v>
      </c>
      <c r="U331" s="673"/>
      <c r="V331" s="668"/>
      <c r="W331" s="687">
        <f>SUBTOTAL(9,W315:W330)</f>
        <v>128423400</v>
      </c>
      <c r="X331" s="546">
        <f>SUBTOTAL(9,X315:X330)</f>
        <v>134586539</v>
      </c>
      <c r="Y331" s="686"/>
      <c r="Z331" s="687">
        <f>SUBTOTAL(9,Z315:Z330)</f>
        <v>1003960299</v>
      </c>
      <c r="AA331" s="686">
        <f>SUBTOTAL(9,AA315:AA330)</f>
        <v>1266970238</v>
      </c>
      <c r="AB331" s="672">
        <f>SUBTOTAL(9,AB315:AB330,$E316:$E316)</f>
        <v>95282172</v>
      </c>
      <c r="AC331" s="673"/>
      <c r="AD331" s="668"/>
      <c r="AE331" s="687">
        <f>SUBTOTAL(9,AE315:AE330)</f>
        <v>95282172</v>
      </c>
      <c r="AF331" s="546">
        <f>SUBTOTAL(9,AF315:AF330)</f>
        <v>127655954</v>
      </c>
      <c r="AG331" s="871"/>
      <c r="AH331" s="687">
        <f>SUBTOTAL(9,AH315:AH330)</f>
        <v>945642629</v>
      </c>
      <c r="AI331" s="686">
        <f>SUBTOTAL(9,AI315:AI330)</f>
        <v>1168580755</v>
      </c>
      <c r="AJ331" s="423">
        <f t="shared" si="173"/>
        <v>322</v>
      </c>
    </row>
    <row r="332" spans="1:36" ht="15.6" thickTop="1">
      <c r="A332" s="423">
        <f t="shared" si="170"/>
        <v>323</v>
      </c>
      <c r="B332" s="145"/>
      <c r="C332" s="145"/>
      <c r="D332" s="629"/>
      <c r="E332" s="627"/>
      <c r="F332" s="406"/>
      <c r="H332" s="626"/>
      <c r="I332" s="627">
        <f>SUM($E332,F332:H332)</f>
        <v>0</v>
      </c>
      <c r="J332" s="627"/>
      <c r="K332" s="627"/>
      <c r="L332" s="237">
        <f>SUM(I332:K332)</f>
        <v>0</v>
      </c>
      <c r="M332" s="406"/>
      <c r="O332" s="626"/>
      <c r="P332" s="627">
        <f t="shared" ref="P332:P341" si="205">SUM($E332,M332:O332)</f>
        <v>0</v>
      </c>
      <c r="Q332" s="627"/>
      <c r="R332" s="627"/>
      <c r="S332" s="237">
        <f>SUM(P332:R332)</f>
        <v>0</v>
      </c>
      <c r="T332" s="406"/>
      <c r="V332" s="626"/>
      <c r="W332" s="627">
        <f t="shared" ref="W332:W343" si="206">SUM($E332,T332:V332)</f>
        <v>0</v>
      </c>
      <c r="X332" s="636"/>
      <c r="Y332" s="626"/>
      <c r="Z332" s="627"/>
      <c r="AA332" s="626">
        <f t="shared" ref="AA332:AA343" si="207">SUM(W332:Z332)</f>
        <v>0</v>
      </c>
      <c r="AB332" s="406"/>
      <c r="AD332" s="626"/>
      <c r="AE332" s="627">
        <f t="shared" ref="AE332:AE343" si="208">SUM($E332,AB332:AD332)</f>
        <v>0</v>
      </c>
      <c r="AF332" s="636"/>
      <c r="AG332" s="857"/>
      <c r="AH332" s="627"/>
      <c r="AI332" s="626">
        <f t="shared" ref="AI332:AI343" si="209">SUM(AE332:AH332)</f>
        <v>0</v>
      </c>
      <c r="AJ332" s="423">
        <f t="shared" si="173"/>
        <v>323</v>
      </c>
    </row>
    <row r="333" spans="1:36">
      <c r="A333" s="423">
        <f t="shared" si="170"/>
        <v>324</v>
      </c>
      <c r="B333" s="145" t="s">
        <v>100</v>
      </c>
      <c r="C333" s="145">
        <v>15</v>
      </c>
      <c r="D333" s="237" t="s">
        <v>101</v>
      </c>
      <c r="E333" s="627">
        <v>30814507</v>
      </c>
      <c r="F333" s="133"/>
      <c r="G333" s="28"/>
      <c r="H333" s="626"/>
      <c r="I333" s="627">
        <f>SUM($E333,F333:H333)</f>
        <v>30814507</v>
      </c>
      <c r="J333" s="627">
        <v>19500000</v>
      </c>
      <c r="K333" s="627">
        <v>223062766</v>
      </c>
      <c r="L333" s="237">
        <f>SUM(I333:K333)</f>
        <v>273377273</v>
      </c>
      <c r="M333" s="133"/>
      <c r="O333" s="626"/>
      <c r="P333" s="627">
        <f t="shared" si="205"/>
        <v>30814507</v>
      </c>
      <c r="Q333" s="627">
        <v>19500000</v>
      </c>
      <c r="R333" s="627">
        <v>223062766</v>
      </c>
      <c r="S333" s="237">
        <f>SUM(P333:R333)</f>
        <v>273377273</v>
      </c>
      <c r="T333" s="133"/>
      <c r="V333" s="626"/>
      <c r="W333" s="627">
        <f t="shared" si="206"/>
        <v>30814507</v>
      </c>
      <c r="X333" s="636">
        <v>19500000</v>
      </c>
      <c r="Y333" s="626"/>
      <c r="Z333" s="627">
        <v>223062766</v>
      </c>
      <c r="AA333" s="626">
        <f t="shared" si="207"/>
        <v>273377273</v>
      </c>
      <c r="AB333" s="133"/>
      <c r="AD333" s="626"/>
      <c r="AE333" s="627">
        <f t="shared" si="208"/>
        <v>30814507</v>
      </c>
      <c r="AF333" s="636">
        <v>19500000</v>
      </c>
      <c r="AG333" s="857"/>
      <c r="AH333" s="627">
        <v>223062766</v>
      </c>
      <c r="AI333" s="626">
        <f t="shared" si="209"/>
        <v>273377273</v>
      </c>
      <c r="AJ333" s="423">
        <f t="shared" si="173"/>
        <v>324</v>
      </c>
    </row>
    <row r="334" spans="1:36">
      <c r="A334" s="423">
        <f t="shared" si="170"/>
        <v>325</v>
      </c>
      <c r="B334" s="145"/>
      <c r="C334" s="145"/>
      <c r="D334" s="240" t="s">
        <v>91</v>
      </c>
      <c r="E334" s="627"/>
      <c r="F334" s="406"/>
      <c r="H334" s="626"/>
      <c r="I334" s="627">
        <f>SUM($E334,F334:H334)</f>
        <v>0</v>
      </c>
      <c r="J334" s="627"/>
      <c r="K334" s="627"/>
      <c r="L334" s="237">
        <f>SUM(I334:K334)</f>
        <v>0</v>
      </c>
      <c r="M334" s="133"/>
      <c r="O334" s="626"/>
      <c r="P334" s="627">
        <f t="shared" si="205"/>
        <v>0</v>
      </c>
      <c r="Q334" s="627"/>
      <c r="R334" s="627"/>
      <c r="S334" s="237">
        <f>SUM(P334:R334)</f>
        <v>0</v>
      </c>
      <c r="T334" s="133"/>
      <c r="V334" s="626"/>
      <c r="W334" s="627">
        <f t="shared" si="206"/>
        <v>0</v>
      </c>
      <c r="X334" s="636"/>
      <c r="Y334" s="626"/>
      <c r="Z334" s="627"/>
      <c r="AA334" s="626">
        <f t="shared" si="207"/>
        <v>0</v>
      </c>
      <c r="AB334" s="133"/>
      <c r="AD334" s="626"/>
      <c r="AE334" s="627">
        <f t="shared" si="208"/>
        <v>0</v>
      </c>
      <c r="AF334" s="636"/>
      <c r="AG334" s="857"/>
      <c r="AH334" s="627"/>
      <c r="AI334" s="626">
        <f t="shared" si="209"/>
        <v>0</v>
      </c>
      <c r="AJ334" s="423">
        <f t="shared" si="173"/>
        <v>325</v>
      </c>
    </row>
    <row r="335" spans="1:36">
      <c r="A335" s="423">
        <f t="shared" si="170"/>
        <v>326</v>
      </c>
      <c r="B335" s="145"/>
      <c r="C335" s="145"/>
      <c r="D335" s="637" t="s">
        <v>560</v>
      </c>
      <c r="E335" s="627"/>
      <c r="F335" s="132"/>
      <c r="G335" s="129"/>
      <c r="H335" s="185"/>
      <c r="I335" s="627"/>
      <c r="J335" s="627"/>
      <c r="K335" s="627"/>
      <c r="M335" s="112"/>
      <c r="N335" s="39"/>
      <c r="O335" s="626">
        <v>6000000</v>
      </c>
      <c r="P335" s="627">
        <f t="shared" si="205"/>
        <v>6000000</v>
      </c>
      <c r="Q335" s="627"/>
      <c r="R335" s="627"/>
      <c r="S335" s="237">
        <f>SUM(P335:R335)</f>
        <v>6000000</v>
      </c>
      <c r="T335" s="112"/>
      <c r="U335" s="39"/>
      <c r="V335" s="626">
        <v>6000000</v>
      </c>
      <c r="W335" s="627">
        <f t="shared" si="206"/>
        <v>6000000</v>
      </c>
      <c r="X335" s="636"/>
      <c r="Y335" s="626"/>
      <c r="Z335" s="627"/>
      <c r="AA335" s="626">
        <f t="shared" si="207"/>
        <v>6000000</v>
      </c>
      <c r="AB335" s="112"/>
      <c r="AC335" s="39"/>
      <c r="AD335" s="626"/>
      <c r="AE335" s="627">
        <f t="shared" si="208"/>
        <v>0</v>
      </c>
      <c r="AF335" s="636"/>
      <c r="AG335" s="857"/>
      <c r="AH335" s="627"/>
      <c r="AI335" s="626">
        <f t="shared" si="209"/>
        <v>0</v>
      </c>
      <c r="AJ335" s="423">
        <f t="shared" si="173"/>
        <v>326</v>
      </c>
    </row>
    <row r="336" spans="1:36">
      <c r="A336" s="423">
        <f t="shared" si="170"/>
        <v>327</v>
      </c>
      <c r="B336" s="145"/>
      <c r="C336" s="145"/>
      <c r="D336" s="637" t="s">
        <v>557</v>
      </c>
      <c r="E336" s="627"/>
      <c r="F336" s="132"/>
      <c r="G336" s="129"/>
      <c r="H336" s="185"/>
      <c r="I336" s="627"/>
      <c r="J336" s="627"/>
      <c r="K336" s="627"/>
      <c r="M336" s="133">
        <v>3557465</v>
      </c>
      <c r="O336" s="626"/>
      <c r="P336" s="627">
        <f t="shared" si="205"/>
        <v>3557465</v>
      </c>
      <c r="Q336" s="627"/>
      <c r="R336" s="627"/>
      <c r="S336" s="237">
        <f>SUM(P336:R336)</f>
        <v>3557465</v>
      </c>
      <c r="T336" s="133">
        <v>3557465</v>
      </c>
      <c r="V336" s="626"/>
      <c r="W336" s="627">
        <f t="shared" si="206"/>
        <v>3557465</v>
      </c>
      <c r="X336" s="636"/>
      <c r="Y336" s="626"/>
      <c r="Z336" s="627"/>
      <c r="AA336" s="626">
        <f t="shared" si="207"/>
        <v>3557465</v>
      </c>
      <c r="AB336" s="133"/>
      <c r="AD336" s="626"/>
      <c r="AE336" s="627">
        <f t="shared" si="208"/>
        <v>0</v>
      </c>
      <c r="AF336" s="636"/>
      <c r="AG336" s="857"/>
      <c r="AH336" s="627"/>
      <c r="AI336" s="626">
        <f t="shared" si="209"/>
        <v>0</v>
      </c>
      <c r="AJ336" s="423">
        <f t="shared" si="173"/>
        <v>327</v>
      </c>
    </row>
    <row r="337" spans="1:36">
      <c r="A337" s="423">
        <f t="shared" si="170"/>
        <v>328</v>
      </c>
      <c r="B337" s="145"/>
      <c r="C337" s="145"/>
      <c r="D337" s="637"/>
      <c r="E337" s="627"/>
      <c r="F337" s="132"/>
      <c r="G337" s="129"/>
      <c r="H337" s="185"/>
      <c r="I337" s="627"/>
      <c r="J337" s="627"/>
      <c r="K337" s="627"/>
      <c r="M337" s="112"/>
      <c r="N337" s="39"/>
      <c r="O337" s="626"/>
      <c r="P337" s="627">
        <f t="shared" si="205"/>
        <v>0</v>
      </c>
      <c r="Q337" s="627"/>
      <c r="R337" s="627"/>
      <c r="T337" s="112"/>
      <c r="U337" s="39"/>
      <c r="V337" s="626"/>
      <c r="W337" s="627">
        <f t="shared" si="206"/>
        <v>0</v>
      </c>
      <c r="X337" s="636"/>
      <c r="Y337" s="626"/>
      <c r="Z337" s="627"/>
      <c r="AA337" s="626">
        <f t="shared" si="207"/>
        <v>0</v>
      </c>
      <c r="AB337" s="112"/>
      <c r="AC337" s="39"/>
      <c r="AD337" s="626"/>
      <c r="AE337" s="627">
        <f t="shared" si="208"/>
        <v>0</v>
      </c>
      <c r="AF337" s="636"/>
      <c r="AG337" s="857"/>
      <c r="AH337" s="627"/>
      <c r="AI337" s="626">
        <f t="shared" si="209"/>
        <v>0</v>
      </c>
      <c r="AJ337" s="423">
        <f t="shared" si="173"/>
        <v>328</v>
      </c>
    </row>
    <row r="338" spans="1:36">
      <c r="A338" s="423">
        <f t="shared" si="170"/>
        <v>329</v>
      </c>
      <c r="B338" s="145"/>
      <c r="C338" s="145"/>
      <c r="D338" s="684" t="s">
        <v>75</v>
      </c>
      <c r="E338" s="627"/>
      <c r="F338" s="112"/>
      <c r="G338" s="39"/>
      <c r="H338" s="626"/>
      <c r="I338" s="627">
        <f>SUM($E338,F338:H338)</f>
        <v>0</v>
      </c>
      <c r="J338" s="627"/>
      <c r="K338" s="627"/>
      <c r="L338" s="237">
        <f>SUM(I338:K338)</f>
        <v>0</v>
      </c>
      <c r="M338" s="112"/>
      <c r="N338" s="39"/>
      <c r="O338" s="626"/>
      <c r="P338" s="627">
        <f t="shared" si="205"/>
        <v>0</v>
      </c>
      <c r="Q338" s="627"/>
      <c r="R338" s="627"/>
      <c r="S338" s="237">
        <f t="shared" ref="S338:S343" si="210">SUM(P338:R338)</f>
        <v>0</v>
      </c>
      <c r="T338" s="112"/>
      <c r="U338" s="39"/>
      <c r="V338" s="626"/>
      <c r="W338" s="627">
        <f t="shared" si="206"/>
        <v>0</v>
      </c>
      <c r="X338" s="636"/>
      <c r="Y338" s="626"/>
      <c r="Z338" s="627"/>
      <c r="AA338" s="626">
        <f t="shared" si="207"/>
        <v>0</v>
      </c>
      <c r="AB338" s="112"/>
      <c r="AC338" s="39"/>
      <c r="AD338" s="626"/>
      <c r="AE338" s="627">
        <f t="shared" si="208"/>
        <v>0</v>
      </c>
      <c r="AF338" s="636"/>
      <c r="AG338" s="857"/>
      <c r="AH338" s="627"/>
      <c r="AI338" s="626">
        <f t="shared" si="209"/>
        <v>0</v>
      </c>
      <c r="AJ338" s="423">
        <f t="shared" si="173"/>
        <v>329</v>
      </c>
    </row>
    <row r="339" spans="1:36">
      <c r="A339" s="423">
        <f t="shared" ref="A339:A402" si="211">ROW()-9</f>
        <v>330</v>
      </c>
      <c r="B339" s="145"/>
      <c r="C339" s="145"/>
      <c r="D339" s="685"/>
      <c r="E339" s="627"/>
      <c r="F339" s="112"/>
      <c r="G339" s="39"/>
      <c r="H339" s="626"/>
      <c r="I339" s="627">
        <f>SUM($E339,F339:H339)</f>
        <v>0</v>
      </c>
      <c r="J339" s="627"/>
      <c r="K339" s="627"/>
      <c r="L339" s="237">
        <f>SUM(I339:K339)</f>
        <v>0</v>
      </c>
      <c r="M339" s="112"/>
      <c r="N339" s="39"/>
      <c r="O339" s="626"/>
      <c r="P339" s="627">
        <f t="shared" si="205"/>
        <v>0</v>
      </c>
      <c r="Q339" s="627"/>
      <c r="R339" s="627"/>
      <c r="S339" s="237">
        <f t="shared" si="210"/>
        <v>0</v>
      </c>
      <c r="T339" s="112"/>
      <c r="U339" s="39"/>
      <c r="V339" s="626"/>
      <c r="W339" s="627">
        <f t="shared" si="206"/>
        <v>0</v>
      </c>
      <c r="X339" s="636"/>
      <c r="Y339" s="626"/>
      <c r="Z339" s="627"/>
      <c r="AA339" s="626">
        <f t="shared" si="207"/>
        <v>0</v>
      </c>
      <c r="AB339" s="112"/>
      <c r="AC339" s="39"/>
      <c r="AD339" s="626"/>
      <c r="AE339" s="627">
        <f t="shared" si="208"/>
        <v>0</v>
      </c>
      <c r="AF339" s="636"/>
      <c r="AG339" s="857"/>
      <c r="AH339" s="627"/>
      <c r="AI339" s="626">
        <f t="shared" si="209"/>
        <v>0</v>
      </c>
      <c r="AJ339" s="423">
        <f t="shared" si="173"/>
        <v>330</v>
      </c>
    </row>
    <row r="340" spans="1:36">
      <c r="A340" s="423">
        <f t="shared" si="211"/>
        <v>331</v>
      </c>
      <c r="B340" s="145"/>
      <c r="C340" s="145"/>
      <c r="D340" s="685"/>
      <c r="E340" s="627"/>
      <c r="F340" s="112"/>
      <c r="G340" s="39"/>
      <c r="H340" s="626"/>
      <c r="I340" s="627">
        <f>SUM($E340,F340:H340)</f>
        <v>0</v>
      </c>
      <c r="J340" s="627"/>
      <c r="K340" s="627"/>
      <c r="L340" s="237">
        <f>SUM(I340:K340)</f>
        <v>0</v>
      </c>
      <c r="M340" s="112"/>
      <c r="N340" s="39"/>
      <c r="O340" s="626"/>
      <c r="P340" s="627">
        <f t="shared" si="205"/>
        <v>0</v>
      </c>
      <c r="Q340" s="627"/>
      <c r="R340" s="627"/>
      <c r="S340" s="237">
        <f t="shared" si="210"/>
        <v>0</v>
      </c>
      <c r="T340" s="112"/>
      <c r="U340" s="39"/>
      <c r="V340" s="626"/>
      <c r="W340" s="627">
        <f t="shared" si="206"/>
        <v>0</v>
      </c>
      <c r="X340" s="636"/>
      <c r="Y340" s="626"/>
      <c r="Z340" s="627"/>
      <c r="AA340" s="626">
        <f t="shared" si="207"/>
        <v>0</v>
      </c>
      <c r="AB340" s="112"/>
      <c r="AC340" s="39"/>
      <c r="AD340" s="626"/>
      <c r="AE340" s="627">
        <f t="shared" si="208"/>
        <v>0</v>
      </c>
      <c r="AF340" s="636"/>
      <c r="AG340" s="857"/>
      <c r="AH340" s="627"/>
      <c r="AI340" s="626">
        <f t="shared" si="209"/>
        <v>0</v>
      </c>
      <c r="AJ340" s="423">
        <f t="shared" si="173"/>
        <v>331</v>
      </c>
    </row>
    <row r="341" spans="1:36">
      <c r="A341" s="423">
        <f t="shared" si="211"/>
        <v>332</v>
      </c>
      <c r="B341" s="145"/>
      <c r="C341" s="145"/>
      <c r="D341" s="684" t="s">
        <v>63</v>
      </c>
      <c r="E341" s="627"/>
      <c r="F341" s="112"/>
      <c r="G341" s="39"/>
      <c r="H341" s="626"/>
      <c r="I341" s="627">
        <f>SUM($E341,F341:H341)</f>
        <v>0</v>
      </c>
      <c r="J341" s="627"/>
      <c r="K341" s="627"/>
      <c r="L341" s="237">
        <f>SUM(I341:K341)</f>
        <v>0</v>
      </c>
      <c r="M341" s="112"/>
      <c r="N341" s="39"/>
      <c r="O341" s="626"/>
      <c r="P341" s="627">
        <f t="shared" si="205"/>
        <v>0</v>
      </c>
      <c r="Q341" s="627"/>
      <c r="R341" s="627"/>
      <c r="S341" s="237">
        <f t="shared" si="210"/>
        <v>0</v>
      </c>
      <c r="T341" s="112"/>
      <c r="U341" s="39"/>
      <c r="V341" s="626"/>
      <c r="W341" s="627">
        <f t="shared" si="206"/>
        <v>0</v>
      </c>
      <c r="X341" s="636"/>
      <c r="Y341" s="626"/>
      <c r="Z341" s="627"/>
      <c r="AA341" s="626">
        <f t="shared" si="207"/>
        <v>0</v>
      </c>
      <c r="AB341" s="112"/>
      <c r="AC341" s="39"/>
      <c r="AD341" s="626"/>
      <c r="AE341" s="627">
        <f t="shared" si="208"/>
        <v>0</v>
      </c>
      <c r="AF341" s="636"/>
      <c r="AG341" s="857"/>
      <c r="AH341" s="627"/>
      <c r="AI341" s="626">
        <f t="shared" si="209"/>
        <v>0</v>
      </c>
      <c r="AJ341" s="423">
        <f t="shared" si="173"/>
        <v>332</v>
      </c>
    </row>
    <row r="342" spans="1:36">
      <c r="A342" s="423">
        <f t="shared" si="211"/>
        <v>333</v>
      </c>
      <c r="B342" s="145"/>
      <c r="C342" s="145"/>
      <c r="D342" s="685"/>
      <c r="E342" s="627"/>
      <c r="F342" s="112"/>
      <c r="G342" s="39"/>
      <c r="H342" s="626"/>
      <c r="I342" s="627"/>
      <c r="J342" s="627"/>
      <c r="K342" s="627"/>
      <c r="M342" s="112"/>
      <c r="N342" s="39"/>
      <c r="O342" s="626"/>
      <c r="P342" s="627"/>
      <c r="Q342" s="627"/>
      <c r="R342" s="627"/>
      <c r="S342" s="237">
        <f t="shared" si="210"/>
        <v>0</v>
      </c>
      <c r="T342" s="112"/>
      <c r="U342" s="39"/>
      <c r="V342" s="626"/>
      <c r="W342" s="627">
        <f t="shared" si="206"/>
        <v>0</v>
      </c>
      <c r="X342" s="636"/>
      <c r="Y342" s="626"/>
      <c r="Z342" s="627"/>
      <c r="AA342" s="626">
        <f t="shared" si="207"/>
        <v>0</v>
      </c>
      <c r="AB342" s="112"/>
      <c r="AC342" s="39"/>
      <c r="AD342" s="626"/>
      <c r="AE342" s="627">
        <f t="shared" si="208"/>
        <v>0</v>
      </c>
      <c r="AF342" s="636"/>
      <c r="AG342" s="857"/>
      <c r="AH342" s="627"/>
      <c r="AI342" s="626">
        <f t="shared" si="209"/>
        <v>0</v>
      </c>
      <c r="AJ342" s="423">
        <f t="shared" si="173"/>
        <v>333</v>
      </c>
    </row>
    <row r="343" spans="1:36">
      <c r="A343" s="423">
        <f t="shared" si="211"/>
        <v>334</v>
      </c>
      <c r="B343" s="145"/>
      <c r="C343" s="145"/>
      <c r="D343" s="685"/>
      <c r="E343" s="627"/>
      <c r="F343" s="112"/>
      <c r="G343" s="39"/>
      <c r="H343" s="626"/>
      <c r="I343" s="627">
        <f>SUM($E343,F343:H343)</f>
        <v>0</v>
      </c>
      <c r="J343" s="627"/>
      <c r="K343" s="627"/>
      <c r="L343" s="237">
        <f>SUM(I343:K343)</f>
        <v>0</v>
      </c>
      <c r="M343" s="112"/>
      <c r="N343" s="39"/>
      <c r="O343" s="626"/>
      <c r="P343" s="627">
        <f>SUM($E343,M343:O343)</f>
        <v>0</v>
      </c>
      <c r="Q343" s="627"/>
      <c r="R343" s="627"/>
      <c r="S343" s="237">
        <f t="shared" si="210"/>
        <v>0</v>
      </c>
      <c r="T343" s="112"/>
      <c r="U343" s="39"/>
      <c r="V343" s="626"/>
      <c r="W343" s="627">
        <f t="shared" si="206"/>
        <v>0</v>
      </c>
      <c r="X343" s="636"/>
      <c r="Y343" s="626"/>
      <c r="Z343" s="627"/>
      <c r="AA343" s="626">
        <f t="shared" si="207"/>
        <v>0</v>
      </c>
      <c r="AB343" s="112"/>
      <c r="AC343" s="39"/>
      <c r="AD343" s="626"/>
      <c r="AE343" s="627">
        <f t="shared" si="208"/>
        <v>0</v>
      </c>
      <c r="AF343" s="636"/>
      <c r="AG343" s="857"/>
      <c r="AH343" s="627"/>
      <c r="AI343" s="626">
        <f t="shared" si="209"/>
        <v>0</v>
      </c>
      <c r="AJ343" s="423">
        <f t="shared" si="173"/>
        <v>334</v>
      </c>
    </row>
    <row r="344" spans="1:36">
      <c r="A344" s="423">
        <f t="shared" si="211"/>
        <v>335</v>
      </c>
      <c r="B344" s="145"/>
      <c r="C344" s="145"/>
      <c r="D344" s="704" t="s">
        <v>40</v>
      </c>
      <c r="E344" s="627"/>
      <c r="F344" s="170">
        <f t="shared" ref="F344:X344" si="212">SUBTOTAL(9,F334:F343)</f>
        <v>0</v>
      </c>
      <c r="G344" s="40">
        <f t="shared" si="212"/>
        <v>0</v>
      </c>
      <c r="H344" s="171">
        <f t="shared" si="212"/>
        <v>0</v>
      </c>
      <c r="I344" s="676">
        <f t="shared" si="212"/>
        <v>0</v>
      </c>
      <c r="J344" s="676">
        <f t="shared" si="212"/>
        <v>0</v>
      </c>
      <c r="K344" s="676">
        <f t="shared" si="212"/>
        <v>0</v>
      </c>
      <c r="L344" s="678">
        <f t="shared" si="212"/>
        <v>0</v>
      </c>
      <c r="M344" s="170">
        <f t="shared" si="212"/>
        <v>3557465</v>
      </c>
      <c r="N344" s="40">
        <f t="shared" si="212"/>
        <v>0</v>
      </c>
      <c r="O344" s="171">
        <f t="shared" si="212"/>
        <v>6000000</v>
      </c>
      <c r="P344" s="676">
        <f t="shared" si="212"/>
        <v>9557465</v>
      </c>
      <c r="Q344" s="676">
        <f t="shared" si="212"/>
        <v>0</v>
      </c>
      <c r="R344" s="676">
        <f t="shared" si="212"/>
        <v>0</v>
      </c>
      <c r="S344" s="678">
        <f t="shared" si="212"/>
        <v>9557465</v>
      </c>
      <c r="T344" s="170">
        <f t="shared" si="212"/>
        <v>3557465</v>
      </c>
      <c r="U344" s="40">
        <f t="shared" si="212"/>
        <v>0</v>
      </c>
      <c r="V344" s="171">
        <f t="shared" si="212"/>
        <v>6000000</v>
      </c>
      <c r="W344" s="676">
        <f t="shared" si="212"/>
        <v>9557465</v>
      </c>
      <c r="X344" s="677">
        <f t="shared" si="212"/>
        <v>0</v>
      </c>
      <c r="Y344" s="675"/>
      <c r="Z344" s="676">
        <f t="shared" ref="Z344:AF344" si="213">SUBTOTAL(9,Z334:Z343)</f>
        <v>0</v>
      </c>
      <c r="AA344" s="675">
        <f t="shared" si="213"/>
        <v>9557465</v>
      </c>
      <c r="AB344" s="170">
        <f t="shared" si="213"/>
        <v>0</v>
      </c>
      <c r="AC344" s="40">
        <f t="shared" si="213"/>
        <v>0</v>
      </c>
      <c r="AD344" s="171">
        <f t="shared" si="213"/>
        <v>0</v>
      </c>
      <c r="AE344" s="676">
        <f t="shared" si="213"/>
        <v>0</v>
      </c>
      <c r="AF344" s="677">
        <f t="shared" si="213"/>
        <v>0</v>
      </c>
      <c r="AG344" s="678"/>
      <c r="AH344" s="676">
        <f>SUBTOTAL(9,AH334:AH343)</f>
        <v>0</v>
      </c>
      <c r="AI344" s="675">
        <f>SUBTOTAL(9,AI334:AI343)</f>
        <v>0</v>
      </c>
      <c r="AJ344" s="423">
        <f t="shared" si="173"/>
        <v>335</v>
      </c>
    </row>
    <row r="345" spans="1:36" ht="15.6" thickBot="1">
      <c r="A345" s="423">
        <f t="shared" si="211"/>
        <v>336</v>
      </c>
      <c r="B345" s="674"/>
      <c r="C345" s="674"/>
      <c r="D345" s="717" t="s">
        <v>102</v>
      </c>
      <c r="E345" s="623"/>
      <c r="F345" s="672">
        <f>SUBTOTAL(9,F332:F344,$E333:$E333)</f>
        <v>30814507</v>
      </c>
      <c r="G345" s="673"/>
      <c r="H345" s="668"/>
      <c r="I345" s="470">
        <f>SUBTOTAL(9,I332:I344)</f>
        <v>30814507</v>
      </c>
      <c r="J345" s="470">
        <f>SUBTOTAL(9,J332:J344)</f>
        <v>19500000</v>
      </c>
      <c r="K345" s="470">
        <f>SUBTOTAL(9,K332:K344)</f>
        <v>223062766</v>
      </c>
      <c r="L345" s="715">
        <f>SUBTOTAL(9,L332:L344)</f>
        <v>273377273</v>
      </c>
      <c r="M345" s="672">
        <f>SUBTOTAL(9,M332:M344,$E333:$E333)</f>
        <v>34371972</v>
      </c>
      <c r="N345" s="673"/>
      <c r="O345" s="668"/>
      <c r="P345" s="470">
        <f>SUBTOTAL(9,P332:P344)</f>
        <v>40371972</v>
      </c>
      <c r="Q345" s="470">
        <f>SUBTOTAL(9,Q332:Q344)</f>
        <v>19500000</v>
      </c>
      <c r="R345" s="470">
        <f>SUBTOTAL(9,R332:R344)</f>
        <v>223062766</v>
      </c>
      <c r="S345" s="715">
        <f>SUBTOTAL(9,S332:S344)</f>
        <v>282934738</v>
      </c>
      <c r="T345" s="672">
        <f>SUBTOTAL(9,T332:T344,$E333:$E333)</f>
        <v>34371972</v>
      </c>
      <c r="U345" s="673"/>
      <c r="V345" s="668"/>
      <c r="W345" s="470">
        <f>SUBTOTAL(9,W332:W344)</f>
        <v>40371972</v>
      </c>
      <c r="X345" s="510">
        <f>SUBTOTAL(9,X332:X344)</f>
        <v>19500000</v>
      </c>
      <c r="Y345" s="714"/>
      <c r="Z345" s="470">
        <f>SUBTOTAL(9,Z332:Z344)</f>
        <v>223062766</v>
      </c>
      <c r="AA345" s="714">
        <f>SUBTOTAL(9,AA332:AA344)</f>
        <v>282934738</v>
      </c>
      <c r="AB345" s="672">
        <f>SUBTOTAL(9,AB332:AB344,$E333:$E333)</f>
        <v>30814507</v>
      </c>
      <c r="AC345" s="673"/>
      <c r="AD345" s="668"/>
      <c r="AE345" s="470">
        <f>SUBTOTAL(9,AE332:AE344)</f>
        <v>30814507</v>
      </c>
      <c r="AF345" s="510">
        <f>SUBTOTAL(9,AF332:AF344)</f>
        <v>19500000</v>
      </c>
      <c r="AG345" s="868"/>
      <c r="AH345" s="470">
        <f>SUBTOTAL(9,AH332:AH344)</f>
        <v>223062766</v>
      </c>
      <c r="AI345" s="714">
        <f>SUBTOTAL(9,AI332:AI344)</f>
        <v>273377273</v>
      </c>
      <c r="AJ345" s="423">
        <f t="shared" si="173"/>
        <v>336</v>
      </c>
    </row>
    <row r="346" spans="1:36" ht="15.6" thickTop="1">
      <c r="A346" s="423">
        <f t="shared" si="211"/>
        <v>337</v>
      </c>
      <c r="B346" s="145"/>
      <c r="C346" s="145"/>
      <c r="D346" s="718"/>
      <c r="E346" s="627"/>
      <c r="F346" s="406"/>
      <c r="H346" s="626"/>
      <c r="I346" s="627">
        <f>SUM($E346,F346:H346)</f>
        <v>0</v>
      </c>
      <c r="J346" s="627"/>
      <c r="K346" s="627"/>
      <c r="L346" s="237">
        <f>SUM(I346:K346)</f>
        <v>0</v>
      </c>
      <c r="M346" s="406"/>
      <c r="O346" s="626"/>
      <c r="P346" s="627">
        <f t="shared" ref="P346:P355" si="214">SUM($E346,M346:O346)</f>
        <v>0</v>
      </c>
      <c r="Q346" s="627"/>
      <c r="R346" s="627"/>
      <c r="S346" s="237">
        <f t="shared" ref="S346:S357" si="215">SUM(P346:R346)</f>
        <v>0</v>
      </c>
      <c r="T346" s="406"/>
      <c r="V346" s="626"/>
      <c r="W346" s="627">
        <f t="shared" ref="W346:W357" si="216">SUM($E346,T346:V346)</f>
        <v>0</v>
      </c>
      <c r="X346" s="636"/>
      <c r="Y346" s="626"/>
      <c r="Z346" s="627"/>
      <c r="AA346" s="626">
        <f t="shared" ref="AA346:AA357" si="217">SUM(W346:Z346)</f>
        <v>0</v>
      </c>
      <c r="AB346" s="406"/>
      <c r="AD346" s="626"/>
      <c r="AE346" s="627">
        <f t="shared" ref="AE346:AE357" si="218">SUM($E346,AB346:AD346)</f>
        <v>0</v>
      </c>
      <c r="AF346" s="636"/>
      <c r="AG346" s="857"/>
      <c r="AH346" s="627"/>
      <c r="AI346" s="626">
        <f t="shared" ref="AI346:AI357" si="219">SUM(AE346:AH346)</f>
        <v>0</v>
      </c>
      <c r="AJ346" s="423">
        <f t="shared" si="173"/>
        <v>337</v>
      </c>
    </row>
    <row r="347" spans="1:36">
      <c r="A347" s="423">
        <f t="shared" si="211"/>
        <v>338</v>
      </c>
      <c r="B347" s="145" t="s">
        <v>103</v>
      </c>
      <c r="C347" s="145">
        <v>16</v>
      </c>
      <c r="D347" s="237" t="s">
        <v>104</v>
      </c>
      <c r="E347" s="627">
        <v>16482897</v>
      </c>
      <c r="F347" s="133"/>
      <c r="G347" s="28"/>
      <c r="H347" s="626"/>
      <c r="I347" s="627">
        <f>SUM($E347,F347:H347)</f>
        <v>16482897</v>
      </c>
      <c r="J347" s="627">
        <v>21000000</v>
      </c>
      <c r="K347" s="627">
        <v>211457613</v>
      </c>
      <c r="L347" s="237">
        <f>SUM(I347:K347)</f>
        <v>248940510</v>
      </c>
      <c r="M347" s="133"/>
      <c r="O347" s="626"/>
      <c r="P347" s="627">
        <f t="shared" si="214"/>
        <v>16482897</v>
      </c>
      <c r="Q347" s="627">
        <v>21000000</v>
      </c>
      <c r="R347" s="627">
        <v>211457613</v>
      </c>
      <c r="S347" s="237">
        <f t="shared" si="215"/>
        <v>248940510</v>
      </c>
      <c r="T347" s="133"/>
      <c r="V347" s="626"/>
      <c r="W347" s="627">
        <f t="shared" si="216"/>
        <v>16482897</v>
      </c>
      <c r="X347" s="636">
        <v>21000000</v>
      </c>
      <c r="Y347" s="626"/>
      <c r="Z347" s="627">
        <v>211457613</v>
      </c>
      <c r="AA347" s="626">
        <f t="shared" si="217"/>
        <v>248940510</v>
      </c>
      <c r="AB347" s="133"/>
      <c r="AD347" s="626"/>
      <c r="AE347" s="627">
        <f t="shared" si="218"/>
        <v>16482897</v>
      </c>
      <c r="AF347" s="636">
        <v>21000000</v>
      </c>
      <c r="AG347" s="857"/>
      <c r="AH347" s="627">
        <v>211457613</v>
      </c>
      <c r="AI347" s="626">
        <f t="shared" si="219"/>
        <v>248940510</v>
      </c>
      <c r="AJ347" s="423">
        <f t="shared" si="173"/>
        <v>338</v>
      </c>
    </row>
    <row r="348" spans="1:36">
      <c r="A348" s="423">
        <f t="shared" si="211"/>
        <v>339</v>
      </c>
      <c r="B348" s="145"/>
      <c r="C348" s="145"/>
      <c r="D348" s="240" t="s">
        <v>91</v>
      </c>
      <c r="E348" s="627"/>
      <c r="F348" s="406"/>
      <c r="H348" s="626"/>
      <c r="I348" s="627">
        <f>SUM($E348,F348:H348)</f>
        <v>0</v>
      </c>
      <c r="J348" s="627"/>
      <c r="K348" s="627"/>
      <c r="L348" s="237">
        <f>SUM(I348:K348)</f>
        <v>0</v>
      </c>
      <c r="M348" s="133"/>
      <c r="O348" s="626"/>
      <c r="P348" s="627">
        <f t="shared" si="214"/>
        <v>0</v>
      </c>
      <c r="Q348" s="627"/>
      <c r="R348" s="627"/>
      <c r="S348" s="237">
        <f t="shared" si="215"/>
        <v>0</v>
      </c>
      <c r="T348" s="133"/>
      <c r="V348" s="626"/>
      <c r="W348" s="627">
        <f t="shared" si="216"/>
        <v>0</v>
      </c>
      <c r="X348" s="636"/>
      <c r="Y348" s="626"/>
      <c r="Z348" s="627"/>
      <c r="AA348" s="626">
        <f t="shared" si="217"/>
        <v>0</v>
      </c>
      <c r="AB348" s="133"/>
      <c r="AD348" s="626"/>
      <c r="AE348" s="627">
        <f t="shared" si="218"/>
        <v>0</v>
      </c>
      <c r="AF348" s="636"/>
      <c r="AG348" s="857"/>
      <c r="AH348" s="627"/>
      <c r="AI348" s="626">
        <f t="shared" si="219"/>
        <v>0</v>
      </c>
      <c r="AJ348" s="423">
        <f t="shared" si="173"/>
        <v>339</v>
      </c>
    </row>
    <row r="349" spans="1:36">
      <c r="A349" s="423">
        <f t="shared" si="211"/>
        <v>340</v>
      </c>
      <c r="B349" s="145"/>
      <c r="C349" s="145"/>
      <c r="D349" s="637" t="s">
        <v>560</v>
      </c>
      <c r="E349" s="627"/>
      <c r="F349" s="160"/>
      <c r="G349" s="98"/>
      <c r="H349" s="185"/>
      <c r="I349" s="627"/>
      <c r="J349" s="627"/>
      <c r="K349" s="627"/>
      <c r="M349" s="112"/>
      <c r="N349" s="39"/>
      <c r="O349" s="626">
        <v>6000000</v>
      </c>
      <c r="P349" s="627">
        <f t="shared" si="214"/>
        <v>6000000</v>
      </c>
      <c r="Q349" s="627"/>
      <c r="R349" s="627"/>
      <c r="S349" s="237">
        <f t="shared" si="215"/>
        <v>6000000</v>
      </c>
      <c r="T349" s="112"/>
      <c r="U349" s="39"/>
      <c r="V349" s="626">
        <v>6000000</v>
      </c>
      <c r="W349" s="627">
        <f t="shared" si="216"/>
        <v>6000000</v>
      </c>
      <c r="X349" s="636"/>
      <c r="Y349" s="626"/>
      <c r="Z349" s="627"/>
      <c r="AA349" s="626">
        <f t="shared" si="217"/>
        <v>6000000</v>
      </c>
      <c r="AB349" s="112"/>
      <c r="AC349" s="39"/>
      <c r="AD349" s="626"/>
      <c r="AE349" s="627">
        <f t="shared" si="218"/>
        <v>0</v>
      </c>
      <c r="AF349" s="636"/>
      <c r="AG349" s="857"/>
      <c r="AH349" s="627"/>
      <c r="AI349" s="626">
        <f t="shared" si="219"/>
        <v>0</v>
      </c>
      <c r="AJ349" s="423">
        <f t="shared" ref="AJ349:AJ412" si="220">A349</f>
        <v>340</v>
      </c>
    </row>
    <row r="350" spans="1:36">
      <c r="A350" s="423">
        <f t="shared" si="211"/>
        <v>341</v>
      </c>
      <c r="B350" s="145"/>
      <c r="C350" s="145"/>
      <c r="D350" s="637" t="s">
        <v>557</v>
      </c>
      <c r="E350" s="627"/>
      <c r="F350" s="132"/>
      <c r="G350" s="129"/>
      <c r="H350" s="185"/>
      <c r="I350" s="627"/>
      <c r="J350" s="627"/>
      <c r="K350" s="627"/>
      <c r="M350" s="133">
        <v>2970832</v>
      </c>
      <c r="O350" s="626"/>
      <c r="P350" s="627">
        <f t="shared" si="214"/>
        <v>2970832</v>
      </c>
      <c r="Q350" s="627"/>
      <c r="R350" s="627"/>
      <c r="S350" s="237">
        <f t="shared" si="215"/>
        <v>2970832</v>
      </c>
      <c r="T350" s="133">
        <v>2970832</v>
      </c>
      <c r="V350" s="626"/>
      <c r="W350" s="627">
        <f t="shared" si="216"/>
        <v>2970832</v>
      </c>
      <c r="X350" s="636"/>
      <c r="Y350" s="626"/>
      <c r="Z350" s="627"/>
      <c r="AA350" s="626">
        <f t="shared" si="217"/>
        <v>2970832</v>
      </c>
      <c r="AB350" s="133"/>
      <c r="AD350" s="626"/>
      <c r="AE350" s="627">
        <f t="shared" si="218"/>
        <v>0</v>
      </c>
      <c r="AF350" s="636"/>
      <c r="AG350" s="857"/>
      <c r="AH350" s="627"/>
      <c r="AI350" s="626">
        <f t="shared" si="219"/>
        <v>0</v>
      </c>
      <c r="AJ350" s="423">
        <f t="shared" si="220"/>
        <v>341</v>
      </c>
    </row>
    <row r="351" spans="1:36">
      <c r="A351" s="423">
        <f t="shared" si="211"/>
        <v>342</v>
      </c>
      <c r="B351" s="145"/>
      <c r="C351" s="145"/>
      <c r="D351" s="685"/>
      <c r="E351" s="627"/>
      <c r="F351" s="112"/>
      <c r="G351" s="39"/>
      <c r="H351" s="626"/>
      <c r="I351" s="627">
        <f>SUM($E351,F351:H351)</f>
        <v>0</v>
      </c>
      <c r="J351" s="627"/>
      <c r="K351" s="627"/>
      <c r="L351" s="237">
        <f t="shared" ref="L351:L357" si="221">SUM(I351:K351)</f>
        <v>0</v>
      </c>
      <c r="M351" s="112"/>
      <c r="N351" s="39"/>
      <c r="O351" s="626"/>
      <c r="P351" s="627">
        <f t="shared" si="214"/>
        <v>0</v>
      </c>
      <c r="Q351" s="627"/>
      <c r="R351" s="627"/>
      <c r="S351" s="237">
        <f t="shared" si="215"/>
        <v>0</v>
      </c>
      <c r="T351" s="112"/>
      <c r="U351" s="39"/>
      <c r="V351" s="626"/>
      <c r="W351" s="627">
        <f t="shared" si="216"/>
        <v>0</v>
      </c>
      <c r="X351" s="636"/>
      <c r="Y351" s="626"/>
      <c r="Z351" s="627"/>
      <c r="AA351" s="626">
        <f t="shared" si="217"/>
        <v>0</v>
      </c>
      <c r="AB351" s="112"/>
      <c r="AC351" s="39"/>
      <c r="AD351" s="626"/>
      <c r="AE351" s="627">
        <f t="shared" si="218"/>
        <v>0</v>
      </c>
      <c r="AF351" s="636"/>
      <c r="AG351" s="857"/>
      <c r="AH351" s="627"/>
      <c r="AI351" s="626">
        <f t="shared" si="219"/>
        <v>0</v>
      </c>
      <c r="AJ351" s="423">
        <f t="shared" si="220"/>
        <v>342</v>
      </c>
    </row>
    <row r="352" spans="1:36">
      <c r="A352" s="423">
        <f t="shared" si="211"/>
        <v>343</v>
      </c>
      <c r="B352" s="145"/>
      <c r="C352" s="145"/>
      <c r="D352" s="684" t="s">
        <v>75</v>
      </c>
      <c r="E352" s="627"/>
      <c r="F352" s="112"/>
      <c r="G352" s="39"/>
      <c r="H352" s="626"/>
      <c r="I352" s="627">
        <f>SUM($E352,F352:H352)</f>
        <v>0</v>
      </c>
      <c r="J352" s="627"/>
      <c r="K352" s="627"/>
      <c r="L352" s="237">
        <f t="shared" si="221"/>
        <v>0</v>
      </c>
      <c r="M352" s="112"/>
      <c r="N352" s="39"/>
      <c r="O352" s="626"/>
      <c r="P352" s="627">
        <f t="shared" si="214"/>
        <v>0</v>
      </c>
      <c r="Q352" s="627"/>
      <c r="R352" s="627"/>
      <c r="S352" s="237">
        <f t="shared" si="215"/>
        <v>0</v>
      </c>
      <c r="T352" s="112"/>
      <c r="U352" s="39"/>
      <c r="V352" s="626"/>
      <c r="W352" s="627">
        <f t="shared" si="216"/>
        <v>0</v>
      </c>
      <c r="X352" s="636"/>
      <c r="Y352" s="626"/>
      <c r="Z352" s="627"/>
      <c r="AA352" s="626">
        <f t="shared" si="217"/>
        <v>0</v>
      </c>
      <c r="AB352" s="112"/>
      <c r="AC352" s="39"/>
      <c r="AD352" s="626"/>
      <c r="AE352" s="627">
        <f t="shared" si="218"/>
        <v>0</v>
      </c>
      <c r="AF352" s="636"/>
      <c r="AG352" s="857"/>
      <c r="AH352" s="627"/>
      <c r="AI352" s="626">
        <f t="shared" si="219"/>
        <v>0</v>
      </c>
      <c r="AJ352" s="423">
        <f t="shared" si="220"/>
        <v>343</v>
      </c>
    </row>
    <row r="353" spans="1:36">
      <c r="A353" s="423">
        <f t="shared" si="211"/>
        <v>344</v>
      </c>
      <c r="B353" s="145"/>
      <c r="C353" s="145"/>
      <c r="D353" s="685"/>
      <c r="E353" s="627"/>
      <c r="F353" s="112"/>
      <c r="G353" s="39"/>
      <c r="H353" s="626"/>
      <c r="I353" s="627">
        <f>SUM($E353,F353:H353)</f>
        <v>0</v>
      </c>
      <c r="J353" s="627"/>
      <c r="K353" s="627"/>
      <c r="L353" s="237">
        <f t="shared" si="221"/>
        <v>0</v>
      </c>
      <c r="M353" s="112"/>
      <c r="N353" s="39"/>
      <c r="O353" s="626"/>
      <c r="P353" s="627">
        <f t="shared" si="214"/>
        <v>0</v>
      </c>
      <c r="Q353" s="627"/>
      <c r="R353" s="627"/>
      <c r="S353" s="237">
        <f t="shared" si="215"/>
        <v>0</v>
      </c>
      <c r="T353" s="112"/>
      <c r="U353" s="39"/>
      <c r="V353" s="626"/>
      <c r="W353" s="627">
        <f t="shared" si="216"/>
        <v>0</v>
      </c>
      <c r="X353" s="636"/>
      <c r="Y353" s="626"/>
      <c r="Z353" s="627"/>
      <c r="AA353" s="626">
        <f t="shared" si="217"/>
        <v>0</v>
      </c>
      <c r="AB353" s="112"/>
      <c r="AC353" s="39"/>
      <c r="AD353" s="626"/>
      <c r="AE353" s="627">
        <f t="shared" si="218"/>
        <v>0</v>
      </c>
      <c r="AF353" s="636"/>
      <c r="AG353" s="857"/>
      <c r="AH353" s="627"/>
      <c r="AI353" s="626">
        <f t="shared" si="219"/>
        <v>0</v>
      </c>
      <c r="AJ353" s="423">
        <f t="shared" si="220"/>
        <v>344</v>
      </c>
    </row>
    <row r="354" spans="1:36">
      <c r="A354" s="423">
        <f t="shared" si="211"/>
        <v>345</v>
      </c>
      <c r="B354" s="145"/>
      <c r="C354" s="145"/>
      <c r="D354" s="685"/>
      <c r="E354" s="627"/>
      <c r="F354" s="112"/>
      <c r="G354" s="39"/>
      <c r="H354" s="626"/>
      <c r="I354" s="627">
        <f>SUM($E354,F354:H354)</f>
        <v>0</v>
      </c>
      <c r="J354" s="627"/>
      <c r="K354" s="627"/>
      <c r="L354" s="237">
        <f t="shared" si="221"/>
        <v>0</v>
      </c>
      <c r="M354" s="112"/>
      <c r="N354" s="39"/>
      <c r="O354" s="626"/>
      <c r="P354" s="627">
        <f t="shared" si="214"/>
        <v>0</v>
      </c>
      <c r="Q354" s="627"/>
      <c r="R354" s="627"/>
      <c r="S354" s="237">
        <f t="shared" si="215"/>
        <v>0</v>
      </c>
      <c r="T354" s="112"/>
      <c r="U354" s="39"/>
      <c r="V354" s="626"/>
      <c r="W354" s="627">
        <f t="shared" si="216"/>
        <v>0</v>
      </c>
      <c r="X354" s="636"/>
      <c r="Y354" s="626"/>
      <c r="Z354" s="627"/>
      <c r="AA354" s="626">
        <f t="shared" si="217"/>
        <v>0</v>
      </c>
      <c r="AB354" s="112"/>
      <c r="AC354" s="39"/>
      <c r="AD354" s="626"/>
      <c r="AE354" s="627">
        <f t="shared" si="218"/>
        <v>0</v>
      </c>
      <c r="AF354" s="636"/>
      <c r="AG354" s="857"/>
      <c r="AH354" s="627"/>
      <c r="AI354" s="626">
        <f t="shared" si="219"/>
        <v>0</v>
      </c>
      <c r="AJ354" s="423">
        <f t="shared" si="220"/>
        <v>345</v>
      </c>
    </row>
    <row r="355" spans="1:36">
      <c r="A355" s="423">
        <f t="shared" si="211"/>
        <v>346</v>
      </c>
      <c r="B355" s="145"/>
      <c r="C355" s="145"/>
      <c r="D355" s="684" t="s">
        <v>63</v>
      </c>
      <c r="E355" s="627"/>
      <c r="F355" s="112"/>
      <c r="G355" s="39"/>
      <c r="H355" s="626"/>
      <c r="I355" s="627">
        <f>SUM($E355,F355:H355)</f>
        <v>0</v>
      </c>
      <c r="J355" s="627"/>
      <c r="K355" s="627"/>
      <c r="L355" s="237">
        <f t="shared" si="221"/>
        <v>0</v>
      </c>
      <c r="M355" s="112"/>
      <c r="N355" s="39"/>
      <c r="O355" s="626"/>
      <c r="P355" s="627">
        <f t="shared" si="214"/>
        <v>0</v>
      </c>
      <c r="Q355" s="627"/>
      <c r="R355" s="627"/>
      <c r="S355" s="237">
        <f t="shared" si="215"/>
        <v>0</v>
      </c>
      <c r="T355" s="112"/>
      <c r="U355" s="39"/>
      <c r="V355" s="626"/>
      <c r="W355" s="627">
        <f t="shared" si="216"/>
        <v>0</v>
      </c>
      <c r="X355" s="636"/>
      <c r="Y355" s="626"/>
      <c r="Z355" s="627"/>
      <c r="AA355" s="626">
        <f t="shared" si="217"/>
        <v>0</v>
      </c>
      <c r="AB355" s="112"/>
      <c r="AC355" s="39"/>
      <c r="AD355" s="626"/>
      <c r="AE355" s="627">
        <f t="shared" si="218"/>
        <v>0</v>
      </c>
      <c r="AF355" s="636"/>
      <c r="AG355" s="857"/>
      <c r="AH355" s="627"/>
      <c r="AI355" s="626">
        <f t="shared" si="219"/>
        <v>0</v>
      </c>
      <c r="AJ355" s="423">
        <f t="shared" si="220"/>
        <v>346</v>
      </c>
    </row>
    <row r="356" spans="1:36">
      <c r="A356" s="423">
        <f t="shared" si="211"/>
        <v>347</v>
      </c>
      <c r="B356" s="145"/>
      <c r="C356" s="145"/>
      <c r="D356" s="637"/>
      <c r="E356" s="627"/>
      <c r="F356" s="112"/>
      <c r="G356" s="39"/>
      <c r="H356" s="626"/>
      <c r="I356" s="627"/>
      <c r="J356" s="627"/>
      <c r="K356" s="627"/>
      <c r="L356" s="237">
        <f t="shared" si="221"/>
        <v>0</v>
      </c>
      <c r="M356" s="112"/>
      <c r="N356" s="39"/>
      <c r="O356" s="626"/>
      <c r="P356" s="627"/>
      <c r="Q356" s="627"/>
      <c r="R356" s="627"/>
      <c r="S356" s="237">
        <f t="shared" si="215"/>
        <v>0</v>
      </c>
      <c r="T356" s="112"/>
      <c r="U356" s="39"/>
      <c r="V356" s="626"/>
      <c r="W356" s="627">
        <f t="shared" si="216"/>
        <v>0</v>
      </c>
      <c r="X356" s="636"/>
      <c r="Y356" s="626"/>
      <c r="Z356" s="627"/>
      <c r="AA356" s="626">
        <f t="shared" si="217"/>
        <v>0</v>
      </c>
      <c r="AB356" s="112"/>
      <c r="AC356" s="39"/>
      <c r="AD356" s="626"/>
      <c r="AE356" s="627">
        <f t="shared" si="218"/>
        <v>0</v>
      </c>
      <c r="AF356" s="636"/>
      <c r="AG356" s="857"/>
      <c r="AH356" s="627"/>
      <c r="AI356" s="626">
        <f t="shared" si="219"/>
        <v>0</v>
      </c>
      <c r="AJ356" s="423">
        <f t="shared" si="220"/>
        <v>347</v>
      </c>
    </row>
    <row r="357" spans="1:36">
      <c r="A357" s="423">
        <f t="shared" si="211"/>
        <v>348</v>
      </c>
      <c r="B357" s="145"/>
      <c r="C357" s="145"/>
      <c r="D357" s="685"/>
      <c r="E357" s="627"/>
      <c r="F357" s="112"/>
      <c r="G357" s="39"/>
      <c r="H357" s="626"/>
      <c r="I357" s="627">
        <f>SUM($E357,F357:H357)</f>
        <v>0</v>
      </c>
      <c r="J357" s="627"/>
      <c r="K357" s="627"/>
      <c r="L357" s="237">
        <f t="shared" si="221"/>
        <v>0</v>
      </c>
      <c r="M357" s="112"/>
      <c r="N357" s="39"/>
      <c r="O357" s="626"/>
      <c r="P357" s="627">
        <f>SUM($E357,M357:O357)</f>
        <v>0</v>
      </c>
      <c r="Q357" s="627"/>
      <c r="R357" s="627"/>
      <c r="S357" s="237">
        <f t="shared" si="215"/>
        <v>0</v>
      </c>
      <c r="T357" s="112"/>
      <c r="U357" s="39"/>
      <c r="V357" s="626"/>
      <c r="W357" s="627">
        <f t="shared" si="216"/>
        <v>0</v>
      </c>
      <c r="X357" s="636"/>
      <c r="Y357" s="626"/>
      <c r="Z357" s="627"/>
      <c r="AA357" s="626">
        <f t="shared" si="217"/>
        <v>0</v>
      </c>
      <c r="AB357" s="112"/>
      <c r="AC357" s="39"/>
      <c r="AD357" s="626"/>
      <c r="AE357" s="627">
        <f t="shared" si="218"/>
        <v>0</v>
      </c>
      <c r="AF357" s="636"/>
      <c r="AG357" s="857"/>
      <c r="AH357" s="627"/>
      <c r="AI357" s="626">
        <f t="shared" si="219"/>
        <v>0</v>
      </c>
      <c r="AJ357" s="423">
        <f t="shared" si="220"/>
        <v>348</v>
      </c>
    </row>
    <row r="358" spans="1:36">
      <c r="A358" s="423">
        <f t="shared" si="211"/>
        <v>349</v>
      </c>
      <c r="B358" s="145"/>
      <c r="C358" s="145"/>
      <c r="D358" s="704" t="s">
        <v>40</v>
      </c>
      <c r="E358" s="627"/>
      <c r="F358" s="170">
        <f t="shared" ref="F358:X358" si="222">SUBTOTAL(9,F348:F357)</f>
        <v>0</v>
      </c>
      <c r="G358" s="40">
        <f t="shared" si="222"/>
        <v>0</v>
      </c>
      <c r="H358" s="171">
        <f t="shared" si="222"/>
        <v>0</v>
      </c>
      <c r="I358" s="676">
        <f t="shared" si="222"/>
        <v>0</v>
      </c>
      <c r="J358" s="676">
        <f t="shared" si="222"/>
        <v>0</v>
      </c>
      <c r="K358" s="676">
        <f t="shared" si="222"/>
        <v>0</v>
      </c>
      <c r="L358" s="678">
        <f t="shared" si="222"/>
        <v>0</v>
      </c>
      <c r="M358" s="170">
        <f t="shared" si="222"/>
        <v>2970832</v>
      </c>
      <c r="N358" s="40">
        <f t="shared" si="222"/>
        <v>0</v>
      </c>
      <c r="O358" s="171">
        <f t="shared" si="222"/>
        <v>6000000</v>
      </c>
      <c r="P358" s="676">
        <f t="shared" si="222"/>
        <v>8970832</v>
      </c>
      <c r="Q358" s="676">
        <f t="shared" si="222"/>
        <v>0</v>
      </c>
      <c r="R358" s="676">
        <f t="shared" si="222"/>
        <v>0</v>
      </c>
      <c r="S358" s="678">
        <f t="shared" si="222"/>
        <v>8970832</v>
      </c>
      <c r="T358" s="170">
        <f t="shared" si="222"/>
        <v>2970832</v>
      </c>
      <c r="U358" s="40">
        <f t="shared" si="222"/>
        <v>0</v>
      </c>
      <c r="V358" s="171">
        <f t="shared" si="222"/>
        <v>6000000</v>
      </c>
      <c r="W358" s="676">
        <f t="shared" si="222"/>
        <v>8970832</v>
      </c>
      <c r="X358" s="677">
        <f t="shared" si="222"/>
        <v>0</v>
      </c>
      <c r="Y358" s="675"/>
      <c r="Z358" s="676">
        <f t="shared" ref="Z358:AF358" si="223">SUBTOTAL(9,Z348:Z357)</f>
        <v>0</v>
      </c>
      <c r="AA358" s="675">
        <f t="shared" si="223"/>
        <v>8970832</v>
      </c>
      <c r="AB358" s="170">
        <f t="shared" si="223"/>
        <v>0</v>
      </c>
      <c r="AC358" s="40">
        <f t="shared" si="223"/>
        <v>0</v>
      </c>
      <c r="AD358" s="171">
        <f t="shared" si="223"/>
        <v>0</v>
      </c>
      <c r="AE358" s="676">
        <f t="shared" si="223"/>
        <v>0</v>
      </c>
      <c r="AF358" s="677">
        <f t="shared" si="223"/>
        <v>0</v>
      </c>
      <c r="AG358" s="678"/>
      <c r="AH358" s="676">
        <f>SUBTOTAL(9,AH348:AH357)</f>
        <v>0</v>
      </c>
      <c r="AI358" s="675">
        <f>SUBTOTAL(9,AI348:AI357)</f>
        <v>0</v>
      </c>
      <c r="AJ358" s="423">
        <f t="shared" si="220"/>
        <v>349</v>
      </c>
    </row>
    <row r="359" spans="1:36" ht="15.6" thickBot="1">
      <c r="A359" s="423">
        <f t="shared" si="211"/>
        <v>350</v>
      </c>
      <c r="B359" s="674"/>
      <c r="C359" s="674"/>
      <c r="D359" s="717" t="s">
        <v>105</v>
      </c>
      <c r="E359" s="623"/>
      <c r="F359" s="672">
        <f>SUBTOTAL(9,F346:F358,$E347:$E347)</f>
        <v>16482897</v>
      </c>
      <c r="G359" s="673"/>
      <c r="H359" s="668"/>
      <c r="I359" s="470">
        <f>SUBTOTAL(9,I346:I358)</f>
        <v>16482897</v>
      </c>
      <c r="J359" s="470">
        <f>SUBTOTAL(9,J346:J358)</f>
        <v>21000000</v>
      </c>
      <c r="K359" s="470">
        <f>SUBTOTAL(9,K346:K358)</f>
        <v>211457613</v>
      </c>
      <c r="L359" s="715">
        <f>SUBTOTAL(9,L346:L358)</f>
        <v>248940510</v>
      </c>
      <c r="M359" s="672">
        <f>SUBTOTAL(9,M346:M358,$E347:$E347)</f>
        <v>19453729</v>
      </c>
      <c r="N359" s="673"/>
      <c r="O359" s="668"/>
      <c r="P359" s="470">
        <f>SUBTOTAL(9,P346:P358)</f>
        <v>25453729</v>
      </c>
      <c r="Q359" s="470">
        <f>SUBTOTAL(9,Q346:Q358)</f>
        <v>21000000</v>
      </c>
      <c r="R359" s="470">
        <f>SUBTOTAL(9,R346:R358)</f>
        <v>211457613</v>
      </c>
      <c r="S359" s="715">
        <f>SUBTOTAL(9,S346:S358)</f>
        <v>257911342</v>
      </c>
      <c r="T359" s="672">
        <f>SUBTOTAL(9,T346:T358,$E347:$E347)</f>
        <v>19453729</v>
      </c>
      <c r="U359" s="673"/>
      <c r="V359" s="668"/>
      <c r="W359" s="470">
        <f>SUBTOTAL(9,W346:W358)</f>
        <v>25453729</v>
      </c>
      <c r="X359" s="510">
        <f>SUBTOTAL(9,X346:X358)</f>
        <v>21000000</v>
      </c>
      <c r="Y359" s="714"/>
      <c r="Z359" s="470">
        <f>SUBTOTAL(9,Z346:Z358)</f>
        <v>211457613</v>
      </c>
      <c r="AA359" s="714">
        <f>SUBTOTAL(9,AA346:AA358)</f>
        <v>257911342</v>
      </c>
      <c r="AB359" s="672">
        <f>SUBTOTAL(9,AB346:AB358,$E347:$E347)</f>
        <v>16482897</v>
      </c>
      <c r="AC359" s="673"/>
      <c r="AD359" s="668"/>
      <c r="AE359" s="470">
        <f>SUBTOTAL(9,AE346:AE358)</f>
        <v>16482897</v>
      </c>
      <c r="AF359" s="510">
        <f>SUBTOTAL(9,AF346:AF358)</f>
        <v>21000000</v>
      </c>
      <c r="AG359" s="868"/>
      <c r="AH359" s="470">
        <f>SUBTOTAL(9,AH346:AH358)</f>
        <v>211457613</v>
      </c>
      <c r="AI359" s="714">
        <f>SUBTOTAL(9,AI346:AI358)</f>
        <v>248940510</v>
      </c>
      <c r="AJ359" s="423">
        <f t="shared" si="220"/>
        <v>350</v>
      </c>
    </row>
    <row r="360" spans="1:36" ht="15.6" thickTop="1">
      <c r="A360" s="423">
        <f t="shared" si="211"/>
        <v>351</v>
      </c>
      <c r="B360" s="145"/>
      <c r="C360" s="145"/>
      <c r="D360" s="718"/>
      <c r="E360" s="627"/>
      <c r="F360" s="406"/>
      <c r="H360" s="626"/>
      <c r="I360" s="627">
        <f>SUM($E360,F360:H360)</f>
        <v>0</v>
      </c>
      <c r="J360" s="627"/>
      <c r="K360" s="627"/>
      <c r="L360" s="237">
        <f>SUM(I360:K360)</f>
        <v>0</v>
      </c>
      <c r="M360" s="406"/>
      <c r="O360" s="626"/>
      <c r="P360" s="627">
        <f t="shared" ref="P360:P373" si="224">SUM($E360,M360:O360)</f>
        <v>0</v>
      </c>
      <c r="Q360" s="627"/>
      <c r="R360" s="627"/>
      <c r="S360" s="237">
        <f t="shared" ref="S360:S373" si="225">SUM(P360:R360)</f>
        <v>0</v>
      </c>
      <c r="T360" s="406"/>
      <c r="V360" s="626"/>
      <c r="W360" s="627">
        <f t="shared" ref="W360:W373" si="226">SUM($E360,T360:V360)</f>
        <v>0</v>
      </c>
      <c r="X360" s="636"/>
      <c r="Y360" s="626"/>
      <c r="Z360" s="627"/>
      <c r="AA360" s="626">
        <f t="shared" ref="AA360:AA373" si="227">SUM(W360:Z360)</f>
        <v>0</v>
      </c>
      <c r="AB360" s="406"/>
      <c r="AD360" s="626"/>
      <c r="AE360" s="627">
        <f t="shared" ref="AE360:AE373" si="228">SUM($E360,AB360:AD360)</f>
        <v>0</v>
      </c>
      <c r="AF360" s="636"/>
      <c r="AG360" s="857"/>
      <c r="AH360" s="627"/>
      <c r="AI360" s="626">
        <f t="shared" ref="AI360:AI373" si="229">SUM(AE360:AH360)</f>
        <v>0</v>
      </c>
      <c r="AJ360" s="423">
        <f t="shared" si="220"/>
        <v>351</v>
      </c>
    </row>
    <row r="361" spans="1:36">
      <c r="A361" s="423">
        <f t="shared" si="211"/>
        <v>352</v>
      </c>
      <c r="B361" s="145" t="s">
        <v>106</v>
      </c>
      <c r="C361" s="145">
        <v>17</v>
      </c>
      <c r="D361" s="237" t="s">
        <v>107</v>
      </c>
      <c r="E361" s="627">
        <v>18521662</v>
      </c>
      <c r="F361" s="133"/>
      <c r="G361" s="28"/>
      <c r="H361" s="626"/>
      <c r="I361" s="627">
        <f>SUM($E361,F361:H361)</f>
        <v>18521662</v>
      </c>
      <c r="J361" s="627">
        <v>12988495</v>
      </c>
      <c r="K361" s="627">
        <v>52668968</v>
      </c>
      <c r="L361" s="237">
        <f>SUM(I361:K361)</f>
        <v>84179125</v>
      </c>
      <c r="M361" s="133"/>
      <c r="O361" s="626"/>
      <c r="P361" s="627">
        <f t="shared" si="224"/>
        <v>18521662</v>
      </c>
      <c r="Q361" s="627">
        <v>12988495</v>
      </c>
      <c r="R361" s="627">
        <v>52668968</v>
      </c>
      <c r="S361" s="237">
        <f t="shared" si="225"/>
        <v>84179125</v>
      </c>
      <c r="T361" s="133"/>
      <c r="V361" s="626"/>
      <c r="W361" s="627">
        <f t="shared" si="226"/>
        <v>18521662</v>
      </c>
      <c r="X361" s="636">
        <v>12988495</v>
      </c>
      <c r="Y361" s="626"/>
      <c r="Z361" s="627">
        <v>52668968</v>
      </c>
      <c r="AA361" s="626">
        <f t="shared" si="227"/>
        <v>84179125</v>
      </c>
      <c r="AB361" s="133"/>
      <c r="AD361" s="626"/>
      <c r="AE361" s="627">
        <f t="shared" si="228"/>
        <v>18521662</v>
      </c>
      <c r="AF361" s="636">
        <v>12988495</v>
      </c>
      <c r="AG361" s="857"/>
      <c r="AH361" s="627">
        <v>52668968</v>
      </c>
      <c r="AI361" s="626">
        <f t="shared" si="229"/>
        <v>84179125</v>
      </c>
      <c r="AJ361" s="423">
        <f t="shared" si="220"/>
        <v>352</v>
      </c>
    </row>
    <row r="362" spans="1:36">
      <c r="A362" s="423">
        <f t="shared" si="211"/>
        <v>353</v>
      </c>
      <c r="B362" s="145"/>
      <c r="C362" s="145"/>
      <c r="D362" s="240" t="s">
        <v>91</v>
      </c>
      <c r="E362" s="627"/>
      <c r="F362" s="406"/>
      <c r="H362" s="626"/>
      <c r="I362" s="627">
        <f>SUM($E362,F362:H362)</f>
        <v>0</v>
      </c>
      <c r="J362" s="627"/>
      <c r="K362" s="627"/>
      <c r="L362" s="237">
        <f>SUM(I362:K362)</f>
        <v>0</v>
      </c>
      <c r="M362" s="133"/>
      <c r="O362" s="626"/>
      <c r="P362" s="627">
        <f t="shared" si="224"/>
        <v>0</v>
      </c>
      <c r="Q362" s="627"/>
      <c r="R362" s="627"/>
      <c r="S362" s="237">
        <f t="shared" si="225"/>
        <v>0</v>
      </c>
      <c r="T362" s="133"/>
      <c r="V362" s="626"/>
      <c r="W362" s="627">
        <f t="shared" si="226"/>
        <v>0</v>
      </c>
      <c r="X362" s="636"/>
      <c r="Y362" s="626"/>
      <c r="Z362" s="627"/>
      <c r="AA362" s="626">
        <f t="shared" si="227"/>
        <v>0</v>
      </c>
      <c r="AB362" s="133"/>
      <c r="AD362" s="626"/>
      <c r="AE362" s="627">
        <f t="shared" si="228"/>
        <v>0</v>
      </c>
      <c r="AF362" s="636"/>
      <c r="AG362" s="857"/>
      <c r="AH362" s="627"/>
      <c r="AI362" s="626">
        <f t="shared" si="229"/>
        <v>0</v>
      </c>
      <c r="AJ362" s="423">
        <f t="shared" si="220"/>
        <v>353</v>
      </c>
    </row>
    <row r="363" spans="1:36">
      <c r="A363" s="423">
        <f t="shared" si="211"/>
        <v>354</v>
      </c>
      <c r="B363" s="145"/>
      <c r="C363" s="145"/>
      <c r="D363" s="637" t="s">
        <v>560</v>
      </c>
      <c r="E363" s="627"/>
      <c r="F363" s="132"/>
      <c r="G363" s="129"/>
      <c r="H363" s="185"/>
      <c r="I363" s="627"/>
      <c r="J363" s="627"/>
      <c r="K363" s="627"/>
      <c r="M363" s="133"/>
      <c r="O363" s="626">
        <v>5000000</v>
      </c>
      <c r="P363" s="627">
        <f t="shared" si="224"/>
        <v>5000000</v>
      </c>
      <c r="Q363" s="627"/>
      <c r="R363" s="627"/>
      <c r="S363" s="237">
        <f t="shared" si="225"/>
        <v>5000000</v>
      </c>
      <c r="T363" s="133"/>
      <c r="V363" s="626">
        <v>5000000</v>
      </c>
      <c r="W363" s="627">
        <f t="shared" si="226"/>
        <v>5000000</v>
      </c>
      <c r="X363" s="636"/>
      <c r="Y363" s="626"/>
      <c r="Z363" s="627"/>
      <c r="AA363" s="626">
        <f t="shared" si="227"/>
        <v>5000000</v>
      </c>
      <c r="AB363" s="133"/>
      <c r="AD363" s="626"/>
      <c r="AE363" s="627">
        <f t="shared" si="228"/>
        <v>0</v>
      </c>
      <c r="AF363" s="636"/>
      <c r="AG363" s="857"/>
      <c r="AH363" s="627"/>
      <c r="AI363" s="626">
        <f t="shared" si="229"/>
        <v>0</v>
      </c>
      <c r="AJ363" s="423">
        <f t="shared" si="220"/>
        <v>354</v>
      </c>
    </row>
    <row r="364" spans="1:36">
      <c r="A364" s="423">
        <f t="shared" si="211"/>
        <v>355</v>
      </c>
      <c r="B364" s="145"/>
      <c r="C364" s="145"/>
      <c r="D364" s="637" t="s">
        <v>557</v>
      </c>
      <c r="E364" s="627"/>
      <c r="F364" s="132"/>
      <c r="G364" s="129"/>
      <c r="H364" s="185"/>
      <c r="I364" s="627"/>
      <c r="J364" s="627"/>
      <c r="K364" s="627"/>
      <c r="M364" s="133">
        <v>2231057</v>
      </c>
      <c r="O364" s="626"/>
      <c r="P364" s="627">
        <f t="shared" si="224"/>
        <v>2231057</v>
      </c>
      <c r="Q364" s="627"/>
      <c r="R364" s="627"/>
      <c r="S364" s="237">
        <f t="shared" si="225"/>
        <v>2231057</v>
      </c>
      <c r="T364" s="133">
        <v>2231057</v>
      </c>
      <c r="V364" s="626"/>
      <c r="W364" s="627">
        <f t="shared" si="226"/>
        <v>2231057</v>
      </c>
      <c r="X364" s="636"/>
      <c r="Y364" s="626"/>
      <c r="Z364" s="627"/>
      <c r="AA364" s="626">
        <f t="shared" si="227"/>
        <v>2231057</v>
      </c>
      <c r="AB364" s="133"/>
      <c r="AD364" s="626"/>
      <c r="AE364" s="627">
        <f t="shared" si="228"/>
        <v>0</v>
      </c>
      <c r="AF364" s="636"/>
      <c r="AG364" s="857"/>
      <c r="AH364" s="627"/>
      <c r="AI364" s="626">
        <f t="shared" si="229"/>
        <v>0</v>
      </c>
      <c r="AJ364" s="423">
        <f t="shared" si="220"/>
        <v>355</v>
      </c>
    </row>
    <row r="365" spans="1:36">
      <c r="A365" s="423">
        <f t="shared" si="211"/>
        <v>356</v>
      </c>
      <c r="B365" s="145"/>
      <c r="C365" s="145"/>
      <c r="D365" s="637" t="s">
        <v>563</v>
      </c>
      <c r="E365" s="627"/>
      <c r="F365" s="132"/>
      <c r="G365" s="129"/>
      <c r="H365" s="185"/>
      <c r="I365" s="627"/>
      <c r="J365" s="627"/>
      <c r="K365" s="627"/>
      <c r="M365" s="133"/>
      <c r="O365" s="626">
        <v>1000000</v>
      </c>
      <c r="P365" s="627">
        <f t="shared" si="224"/>
        <v>1000000</v>
      </c>
      <c r="Q365" s="627"/>
      <c r="R365" s="627"/>
      <c r="S365" s="237">
        <f t="shared" si="225"/>
        <v>1000000</v>
      </c>
      <c r="T365" s="133"/>
      <c r="V365" s="626">
        <v>1000000</v>
      </c>
      <c r="W365" s="627">
        <f t="shared" si="226"/>
        <v>1000000</v>
      </c>
      <c r="X365" s="636"/>
      <c r="Y365" s="626"/>
      <c r="Z365" s="627"/>
      <c r="AA365" s="626">
        <f t="shared" si="227"/>
        <v>1000000</v>
      </c>
      <c r="AB365" s="133"/>
      <c r="AD365" s="626"/>
      <c r="AE365" s="627">
        <f t="shared" si="228"/>
        <v>0</v>
      </c>
      <c r="AF365" s="636"/>
      <c r="AG365" s="857"/>
      <c r="AH365" s="627"/>
      <c r="AI365" s="626">
        <f t="shared" si="229"/>
        <v>0</v>
      </c>
      <c r="AJ365" s="423">
        <f t="shared" si="220"/>
        <v>356</v>
      </c>
    </row>
    <row r="366" spans="1:36">
      <c r="A366" s="423">
        <f t="shared" si="211"/>
        <v>357</v>
      </c>
      <c r="B366" s="145"/>
      <c r="C366" s="145"/>
      <c r="D366" s="629"/>
      <c r="E366" s="627"/>
      <c r="F366" s="406"/>
      <c r="H366" s="626"/>
      <c r="I366" s="627">
        <f t="shared" ref="I366:I373" si="230">SUM($E366,F366:H366)</f>
        <v>0</v>
      </c>
      <c r="J366" s="627"/>
      <c r="K366" s="627"/>
      <c r="L366" s="237">
        <f t="shared" ref="L366:L373" si="231">SUM(I366:K366)</f>
        <v>0</v>
      </c>
      <c r="M366" s="133"/>
      <c r="O366" s="626"/>
      <c r="P366" s="627">
        <f t="shared" si="224"/>
        <v>0</v>
      </c>
      <c r="Q366" s="627"/>
      <c r="R366" s="627"/>
      <c r="S366" s="237">
        <f t="shared" si="225"/>
        <v>0</v>
      </c>
      <c r="T366" s="133"/>
      <c r="V366" s="626"/>
      <c r="W366" s="627">
        <f t="shared" si="226"/>
        <v>0</v>
      </c>
      <c r="X366" s="636"/>
      <c r="Y366" s="626"/>
      <c r="Z366" s="627"/>
      <c r="AA366" s="626">
        <f t="shared" si="227"/>
        <v>0</v>
      </c>
      <c r="AB366" s="133"/>
      <c r="AD366" s="626"/>
      <c r="AE366" s="627">
        <f t="shared" si="228"/>
        <v>0</v>
      </c>
      <c r="AF366" s="636"/>
      <c r="AG366" s="857"/>
      <c r="AH366" s="627"/>
      <c r="AI366" s="626">
        <f t="shared" si="229"/>
        <v>0</v>
      </c>
      <c r="AJ366" s="423">
        <f t="shared" si="220"/>
        <v>357</v>
      </c>
    </row>
    <row r="367" spans="1:36">
      <c r="A367" s="423">
        <f t="shared" si="211"/>
        <v>358</v>
      </c>
      <c r="B367" s="145"/>
      <c r="C367" s="145"/>
      <c r="D367" s="701" t="s">
        <v>75</v>
      </c>
      <c r="E367" s="627"/>
      <c r="F367" s="112"/>
      <c r="G367" s="39"/>
      <c r="H367" s="626"/>
      <c r="I367" s="627">
        <f t="shared" si="230"/>
        <v>0</v>
      </c>
      <c r="J367" s="627"/>
      <c r="K367" s="627"/>
      <c r="L367" s="237">
        <f t="shared" si="231"/>
        <v>0</v>
      </c>
      <c r="M367" s="112"/>
      <c r="N367" s="39"/>
      <c r="O367" s="626"/>
      <c r="P367" s="627">
        <f t="shared" si="224"/>
        <v>0</v>
      </c>
      <c r="Q367" s="627"/>
      <c r="R367" s="627"/>
      <c r="S367" s="237">
        <f t="shared" si="225"/>
        <v>0</v>
      </c>
      <c r="T367" s="112"/>
      <c r="U367" s="39"/>
      <c r="V367" s="626"/>
      <c r="W367" s="627">
        <f t="shared" si="226"/>
        <v>0</v>
      </c>
      <c r="X367" s="636"/>
      <c r="Y367" s="626"/>
      <c r="Z367" s="627"/>
      <c r="AA367" s="626">
        <f t="shared" si="227"/>
        <v>0</v>
      </c>
      <c r="AB367" s="112"/>
      <c r="AC367" s="39"/>
      <c r="AD367" s="626"/>
      <c r="AE367" s="627">
        <f t="shared" si="228"/>
        <v>0</v>
      </c>
      <c r="AF367" s="636"/>
      <c r="AG367" s="857"/>
      <c r="AH367" s="627"/>
      <c r="AI367" s="626">
        <f t="shared" si="229"/>
        <v>0</v>
      </c>
      <c r="AJ367" s="423">
        <f t="shared" si="220"/>
        <v>358</v>
      </c>
    </row>
    <row r="368" spans="1:36">
      <c r="A368" s="423">
        <f t="shared" si="211"/>
        <v>359</v>
      </c>
      <c r="B368" s="145"/>
      <c r="C368" s="145"/>
      <c r="D368" s="637"/>
      <c r="E368" s="627"/>
      <c r="F368" s="112"/>
      <c r="G368" s="39"/>
      <c r="H368" s="626"/>
      <c r="I368" s="627">
        <f t="shared" si="230"/>
        <v>0</v>
      </c>
      <c r="J368" s="627"/>
      <c r="K368" s="627"/>
      <c r="L368" s="237">
        <f t="shared" si="231"/>
        <v>0</v>
      </c>
      <c r="M368" s="112"/>
      <c r="N368" s="39"/>
      <c r="O368" s="626"/>
      <c r="P368" s="627">
        <f t="shared" si="224"/>
        <v>0</v>
      </c>
      <c r="Q368" s="627"/>
      <c r="R368" s="627"/>
      <c r="S368" s="237">
        <f t="shared" si="225"/>
        <v>0</v>
      </c>
      <c r="T368" s="112"/>
      <c r="U368" s="39"/>
      <c r="V368" s="626"/>
      <c r="W368" s="627">
        <f t="shared" si="226"/>
        <v>0</v>
      </c>
      <c r="X368" s="636"/>
      <c r="Y368" s="626"/>
      <c r="Z368" s="627"/>
      <c r="AA368" s="626">
        <f t="shared" si="227"/>
        <v>0</v>
      </c>
      <c r="AB368" s="112"/>
      <c r="AC368" s="39"/>
      <c r="AD368" s="626"/>
      <c r="AE368" s="627">
        <f t="shared" si="228"/>
        <v>0</v>
      </c>
      <c r="AF368" s="636"/>
      <c r="AG368" s="857"/>
      <c r="AH368" s="627"/>
      <c r="AI368" s="626">
        <f t="shared" si="229"/>
        <v>0</v>
      </c>
      <c r="AJ368" s="423">
        <f t="shared" si="220"/>
        <v>359</v>
      </c>
    </row>
    <row r="369" spans="1:36">
      <c r="A369" s="423">
        <f t="shared" si="211"/>
        <v>360</v>
      </c>
      <c r="B369" s="145"/>
      <c r="C369" s="145"/>
      <c r="D369" s="685"/>
      <c r="E369" s="627"/>
      <c r="F369" s="112"/>
      <c r="G369" s="39"/>
      <c r="H369" s="626"/>
      <c r="I369" s="627">
        <f t="shared" si="230"/>
        <v>0</v>
      </c>
      <c r="J369" s="627"/>
      <c r="K369" s="627"/>
      <c r="L369" s="237">
        <f t="shared" si="231"/>
        <v>0</v>
      </c>
      <c r="M369" s="112"/>
      <c r="N369" s="39"/>
      <c r="O369" s="626"/>
      <c r="P369" s="627">
        <f t="shared" si="224"/>
        <v>0</v>
      </c>
      <c r="Q369" s="627"/>
      <c r="R369" s="627"/>
      <c r="S369" s="237">
        <f t="shared" si="225"/>
        <v>0</v>
      </c>
      <c r="T369" s="112"/>
      <c r="U369" s="39"/>
      <c r="V369" s="626"/>
      <c r="W369" s="627">
        <f t="shared" si="226"/>
        <v>0</v>
      </c>
      <c r="X369" s="636"/>
      <c r="Y369" s="626"/>
      <c r="Z369" s="627"/>
      <c r="AA369" s="626">
        <f t="shared" si="227"/>
        <v>0</v>
      </c>
      <c r="AB369" s="112"/>
      <c r="AC369" s="39"/>
      <c r="AD369" s="626"/>
      <c r="AE369" s="627">
        <f t="shared" si="228"/>
        <v>0</v>
      </c>
      <c r="AF369" s="636"/>
      <c r="AG369" s="857"/>
      <c r="AH369" s="627"/>
      <c r="AI369" s="626">
        <f t="shared" si="229"/>
        <v>0</v>
      </c>
      <c r="AJ369" s="423">
        <f t="shared" si="220"/>
        <v>360</v>
      </c>
    </row>
    <row r="370" spans="1:36">
      <c r="A370" s="423">
        <f t="shared" si="211"/>
        <v>361</v>
      </c>
      <c r="B370" s="145"/>
      <c r="C370" s="145"/>
      <c r="D370" s="684" t="s">
        <v>63</v>
      </c>
      <c r="E370" s="627"/>
      <c r="F370" s="112"/>
      <c r="G370" s="39"/>
      <c r="H370" s="626"/>
      <c r="I370" s="627">
        <f t="shared" si="230"/>
        <v>0</v>
      </c>
      <c r="J370" s="627"/>
      <c r="K370" s="627"/>
      <c r="L370" s="237">
        <f t="shared" si="231"/>
        <v>0</v>
      </c>
      <c r="M370" s="112"/>
      <c r="N370" s="39"/>
      <c r="O370" s="626"/>
      <c r="P370" s="627">
        <f t="shared" si="224"/>
        <v>0</v>
      </c>
      <c r="Q370" s="627"/>
      <c r="R370" s="627"/>
      <c r="S370" s="237">
        <f t="shared" si="225"/>
        <v>0</v>
      </c>
      <c r="T370" s="112"/>
      <c r="U370" s="39"/>
      <c r="V370" s="626"/>
      <c r="W370" s="627">
        <f t="shared" si="226"/>
        <v>0</v>
      </c>
      <c r="X370" s="636"/>
      <c r="Y370" s="626"/>
      <c r="Z370" s="627"/>
      <c r="AA370" s="626">
        <f t="shared" si="227"/>
        <v>0</v>
      </c>
      <c r="AB370" s="112"/>
      <c r="AC370" s="39"/>
      <c r="AD370" s="626"/>
      <c r="AE370" s="627">
        <f t="shared" si="228"/>
        <v>0</v>
      </c>
      <c r="AF370" s="636"/>
      <c r="AG370" s="857"/>
      <c r="AH370" s="627"/>
      <c r="AI370" s="626">
        <f t="shared" si="229"/>
        <v>0</v>
      </c>
      <c r="AJ370" s="423">
        <f t="shared" si="220"/>
        <v>361</v>
      </c>
    </row>
    <row r="371" spans="1:36">
      <c r="A371" s="423">
        <f t="shared" si="211"/>
        <v>362</v>
      </c>
      <c r="B371" s="145"/>
      <c r="C371" s="145"/>
      <c r="D371" s="637" t="s">
        <v>564</v>
      </c>
      <c r="E371" s="627"/>
      <c r="F371" s="112"/>
      <c r="G371" s="39"/>
      <c r="H371" s="626"/>
      <c r="I371" s="627">
        <f t="shared" si="230"/>
        <v>0</v>
      </c>
      <c r="J371" s="627"/>
      <c r="K371" s="627"/>
      <c r="L371" s="237">
        <f t="shared" si="231"/>
        <v>0</v>
      </c>
      <c r="M371" s="112"/>
      <c r="N371" s="39"/>
      <c r="O371" s="626"/>
      <c r="P371" s="627">
        <f t="shared" si="224"/>
        <v>0</v>
      </c>
      <c r="Q371" s="627"/>
      <c r="R371" s="627"/>
      <c r="S371" s="237">
        <f t="shared" si="225"/>
        <v>0</v>
      </c>
      <c r="T371" s="112"/>
      <c r="U371" s="39"/>
      <c r="V371" s="626"/>
      <c r="W371" s="627">
        <f t="shared" si="226"/>
        <v>0</v>
      </c>
      <c r="X371" s="636"/>
      <c r="Y371" s="626"/>
      <c r="Z371" s="627"/>
      <c r="AA371" s="626">
        <f t="shared" si="227"/>
        <v>0</v>
      </c>
      <c r="AB371" s="112"/>
      <c r="AC371" s="39"/>
      <c r="AD371" s="626"/>
      <c r="AE371" s="627">
        <f t="shared" si="228"/>
        <v>0</v>
      </c>
      <c r="AF371" s="636"/>
      <c r="AG371" s="857"/>
      <c r="AH371" s="627"/>
      <c r="AI371" s="626">
        <f t="shared" si="229"/>
        <v>0</v>
      </c>
      <c r="AJ371" s="423">
        <f t="shared" si="220"/>
        <v>362</v>
      </c>
    </row>
    <row r="372" spans="1:36">
      <c r="A372" s="423">
        <f t="shared" si="211"/>
        <v>363</v>
      </c>
      <c r="B372" s="145"/>
      <c r="C372" s="145"/>
      <c r="D372" s="637" t="s">
        <v>565</v>
      </c>
      <c r="E372" s="627"/>
      <c r="F372" s="112"/>
      <c r="G372" s="39"/>
      <c r="H372" s="626"/>
      <c r="I372" s="627">
        <f t="shared" si="230"/>
        <v>0</v>
      </c>
      <c r="J372" s="627"/>
      <c r="K372" s="627"/>
      <c r="L372" s="237">
        <f t="shared" si="231"/>
        <v>0</v>
      </c>
      <c r="M372" s="112"/>
      <c r="N372" s="39"/>
      <c r="O372" s="626"/>
      <c r="P372" s="627">
        <f t="shared" si="224"/>
        <v>0</v>
      </c>
      <c r="Q372" s="627"/>
      <c r="R372" s="627"/>
      <c r="S372" s="237">
        <f t="shared" si="225"/>
        <v>0</v>
      </c>
      <c r="T372" s="112"/>
      <c r="U372" s="39"/>
      <c r="V372" s="626"/>
      <c r="W372" s="627">
        <f t="shared" si="226"/>
        <v>0</v>
      </c>
      <c r="X372" s="636"/>
      <c r="Y372" s="626"/>
      <c r="Z372" s="627"/>
      <c r="AA372" s="626">
        <f t="shared" si="227"/>
        <v>0</v>
      </c>
      <c r="AB372" s="112"/>
      <c r="AC372" s="39"/>
      <c r="AD372" s="626"/>
      <c r="AE372" s="627">
        <f t="shared" si="228"/>
        <v>0</v>
      </c>
      <c r="AF372" s="636"/>
      <c r="AG372" s="857"/>
      <c r="AH372" s="627"/>
      <c r="AI372" s="626">
        <f t="shared" si="229"/>
        <v>0</v>
      </c>
      <c r="AJ372" s="423">
        <f t="shared" si="220"/>
        <v>363</v>
      </c>
    </row>
    <row r="373" spans="1:36">
      <c r="A373" s="423">
        <f t="shared" si="211"/>
        <v>364</v>
      </c>
      <c r="B373" s="145"/>
      <c r="C373" s="145"/>
      <c r="D373" s="685"/>
      <c r="E373" s="627"/>
      <c r="F373" s="112"/>
      <c r="G373" s="39"/>
      <c r="H373" s="626"/>
      <c r="I373" s="627">
        <f t="shared" si="230"/>
        <v>0</v>
      </c>
      <c r="J373" s="627"/>
      <c r="K373" s="627"/>
      <c r="L373" s="237">
        <f t="shared" si="231"/>
        <v>0</v>
      </c>
      <c r="M373" s="112"/>
      <c r="N373" s="39"/>
      <c r="O373" s="626"/>
      <c r="P373" s="627">
        <f t="shared" si="224"/>
        <v>0</v>
      </c>
      <c r="Q373" s="627"/>
      <c r="R373" s="627"/>
      <c r="S373" s="237">
        <f t="shared" si="225"/>
        <v>0</v>
      </c>
      <c r="T373" s="112"/>
      <c r="U373" s="39"/>
      <c r="V373" s="626"/>
      <c r="W373" s="627">
        <f t="shared" si="226"/>
        <v>0</v>
      </c>
      <c r="X373" s="636"/>
      <c r="Y373" s="626"/>
      <c r="Z373" s="627"/>
      <c r="AA373" s="626">
        <f t="shared" si="227"/>
        <v>0</v>
      </c>
      <c r="AB373" s="112"/>
      <c r="AC373" s="39"/>
      <c r="AD373" s="626"/>
      <c r="AE373" s="627">
        <f t="shared" si="228"/>
        <v>0</v>
      </c>
      <c r="AF373" s="636"/>
      <c r="AG373" s="857"/>
      <c r="AH373" s="627"/>
      <c r="AI373" s="626">
        <f t="shared" si="229"/>
        <v>0</v>
      </c>
      <c r="AJ373" s="423">
        <f t="shared" si="220"/>
        <v>364</v>
      </c>
    </row>
    <row r="374" spans="1:36">
      <c r="A374" s="423">
        <f t="shared" si="211"/>
        <v>365</v>
      </c>
      <c r="B374" s="145"/>
      <c r="C374" s="145"/>
      <c r="D374" s="704" t="s">
        <v>40</v>
      </c>
      <c r="E374" s="627"/>
      <c r="F374" s="170">
        <f t="shared" ref="F374:X374" si="232">SUBTOTAL(9,F362:F373)</f>
        <v>0</v>
      </c>
      <c r="G374" s="40">
        <f t="shared" si="232"/>
        <v>0</v>
      </c>
      <c r="H374" s="171">
        <f t="shared" si="232"/>
        <v>0</v>
      </c>
      <c r="I374" s="676">
        <f t="shared" si="232"/>
        <v>0</v>
      </c>
      <c r="J374" s="676">
        <f t="shared" si="232"/>
        <v>0</v>
      </c>
      <c r="K374" s="676">
        <f t="shared" si="232"/>
        <v>0</v>
      </c>
      <c r="L374" s="678">
        <f t="shared" si="232"/>
        <v>0</v>
      </c>
      <c r="M374" s="170">
        <f t="shared" si="232"/>
        <v>2231057</v>
      </c>
      <c r="N374" s="40">
        <f t="shared" si="232"/>
        <v>0</v>
      </c>
      <c r="O374" s="171">
        <f t="shared" si="232"/>
        <v>6000000</v>
      </c>
      <c r="P374" s="676">
        <f t="shared" si="232"/>
        <v>8231057</v>
      </c>
      <c r="Q374" s="676">
        <f t="shared" si="232"/>
        <v>0</v>
      </c>
      <c r="R374" s="676">
        <f t="shared" si="232"/>
        <v>0</v>
      </c>
      <c r="S374" s="678">
        <f t="shared" si="232"/>
        <v>8231057</v>
      </c>
      <c r="T374" s="170">
        <f t="shared" si="232"/>
        <v>2231057</v>
      </c>
      <c r="U374" s="40">
        <f t="shared" si="232"/>
        <v>0</v>
      </c>
      <c r="V374" s="171">
        <f t="shared" si="232"/>
        <v>6000000</v>
      </c>
      <c r="W374" s="676">
        <f t="shared" si="232"/>
        <v>8231057</v>
      </c>
      <c r="X374" s="677">
        <f t="shared" si="232"/>
        <v>0</v>
      </c>
      <c r="Y374" s="675"/>
      <c r="Z374" s="676">
        <f t="shared" ref="Z374:AF374" si="233">SUBTOTAL(9,Z362:Z373)</f>
        <v>0</v>
      </c>
      <c r="AA374" s="675">
        <f t="shared" si="233"/>
        <v>8231057</v>
      </c>
      <c r="AB374" s="170">
        <f t="shared" si="233"/>
        <v>0</v>
      </c>
      <c r="AC374" s="40">
        <f t="shared" si="233"/>
        <v>0</v>
      </c>
      <c r="AD374" s="171">
        <f t="shared" si="233"/>
        <v>0</v>
      </c>
      <c r="AE374" s="676">
        <f t="shared" si="233"/>
        <v>0</v>
      </c>
      <c r="AF374" s="677">
        <f t="shared" si="233"/>
        <v>0</v>
      </c>
      <c r="AG374" s="678"/>
      <c r="AH374" s="676">
        <f>SUBTOTAL(9,AH362:AH373)</f>
        <v>0</v>
      </c>
      <c r="AI374" s="675">
        <f>SUBTOTAL(9,AI362:AI373)</f>
        <v>0</v>
      </c>
      <c r="AJ374" s="423">
        <f t="shared" si="220"/>
        <v>365</v>
      </c>
    </row>
    <row r="375" spans="1:36" ht="15.6" thickBot="1">
      <c r="A375" s="423">
        <f t="shared" si="211"/>
        <v>366</v>
      </c>
      <c r="B375" s="674"/>
      <c r="C375" s="674"/>
      <c r="D375" s="717" t="s">
        <v>108</v>
      </c>
      <c r="E375" s="623"/>
      <c r="F375" s="672">
        <f>SUBTOTAL(9,F360:F374,$E361:$E361)</f>
        <v>18521662</v>
      </c>
      <c r="G375" s="673"/>
      <c r="H375" s="668"/>
      <c r="I375" s="470">
        <f>SUBTOTAL(9,I360:I374)</f>
        <v>18521662</v>
      </c>
      <c r="J375" s="470">
        <f>SUBTOTAL(9,J360:J374)</f>
        <v>12988495</v>
      </c>
      <c r="K375" s="470">
        <f>SUBTOTAL(9,K360:K374)</f>
        <v>52668968</v>
      </c>
      <c r="L375" s="715">
        <f>SUBTOTAL(9,L360:L374)</f>
        <v>84179125</v>
      </c>
      <c r="M375" s="672">
        <f>SUBTOTAL(9,M360:M374,$E361:$E361)</f>
        <v>20752719</v>
      </c>
      <c r="N375" s="673"/>
      <c r="O375" s="668"/>
      <c r="P375" s="470">
        <f>SUBTOTAL(9,P360:P374)</f>
        <v>26752719</v>
      </c>
      <c r="Q375" s="470">
        <f>SUBTOTAL(9,Q360:Q374)</f>
        <v>12988495</v>
      </c>
      <c r="R375" s="470">
        <f>SUBTOTAL(9,R360:R374)</f>
        <v>52668968</v>
      </c>
      <c r="S375" s="715">
        <f>SUBTOTAL(9,S360:S374)</f>
        <v>92410182</v>
      </c>
      <c r="T375" s="672">
        <f>SUBTOTAL(9,T360:T374,$E361:$E361)</f>
        <v>20752719</v>
      </c>
      <c r="U375" s="673"/>
      <c r="V375" s="668"/>
      <c r="W375" s="470">
        <f>SUBTOTAL(9,W360:W374)</f>
        <v>26752719</v>
      </c>
      <c r="X375" s="510">
        <f>SUBTOTAL(9,X360:X374)</f>
        <v>12988495</v>
      </c>
      <c r="Y375" s="714"/>
      <c r="Z375" s="470">
        <f>SUBTOTAL(9,Z360:Z374)</f>
        <v>52668968</v>
      </c>
      <c r="AA375" s="714">
        <f>SUBTOTAL(9,AA360:AA374)</f>
        <v>92410182</v>
      </c>
      <c r="AB375" s="672">
        <f>SUBTOTAL(9,AB360:AB374,$E361:$E361)</f>
        <v>18521662</v>
      </c>
      <c r="AC375" s="673"/>
      <c r="AD375" s="668"/>
      <c r="AE375" s="470">
        <f>SUBTOTAL(9,AE360:AE374)</f>
        <v>18521662</v>
      </c>
      <c r="AF375" s="510">
        <f>SUBTOTAL(9,AF360:AF374)</f>
        <v>12988495</v>
      </c>
      <c r="AG375" s="868"/>
      <c r="AH375" s="470">
        <f>SUBTOTAL(9,AH360:AH374)</f>
        <v>52668968</v>
      </c>
      <c r="AI375" s="714">
        <f>SUBTOTAL(9,AI360:AI374)</f>
        <v>84179125</v>
      </c>
      <c r="AJ375" s="423">
        <f t="shared" si="220"/>
        <v>366</v>
      </c>
    </row>
    <row r="376" spans="1:36" ht="15.6" thickTop="1">
      <c r="A376" s="423">
        <f t="shared" si="211"/>
        <v>367</v>
      </c>
      <c r="B376" s="145"/>
      <c r="C376" s="145"/>
      <c r="E376" s="627"/>
      <c r="F376" s="406"/>
      <c r="H376" s="626"/>
      <c r="I376" s="627">
        <f>SUM($E376,F376:H376)</f>
        <v>0</v>
      </c>
      <c r="J376" s="627"/>
      <c r="K376" s="627"/>
      <c r="L376" s="237">
        <f>SUM(I376:K376)</f>
        <v>0</v>
      </c>
      <c r="M376" s="406"/>
      <c r="O376" s="626"/>
      <c r="P376" s="627">
        <f t="shared" ref="P376:P387" si="234">SUM($E376,M376:O376)</f>
        <v>0</v>
      </c>
      <c r="Q376" s="627"/>
      <c r="R376" s="627"/>
      <c r="S376" s="237">
        <f>SUM(P376:R376)</f>
        <v>0</v>
      </c>
      <c r="T376" s="406"/>
      <c r="V376" s="626"/>
      <c r="W376" s="627">
        <f t="shared" ref="W376:W387" si="235">SUM($E376,T376:V376)</f>
        <v>0</v>
      </c>
      <c r="X376" s="636"/>
      <c r="Y376" s="626"/>
      <c r="Z376" s="627"/>
      <c r="AA376" s="626">
        <f t="shared" ref="AA376:AA387" si="236">SUM(W376:Z376)</f>
        <v>0</v>
      </c>
      <c r="AB376" s="406"/>
      <c r="AD376" s="626"/>
      <c r="AE376" s="627">
        <f t="shared" ref="AE376:AE387" si="237">SUM($E376,AB376:AD376)</f>
        <v>0</v>
      </c>
      <c r="AF376" s="636"/>
      <c r="AG376" s="857"/>
      <c r="AH376" s="627"/>
      <c r="AI376" s="626">
        <f t="shared" ref="AI376:AI387" si="238">SUM(AE376:AH376)</f>
        <v>0</v>
      </c>
      <c r="AJ376" s="423">
        <f t="shared" si="220"/>
        <v>367</v>
      </c>
    </row>
    <row r="377" spans="1:36">
      <c r="A377" s="423">
        <f t="shared" si="211"/>
        <v>368</v>
      </c>
      <c r="B377" s="145" t="s">
        <v>109</v>
      </c>
      <c r="C377" s="145">
        <v>18</v>
      </c>
      <c r="D377" s="237" t="s">
        <v>110</v>
      </c>
      <c r="E377" s="627">
        <v>9980053</v>
      </c>
      <c r="F377" s="133"/>
      <c r="G377" s="28"/>
      <c r="H377" s="626"/>
      <c r="I377" s="627">
        <f>SUM($E377,F377:H377)</f>
        <v>9980053</v>
      </c>
      <c r="J377" s="627">
        <v>7240741</v>
      </c>
      <c r="K377" s="627">
        <v>67338224</v>
      </c>
      <c r="L377" s="237">
        <f>SUM(I377:K377)</f>
        <v>84559018</v>
      </c>
      <c r="M377" s="133"/>
      <c r="O377" s="626"/>
      <c r="P377" s="627">
        <f t="shared" si="234"/>
        <v>9980053</v>
      </c>
      <c r="Q377" s="627">
        <v>7240741</v>
      </c>
      <c r="R377" s="627">
        <v>67338224</v>
      </c>
      <c r="S377" s="237">
        <f>SUM(P377:R377)</f>
        <v>84559018</v>
      </c>
      <c r="T377" s="133"/>
      <c r="V377" s="626"/>
      <c r="W377" s="627">
        <f t="shared" si="235"/>
        <v>9980053</v>
      </c>
      <c r="X377" s="636">
        <v>7240741</v>
      </c>
      <c r="Y377" s="626"/>
      <c r="Z377" s="627">
        <v>67338224</v>
      </c>
      <c r="AA377" s="626">
        <f t="shared" si="236"/>
        <v>84559018</v>
      </c>
      <c r="AB377" s="133"/>
      <c r="AD377" s="626"/>
      <c r="AE377" s="627">
        <f t="shared" si="237"/>
        <v>9980053</v>
      </c>
      <c r="AF377" s="636">
        <v>7240741</v>
      </c>
      <c r="AG377" s="857"/>
      <c r="AH377" s="627">
        <v>67338224</v>
      </c>
      <c r="AI377" s="626">
        <f t="shared" si="238"/>
        <v>84559018</v>
      </c>
      <c r="AJ377" s="423">
        <f t="shared" si="220"/>
        <v>368</v>
      </c>
    </row>
    <row r="378" spans="1:36">
      <c r="A378" s="423">
        <f t="shared" si="211"/>
        <v>369</v>
      </c>
      <c r="B378" s="145"/>
      <c r="C378" s="145"/>
      <c r="D378" s="240" t="s">
        <v>91</v>
      </c>
      <c r="E378" s="627"/>
      <c r="F378" s="406"/>
      <c r="H378" s="626"/>
      <c r="I378" s="627">
        <f>SUM($E378,F378:H378)</f>
        <v>0</v>
      </c>
      <c r="J378" s="627"/>
      <c r="K378" s="627"/>
      <c r="L378" s="237">
        <f>SUM(I378:K378)</f>
        <v>0</v>
      </c>
      <c r="M378" s="133"/>
      <c r="O378" s="626"/>
      <c r="P378" s="627">
        <f t="shared" si="234"/>
        <v>0</v>
      </c>
      <c r="Q378" s="627"/>
      <c r="R378" s="627"/>
      <c r="S378" s="237">
        <f>SUM(P378:R378)</f>
        <v>0</v>
      </c>
      <c r="T378" s="133"/>
      <c r="V378" s="626"/>
      <c r="W378" s="627">
        <f t="shared" si="235"/>
        <v>0</v>
      </c>
      <c r="X378" s="636"/>
      <c r="Y378" s="626"/>
      <c r="Z378" s="627"/>
      <c r="AA378" s="626">
        <f t="shared" si="236"/>
        <v>0</v>
      </c>
      <c r="AB378" s="133"/>
      <c r="AD378" s="626"/>
      <c r="AE378" s="627">
        <f t="shared" si="237"/>
        <v>0</v>
      </c>
      <c r="AF378" s="636"/>
      <c r="AG378" s="857"/>
      <c r="AH378" s="627"/>
      <c r="AI378" s="626">
        <f t="shared" si="238"/>
        <v>0</v>
      </c>
      <c r="AJ378" s="423">
        <f t="shared" si="220"/>
        <v>369</v>
      </c>
    </row>
    <row r="379" spans="1:36">
      <c r="A379" s="423">
        <f t="shared" si="211"/>
        <v>370</v>
      </c>
      <c r="B379" s="145"/>
      <c r="C379" s="145"/>
      <c r="D379" s="637" t="s">
        <v>560</v>
      </c>
      <c r="E379" s="627"/>
      <c r="F379" s="160"/>
      <c r="G379" s="98"/>
      <c r="H379" s="185"/>
      <c r="I379" s="627">
        <f>SUM($E379,F379:H379)</f>
        <v>0</v>
      </c>
      <c r="J379" s="627"/>
      <c r="K379" s="627"/>
      <c r="L379" s="237">
        <f>SUM(I379:K379)</f>
        <v>0</v>
      </c>
      <c r="M379" s="112"/>
      <c r="N379" s="39"/>
      <c r="O379" s="626">
        <v>6000000</v>
      </c>
      <c r="P379" s="627">
        <f t="shared" si="234"/>
        <v>6000000</v>
      </c>
      <c r="Q379" s="627"/>
      <c r="R379" s="627"/>
      <c r="S379" s="237">
        <f>SUM(P379:R379)</f>
        <v>6000000</v>
      </c>
      <c r="T379" s="112"/>
      <c r="U379" s="39"/>
      <c r="V379" s="626">
        <v>6000000</v>
      </c>
      <c r="W379" s="627">
        <f t="shared" si="235"/>
        <v>6000000</v>
      </c>
      <c r="X379" s="636"/>
      <c r="Y379" s="626"/>
      <c r="Z379" s="627"/>
      <c r="AA379" s="626">
        <f t="shared" si="236"/>
        <v>6000000</v>
      </c>
      <c r="AB379" s="112"/>
      <c r="AC379" s="39"/>
      <c r="AD379" s="626"/>
      <c r="AE379" s="627">
        <f t="shared" si="237"/>
        <v>0</v>
      </c>
      <c r="AF379" s="636"/>
      <c r="AG379" s="857"/>
      <c r="AH379" s="627"/>
      <c r="AI379" s="626">
        <f t="shared" si="238"/>
        <v>0</v>
      </c>
      <c r="AJ379" s="423">
        <f t="shared" si="220"/>
        <v>370</v>
      </c>
    </row>
    <row r="380" spans="1:36">
      <c r="A380" s="423">
        <f t="shared" si="211"/>
        <v>371</v>
      </c>
      <c r="B380" s="145"/>
      <c r="C380" s="145"/>
      <c r="D380" s="637" t="s">
        <v>557</v>
      </c>
      <c r="E380" s="627"/>
      <c r="F380" s="132"/>
      <c r="G380" s="129"/>
      <c r="H380" s="185"/>
      <c r="I380" s="627"/>
      <c r="J380" s="627"/>
      <c r="K380" s="627"/>
      <c r="M380" s="133">
        <v>1776571</v>
      </c>
      <c r="O380" s="626"/>
      <c r="P380" s="627">
        <f t="shared" si="234"/>
        <v>1776571</v>
      </c>
      <c r="Q380" s="627"/>
      <c r="R380" s="627"/>
      <c r="S380" s="237">
        <f>SUM(P380:R380)</f>
        <v>1776571</v>
      </c>
      <c r="T380" s="133">
        <v>1776571</v>
      </c>
      <c r="V380" s="626"/>
      <c r="W380" s="627">
        <f t="shared" si="235"/>
        <v>1776571</v>
      </c>
      <c r="X380" s="636"/>
      <c r="Y380" s="626"/>
      <c r="Z380" s="627"/>
      <c r="AA380" s="626">
        <f t="shared" si="236"/>
        <v>1776571</v>
      </c>
      <c r="AB380" s="133"/>
      <c r="AD380" s="626"/>
      <c r="AE380" s="627">
        <f t="shared" si="237"/>
        <v>0</v>
      </c>
      <c r="AF380" s="636"/>
      <c r="AG380" s="857"/>
      <c r="AH380" s="627"/>
      <c r="AI380" s="626">
        <f t="shared" si="238"/>
        <v>0</v>
      </c>
      <c r="AJ380" s="423">
        <f t="shared" si="220"/>
        <v>371</v>
      </c>
    </row>
    <row r="381" spans="1:36">
      <c r="A381" s="423">
        <f t="shared" si="211"/>
        <v>372</v>
      </c>
      <c r="B381" s="145"/>
      <c r="C381" s="145"/>
      <c r="D381" s="637"/>
      <c r="E381" s="627"/>
      <c r="F381" s="132"/>
      <c r="G381" s="129"/>
      <c r="H381" s="185"/>
      <c r="I381" s="627"/>
      <c r="J381" s="627"/>
      <c r="K381" s="627"/>
      <c r="M381" s="112"/>
      <c r="N381" s="39"/>
      <c r="O381" s="626"/>
      <c r="P381" s="627">
        <f t="shared" si="234"/>
        <v>0</v>
      </c>
      <c r="Q381" s="627"/>
      <c r="R381" s="627"/>
      <c r="T381" s="112"/>
      <c r="U381" s="39"/>
      <c r="V381" s="626"/>
      <c r="W381" s="627">
        <f t="shared" si="235"/>
        <v>0</v>
      </c>
      <c r="X381" s="636"/>
      <c r="Y381" s="626"/>
      <c r="Z381" s="627"/>
      <c r="AA381" s="626">
        <f t="shared" si="236"/>
        <v>0</v>
      </c>
      <c r="AB381" s="112"/>
      <c r="AC381" s="39"/>
      <c r="AD381" s="626"/>
      <c r="AE381" s="627">
        <f t="shared" si="237"/>
        <v>0</v>
      </c>
      <c r="AF381" s="636"/>
      <c r="AG381" s="857"/>
      <c r="AH381" s="627"/>
      <c r="AI381" s="626">
        <f t="shared" si="238"/>
        <v>0</v>
      </c>
      <c r="AJ381" s="423">
        <f t="shared" si="220"/>
        <v>372</v>
      </c>
    </row>
    <row r="382" spans="1:36">
      <c r="A382" s="423">
        <f t="shared" si="211"/>
        <v>373</v>
      </c>
      <c r="B382" s="145"/>
      <c r="C382" s="145"/>
      <c r="D382" s="684" t="s">
        <v>75</v>
      </c>
      <c r="E382" s="627"/>
      <c r="F382" s="112"/>
      <c r="G382" s="39"/>
      <c r="H382" s="626"/>
      <c r="I382" s="627">
        <f>SUM($E382,F382:H382)</f>
        <v>0</v>
      </c>
      <c r="J382" s="627"/>
      <c r="K382" s="627"/>
      <c r="L382" s="237">
        <f>SUM(I382:K382)</f>
        <v>0</v>
      </c>
      <c r="M382" s="112"/>
      <c r="N382" s="39"/>
      <c r="O382" s="626"/>
      <c r="P382" s="627">
        <f t="shared" si="234"/>
        <v>0</v>
      </c>
      <c r="Q382" s="627"/>
      <c r="R382" s="627"/>
      <c r="S382" s="237">
        <f>SUM(P382:R382)</f>
        <v>0</v>
      </c>
      <c r="T382" s="112"/>
      <c r="U382" s="39"/>
      <c r="V382" s="626"/>
      <c r="W382" s="627">
        <f t="shared" si="235"/>
        <v>0</v>
      </c>
      <c r="X382" s="636"/>
      <c r="Y382" s="626"/>
      <c r="Z382" s="627"/>
      <c r="AA382" s="626">
        <f t="shared" si="236"/>
        <v>0</v>
      </c>
      <c r="AB382" s="112"/>
      <c r="AC382" s="39"/>
      <c r="AD382" s="626"/>
      <c r="AE382" s="627">
        <f t="shared" si="237"/>
        <v>0</v>
      </c>
      <c r="AF382" s="636"/>
      <c r="AG382" s="857"/>
      <c r="AH382" s="627"/>
      <c r="AI382" s="626">
        <f t="shared" si="238"/>
        <v>0</v>
      </c>
      <c r="AJ382" s="423">
        <f t="shared" si="220"/>
        <v>373</v>
      </c>
    </row>
    <row r="383" spans="1:36">
      <c r="A383" s="423">
        <f t="shared" si="211"/>
        <v>374</v>
      </c>
      <c r="B383" s="145"/>
      <c r="C383" s="145"/>
      <c r="D383" s="684"/>
      <c r="E383" s="627"/>
      <c r="F383" s="112"/>
      <c r="G383" s="39"/>
      <c r="H383" s="626"/>
      <c r="I383" s="627"/>
      <c r="J383" s="627"/>
      <c r="K383" s="627"/>
      <c r="M383" s="112"/>
      <c r="N383" s="39"/>
      <c r="O383" s="626"/>
      <c r="P383" s="627">
        <f t="shared" si="234"/>
        <v>0</v>
      </c>
      <c r="Q383" s="627"/>
      <c r="R383" s="627"/>
      <c r="T383" s="112"/>
      <c r="U383" s="39"/>
      <c r="V383" s="626"/>
      <c r="W383" s="627">
        <f t="shared" si="235"/>
        <v>0</v>
      </c>
      <c r="X383" s="636"/>
      <c r="Y383" s="626"/>
      <c r="Z383" s="627"/>
      <c r="AA383" s="626">
        <f t="shared" si="236"/>
        <v>0</v>
      </c>
      <c r="AB383" s="112"/>
      <c r="AC383" s="39"/>
      <c r="AD383" s="626"/>
      <c r="AE383" s="627">
        <f t="shared" si="237"/>
        <v>0</v>
      </c>
      <c r="AF383" s="636"/>
      <c r="AG383" s="857"/>
      <c r="AH383" s="627"/>
      <c r="AI383" s="626">
        <f t="shared" si="238"/>
        <v>0</v>
      </c>
      <c r="AJ383" s="423">
        <f t="shared" si="220"/>
        <v>374</v>
      </c>
    </row>
    <row r="384" spans="1:36">
      <c r="A384" s="423">
        <f t="shared" si="211"/>
        <v>375</v>
      </c>
      <c r="B384" s="145"/>
      <c r="C384" s="145"/>
      <c r="D384" s="685"/>
      <c r="E384" s="627"/>
      <c r="F384" s="112"/>
      <c r="G384" s="39"/>
      <c r="H384" s="626"/>
      <c r="I384" s="627">
        <f>SUM($E384,F384:H384)</f>
        <v>0</v>
      </c>
      <c r="J384" s="627"/>
      <c r="K384" s="627"/>
      <c r="L384" s="237">
        <f>SUM(I384:K384)</f>
        <v>0</v>
      </c>
      <c r="M384" s="112"/>
      <c r="N384" s="39"/>
      <c r="O384" s="626"/>
      <c r="P384" s="627">
        <f t="shared" si="234"/>
        <v>0</v>
      </c>
      <c r="Q384" s="627"/>
      <c r="R384" s="627"/>
      <c r="S384" s="237">
        <f>SUM(P384:R384)</f>
        <v>0</v>
      </c>
      <c r="T384" s="112"/>
      <c r="U384" s="39"/>
      <c r="V384" s="626"/>
      <c r="W384" s="627">
        <f t="shared" si="235"/>
        <v>0</v>
      </c>
      <c r="X384" s="636"/>
      <c r="Y384" s="626"/>
      <c r="Z384" s="627"/>
      <c r="AA384" s="626">
        <f t="shared" si="236"/>
        <v>0</v>
      </c>
      <c r="AB384" s="112"/>
      <c r="AC384" s="39"/>
      <c r="AD384" s="626"/>
      <c r="AE384" s="627">
        <f t="shared" si="237"/>
        <v>0</v>
      </c>
      <c r="AF384" s="636"/>
      <c r="AG384" s="857"/>
      <c r="AH384" s="627"/>
      <c r="AI384" s="626">
        <f t="shared" si="238"/>
        <v>0</v>
      </c>
      <c r="AJ384" s="423">
        <f t="shared" si="220"/>
        <v>375</v>
      </c>
    </row>
    <row r="385" spans="1:36">
      <c r="A385" s="423">
        <f t="shared" si="211"/>
        <v>376</v>
      </c>
      <c r="B385" s="145"/>
      <c r="C385" s="145"/>
      <c r="D385" s="684" t="s">
        <v>63</v>
      </c>
      <c r="E385" s="627"/>
      <c r="F385" s="112"/>
      <c r="G385" s="39"/>
      <c r="H385" s="626"/>
      <c r="I385" s="627">
        <f>SUM($E385,F385:H385)</f>
        <v>0</v>
      </c>
      <c r="J385" s="627"/>
      <c r="K385" s="627"/>
      <c r="L385" s="237">
        <f>SUM(I385:K385)</f>
        <v>0</v>
      </c>
      <c r="M385" s="112"/>
      <c r="N385" s="39"/>
      <c r="O385" s="626"/>
      <c r="P385" s="627">
        <f t="shared" si="234"/>
        <v>0</v>
      </c>
      <c r="Q385" s="627"/>
      <c r="R385" s="627"/>
      <c r="S385" s="237">
        <f>SUM(P385:R385)</f>
        <v>0</v>
      </c>
      <c r="T385" s="112"/>
      <c r="U385" s="39"/>
      <c r="V385" s="626"/>
      <c r="W385" s="627">
        <f t="shared" si="235"/>
        <v>0</v>
      </c>
      <c r="X385" s="636"/>
      <c r="Y385" s="626"/>
      <c r="Z385" s="627"/>
      <c r="AA385" s="626">
        <f t="shared" si="236"/>
        <v>0</v>
      </c>
      <c r="AB385" s="112"/>
      <c r="AC385" s="39"/>
      <c r="AD385" s="626"/>
      <c r="AE385" s="627">
        <f t="shared" si="237"/>
        <v>0</v>
      </c>
      <c r="AF385" s="636"/>
      <c r="AG385" s="857"/>
      <c r="AH385" s="627"/>
      <c r="AI385" s="626">
        <f t="shared" si="238"/>
        <v>0</v>
      </c>
      <c r="AJ385" s="423">
        <f t="shared" si="220"/>
        <v>376</v>
      </c>
    </row>
    <row r="386" spans="1:36">
      <c r="A386" s="423">
        <f t="shared" si="211"/>
        <v>377</v>
      </c>
      <c r="B386" s="145"/>
      <c r="C386" s="145"/>
      <c r="D386" s="637" t="s">
        <v>566</v>
      </c>
      <c r="E386" s="627"/>
      <c r="F386" s="112"/>
      <c r="G386" s="39"/>
      <c r="H386" s="626"/>
      <c r="I386" s="627">
        <f>SUM($E386,F386:H386)</f>
        <v>0</v>
      </c>
      <c r="J386" s="627"/>
      <c r="K386" s="627"/>
      <c r="L386" s="237">
        <f>SUM(I386:K386)</f>
        <v>0</v>
      </c>
      <c r="M386" s="112"/>
      <c r="N386" s="39"/>
      <c r="O386" s="626"/>
      <c r="P386" s="627">
        <f t="shared" si="234"/>
        <v>0</v>
      </c>
      <c r="Q386" s="627"/>
      <c r="R386" s="627">
        <v>948955</v>
      </c>
      <c r="S386" s="237">
        <f>SUM(P386:R386)</f>
        <v>948955</v>
      </c>
      <c r="T386" s="112"/>
      <c r="U386" s="39"/>
      <c r="V386" s="626"/>
      <c r="W386" s="627">
        <f t="shared" si="235"/>
        <v>0</v>
      </c>
      <c r="X386" s="636"/>
      <c r="Y386" s="626"/>
      <c r="Z386" s="627">
        <v>948955</v>
      </c>
      <c r="AA386" s="626">
        <f t="shared" si="236"/>
        <v>948955</v>
      </c>
      <c r="AB386" s="112"/>
      <c r="AC386" s="39"/>
      <c r="AD386" s="626"/>
      <c r="AE386" s="627">
        <f t="shared" si="237"/>
        <v>0</v>
      </c>
      <c r="AF386" s="636"/>
      <c r="AG386" s="857"/>
      <c r="AH386" s="627"/>
      <c r="AI386" s="626">
        <f t="shared" si="238"/>
        <v>0</v>
      </c>
      <c r="AJ386" s="423">
        <f t="shared" si="220"/>
        <v>377</v>
      </c>
    </row>
    <row r="387" spans="1:36">
      <c r="A387" s="423">
        <f t="shared" si="211"/>
        <v>378</v>
      </c>
      <c r="B387" s="145"/>
      <c r="C387" s="145"/>
      <c r="D387" s="685"/>
      <c r="E387" s="627"/>
      <c r="F387" s="112"/>
      <c r="G387" s="39"/>
      <c r="H387" s="626"/>
      <c r="I387" s="627">
        <f>SUM($E387,F387:H387)</f>
        <v>0</v>
      </c>
      <c r="J387" s="627"/>
      <c r="K387" s="627"/>
      <c r="L387" s="237">
        <f>SUM(I387:K387)</f>
        <v>0</v>
      </c>
      <c r="M387" s="112"/>
      <c r="N387" s="39"/>
      <c r="O387" s="626"/>
      <c r="P387" s="627">
        <f t="shared" si="234"/>
        <v>0</v>
      </c>
      <c r="Q387" s="627"/>
      <c r="R387" s="627"/>
      <c r="S387" s="237">
        <f>SUM(P387:R387)</f>
        <v>0</v>
      </c>
      <c r="T387" s="112"/>
      <c r="U387" s="39"/>
      <c r="V387" s="626"/>
      <c r="W387" s="627">
        <f t="shared" si="235"/>
        <v>0</v>
      </c>
      <c r="X387" s="636"/>
      <c r="Y387" s="626"/>
      <c r="Z387" s="627"/>
      <c r="AA387" s="626">
        <f t="shared" si="236"/>
        <v>0</v>
      </c>
      <c r="AB387" s="112"/>
      <c r="AC387" s="39"/>
      <c r="AD387" s="626"/>
      <c r="AE387" s="627">
        <f t="shared" si="237"/>
        <v>0</v>
      </c>
      <c r="AF387" s="636"/>
      <c r="AG387" s="857"/>
      <c r="AH387" s="627"/>
      <c r="AI387" s="626">
        <f t="shared" si="238"/>
        <v>0</v>
      </c>
      <c r="AJ387" s="423">
        <f t="shared" si="220"/>
        <v>378</v>
      </c>
    </row>
    <row r="388" spans="1:36">
      <c r="A388" s="423">
        <f t="shared" si="211"/>
        <v>379</v>
      </c>
      <c r="B388" s="145"/>
      <c r="C388" s="145"/>
      <c r="D388" s="704" t="s">
        <v>40</v>
      </c>
      <c r="E388" s="627"/>
      <c r="F388" s="170">
        <f t="shared" ref="F388:X388" si="239">SUBTOTAL(9,F378:F387)</f>
        <v>0</v>
      </c>
      <c r="G388" s="40">
        <f t="shared" si="239"/>
        <v>0</v>
      </c>
      <c r="H388" s="171">
        <f t="shared" si="239"/>
        <v>0</v>
      </c>
      <c r="I388" s="676">
        <f t="shared" si="239"/>
        <v>0</v>
      </c>
      <c r="J388" s="676">
        <f t="shared" si="239"/>
        <v>0</v>
      </c>
      <c r="K388" s="676">
        <f t="shared" si="239"/>
        <v>0</v>
      </c>
      <c r="L388" s="678">
        <f t="shared" si="239"/>
        <v>0</v>
      </c>
      <c r="M388" s="170">
        <f t="shared" si="239"/>
        <v>1776571</v>
      </c>
      <c r="N388" s="40">
        <f t="shared" si="239"/>
        <v>0</v>
      </c>
      <c r="O388" s="171">
        <f t="shared" si="239"/>
        <v>6000000</v>
      </c>
      <c r="P388" s="676">
        <f t="shared" si="239"/>
        <v>7776571</v>
      </c>
      <c r="Q388" s="676">
        <f t="shared" si="239"/>
        <v>0</v>
      </c>
      <c r="R388" s="676">
        <f t="shared" si="239"/>
        <v>948955</v>
      </c>
      <c r="S388" s="678">
        <f t="shared" si="239"/>
        <v>8725526</v>
      </c>
      <c r="T388" s="170">
        <f t="shared" si="239"/>
        <v>1776571</v>
      </c>
      <c r="U388" s="40">
        <f t="shared" si="239"/>
        <v>0</v>
      </c>
      <c r="V388" s="171">
        <f t="shared" si="239"/>
        <v>6000000</v>
      </c>
      <c r="W388" s="676">
        <f t="shared" si="239"/>
        <v>7776571</v>
      </c>
      <c r="X388" s="677">
        <f t="shared" si="239"/>
        <v>0</v>
      </c>
      <c r="Y388" s="675"/>
      <c r="Z388" s="676">
        <f t="shared" ref="Z388:AF388" si="240">SUBTOTAL(9,Z378:Z387)</f>
        <v>948955</v>
      </c>
      <c r="AA388" s="675">
        <f t="shared" si="240"/>
        <v>8725526</v>
      </c>
      <c r="AB388" s="170">
        <f t="shared" si="240"/>
        <v>0</v>
      </c>
      <c r="AC388" s="40">
        <f t="shared" si="240"/>
        <v>0</v>
      </c>
      <c r="AD388" s="171">
        <f t="shared" si="240"/>
        <v>0</v>
      </c>
      <c r="AE388" s="676">
        <f t="shared" si="240"/>
        <v>0</v>
      </c>
      <c r="AF388" s="677">
        <f t="shared" si="240"/>
        <v>0</v>
      </c>
      <c r="AG388" s="678"/>
      <c r="AH388" s="676">
        <f>SUBTOTAL(9,AH378:AH387)</f>
        <v>0</v>
      </c>
      <c r="AI388" s="675">
        <f>SUBTOTAL(9,AI378:AI387)</f>
        <v>0</v>
      </c>
      <c r="AJ388" s="423">
        <f t="shared" si="220"/>
        <v>379</v>
      </c>
    </row>
    <row r="389" spans="1:36" ht="15.6" thickBot="1">
      <c r="A389" s="423">
        <f t="shared" si="211"/>
        <v>380</v>
      </c>
      <c r="B389" s="674"/>
      <c r="C389" s="674"/>
      <c r="D389" s="717" t="s">
        <v>111</v>
      </c>
      <c r="E389" s="623"/>
      <c r="F389" s="672">
        <f>SUBTOTAL(9,F376:F388,$E377:$E377)</f>
        <v>9980053</v>
      </c>
      <c r="G389" s="673"/>
      <c r="H389" s="668"/>
      <c r="I389" s="470">
        <f>SUBTOTAL(9,I376:I388)</f>
        <v>9980053</v>
      </c>
      <c r="J389" s="470">
        <f>SUBTOTAL(9,J376:J388)</f>
        <v>7240741</v>
      </c>
      <c r="K389" s="470">
        <f>SUBTOTAL(9,K376:K388)</f>
        <v>67338224</v>
      </c>
      <c r="L389" s="715">
        <f>SUBTOTAL(9,L376:L388)</f>
        <v>84559018</v>
      </c>
      <c r="M389" s="672">
        <f>SUBTOTAL(9,M376:M388,$E377:$E377)</f>
        <v>11756624</v>
      </c>
      <c r="N389" s="673"/>
      <c r="O389" s="668"/>
      <c r="P389" s="470">
        <f>SUBTOTAL(9,P376:P388)</f>
        <v>17756624</v>
      </c>
      <c r="Q389" s="470">
        <f>SUBTOTAL(9,Q376:Q388)</f>
        <v>7240741</v>
      </c>
      <c r="R389" s="470">
        <f>SUBTOTAL(9,R376:R388)</f>
        <v>68287179</v>
      </c>
      <c r="S389" s="715">
        <f>SUBTOTAL(9,S376:S388)</f>
        <v>93284544</v>
      </c>
      <c r="T389" s="672">
        <f>SUBTOTAL(9,T376:T388,$E377:$E377)</f>
        <v>11756624</v>
      </c>
      <c r="U389" s="673"/>
      <c r="V389" s="668"/>
      <c r="W389" s="470">
        <f>SUBTOTAL(9,W376:W388)</f>
        <v>17756624</v>
      </c>
      <c r="X389" s="510">
        <f>SUBTOTAL(9,X376:X388)</f>
        <v>7240741</v>
      </c>
      <c r="Y389" s="714"/>
      <c r="Z389" s="470">
        <f>SUBTOTAL(9,Z376:Z388)</f>
        <v>68287179</v>
      </c>
      <c r="AA389" s="714">
        <f>SUBTOTAL(9,AA376:AA388)</f>
        <v>93284544</v>
      </c>
      <c r="AB389" s="672">
        <f>SUBTOTAL(9,AB376:AB388,$E377:$E377)</f>
        <v>9980053</v>
      </c>
      <c r="AC389" s="673"/>
      <c r="AD389" s="668"/>
      <c r="AE389" s="470">
        <f>SUBTOTAL(9,AE376:AE388)</f>
        <v>9980053</v>
      </c>
      <c r="AF389" s="510">
        <f>SUBTOTAL(9,AF376:AF388)</f>
        <v>7240741</v>
      </c>
      <c r="AG389" s="868"/>
      <c r="AH389" s="470">
        <f>SUBTOTAL(9,AH376:AH388)</f>
        <v>67338224</v>
      </c>
      <c r="AI389" s="714">
        <f>SUBTOTAL(9,AI376:AI388)</f>
        <v>84559018</v>
      </c>
      <c r="AJ389" s="423">
        <f t="shared" si="220"/>
        <v>380</v>
      </c>
    </row>
    <row r="390" spans="1:36" ht="15.6" thickTop="1">
      <c r="A390" s="423">
        <f t="shared" si="211"/>
        <v>381</v>
      </c>
      <c r="B390" s="145"/>
      <c r="C390" s="145"/>
      <c r="D390" s="718"/>
      <c r="E390" s="627"/>
      <c r="F390" s="406"/>
      <c r="H390" s="626"/>
      <c r="I390" s="627">
        <f>SUM($E390,F390:H390)</f>
        <v>0</v>
      </c>
      <c r="J390" s="627"/>
      <c r="K390" s="627"/>
      <c r="L390" s="237">
        <f>SUM(I390:K390)</f>
        <v>0</v>
      </c>
      <c r="M390" s="406"/>
      <c r="O390" s="626"/>
      <c r="P390" s="627">
        <f>SUM($E390,M390:O390)</f>
        <v>0</v>
      </c>
      <c r="Q390" s="627"/>
      <c r="R390" s="627"/>
      <c r="S390" s="237">
        <f>SUM(P390:R390)</f>
        <v>0</v>
      </c>
      <c r="T390" s="406"/>
      <c r="V390" s="626"/>
      <c r="W390" s="627">
        <f t="shared" ref="W390:W401" si="241">SUM($E390,T390:V390)</f>
        <v>0</v>
      </c>
      <c r="X390" s="636"/>
      <c r="Y390" s="626"/>
      <c r="Z390" s="627"/>
      <c r="AA390" s="626">
        <f t="shared" ref="AA390:AA401" si="242">SUM(W390:Z390)</f>
        <v>0</v>
      </c>
      <c r="AB390" s="406"/>
      <c r="AD390" s="626"/>
      <c r="AE390" s="627">
        <f t="shared" ref="AE390:AE401" si="243">SUM($E390,AB390:AD390)</f>
        <v>0</v>
      </c>
      <c r="AF390" s="636"/>
      <c r="AG390" s="857"/>
      <c r="AH390" s="627"/>
      <c r="AI390" s="626">
        <f t="shared" ref="AI390:AI401" si="244">SUM(AE390:AH390)</f>
        <v>0</v>
      </c>
      <c r="AJ390" s="423">
        <f t="shared" si="220"/>
        <v>381</v>
      </c>
    </row>
    <row r="391" spans="1:36">
      <c r="A391" s="423">
        <f t="shared" si="211"/>
        <v>382</v>
      </c>
      <c r="B391" s="145" t="s">
        <v>112</v>
      </c>
      <c r="C391" s="145">
        <v>19</v>
      </c>
      <c r="D391" s="237" t="s">
        <v>113</v>
      </c>
      <c r="E391" s="627">
        <v>16110132</v>
      </c>
      <c r="F391" s="133"/>
      <c r="G391" s="28"/>
      <c r="H391" s="626"/>
      <c r="I391" s="627">
        <f>SUM($E391,F391:H391)</f>
        <v>16110132</v>
      </c>
      <c r="J391" s="627">
        <v>54501255</v>
      </c>
      <c r="K391" s="627">
        <v>51756047</v>
      </c>
      <c r="L391" s="237">
        <f>SUM(I391:K391)</f>
        <v>122367434</v>
      </c>
      <c r="M391" s="406"/>
      <c r="O391" s="626"/>
      <c r="P391" s="627">
        <f>SUM($E391,M391:O391)</f>
        <v>16110132</v>
      </c>
      <c r="Q391" s="627">
        <v>54501255</v>
      </c>
      <c r="R391" s="627">
        <v>51756047</v>
      </c>
      <c r="S391" s="237">
        <f>SUM(P391:R391)</f>
        <v>122367434</v>
      </c>
      <c r="T391" s="133"/>
      <c r="V391" s="626"/>
      <c r="W391" s="627">
        <f t="shared" si="241"/>
        <v>16110132</v>
      </c>
      <c r="X391" s="636">
        <v>54501255</v>
      </c>
      <c r="Y391" s="626"/>
      <c r="Z391" s="627">
        <v>51756047</v>
      </c>
      <c r="AA391" s="626">
        <f t="shared" si="242"/>
        <v>122367434</v>
      </c>
      <c r="AB391" s="133"/>
      <c r="AD391" s="626"/>
      <c r="AE391" s="627">
        <f t="shared" si="243"/>
        <v>16110132</v>
      </c>
      <c r="AF391" s="636">
        <v>54501255</v>
      </c>
      <c r="AG391" s="857"/>
      <c r="AH391" s="627">
        <v>51756047</v>
      </c>
      <c r="AI391" s="626">
        <f t="shared" si="244"/>
        <v>122367434</v>
      </c>
      <c r="AJ391" s="423">
        <f t="shared" si="220"/>
        <v>382</v>
      </c>
    </row>
    <row r="392" spans="1:36">
      <c r="A392" s="423">
        <f t="shared" si="211"/>
        <v>383</v>
      </c>
      <c r="B392" s="145"/>
      <c r="C392" s="145"/>
      <c r="D392" s="240" t="s">
        <v>91</v>
      </c>
      <c r="E392" s="627"/>
      <c r="F392" s="406"/>
      <c r="H392" s="626"/>
      <c r="I392" s="627">
        <f>SUM($E392,F392:H392)</f>
        <v>0</v>
      </c>
      <c r="J392" s="627"/>
      <c r="K392" s="627"/>
      <c r="L392" s="237">
        <f>SUM(I392:K392)</f>
        <v>0</v>
      </c>
      <c r="M392" s="406"/>
      <c r="O392" s="626"/>
      <c r="P392" s="627">
        <f>SUM($E392,M392:O392)</f>
        <v>0</v>
      </c>
      <c r="Q392" s="627"/>
      <c r="R392" s="627"/>
      <c r="S392" s="237">
        <f>SUM(P392:R392)</f>
        <v>0</v>
      </c>
      <c r="T392" s="133"/>
      <c r="V392" s="626"/>
      <c r="W392" s="627">
        <f t="shared" si="241"/>
        <v>0</v>
      </c>
      <c r="X392" s="636"/>
      <c r="Y392" s="626"/>
      <c r="Z392" s="627"/>
      <c r="AA392" s="626">
        <f t="shared" si="242"/>
        <v>0</v>
      </c>
      <c r="AB392" s="133"/>
      <c r="AD392" s="626"/>
      <c r="AE392" s="627">
        <f t="shared" si="243"/>
        <v>0</v>
      </c>
      <c r="AF392" s="636"/>
      <c r="AG392" s="857"/>
      <c r="AH392" s="627"/>
      <c r="AI392" s="626">
        <f t="shared" si="244"/>
        <v>0</v>
      </c>
      <c r="AJ392" s="423">
        <f t="shared" si="220"/>
        <v>383</v>
      </c>
    </row>
    <row r="393" spans="1:36">
      <c r="A393" s="423">
        <f t="shared" si="211"/>
        <v>384</v>
      </c>
      <c r="B393" s="145"/>
      <c r="C393" s="145"/>
      <c r="D393" s="637" t="s">
        <v>560</v>
      </c>
      <c r="E393" s="627"/>
      <c r="F393" s="112"/>
      <c r="G393" s="39"/>
      <c r="H393" s="626"/>
      <c r="I393" s="627">
        <f>SUM($E393,F393:H393)</f>
        <v>0</v>
      </c>
      <c r="J393" s="627"/>
      <c r="K393" s="627"/>
      <c r="L393" s="237">
        <f>SUM(I393:K393)</f>
        <v>0</v>
      </c>
      <c r="M393" s="112"/>
      <c r="N393" s="39"/>
      <c r="O393" s="626">
        <v>6000000</v>
      </c>
      <c r="P393" s="627">
        <f>SUM($E393,M393:O393)</f>
        <v>6000000</v>
      </c>
      <c r="Q393" s="627"/>
      <c r="R393" s="627"/>
      <c r="S393" s="237">
        <f>SUM(P393:R393)</f>
        <v>6000000</v>
      </c>
      <c r="T393" s="112"/>
      <c r="U393" s="39"/>
      <c r="V393" s="626">
        <v>6000000</v>
      </c>
      <c r="W393" s="627">
        <f t="shared" si="241"/>
        <v>6000000</v>
      </c>
      <c r="X393" s="636"/>
      <c r="Y393" s="626"/>
      <c r="Z393" s="627"/>
      <c r="AA393" s="626">
        <f t="shared" si="242"/>
        <v>6000000</v>
      </c>
      <c r="AB393" s="112"/>
      <c r="AC393" s="39"/>
      <c r="AD393" s="626"/>
      <c r="AE393" s="627">
        <f t="shared" si="243"/>
        <v>0</v>
      </c>
      <c r="AF393" s="636"/>
      <c r="AG393" s="857"/>
      <c r="AH393" s="627"/>
      <c r="AI393" s="626">
        <f t="shared" si="244"/>
        <v>0</v>
      </c>
      <c r="AJ393" s="423">
        <f t="shared" si="220"/>
        <v>384</v>
      </c>
    </row>
    <row r="394" spans="1:36">
      <c r="A394" s="423">
        <f t="shared" si="211"/>
        <v>385</v>
      </c>
      <c r="B394" s="145"/>
      <c r="C394" s="145"/>
      <c r="D394" s="637" t="s">
        <v>557</v>
      </c>
      <c r="E394" s="627"/>
      <c r="F394" s="132"/>
      <c r="G394" s="129"/>
      <c r="H394" s="185"/>
      <c r="I394" s="627"/>
      <c r="J394" s="627"/>
      <c r="K394" s="627"/>
      <c r="M394" s="133">
        <v>1164003</v>
      </c>
      <c r="O394" s="626"/>
      <c r="P394" s="627">
        <f>SUM($E394,M394:O394)</f>
        <v>1164003</v>
      </c>
      <c r="Q394" s="627"/>
      <c r="R394" s="627"/>
      <c r="S394" s="237">
        <f>SUM(P394:R394)</f>
        <v>1164003</v>
      </c>
      <c r="T394" s="133">
        <v>1164003</v>
      </c>
      <c r="V394" s="626"/>
      <c r="W394" s="627">
        <f t="shared" si="241"/>
        <v>1164003</v>
      </c>
      <c r="X394" s="636"/>
      <c r="Y394" s="626"/>
      <c r="Z394" s="627"/>
      <c r="AA394" s="626">
        <f t="shared" si="242"/>
        <v>1164003</v>
      </c>
      <c r="AB394" s="133"/>
      <c r="AD394" s="626"/>
      <c r="AE394" s="627">
        <f t="shared" si="243"/>
        <v>0</v>
      </c>
      <c r="AF394" s="636"/>
      <c r="AG394" s="857"/>
      <c r="AH394" s="627"/>
      <c r="AI394" s="626">
        <f t="shared" si="244"/>
        <v>0</v>
      </c>
      <c r="AJ394" s="423">
        <f t="shared" si="220"/>
        <v>385</v>
      </c>
    </row>
    <row r="395" spans="1:36">
      <c r="A395" s="423">
        <f t="shared" si="211"/>
        <v>386</v>
      </c>
      <c r="B395" s="145"/>
      <c r="C395" s="145"/>
      <c r="D395" s="637"/>
      <c r="E395" s="627"/>
      <c r="F395" s="132"/>
      <c r="G395" s="129"/>
      <c r="H395" s="185"/>
      <c r="I395" s="627"/>
      <c r="J395" s="627"/>
      <c r="K395" s="627"/>
      <c r="M395" s="133"/>
      <c r="O395" s="626"/>
      <c r="P395" s="627"/>
      <c r="Q395" s="627"/>
      <c r="R395" s="627"/>
      <c r="T395" s="112"/>
      <c r="U395" s="39"/>
      <c r="V395" s="626"/>
      <c r="W395" s="627">
        <f t="shared" si="241"/>
        <v>0</v>
      </c>
      <c r="X395" s="636"/>
      <c r="Y395" s="626"/>
      <c r="Z395" s="627"/>
      <c r="AA395" s="626">
        <f t="shared" si="242"/>
        <v>0</v>
      </c>
      <c r="AB395" s="112"/>
      <c r="AC395" s="39"/>
      <c r="AD395" s="626"/>
      <c r="AE395" s="627">
        <f t="shared" si="243"/>
        <v>0</v>
      </c>
      <c r="AF395" s="636"/>
      <c r="AG395" s="857"/>
      <c r="AH395" s="627"/>
      <c r="AI395" s="626">
        <f t="shared" si="244"/>
        <v>0</v>
      </c>
      <c r="AJ395" s="423">
        <f t="shared" si="220"/>
        <v>386</v>
      </c>
    </row>
    <row r="396" spans="1:36">
      <c r="A396" s="423">
        <f t="shared" si="211"/>
        <v>387</v>
      </c>
      <c r="B396" s="145"/>
      <c r="C396" s="145"/>
      <c r="D396" s="684" t="s">
        <v>75</v>
      </c>
      <c r="E396" s="627"/>
      <c r="F396" s="112"/>
      <c r="G396" s="39"/>
      <c r="H396" s="626"/>
      <c r="I396" s="627">
        <f t="shared" ref="I396:I401" si="245">SUM($E396,F396:H396)</f>
        <v>0</v>
      </c>
      <c r="J396" s="627"/>
      <c r="K396" s="627"/>
      <c r="L396" s="237">
        <f t="shared" ref="L396:L401" si="246">SUM(I396:K396)</f>
        <v>0</v>
      </c>
      <c r="M396" s="112"/>
      <c r="N396" s="39"/>
      <c r="O396" s="626"/>
      <c r="P396" s="627">
        <f t="shared" ref="P396:P401" si="247">SUM($E396,M396:O396)</f>
        <v>0</v>
      </c>
      <c r="Q396" s="627"/>
      <c r="R396" s="627"/>
      <c r="S396" s="237">
        <f t="shared" ref="S396:S401" si="248">SUM(P396:R396)</f>
        <v>0</v>
      </c>
      <c r="T396" s="112"/>
      <c r="U396" s="39"/>
      <c r="V396" s="626"/>
      <c r="W396" s="627">
        <f t="shared" si="241"/>
        <v>0</v>
      </c>
      <c r="X396" s="636"/>
      <c r="Y396" s="626"/>
      <c r="Z396" s="627"/>
      <c r="AA396" s="626">
        <f t="shared" si="242"/>
        <v>0</v>
      </c>
      <c r="AB396" s="112"/>
      <c r="AC396" s="39"/>
      <c r="AD396" s="626"/>
      <c r="AE396" s="627">
        <f t="shared" si="243"/>
        <v>0</v>
      </c>
      <c r="AF396" s="636"/>
      <c r="AG396" s="857"/>
      <c r="AH396" s="627"/>
      <c r="AI396" s="626">
        <f t="shared" si="244"/>
        <v>0</v>
      </c>
      <c r="AJ396" s="423">
        <f t="shared" si="220"/>
        <v>387</v>
      </c>
    </row>
    <row r="397" spans="1:36">
      <c r="A397" s="423">
        <f t="shared" si="211"/>
        <v>388</v>
      </c>
      <c r="B397" s="145"/>
      <c r="C397" s="145"/>
      <c r="D397" s="685"/>
      <c r="E397" s="627"/>
      <c r="F397" s="112"/>
      <c r="G397" s="39"/>
      <c r="H397" s="626"/>
      <c r="I397" s="627">
        <f t="shared" si="245"/>
        <v>0</v>
      </c>
      <c r="J397" s="627"/>
      <c r="K397" s="627"/>
      <c r="L397" s="237">
        <f t="shared" si="246"/>
        <v>0</v>
      </c>
      <c r="M397" s="112"/>
      <c r="N397" s="39"/>
      <c r="O397" s="626"/>
      <c r="P397" s="627">
        <f t="shared" si="247"/>
        <v>0</v>
      </c>
      <c r="Q397" s="627"/>
      <c r="R397" s="627"/>
      <c r="S397" s="237">
        <f t="shared" si="248"/>
        <v>0</v>
      </c>
      <c r="T397" s="112"/>
      <c r="U397" s="39"/>
      <c r="V397" s="626"/>
      <c r="W397" s="627">
        <f t="shared" si="241"/>
        <v>0</v>
      </c>
      <c r="X397" s="636"/>
      <c r="Y397" s="626"/>
      <c r="Z397" s="627"/>
      <c r="AA397" s="626">
        <f t="shared" si="242"/>
        <v>0</v>
      </c>
      <c r="AB397" s="112"/>
      <c r="AC397" s="39"/>
      <c r="AD397" s="626"/>
      <c r="AE397" s="627">
        <f t="shared" si="243"/>
        <v>0</v>
      </c>
      <c r="AF397" s="636"/>
      <c r="AG397" s="857"/>
      <c r="AH397" s="627"/>
      <c r="AI397" s="626">
        <f t="shared" si="244"/>
        <v>0</v>
      </c>
      <c r="AJ397" s="423">
        <f t="shared" si="220"/>
        <v>388</v>
      </c>
    </row>
    <row r="398" spans="1:36">
      <c r="A398" s="423">
        <f t="shared" si="211"/>
        <v>389</v>
      </c>
      <c r="B398" s="145"/>
      <c r="C398" s="145"/>
      <c r="D398" s="685"/>
      <c r="E398" s="627"/>
      <c r="F398" s="112"/>
      <c r="G398" s="39"/>
      <c r="H398" s="626"/>
      <c r="I398" s="627">
        <f t="shared" si="245"/>
        <v>0</v>
      </c>
      <c r="J398" s="627"/>
      <c r="K398" s="627"/>
      <c r="L398" s="237">
        <f t="shared" si="246"/>
        <v>0</v>
      </c>
      <c r="M398" s="112"/>
      <c r="N398" s="39"/>
      <c r="O398" s="626"/>
      <c r="P398" s="627">
        <f t="shared" si="247"/>
        <v>0</v>
      </c>
      <c r="Q398" s="627"/>
      <c r="R398" s="627"/>
      <c r="S398" s="237">
        <f t="shared" si="248"/>
        <v>0</v>
      </c>
      <c r="T398" s="112"/>
      <c r="U398" s="39"/>
      <c r="V398" s="626"/>
      <c r="W398" s="627">
        <f t="shared" si="241"/>
        <v>0</v>
      </c>
      <c r="X398" s="636"/>
      <c r="Y398" s="626"/>
      <c r="Z398" s="627"/>
      <c r="AA398" s="626">
        <f t="shared" si="242"/>
        <v>0</v>
      </c>
      <c r="AB398" s="112"/>
      <c r="AC398" s="39"/>
      <c r="AD398" s="626"/>
      <c r="AE398" s="627">
        <f t="shared" si="243"/>
        <v>0</v>
      </c>
      <c r="AF398" s="636"/>
      <c r="AG398" s="857"/>
      <c r="AH398" s="627"/>
      <c r="AI398" s="626">
        <f t="shared" si="244"/>
        <v>0</v>
      </c>
      <c r="AJ398" s="423">
        <f t="shared" si="220"/>
        <v>389</v>
      </c>
    </row>
    <row r="399" spans="1:36">
      <c r="A399" s="423">
        <f t="shared" si="211"/>
        <v>390</v>
      </c>
      <c r="B399" s="145"/>
      <c r="C399" s="145"/>
      <c r="D399" s="684" t="s">
        <v>63</v>
      </c>
      <c r="E399" s="627"/>
      <c r="F399" s="112"/>
      <c r="G399" s="39"/>
      <c r="H399" s="626"/>
      <c r="I399" s="627">
        <f t="shared" si="245"/>
        <v>0</v>
      </c>
      <c r="J399" s="627"/>
      <c r="K399" s="627"/>
      <c r="L399" s="237">
        <f t="shared" si="246"/>
        <v>0</v>
      </c>
      <c r="M399" s="112"/>
      <c r="N399" s="39"/>
      <c r="O399" s="626"/>
      <c r="P399" s="627">
        <f t="shared" si="247"/>
        <v>0</v>
      </c>
      <c r="Q399" s="627"/>
      <c r="R399" s="627"/>
      <c r="S399" s="237">
        <f t="shared" si="248"/>
        <v>0</v>
      </c>
      <c r="T399" s="112"/>
      <c r="U399" s="39"/>
      <c r="V399" s="626"/>
      <c r="W399" s="627">
        <f t="shared" si="241"/>
        <v>0</v>
      </c>
      <c r="X399" s="636"/>
      <c r="Y399" s="626"/>
      <c r="Z399" s="627"/>
      <c r="AA399" s="626">
        <f t="shared" si="242"/>
        <v>0</v>
      </c>
      <c r="AB399" s="112"/>
      <c r="AC399" s="39"/>
      <c r="AD399" s="626"/>
      <c r="AE399" s="627">
        <f t="shared" si="243"/>
        <v>0</v>
      </c>
      <c r="AF399" s="636"/>
      <c r="AG399" s="857"/>
      <c r="AH399" s="627"/>
      <c r="AI399" s="626">
        <f t="shared" si="244"/>
        <v>0</v>
      </c>
      <c r="AJ399" s="423">
        <f t="shared" si="220"/>
        <v>390</v>
      </c>
    </row>
    <row r="400" spans="1:36">
      <c r="A400" s="423">
        <f t="shared" si="211"/>
        <v>391</v>
      </c>
      <c r="B400" s="145"/>
      <c r="C400" s="145"/>
      <c r="D400" s="685"/>
      <c r="E400" s="627"/>
      <c r="F400" s="112"/>
      <c r="G400" s="39"/>
      <c r="H400" s="626"/>
      <c r="I400" s="627">
        <f t="shared" si="245"/>
        <v>0</v>
      </c>
      <c r="J400" s="627"/>
      <c r="K400" s="627"/>
      <c r="L400" s="237">
        <f t="shared" si="246"/>
        <v>0</v>
      </c>
      <c r="M400" s="112"/>
      <c r="N400" s="39"/>
      <c r="O400" s="626"/>
      <c r="P400" s="627">
        <f t="shared" si="247"/>
        <v>0</v>
      </c>
      <c r="Q400" s="627"/>
      <c r="R400" s="627"/>
      <c r="S400" s="237">
        <f t="shared" si="248"/>
        <v>0</v>
      </c>
      <c r="T400" s="112"/>
      <c r="U400" s="39"/>
      <c r="V400" s="626"/>
      <c r="W400" s="627">
        <f t="shared" si="241"/>
        <v>0</v>
      </c>
      <c r="X400" s="636"/>
      <c r="Y400" s="626"/>
      <c r="Z400" s="627"/>
      <c r="AA400" s="626">
        <f t="shared" si="242"/>
        <v>0</v>
      </c>
      <c r="AB400" s="112"/>
      <c r="AC400" s="39"/>
      <c r="AD400" s="626"/>
      <c r="AE400" s="627">
        <f t="shared" si="243"/>
        <v>0</v>
      </c>
      <c r="AF400" s="636"/>
      <c r="AG400" s="857"/>
      <c r="AH400" s="627"/>
      <c r="AI400" s="626">
        <f t="shared" si="244"/>
        <v>0</v>
      </c>
      <c r="AJ400" s="423">
        <f t="shared" si="220"/>
        <v>391</v>
      </c>
    </row>
    <row r="401" spans="1:36">
      <c r="A401" s="423">
        <f t="shared" si="211"/>
        <v>392</v>
      </c>
      <c r="B401" s="145"/>
      <c r="C401" s="145"/>
      <c r="D401" s="685"/>
      <c r="E401" s="627"/>
      <c r="F401" s="112"/>
      <c r="G401" s="39"/>
      <c r="H401" s="626"/>
      <c r="I401" s="627">
        <f t="shared" si="245"/>
        <v>0</v>
      </c>
      <c r="J401" s="627"/>
      <c r="K401" s="627"/>
      <c r="L401" s="237">
        <f t="shared" si="246"/>
        <v>0</v>
      </c>
      <c r="M401" s="112"/>
      <c r="N401" s="39"/>
      <c r="O401" s="626"/>
      <c r="P401" s="627">
        <f t="shared" si="247"/>
        <v>0</v>
      </c>
      <c r="Q401" s="627"/>
      <c r="R401" s="627"/>
      <c r="S401" s="237">
        <f t="shared" si="248"/>
        <v>0</v>
      </c>
      <c r="T401" s="112"/>
      <c r="U401" s="39"/>
      <c r="V401" s="626"/>
      <c r="W401" s="627">
        <f t="shared" si="241"/>
        <v>0</v>
      </c>
      <c r="X401" s="636"/>
      <c r="Y401" s="626"/>
      <c r="Z401" s="627"/>
      <c r="AA401" s="626">
        <f t="shared" si="242"/>
        <v>0</v>
      </c>
      <c r="AB401" s="112"/>
      <c r="AC401" s="39"/>
      <c r="AD401" s="626"/>
      <c r="AE401" s="627">
        <f t="shared" si="243"/>
        <v>0</v>
      </c>
      <c r="AF401" s="636"/>
      <c r="AG401" s="857"/>
      <c r="AH401" s="627"/>
      <c r="AI401" s="626">
        <f t="shared" si="244"/>
        <v>0</v>
      </c>
      <c r="AJ401" s="423">
        <f t="shared" si="220"/>
        <v>392</v>
      </c>
    </row>
    <row r="402" spans="1:36">
      <c r="A402" s="423">
        <f t="shared" si="211"/>
        <v>393</v>
      </c>
      <c r="B402" s="145"/>
      <c r="C402" s="145"/>
      <c r="D402" s="704" t="s">
        <v>40</v>
      </c>
      <c r="E402" s="627"/>
      <c r="F402" s="170">
        <f t="shared" ref="F402:X402" si="249">SUBTOTAL(9,F392:F401)</f>
        <v>0</v>
      </c>
      <c r="G402" s="40">
        <f t="shared" si="249"/>
        <v>0</v>
      </c>
      <c r="H402" s="171">
        <f t="shared" si="249"/>
        <v>0</v>
      </c>
      <c r="I402" s="676">
        <f t="shared" si="249"/>
        <v>0</v>
      </c>
      <c r="J402" s="676">
        <f t="shared" si="249"/>
        <v>0</v>
      </c>
      <c r="K402" s="676">
        <f t="shared" si="249"/>
        <v>0</v>
      </c>
      <c r="L402" s="678">
        <f t="shared" si="249"/>
        <v>0</v>
      </c>
      <c r="M402" s="170">
        <f t="shared" si="249"/>
        <v>1164003</v>
      </c>
      <c r="N402" s="40">
        <f t="shared" si="249"/>
        <v>0</v>
      </c>
      <c r="O402" s="171">
        <f t="shared" si="249"/>
        <v>6000000</v>
      </c>
      <c r="P402" s="676">
        <f t="shared" si="249"/>
        <v>7164003</v>
      </c>
      <c r="Q402" s="676">
        <f t="shared" si="249"/>
        <v>0</v>
      </c>
      <c r="R402" s="676">
        <f t="shared" si="249"/>
        <v>0</v>
      </c>
      <c r="S402" s="678">
        <f t="shared" si="249"/>
        <v>7164003</v>
      </c>
      <c r="T402" s="170">
        <f t="shared" si="249"/>
        <v>1164003</v>
      </c>
      <c r="U402" s="40">
        <f t="shared" si="249"/>
        <v>0</v>
      </c>
      <c r="V402" s="171">
        <f t="shared" si="249"/>
        <v>6000000</v>
      </c>
      <c r="W402" s="676">
        <f t="shared" si="249"/>
        <v>7164003</v>
      </c>
      <c r="X402" s="677">
        <f t="shared" si="249"/>
        <v>0</v>
      </c>
      <c r="Y402" s="675"/>
      <c r="Z402" s="676">
        <f t="shared" ref="Z402:AF402" si="250">SUBTOTAL(9,Z392:Z401)</f>
        <v>0</v>
      </c>
      <c r="AA402" s="675">
        <f t="shared" si="250"/>
        <v>7164003</v>
      </c>
      <c r="AB402" s="170">
        <f t="shared" si="250"/>
        <v>0</v>
      </c>
      <c r="AC402" s="40">
        <f t="shared" si="250"/>
        <v>0</v>
      </c>
      <c r="AD402" s="171">
        <f t="shared" si="250"/>
        <v>0</v>
      </c>
      <c r="AE402" s="676">
        <f t="shared" si="250"/>
        <v>0</v>
      </c>
      <c r="AF402" s="677">
        <f t="shared" si="250"/>
        <v>0</v>
      </c>
      <c r="AG402" s="678"/>
      <c r="AH402" s="676">
        <f>SUBTOTAL(9,AH392:AH401)</f>
        <v>0</v>
      </c>
      <c r="AI402" s="675">
        <f>SUBTOTAL(9,AI392:AI401)</f>
        <v>0</v>
      </c>
      <c r="AJ402" s="423">
        <f t="shared" si="220"/>
        <v>393</v>
      </c>
    </row>
    <row r="403" spans="1:36" ht="15.6" thickBot="1">
      <c r="A403" s="423">
        <f t="shared" ref="A403:A466" si="251">ROW()-9</f>
        <v>394</v>
      </c>
      <c r="B403" s="674"/>
      <c r="C403" s="674"/>
      <c r="D403" s="717" t="s">
        <v>114</v>
      </c>
      <c r="E403" s="623"/>
      <c r="F403" s="672">
        <f>SUBTOTAL(9,F390:F402,$E391:$E391)</f>
        <v>16110132</v>
      </c>
      <c r="G403" s="673"/>
      <c r="H403" s="668"/>
      <c r="I403" s="470">
        <f>SUBTOTAL(9,I390:I402)</f>
        <v>16110132</v>
      </c>
      <c r="J403" s="470">
        <f>SUBTOTAL(9,J390:J402)</f>
        <v>54501255</v>
      </c>
      <c r="K403" s="470">
        <f>SUBTOTAL(9,K390:K402)</f>
        <v>51756047</v>
      </c>
      <c r="L403" s="715">
        <f>SUBTOTAL(9,L390:L402)</f>
        <v>122367434</v>
      </c>
      <c r="M403" s="672">
        <f>SUBTOTAL(9,M390:M402,$E391:$E391)</f>
        <v>17274135</v>
      </c>
      <c r="N403" s="673"/>
      <c r="O403" s="668"/>
      <c r="P403" s="470">
        <f>SUBTOTAL(9,P390:P402)</f>
        <v>23274135</v>
      </c>
      <c r="Q403" s="470">
        <f>SUBTOTAL(9,Q390:Q402)</f>
        <v>54501255</v>
      </c>
      <c r="R403" s="470">
        <f>SUBTOTAL(9,R390:R402)</f>
        <v>51756047</v>
      </c>
      <c r="S403" s="715">
        <f>SUBTOTAL(9,S390:S402)</f>
        <v>129531437</v>
      </c>
      <c r="T403" s="672">
        <f>SUBTOTAL(9,T390:T402,$E391:$E391)</f>
        <v>17274135</v>
      </c>
      <c r="U403" s="673"/>
      <c r="V403" s="668"/>
      <c r="W403" s="470">
        <f>SUBTOTAL(9,W390:W402)</f>
        <v>23274135</v>
      </c>
      <c r="X403" s="510">
        <f>SUBTOTAL(9,X390:X402)</f>
        <v>54501255</v>
      </c>
      <c r="Y403" s="714"/>
      <c r="Z403" s="470">
        <f>SUBTOTAL(9,Z390:Z402)</f>
        <v>51756047</v>
      </c>
      <c r="AA403" s="714">
        <f>SUBTOTAL(9,AA390:AA402)</f>
        <v>129531437</v>
      </c>
      <c r="AB403" s="672">
        <f>SUBTOTAL(9,AB390:AB402,$E391:$E391)</f>
        <v>16110132</v>
      </c>
      <c r="AC403" s="673"/>
      <c r="AD403" s="668"/>
      <c r="AE403" s="470">
        <f>SUBTOTAL(9,AE390:AE402)</f>
        <v>16110132</v>
      </c>
      <c r="AF403" s="510">
        <f>SUBTOTAL(9,AF390:AF402)</f>
        <v>54501255</v>
      </c>
      <c r="AG403" s="868"/>
      <c r="AH403" s="470">
        <f>SUBTOTAL(9,AH390:AH402)</f>
        <v>51756047</v>
      </c>
      <c r="AI403" s="714">
        <f>SUBTOTAL(9,AI390:AI402)</f>
        <v>122367434</v>
      </c>
      <c r="AJ403" s="423">
        <f t="shared" si="220"/>
        <v>394</v>
      </c>
    </row>
    <row r="404" spans="1:36" ht="15.6" thickTop="1">
      <c r="A404" s="423">
        <f t="shared" si="251"/>
        <v>395</v>
      </c>
      <c r="B404" s="145"/>
      <c r="C404" s="145"/>
      <c r="D404" s="718"/>
      <c r="E404" s="627"/>
      <c r="F404" s="406"/>
      <c r="H404" s="626"/>
      <c r="I404" s="627">
        <f>SUM($E404,F404:H404)</f>
        <v>0</v>
      </c>
      <c r="J404" s="627"/>
      <c r="K404" s="627"/>
      <c r="L404" s="237">
        <f>SUM(I404:K404)</f>
        <v>0</v>
      </c>
      <c r="M404" s="406"/>
      <c r="O404" s="626"/>
      <c r="P404" s="627">
        <f t="shared" ref="P404:P415" si="252">SUM($E404,M404:O404)</f>
        <v>0</v>
      </c>
      <c r="Q404" s="627"/>
      <c r="R404" s="627"/>
      <c r="S404" s="237">
        <f t="shared" ref="S404:S415" si="253">SUM(P404:R404)</f>
        <v>0</v>
      </c>
      <c r="T404" s="406"/>
      <c r="V404" s="626"/>
      <c r="W404" s="627">
        <f t="shared" ref="W404:W417" si="254">SUM($E404,T404:V404)</f>
        <v>0</v>
      </c>
      <c r="X404" s="636"/>
      <c r="Y404" s="626"/>
      <c r="Z404" s="627"/>
      <c r="AA404" s="626">
        <f t="shared" ref="AA404:AA417" si="255">SUM(W404:Z404)</f>
        <v>0</v>
      </c>
      <c r="AB404" s="406"/>
      <c r="AD404" s="626"/>
      <c r="AE404" s="627">
        <f t="shared" ref="AE404:AE417" si="256">SUM($E404,AB404:AD404)</f>
        <v>0</v>
      </c>
      <c r="AF404" s="636"/>
      <c r="AG404" s="857"/>
      <c r="AH404" s="627"/>
      <c r="AI404" s="626">
        <f t="shared" ref="AI404:AI417" si="257">SUM(AE404:AH404)</f>
        <v>0</v>
      </c>
      <c r="AJ404" s="423">
        <f t="shared" si="220"/>
        <v>395</v>
      </c>
    </row>
    <row r="405" spans="1:36">
      <c r="A405" s="423">
        <f t="shared" si="251"/>
        <v>396</v>
      </c>
      <c r="B405" s="145"/>
      <c r="C405" s="145"/>
      <c r="D405" s="237" t="s">
        <v>115</v>
      </c>
      <c r="E405" s="627"/>
      <c r="F405" s="406"/>
      <c r="H405" s="626"/>
      <c r="I405" s="627">
        <f>SUM($E405,F405:H405)</f>
        <v>0</v>
      </c>
      <c r="J405" s="627"/>
      <c r="K405" s="627"/>
      <c r="L405" s="237">
        <f>SUM(I405:K405)</f>
        <v>0</v>
      </c>
      <c r="M405" s="406"/>
      <c r="O405" s="626"/>
      <c r="P405" s="627">
        <f t="shared" si="252"/>
        <v>0</v>
      </c>
      <c r="Q405" s="627"/>
      <c r="R405" s="627"/>
      <c r="S405" s="237">
        <f t="shared" si="253"/>
        <v>0</v>
      </c>
      <c r="T405" s="133"/>
      <c r="V405" s="626"/>
      <c r="W405" s="627">
        <f t="shared" si="254"/>
        <v>0</v>
      </c>
      <c r="X405" s="636"/>
      <c r="Y405" s="626"/>
      <c r="Z405" s="627"/>
      <c r="AA405" s="626">
        <f t="shared" si="255"/>
        <v>0</v>
      </c>
      <c r="AB405" s="133"/>
      <c r="AD405" s="626"/>
      <c r="AE405" s="627">
        <f t="shared" si="256"/>
        <v>0</v>
      </c>
      <c r="AF405" s="636"/>
      <c r="AG405" s="857"/>
      <c r="AH405" s="627"/>
      <c r="AI405" s="626">
        <f t="shared" si="257"/>
        <v>0</v>
      </c>
      <c r="AJ405" s="423">
        <f t="shared" si="220"/>
        <v>396</v>
      </c>
    </row>
    <row r="406" spans="1:36">
      <c r="A406" s="423">
        <f t="shared" si="251"/>
        <v>397</v>
      </c>
      <c r="B406" s="145" t="s">
        <v>116</v>
      </c>
      <c r="C406" s="145" t="s">
        <v>117</v>
      </c>
      <c r="D406" s="237" t="s">
        <v>118</v>
      </c>
      <c r="E406" s="627">
        <v>155969788</v>
      </c>
      <c r="F406" s="133"/>
      <c r="G406" s="28"/>
      <c r="H406" s="626"/>
      <c r="I406" s="627">
        <f>SUM($E406,F406:H406)</f>
        <v>155969788</v>
      </c>
      <c r="J406" s="627">
        <v>178603631</v>
      </c>
      <c r="K406" s="627">
        <v>930529343</v>
      </c>
      <c r="L406" s="237">
        <f>SUM(I406:K406)</f>
        <v>1265102762</v>
      </c>
      <c r="M406" s="133"/>
      <c r="O406" s="626"/>
      <c r="P406" s="627">
        <f t="shared" si="252"/>
        <v>155969788</v>
      </c>
      <c r="Q406" s="627">
        <v>178603631</v>
      </c>
      <c r="R406" s="627">
        <v>930529343</v>
      </c>
      <c r="S406" s="237">
        <f t="shared" si="253"/>
        <v>1265102762</v>
      </c>
      <c r="T406" s="133"/>
      <c r="V406" s="626"/>
      <c r="W406" s="627">
        <f t="shared" si="254"/>
        <v>155969788</v>
      </c>
      <c r="X406" s="636">
        <v>178603631</v>
      </c>
      <c r="Y406" s="626"/>
      <c r="Z406" s="627">
        <v>930529343</v>
      </c>
      <c r="AA406" s="626">
        <f t="shared" si="255"/>
        <v>1265102762</v>
      </c>
      <c r="AB406" s="133"/>
      <c r="AD406" s="626"/>
      <c r="AE406" s="627">
        <f t="shared" si="256"/>
        <v>155969788</v>
      </c>
      <c r="AF406" s="636">
        <v>178603631</v>
      </c>
      <c r="AG406" s="857"/>
      <c r="AH406" s="627">
        <v>930529343</v>
      </c>
      <c r="AI406" s="626">
        <f t="shared" si="257"/>
        <v>1265102762</v>
      </c>
      <c r="AJ406" s="423">
        <f t="shared" si="220"/>
        <v>397</v>
      </c>
    </row>
    <row r="407" spans="1:36">
      <c r="A407" s="423">
        <f t="shared" si="251"/>
        <v>398</v>
      </c>
      <c r="B407" s="145"/>
      <c r="C407" s="145"/>
      <c r="D407" s="240" t="s">
        <v>91</v>
      </c>
      <c r="E407" s="627"/>
      <c r="F407" s="406"/>
      <c r="H407" s="626"/>
      <c r="I407" s="627">
        <f>SUM($E407,F407:H407)</f>
        <v>0</v>
      </c>
      <c r="J407" s="627"/>
      <c r="K407" s="627"/>
      <c r="L407" s="237">
        <f>SUM(I407:K407)</f>
        <v>0</v>
      </c>
      <c r="M407" s="133"/>
      <c r="O407" s="626"/>
      <c r="P407" s="627">
        <f t="shared" si="252"/>
        <v>0</v>
      </c>
      <c r="Q407" s="627"/>
      <c r="R407" s="627"/>
      <c r="S407" s="237">
        <f t="shared" si="253"/>
        <v>0</v>
      </c>
      <c r="T407" s="133"/>
      <c r="V407" s="626"/>
      <c r="W407" s="627">
        <f t="shared" si="254"/>
        <v>0</v>
      </c>
      <c r="X407" s="636"/>
      <c r="Y407" s="626"/>
      <c r="Z407" s="627"/>
      <c r="AA407" s="626">
        <f t="shared" si="255"/>
        <v>0</v>
      </c>
      <c r="AB407" s="133"/>
      <c r="AD407" s="626"/>
      <c r="AE407" s="627">
        <f t="shared" si="256"/>
        <v>0</v>
      </c>
      <c r="AF407" s="636"/>
      <c r="AG407" s="857"/>
      <c r="AH407" s="627"/>
      <c r="AI407" s="626">
        <f t="shared" si="257"/>
        <v>0</v>
      </c>
      <c r="AJ407" s="423">
        <f t="shared" si="220"/>
        <v>398</v>
      </c>
    </row>
    <row r="408" spans="1:36">
      <c r="A408" s="423">
        <f t="shared" si="251"/>
        <v>399</v>
      </c>
      <c r="B408" s="145"/>
      <c r="C408" s="145"/>
      <c r="D408" s="637" t="s">
        <v>567</v>
      </c>
      <c r="E408" s="627"/>
      <c r="F408" s="132"/>
      <c r="G408" s="129">
        <v>15000000</v>
      </c>
      <c r="H408" s="185"/>
      <c r="I408" s="627">
        <f>SUM($E408,F408:H408)</f>
        <v>15000000</v>
      </c>
      <c r="J408" s="627"/>
      <c r="K408" s="627"/>
      <c r="L408" s="237">
        <f>SUM(I408:K408)</f>
        <v>15000000</v>
      </c>
      <c r="M408" s="133"/>
      <c r="O408" s="626">
        <v>25000000</v>
      </c>
      <c r="P408" s="627">
        <f t="shared" si="252"/>
        <v>25000000</v>
      </c>
      <c r="Q408" s="627"/>
      <c r="R408" s="627"/>
      <c r="S408" s="237">
        <f t="shared" si="253"/>
        <v>25000000</v>
      </c>
      <c r="T408" s="133"/>
      <c r="V408" s="626">
        <v>25000000</v>
      </c>
      <c r="W408" s="627">
        <f t="shared" si="254"/>
        <v>25000000</v>
      </c>
      <c r="X408" s="636"/>
      <c r="Y408" s="626"/>
      <c r="Z408" s="627"/>
      <c r="AA408" s="626">
        <f t="shared" si="255"/>
        <v>25000000</v>
      </c>
      <c r="AB408" s="133"/>
      <c r="AD408" s="626"/>
      <c r="AE408" s="627">
        <f t="shared" si="256"/>
        <v>0</v>
      </c>
      <c r="AF408" s="636"/>
      <c r="AG408" s="857"/>
      <c r="AH408" s="627"/>
      <c r="AI408" s="626">
        <f t="shared" si="257"/>
        <v>0</v>
      </c>
      <c r="AJ408" s="423">
        <f t="shared" si="220"/>
        <v>399</v>
      </c>
    </row>
    <row r="409" spans="1:36">
      <c r="A409" s="423">
        <f t="shared" si="251"/>
        <v>400</v>
      </c>
      <c r="B409" s="145"/>
      <c r="C409" s="145"/>
      <c r="D409" s="637" t="s">
        <v>568</v>
      </c>
      <c r="E409" s="627"/>
      <c r="F409" s="132"/>
      <c r="G409" s="129"/>
      <c r="H409" s="185"/>
      <c r="I409" s="627"/>
      <c r="J409" s="627"/>
      <c r="K409" s="627"/>
      <c r="M409" s="133">
        <v>826000</v>
      </c>
      <c r="O409" s="626"/>
      <c r="P409" s="627">
        <f t="shared" si="252"/>
        <v>826000</v>
      </c>
      <c r="Q409" s="627"/>
      <c r="R409" s="627"/>
      <c r="S409" s="237">
        <f t="shared" si="253"/>
        <v>826000</v>
      </c>
      <c r="T409" s="133">
        <v>826000</v>
      </c>
      <c r="V409" s="626"/>
      <c r="W409" s="627">
        <f t="shared" si="254"/>
        <v>826000</v>
      </c>
      <c r="X409" s="636"/>
      <c r="Y409" s="626"/>
      <c r="Z409" s="627"/>
      <c r="AA409" s="626">
        <f t="shared" si="255"/>
        <v>826000</v>
      </c>
      <c r="AB409" s="133"/>
      <c r="AD409" s="626"/>
      <c r="AE409" s="627">
        <f t="shared" si="256"/>
        <v>0</v>
      </c>
      <c r="AF409" s="636"/>
      <c r="AG409" s="857"/>
      <c r="AH409" s="627"/>
      <c r="AI409" s="626">
        <f t="shared" si="257"/>
        <v>0</v>
      </c>
      <c r="AJ409" s="423">
        <f t="shared" si="220"/>
        <v>400</v>
      </c>
    </row>
    <row r="410" spans="1:36">
      <c r="A410" s="423">
        <f t="shared" si="251"/>
        <v>401</v>
      </c>
      <c r="B410" s="145"/>
      <c r="C410" s="145"/>
      <c r="D410" s="637" t="s">
        <v>557</v>
      </c>
      <c r="E410" s="627"/>
      <c r="F410" s="132"/>
      <c r="G410" s="129"/>
      <c r="H410" s="185"/>
      <c r="I410" s="627"/>
      <c r="J410" s="627"/>
      <c r="K410" s="627"/>
      <c r="M410" s="133">
        <v>9550999</v>
      </c>
      <c r="O410" s="626"/>
      <c r="P410" s="627">
        <f t="shared" si="252"/>
        <v>9550999</v>
      </c>
      <c r="Q410" s="627"/>
      <c r="R410" s="627"/>
      <c r="S410" s="237">
        <f t="shared" si="253"/>
        <v>9550999</v>
      </c>
      <c r="T410" s="133">
        <v>9550999</v>
      </c>
      <c r="V410" s="626"/>
      <c r="W410" s="627">
        <f t="shared" si="254"/>
        <v>9550999</v>
      </c>
      <c r="X410" s="636"/>
      <c r="Y410" s="626"/>
      <c r="Z410" s="627"/>
      <c r="AA410" s="626">
        <f t="shared" si="255"/>
        <v>9550999</v>
      </c>
      <c r="AB410" s="133"/>
      <c r="AD410" s="626"/>
      <c r="AE410" s="627">
        <f t="shared" si="256"/>
        <v>0</v>
      </c>
      <c r="AF410" s="636"/>
      <c r="AG410" s="857"/>
      <c r="AH410" s="627"/>
      <c r="AI410" s="626">
        <f t="shared" si="257"/>
        <v>0</v>
      </c>
      <c r="AJ410" s="423">
        <f t="shared" si="220"/>
        <v>401</v>
      </c>
    </row>
    <row r="411" spans="1:36">
      <c r="A411" s="423">
        <f t="shared" si="251"/>
        <v>402</v>
      </c>
      <c r="B411" s="145"/>
      <c r="C411" s="145"/>
      <c r="D411" s="629"/>
      <c r="E411" s="627"/>
      <c r="F411" s="406"/>
      <c r="H411" s="626"/>
      <c r="I411" s="627">
        <f>SUM($E411,F411:H411)</f>
        <v>0</v>
      </c>
      <c r="J411" s="627"/>
      <c r="K411" s="627"/>
      <c r="L411" s="237">
        <f>SUM(I411:K411)</f>
        <v>0</v>
      </c>
      <c r="M411" s="133"/>
      <c r="O411" s="626"/>
      <c r="P411" s="627">
        <f t="shared" si="252"/>
        <v>0</v>
      </c>
      <c r="Q411" s="627"/>
      <c r="R411" s="627"/>
      <c r="S411" s="237">
        <f t="shared" si="253"/>
        <v>0</v>
      </c>
      <c r="T411" s="133"/>
      <c r="V411" s="626"/>
      <c r="W411" s="627">
        <f t="shared" si="254"/>
        <v>0</v>
      </c>
      <c r="X411" s="636"/>
      <c r="Y411" s="626"/>
      <c r="Z411" s="627"/>
      <c r="AA411" s="626">
        <f t="shared" si="255"/>
        <v>0</v>
      </c>
      <c r="AB411" s="133"/>
      <c r="AD411" s="626"/>
      <c r="AE411" s="627">
        <f t="shared" si="256"/>
        <v>0</v>
      </c>
      <c r="AF411" s="636"/>
      <c r="AG411" s="857"/>
      <c r="AH411" s="627"/>
      <c r="AI411" s="626">
        <f t="shared" si="257"/>
        <v>0</v>
      </c>
      <c r="AJ411" s="423">
        <f t="shared" si="220"/>
        <v>402</v>
      </c>
    </row>
    <row r="412" spans="1:36">
      <c r="A412" s="423">
        <f t="shared" si="251"/>
        <v>403</v>
      </c>
      <c r="B412" s="145"/>
      <c r="C412" s="145"/>
      <c r="D412" s="684" t="s">
        <v>75</v>
      </c>
      <c r="E412" s="627"/>
      <c r="F412" s="112"/>
      <c r="G412" s="39"/>
      <c r="H412" s="626"/>
      <c r="I412" s="627">
        <f>SUM($E412,F412:H412)</f>
        <v>0</v>
      </c>
      <c r="J412" s="627"/>
      <c r="K412" s="627"/>
      <c r="L412" s="237">
        <f>SUM(I412:K412)</f>
        <v>0</v>
      </c>
      <c r="M412" s="112"/>
      <c r="N412" s="39"/>
      <c r="O412" s="626"/>
      <c r="P412" s="627">
        <f t="shared" si="252"/>
        <v>0</v>
      </c>
      <c r="Q412" s="627"/>
      <c r="R412" s="627"/>
      <c r="S412" s="237">
        <f t="shared" si="253"/>
        <v>0</v>
      </c>
      <c r="T412" s="112"/>
      <c r="U412" s="39"/>
      <c r="V412" s="626"/>
      <c r="W412" s="627">
        <f t="shared" si="254"/>
        <v>0</v>
      </c>
      <c r="X412" s="636"/>
      <c r="Y412" s="626"/>
      <c r="Z412" s="627"/>
      <c r="AA412" s="626">
        <f t="shared" si="255"/>
        <v>0</v>
      </c>
      <c r="AB412" s="112"/>
      <c r="AC412" s="39"/>
      <c r="AD412" s="626"/>
      <c r="AE412" s="627">
        <f t="shared" si="256"/>
        <v>0</v>
      </c>
      <c r="AF412" s="636"/>
      <c r="AG412" s="857"/>
      <c r="AH412" s="627"/>
      <c r="AI412" s="626">
        <f t="shared" si="257"/>
        <v>0</v>
      </c>
      <c r="AJ412" s="423">
        <f t="shared" si="220"/>
        <v>403</v>
      </c>
    </row>
    <row r="413" spans="1:36">
      <c r="A413" s="423">
        <f t="shared" si="251"/>
        <v>404</v>
      </c>
      <c r="B413" s="145"/>
      <c r="C413" s="145"/>
      <c r="D413" s="637"/>
      <c r="E413" s="627"/>
      <c r="F413" s="112"/>
      <c r="G413" s="39"/>
      <c r="H413" s="626"/>
      <c r="I413" s="627"/>
      <c r="J413" s="627"/>
      <c r="K413" s="627"/>
      <c r="L413" s="237">
        <f>SUM(I413:K413)</f>
        <v>0</v>
      </c>
      <c r="M413" s="112"/>
      <c r="N413" s="39"/>
      <c r="O413" s="626"/>
      <c r="P413" s="627">
        <f t="shared" si="252"/>
        <v>0</v>
      </c>
      <c r="Q413" s="627"/>
      <c r="R413" s="627"/>
      <c r="S413" s="237">
        <f t="shared" si="253"/>
        <v>0</v>
      </c>
      <c r="T413" s="112"/>
      <c r="U413" s="39"/>
      <c r="V413" s="626"/>
      <c r="W413" s="627">
        <f t="shared" si="254"/>
        <v>0</v>
      </c>
      <c r="X413" s="636"/>
      <c r="Y413" s="626"/>
      <c r="Z413" s="627"/>
      <c r="AA413" s="626">
        <f t="shared" si="255"/>
        <v>0</v>
      </c>
      <c r="AB413" s="112"/>
      <c r="AC413" s="39"/>
      <c r="AD413" s="626"/>
      <c r="AE413" s="627">
        <f t="shared" si="256"/>
        <v>0</v>
      </c>
      <c r="AF413" s="636"/>
      <c r="AG413" s="857"/>
      <c r="AH413" s="627"/>
      <c r="AI413" s="626">
        <f t="shared" si="257"/>
        <v>0</v>
      </c>
      <c r="AJ413" s="423">
        <f t="shared" ref="AJ413:AJ476" si="258">A413</f>
        <v>404</v>
      </c>
    </row>
    <row r="414" spans="1:36">
      <c r="A414" s="423">
        <f t="shared" si="251"/>
        <v>405</v>
      </c>
      <c r="B414" s="145"/>
      <c r="C414" s="145"/>
      <c r="D414" s="685"/>
      <c r="E414" s="627"/>
      <c r="F414" s="112"/>
      <c r="G414" s="39"/>
      <c r="H414" s="626"/>
      <c r="I414" s="627">
        <f>SUM($E414,F414:H414)</f>
        <v>0</v>
      </c>
      <c r="J414" s="627"/>
      <c r="K414" s="627"/>
      <c r="L414" s="237">
        <f>SUM(I414:K414)</f>
        <v>0</v>
      </c>
      <c r="M414" s="112"/>
      <c r="N414" s="39"/>
      <c r="O414" s="626"/>
      <c r="P414" s="627">
        <f t="shared" si="252"/>
        <v>0</v>
      </c>
      <c r="Q414" s="627"/>
      <c r="R414" s="627"/>
      <c r="S414" s="237">
        <f t="shared" si="253"/>
        <v>0</v>
      </c>
      <c r="T414" s="112"/>
      <c r="U414" s="39"/>
      <c r="V414" s="626"/>
      <c r="W414" s="627">
        <f t="shared" si="254"/>
        <v>0</v>
      </c>
      <c r="X414" s="636"/>
      <c r="Y414" s="626"/>
      <c r="Z414" s="627"/>
      <c r="AA414" s="626">
        <f t="shared" si="255"/>
        <v>0</v>
      </c>
      <c r="AB414" s="112"/>
      <c r="AC414" s="39"/>
      <c r="AD414" s="626"/>
      <c r="AE414" s="627">
        <f t="shared" si="256"/>
        <v>0</v>
      </c>
      <c r="AF414" s="636"/>
      <c r="AG414" s="857"/>
      <c r="AH414" s="627"/>
      <c r="AI414" s="626">
        <f t="shared" si="257"/>
        <v>0</v>
      </c>
      <c r="AJ414" s="423">
        <f t="shared" si="258"/>
        <v>405</v>
      </c>
    </row>
    <row r="415" spans="1:36">
      <c r="A415" s="423">
        <f t="shared" si="251"/>
        <v>406</v>
      </c>
      <c r="B415" s="145"/>
      <c r="C415" s="145"/>
      <c r="D415" s="684" t="s">
        <v>63</v>
      </c>
      <c r="E415" s="627"/>
      <c r="F415" s="112"/>
      <c r="G415" s="39"/>
      <c r="H415" s="626"/>
      <c r="I415" s="627">
        <f>SUM($E415,F415:H415)</f>
        <v>0</v>
      </c>
      <c r="J415" s="627"/>
      <c r="K415" s="627"/>
      <c r="L415" s="237">
        <f>SUM(I415:K415)</f>
        <v>0</v>
      </c>
      <c r="M415" s="112"/>
      <c r="N415" s="39"/>
      <c r="O415" s="626"/>
      <c r="P415" s="627">
        <f t="shared" si="252"/>
        <v>0</v>
      </c>
      <c r="Q415" s="627"/>
      <c r="R415" s="627"/>
      <c r="S415" s="237">
        <f t="shared" si="253"/>
        <v>0</v>
      </c>
      <c r="T415" s="112"/>
      <c r="U415" s="39"/>
      <c r="V415" s="626"/>
      <c r="W415" s="627">
        <f t="shared" si="254"/>
        <v>0</v>
      </c>
      <c r="X415" s="636"/>
      <c r="Y415" s="626"/>
      <c r="Z415" s="627"/>
      <c r="AA415" s="626">
        <f t="shared" si="255"/>
        <v>0</v>
      </c>
      <c r="AB415" s="112"/>
      <c r="AC415" s="39"/>
      <c r="AD415" s="626"/>
      <c r="AE415" s="627">
        <f t="shared" si="256"/>
        <v>0</v>
      </c>
      <c r="AF415" s="636"/>
      <c r="AG415" s="857"/>
      <c r="AH415" s="627"/>
      <c r="AI415" s="626">
        <f t="shared" si="257"/>
        <v>0</v>
      </c>
      <c r="AJ415" s="423">
        <f t="shared" si="258"/>
        <v>406</v>
      </c>
    </row>
    <row r="416" spans="1:36">
      <c r="A416" s="423">
        <f t="shared" si="251"/>
        <v>407</v>
      </c>
      <c r="B416" s="145"/>
      <c r="C416" s="145"/>
      <c r="D416" s="637"/>
      <c r="E416" s="627"/>
      <c r="F416" s="112"/>
      <c r="G416" s="39"/>
      <c r="H416" s="626"/>
      <c r="I416" s="627"/>
      <c r="J416" s="627"/>
      <c r="K416" s="627"/>
      <c r="M416" s="112"/>
      <c r="N416" s="39"/>
      <c r="O416" s="626"/>
      <c r="P416" s="627"/>
      <c r="Q416" s="627"/>
      <c r="R416" s="627"/>
      <c r="T416" s="112"/>
      <c r="U416" s="39"/>
      <c r="V416" s="626"/>
      <c r="W416" s="627">
        <f t="shared" si="254"/>
        <v>0</v>
      </c>
      <c r="X416" s="636"/>
      <c r="Y416" s="626"/>
      <c r="Z416" s="627"/>
      <c r="AA416" s="626">
        <f t="shared" si="255"/>
        <v>0</v>
      </c>
      <c r="AB416" s="112"/>
      <c r="AC416" s="39"/>
      <c r="AD416" s="626"/>
      <c r="AE416" s="627">
        <f t="shared" si="256"/>
        <v>0</v>
      </c>
      <c r="AF416" s="636"/>
      <c r="AG416" s="857"/>
      <c r="AH416" s="627"/>
      <c r="AI416" s="626">
        <f t="shared" si="257"/>
        <v>0</v>
      </c>
      <c r="AJ416" s="423">
        <f t="shared" si="258"/>
        <v>407</v>
      </c>
    </row>
    <row r="417" spans="1:36">
      <c r="A417" s="423">
        <f t="shared" si="251"/>
        <v>408</v>
      </c>
      <c r="B417" s="145"/>
      <c r="C417" s="145"/>
      <c r="D417" s="685"/>
      <c r="E417" s="627"/>
      <c r="F417" s="112"/>
      <c r="G417" s="39"/>
      <c r="H417" s="626"/>
      <c r="I417" s="627">
        <f>SUM($E417,F417:H417)</f>
        <v>0</v>
      </c>
      <c r="J417" s="627"/>
      <c r="K417" s="627"/>
      <c r="L417" s="237">
        <f>SUM(I417:K417)</f>
        <v>0</v>
      </c>
      <c r="M417" s="112"/>
      <c r="N417" s="39"/>
      <c r="O417" s="626"/>
      <c r="P417" s="627">
        <f>SUM($E417,M417:O417)</f>
        <v>0</v>
      </c>
      <c r="Q417" s="627"/>
      <c r="R417" s="627"/>
      <c r="S417" s="237">
        <f>SUM(P417:R417)</f>
        <v>0</v>
      </c>
      <c r="T417" s="112"/>
      <c r="U417" s="39"/>
      <c r="V417" s="626"/>
      <c r="W417" s="627">
        <f t="shared" si="254"/>
        <v>0</v>
      </c>
      <c r="X417" s="636"/>
      <c r="Y417" s="626"/>
      <c r="Z417" s="627"/>
      <c r="AA417" s="626">
        <f t="shared" si="255"/>
        <v>0</v>
      </c>
      <c r="AB417" s="112"/>
      <c r="AC417" s="39"/>
      <c r="AD417" s="626"/>
      <c r="AE417" s="627">
        <f t="shared" si="256"/>
        <v>0</v>
      </c>
      <c r="AF417" s="636"/>
      <c r="AG417" s="857"/>
      <c r="AH417" s="627"/>
      <c r="AI417" s="626">
        <f t="shared" si="257"/>
        <v>0</v>
      </c>
      <c r="AJ417" s="423">
        <f t="shared" si="258"/>
        <v>408</v>
      </c>
    </row>
    <row r="418" spans="1:36">
      <c r="A418" s="423">
        <f t="shared" si="251"/>
        <v>409</v>
      </c>
      <c r="B418" s="145"/>
      <c r="C418" s="145"/>
      <c r="D418" s="704" t="s">
        <v>40</v>
      </c>
      <c r="E418" s="627"/>
      <c r="F418" s="170">
        <f t="shared" ref="F418:X418" si="259">SUBTOTAL(9,F407:F417)</f>
        <v>0</v>
      </c>
      <c r="G418" s="40">
        <f t="shared" si="259"/>
        <v>15000000</v>
      </c>
      <c r="H418" s="171">
        <f t="shared" si="259"/>
        <v>0</v>
      </c>
      <c r="I418" s="676">
        <f t="shared" si="259"/>
        <v>15000000</v>
      </c>
      <c r="J418" s="676">
        <f t="shared" si="259"/>
        <v>0</v>
      </c>
      <c r="K418" s="676">
        <f t="shared" si="259"/>
        <v>0</v>
      </c>
      <c r="L418" s="678">
        <f t="shared" si="259"/>
        <v>15000000</v>
      </c>
      <c r="M418" s="170">
        <f t="shared" si="259"/>
        <v>10376999</v>
      </c>
      <c r="N418" s="40">
        <f t="shared" si="259"/>
        <v>0</v>
      </c>
      <c r="O418" s="171">
        <f t="shared" si="259"/>
        <v>25000000</v>
      </c>
      <c r="P418" s="676">
        <f t="shared" si="259"/>
        <v>35376999</v>
      </c>
      <c r="Q418" s="676">
        <f t="shared" si="259"/>
        <v>0</v>
      </c>
      <c r="R418" s="676">
        <f t="shared" si="259"/>
        <v>0</v>
      </c>
      <c r="S418" s="678">
        <f t="shared" si="259"/>
        <v>35376999</v>
      </c>
      <c r="T418" s="170">
        <f t="shared" si="259"/>
        <v>10376999</v>
      </c>
      <c r="U418" s="40">
        <f t="shared" si="259"/>
        <v>0</v>
      </c>
      <c r="V418" s="171">
        <f t="shared" si="259"/>
        <v>25000000</v>
      </c>
      <c r="W418" s="676">
        <f t="shared" si="259"/>
        <v>35376999</v>
      </c>
      <c r="X418" s="677">
        <f t="shared" si="259"/>
        <v>0</v>
      </c>
      <c r="Y418" s="675"/>
      <c r="Z418" s="676">
        <f t="shared" ref="Z418:AF418" si="260">SUBTOTAL(9,Z407:Z417)</f>
        <v>0</v>
      </c>
      <c r="AA418" s="675">
        <f t="shared" si="260"/>
        <v>35376999</v>
      </c>
      <c r="AB418" s="170">
        <f t="shared" si="260"/>
        <v>0</v>
      </c>
      <c r="AC418" s="40">
        <f t="shared" si="260"/>
        <v>0</v>
      </c>
      <c r="AD418" s="171">
        <f t="shared" si="260"/>
        <v>0</v>
      </c>
      <c r="AE418" s="676">
        <f t="shared" si="260"/>
        <v>0</v>
      </c>
      <c r="AF418" s="677">
        <f t="shared" si="260"/>
        <v>0</v>
      </c>
      <c r="AG418" s="678"/>
      <c r="AH418" s="676">
        <f>SUBTOTAL(9,AH407:AH417)</f>
        <v>0</v>
      </c>
      <c r="AI418" s="675">
        <f>SUBTOTAL(9,AI407:AI417)</f>
        <v>0</v>
      </c>
      <c r="AJ418" s="423">
        <f t="shared" si="258"/>
        <v>409</v>
      </c>
    </row>
    <row r="419" spans="1:36" ht="15.6" thickBot="1">
      <c r="A419" s="423">
        <f t="shared" si="251"/>
        <v>410</v>
      </c>
      <c r="B419" s="674"/>
      <c r="C419" s="674"/>
      <c r="D419" s="717" t="s">
        <v>119</v>
      </c>
      <c r="E419" s="623"/>
      <c r="F419" s="672">
        <f>SUBTOTAL(9,F404:F418,$E406:$E406)</f>
        <v>155969788</v>
      </c>
      <c r="G419" s="673"/>
      <c r="H419" s="668"/>
      <c r="I419" s="470">
        <f>SUBTOTAL(9,I404:I418)</f>
        <v>170969788</v>
      </c>
      <c r="J419" s="470">
        <f>SUBTOTAL(9,J404:J418)</f>
        <v>178603631</v>
      </c>
      <c r="K419" s="470">
        <f>SUBTOTAL(9,K404:K418)</f>
        <v>930529343</v>
      </c>
      <c r="L419" s="715">
        <f>SUBTOTAL(9,L404:L418)</f>
        <v>1280102762</v>
      </c>
      <c r="M419" s="672">
        <f>SUBTOTAL(9,M404:M418,$E406:$E406)</f>
        <v>166346787</v>
      </c>
      <c r="N419" s="673"/>
      <c r="O419" s="668"/>
      <c r="P419" s="470">
        <f>SUBTOTAL(9,P404:P418)</f>
        <v>191346787</v>
      </c>
      <c r="Q419" s="470">
        <f>SUBTOTAL(9,Q404:Q418)</f>
        <v>178603631</v>
      </c>
      <c r="R419" s="470">
        <f>SUBTOTAL(9,R404:R418)</f>
        <v>930529343</v>
      </c>
      <c r="S419" s="715">
        <f>SUBTOTAL(9,S404:S418)</f>
        <v>1300479761</v>
      </c>
      <c r="T419" s="672">
        <f>SUBTOTAL(9,T404:T418,$E406:$E406)</f>
        <v>166346787</v>
      </c>
      <c r="U419" s="673"/>
      <c r="V419" s="668"/>
      <c r="W419" s="470">
        <f>SUBTOTAL(9,W404:W418)</f>
        <v>191346787</v>
      </c>
      <c r="X419" s="510">
        <f>SUBTOTAL(9,X404:X418)</f>
        <v>178603631</v>
      </c>
      <c r="Y419" s="714"/>
      <c r="Z419" s="470">
        <f>SUBTOTAL(9,Z404:Z418)</f>
        <v>930529343</v>
      </c>
      <c r="AA419" s="714">
        <f>SUBTOTAL(9,AA404:AA418)</f>
        <v>1300479761</v>
      </c>
      <c r="AB419" s="672">
        <f>SUBTOTAL(9,AB404:AB418,$E406:$E406)</f>
        <v>155969788</v>
      </c>
      <c r="AC419" s="673"/>
      <c r="AD419" s="668"/>
      <c r="AE419" s="470">
        <f>SUBTOTAL(9,AE404:AE418)</f>
        <v>155969788</v>
      </c>
      <c r="AF419" s="510">
        <f>SUBTOTAL(9,AF404:AF418)</f>
        <v>178603631</v>
      </c>
      <c r="AG419" s="868"/>
      <c r="AH419" s="470">
        <f>SUBTOTAL(9,AH404:AH418)</f>
        <v>930529343</v>
      </c>
      <c r="AI419" s="714">
        <f>SUBTOTAL(9,AI404:AI418)</f>
        <v>1265102762</v>
      </c>
      <c r="AJ419" s="423">
        <f t="shared" si="258"/>
        <v>410</v>
      </c>
    </row>
    <row r="420" spans="1:36" ht="15.6" thickTop="1">
      <c r="A420" s="423">
        <f t="shared" si="251"/>
        <v>411</v>
      </c>
      <c r="B420" s="145"/>
      <c r="C420" s="145"/>
      <c r="D420" s="718"/>
      <c r="E420" s="627"/>
      <c r="F420" s="406"/>
      <c r="H420" s="626"/>
      <c r="I420" s="627">
        <f>SUM($E420,F420:H420)</f>
        <v>0</v>
      </c>
      <c r="J420" s="627"/>
      <c r="K420" s="627"/>
      <c r="L420" s="237">
        <f>SUM(I420:K420)</f>
        <v>0</v>
      </c>
      <c r="M420" s="406"/>
      <c r="O420" s="626"/>
      <c r="P420" s="627">
        <f t="shared" ref="P420:P431" si="261">SUM($E420,M420:O420)</f>
        <v>0</v>
      </c>
      <c r="Q420" s="627"/>
      <c r="R420" s="627"/>
      <c r="S420" s="237">
        <f>SUM(P420:R420)</f>
        <v>0</v>
      </c>
      <c r="T420" s="406"/>
      <c r="V420" s="626"/>
      <c r="W420" s="627">
        <f t="shared" ref="W420:W431" si="262">SUM($E420,T420:V420)</f>
        <v>0</v>
      </c>
      <c r="X420" s="636"/>
      <c r="Y420" s="626"/>
      <c r="Z420" s="627"/>
      <c r="AA420" s="626">
        <f t="shared" ref="AA420:AA431" si="263">SUM(W420:Z420)</f>
        <v>0</v>
      </c>
      <c r="AB420" s="406"/>
      <c r="AD420" s="626"/>
      <c r="AE420" s="627">
        <f t="shared" ref="AE420:AE431" si="264">SUM($E420,AB420:AD420)</f>
        <v>0</v>
      </c>
      <c r="AF420" s="636"/>
      <c r="AG420" s="857"/>
      <c r="AH420" s="627"/>
      <c r="AI420" s="626">
        <f t="shared" ref="AI420:AI431" si="265">SUM(AE420:AH420)</f>
        <v>0</v>
      </c>
      <c r="AJ420" s="423">
        <f t="shared" si="258"/>
        <v>411</v>
      </c>
    </row>
    <row r="421" spans="1:36">
      <c r="A421" s="423">
        <f t="shared" si="251"/>
        <v>412</v>
      </c>
      <c r="B421" s="145" t="s">
        <v>120</v>
      </c>
      <c r="C421" s="145" t="s">
        <v>121</v>
      </c>
      <c r="D421" s="237" t="s">
        <v>122</v>
      </c>
      <c r="E421" s="627">
        <v>10554060</v>
      </c>
      <c r="F421" s="133"/>
      <c r="G421" s="28"/>
      <c r="H421" s="626"/>
      <c r="I421" s="627">
        <f>SUM($E421,F421:H421)</f>
        <v>10554060</v>
      </c>
      <c r="J421" s="627">
        <v>10500000</v>
      </c>
      <c r="K421" s="627">
        <v>41457362</v>
      </c>
      <c r="L421" s="237">
        <f>SUM(I421:K421)</f>
        <v>62511422</v>
      </c>
      <c r="M421" s="133"/>
      <c r="O421" s="626"/>
      <c r="P421" s="627">
        <f t="shared" si="261"/>
        <v>10554060</v>
      </c>
      <c r="Q421" s="627">
        <v>10500000</v>
      </c>
      <c r="R421" s="627">
        <v>41457362</v>
      </c>
      <c r="S421" s="237">
        <f>SUM(P421:R421)</f>
        <v>62511422</v>
      </c>
      <c r="T421" s="133"/>
      <c r="V421" s="626"/>
      <c r="W421" s="627">
        <f t="shared" si="262"/>
        <v>10554060</v>
      </c>
      <c r="X421" s="636">
        <v>10500000</v>
      </c>
      <c r="Y421" s="626"/>
      <c r="Z421" s="627">
        <v>41457362</v>
      </c>
      <c r="AA421" s="626">
        <f t="shared" si="263"/>
        <v>62511422</v>
      </c>
      <c r="AB421" s="133"/>
      <c r="AD421" s="626"/>
      <c r="AE421" s="627">
        <f t="shared" si="264"/>
        <v>10554060</v>
      </c>
      <c r="AF421" s="636">
        <v>10500000</v>
      </c>
      <c r="AG421" s="857"/>
      <c r="AH421" s="627">
        <v>41457362</v>
      </c>
      <c r="AI421" s="626">
        <f t="shared" si="265"/>
        <v>62511422</v>
      </c>
      <c r="AJ421" s="423">
        <f t="shared" si="258"/>
        <v>412</v>
      </c>
    </row>
    <row r="422" spans="1:36">
      <c r="A422" s="423">
        <f t="shared" si="251"/>
        <v>413</v>
      </c>
      <c r="B422" s="145"/>
      <c r="C422" s="145"/>
      <c r="D422" s="240" t="s">
        <v>91</v>
      </c>
      <c r="E422" s="627"/>
      <c r="F422" s="406"/>
      <c r="H422" s="626"/>
      <c r="I422" s="627">
        <f>SUM($E422,F422:H422)</f>
        <v>0</v>
      </c>
      <c r="J422" s="627"/>
      <c r="K422" s="627"/>
      <c r="L422" s="237">
        <f>SUM(I422:K422)</f>
        <v>0</v>
      </c>
      <c r="M422" s="133"/>
      <c r="O422" s="626"/>
      <c r="P422" s="627">
        <f t="shared" si="261"/>
        <v>0</v>
      </c>
      <c r="Q422" s="627"/>
      <c r="R422" s="627"/>
      <c r="S422" s="237">
        <f>SUM(P422:R422)</f>
        <v>0</v>
      </c>
      <c r="T422" s="133"/>
      <c r="V422" s="626"/>
      <c r="W422" s="627">
        <f t="shared" si="262"/>
        <v>0</v>
      </c>
      <c r="X422" s="636"/>
      <c r="Y422" s="626"/>
      <c r="Z422" s="627"/>
      <c r="AA422" s="626">
        <f t="shared" si="263"/>
        <v>0</v>
      </c>
      <c r="AB422" s="133"/>
      <c r="AD422" s="626"/>
      <c r="AE422" s="627">
        <f t="shared" si="264"/>
        <v>0</v>
      </c>
      <c r="AF422" s="636"/>
      <c r="AG422" s="857"/>
      <c r="AH422" s="627"/>
      <c r="AI422" s="626">
        <f t="shared" si="265"/>
        <v>0</v>
      </c>
      <c r="AJ422" s="423">
        <f t="shared" si="258"/>
        <v>413</v>
      </c>
    </row>
    <row r="423" spans="1:36">
      <c r="A423" s="423">
        <f t="shared" si="251"/>
        <v>414</v>
      </c>
      <c r="B423" s="145"/>
      <c r="C423" s="145"/>
      <c r="D423" s="637" t="s">
        <v>560</v>
      </c>
      <c r="E423" s="627"/>
      <c r="F423" s="132"/>
      <c r="G423" s="129"/>
      <c r="H423" s="185"/>
      <c r="I423" s="627"/>
      <c r="J423" s="627"/>
      <c r="K423" s="627"/>
      <c r="M423" s="133"/>
      <c r="O423" s="626">
        <v>3000000</v>
      </c>
      <c r="P423" s="627">
        <f t="shared" si="261"/>
        <v>3000000</v>
      </c>
      <c r="Q423" s="627"/>
      <c r="R423" s="627"/>
      <c r="S423" s="237">
        <f>SUM(P423:R423)</f>
        <v>3000000</v>
      </c>
      <c r="T423" s="133"/>
      <c r="V423" s="626">
        <v>3000000</v>
      </c>
      <c r="W423" s="627">
        <f t="shared" si="262"/>
        <v>3000000</v>
      </c>
      <c r="X423" s="636"/>
      <c r="Y423" s="626"/>
      <c r="Z423" s="627"/>
      <c r="AA423" s="626">
        <f t="shared" si="263"/>
        <v>3000000</v>
      </c>
      <c r="AB423" s="133"/>
      <c r="AD423" s="626"/>
      <c r="AE423" s="627">
        <f t="shared" si="264"/>
        <v>0</v>
      </c>
      <c r="AF423" s="636"/>
      <c r="AG423" s="857"/>
      <c r="AH423" s="627"/>
      <c r="AI423" s="626">
        <f t="shared" si="265"/>
        <v>0</v>
      </c>
      <c r="AJ423" s="423">
        <f t="shared" si="258"/>
        <v>414</v>
      </c>
    </row>
    <row r="424" spans="1:36">
      <c r="A424" s="423">
        <f t="shared" si="251"/>
        <v>415</v>
      </c>
      <c r="B424" s="145"/>
      <c r="C424" s="145"/>
      <c r="D424" s="637" t="s">
        <v>557</v>
      </c>
      <c r="E424" s="627"/>
      <c r="F424" s="132"/>
      <c r="G424" s="129"/>
      <c r="H424" s="185"/>
      <c r="I424" s="627"/>
      <c r="J424" s="627"/>
      <c r="K424" s="627"/>
      <c r="M424" s="133">
        <v>1720995</v>
      </c>
      <c r="O424" s="626"/>
      <c r="P424" s="627">
        <f t="shared" si="261"/>
        <v>1720995</v>
      </c>
      <c r="Q424" s="627"/>
      <c r="R424" s="627"/>
      <c r="S424" s="237">
        <f>SUM(P424:R424)</f>
        <v>1720995</v>
      </c>
      <c r="T424" s="133">
        <v>1720995</v>
      </c>
      <c r="V424" s="626"/>
      <c r="W424" s="627">
        <f t="shared" si="262"/>
        <v>1720995</v>
      </c>
      <c r="X424" s="636"/>
      <c r="Y424" s="626"/>
      <c r="Z424" s="627"/>
      <c r="AA424" s="626">
        <f t="shared" si="263"/>
        <v>1720995</v>
      </c>
      <c r="AB424" s="133"/>
      <c r="AD424" s="626"/>
      <c r="AE424" s="627">
        <f t="shared" si="264"/>
        <v>0</v>
      </c>
      <c r="AF424" s="636"/>
      <c r="AG424" s="857"/>
      <c r="AH424" s="627"/>
      <c r="AI424" s="626">
        <f t="shared" si="265"/>
        <v>0</v>
      </c>
      <c r="AJ424" s="423">
        <f t="shared" si="258"/>
        <v>415</v>
      </c>
    </row>
    <row r="425" spans="1:36">
      <c r="A425" s="423">
        <f t="shared" si="251"/>
        <v>416</v>
      </c>
      <c r="B425" s="145"/>
      <c r="C425" s="145"/>
      <c r="D425" s="637"/>
      <c r="E425" s="627"/>
      <c r="F425" s="132"/>
      <c r="G425" s="129"/>
      <c r="H425" s="185"/>
      <c r="I425" s="627"/>
      <c r="J425" s="627"/>
      <c r="K425" s="627"/>
      <c r="M425" s="133"/>
      <c r="O425" s="626"/>
      <c r="P425" s="627">
        <f t="shared" si="261"/>
        <v>0</v>
      </c>
      <c r="Q425" s="627"/>
      <c r="R425" s="627"/>
      <c r="T425" s="133"/>
      <c r="V425" s="626"/>
      <c r="W425" s="627">
        <f t="shared" si="262"/>
        <v>0</v>
      </c>
      <c r="X425" s="636"/>
      <c r="Y425" s="626"/>
      <c r="Z425" s="627"/>
      <c r="AA425" s="626">
        <f t="shared" si="263"/>
        <v>0</v>
      </c>
      <c r="AB425" s="133"/>
      <c r="AD425" s="626"/>
      <c r="AE425" s="627">
        <f t="shared" si="264"/>
        <v>0</v>
      </c>
      <c r="AF425" s="636"/>
      <c r="AG425" s="857"/>
      <c r="AH425" s="627"/>
      <c r="AI425" s="626">
        <f t="shared" si="265"/>
        <v>0</v>
      </c>
      <c r="AJ425" s="423">
        <f t="shared" si="258"/>
        <v>416</v>
      </c>
    </row>
    <row r="426" spans="1:36">
      <c r="A426" s="423">
        <f t="shared" si="251"/>
        <v>417</v>
      </c>
      <c r="B426" s="145"/>
      <c r="C426" s="145"/>
      <c r="D426" s="240" t="s">
        <v>62</v>
      </c>
      <c r="E426" s="627"/>
      <c r="F426" s="406"/>
      <c r="H426" s="626"/>
      <c r="I426" s="627">
        <f>SUM($E426,F426:H426)</f>
        <v>0</v>
      </c>
      <c r="J426" s="627"/>
      <c r="K426" s="627"/>
      <c r="L426" s="237">
        <f>SUM(I426:K426)</f>
        <v>0</v>
      </c>
      <c r="M426" s="133"/>
      <c r="O426" s="626"/>
      <c r="P426" s="627">
        <f t="shared" si="261"/>
        <v>0</v>
      </c>
      <c r="Q426" s="627"/>
      <c r="R426" s="627"/>
      <c r="S426" s="237">
        <f t="shared" ref="S426:S431" si="266">SUM(P426:R426)</f>
        <v>0</v>
      </c>
      <c r="T426" s="133"/>
      <c r="V426" s="626"/>
      <c r="W426" s="627">
        <f t="shared" si="262"/>
        <v>0</v>
      </c>
      <c r="X426" s="636"/>
      <c r="Y426" s="626"/>
      <c r="Z426" s="627"/>
      <c r="AA426" s="626">
        <f t="shared" si="263"/>
        <v>0</v>
      </c>
      <c r="AB426" s="133"/>
      <c r="AD426" s="626"/>
      <c r="AE426" s="627">
        <f t="shared" si="264"/>
        <v>0</v>
      </c>
      <c r="AF426" s="636"/>
      <c r="AG426" s="857"/>
      <c r="AH426" s="627"/>
      <c r="AI426" s="626">
        <f t="shared" si="265"/>
        <v>0</v>
      </c>
      <c r="AJ426" s="423">
        <f t="shared" si="258"/>
        <v>417</v>
      </c>
    </row>
    <row r="427" spans="1:36">
      <c r="A427" s="423">
        <f t="shared" si="251"/>
        <v>418</v>
      </c>
      <c r="B427" s="145"/>
      <c r="C427" s="145"/>
      <c r="D427" s="637" t="s">
        <v>569</v>
      </c>
      <c r="E427" s="627"/>
      <c r="F427" s="133"/>
      <c r="G427" s="28"/>
      <c r="H427" s="626"/>
      <c r="I427" s="627"/>
      <c r="J427" s="627"/>
      <c r="K427" s="627"/>
      <c r="M427" s="133"/>
      <c r="O427" s="626"/>
      <c r="P427" s="627">
        <f t="shared" si="261"/>
        <v>0</v>
      </c>
      <c r="Q427" s="627">
        <v>1000000</v>
      </c>
      <c r="R427" s="627"/>
      <c r="S427" s="237">
        <f t="shared" si="266"/>
        <v>1000000</v>
      </c>
      <c r="T427" s="133"/>
      <c r="V427" s="626"/>
      <c r="W427" s="627">
        <f t="shared" si="262"/>
        <v>0</v>
      </c>
      <c r="X427" s="636">
        <v>1000000</v>
      </c>
      <c r="Y427" s="626"/>
      <c r="Z427" s="627"/>
      <c r="AA427" s="626">
        <f t="shared" si="263"/>
        <v>1000000</v>
      </c>
      <c r="AB427" s="133"/>
      <c r="AD427" s="626"/>
      <c r="AE427" s="627">
        <f t="shared" si="264"/>
        <v>0</v>
      </c>
      <c r="AF427" s="636"/>
      <c r="AG427" s="857"/>
      <c r="AH427" s="627"/>
      <c r="AI427" s="626">
        <f t="shared" si="265"/>
        <v>0</v>
      </c>
      <c r="AJ427" s="423">
        <f t="shared" si="258"/>
        <v>418</v>
      </c>
    </row>
    <row r="428" spans="1:36">
      <c r="A428" s="423">
        <f t="shared" si="251"/>
        <v>419</v>
      </c>
      <c r="B428" s="145"/>
      <c r="C428" s="145"/>
      <c r="D428" s="629"/>
      <c r="E428" s="627"/>
      <c r="F428" s="406"/>
      <c r="H428" s="626"/>
      <c r="I428" s="627">
        <f>SUM($E428,F428:H428)</f>
        <v>0</v>
      </c>
      <c r="J428" s="627"/>
      <c r="K428" s="627"/>
      <c r="L428" s="237">
        <f>SUM(I428:K428)</f>
        <v>0</v>
      </c>
      <c r="M428" s="133"/>
      <c r="O428" s="626"/>
      <c r="P428" s="627">
        <f t="shared" si="261"/>
        <v>0</v>
      </c>
      <c r="Q428" s="627"/>
      <c r="R428" s="627"/>
      <c r="S428" s="237">
        <f t="shared" si="266"/>
        <v>0</v>
      </c>
      <c r="T428" s="133"/>
      <c r="V428" s="626"/>
      <c r="W428" s="627">
        <f t="shared" si="262"/>
        <v>0</v>
      </c>
      <c r="X428" s="636"/>
      <c r="Y428" s="626"/>
      <c r="Z428" s="627"/>
      <c r="AA428" s="626">
        <f t="shared" si="263"/>
        <v>0</v>
      </c>
      <c r="AB428" s="133"/>
      <c r="AD428" s="626"/>
      <c r="AE428" s="627">
        <f t="shared" si="264"/>
        <v>0</v>
      </c>
      <c r="AF428" s="636"/>
      <c r="AG428" s="857"/>
      <c r="AH428" s="627"/>
      <c r="AI428" s="626">
        <f t="shared" si="265"/>
        <v>0</v>
      </c>
      <c r="AJ428" s="423">
        <f t="shared" si="258"/>
        <v>419</v>
      </c>
    </row>
    <row r="429" spans="1:36">
      <c r="A429" s="423">
        <f t="shared" si="251"/>
        <v>420</v>
      </c>
      <c r="B429" s="145"/>
      <c r="C429" s="145"/>
      <c r="D429" s="240" t="s">
        <v>123</v>
      </c>
      <c r="E429" s="627"/>
      <c r="F429" s="406"/>
      <c r="H429" s="626"/>
      <c r="I429" s="627">
        <f>SUM($E429,F429:H429)</f>
        <v>0</v>
      </c>
      <c r="J429" s="627"/>
      <c r="K429" s="627"/>
      <c r="L429" s="237">
        <f>SUM(I429:K429)</f>
        <v>0</v>
      </c>
      <c r="M429" s="133"/>
      <c r="O429" s="626"/>
      <c r="P429" s="627">
        <f t="shared" si="261"/>
        <v>0</v>
      </c>
      <c r="Q429" s="627"/>
      <c r="R429" s="627"/>
      <c r="S429" s="237">
        <f t="shared" si="266"/>
        <v>0</v>
      </c>
      <c r="T429" s="406"/>
      <c r="V429" s="626"/>
      <c r="W429" s="627">
        <f t="shared" si="262"/>
        <v>0</v>
      </c>
      <c r="X429" s="636"/>
      <c r="Y429" s="626"/>
      <c r="Z429" s="627"/>
      <c r="AA429" s="626">
        <f t="shared" si="263"/>
        <v>0</v>
      </c>
      <c r="AB429" s="406"/>
      <c r="AD429" s="626"/>
      <c r="AE429" s="627">
        <f t="shared" si="264"/>
        <v>0</v>
      </c>
      <c r="AF429" s="636"/>
      <c r="AG429" s="857"/>
      <c r="AH429" s="627"/>
      <c r="AI429" s="626">
        <f t="shared" si="265"/>
        <v>0</v>
      </c>
      <c r="AJ429" s="423">
        <f t="shared" si="258"/>
        <v>420</v>
      </c>
    </row>
    <row r="430" spans="1:36">
      <c r="A430" s="423">
        <f t="shared" si="251"/>
        <v>421</v>
      </c>
      <c r="B430" s="145"/>
      <c r="C430" s="145"/>
      <c r="D430" s="629"/>
      <c r="E430" s="627"/>
      <c r="F430" s="112"/>
      <c r="G430" s="39"/>
      <c r="H430" s="626"/>
      <c r="I430" s="627">
        <f>SUM($E430,F430:H430)</f>
        <v>0</v>
      </c>
      <c r="J430" s="627"/>
      <c r="K430" s="627"/>
      <c r="L430" s="237">
        <f>SUM(I430:K430)</f>
        <v>0</v>
      </c>
      <c r="M430" s="112"/>
      <c r="N430" s="39"/>
      <c r="O430" s="626"/>
      <c r="P430" s="627">
        <f t="shared" si="261"/>
        <v>0</v>
      </c>
      <c r="Q430" s="627"/>
      <c r="R430" s="627"/>
      <c r="S430" s="237">
        <f t="shared" si="266"/>
        <v>0</v>
      </c>
      <c r="T430" s="112"/>
      <c r="U430" s="39"/>
      <c r="V430" s="626"/>
      <c r="W430" s="627">
        <f t="shared" si="262"/>
        <v>0</v>
      </c>
      <c r="X430" s="636"/>
      <c r="Y430" s="626"/>
      <c r="Z430" s="627"/>
      <c r="AA430" s="626">
        <f t="shared" si="263"/>
        <v>0</v>
      </c>
      <c r="AB430" s="112"/>
      <c r="AC430" s="39"/>
      <c r="AD430" s="626"/>
      <c r="AE430" s="627">
        <f t="shared" si="264"/>
        <v>0</v>
      </c>
      <c r="AF430" s="636"/>
      <c r="AG430" s="857"/>
      <c r="AH430" s="627"/>
      <c r="AI430" s="626">
        <f t="shared" si="265"/>
        <v>0</v>
      </c>
      <c r="AJ430" s="423">
        <f t="shared" si="258"/>
        <v>421</v>
      </c>
    </row>
    <row r="431" spans="1:36">
      <c r="A431" s="423">
        <f t="shared" si="251"/>
        <v>422</v>
      </c>
      <c r="B431" s="145"/>
      <c r="C431" s="145"/>
      <c r="D431" s="685"/>
      <c r="E431" s="627"/>
      <c r="F431" s="112"/>
      <c r="G431" s="39"/>
      <c r="H431" s="626"/>
      <c r="I431" s="627">
        <f>SUM($E431,F431:H431)</f>
        <v>0</v>
      </c>
      <c r="J431" s="627"/>
      <c r="K431" s="627"/>
      <c r="L431" s="237">
        <f>SUM(I431:K431)</f>
        <v>0</v>
      </c>
      <c r="M431" s="112"/>
      <c r="N431" s="39"/>
      <c r="O431" s="626"/>
      <c r="P431" s="627">
        <f t="shared" si="261"/>
        <v>0</v>
      </c>
      <c r="Q431" s="627"/>
      <c r="R431" s="627"/>
      <c r="S431" s="237">
        <f t="shared" si="266"/>
        <v>0</v>
      </c>
      <c r="T431" s="112"/>
      <c r="U431" s="39"/>
      <c r="V431" s="626"/>
      <c r="W431" s="627">
        <f t="shared" si="262"/>
        <v>0</v>
      </c>
      <c r="X431" s="636"/>
      <c r="Y431" s="626"/>
      <c r="Z431" s="627"/>
      <c r="AA431" s="626">
        <f t="shared" si="263"/>
        <v>0</v>
      </c>
      <c r="AB431" s="112"/>
      <c r="AC431" s="39"/>
      <c r="AD431" s="626"/>
      <c r="AE431" s="627">
        <f t="shared" si="264"/>
        <v>0</v>
      </c>
      <c r="AF431" s="636"/>
      <c r="AG431" s="857"/>
      <c r="AH431" s="627"/>
      <c r="AI431" s="626">
        <f t="shared" si="265"/>
        <v>0</v>
      </c>
      <c r="AJ431" s="423">
        <f t="shared" si="258"/>
        <v>422</v>
      </c>
    </row>
    <row r="432" spans="1:36">
      <c r="A432" s="423">
        <f t="shared" si="251"/>
        <v>423</v>
      </c>
      <c r="B432" s="145"/>
      <c r="C432" s="145"/>
      <c r="D432" s="704" t="s">
        <v>40</v>
      </c>
      <c r="E432" s="627"/>
      <c r="F432" s="170">
        <f t="shared" ref="F432:X432" si="267">SUBTOTAL(9,F422:F431)</f>
        <v>0</v>
      </c>
      <c r="G432" s="40">
        <f t="shared" si="267"/>
        <v>0</v>
      </c>
      <c r="H432" s="171">
        <f t="shared" si="267"/>
        <v>0</v>
      </c>
      <c r="I432" s="676">
        <f t="shared" si="267"/>
        <v>0</v>
      </c>
      <c r="J432" s="676">
        <f t="shared" si="267"/>
        <v>0</v>
      </c>
      <c r="K432" s="676">
        <f t="shared" si="267"/>
        <v>0</v>
      </c>
      <c r="L432" s="678">
        <f t="shared" si="267"/>
        <v>0</v>
      </c>
      <c r="M432" s="170">
        <f t="shared" si="267"/>
        <v>1720995</v>
      </c>
      <c r="N432" s="40">
        <f t="shared" si="267"/>
        <v>0</v>
      </c>
      <c r="O432" s="171">
        <f t="shared" si="267"/>
        <v>3000000</v>
      </c>
      <c r="P432" s="676">
        <f t="shared" si="267"/>
        <v>4720995</v>
      </c>
      <c r="Q432" s="676">
        <f t="shared" si="267"/>
        <v>1000000</v>
      </c>
      <c r="R432" s="676">
        <f t="shared" si="267"/>
        <v>0</v>
      </c>
      <c r="S432" s="678">
        <f t="shared" si="267"/>
        <v>5720995</v>
      </c>
      <c r="T432" s="170">
        <f t="shared" si="267"/>
        <v>1720995</v>
      </c>
      <c r="U432" s="40">
        <f t="shared" si="267"/>
        <v>0</v>
      </c>
      <c r="V432" s="171">
        <f t="shared" si="267"/>
        <v>3000000</v>
      </c>
      <c r="W432" s="676">
        <f t="shared" si="267"/>
        <v>4720995</v>
      </c>
      <c r="X432" s="677">
        <f t="shared" si="267"/>
        <v>1000000</v>
      </c>
      <c r="Y432" s="675"/>
      <c r="Z432" s="676">
        <f t="shared" ref="Z432:AF432" si="268">SUBTOTAL(9,Z422:Z431)</f>
        <v>0</v>
      </c>
      <c r="AA432" s="675">
        <f t="shared" si="268"/>
        <v>5720995</v>
      </c>
      <c r="AB432" s="170">
        <f t="shared" si="268"/>
        <v>0</v>
      </c>
      <c r="AC432" s="40">
        <f t="shared" si="268"/>
        <v>0</v>
      </c>
      <c r="AD432" s="171">
        <f t="shared" si="268"/>
        <v>0</v>
      </c>
      <c r="AE432" s="676">
        <f t="shared" si="268"/>
        <v>0</v>
      </c>
      <c r="AF432" s="677">
        <f t="shared" si="268"/>
        <v>0</v>
      </c>
      <c r="AG432" s="678"/>
      <c r="AH432" s="676">
        <f>SUBTOTAL(9,AH422:AH431)</f>
        <v>0</v>
      </c>
      <c r="AI432" s="675">
        <f>SUBTOTAL(9,AI422:AI431)</f>
        <v>0</v>
      </c>
      <c r="AJ432" s="423">
        <f t="shared" si="258"/>
        <v>423</v>
      </c>
    </row>
    <row r="433" spans="1:36" ht="15.6" thickBot="1">
      <c r="A433" s="423">
        <f t="shared" si="251"/>
        <v>424</v>
      </c>
      <c r="B433" s="674"/>
      <c r="C433" s="674"/>
      <c r="D433" s="717" t="s">
        <v>124</v>
      </c>
      <c r="E433" s="623"/>
      <c r="F433" s="672">
        <f>SUBTOTAL(9,F420:F432,$E421:$E421)</f>
        <v>10554060</v>
      </c>
      <c r="G433" s="673"/>
      <c r="H433" s="668"/>
      <c r="I433" s="470">
        <f>SUBTOTAL(9,I420:I432)</f>
        <v>10554060</v>
      </c>
      <c r="J433" s="470">
        <f>SUBTOTAL(9,J420:J432)</f>
        <v>10500000</v>
      </c>
      <c r="K433" s="470">
        <f>SUBTOTAL(9,K420:K432)</f>
        <v>41457362</v>
      </c>
      <c r="L433" s="715">
        <f>SUBTOTAL(9,L420:L432)</f>
        <v>62511422</v>
      </c>
      <c r="M433" s="672">
        <f>SUBTOTAL(9,M420:M432,$E421:$E421)</f>
        <v>12275055</v>
      </c>
      <c r="N433" s="673"/>
      <c r="O433" s="668"/>
      <c r="P433" s="470">
        <f>SUBTOTAL(9,P420:P432)</f>
        <v>15275055</v>
      </c>
      <c r="Q433" s="470">
        <f>SUBTOTAL(9,Q420:Q432)</f>
        <v>11500000</v>
      </c>
      <c r="R433" s="470">
        <f>SUBTOTAL(9,R420:R432)</f>
        <v>41457362</v>
      </c>
      <c r="S433" s="715">
        <f>SUBTOTAL(9,S420:S432)</f>
        <v>68232417</v>
      </c>
      <c r="T433" s="672">
        <f>SUBTOTAL(9,T420:T432,$E421:$E421)</f>
        <v>12275055</v>
      </c>
      <c r="U433" s="673"/>
      <c r="V433" s="668"/>
      <c r="W433" s="470">
        <f>SUBTOTAL(9,W420:W432)</f>
        <v>15275055</v>
      </c>
      <c r="X433" s="510">
        <f>SUBTOTAL(9,X420:X432)</f>
        <v>11500000</v>
      </c>
      <c r="Y433" s="714"/>
      <c r="Z433" s="470">
        <f>SUBTOTAL(9,Z420:Z432)</f>
        <v>41457362</v>
      </c>
      <c r="AA433" s="714">
        <f>SUBTOTAL(9,AA420:AA432)</f>
        <v>68232417</v>
      </c>
      <c r="AB433" s="672">
        <f>SUBTOTAL(9,AB420:AB432,$E421:$E421)</f>
        <v>10554060</v>
      </c>
      <c r="AC433" s="673"/>
      <c r="AD433" s="668"/>
      <c r="AE433" s="470">
        <f>SUBTOTAL(9,AE420:AE432)</f>
        <v>10554060</v>
      </c>
      <c r="AF433" s="510">
        <f>SUBTOTAL(9,AF420:AF432)</f>
        <v>10500000</v>
      </c>
      <c r="AG433" s="868"/>
      <c r="AH433" s="470">
        <f>SUBTOTAL(9,AH420:AH432)</f>
        <v>41457362</v>
      </c>
      <c r="AI433" s="714">
        <f>SUBTOTAL(9,AI420:AI432)</f>
        <v>62511422</v>
      </c>
      <c r="AJ433" s="423">
        <f t="shared" si="258"/>
        <v>424</v>
      </c>
    </row>
    <row r="434" spans="1:36" ht="15.6" thickTop="1">
      <c r="A434" s="423">
        <f t="shared" si="251"/>
        <v>425</v>
      </c>
      <c r="B434" s="145"/>
      <c r="C434" s="145"/>
      <c r="D434" s="632"/>
      <c r="E434" s="627"/>
      <c r="F434" s="406"/>
      <c r="H434" s="626"/>
      <c r="I434" s="627">
        <f>SUM($E434,F434:H434)</f>
        <v>0</v>
      </c>
      <c r="J434" s="627"/>
      <c r="K434" s="627"/>
      <c r="L434" s="237">
        <f>SUM(I434:K434)</f>
        <v>0</v>
      </c>
      <c r="M434" s="406"/>
      <c r="O434" s="626"/>
      <c r="P434" s="627">
        <f t="shared" ref="P434:P446" si="269">SUM($E434,M434:O434)</f>
        <v>0</v>
      </c>
      <c r="Q434" s="627"/>
      <c r="R434" s="627"/>
      <c r="S434" s="237">
        <f t="shared" ref="S434:S439" si="270">SUM(P434:R434)</f>
        <v>0</v>
      </c>
      <c r="T434" s="406"/>
      <c r="V434" s="626"/>
      <c r="W434" s="627">
        <f t="shared" ref="W434:W446" si="271">SUM($E434,T434:V434)</f>
        <v>0</v>
      </c>
      <c r="X434" s="636"/>
      <c r="Y434" s="626"/>
      <c r="Z434" s="627"/>
      <c r="AA434" s="626">
        <f t="shared" ref="AA434:AA446" si="272">SUM(W434:Z434)</f>
        <v>0</v>
      </c>
      <c r="AB434" s="406"/>
      <c r="AD434" s="626"/>
      <c r="AE434" s="627">
        <f t="shared" ref="AE434:AE446" si="273">SUM($E434,AB434:AD434)</f>
        <v>0</v>
      </c>
      <c r="AF434" s="636"/>
      <c r="AG434" s="857"/>
      <c r="AH434" s="627"/>
      <c r="AI434" s="626">
        <f t="shared" ref="AI434:AI446" si="274">SUM(AE434:AH434)</f>
        <v>0</v>
      </c>
      <c r="AJ434" s="423">
        <f t="shared" si="258"/>
        <v>425</v>
      </c>
    </row>
    <row r="435" spans="1:36">
      <c r="A435" s="423">
        <f t="shared" si="251"/>
        <v>426</v>
      </c>
      <c r="B435" s="145" t="s">
        <v>125</v>
      </c>
      <c r="C435" s="145" t="s">
        <v>126</v>
      </c>
      <c r="D435" s="237" t="s">
        <v>127</v>
      </c>
      <c r="E435" s="627">
        <v>15583026</v>
      </c>
      <c r="F435" s="133"/>
      <c r="G435" s="28"/>
      <c r="H435" s="626"/>
      <c r="I435" s="627">
        <f>SUM($E435,F435:H435)</f>
        <v>15583026</v>
      </c>
      <c r="J435" s="627">
        <v>16450838</v>
      </c>
      <c r="K435" s="627">
        <v>68376142</v>
      </c>
      <c r="L435" s="237">
        <f>SUM(I435:K435)</f>
        <v>100410006</v>
      </c>
      <c r="M435" s="133"/>
      <c r="O435" s="626"/>
      <c r="P435" s="627">
        <f t="shared" si="269"/>
        <v>15583026</v>
      </c>
      <c r="Q435" s="627">
        <v>16450838</v>
      </c>
      <c r="R435" s="627">
        <v>68376142</v>
      </c>
      <c r="S435" s="237">
        <f t="shared" si="270"/>
        <v>100410006</v>
      </c>
      <c r="T435" s="133"/>
      <c r="V435" s="626"/>
      <c r="W435" s="627">
        <f t="shared" si="271"/>
        <v>15583026</v>
      </c>
      <c r="X435" s="636">
        <v>16450838</v>
      </c>
      <c r="Y435" s="626"/>
      <c r="Z435" s="627">
        <v>68376142</v>
      </c>
      <c r="AA435" s="626">
        <f t="shared" si="272"/>
        <v>100410006</v>
      </c>
      <c r="AB435" s="133"/>
      <c r="AD435" s="626"/>
      <c r="AE435" s="627">
        <f t="shared" si="273"/>
        <v>15583026</v>
      </c>
      <c r="AF435" s="636">
        <v>16450838</v>
      </c>
      <c r="AG435" s="857"/>
      <c r="AH435" s="627">
        <v>68376142</v>
      </c>
      <c r="AI435" s="626">
        <f t="shared" si="274"/>
        <v>100410006</v>
      </c>
      <c r="AJ435" s="423">
        <f t="shared" si="258"/>
        <v>426</v>
      </c>
    </row>
    <row r="436" spans="1:36">
      <c r="A436" s="423">
        <f t="shared" si="251"/>
        <v>427</v>
      </c>
      <c r="B436" s="145"/>
      <c r="C436" s="145"/>
      <c r="D436" s="240" t="s">
        <v>91</v>
      </c>
      <c r="E436" s="627"/>
      <c r="F436" s="406"/>
      <c r="H436" s="626"/>
      <c r="I436" s="627">
        <f>SUM($E436,F436:H436)</f>
        <v>0</v>
      </c>
      <c r="J436" s="627"/>
      <c r="K436" s="627"/>
      <c r="L436" s="237">
        <f>SUM(I436:K436)</f>
        <v>0</v>
      </c>
      <c r="M436" s="133"/>
      <c r="O436" s="626"/>
      <c r="P436" s="627">
        <f t="shared" si="269"/>
        <v>0</v>
      </c>
      <c r="Q436" s="627"/>
      <c r="R436" s="627"/>
      <c r="S436" s="237">
        <f t="shared" si="270"/>
        <v>0</v>
      </c>
      <c r="T436" s="133"/>
      <c r="V436" s="626"/>
      <c r="W436" s="627">
        <f t="shared" si="271"/>
        <v>0</v>
      </c>
      <c r="X436" s="636"/>
      <c r="Y436" s="626"/>
      <c r="Z436" s="627"/>
      <c r="AA436" s="626">
        <f t="shared" si="272"/>
        <v>0</v>
      </c>
      <c r="AB436" s="133"/>
      <c r="AD436" s="626"/>
      <c r="AE436" s="627">
        <f t="shared" si="273"/>
        <v>0</v>
      </c>
      <c r="AF436" s="636"/>
      <c r="AG436" s="857"/>
      <c r="AH436" s="627"/>
      <c r="AI436" s="626">
        <f t="shared" si="274"/>
        <v>0</v>
      </c>
      <c r="AJ436" s="423">
        <f t="shared" si="258"/>
        <v>427</v>
      </c>
    </row>
    <row r="437" spans="1:36">
      <c r="A437" s="423">
        <f t="shared" si="251"/>
        <v>428</v>
      </c>
      <c r="B437" s="145"/>
      <c r="C437" s="145"/>
      <c r="D437" s="637" t="s">
        <v>560</v>
      </c>
      <c r="E437" s="627"/>
      <c r="F437" s="132"/>
      <c r="G437" s="129"/>
      <c r="H437" s="185"/>
      <c r="I437" s="627">
        <f>SUM($E437,F437:H437)</f>
        <v>0</v>
      </c>
      <c r="J437" s="627"/>
      <c r="K437" s="627"/>
      <c r="L437" s="237">
        <f>SUM(I437:K437)</f>
        <v>0</v>
      </c>
      <c r="M437" s="133"/>
      <c r="O437" s="626">
        <v>5000000</v>
      </c>
      <c r="P437" s="627">
        <f t="shared" si="269"/>
        <v>5000000</v>
      </c>
      <c r="Q437" s="627"/>
      <c r="R437" s="627"/>
      <c r="S437" s="237">
        <f t="shared" si="270"/>
        <v>5000000</v>
      </c>
      <c r="T437" s="133"/>
      <c r="V437" s="626">
        <v>5000000</v>
      </c>
      <c r="W437" s="627">
        <f t="shared" si="271"/>
        <v>5000000</v>
      </c>
      <c r="X437" s="636"/>
      <c r="Y437" s="626"/>
      <c r="Z437" s="627"/>
      <c r="AA437" s="626">
        <f t="shared" si="272"/>
        <v>5000000</v>
      </c>
      <c r="AB437" s="133"/>
      <c r="AD437" s="626"/>
      <c r="AE437" s="627">
        <f t="shared" si="273"/>
        <v>0</v>
      </c>
      <c r="AF437" s="636"/>
      <c r="AG437" s="857"/>
      <c r="AH437" s="627"/>
      <c r="AI437" s="626">
        <f t="shared" si="274"/>
        <v>0</v>
      </c>
      <c r="AJ437" s="423">
        <f t="shared" si="258"/>
        <v>428</v>
      </c>
    </row>
    <row r="438" spans="1:36">
      <c r="A438" s="423">
        <f t="shared" si="251"/>
        <v>429</v>
      </c>
      <c r="B438" s="145"/>
      <c r="C438" s="145"/>
      <c r="D438" s="637" t="s">
        <v>557</v>
      </c>
      <c r="E438" s="627"/>
      <c r="F438" s="132"/>
      <c r="G438" s="129"/>
      <c r="H438" s="185"/>
      <c r="I438" s="627"/>
      <c r="J438" s="627"/>
      <c r="K438" s="627"/>
      <c r="M438" s="133">
        <v>3395677</v>
      </c>
      <c r="O438" s="626"/>
      <c r="P438" s="627">
        <f t="shared" si="269"/>
        <v>3395677</v>
      </c>
      <c r="Q438" s="627"/>
      <c r="R438" s="627"/>
      <c r="S438" s="237">
        <f t="shared" si="270"/>
        <v>3395677</v>
      </c>
      <c r="T438" s="133">
        <v>3395677</v>
      </c>
      <c r="V438" s="626"/>
      <c r="W438" s="627">
        <f t="shared" si="271"/>
        <v>3395677</v>
      </c>
      <c r="X438" s="636"/>
      <c r="Y438" s="626"/>
      <c r="Z438" s="627"/>
      <c r="AA438" s="626">
        <f t="shared" si="272"/>
        <v>3395677</v>
      </c>
      <c r="AB438" s="133"/>
      <c r="AD438" s="626"/>
      <c r="AE438" s="627">
        <f t="shared" si="273"/>
        <v>0</v>
      </c>
      <c r="AF438" s="636"/>
      <c r="AG438" s="857"/>
      <c r="AH438" s="627"/>
      <c r="AI438" s="626">
        <f t="shared" si="274"/>
        <v>0</v>
      </c>
      <c r="AJ438" s="423">
        <f t="shared" si="258"/>
        <v>429</v>
      </c>
    </row>
    <row r="439" spans="1:36">
      <c r="A439" s="423">
        <f t="shared" si="251"/>
        <v>430</v>
      </c>
      <c r="B439" s="145"/>
      <c r="C439" s="145"/>
      <c r="D439" s="637" t="s">
        <v>570</v>
      </c>
      <c r="E439" s="627"/>
      <c r="F439" s="132"/>
      <c r="G439" s="129"/>
      <c r="H439" s="185"/>
      <c r="I439" s="627"/>
      <c r="J439" s="627"/>
      <c r="K439" s="627"/>
      <c r="M439" s="133"/>
      <c r="O439" s="626">
        <v>5000000</v>
      </c>
      <c r="P439" s="627">
        <f t="shared" si="269"/>
        <v>5000000</v>
      </c>
      <c r="Q439" s="627"/>
      <c r="R439" s="627"/>
      <c r="S439" s="237">
        <f t="shared" si="270"/>
        <v>5000000</v>
      </c>
      <c r="T439" s="133"/>
      <c r="V439" s="626">
        <v>5000000</v>
      </c>
      <c r="W439" s="627">
        <f t="shared" si="271"/>
        <v>5000000</v>
      </c>
      <c r="X439" s="636"/>
      <c r="Y439" s="626"/>
      <c r="Z439" s="627"/>
      <c r="AA439" s="626">
        <f t="shared" si="272"/>
        <v>5000000</v>
      </c>
      <c r="AB439" s="133"/>
      <c r="AD439" s="626"/>
      <c r="AE439" s="627">
        <f t="shared" si="273"/>
        <v>0</v>
      </c>
      <c r="AF439" s="636"/>
      <c r="AG439" s="857"/>
      <c r="AH439" s="627"/>
      <c r="AI439" s="626">
        <f t="shared" si="274"/>
        <v>0</v>
      </c>
      <c r="AJ439" s="423">
        <f t="shared" si="258"/>
        <v>430</v>
      </c>
    </row>
    <row r="440" spans="1:36">
      <c r="A440" s="423">
        <f t="shared" si="251"/>
        <v>431</v>
      </c>
      <c r="B440" s="145"/>
      <c r="C440" s="145"/>
      <c r="D440" s="637"/>
      <c r="E440" s="627"/>
      <c r="F440" s="132"/>
      <c r="G440" s="129"/>
      <c r="H440" s="185"/>
      <c r="I440" s="627"/>
      <c r="J440" s="627"/>
      <c r="K440" s="627"/>
      <c r="M440" s="133"/>
      <c r="O440" s="626"/>
      <c r="P440" s="627">
        <f t="shared" si="269"/>
        <v>0</v>
      </c>
      <c r="Q440" s="627"/>
      <c r="R440" s="627"/>
      <c r="T440" s="133"/>
      <c r="V440" s="626"/>
      <c r="W440" s="627">
        <f t="shared" si="271"/>
        <v>0</v>
      </c>
      <c r="X440" s="636"/>
      <c r="Y440" s="626"/>
      <c r="Z440" s="627"/>
      <c r="AA440" s="626">
        <f t="shared" si="272"/>
        <v>0</v>
      </c>
      <c r="AB440" s="133"/>
      <c r="AD440" s="626"/>
      <c r="AE440" s="627">
        <f t="shared" si="273"/>
        <v>0</v>
      </c>
      <c r="AF440" s="636"/>
      <c r="AG440" s="857"/>
      <c r="AH440" s="627"/>
      <c r="AI440" s="626">
        <f t="shared" si="274"/>
        <v>0</v>
      </c>
      <c r="AJ440" s="423">
        <f t="shared" si="258"/>
        <v>431</v>
      </c>
    </row>
    <row r="441" spans="1:36">
      <c r="A441" s="423">
        <f t="shared" si="251"/>
        <v>432</v>
      </c>
      <c r="B441" s="145"/>
      <c r="C441" s="145"/>
      <c r="D441" s="240" t="s">
        <v>62</v>
      </c>
      <c r="E441" s="627"/>
      <c r="F441" s="406"/>
      <c r="H441" s="626"/>
      <c r="I441" s="627">
        <f t="shared" ref="I441:I446" si="275">SUM($E441,F441:H441)</f>
        <v>0</v>
      </c>
      <c r="J441" s="627"/>
      <c r="K441" s="627"/>
      <c r="L441" s="237">
        <f t="shared" ref="L441:L446" si="276">SUM(I441:K441)</f>
        <v>0</v>
      </c>
      <c r="M441" s="133"/>
      <c r="O441" s="626"/>
      <c r="P441" s="627">
        <f t="shared" si="269"/>
        <v>0</v>
      </c>
      <c r="Q441" s="627"/>
      <c r="R441" s="627"/>
      <c r="S441" s="237">
        <f t="shared" ref="S441:S446" si="277">SUM(P441:R441)</f>
        <v>0</v>
      </c>
      <c r="T441" s="133"/>
      <c r="V441" s="626"/>
      <c r="W441" s="627">
        <f t="shared" si="271"/>
        <v>0</v>
      </c>
      <c r="X441" s="636"/>
      <c r="Y441" s="626"/>
      <c r="Z441" s="627"/>
      <c r="AA441" s="626">
        <f t="shared" si="272"/>
        <v>0</v>
      </c>
      <c r="AB441" s="133"/>
      <c r="AD441" s="626"/>
      <c r="AE441" s="627">
        <f t="shared" si="273"/>
        <v>0</v>
      </c>
      <c r="AF441" s="636"/>
      <c r="AG441" s="857"/>
      <c r="AH441" s="627"/>
      <c r="AI441" s="626">
        <f t="shared" si="274"/>
        <v>0</v>
      </c>
      <c r="AJ441" s="423">
        <f t="shared" si="258"/>
        <v>432</v>
      </c>
    </row>
    <row r="442" spans="1:36">
      <c r="A442" s="423">
        <f t="shared" si="251"/>
        <v>433</v>
      </c>
      <c r="B442" s="145"/>
      <c r="C442" s="145"/>
      <c r="D442" s="629"/>
      <c r="E442" s="627"/>
      <c r="F442" s="406"/>
      <c r="H442" s="626"/>
      <c r="I442" s="627">
        <f t="shared" si="275"/>
        <v>0</v>
      </c>
      <c r="J442" s="627"/>
      <c r="K442" s="627"/>
      <c r="L442" s="237">
        <f t="shared" si="276"/>
        <v>0</v>
      </c>
      <c r="M442" s="406"/>
      <c r="O442" s="626"/>
      <c r="P442" s="627">
        <f t="shared" si="269"/>
        <v>0</v>
      </c>
      <c r="Q442" s="627"/>
      <c r="R442" s="627"/>
      <c r="S442" s="237">
        <f t="shared" si="277"/>
        <v>0</v>
      </c>
      <c r="T442" s="406"/>
      <c r="V442" s="626"/>
      <c r="W442" s="627">
        <f t="shared" si="271"/>
        <v>0</v>
      </c>
      <c r="X442" s="636"/>
      <c r="Y442" s="626"/>
      <c r="Z442" s="627"/>
      <c r="AA442" s="626">
        <f t="shared" si="272"/>
        <v>0</v>
      </c>
      <c r="AB442" s="406"/>
      <c r="AD442" s="626"/>
      <c r="AE442" s="627">
        <f t="shared" si="273"/>
        <v>0</v>
      </c>
      <c r="AF442" s="636"/>
      <c r="AG442" s="857"/>
      <c r="AH442" s="627"/>
      <c r="AI442" s="626">
        <f t="shared" si="274"/>
        <v>0</v>
      </c>
      <c r="AJ442" s="423">
        <f t="shared" si="258"/>
        <v>433</v>
      </c>
    </row>
    <row r="443" spans="1:36">
      <c r="A443" s="423">
        <f t="shared" si="251"/>
        <v>434</v>
      </c>
      <c r="B443" s="145"/>
      <c r="C443" s="145"/>
      <c r="D443" s="629"/>
      <c r="E443" s="627"/>
      <c r="F443" s="406"/>
      <c r="H443" s="626"/>
      <c r="I443" s="627">
        <f t="shared" si="275"/>
        <v>0</v>
      </c>
      <c r="J443" s="627"/>
      <c r="K443" s="627"/>
      <c r="L443" s="237">
        <f t="shared" si="276"/>
        <v>0</v>
      </c>
      <c r="M443" s="406"/>
      <c r="O443" s="626"/>
      <c r="P443" s="627">
        <f t="shared" si="269"/>
        <v>0</v>
      </c>
      <c r="Q443" s="627"/>
      <c r="R443" s="627"/>
      <c r="S443" s="237">
        <f t="shared" si="277"/>
        <v>0</v>
      </c>
      <c r="T443" s="406"/>
      <c r="V443" s="626"/>
      <c r="W443" s="627">
        <f t="shared" si="271"/>
        <v>0</v>
      </c>
      <c r="X443" s="636"/>
      <c r="Y443" s="626"/>
      <c r="Z443" s="627"/>
      <c r="AA443" s="626">
        <f t="shared" si="272"/>
        <v>0</v>
      </c>
      <c r="AB443" s="406"/>
      <c r="AD443" s="626"/>
      <c r="AE443" s="627">
        <f t="shared" si="273"/>
        <v>0</v>
      </c>
      <c r="AF443" s="636"/>
      <c r="AG443" s="857"/>
      <c r="AH443" s="627"/>
      <c r="AI443" s="626">
        <f t="shared" si="274"/>
        <v>0</v>
      </c>
      <c r="AJ443" s="423">
        <f t="shared" si="258"/>
        <v>434</v>
      </c>
    </row>
    <row r="444" spans="1:36">
      <c r="A444" s="423">
        <f t="shared" si="251"/>
        <v>435</v>
      </c>
      <c r="B444" s="145"/>
      <c r="C444" s="145"/>
      <c r="D444" s="240" t="s">
        <v>123</v>
      </c>
      <c r="E444" s="627"/>
      <c r="F444" s="406"/>
      <c r="H444" s="626"/>
      <c r="I444" s="627">
        <f t="shared" si="275"/>
        <v>0</v>
      </c>
      <c r="J444" s="627"/>
      <c r="K444" s="627"/>
      <c r="L444" s="237">
        <f t="shared" si="276"/>
        <v>0</v>
      </c>
      <c r="M444" s="406"/>
      <c r="O444" s="626"/>
      <c r="P444" s="627">
        <f t="shared" si="269"/>
        <v>0</v>
      </c>
      <c r="Q444" s="627"/>
      <c r="R444" s="627"/>
      <c r="S444" s="237">
        <f t="shared" si="277"/>
        <v>0</v>
      </c>
      <c r="T444" s="406"/>
      <c r="V444" s="626"/>
      <c r="W444" s="627">
        <f t="shared" si="271"/>
        <v>0</v>
      </c>
      <c r="X444" s="636"/>
      <c r="Y444" s="626"/>
      <c r="Z444" s="627"/>
      <c r="AA444" s="626">
        <f t="shared" si="272"/>
        <v>0</v>
      </c>
      <c r="AB444" s="406"/>
      <c r="AD444" s="626"/>
      <c r="AE444" s="627">
        <f t="shared" si="273"/>
        <v>0</v>
      </c>
      <c r="AF444" s="636"/>
      <c r="AG444" s="857"/>
      <c r="AH444" s="627"/>
      <c r="AI444" s="626">
        <f t="shared" si="274"/>
        <v>0</v>
      </c>
      <c r="AJ444" s="423">
        <f t="shared" si="258"/>
        <v>435</v>
      </c>
    </row>
    <row r="445" spans="1:36">
      <c r="A445" s="423">
        <f t="shared" si="251"/>
        <v>436</v>
      </c>
      <c r="B445" s="145"/>
      <c r="C445" s="145"/>
      <c r="D445" s="629"/>
      <c r="E445" s="627"/>
      <c r="F445" s="406"/>
      <c r="H445" s="626"/>
      <c r="I445" s="627">
        <f t="shared" si="275"/>
        <v>0</v>
      </c>
      <c r="J445" s="627"/>
      <c r="K445" s="627"/>
      <c r="L445" s="237">
        <f t="shared" si="276"/>
        <v>0</v>
      </c>
      <c r="M445" s="406"/>
      <c r="O445" s="626"/>
      <c r="P445" s="627">
        <f t="shared" si="269"/>
        <v>0</v>
      </c>
      <c r="Q445" s="627"/>
      <c r="R445" s="627"/>
      <c r="S445" s="237">
        <f t="shared" si="277"/>
        <v>0</v>
      </c>
      <c r="T445" s="406"/>
      <c r="V445" s="626"/>
      <c r="W445" s="627">
        <f t="shared" si="271"/>
        <v>0</v>
      </c>
      <c r="X445" s="636"/>
      <c r="Y445" s="626"/>
      <c r="Z445" s="627"/>
      <c r="AA445" s="626">
        <f t="shared" si="272"/>
        <v>0</v>
      </c>
      <c r="AB445" s="406"/>
      <c r="AD445" s="626"/>
      <c r="AE445" s="627">
        <f t="shared" si="273"/>
        <v>0</v>
      </c>
      <c r="AF445" s="636"/>
      <c r="AG445" s="857"/>
      <c r="AH445" s="627"/>
      <c r="AI445" s="626">
        <f t="shared" si="274"/>
        <v>0</v>
      </c>
      <c r="AJ445" s="423">
        <f t="shared" si="258"/>
        <v>436</v>
      </c>
    </row>
    <row r="446" spans="1:36">
      <c r="A446" s="423">
        <f t="shared" si="251"/>
        <v>437</v>
      </c>
      <c r="B446" s="145"/>
      <c r="C446" s="145"/>
      <c r="D446" s="685"/>
      <c r="E446" s="627"/>
      <c r="F446" s="112"/>
      <c r="G446" s="39"/>
      <c r="H446" s="626"/>
      <c r="I446" s="627">
        <f t="shared" si="275"/>
        <v>0</v>
      </c>
      <c r="J446" s="627"/>
      <c r="K446" s="627"/>
      <c r="L446" s="237">
        <f t="shared" si="276"/>
        <v>0</v>
      </c>
      <c r="M446" s="112"/>
      <c r="N446" s="39"/>
      <c r="O446" s="626"/>
      <c r="P446" s="627">
        <f t="shared" si="269"/>
        <v>0</v>
      </c>
      <c r="Q446" s="627"/>
      <c r="R446" s="627"/>
      <c r="S446" s="237">
        <f t="shared" si="277"/>
        <v>0</v>
      </c>
      <c r="T446" s="112"/>
      <c r="U446" s="39"/>
      <c r="V446" s="626"/>
      <c r="W446" s="627">
        <f t="shared" si="271"/>
        <v>0</v>
      </c>
      <c r="X446" s="636"/>
      <c r="Y446" s="626"/>
      <c r="Z446" s="627"/>
      <c r="AA446" s="626">
        <f t="shared" si="272"/>
        <v>0</v>
      </c>
      <c r="AB446" s="112"/>
      <c r="AC446" s="39"/>
      <c r="AD446" s="626"/>
      <c r="AE446" s="627">
        <f t="shared" si="273"/>
        <v>0</v>
      </c>
      <c r="AF446" s="636"/>
      <c r="AG446" s="857"/>
      <c r="AH446" s="627"/>
      <c r="AI446" s="626">
        <f t="shared" si="274"/>
        <v>0</v>
      </c>
      <c r="AJ446" s="423">
        <f t="shared" si="258"/>
        <v>437</v>
      </c>
    </row>
    <row r="447" spans="1:36">
      <c r="A447" s="423">
        <f t="shared" si="251"/>
        <v>438</v>
      </c>
      <c r="B447" s="145"/>
      <c r="C447" s="145"/>
      <c r="D447" s="704" t="s">
        <v>40</v>
      </c>
      <c r="E447" s="627"/>
      <c r="F447" s="170">
        <f t="shared" ref="F447:X447" si="278">SUBTOTAL(9,F436:F446)</f>
        <v>0</v>
      </c>
      <c r="G447" s="40">
        <f t="shared" si="278"/>
        <v>0</v>
      </c>
      <c r="H447" s="171">
        <f t="shared" si="278"/>
        <v>0</v>
      </c>
      <c r="I447" s="676">
        <f t="shared" si="278"/>
        <v>0</v>
      </c>
      <c r="J447" s="676">
        <f t="shared" si="278"/>
        <v>0</v>
      </c>
      <c r="K447" s="676">
        <f t="shared" si="278"/>
        <v>0</v>
      </c>
      <c r="L447" s="678">
        <f t="shared" si="278"/>
        <v>0</v>
      </c>
      <c r="M447" s="170">
        <f t="shared" si="278"/>
        <v>3395677</v>
      </c>
      <c r="N447" s="40">
        <f t="shared" si="278"/>
        <v>0</v>
      </c>
      <c r="O447" s="171">
        <f t="shared" si="278"/>
        <v>10000000</v>
      </c>
      <c r="P447" s="676">
        <f t="shared" si="278"/>
        <v>13395677</v>
      </c>
      <c r="Q447" s="676">
        <f t="shared" si="278"/>
        <v>0</v>
      </c>
      <c r="R447" s="676">
        <f t="shared" si="278"/>
        <v>0</v>
      </c>
      <c r="S447" s="678">
        <f t="shared" si="278"/>
        <v>13395677</v>
      </c>
      <c r="T447" s="170">
        <f t="shared" si="278"/>
        <v>3395677</v>
      </c>
      <c r="U447" s="40">
        <f t="shared" si="278"/>
        <v>0</v>
      </c>
      <c r="V447" s="171">
        <f t="shared" si="278"/>
        <v>10000000</v>
      </c>
      <c r="W447" s="676">
        <f t="shared" si="278"/>
        <v>13395677</v>
      </c>
      <c r="X447" s="677">
        <f t="shared" si="278"/>
        <v>0</v>
      </c>
      <c r="Y447" s="675"/>
      <c r="Z447" s="676">
        <f t="shared" ref="Z447:AF447" si="279">SUBTOTAL(9,Z436:Z446)</f>
        <v>0</v>
      </c>
      <c r="AA447" s="675">
        <f t="shared" si="279"/>
        <v>13395677</v>
      </c>
      <c r="AB447" s="170">
        <f t="shared" si="279"/>
        <v>0</v>
      </c>
      <c r="AC447" s="40">
        <f t="shared" si="279"/>
        <v>0</v>
      </c>
      <c r="AD447" s="171">
        <f t="shared" si="279"/>
        <v>0</v>
      </c>
      <c r="AE447" s="676">
        <f t="shared" si="279"/>
        <v>0</v>
      </c>
      <c r="AF447" s="677">
        <f t="shared" si="279"/>
        <v>0</v>
      </c>
      <c r="AG447" s="678"/>
      <c r="AH447" s="676">
        <f>SUBTOTAL(9,AH436:AH446)</f>
        <v>0</v>
      </c>
      <c r="AI447" s="675">
        <f>SUBTOTAL(9,AI436:AI446)</f>
        <v>0</v>
      </c>
      <c r="AJ447" s="423">
        <f t="shared" si="258"/>
        <v>438</v>
      </c>
    </row>
    <row r="448" spans="1:36" ht="15.6" thickBot="1">
      <c r="A448" s="423">
        <f t="shared" si="251"/>
        <v>439</v>
      </c>
      <c r="B448" s="674"/>
      <c r="C448" s="674"/>
      <c r="D448" s="717" t="s">
        <v>128</v>
      </c>
      <c r="E448" s="623"/>
      <c r="F448" s="672">
        <f>SUBTOTAL(9,F434:F447,$E435:$E435)</f>
        <v>15583026</v>
      </c>
      <c r="G448" s="673"/>
      <c r="H448" s="668"/>
      <c r="I448" s="470">
        <f>SUBTOTAL(9,I434:I447)</f>
        <v>15583026</v>
      </c>
      <c r="J448" s="470">
        <f>SUBTOTAL(9,J434:J447)</f>
        <v>16450838</v>
      </c>
      <c r="K448" s="470">
        <f>SUBTOTAL(9,K434:K447)</f>
        <v>68376142</v>
      </c>
      <c r="L448" s="715">
        <f>SUBTOTAL(9,L434:L447)</f>
        <v>100410006</v>
      </c>
      <c r="M448" s="672">
        <f>SUBTOTAL(9,M434:M447,$E435:$E435)</f>
        <v>18978703</v>
      </c>
      <c r="N448" s="673"/>
      <c r="O448" s="668"/>
      <c r="P448" s="470">
        <f>SUBTOTAL(9,P434:P447)</f>
        <v>28978703</v>
      </c>
      <c r="Q448" s="470">
        <f>SUBTOTAL(9,Q434:Q447)</f>
        <v>16450838</v>
      </c>
      <c r="R448" s="470">
        <f>SUBTOTAL(9,R434:R447)</f>
        <v>68376142</v>
      </c>
      <c r="S448" s="715">
        <f>SUBTOTAL(9,S434:S447)</f>
        <v>113805683</v>
      </c>
      <c r="T448" s="672">
        <f>SUBTOTAL(9,T434:T447,$E435:$E435)</f>
        <v>18978703</v>
      </c>
      <c r="U448" s="673"/>
      <c r="V448" s="668"/>
      <c r="W448" s="470">
        <f>SUBTOTAL(9,W434:W447)</f>
        <v>28978703</v>
      </c>
      <c r="X448" s="510">
        <f>SUBTOTAL(9,X434:X447)</f>
        <v>16450838</v>
      </c>
      <c r="Y448" s="714"/>
      <c r="Z448" s="470">
        <f>SUBTOTAL(9,Z434:Z447)</f>
        <v>68376142</v>
      </c>
      <c r="AA448" s="714">
        <f>SUBTOTAL(9,AA434:AA447)</f>
        <v>113805683</v>
      </c>
      <c r="AB448" s="672">
        <f>SUBTOTAL(9,AB434:AB447,$E435:$E435)</f>
        <v>15583026</v>
      </c>
      <c r="AC448" s="673"/>
      <c r="AD448" s="668"/>
      <c r="AE448" s="470">
        <f>SUBTOTAL(9,AE434:AE447)</f>
        <v>15583026</v>
      </c>
      <c r="AF448" s="510">
        <f>SUBTOTAL(9,AF434:AF447)</f>
        <v>16450838</v>
      </c>
      <c r="AG448" s="868"/>
      <c r="AH448" s="470">
        <f>SUBTOTAL(9,AH434:AH447)</f>
        <v>68376142</v>
      </c>
      <c r="AI448" s="714">
        <f>SUBTOTAL(9,AI434:AI447)</f>
        <v>100410006</v>
      </c>
      <c r="AJ448" s="423">
        <f t="shared" si="258"/>
        <v>439</v>
      </c>
    </row>
    <row r="449" spans="1:36" ht="15.6" thickTop="1">
      <c r="A449" s="423">
        <f t="shared" si="251"/>
        <v>440</v>
      </c>
      <c r="B449" s="145"/>
      <c r="C449" s="145"/>
      <c r="D449" s="718"/>
      <c r="E449" s="627"/>
      <c r="F449" s="406"/>
      <c r="H449" s="626"/>
      <c r="I449" s="627">
        <f>SUM($E449,F449:H449)</f>
        <v>0</v>
      </c>
      <c r="J449" s="627"/>
      <c r="K449" s="627"/>
      <c r="L449" s="237">
        <f>SUM(I449:K449)</f>
        <v>0</v>
      </c>
      <c r="M449" s="406"/>
      <c r="O449" s="626"/>
      <c r="P449" s="627">
        <f t="shared" ref="P449:P458" si="280">SUM($E449,M449:O449)</f>
        <v>0</v>
      </c>
      <c r="Q449" s="627"/>
      <c r="R449" s="627"/>
      <c r="S449" s="237">
        <f>SUM(P449:R449)</f>
        <v>0</v>
      </c>
      <c r="T449" s="406"/>
      <c r="V449" s="626"/>
      <c r="W449" s="627">
        <f t="shared" ref="W449:W460" si="281">SUM($E449,T449:V449)</f>
        <v>0</v>
      </c>
      <c r="X449" s="636"/>
      <c r="Y449" s="626"/>
      <c r="Z449" s="627"/>
      <c r="AA449" s="626">
        <f t="shared" ref="AA449:AA460" si="282">SUM(W449:Z449)</f>
        <v>0</v>
      </c>
      <c r="AB449" s="406"/>
      <c r="AD449" s="626"/>
      <c r="AE449" s="627">
        <f t="shared" ref="AE449:AE460" si="283">SUM($E449,AB449:AD449)</f>
        <v>0</v>
      </c>
      <c r="AF449" s="636"/>
      <c r="AG449" s="857"/>
      <c r="AH449" s="627"/>
      <c r="AI449" s="626">
        <f t="shared" ref="AI449:AI460" si="284">SUM(AE449:AH449)</f>
        <v>0</v>
      </c>
      <c r="AJ449" s="423">
        <f t="shared" si="258"/>
        <v>440</v>
      </c>
    </row>
    <row r="450" spans="1:36">
      <c r="A450" s="423">
        <f t="shared" si="251"/>
        <v>441</v>
      </c>
      <c r="B450" s="145" t="s">
        <v>129</v>
      </c>
      <c r="C450" s="145" t="s">
        <v>130</v>
      </c>
      <c r="D450" s="237" t="s">
        <v>131</v>
      </c>
      <c r="E450" s="627">
        <v>5964148</v>
      </c>
      <c r="F450" s="133"/>
      <c r="G450" s="28"/>
      <c r="H450" s="626"/>
      <c r="I450" s="627">
        <f>SUM($E450,F450:H450)</f>
        <v>5964148</v>
      </c>
      <c r="J450" s="627">
        <v>5477915</v>
      </c>
      <c r="K450" s="627">
        <v>27307011</v>
      </c>
      <c r="L450" s="237">
        <f>SUM(I450:K450)</f>
        <v>38749074</v>
      </c>
      <c r="M450" s="133"/>
      <c r="O450" s="626"/>
      <c r="P450" s="627">
        <f t="shared" si="280"/>
        <v>5964148</v>
      </c>
      <c r="Q450" s="627">
        <v>5477915</v>
      </c>
      <c r="R450" s="627">
        <v>27307011</v>
      </c>
      <c r="S450" s="237">
        <f>SUM(P450:R450)</f>
        <v>38749074</v>
      </c>
      <c r="T450" s="133"/>
      <c r="V450" s="626"/>
      <c r="W450" s="627">
        <f t="shared" si="281"/>
        <v>5964148</v>
      </c>
      <c r="X450" s="636">
        <v>5477915</v>
      </c>
      <c r="Y450" s="626"/>
      <c r="Z450" s="627">
        <v>27307011</v>
      </c>
      <c r="AA450" s="626">
        <f t="shared" si="282"/>
        <v>38749074</v>
      </c>
      <c r="AB450" s="133"/>
      <c r="AD450" s="626"/>
      <c r="AE450" s="627">
        <f t="shared" si="283"/>
        <v>5964148</v>
      </c>
      <c r="AF450" s="636">
        <v>5477915</v>
      </c>
      <c r="AG450" s="857"/>
      <c r="AH450" s="627">
        <v>27307011</v>
      </c>
      <c r="AI450" s="626">
        <f t="shared" si="284"/>
        <v>38749074</v>
      </c>
      <c r="AJ450" s="423">
        <f t="shared" si="258"/>
        <v>441</v>
      </c>
    </row>
    <row r="451" spans="1:36">
      <c r="A451" s="423">
        <f t="shared" si="251"/>
        <v>442</v>
      </c>
      <c r="B451" s="145"/>
      <c r="C451" s="145"/>
      <c r="D451" s="240" t="s">
        <v>91</v>
      </c>
      <c r="E451" s="627"/>
      <c r="F451" s="406"/>
      <c r="H451" s="626"/>
      <c r="I451" s="627">
        <f>SUM($E451,F451:H451)</f>
        <v>0</v>
      </c>
      <c r="J451" s="627"/>
      <c r="K451" s="627"/>
      <c r="L451" s="237">
        <f>SUM(I451:K451)</f>
        <v>0</v>
      </c>
      <c r="M451" s="133"/>
      <c r="O451" s="626"/>
      <c r="P451" s="627">
        <f t="shared" si="280"/>
        <v>0</v>
      </c>
      <c r="Q451" s="627"/>
      <c r="R451" s="627"/>
      <c r="S451" s="237">
        <f>SUM(P451:R451)</f>
        <v>0</v>
      </c>
      <c r="T451" s="133"/>
      <c r="V451" s="626"/>
      <c r="W451" s="627">
        <f t="shared" si="281"/>
        <v>0</v>
      </c>
      <c r="X451" s="636"/>
      <c r="Y451" s="626"/>
      <c r="Z451" s="627"/>
      <c r="AA451" s="626">
        <f t="shared" si="282"/>
        <v>0</v>
      </c>
      <c r="AB451" s="133"/>
      <c r="AD451" s="626"/>
      <c r="AE451" s="627">
        <f t="shared" si="283"/>
        <v>0</v>
      </c>
      <c r="AF451" s="636"/>
      <c r="AG451" s="857"/>
      <c r="AH451" s="627"/>
      <c r="AI451" s="626">
        <f t="shared" si="284"/>
        <v>0</v>
      </c>
      <c r="AJ451" s="423">
        <f t="shared" si="258"/>
        <v>442</v>
      </c>
    </row>
    <row r="452" spans="1:36">
      <c r="A452" s="423">
        <f t="shared" si="251"/>
        <v>443</v>
      </c>
      <c r="B452" s="145"/>
      <c r="C452" s="145"/>
      <c r="D452" s="637" t="s">
        <v>560</v>
      </c>
      <c r="E452" s="627"/>
      <c r="F452" s="132"/>
      <c r="G452" s="129"/>
      <c r="H452" s="185"/>
      <c r="I452" s="627">
        <f>SUM($E452,F452:H452)</f>
        <v>0</v>
      </c>
      <c r="J452" s="627"/>
      <c r="K452" s="627"/>
      <c r="L452" s="237">
        <f>SUM(I452:K452)</f>
        <v>0</v>
      </c>
      <c r="M452" s="133"/>
      <c r="O452" s="626">
        <v>6000000</v>
      </c>
      <c r="P452" s="627">
        <f t="shared" si="280"/>
        <v>6000000</v>
      </c>
      <c r="Q452" s="627"/>
      <c r="R452" s="627"/>
      <c r="S452" s="237">
        <f>SUM(P452:R452)</f>
        <v>6000000</v>
      </c>
      <c r="T452" s="133"/>
      <c r="V452" s="626">
        <v>6000000</v>
      </c>
      <c r="W452" s="627">
        <f t="shared" si="281"/>
        <v>6000000</v>
      </c>
      <c r="X452" s="636"/>
      <c r="Y452" s="626"/>
      <c r="Z452" s="627"/>
      <c r="AA452" s="626">
        <f t="shared" si="282"/>
        <v>6000000</v>
      </c>
      <c r="AB452" s="133"/>
      <c r="AD452" s="626"/>
      <c r="AE452" s="627">
        <f t="shared" si="283"/>
        <v>0</v>
      </c>
      <c r="AF452" s="636"/>
      <c r="AG452" s="857"/>
      <c r="AH452" s="627"/>
      <c r="AI452" s="626">
        <f t="shared" si="284"/>
        <v>0</v>
      </c>
      <c r="AJ452" s="423">
        <f t="shared" si="258"/>
        <v>443</v>
      </c>
    </row>
    <row r="453" spans="1:36">
      <c r="A453" s="423">
        <f t="shared" si="251"/>
        <v>444</v>
      </c>
      <c r="B453" s="145"/>
      <c r="C453" s="145"/>
      <c r="D453" s="637" t="s">
        <v>557</v>
      </c>
      <c r="E453" s="627"/>
      <c r="F453" s="132"/>
      <c r="G453" s="129"/>
      <c r="H453" s="185"/>
      <c r="I453" s="627"/>
      <c r="J453" s="627"/>
      <c r="K453" s="627"/>
      <c r="M453" s="133">
        <v>1094224</v>
      </c>
      <c r="O453" s="626"/>
      <c r="P453" s="627">
        <f t="shared" si="280"/>
        <v>1094224</v>
      </c>
      <c r="Q453" s="627"/>
      <c r="R453" s="627"/>
      <c r="S453" s="237">
        <f>SUM(P453:R453)</f>
        <v>1094224</v>
      </c>
      <c r="T453" s="133">
        <v>1094224</v>
      </c>
      <c r="V453" s="626"/>
      <c r="W453" s="627">
        <f t="shared" si="281"/>
        <v>1094224</v>
      </c>
      <c r="X453" s="636"/>
      <c r="Y453" s="626"/>
      <c r="Z453" s="627"/>
      <c r="AA453" s="626">
        <f t="shared" si="282"/>
        <v>1094224</v>
      </c>
      <c r="AB453" s="133"/>
      <c r="AD453" s="626"/>
      <c r="AE453" s="627">
        <f t="shared" si="283"/>
        <v>0</v>
      </c>
      <c r="AF453" s="636"/>
      <c r="AG453" s="857"/>
      <c r="AH453" s="627"/>
      <c r="AI453" s="626">
        <f t="shared" si="284"/>
        <v>0</v>
      </c>
      <c r="AJ453" s="423">
        <f t="shared" si="258"/>
        <v>444</v>
      </c>
    </row>
    <row r="454" spans="1:36">
      <c r="A454" s="423">
        <f t="shared" si="251"/>
        <v>445</v>
      </c>
      <c r="B454" s="145"/>
      <c r="C454" s="145"/>
      <c r="D454" s="637"/>
      <c r="E454" s="627"/>
      <c r="F454" s="132"/>
      <c r="G454" s="129"/>
      <c r="H454" s="185"/>
      <c r="I454" s="627"/>
      <c r="J454" s="627"/>
      <c r="K454" s="627"/>
      <c r="M454" s="133"/>
      <c r="O454" s="626"/>
      <c r="P454" s="627">
        <f t="shared" si="280"/>
        <v>0</v>
      </c>
      <c r="Q454" s="627"/>
      <c r="R454" s="627"/>
      <c r="T454" s="133"/>
      <c r="V454" s="626"/>
      <c r="W454" s="627">
        <f t="shared" si="281"/>
        <v>0</v>
      </c>
      <c r="X454" s="636"/>
      <c r="Y454" s="626"/>
      <c r="Z454" s="627"/>
      <c r="AA454" s="626">
        <f t="shared" si="282"/>
        <v>0</v>
      </c>
      <c r="AB454" s="133"/>
      <c r="AD454" s="626"/>
      <c r="AE454" s="627">
        <f t="shared" si="283"/>
        <v>0</v>
      </c>
      <c r="AF454" s="636"/>
      <c r="AG454" s="857"/>
      <c r="AH454" s="627"/>
      <c r="AI454" s="626">
        <f t="shared" si="284"/>
        <v>0</v>
      </c>
      <c r="AJ454" s="423">
        <f t="shared" si="258"/>
        <v>445</v>
      </c>
    </row>
    <row r="455" spans="1:36">
      <c r="A455" s="423">
        <f t="shared" si="251"/>
        <v>446</v>
      </c>
      <c r="B455" s="145"/>
      <c r="C455" s="145"/>
      <c r="D455" s="240" t="s">
        <v>62</v>
      </c>
      <c r="E455" s="627"/>
      <c r="F455" s="406"/>
      <c r="H455" s="626"/>
      <c r="I455" s="627">
        <f>SUM($E455,F455:H455)</f>
        <v>0</v>
      </c>
      <c r="J455" s="627"/>
      <c r="K455" s="627"/>
      <c r="L455" s="237">
        <f>SUM(I455:K455)</f>
        <v>0</v>
      </c>
      <c r="M455" s="133"/>
      <c r="O455" s="626"/>
      <c r="P455" s="627">
        <f t="shared" si="280"/>
        <v>0</v>
      </c>
      <c r="Q455" s="627"/>
      <c r="R455" s="627"/>
      <c r="S455" s="237">
        <f>SUM(P455:R455)</f>
        <v>0</v>
      </c>
      <c r="T455" s="133"/>
      <c r="V455" s="626"/>
      <c r="W455" s="627">
        <f t="shared" si="281"/>
        <v>0</v>
      </c>
      <c r="X455" s="636"/>
      <c r="Y455" s="626"/>
      <c r="Z455" s="627"/>
      <c r="AA455" s="626">
        <f t="shared" si="282"/>
        <v>0</v>
      </c>
      <c r="AB455" s="133"/>
      <c r="AD455" s="626"/>
      <c r="AE455" s="627">
        <f t="shared" si="283"/>
        <v>0</v>
      </c>
      <c r="AF455" s="636"/>
      <c r="AG455" s="857"/>
      <c r="AH455" s="627"/>
      <c r="AI455" s="626">
        <f t="shared" si="284"/>
        <v>0</v>
      </c>
      <c r="AJ455" s="423">
        <f t="shared" si="258"/>
        <v>446</v>
      </c>
    </row>
    <row r="456" spans="1:36">
      <c r="A456" s="423">
        <f t="shared" si="251"/>
        <v>447</v>
      </c>
      <c r="B456" s="145"/>
      <c r="C456" s="145"/>
      <c r="D456" s="637"/>
      <c r="E456" s="627"/>
      <c r="F456" s="406"/>
      <c r="H456" s="626"/>
      <c r="I456" s="627">
        <f>SUM($E456,F456:H456)</f>
        <v>0</v>
      </c>
      <c r="J456" s="627"/>
      <c r="K456" s="627"/>
      <c r="L456" s="237">
        <f>SUM(I456:K456)</f>
        <v>0</v>
      </c>
      <c r="M456" s="406"/>
      <c r="O456" s="626"/>
      <c r="P456" s="627">
        <f t="shared" si="280"/>
        <v>0</v>
      </c>
      <c r="Q456" s="627"/>
      <c r="R456" s="627"/>
      <c r="S456" s="237">
        <f>SUM(P456:R456)</f>
        <v>0</v>
      </c>
      <c r="T456" s="133"/>
      <c r="V456" s="626"/>
      <c r="W456" s="627">
        <f t="shared" si="281"/>
        <v>0</v>
      </c>
      <c r="X456" s="636"/>
      <c r="Y456" s="626"/>
      <c r="Z456" s="627"/>
      <c r="AA456" s="626">
        <f t="shared" si="282"/>
        <v>0</v>
      </c>
      <c r="AB456" s="133"/>
      <c r="AD456" s="626"/>
      <c r="AE456" s="627">
        <f t="shared" si="283"/>
        <v>0</v>
      </c>
      <c r="AF456" s="636"/>
      <c r="AG456" s="857"/>
      <c r="AH456" s="627"/>
      <c r="AI456" s="626">
        <f t="shared" si="284"/>
        <v>0</v>
      </c>
      <c r="AJ456" s="423">
        <f t="shared" si="258"/>
        <v>447</v>
      </c>
    </row>
    <row r="457" spans="1:36">
      <c r="A457" s="423">
        <f t="shared" si="251"/>
        <v>448</v>
      </c>
      <c r="B457" s="145"/>
      <c r="C457" s="145"/>
      <c r="D457" s="629"/>
      <c r="E457" s="627"/>
      <c r="F457" s="406"/>
      <c r="H457" s="626"/>
      <c r="I457" s="627">
        <f>SUM($E457,F457:H457)</f>
        <v>0</v>
      </c>
      <c r="J457" s="627"/>
      <c r="K457" s="627"/>
      <c r="L457" s="237">
        <f>SUM(I457:K457)</f>
        <v>0</v>
      </c>
      <c r="M457" s="406"/>
      <c r="O457" s="626"/>
      <c r="P457" s="627">
        <f t="shared" si="280"/>
        <v>0</v>
      </c>
      <c r="Q457" s="627"/>
      <c r="R457" s="627"/>
      <c r="S457" s="237">
        <f>SUM(P457:R457)</f>
        <v>0</v>
      </c>
      <c r="T457" s="133"/>
      <c r="V457" s="626"/>
      <c r="W457" s="627">
        <f t="shared" si="281"/>
        <v>0</v>
      </c>
      <c r="X457" s="636"/>
      <c r="Y457" s="626"/>
      <c r="Z457" s="627"/>
      <c r="AA457" s="626">
        <f t="shared" si="282"/>
        <v>0</v>
      </c>
      <c r="AB457" s="133"/>
      <c r="AD457" s="626"/>
      <c r="AE457" s="627">
        <f t="shared" si="283"/>
        <v>0</v>
      </c>
      <c r="AF457" s="636"/>
      <c r="AG457" s="857"/>
      <c r="AH457" s="627"/>
      <c r="AI457" s="626">
        <f t="shared" si="284"/>
        <v>0</v>
      </c>
      <c r="AJ457" s="423">
        <f t="shared" si="258"/>
        <v>448</v>
      </c>
    </row>
    <row r="458" spans="1:36">
      <c r="A458" s="423">
        <f t="shared" si="251"/>
        <v>449</v>
      </c>
      <c r="B458" s="145"/>
      <c r="C458" s="145"/>
      <c r="D458" s="240" t="s">
        <v>123</v>
      </c>
      <c r="E458" s="627"/>
      <c r="F458" s="406"/>
      <c r="H458" s="626"/>
      <c r="I458" s="627">
        <f>SUM($E458,F458:H458)</f>
        <v>0</v>
      </c>
      <c r="J458" s="627"/>
      <c r="K458" s="627"/>
      <c r="L458" s="237">
        <f>SUM(I458:K458)</f>
        <v>0</v>
      </c>
      <c r="M458" s="406"/>
      <c r="O458" s="626"/>
      <c r="P458" s="627">
        <f t="shared" si="280"/>
        <v>0</v>
      </c>
      <c r="Q458" s="627"/>
      <c r="R458" s="627"/>
      <c r="S458" s="237">
        <f>SUM(P458:R458)</f>
        <v>0</v>
      </c>
      <c r="T458" s="406"/>
      <c r="V458" s="626"/>
      <c r="W458" s="627">
        <f t="shared" si="281"/>
        <v>0</v>
      </c>
      <c r="X458" s="636"/>
      <c r="Y458" s="626"/>
      <c r="Z458" s="627"/>
      <c r="AA458" s="626">
        <f t="shared" si="282"/>
        <v>0</v>
      </c>
      <c r="AB458" s="406"/>
      <c r="AD458" s="626"/>
      <c r="AE458" s="627">
        <f t="shared" si="283"/>
        <v>0</v>
      </c>
      <c r="AF458" s="636"/>
      <c r="AG458" s="857"/>
      <c r="AH458" s="627"/>
      <c r="AI458" s="626">
        <f t="shared" si="284"/>
        <v>0</v>
      </c>
      <c r="AJ458" s="423">
        <f t="shared" si="258"/>
        <v>449</v>
      </c>
    </row>
    <row r="459" spans="1:36">
      <c r="A459" s="423">
        <f t="shared" si="251"/>
        <v>450</v>
      </c>
      <c r="B459" s="145"/>
      <c r="C459" s="145"/>
      <c r="D459" s="637"/>
      <c r="E459" s="627"/>
      <c r="F459" s="406"/>
      <c r="H459" s="626"/>
      <c r="I459" s="627"/>
      <c r="J459" s="627"/>
      <c r="K459" s="627"/>
      <c r="M459" s="406"/>
      <c r="O459" s="626"/>
      <c r="P459" s="627"/>
      <c r="Q459" s="627"/>
      <c r="R459" s="627"/>
      <c r="T459" s="406"/>
      <c r="V459" s="626"/>
      <c r="W459" s="627">
        <f t="shared" si="281"/>
        <v>0</v>
      </c>
      <c r="X459" s="636"/>
      <c r="Y459" s="626"/>
      <c r="Z459" s="627"/>
      <c r="AA459" s="626">
        <f t="shared" si="282"/>
        <v>0</v>
      </c>
      <c r="AB459" s="406"/>
      <c r="AD459" s="626"/>
      <c r="AE459" s="627">
        <f t="shared" si="283"/>
        <v>0</v>
      </c>
      <c r="AF459" s="636"/>
      <c r="AG459" s="857"/>
      <c r="AH459" s="627"/>
      <c r="AI459" s="626">
        <f t="shared" si="284"/>
        <v>0</v>
      </c>
      <c r="AJ459" s="423">
        <f t="shared" si="258"/>
        <v>450</v>
      </c>
    </row>
    <row r="460" spans="1:36">
      <c r="A460" s="423">
        <f t="shared" si="251"/>
        <v>451</v>
      </c>
      <c r="B460" s="145"/>
      <c r="C460" s="145"/>
      <c r="D460" s="685"/>
      <c r="E460" s="627"/>
      <c r="F460" s="112"/>
      <c r="G460" s="39"/>
      <c r="H460" s="626"/>
      <c r="I460" s="627">
        <f>SUM($E460,F460:H460)</f>
        <v>0</v>
      </c>
      <c r="J460" s="627"/>
      <c r="K460" s="627"/>
      <c r="L460" s="237">
        <f>SUM(I460:K460)</f>
        <v>0</v>
      </c>
      <c r="M460" s="112"/>
      <c r="N460" s="39"/>
      <c r="O460" s="626"/>
      <c r="P460" s="627">
        <f>SUM($E460,M460:O460)</f>
        <v>0</v>
      </c>
      <c r="Q460" s="627"/>
      <c r="R460" s="627"/>
      <c r="S460" s="237">
        <f>SUM(P460:R460)</f>
        <v>0</v>
      </c>
      <c r="T460" s="112"/>
      <c r="U460" s="39"/>
      <c r="V460" s="626"/>
      <c r="W460" s="627">
        <f t="shared" si="281"/>
        <v>0</v>
      </c>
      <c r="X460" s="636"/>
      <c r="Y460" s="626"/>
      <c r="Z460" s="627"/>
      <c r="AA460" s="626">
        <f t="shared" si="282"/>
        <v>0</v>
      </c>
      <c r="AB460" s="112"/>
      <c r="AC460" s="39"/>
      <c r="AD460" s="626"/>
      <c r="AE460" s="627">
        <f t="shared" si="283"/>
        <v>0</v>
      </c>
      <c r="AF460" s="636"/>
      <c r="AG460" s="857"/>
      <c r="AH460" s="627"/>
      <c r="AI460" s="626">
        <f t="shared" si="284"/>
        <v>0</v>
      </c>
      <c r="AJ460" s="423">
        <f t="shared" si="258"/>
        <v>451</v>
      </c>
    </row>
    <row r="461" spans="1:36">
      <c r="A461" s="423">
        <f t="shared" si="251"/>
        <v>452</v>
      </c>
      <c r="B461" s="145"/>
      <c r="C461" s="145"/>
      <c r="D461" s="704" t="s">
        <v>40</v>
      </c>
      <c r="E461" s="627"/>
      <c r="F461" s="170">
        <f t="shared" ref="F461:X461" si="285">SUBTOTAL(9,F451:F460)</f>
        <v>0</v>
      </c>
      <c r="G461" s="40">
        <f t="shared" si="285"/>
        <v>0</v>
      </c>
      <c r="H461" s="171">
        <f t="shared" si="285"/>
        <v>0</v>
      </c>
      <c r="I461" s="676">
        <f t="shared" si="285"/>
        <v>0</v>
      </c>
      <c r="J461" s="676">
        <f t="shared" si="285"/>
        <v>0</v>
      </c>
      <c r="K461" s="676">
        <f t="shared" si="285"/>
        <v>0</v>
      </c>
      <c r="L461" s="678">
        <f t="shared" si="285"/>
        <v>0</v>
      </c>
      <c r="M461" s="170">
        <f t="shared" si="285"/>
        <v>1094224</v>
      </c>
      <c r="N461" s="40">
        <f t="shared" si="285"/>
        <v>0</v>
      </c>
      <c r="O461" s="171">
        <f t="shared" si="285"/>
        <v>6000000</v>
      </c>
      <c r="P461" s="676">
        <f t="shared" si="285"/>
        <v>7094224</v>
      </c>
      <c r="Q461" s="676">
        <f t="shared" si="285"/>
        <v>0</v>
      </c>
      <c r="R461" s="676">
        <f t="shared" si="285"/>
        <v>0</v>
      </c>
      <c r="S461" s="678">
        <f t="shared" si="285"/>
        <v>7094224</v>
      </c>
      <c r="T461" s="170">
        <f t="shared" si="285"/>
        <v>1094224</v>
      </c>
      <c r="U461" s="40">
        <f t="shared" si="285"/>
        <v>0</v>
      </c>
      <c r="V461" s="171">
        <f t="shared" si="285"/>
        <v>6000000</v>
      </c>
      <c r="W461" s="676">
        <f t="shared" si="285"/>
        <v>7094224</v>
      </c>
      <c r="X461" s="677">
        <f t="shared" si="285"/>
        <v>0</v>
      </c>
      <c r="Y461" s="675"/>
      <c r="Z461" s="676">
        <f t="shared" ref="Z461:AF461" si="286">SUBTOTAL(9,Z451:Z460)</f>
        <v>0</v>
      </c>
      <c r="AA461" s="675">
        <f t="shared" si="286"/>
        <v>7094224</v>
      </c>
      <c r="AB461" s="170">
        <f t="shared" si="286"/>
        <v>0</v>
      </c>
      <c r="AC461" s="40">
        <f t="shared" si="286"/>
        <v>0</v>
      </c>
      <c r="AD461" s="171">
        <f t="shared" si="286"/>
        <v>0</v>
      </c>
      <c r="AE461" s="676">
        <f t="shared" si="286"/>
        <v>0</v>
      </c>
      <c r="AF461" s="677">
        <f t="shared" si="286"/>
        <v>0</v>
      </c>
      <c r="AG461" s="678"/>
      <c r="AH461" s="676">
        <f>SUBTOTAL(9,AH451:AH460)</f>
        <v>0</v>
      </c>
      <c r="AI461" s="675">
        <f>SUBTOTAL(9,AI451:AI460)</f>
        <v>0</v>
      </c>
      <c r="AJ461" s="423">
        <f t="shared" si="258"/>
        <v>452</v>
      </c>
    </row>
    <row r="462" spans="1:36" ht="15.6" thickBot="1">
      <c r="A462" s="423">
        <f t="shared" si="251"/>
        <v>453</v>
      </c>
      <c r="B462" s="674"/>
      <c r="C462" s="674"/>
      <c r="D462" s="717" t="s">
        <v>132</v>
      </c>
      <c r="E462" s="623"/>
      <c r="F462" s="672">
        <f>SUBTOTAL(9,F449:F461,$E450:$E450)</f>
        <v>5964148</v>
      </c>
      <c r="G462" s="673"/>
      <c r="H462" s="668"/>
      <c r="I462" s="470">
        <f>SUBTOTAL(9,I449:I461)</f>
        <v>5964148</v>
      </c>
      <c r="J462" s="470">
        <f>SUBTOTAL(9,J449:J461)</f>
        <v>5477915</v>
      </c>
      <c r="K462" s="470">
        <f>SUBTOTAL(9,K449:K461)</f>
        <v>27307011</v>
      </c>
      <c r="L462" s="715">
        <f>SUBTOTAL(9,L449:L461)</f>
        <v>38749074</v>
      </c>
      <c r="M462" s="672">
        <f>SUBTOTAL(9,M449:M461,$E450:$E450)</f>
        <v>7058372</v>
      </c>
      <c r="N462" s="673"/>
      <c r="O462" s="668"/>
      <c r="P462" s="470">
        <f>SUBTOTAL(9,P449:P461)</f>
        <v>13058372</v>
      </c>
      <c r="Q462" s="470">
        <f>SUBTOTAL(9,Q449:Q461)</f>
        <v>5477915</v>
      </c>
      <c r="R462" s="470">
        <f>SUBTOTAL(9,R449:R461)</f>
        <v>27307011</v>
      </c>
      <c r="S462" s="715">
        <f>SUBTOTAL(9,S449:S461)</f>
        <v>45843298</v>
      </c>
      <c r="T462" s="672">
        <f>SUBTOTAL(9,T449:T461,$E450:$E450)</f>
        <v>7058372</v>
      </c>
      <c r="U462" s="673"/>
      <c r="V462" s="668"/>
      <c r="W462" s="470">
        <f>SUBTOTAL(9,W449:W461)</f>
        <v>13058372</v>
      </c>
      <c r="X462" s="510">
        <f>SUBTOTAL(9,X449:X461)</f>
        <v>5477915</v>
      </c>
      <c r="Y462" s="714"/>
      <c r="Z462" s="470">
        <f>SUBTOTAL(9,Z449:Z461)</f>
        <v>27307011</v>
      </c>
      <c r="AA462" s="714">
        <f>SUBTOTAL(9,AA449:AA461)</f>
        <v>45843298</v>
      </c>
      <c r="AB462" s="672">
        <f>SUBTOTAL(9,AB449:AB461,$E450:$E450)</f>
        <v>5964148</v>
      </c>
      <c r="AC462" s="673"/>
      <c r="AD462" s="668"/>
      <c r="AE462" s="470">
        <f>SUBTOTAL(9,AE449:AE461)</f>
        <v>5964148</v>
      </c>
      <c r="AF462" s="510">
        <f>SUBTOTAL(9,AF449:AF461)</f>
        <v>5477915</v>
      </c>
      <c r="AG462" s="868"/>
      <c r="AH462" s="470">
        <f>SUBTOTAL(9,AH449:AH461)</f>
        <v>27307011</v>
      </c>
      <c r="AI462" s="714">
        <f>SUBTOTAL(9,AI449:AI461)</f>
        <v>38749074</v>
      </c>
      <c r="AJ462" s="423">
        <f t="shared" si="258"/>
        <v>453</v>
      </c>
    </row>
    <row r="463" spans="1:36" ht="15.6" thickTop="1">
      <c r="A463" s="423">
        <f t="shared" si="251"/>
        <v>454</v>
      </c>
      <c r="B463" s="145"/>
      <c r="C463" s="145"/>
      <c r="D463" s="632"/>
      <c r="E463" s="627"/>
      <c r="F463" s="406"/>
      <c r="H463" s="626"/>
      <c r="I463" s="627">
        <f>SUM($E463,F463:H463)</f>
        <v>0</v>
      </c>
      <c r="J463" s="627"/>
      <c r="K463" s="627"/>
      <c r="L463" s="237">
        <f>SUM(I463:K463)</f>
        <v>0</v>
      </c>
      <c r="M463" s="406"/>
      <c r="O463" s="626"/>
      <c r="P463" s="627">
        <f t="shared" ref="P463:P474" si="287">SUM($E463,M463:O463)</f>
        <v>0</v>
      </c>
      <c r="Q463" s="627"/>
      <c r="R463" s="627"/>
      <c r="S463" s="237">
        <f>SUM(P463:R463)</f>
        <v>0</v>
      </c>
      <c r="T463" s="406"/>
      <c r="V463" s="626"/>
      <c r="W463" s="627">
        <f t="shared" ref="W463:W474" si="288">SUM($E463,T463:V463)</f>
        <v>0</v>
      </c>
      <c r="X463" s="636"/>
      <c r="Y463" s="626"/>
      <c r="Z463" s="627"/>
      <c r="AA463" s="626">
        <f t="shared" ref="AA463:AA474" si="289">SUM(W463:Z463)</f>
        <v>0</v>
      </c>
      <c r="AB463" s="406"/>
      <c r="AD463" s="626"/>
      <c r="AE463" s="627">
        <f t="shared" ref="AE463:AE474" si="290">SUM($E463,AB463:AD463)</f>
        <v>0</v>
      </c>
      <c r="AF463" s="636"/>
      <c r="AG463" s="857"/>
      <c r="AH463" s="627"/>
      <c r="AI463" s="626">
        <f t="shared" ref="AI463:AI474" si="291">SUM(AE463:AH463)</f>
        <v>0</v>
      </c>
      <c r="AJ463" s="423">
        <f t="shared" si="258"/>
        <v>454</v>
      </c>
    </row>
    <row r="464" spans="1:36">
      <c r="A464" s="423">
        <f t="shared" si="251"/>
        <v>455</v>
      </c>
      <c r="B464" s="145" t="s">
        <v>133</v>
      </c>
      <c r="C464" s="145" t="s">
        <v>134</v>
      </c>
      <c r="D464" s="237" t="s">
        <v>135</v>
      </c>
      <c r="E464" s="627">
        <v>3569928</v>
      </c>
      <c r="F464" s="133"/>
      <c r="G464" s="28"/>
      <c r="H464" s="626"/>
      <c r="I464" s="627">
        <f>SUM($E464,F464:H464)</f>
        <v>3569928</v>
      </c>
      <c r="J464" s="627">
        <v>4390048</v>
      </c>
      <c r="K464" s="627">
        <v>13784453</v>
      </c>
      <c r="L464" s="237">
        <f>SUM(I464:K464)</f>
        <v>21744429</v>
      </c>
      <c r="M464" s="133"/>
      <c r="O464" s="626"/>
      <c r="P464" s="627">
        <f t="shared" si="287"/>
        <v>3569928</v>
      </c>
      <c r="Q464" s="627">
        <v>4390048</v>
      </c>
      <c r="R464" s="627">
        <v>13784453</v>
      </c>
      <c r="S464" s="237">
        <f>SUM(P464:R464)</f>
        <v>21744429</v>
      </c>
      <c r="T464" s="133"/>
      <c r="V464" s="626"/>
      <c r="W464" s="627">
        <f t="shared" si="288"/>
        <v>3569928</v>
      </c>
      <c r="X464" s="636">
        <v>4390048</v>
      </c>
      <c r="Y464" s="626"/>
      <c r="Z464" s="627">
        <v>13784453</v>
      </c>
      <c r="AA464" s="626">
        <f t="shared" si="289"/>
        <v>21744429</v>
      </c>
      <c r="AB464" s="133"/>
      <c r="AD464" s="626"/>
      <c r="AE464" s="627">
        <f t="shared" si="290"/>
        <v>3569928</v>
      </c>
      <c r="AF464" s="636">
        <v>4390048</v>
      </c>
      <c r="AG464" s="857"/>
      <c r="AH464" s="627">
        <v>13784453</v>
      </c>
      <c r="AI464" s="626">
        <f t="shared" si="291"/>
        <v>21744429</v>
      </c>
      <c r="AJ464" s="423">
        <f t="shared" si="258"/>
        <v>455</v>
      </c>
    </row>
    <row r="465" spans="1:36">
      <c r="A465" s="423">
        <f t="shared" si="251"/>
        <v>456</v>
      </c>
      <c r="B465" s="145"/>
      <c r="C465" s="145"/>
      <c r="D465" s="240" t="s">
        <v>91</v>
      </c>
      <c r="E465" s="627"/>
      <c r="F465" s="406"/>
      <c r="H465" s="626"/>
      <c r="I465" s="627">
        <f>SUM($E465,F465:H465)</f>
        <v>0</v>
      </c>
      <c r="J465" s="627"/>
      <c r="K465" s="627"/>
      <c r="L465" s="237">
        <f>SUM(I465:K465)</f>
        <v>0</v>
      </c>
      <c r="M465" s="133"/>
      <c r="O465" s="626"/>
      <c r="P465" s="627">
        <f t="shared" si="287"/>
        <v>0</v>
      </c>
      <c r="Q465" s="627"/>
      <c r="R465" s="627"/>
      <c r="S465" s="237">
        <f>SUM(P465:R465)</f>
        <v>0</v>
      </c>
      <c r="T465" s="133"/>
      <c r="V465" s="626"/>
      <c r="W465" s="627">
        <f t="shared" si="288"/>
        <v>0</v>
      </c>
      <c r="X465" s="636"/>
      <c r="Y465" s="626"/>
      <c r="Z465" s="627"/>
      <c r="AA465" s="626">
        <f t="shared" si="289"/>
        <v>0</v>
      </c>
      <c r="AB465" s="133"/>
      <c r="AD465" s="626"/>
      <c r="AE465" s="627">
        <f t="shared" si="290"/>
        <v>0</v>
      </c>
      <c r="AF465" s="636"/>
      <c r="AG465" s="857"/>
      <c r="AH465" s="627"/>
      <c r="AI465" s="626">
        <f t="shared" si="291"/>
        <v>0</v>
      </c>
      <c r="AJ465" s="423">
        <f t="shared" si="258"/>
        <v>456</v>
      </c>
    </row>
    <row r="466" spans="1:36">
      <c r="A466" s="423">
        <f t="shared" si="251"/>
        <v>457</v>
      </c>
      <c r="B466" s="145"/>
      <c r="C466" s="145"/>
      <c r="D466" s="637" t="s">
        <v>560</v>
      </c>
      <c r="E466" s="627"/>
      <c r="F466" s="132"/>
      <c r="G466" s="129"/>
      <c r="H466" s="185"/>
      <c r="I466" s="627"/>
      <c r="J466" s="627"/>
      <c r="K466" s="627"/>
      <c r="M466" s="133"/>
      <c r="O466" s="626">
        <v>3500000</v>
      </c>
      <c r="P466" s="627">
        <f t="shared" si="287"/>
        <v>3500000</v>
      </c>
      <c r="Q466" s="627"/>
      <c r="R466" s="627"/>
      <c r="S466" s="237">
        <f>SUM(P466:R466)</f>
        <v>3500000</v>
      </c>
      <c r="T466" s="133"/>
      <c r="V466" s="626">
        <v>3500000</v>
      </c>
      <c r="W466" s="627">
        <f t="shared" si="288"/>
        <v>3500000</v>
      </c>
      <c r="X466" s="636"/>
      <c r="Y466" s="626"/>
      <c r="Z466" s="627"/>
      <c r="AA466" s="626">
        <f t="shared" si="289"/>
        <v>3500000</v>
      </c>
      <c r="AB466" s="133"/>
      <c r="AD466" s="626"/>
      <c r="AE466" s="627">
        <f t="shared" si="290"/>
        <v>0</v>
      </c>
      <c r="AF466" s="636"/>
      <c r="AG466" s="857"/>
      <c r="AH466" s="627"/>
      <c r="AI466" s="626">
        <f t="shared" si="291"/>
        <v>0</v>
      </c>
      <c r="AJ466" s="423">
        <f t="shared" si="258"/>
        <v>457</v>
      </c>
    </row>
    <row r="467" spans="1:36">
      <c r="A467" s="423">
        <f t="shared" ref="A467:A530" si="292">ROW()-9</f>
        <v>458</v>
      </c>
      <c r="B467" s="145"/>
      <c r="C467" s="145"/>
      <c r="D467" s="637" t="s">
        <v>557</v>
      </c>
      <c r="E467" s="627"/>
      <c r="F467" s="132"/>
      <c r="G467" s="129"/>
      <c r="H467" s="185"/>
      <c r="I467" s="627"/>
      <c r="J467" s="627"/>
      <c r="K467" s="627"/>
      <c r="M467" s="133">
        <v>999746</v>
      </c>
      <c r="O467" s="626"/>
      <c r="P467" s="627">
        <f t="shared" si="287"/>
        <v>999746</v>
      </c>
      <c r="Q467" s="627"/>
      <c r="R467" s="627"/>
      <c r="S467" s="237">
        <f>SUM(P467:R467)</f>
        <v>999746</v>
      </c>
      <c r="T467" s="133">
        <v>999746</v>
      </c>
      <c r="V467" s="626"/>
      <c r="W467" s="627">
        <f t="shared" si="288"/>
        <v>999746</v>
      </c>
      <c r="X467" s="636"/>
      <c r="Y467" s="626"/>
      <c r="Z467" s="627"/>
      <c r="AA467" s="626">
        <f t="shared" si="289"/>
        <v>999746</v>
      </c>
      <c r="AB467" s="133"/>
      <c r="AD467" s="626"/>
      <c r="AE467" s="627">
        <f t="shared" si="290"/>
        <v>0</v>
      </c>
      <c r="AF467" s="636"/>
      <c r="AG467" s="857"/>
      <c r="AH467" s="627"/>
      <c r="AI467" s="626">
        <f t="shared" si="291"/>
        <v>0</v>
      </c>
      <c r="AJ467" s="423">
        <f t="shared" si="258"/>
        <v>458</v>
      </c>
    </row>
    <row r="468" spans="1:36">
      <c r="A468" s="423">
        <f t="shared" si="292"/>
        <v>459</v>
      </c>
      <c r="B468" s="145"/>
      <c r="C468" s="145"/>
      <c r="D468" s="637"/>
      <c r="E468" s="627"/>
      <c r="F468" s="132"/>
      <c r="G468" s="129"/>
      <c r="H468" s="185"/>
      <c r="I468" s="627"/>
      <c r="J468" s="627"/>
      <c r="K468" s="627"/>
      <c r="M468" s="133"/>
      <c r="O468" s="626"/>
      <c r="P468" s="627">
        <f t="shared" si="287"/>
        <v>0</v>
      </c>
      <c r="Q468" s="627"/>
      <c r="R468" s="627"/>
      <c r="T468" s="133"/>
      <c r="V468" s="626"/>
      <c r="W468" s="627">
        <f t="shared" si="288"/>
        <v>0</v>
      </c>
      <c r="X468" s="636"/>
      <c r="Y468" s="626"/>
      <c r="Z468" s="627"/>
      <c r="AA468" s="626">
        <f t="shared" si="289"/>
        <v>0</v>
      </c>
      <c r="AB468" s="133"/>
      <c r="AD468" s="626"/>
      <c r="AE468" s="627">
        <f t="shared" si="290"/>
        <v>0</v>
      </c>
      <c r="AF468" s="636"/>
      <c r="AG468" s="857"/>
      <c r="AH468" s="627"/>
      <c r="AI468" s="626">
        <f t="shared" si="291"/>
        <v>0</v>
      </c>
      <c r="AJ468" s="423">
        <f t="shared" si="258"/>
        <v>459</v>
      </c>
    </row>
    <row r="469" spans="1:36">
      <c r="A469" s="423">
        <f t="shared" si="292"/>
        <v>460</v>
      </c>
      <c r="B469" s="145"/>
      <c r="C469" s="145"/>
      <c r="D469" s="240" t="s">
        <v>62</v>
      </c>
      <c r="E469" s="627"/>
      <c r="F469" s="406"/>
      <c r="H469" s="626"/>
      <c r="I469" s="627">
        <f t="shared" ref="I469:I474" si="293">SUM($E469,F469:H469)</f>
        <v>0</v>
      </c>
      <c r="J469" s="627"/>
      <c r="K469" s="627"/>
      <c r="L469" s="237">
        <f t="shared" ref="L469:L474" si="294">SUM(I469:K469)</f>
        <v>0</v>
      </c>
      <c r="M469" s="133"/>
      <c r="O469" s="626"/>
      <c r="P469" s="627">
        <f t="shared" si="287"/>
        <v>0</v>
      </c>
      <c r="Q469" s="627"/>
      <c r="R469" s="627"/>
      <c r="S469" s="237">
        <f t="shared" ref="S469:S474" si="295">SUM(P469:R469)</f>
        <v>0</v>
      </c>
      <c r="T469" s="133"/>
      <c r="V469" s="626"/>
      <c r="W469" s="627">
        <f t="shared" si="288"/>
        <v>0</v>
      </c>
      <c r="X469" s="636"/>
      <c r="Y469" s="626"/>
      <c r="Z469" s="627"/>
      <c r="AA469" s="626">
        <f t="shared" si="289"/>
        <v>0</v>
      </c>
      <c r="AB469" s="133"/>
      <c r="AD469" s="626"/>
      <c r="AE469" s="627">
        <f t="shared" si="290"/>
        <v>0</v>
      </c>
      <c r="AF469" s="636"/>
      <c r="AG469" s="857"/>
      <c r="AH469" s="627"/>
      <c r="AI469" s="626">
        <f t="shared" si="291"/>
        <v>0</v>
      </c>
      <c r="AJ469" s="423">
        <f t="shared" si="258"/>
        <v>460</v>
      </c>
    </row>
    <row r="470" spans="1:36">
      <c r="A470" s="423">
        <f t="shared" si="292"/>
        <v>461</v>
      </c>
      <c r="B470" s="145"/>
      <c r="C470" s="145"/>
      <c r="D470" s="629"/>
      <c r="E470" s="627"/>
      <c r="F470" s="406"/>
      <c r="H470" s="626"/>
      <c r="I470" s="627">
        <f t="shared" si="293"/>
        <v>0</v>
      </c>
      <c r="J470" s="627"/>
      <c r="K470" s="627"/>
      <c r="L470" s="237">
        <f t="shared" si="294"/>
        <v>0</v>
      </c>
      <c r="M470" s="406"/>
      <c r="O470" s="626"/>
      <c r="P470" s="627">
        <f t="shared" si="287"/>
        <v>0</v>
      </c>
      <c r="Q470" s="627"/>
      <c r="R470" s="627"/>
      <c r="S470" s="237">
        <f t="shared" si="295"/>
        <v>0</v>
      </c>
      <c r="T470" s="406"/>
      <c r="V470" s="626"/>
      <c r="W470" s="627">
        <f t="shared" si="288"/>
        <v>0</v>
      </c>
      <c r="X470" s="636"/>
      <c r="Y470" s="626"/>
      <c r="Z470" s="627"/>
      <c r="AA470" s="626">
        <f t="shared" si="289"/>
        <v>0</v>
      </c>
      <c r="AB470" s="406"/>
      <c r="AD470" s="626"/>
      <c r="AE470" s="627">
        <f t="shared" si="290"/>
        <v>0</v>
      </c>
      <c r="AF470" s="636"/>
      <c r="AG470" s="857"/>
      <c r="AH470" s="627"/>
      <c r="AI470" s="626">
        <f t="shared" si="291"/>
        <v>0</v>
      </c>
      <c r="AJ470" s="423">
        <f t="shared" si="258"/>
        <v>461</v>
      </c>
    </row>
    <row r="471" spans="1:36">
      <c r="A471" s="423">
        <f t="shared" si="292"/>
        <v>462</v>
      </c>
      <c r="B471" s="145"/>
      <c r="C471" s="145"/>
      <c r="D471" s="237"/>
      <c r="E471" s="627"/>
      <c r="F471" s="406"/>
      <c r="H471" s="626"/>
      <c r="I471" s="627">
        <f t="shared" si="293"/>
        <v>0</v>
      </c>
      <c r="J471" s="627"/>
      <c r="K471" s="627"/>
      <c r="L471" s="237">
        <f t="shared" si="294"/>
        <v>0</v>
      </c>
      <c r="M471" s="406"/>
      <c r="O471" s="626"/>
      <c r="P471" s="627">
        <f t="shared" si="287"/>
        <v>0</v>
      </c>
      <c r="Q471" s="627"/>
      <c r="R471" s="627"/>
      <c r="S471" s="237">
        <f t="shared" si="295"/>
        <v>0</v>
      </c>
      <c r="T471" s="406"/>
      <c r="V471" s="626"/>
      <c r="W471" s="627">
        <f t="shared" si="288"/>
        <v>0</v>
      </c>
      <c r="X471" s="636"/>
      <c r="Y471" s="626"/>
      <c r="Z471" s="627"/>
      <c r="AA471" s="626">
        <f t="shared" si="289"/>
        <v>0</v>
      </c>
      <c r="AB471" s="406"/>
      <c r="AD471" s="626"/>
      <c r="AE471" s="627">
        <f t="shared" si="290"/>
        <v>0</v>
      </c>
      <c r="AF471" s="636"/>
      <c r="AG471" s="857"/>
      <c r="AH471" s="627"/>
      <c r="AI471" s="626">
        <f t="shared" si="291"/>
        <v>0</v>
      </c>
      <c r="AJ471" s="423">
        <f t="shared" si="258"/>
        <v>462</v>
      </c>
    </row>
    <row r="472" spans="1:36">
      <c r="A472" s="423">
        <f t="shared" si="292"/>
        <v>463</v>
      </c>
      <c r="B472" s="145"/>
      <c r="C472" s="145"/>
      <c r="D472" s="240" t="s">
        <v>123</v>
      </c>
      <c r="E472" s="627"/>
      <c r="F472" s="406"/>
      <c r="H472" s="626"/>
      <c r="I472" s="627">
        <f t="shared" si="293"/>
        <v>0</v>
      </c>
      <c r="J472" s="627"/>
      <c r="K472" s="627"/>
      <c r="L472" s="237">
        <f t="shared" si="294"/>
        <v>0</v>
      </c>
      <c r="M472" s="406"/>
      <c r="O472" s="626"/>
      <c r="P472" s="627">
        <f t="shared" si="287"/>
        <v>0</v>
      </c>
      <c r="Q472" s="627"/>
      <c r="R472" s="627"/>
      <c r="S472" s="237">
        <f t="shared" si="295"/>
        <v>0</v>
      </c>
      <c r="T472" s="406"/>
      <c r="V472" s="626"/>
      <c r="W472" s="627">
        <f t="shared" si="288"/>
        <v>0</v>
      </c>
      <c r="X472" s="636"/>
      <c r="Y472" s="626"/>
      <c r="Z472" s="627"/>
      <c r="AA472" s="626">
        <f t="shared" si="289"/>
        <v>0</v>
      </c>
      <c r="AB472" s="406"/>
      <c r="AD472" s="626"/>
      <c r="AE472" s="627">
        <f t="shared" si="290"/>
        <v>0</v>
      </c>
      <c r="AF472" s="636"/>
      <c r="AG472" s="857"/>
      <c r="AH472" s="627"/>
      <c r="AI472" s="626">
        <f t="shared" si="291"/>
        <v>0</v>
      </c>
      <c r="AJ472" s="423">
        <f t="shared" si="258"/>
        <v>463</v>
      </c>
    </row>
    <row r="473" spans="1:36">
      <c r="A473" s="423">
        <f t="shared" si="292"/>
        <v>464</v>
      </c>
      <c r="B473" s="145"/>
      <c r="C473" s="145"/>
      <c r="D473" s="629"/>
      <c r="E473" s="627"/>
      <c r="F473" s="406"/>
      <c r="H473" s="626"/>
      <c r="I473" s="627">
        <f t="shared" si="293"/>
        <v>0</v>
      </c>
      <c r="J473" s="627"/>
      <c r="K473" s="627"/>
      <c r="L473" s="237">
        <f t="shared" si="294"/>
        <v>0</v>
      </c>
      <c r="M473" s="406"/>
      <c r="O473" s="626"/>
      <c r="P473" s="627">
        <f t="shared" si="287"/>
        <v>0</v>
      </c>
      <c r="Q473" s="627"/>
      <c r="R473" s="627"/>
      <c r="S473" s="237">
        <f t="shared" si="295"/>
        <v>0</v>
      </c>
      <c r="T473" s="406"/>
      <c r="V473" s="626"/>
      <c r="W473" s="627">
        <f t="shared" si="288"/>
        <v>0</v>
      </c>
      <c r="X473" s="636"/>
      <c r="Y473" s="626"/>
      <c r="Z473" s="627"/>
      <c r="AA473" s="626">
        <f t="shared" si="289"/>
        <v>0</v>
      </c>
      <c r="AB473" s="406"/>
      <c r="AD473" s="626"/>
      <c r="AE473" s="627">
        <f t="shared" si="290"/>
        <v>0</v>
      </c>
      <c r="AF473" s="636"/>
      <c r="AG473" s="857"/>
      <c r="AH473" s="627"/>
      <c r="AI473" s="626">
        <f t="shared" si="291"/>
        <v>0</v>
      </c>
      <c r="AJ473" s="423">
        <f t="shared" si="258"/>
        <v>464</v>
      </c>
    </row>
    <row r="474" spans="1:36">
      <c r="A474" s="423">
        <f t="shared" si="292"/>
        <v>465</v>
      </c>
      <c r="B474" s="145"/>
      <c r="C474" s="145"/>
      <c r="D474" s="629"/>
      <c r="E474" s="627"/>
      <c r="F474" s="406"/>
      <c r="H474" s="626"/>
      <c r="I474" s="627">
        <f t="shared" si="293"/>
        <v>0</v>
      </c>
      <c r="J474" s="627"/>
      <c r="K474" s="627"/>
      <c r="L474" s="237">
        <f t="shared" si="294"/>
        <v>0</v>
      </c>
      <c r="M474" s="406"/>
      <c r="O474" s="626"/>
      <c r="P474" s="627">
        <f t="shared" si="287"/>
        <v>0</v>
      </c>
      <c r="Q474" s="627"/>
      <c r="R474" s="627"/>
      <c r="S474" s="237">
        <f t="shared" si="295"/>
        <v>0</v>
      </c>
      <c r="T474" s="406"/>
      <c r="V474" s="626"/>
      <c r="W474" s="627">
        <f t="shared" si="288"/>
        <v>0</v>
      </c>
      <c r="X474" s="636"/>
      <c r="Y474" s="626"/>
      <c r="Z474" s="627"/>
      <c r="AA474" s="626">
        <f t="shared" si="289"/>
        <v>0</v>
      </c>
      <c r="AB474" s="406"/>
      <c r="AD474" s="626"/>
      <c r="AE474" s="627">
        <f t="shared" si="290"/>
        <v>0</v>
      </c>
      <c r="AF474" s="636"/>
      <c r="AG474" s="857"/>
      <c r="AH474" s="627"/>
      <c r="AI474" s="626">
        <f t="shared" si="291"/>
        <v>0</v>
      </c>
      <c r="AJ474" s="423">
        <f t="shared" si="258"/>
        <v>465</v>
      </c>
    </row>
    <row r="475" spans="1:36">
      <c r="A475" s="423">
        <f t="shared" si="292"/>
        <v>466</v>
      </c>
      <c r="B475" s="145"/>
      <c r="C475" s="145"/>
      <c r="D475" s="704" t="s">
        <v>40</v>
      </c>
      <c r="E475" s="627"/>
      <c r="F475" s="170">
        <f t="shared" ref="F475:X475" si="296">SUBTOTAL(9,F465:F474)</f>
        <v>0</v>
      </c>
      <c r="G475" s="40">
        <f t="shared" si="296"/>
        <v>0</v>
      </c>
      <c r="H475" s="171">
        <f t="shared" si="296"/>
        <v>0</v>
      </c>
      <c r="I475" s="676">
        <f t="shared" si="296"/>
        <v>0</v>
      </c>
      <c r="J475" s="676">
        <f t="shared" si="296"/>
        <v>0</v>
      </c>
      <c r="K475" s="676">
        <f t="shared" si="296"/>
        <v>0</v>
      </c>
      <c r="L475" s="678">
        <f t="shared" si="296"/>
        <v>0</v>
      </c>
      <c r="M475" s="170">
        <f t="shared" si="296"/>
        <v>999746</v>
      </c>
      <c r="N475" s="40">
        <f t="shared" si="296"/>
        <v>0</v>
      </c>
      <c r="O475" s="171">
        <f t="shared" si="296"/>
        <v>3500000</v>
      </c>
      <c r="P475" s="676">
        <f t="shared" si="296"/>
        <v>4499746</v>
      </c>
      <c r="Q475" s="676">
        <f t="shared" si="296"/>
        <v>0</v>
      </c>
      <c r="R475" s="676">
        <f t="shared" si="296"/>
        <v>0</v>
      </c>
      <c r="S475" s="678">
        <f t="shared" si="296"/>
        <v>4499746</v>
      </c>
      <c r="T475" s="170">
        <f t="shared" si="296"/>
        <v>999746</v>
      </c>
      <c r="U475" s="40">
        <f t="shared" si="296"/>
        <v>0</v>
      </c>
      <c r="V475" s="171">
        <f t="shared" si="296"/>
        <v>3500000</v>
      </c>
      <c r="W475" s="676">
        <f t="shared" si="296"/>
        <v>4499746</v>
      </c>
      <c r="X475" s="677">
        <f t="shared" si="296"/>
        <v>0</v>
      </c>
      <c r="Y475" s="675"/>
      <c r="Z475" s="676">
        <f t="shared" ref="Z475:AF475" si="297">SUBTOTAL(9,Z465:Z474)</f>
        <v>0</v>
      </c>
      <c r="AA475" s="675">
        <f t="shared" si="297"/>
        <v>4499746</v>
      </c>
      <c r="AB475" s="170">
        <f t="shared" si="297"/>
        <v>0</v>
      </c>
      <c r="AC475" s="40">
        <f t="shared" si="297"/>
        <v>0</v>
      </c>
      <c r="AD475" s="171">
        <f t="shared" si="297"/>
        <v>0</v>
      </c>
      <c r="AE475" s="676">
        <f t="shared" si="297"/>
        <v>0</v>
      </c>
      <c r="AF475" s="677">
        <f t="shared" si="297"/>
        <v>0</v>
      </c>
      <c r="AG475" s="678"/>
      <c r="AH475" s="676">
        <f>SUBTOTAL(9,AH465:AH474)</f>
        <v>0</v>
      </c>
      <c r="AI475" s="675">
        <f>SUBTOTAL(9,AI465:AI474)</f>
        <v>0</v>
      </c>
      <c r="AJ475" s="423">
        <f t="shared" si="258"/>
        <v>466</v>
      </c>
    </row>
    <row r="476" spans="1:36" ht="15.6" thickBot="1">
      <c r="A476" s="423">
        <f t="shared" si="292"/>
        <v>467</v>
      </c>
      <c r="B476" s="674"/>
      <c r="C476" s="674"/>
      <c r="D476" s="717" t="s">
        <v>136</v>
      </c>
      <c r="E476" s="623"/>
      <c r="F476" s="672">
        <f>SUBTOTAL(9,F463:F475,$E464:$E464)</f>
        <v>3569928</v>
      </c>
      <c r="G476" s="673"/>
      <c r="H476" s="668"/>
      <c r="I476" s="470">
        <f>SUBTOTAL(9,I463:I475)</f>
        <v>3569928</v>
      </c>
      <c r="J476" s="470">
        <f>SUBTOTAL(9,J463:J475)</f>
        <v>4390048</v>
      </c>
      <c r="K476" s="470">
        <f>SUBTOTAL(9,K463:K475)</f>
        <v>13784453</v>
      </c>
      <c r="L476" s="715">
        <f>SUBTOTAL(9,L463:L475)</f>
        <v>21744429</v>
      </c>
      <c r="M476" s="672">
        <f>SUBTOTAL(9,M463:M475,$E464:$E464)</f>
        <v>4569674</v>
      </c>
      <c r="N476" s="673"/>
      <c r="O476" s="668"/>
      <c r="P476" s="470">
        <f>SUBTOTAL(9,P463:P475)</f>
        <v>8069674</v>
      </c>
      <c r="Q476" s="470">
        <f>SUBTOTAL(9,Q463:Q475)</f>
        <v>4390048</v>
      </c>
      <c r="R476" s="470">
        <f>SUBTOTAL(9,R463:R475)</f>
        <v>13784453</v>
      </c>
      <c r="S476" s="715">
        <f>SUBTOTAL(9,S463:S475)</f>
        <v>26244175</v>
      </c>
      <c r="T476" s="672">
        <f>SUBTOTAL(9,T463:T475,$E464:$E464)</f>
        <v>4569674</v>
      </c>
      <c r="U476" s="673"/>
      <c r="V476" s="668"/>
      <c r="W476" s="470">
        <f>SUBTOTAL(9,W463:W475)</f>
        <v>8069674</v>
      </c>
      <c r="X476" s="510">
        <f>SUBTOTAL(9,X463:X475)</f>
        <v>4390048</v>
      </c>
      <c r="Y476" s="714"/>
      <c r="Z476" s="470">
        <f>SUBTOTAL(9,Z463:Z475)</f>
        <v>13784453</v>
      </c>
      <c r="AA476" s="714">
        <f>SUBTOTAL(9,AA463:AA475)</f>
        <v>26244175</v>
      </c>
      <c r="AB476" s="672">
        <f>SUBTOTAL(9,AB463:AB475,$E464:$E464)</f>
        <v>3569928</v>
      </c>
      <c r="AC476" s="673"/>
      <c r="AD476" s="668"/>
      <c r="AE476" s="470">
        <f>SUBTOTAL(9,AE463:AE475)</f>
        <v>3569928</v>
      </c>
      <c r="AF476" s="510">
        <f>SUBTOTAL(9,AF463:AF475)</f>
        <v>4390048</v>
      </c>
      <c r="AG476" s="868"/>
      <c r="AH476" s="470">
        <f>SUBTOTAL(9,AH463:AH475)</f>
        <v>13784453</v>
      </c>
      <c r="AI476" s="714">
        <f>SUBTOTAL(9,AI463:AI475)</f>
        <v>21744429</v>
      </c>
      <c r="AJ476" s="423">
        <f t="shared" si="258"/>
        <v>467</v>
      </c>
    </row>
    <row r="477" spans="1:36" ht="15.6" thickTop="1">
      <c r="A477" s="423">
        <f t="shared" si="292"/>
        <v>468</v>
      </c>
      <c r="B477" s="145"/>
      <c r="C477" s="145"/>
      <c r="D477" s="632"/>
      <c r="E477" s="627"/>
      <c r="F477" s="406"/>
      <c r="H477" s="626"/>
      <c r="I477" s="627">
        <f>SUM($E477,F477:H477)</f>
        <v>0</v>
      </c>
      <c r="J477" s="627"/>
      <c r="K477" s="627"/>
      <c r="L477" s="237">
        <f>SUM(I477:K477)</f>
        <v>0</v>
      </c>
      <c r="M477" s="406"/>
      <c r="O477" s="626"/>
      <c r="P477" s="627">
        <f>SUM($E477,M477:O477)</f>
        <v>0</v>
      </c>
      <c r="Q477" s="627"/>
      <c r="R477" s="627"/>
      <c r="S477" s="237">
        <f>SUM(P477:R477)</f>
        <v>0</v>
      </c>
      <c r="T477" s="406"/>
      <c r="V477" s="626"/>
      <c r="W477" s="627">
        <f t="shared" ref="W477:W488" si="298">SUM($E477,T477:V477)</f>
        <v>0</v>
      </c>
      <c r="X477" s="636"/>
      <c r="Y477" s="626"/>
      <c r="Z477" s="627"/>
      <c r="AA477" s="626">
        <f t="shared" ref="AA477:AA488" si="299">SUM(W477:Z477)</f>
        <v>0</v>
      </c>
      <c r="AB477" s="406"/>
      <c r="AD477" s="626"/>
      <c r="AE477" s="627">
        <f t="shared" ref="AE477:AE488" si="300">SUM($E477,AB477:AD477)</f>
        <v>0</v>
      </c>
      <c r="AF477" s="636"/>
      <c r="AG477" s="857"/>
      <c r="AH477" s="627"/>
      <c r="AI477" s="626">
        <f t="shared" ref="AI477:AI488" si="301">SUM(AE477:AH477)</f>
        <v>0</v>
      </c>
      <c r="AJ477" s="423">
        <f t="shared" ref="AJ477:AJ540" si="302">A477</f>
        <v>468</v>
      </c>
    </row>
    <row r="478" spans="1:36">
      <c r="A478" s="423">
        <f t="shared" si="292"/>
        <v>469</v>
      </c>
      <c r="B478" s="145" t="s">
        <v>137</v>
      </c>
      <c r="C478" s="145" t="s">
        <v>138</v>
      </c>
      <c r="D478" s="237" t="s">
        <v>139</v>
      </c>
      <c r="E478" s="627">
        <v>2479154</v>
      </c>
      <c r="F478" s="133"/>
      <c r="G478" s="28"/>
      <c r="H478" s="626"/>
      <c r="I478" s="627">
        <f>SUM($E478,F478:H478)</f>
        <v>2479154</v>
      </c>
      <c r="J478" s="627">
        <v>3880454</v>
      </c>
      <c r="K478" s="627">
        <v>8373545</v>
      </c>
      <c r="L478" s="237">
        <f>SUM(I478:K478)</f>
        <v>14733153</v>
      </c>
      <c r="M478" s="406"/>
      <c r="O478" s="626"/>
      <c r="P478" s="627">
        <f>SUM($E478,M478:O478)</f>
        <v>2479154</v>
      </c>
      <c r="Q478" s="627">
        <v>3880454</v>
      </c>
      <c r="R478" s="627">
        <v>8373545</v>
      </c>
      <c r="S478" s="237">
        <f>SUM(P478:R478)</f>
        <v>14733153</v>
      </c>
      <c r="T478" s="133"/>
      <c r="V478" s="626"/>
      <c r="W478" s="627">
        <f t="shared" si="298"/>
        <v>2479154</v>
      </c>
      <c r="X478" s="636">
        <v>3880454</v>
      </c>
      <c r="Y478" s="626"/>
      <c r="Z478" s="627">
        <v>8373545</v>
      </c>
      <c r="AA478" s="626">
        <f t="shared" si="299"/>
        <v>14733153</v>
      </c>
      <c r="AB478" s="133"/>
      <c r="AD478" s="626"/>
      <c r="AE478" s="627">
        <f t="shared" si="300"/>
        <v>2479154</v>
      </c>
      <c r="AF478" s="636">
        <v>3880454</v>
      </c>
      <c r="AG478" s="857"/>
      <c r="AH478" s="627">
        <v>8373545</v>
      </c>
      <c r="AI478" s="626">
        <f t="shared" si="301"/>
        <v>14733153</v>
      </c>
      <c r="AJ478" s="423">
        <f t="shared" si="302"/>
        <v>469</v>
      </c>
    </row>
    <row r="479" spans="1:36">
      <c r="A479" s="423">
        <f t="shared" si="292"/>
        <v>470</v>
      </c>
      <c r="B479" s="145"/>
      <c r="C479" s="145"/>
      <c r="D479" s="240" t="s">
        <v>91</v>
      </c>
      <c r="E479" s="627"/>
      <c r="F479" s="406"/>
      <c r="H479" s="626"/>
      <c r="I479" s="627">
        <f>SUM($E479,F479:H479)</f>
        <v>0</v>
      </c>
      <c r="J479" s="627"/>
      <c r="K479" s="627"/>
      <c r="L479" s="237">
        <f>SUM(I479:K479)</f>
        <v>0</v>
      </c>
      <c r="M479" s="406"/>
      <c r="O479" s="626"/>
      <c r="P479" s="627">
        <f>SUM($E479,M479:O479)</f>
        <v>0</v>
      </c>
      <c r="Q479" s="627"/>
      <c r="R479" s="627"/>
      <c r="S479" s="237">
        <f>SUM(P479:R479)</f>
        <v>0</v>
      </c>
      <c r="T479" s="133"/>
      <c r="V479" s="626"/>
      <c r="W479" s="627">
        <f t="shared" si="298"/>
        <v>0</v>
      </c>
      <c r="X479" s="636"/>
      <c r="Y479" s="626"/>
      <c r="Z479" s="627"/>
      <c r="AA479" s="626">
        <f t="shared" si="299"/>
        <v>0</v>
      </c>
      <c r="AB479" s="133"/>
      <c r="AD479" s="626"/>
      <c r="AE479" s="627">
        <f t="shared" si="300"/>
        <v>0</v>
      </c>
      <c r="AF479" s="636"/>
      <c r="AG479" s="857"/>
      <c r="AH479" s="627"/>
      <c r="AI479" s="626">
        <f t="shared" si="301"/>
        <v>0</v>
      </c>
      <c r="AJ479" s="423">
        <f t="shared" si="302"/>
        <v>470</v>
      </c>
    </row>
    <row r="480" spans="1:36">
      <c r="A480" s="423">
        <f t="shared" si="292"/>
        <v>471</v>
      </c>
      <c r="B480" s="145"/>
      <c r="C480" s="145"/>
      <c r="D480" s="637" t="s">
        <v>560</v>
      </c>
      <c r="E480" s="627"/>
      <c r="F480" s="132"/>
      <c r="G480" s="129"/>
      <c r="H480" s="185"/>
      <c r="I480" s="627"/>
      <c r="J480" s="627"/>
      <c r="K480" s="627"/>
      <c r="M480" s="133"/>
      <c r="O480" s="626">
        <v>2000000</v>
      </c>
      <c r="P480" s="627">
        <f>SUM($E480,M480:O480)</f>
        <v>2000000</v>
      </c>
      <c r="Q480" s="627"/>
      <c r="R480" s="627"/>
      <c r="S480" s="237">
        <f>SUM(P480:R480)</f>
        <v>2000000</v>
      </c>
      <c r="T480" s="133"/>
      <c r="V480" s="626">
        <v>2000000</v>
      </c>
      <c r="W480" s="627">
        <f t="shared" si="298"/>
        <v>2000000</v>
      </c>
      <c r="X480" s="636"/>
      <c r="Y480" s="626"/>
      <c r="Z480" s="627"/>
      <c r="AA480" s="626">
        <f t="shared" si="299"/>
        <v>2000000</v>
      </c>
      <c r="AB480" s="133"/>
      <c r="AD480" s="626"/>
      <c r="AE480" s="627">
        <f t="shared" si="300"/>
        <v>0</v>
      </c>
      <c r="AF480" s="636"/>
      <c r="AG480" s="857"/>
      <c r="AH480" s="627"/>
      <c r="AI480" s="626">
        <f t="shared" si="301"/>
        <v>0</v>
      </c>
      <c r="AJ480" s="423">
        <f t="shared" si="302"/>
        <v>471</v>
      </c>
    </row>
    <row r="481" spans="1:36">
      <c r="A481" s="423">
        <f t="shared" si="292"/>
        <v>472</v>
      </c>
      <c r="B481" s="145"/>
      <c r="C481" s="145"/>
      <c r="D481" s="637" t="s">
        <v>557</v>
      </c>
      <c r="E481" s="627"/>
      <c r="F481" s="132"/>
      <c r="G481" s="129"/>
      <c r="H481" s="185"/>
      <c r="I481" s="627"/>
      <c r="J481" s="627"/>
      <c r="K481" s="627"/>
      <c r="M481" s="133">
        <v>552052</v>
      </c>
      <c r="O481" s="626"/>
      <c r="P481" s="627">
        <f>SUM($E481,M481:O481)</f>
        <v>552052</v>
      </c>
      <c r="Q481" s="627"/>
      <c r="R481" s="627"/>
      <c r="S481" s="237">
        <f>SUM(P481:R481)</f>
        <v>552052</v>
      </c>
      <c r="T481" s="133">
        <v>552052</v>
      </c>
      <c r="V481" s="626"/>
      <c r="W481" s="627">
        <f t="shared" si="298"/>
        <v>552052</v>
      </c>
      <c r="X481" s="636"/>
      <c r="Y481" s="626"/>
      <c r="Z481" s="627"/>
      <c r="AA481" s="626">
        <f t="shared" si="299"/>
        <v>552052</v>
      </c>
      <c r="AB481" s="133"/>
      <c r="AD481" s="626"/>
      <c r="AE481" s="627">
        <f t="shared" si="300"/>
        <v>0</v>
      </c>
      <c r="AF481" s="636"/>
      <c r="AG481" s="857"/>
      <c r="AH481" s="627"/>
      <c r="AI481" s="626">
        <f t="shared" si="301"/>
        <v>0</v>
      </c>
      <c r="AJ481" s="423">
        <f t="shared" si="302"/>
        <v>472</v>
      </c>
    </row>
    <row r="482" spans="1:36">
      <c r="A482" s="423">
        <f t="shared" si="292"/>
        <v>473</v>
      </c>
      <c r="B482" s="145"/>
      <c r="C482" s="145"/>
      <c r="D482" s="637"/>
      <c r="E482" s="627"/>
      <c r="F482" s="132"/>
      <c r="G482" s="129"/>
      <c r="H482" s="185"/>
      <c r="I482" s="627"/>
      <c r="J482" s="627"/>
      <c r="K482" s="627"/>
      <c r="M482" s="133"/>
      <c r="O482" s="626"/>
      <c r="P482" s="627"/>
      <c r="Q482" s="627"/>
      <c r="R482" s="627"/>
      <c r="T482" s="133"/>
      <c r="V482" s="626"/>
      <c r="W482" s="627">
        <f t="shared" si="298"/>
        <v>0</v>
      </c>
      <c r="X482" s="636"/>
      <c r="Y482" s="626"/>
      <c r="Z482" s="627"/>
      <c r="AA482" s="626">
        <f t="shared" si="299"/>
        <v>0</v>
      </c>
      <c r="AB482" s="133"/>
      <c r="AD482" s="626"/>
      <c r="AE482" s="627">
        <f t="shared" si="300"/>
        <v>0</v>
      </c>
      <c r="AF482" s="636"/>
      <c r="AG482" s="857"/>
      <c r="AH482" s="627"/>
      <c r="AI482" s="626">
        <f t="shared" si="301"/>
        <v>0</v>
      </c>
      <c r="AJ482" s="423">
        <f t="shared" si="302"/>
        <v>473</v>
      </c>
    </row>
    <row r="483" spans="1:36">
      <c r="A483" s="423">
        <f t="shared" si="292"/>
        <v>474</v>
      </c>
      <c r="B483" s="145"/>
      <c r="C483" s="145"/>
      <c r="D483" s="240" t="s">
        <v>62</v>
      </c>
      <c r="E483" s="627"/>
      <c r="F483" s="406"/>
      <c r="H483" s="626"/>
      <c r="I483" s="627">
        <f t="shared" ref="I483:I488" si="303">SUM($E483,F483:H483)</f>
        <v>0</v>
      </c>
      <c r="J483" s="627"/>
      <c r="K483" s="627"/>
      <c r="L483" s="237">
        <f t="shared" ref="L483:L488" si="304">SUM(I483:K483)</f>
        <v>0</v>
      </c>
      <c r="M483" s="406"/>
      <c r="O483" s="626"/>
      <c r="P483" s="627">
        <f t="shared" ref="P483:P488" si="305">SUM($E483,M483:O483)</f>
        <v>0</v>
      </c>
      <c r="Q483" s="627"/>
      <c r="R483" s="627"/>
      <c r="S483" s="237">
        <f t="shared" ref="S483:S488" si="306">SUM(P483:R483)</f>
        <v>0</v>
      </c>
      <c r="T483" s="133"/>
      <c r="V483" s="626"/>
      <c r="W483" s="627">
        <f t="shared" si="298"/>
        <v>0</v>
      </c>
      <c r="X483" s="636"/>
      <c r="Y483" s="626"/>
      <c r="Z483" s="627"/>
      <c r="AA483" s="626">
        <f t="shared" si="299"/>
        <v>0</v>
      </c>
      <c r="AB483" s="133"/>
      <c r="AD483" s="626"/>
      <c r="AE483" s="627">
        <f t="shared" si="300"/>
        <v>0</v>
      </c>
      <c r="AF483" s="636"/>
      <c r="AG483" s="857"/>
      <c r="AH483" s="627"/>
      <c r="AI483" s="626">
        <f t="shared" si="301"/>
        <v>0</v>
      </c>
      <c r="AJ483" s="423">
        <f t="shared" si="302"/>
        <v>474</v>
      </c>
    </row>
    <row r="484" spans="1:36">
      <c r="A484" s="423">
        <f t="shared" si="292"/>
        <v>475</v>
      </c>
      <c r="B484" s="145"/>
      <c r="C484" s="145"/>
      <c r="D484" s="629"/>
      <c r="E484" s="627"/>
      <c r="F484" s="406"/>
      <c r="H484" s="626"/>
      <c r="I484" s="627">
        <f t="shared" si="303"/>
        <v>0</v>
      </c>
      <c r="J484" s="627"/>
      <c r="K484" s="627"/>
      <c r="L484" s="237">
        <f t="shared" si="304"/>
        <v>0</v>
      </c>
      <c r="M484" s="406"/>
      <c r="O484" s="626"/>
      <c r="P484" s="627">
        <f t="shared" si="305"/>
        <v>0</v>
      </c>
      <c r="Q484" s="627"/>
      <c r="R484" s="627"/>
      <c r="S484" s="237">
        <f t="shared" si="306"/>
        <v>0</v>
      </c>
      <c r="T484" s="406"/>
      <c r="V484" s="626"/>
      <c r="W484" s="627">
        <f t="shared" si="298"/>
        <v>0</v>
      </c>
      <c r="X484" s="636"/>
      <c r="Y484" s="626"/>
      <c r="Z484" s="627"/>
      <c r="AA484" s="626">
        <f t="shared" si="299"/>
        <v>0</v>
      </c>
      <c r="AB484" s="406"/>
      <c r="AD484" s="626"/>
      <c r="AE484" s="627">
        <f t="shared" si="300"/>
        <v>0</v>
      </c>
      <c r="AF484" s="636"/>
      <c r="AG484" s="857"/>
      <c r="AH484" s="627"/>
      <c r="AI484" s="626">
        <f t="shared" si="301"/>
        <v>0</v>
      </c>
      <c r="AJ484" s="423">
        <f t="shared" si="302"/>
        <v>475</v>
      </c>
    </row>
    <row r="485" spans="1:36">
      <c r="A485" s="423">
        <f t="shared" si="292"/>
        <v>476</v>
      </c>
      <c r="B485" s="145"/>
      <c r="C485" s="145"/>
      <c r="D485" s="629"/>
      <c r="E485" s="627"/>
      <c r="F485" s="406"/>
      <c r="H485" s="626"/>
      <c r="I485" s="627">
        <f t="shared" si="303"/>
        <v>0</v>
      </c>
      <c r="J485" s="627"/>
      <c r="K485" s="627"/>
      <c r="L485" s="237">
        <f t="shared" si="304"/>
        <v>0</v>
      </c>
      <c r="M485" s="406"/>
      <c r="O485" s="626"/>
      <c r="P485" s="627">
        <f t="shared" si="305"/>
        <v>0</v>
      </c>
      <c r="Q485" s="627"/>
      <c r="R485" s="627"/>
      <c r="S485" s="237">
        <f t="shared" si="306"/>
        <v>0</v>
      </c>
      <c r="T485" s="406"/>
      <c r="V485" s="626"/>
      <c r="W485" s="627">
        <f t="shared" si="298"/>
        <v>0</v>
      </c>
      <c r="X485" s="636"/>
      <c r="Y485" s="626"/>
      <c r="Z485" s="627"/>
      <c r="AA485" s="626">
        <f t="shared" si="299"/>
        <v>0</v>
      </c>
      <c r="AB485" s="406"/>
      <c r="AD485" s="626"/>
      <c r="AE485" s="627">
        <f t="shared" si="300"/>
        <v>0</v>
      </c>
      <c r="AF485" s="636"/>
      <c r="AG485" s="857"/>
      <c r="AH485" s="627"/>
      <c r="AI485" s="626">
        <f t="shared" si="301"/>
        <v>0</v>
      </c>
      <c r="AJ485" s="423">
        <f t="shared" si="302"/>
        <v>476</v>
      </c>
    </row>
    <row r="486" spans="1:36">
      <c r="A486" s="423">
        <f t="shared" si="292"/>
        <v>477</v>
      </c>
      <c r="B486" s="145"/>
      <c r="C486" s="145"/>
      <c r="D486" s="701" t="s">
        <v>63</v>
      </c>
      <c r="E486" s="627"/>
      <c r="F486" s="112"/>
      <c r="G486" s="39"/>
      <c r="H486" s="626"/>
      <c r="I486" s="627">
        <f t="shared" si="303"/>
        <v>0</v>
      </c>
      <c r="J486" s="627"/>
      <c r="K486" s="627"/>
      <c r="L486" s="237">
        <f t="shared" si="304"/>
        <v>0</v>
      </c>
      <c r="M486" s="112"/>
      <c r="N486" s="39"/>
      <c r="O486" s="626"/>
      <c r="P486" s="627">
        <f t="shared" si="305"/>
        <v>0</v>
      </c>
      <c r="Q486" s="627"/>
      <c r="R486" s="627"/>
      <c r="S486" s="237">
        <f t="shared" si="306"/>
        <v>0</v>
      </c>
      <c r="T486" s="112"/>
      <c r="U486" s="39"/>
      <c r="V486" s="626"/>
      <c r="W486" s="627">
        <f t="shared" si="298"/>
        <v>0</v>
      </c>
      <c r="X486" s="636"/>
      <c r="Y486" s="626"/>
      <c r="Z486" s="627"/>
      <c r="AA486" s="626">
        <f t="shared" si="299"/>
        <v>0</v>
      </c>
      <c r="AB486" s="112"/>
      <c r="AC486" s="39"/>
      <c r="AD486" s="626"/>
      <c r="AE486" s="627">
        <f t="shared" si="300"/>
        <v>0</v>
      </c>
      <c r="AF486" s="636"/>
      <c r="AG486" s="857"/>
      <c r="AH486" s="627"/>
      <c r="AI486" s="626">
        <f t="shared" si="301"/>
        <v>0</v>
      </c>
      <c r="AJ486" s="423">
        <f t="shared" si="302"/>
        <v>477</v>
      </c>
    </row>
    <row r="487" spans="1:36">
      <c r="A487" s="423">
        <f t="shared" si="292"/>
        <v>478</v>
      </c>
      <c r="B487" s="145"/>
      <c r="C487" s="145"/>
      <c r="D487" s="629"/>
      <c r="E487" s="627"/>
      <c r="F487" s="112"/>
      <c r="G487" s="39"/>
      <c r="H487" s="626"/>
      <c r="I487" s="627">
        <f t="shared" si="303"/>
        <v>0</v>
      </c>
      <c r="J487" s="627"/>
      <c r="K487" s="627"/>
      <c r="L487" s="237">
        <f t="shared" si="304"/>
        <v>0</v>
      </c>
      <c r="M487" s="112"/>
      <c r="N487" s="39"/>
      <c r="O487" s="626"/>
      <c r="P487" s="627">
        <f t="shared" si="305"/>
        <v>0</v>
      </c>
      <c r="Q487" s="627"/>
      <c r="R487" s="627"/>
      <c r="S487" s="237">
        <f t="shared" si="306"/>
        <v>0</v>
      </c>
      <c r="T487" s="112"/>
      <c r="U487" s="39"/>
      <c r="V487" s="626"/>
      <c r="W487" s="627">
        <f t="shared" si="298"/>
        <v>0</v>
      </c>
      <c r="X487" s="636"/>
      <c r="Y487" s="626"/>
      <c r="Z487" s="627"/>
      <c r="AA487" s="626">
        <f t="shared" si="299"/>
        <v>0</v>
      </c>
      <c r="AB487" s="112"/>
      <c r="AC487" s="39"/>
      <c r="AD487" s="626"/>
      <c r="AE487" s="627">
        <f t="shared" si="300"/>
        <v>0</v>
      </c>
      <c r="AF487" s="636"/>
      <c r="AG487" s="857"/>
      <c r="AH487" s="627"/>
      <c r="AI487" s="626">
        <f t="shared" si="301"/>
        <v>0</v>
      </c>
      <c r="AJ487" s="423">
        <f t="shared" si="302"/>
        <v>478</v>
      </c>
    </row>
    <row r="488" spans="1:36">
      <c r="A488" s="423">
        <f t="shared" si="292"/>
        <v>479</v>
      </c>
      <c r="B488" s="145"/>
      <c r="C488" s="145"/>
      <c r="D488" s="685"/>
      <c r="E488" s="627"/>
      <c r="F488" s="112"/>
      <c r="G488" s="39"/>
      <c r="H488" s="626"/>
      <c r="I488" s="627">
        <f t="shared" si="303"/>
        <v>0</v>
      </c>
      <c r="J488" s="627"/>
      <c r="K488" s="627"/>
      <c r="L488" s="237">
        <f t="shared" si="304"/>
        <v>0</v>
      </c>
      <c r="M488" s="112"/>
      <c r="N488" s="39"/>
      <c r="O488" s="626"/>
      <c r="P488" s="627">
        <f t="shared" si="305"/>
        <v>0</v>
      </c>
      <c r="Q488" s="627"/>
      <c r="R488" s="627"/>
      <c r="S488" s="237">
        <f t="shared" si="306"/>
        <v>0</v>
      </c>
      <c r="T488" s="112"/>
      <c r="U488" s="39"/>
      <c r="V488" s="626"/>
      <c r="W488" s="627">
        <f t="shared" si="298"/>
        <v>0</v>
      </c>
      <c r="X488" s="636"/>
      <c r="Y488" s="626"/>
      <c r="Z488" s="627"/>
      <c r="AA488" s="626">
        <f t="shared" si="299"/>
        <v>0</v>
      </c>
      <c r="AB488" s="112"/>
      <c r="AC488" s="39"/>
      <c r="AD488" s="626"/>
      <c r="AE488" s="627">
        <f t="shared" si="300"/>
        <v>0</v>
      </c>
      <c r="AF488" s="636"/>
      <c r="AG488" s="857"/>
      <c r="AH488" s="627"/>
      <c r="AI488" s="626">
        <f t="shared" si="301"/>
        <v>0</v>
      </c>
      <c r="AJ488" s="423">
        <f t="shared" si="302"/>
        <v>479</v>
      </c>
    </row>
    <row r="489" spans="1:36">
      <c r="A489" s="423">
        <f t="shared" si="292"/>
        <v>480</v>
      </c>
      <c r="B489" s="145"/>
      <c r="C489" s="145"/>
      <c r="D489" s="704" t="s">
        <v>40</v>
      </c>
      <c r="E489" s="627"/>
      <c r="F489" s="170">
        <f t="shared" ref="F489:X489" si="307">SUBTOTAL(9,F479:F488)</f>
        <v>0</v>
      </c>
      <c r="G489" s="40">
        <f t="shared" si="307"/>
        <v>0</v>
      </c>
      <c r="H489" s="171">
        <f t="shared" si="307"/>
        <v>0</v>
      </c>
      <c r="I489" s="676">
        <f t="shared" si="307"/>
        <v>0</v>
      </c>
      <c r="J489" s="676">
        <f t="shared" si="307"/>
        <v>0</v>
      </c>
      <c r="K489" s="676">
        <f t="shared" si="307"/>
        <v>0</v>
      </c>
      <c r="L489" s="678">
        <f t="shared" si="307"/>
        <v>0</v>
      </c>
      <c r="M489" s="170">
        <f t="shared" si="307"/>
        <v>552052</v>
      </c>
      <c r="N489" s="40">
        <f t="shared" si="307"/>
        <v>0</v>
      </c>
      <c r="O489" s="171">
        <f t="shared" si="307"/>
        <v>2000000</v>
      </c>
      <c r="P489" s="676">
        <f t="shared" si="307"/>
        <v>2552052</v>
      </c>
      <c r="Q489" s="676">
        <f t="shared" si="307"/>
        <v>0</v>
      </c>
      <c r="R489" s="676">
        <f t="shared" si="307"/>
        <v>0</v>
      </c>
      <c r="S489" s="678">
        <f t="shared" si="307"/>
        <v>2552052</v>
      </c>
      <c r="T489" s="170">
        <f t="shared" si="307"/>
        <v>552052</v>
      </c>
      <c r="U489" s="40">
        <f t="shared" si="307"/>
        <v>0</v>
      </c>
      <c r="V489" s="171">
        <f t="shared" si="307"/>
        <v>2000000</v>
      </c>
      <c r="W489" s="676">
        <f t="shared" si="307"/>
        <v>2552052</v>
      </c>
      <c r="X489" s="677">
        <f t="shared" si="307"/>
        <v>0</v>
      </c>
      <c r="Y489" s="675"/>
      <c r="Z489" s="676">
        <f t="shared" ref="Z489:AF489" si="308">SUBTOTAL(9,Z479:Z488)</f>
        <v>0</v>
      </c>
      <c r="AA489" s="675">
        <f t="shared" si="308"/>
        <v>2552052</v>
      </c>
      <c r="AB489" s="170">
        <f t="shared" si="308"/>
        <v>0</v>
      </c>
      <c r="AC489" s="40">
        <f t="shared" si="308"/>
        <v>0</v>
      </c>
      <c r="AD489" s="171">
        <f t="shared" si="308"/>
        <v>0</v>
      </c>
      <c r="AE489" s="676">
        <f t="shared" si="308"/>
        <v>0</v>
      </c>
      <c r="AF489" s="677">
        <f t="shared" si="308"/>
        <v>0</v>
      </c>
      <c r="AG489" s="678"/>
      <c r="AH489" s="676">
        <f>SUBTOTAL(9,AH479:AH488)</f>
        <v>0</v>
      </c>
      <c r="AI489" s="675">
        <f>SUBTOTAL(9,AI479:AI488)</f>
        <v>0</v>
      </c>
      <c r="AJ489" s="423">
        <f t="shared" si="302"/>
        <v>480</v>
      </c>
    </row>
    <row r="490" spans="1:36" ht="15.6" thickBot="1">
      <c r="A490" s="423">
        <f t="shared" si="292"/>
        <v>481</v>
      </c>
      <c r="B490" s="674"/>
      <c r="C490" s="674"/>
      <c r="D490" s="717" t="s">
        <v>140</v>
      </c>
      <c r="E490" s="623"/>
      <c r="F490" s="672">
        <f>SUBTOTAL(9,F477:F489,$E478:$E478)</f>
        <v>2479154</v>
      </c>
      <c r="G490" s="673"/>
      <c r="H490" s="668"/>
      <c r="I490" s="470">
        <f>SUBTOTAL(9,I477:I489)</f>
        <v>2479154</v>
      </c>
      <c r="J490" s="470">
        <f>SUBTOTAL(9,J477:J489)</f>
        <v>3880454</v>
      </c>
      <c r="K490" s="470">
        <f>SUBTOTAL(9,K477:K489)</f>
        <v>8373545</v>
      </c>
      <c r="L490" s="715">
        <f>SUBTOTAL(9,L477:L489)</f>
        <v>14733153</v>
      </c>
      <c r="M490" s="672">
        <f>SUBTOTAL(9,M477:M489,$E478:$E478)</f>
        <v>3031206</v>
      </c>
      <c r="N490" s="673"/>
      <c r="O490" s="668"/>
      <c r="P490" s="470">
        <f>SUBTOTAL(9,P477:P489)</f>
        <v>5031206</v>
      </c>
      <c r="Q490" s="470">
        <f>SUBTOTAL(9,Q477:Q489)</f>
        <v>3880454</v>
      </c>
      <c r="R490" s="470">
        <f>SUBTOTAL(9,R477:R489)</f>
        <v>8373545</v>
      </c>
      <c r="S490" s="715">
        <f>SUBTOTAL(9,S477:S489)</f>
        <v>17285205</v>
      </c>
      <c r="T490" s="672">
        <f>SUBTOTAL(9,T477:T489,$E478:$E478)</f>
        <v>3031206</v>
      </c>
      <c r="U490" s="673"/>
      <c r="V490" s="668"/>
      <c r="W490" s="470">
        <f>SUBTOTAL(9,W477:W489)</f>
        <v>5031206</v>
      </c>
      <c r="X490" s="510">
        <f>SUBTOTAL(9,X477:X489)</f>
        <v>3880454</v>
      </c>
      <c r="Y490" s="714"/>
      <c r="Z490" s="470">
        <f>SUBTOTAL(9,Z477:Z489)</f>
        <v>8373545</v>
      </c>
      <c r="AA490" s="714">
        <f>SUBTOTAL(9,AA477:AA489)</f>
        <v>17285205</v>
      </c>
      <c r="AB490" s="672">
        <f>SUBTOTAL(9,AB477:AB489,$E478:$E478)</f>
        <v>2479154</v>
      </c>
      <c r="AC490" s="673"/>
      <c r="AD490" s="668"/>
      <c r="AE490" s="470">
        <f>SUBTOTAL(9,AE477:AE489)</f>
        <v>2479154</v>
      </c>
      <c r="AF490" s="510">
        <f>SUBTOTAL(9,AF477:AF489)</f>
        <v>3880454</v>
      </c>
      <c r="AG490" s="868"/>
      <c r="AH490" s="470">
        <f>SUBTOTAL(9,AH477:AH489)</f>
        <v>8373545</v>
      </c>
      <c r="AI490" s="714">
        <f>SUBTOTAL(9,AI477:AI489)</f>
        <v>14733153</v>
      </c>
      <c r="AJ490" s="423">
        <f t="shared" si="302"/>
        <v>481</v>
      </c>
    </row>
    <row r="491" spans="1:36" ht="15.6" thickTop="1">
      <c r="A491" s="423">
        <f t="shared" si="292"/>
        <v>482</v>
      </c>
      <c r="B491" s="145"/>
      <c r="C491" s="145"/>
      <c r="D491" s="632"/>
      <c r="E491" s="627"/>
      <c r="F491" s="406"/>
      <c r="H491" s="626"/>
      <c r="I491" s="627">
        <f>SUM($E491,F491:H491)</f>
        <v>0</v>
      </c>
      <c r="J491" s="627"/>
      <c r="K491" s="627"/>
      <c r="L491" s="237">
        <f>SUM(I491:K491)</f>
        <v>0</v>
      </c>
      <c r="M491" s="406"/>
      <c r="O491" s="626"/>
      <c r="P491" s="627">
        <f t="shared" ref="P491:P503" si="309">SUM($E491,M491:O491)</f>
        <v>0</v>
      </c>
      <c r="Q491" s="627"/>
      <c r="R491" s="627"/>
      <c r="S491" s="237">
        <f t="shared" ref="S491:S503" si="310">SUM(P491:R491)</f>
        <v>0</v>
      </c>
      <c r="T491" s="406"/>
      <c r="V491" s="626"/>
      <c r="W491" s="627">
        <f t="shared" ref="W491:W503" si="311">SUM($E491,T491:V491)</f>
        <v>0</v>
      </c>
      <c r="X491" s="636"/>
      <c r="Y491" s="626"/>
      <c r="Z491" s="627"/>
      <c r="AA491" s="626">
        <f t="shared" ref="AA491:AA503" si="312">SUM(W491:Z491)</f>
        <v>0</v>
      </c>
      <c r="AB491" s="406"/>
      <c r="AD491" s="626"/>
      <c r="AE491" s="627">
        <f t="shared" ref="AE491:AE503" si="313">SUM($E491,AB491:AD491)</f>
        <v>0</v>
      </c>
      <c r="AF491" s="636"/>
      <c r="AG491" s="857"/>
      <c r="AH491" s="627"/>
      <c r="AI491" s="626">
        <f t="shared" ref="AI491:AI503" si="314">SUM(AE491:AH491)</f>
        <v>0</v>
      </c>
      <c r="AJ491" s="423">
        <f t="shared" si="302"/>
        <v>482</v>
      </c>
    </row>
    <row r="492" spans="1:36">
      <c r="A492" s="423">
        <f t="shared" si="292"/>
        <v>483</v>
      </c>
      <c r="B492" s="145" t="s">
        <v>141</v>
      </c>
      <c r="C492" s="145" t="s">
        <v>142</v>
      </c>
      <c r="D492" s="237" t="s">
        <v>143</v>
      </c>
      <c r="E492" s="627">
        <v>3918318</v>
      </c>
      <c r="F492" s="133"/>
      <c r="G492" s="28"/>
      <c r="H492" s="626"/>
      <c r="I492" s="627">
        <f>SUM($E492,F492:H492)</f>
        <v>3918318</v>
      </c>
      <c r="J492" s="627">
        <v>2206397</v>
      </c>
      <c r="K492" s="627">
        <v>10419706</v>
      </c>
      <c r="L492" s="237">
        <f>SUM(I492:K492)</f>
        <v>16544421</v>
      </c>
      <c r="M492" s="406"/>
      <c r="O492" s="626"/>
      <c r="P492" s="627">
        <f t="shared" si="309"/>
        <v>3918318</v>
      </c>
      <c r="Q492" s="627">
        <v>2206397</v>
      </c>
      <c r="R492" s="627">
        <v>10419706</v>
      </c>
      <c r="S492" s="237">
        <f t="shared" si="310"/>
        <v>16544421</v>
      </c>
      <c r="T492" s="133"/>
      <c r="V492" s="626"/>
      <c r="W492" s="627">
        <f t="shared" si="311"/>
        <v>3918318</v>
      </c>
      <c r="X492" s="636">
        <v>2206397</v>
      </c>
      <c r="Y492" s="626"/>
      <c r="Z492" s="627">
        <v>10419706</v>
      </c>
      <c r="AA492" s="626">
        <f t="shared" si="312"/>
        <v>16544421</v>
      </c>
      <c r="AB492" s="133"/>
      <c r="AD492" s="626"/>
      <c r="AE492" s="627">
        <f t="shared" si="313"/>
        <v>3918318</v>
      </c>
      <c r="AF492" s="636">
        <v>2206397</v>
      </c>
      <c r="AG492" s="857"/>
      <c r="AH492" s="627">
        <v>10419706</v>
      </c>
      <c r="AI492" s="626">
        <f t="shared" si="314"/>
        <v>16544421</v>
      </c>
      <c r="AJ492" s="423">
        <f t="shared" si="302"/>
        <v>483</v>
      </c>
    </row>
    <row r="493" spans="1:36">
      <c r="A493" s="423">
        <f t="shared" si="292"/>
        <v>484</v>
      </c>
      <c r="B493" s="145"/>
      <c r="C493" s="145"/>
      <c r="D493" s="240" t="s">
        <v>91</v>
      </c>
      <c r="E493" s="627"/>
      <c r="F493" s="406"/>
      <c r="H493" s="626"/>
      <c r="I493" s="627">
        <f>SUM($E493,F493:H493)</f>
        <v>0</v>
      </c>
      <c r="J493" s="627"/>
      <c r="K493" s="627"/>
      <c r="L493" s="237">
        <f>SUM(I493:K493)</f>
        <v>0</v>
      </c>
      <c r="M493" s="406"/>
      <c r="O493" s="626"/>
      <c r="P493" s="627">
        <f t="shared" si="309"/>
        <v>0</v>
      </c>
      <c r="Q493" s="627"/>
      <c r="R493" s="627"/>
      <c r="S493" s="237">
        <f t="shared" si="310"/>
        <v>0</v>
      </c>
      <c r="T493" s="133"/>
      <c r="V493" s="626"/>
      <c r="W493" s="627">
        <f t="shared" si="311"/>
        <v>0</v>
      </c>
      <c r="X493" s="636"/>
      <c r="Y493" s="626"/>
      <c r="Z493" s="627"/>
      <c r="AA493" s="626">
        <f t="shared" si="312"/>
        <v>0</v>
      </c>
      <c r="AB493" s="133"/>
      <c r="AD493" s="626"/>
      <c r="AE493" s="627">
        <f t="shared" si="313"/>
        <v>0</v>
      </c>
      <c r="AF493" s="636"/>
      <c r="AG493" s="857"/>
      <c r="AH493" s="627"/>
      <c r="AI493" s="626">
        <f t="shared" si="314"/>
        <v>0</v>
      </c>
      <c r="AJ493" s="423">
        <f t="shared" si="302"/>
        <v>484</v>
      </c>
    </row>
    <row r="494" spans="1:36">
      <c r="A494" s="423">
        <f t="shared" si="292"/>
        <v>485</v>
      </c>
      <c r="B494" s="145"/>
      <c r="C494" s="145"/>
      <c r="D494" s="637" t="s">
        <v>560</v>
      </c>
      <c r="E494" s="627"/>
      <c r="F494" s="132"/>
      <c r="G494" s="129"/>
      <c r="H494" s="185"/>
      <c r="I494" s="627">
        <f>SUM($E494,F494:H494)</f>
        <v>0</v>
      </c>
      <c r="J494" s="627"/>
      <c r="K494" s="627"/>
      <c r="L494" s="237">
        <f>SUM(I494:K494)</f>
        <v>0</v>
      </c>
      <c r="M494" s="133"/>
      <c r="O494" s="626">
        <v>3500000</v>
      </c>
      <c r="P494" s="627">
        <f t="shared" si="309"/>
        <v>3500000</v>
      </c>
      <c r="Q494" s="627"/>
      <c r="R494" s="627"/>
      <c r="S494" s="237">
        <f t="shared" si="310"/>
        <v>3500000</v>
      </c>
      <c r="T494" s="133"/>
      <c r="V494" s="626">
        <v>3500000</v>
      </c>
      <c r="W494" s="627">
        <f t="shared" si="311"/>
        <v>3500000</v>
      </c>
      <c r="X494" s="636"/>
      <c r="Y494" s="626"/>
      <c r="Z494" s="627"/>
      <c r="AA494" s="626">
        <f t="shared" si="312"/>
        <v>3500000</v>
      </c>
      <c r="AB494" s="133"/>
      <c r="AD494" s="626"/>
      <c r="AE494" s="627">
        <f t="shared" si="313"/>
        <v>0</v>
      </c>
      <c r="AF494" s="636"/>
      <c r="AG494" s="857"/>
      <c r="AH494" s="627"/>
      <c r="AI494" s="626">
        <f t="shared" si="314"/>
        <v>0</v>
      </c>
      <c r="AJ494" s="423">
        <f t="shared" si="302"/>
        <v>485</v>
      </c>
    </row>
    <row r="495" spans="1:36">
      <c r="A495" s="423">
        <f t="shared" si="292"/>
        <v>486</v>
      </c>
      <c r="B495" s="145"/>
      <c r="C495" s="145"/>
      <c r="D495" s="637" t="s">
        <v>571</v>
      </c>
      <c r="E495" s="627"/>
      <c r="F495" s="132"/>
      <c r="G495" s="129"/>
      <c r="H495" s="185"/>
      <c r="I495" s="627"/>
      <c r="J495" s="627"/>
      <c r="K495" s="627"/>
      <c r="M495" s="133">
        <v>970000</v>
      </c>
      <c r="O495" s="626"/>
      <c r="P495" s="627">
        <f t="shared" si="309"/>
        <v>970000</v>
      </c>
      <c r="Q495" s="627"/>
      <c r="R495" s="627"/>
      <c r="S495" s="237">
        <f t="shared" si="310"/>
        <v>970000</v>
      </c>
      <c r="T495" s="133">
        <v>970000</v>
      </c>
      <c r="V495" s="626"/>
      <c r="W495" s="627">
        <f t="shared" si="311"/>
        <v>970000</v>
      </c>
      <c r="X495" s="636"/>
      <c r="Y495" s="626"/>
      <c r="Z495" s="627"/>
      <c r="AA495" s="626">
        <f t="shared" si="312"/>
        <v>970000</v>
      </c>
      <c r="AB495" s="133"/>
      <c r="AD495" s="626"/>
      <c r="AE495" s="627">
        <f t="shared" si="313"/>
        <v>0</v>
      </c>
      <c r="AF495" s="636"/>
      <c r="AG495" s="857"/>
      <c r="AH495" s="627"/>
      <c r="AI495" s="626">
        <f t="shared" si="314"/>
        <v>0</v>
      </c>
      <c r="AJ495" s="423">
        <f t="shared" si="302"/>
        <v>486</v>
      </c>
    </row>
    <row r="496" spans="1:36">
      <c r="A496" s="423">
        <f t="shared" si="292"/>
        <v>487</v>
      </c>
      <c r="B496" s="145"/>
      <c r="C496" s="145"/>
      <c r="D496" s="637" t="s">
        <v>557</v>
      </c>
      <c r="E496" s="627"/>
      <c r="F496" s="132"/>
      <c r="G496" s="129"/>
      <c r="H496" s="185"/>
      <c r="I496" s="627"/>
      <c r="J496" s="627"/>
      <c r="K496" s="627"/>
      <c r="M496" s="133">
        <v>803996</v>
      </c>
      <c r="O496" s="626"/>
      <c r="P496" s="627">
        <f t="shared" si="309"/>
        <v>803996</v>
      </c>
      <c r="Q496" s="627"/>
      <c r="R496" s="627"/>
      <c r="S496" s="237">
        <f t="shared" si="310"/>
        <v>803996</v>
      </c>
      <c r="T496" s="133">
        <v>803996</v>
      </c>
      <c r="V496" s="626"/>
      <c r="W496" s="627">
        <f t="shared" si="311"/>
        <v>803996</v>
      </c>
      <c r="X496" s="636"/>
      <c r="Y496" s="626"/>
      <c r="Z496" s="627"/>
      <c r="AA496" s="626">
        <f t="shared" si="312"/>
        <v>803996</v>
      </c>
      <c r="AB496" s="133"/>
      <c r="AD496" s="626"/>
      <c r="AE496" s="627">
        <f t="shared" si="313"/>
        <v>0</v>
      </c>
      <c r="AF496" s="636"/>
      <c r="AG496" s="857"/>
      <c r="AH496" s="627"/>
      <c r="AI496" s="626">
        <f t="shared" si="314"/>
        <v>0</v>
      </c>
      <c r="AJ496" s="423">
        <f t="shared" si="302"/>
        <v>487</v>
      </c>
    </row>
    <row r="497" spans="1:36">
      <c r="A497" s="423">
        <f t="shared" si="292"/>
        <v>488</v>
      </c>
      <c r="B497" s="145"/>
      <c r="C497" s="145"/>
      <c r="D497" s="237"/>
      <c r="E497" s="627"/>
      <c r="F497" s="406"/>
      <c r="H497" s="626"/>
      <c r="I497" s="627">
        <f t="shared" ref="I497:I503" si="315">SUM($E497,F497:H497)</f>
        <v>0</v>
      </c>
      <c r="J497" s="627"/>
      <c r="K497" s="627"/>
      <c r="L497" s="237">
        <f t="shared" ref="L497:L503" si="316">SUM(I497:K497)</f>
        <v>0</v>
      </c>
      <c r="M497" s="406"/>
      <c r="O497" s="626"/>
      <c r="P497" s="627">
        <f t="shared" si="309"/>
        <v>0</v>
      </c>
      <c r="Q497" s="627"/>
      <c r="R497" s="627"/>
      <c r="S497" s="237">
        <f t="shared" si="310"/>
        <v>0</v>
      </c>
      <c r="T497" s="133"/>
      <c r="V497" s="626"/>
      <c r="W497" s="627">
        <f t="shared" si="311"/>
        <v>0</v>
      </c>
      <c r="X497" s="636"/>
      <c r="Y497" s="626"/>
      <c r="Z497" s="627"/>
      <c r="AA497" s="626">
        <f t="shared" si="312"/>
        <v>0</v>
      </c>
      <c r="AB497" s="133"/>
      <c r="AD497" s="626"/>
      <c r="AE497" s="627">
        <f t="shared" si="313"/>
        <v>0</v>
      </c>
      <c r="AF497" s="636"/>
      <c r="AG497" s="857"/>
      <c r="AH497" s="627"/>
      <c r="AI497" s="626">
        <f t="shared" si="314"/>
        <v>0</v>
      </c>
      <c r="AJ497" s="423">
        <f t="shared" si="302"/>
        <v>488</v>
      </c>
    </row>
    <row r="498" spans="1:36">
      <c r="A498" s="423">
        <f t="shared" si="292"/>
        <v>489</v>
      </c>
      <c r="B498" s="145"/>
      <c r="C498" s="145"/>
      <c r="D498" s="240" t="s">
        <v>62</v>
      </c>
      <c r="E498" s="627"/>
      <c r="F498" s="406"/>
      <c r="H498" s="626"/>
      <c r="I498" s="627">
        <f t="shared" si="315"/>
        <v>0</v>
      </c>
      <c r="J498" s="627"/>
      <c r="K498" s="627"/>
      <c r="L498" s="237">
        <f t="shared" si="316"/>
        <v>0</v>
      </c>
      <c r="M498" s="406"/>
      <c r="O498" s="626"/>
      <c r="P498" s="627">
        <f t="shared" si="309"/>
        <v>0</v>
      </c>
      <c r="Q498" s="627"/>
      <c r="R498" s="627"/>
      <c r="S498" s="237">
        <f t="shared" si="310"/>
        <v>0</v>
      </c>
      <c r="T498" s="133"/>
      <c r="V498" s="626"/>
      <c r="W498" s="627">
        <f t="shared" si="311"/>
        <v>0</v>
      </c>
      <c r="X498" s="636"/>
      <c r="Y498" s="626"/>
      <c r="Z498" s="627"/>
      <c r="AA498" s="626">
        <f t="shared" si="312"/>
        <v>0</v>
      </c>
      <c r="AB498" s="133"/>
      <c r="AD498" s="626"/>
      <c r="AE498" s="627">
        <f t="shared" si="313"/>
        <v>0</v>
      </c>
      <c r="AF498" s="636"/>
      <c r="AG498" s="857"/>
      <c r="AH498" s="627"/>
      <c r="AI498" s="626">
        <f t="shared" si="314"/>
        <v>0</v>
      </c>
      <c r="AJ498" s="423">
        <f t="shared" si="302"/>
        <v>489</v>
      </c>
    </row>
    <row r="499" spans="1:36">
      <c r="A499" s="423">
        <f t="shared" si="292"/>
        <v>490</v>
      </c>
      <c r="B499" s="145"/>
      <c r="C499" s="145"/>
      <c r="D499" s="637" t="s">
        <v>569</v>
      </c>
      <c r="E499" s="627"/>
      <c r="F499" s="133"/>
      <c r="G499" s="28"/>
      <c r="H499" s="626"/>
      <c r="I499" s="627">
        <f t="shared" si="315"/>
        <v>0</v>
      </c>
      <c r="J499" s="627">
        <v>500000</v>
      </c>
      <c r="K499" s="627"/>
      <c r="L499" s="237">
        <f t="shared" si="316"/>
        <v>500000</v>
      </c>
      <c r="M499" s="133"/>
      <c r="O499" s="626"/>
      <c r="P499" s="627">
        <f t="shared" si="309"/>
        <v>0</v>
      </c>
      <c r="Q499" s="627">
        <v>500000</v>
      </c>
      <c r="R499" s="627"/>
      <c r="S499" s="237">
        <f t="shared" si="310"/>
        <v>500000</v>
      </c>
      <c r="T499" s="133"/>
      <c r="V499" s="626"/>
      <c r="W499" s="627">
        <f t="shared" si="311"/>
        <v>0</v>
      </c>
      <c r="X499" s="636">
        <v>500000</v>
      </c>
      <c r="Y499" s="626"/>
      <c r="Z499" s="627"/>
      <c r="AA499" s="626">
        <f t="shared" si="312"/>
        <v>500000</v>
      </c>
      <c r="AB499" s="133"/>
      <c r="AD499" s="626"/>
      <c r="AE499" s="627">
        <f t="shared" si="313"/>
        <v>0</v>
      </c>
      <c r="AF499" s="636"/>
      <c r="AG499" s="857"/>
      <c r="AH499" s="627"/>
      <c r="AI499" s="626">
        <f t="shared" si="314"/>
        <v>0</v>
      </c>
      <c r="AJ499" s="423">
        <f t="shared" si="302"/>
        <v>490</v>
      </c>
    </row>
    <row r="500" spans="1:36">
      <c r="A500" s="423">
        <f t="shared" si="292"/>
        <v>491</v>
      </c>
      <c r="B500" s="145"/>
      <c r="C500" s="145"/>
      <c r="D500" s="629"/>
      <c r="E500" s="627"/>
      <c r="F500" s="406"/>
      <c r="H500" s="626"/>
      <c r="I500" s="627">
        <f t="shared" si="315"/>
        <v>0</v>
      </c>
      <c r="J500" s="627"/>
      <c r="K500" s="627"/>
      <c r="L500" s="237">
        <f t="shared" si="316"/>
        <v>0</v>
      </c>
      <c r="M500" s="406"/>
      <c r="O500" s="626"/>
      <c r="P500" s="627">
        <f t="shared" si="309"/>
        <v>0</v>
      </c>
      <c r="Q500" s="627"/>
      <c r="R500" s="627"/>
      <c r="S500" s="237">
        <f t="shared" si="310"/>
        <v>0</v>
      </c>
      <c r="T500" s="133"/>
      <c r="V500" s="626"/>
      <c r="W500" s="627">
        <f t="shared" si="311"/>
        <v>0</v>
      </c>
      <c r="X500" s="636"/>
      <c r="Y500" s="626"/>
      <c r="Z500" s="627"/>
      <c r="AA500" s="626">
        <f t="shared" si="312"/>
        <v>0</v>
      </c>
      <c r="AB500" s="133"/>
      <c r="AD500" s="626"/>
      <c r="AE500" s="627">
        <f t="shared" si="313"/>
        <v>0</v>
      </c>
      <c r="AF500" s="636"/>
      <c r="AG500" s="857"/>
      <c r="AH500" s="627"/>
      <c r="AI500" s="626">
        <f t="shared" si="314"/>
        <v>0</v>
      </c>
      <c r="AJ500" s="423">
        <f t="shared" si="302"/>
        <v>491</v>
      </c>
    </row>
    <row r="501" spans="1:36">
      <c r="A501" s="423">
        <f t="shared" si="292"/>
        <v>492</v>
      </c>
      <c r="B501" s="145"/>
      <c r="C501" s="145"/>
      <c r="D501" s="240" t="s">
        <v>123</v>
      </c>
      <c r="E501" s="627"/>
      <c r="F501" s="406"/>
      <c r="H501" s="626"/>
      <c r="I501" s="627">
        <f t="shared" si="315"/>
        <v>0</v>
      </c>
      <c r="J501" s="627"/>
      <c r="K501" s="627"/>
      <c r="L501" s="237">
        <f t="shared" si="316"/>
        <v>0</v>
      </c>
      <c r="M501" s="406"/>
      <c r="O501" s="626"/>
      <c r="P501" s="627">
        <f t="shared" si="309"/>
        <v>0</v>
      </c>
      <c r="Q501" s="627"/>
      <c r="R501" s="627"/>
      <c r="S501" s="237">
        <f t="shared" si="310"/>
        <v>0</v>
      </c>
      <c r="T501" s="133"/>
      <c r="V501" s="626"/>
      <c r="W501" s="627">
        <f t="shared" si="311"/>
        <v>0</v>
      </c>
      <c r="X501" s="636"/>
      <c r="Y501" s="626"/>
      <c r="Z501" s="627"/>
      <c r="AA501" s="626">
        <f t="shared" si="312"/>
        <v>0</v>
      </c>
      <c r="AB501" s="133"/>
      <c r="AD501" s="626"/>
      <c r="AE501" s="627">
        <f t="shared" si="313"/>
        <v>0</v>
      </c>
      <c r="AF501" s="636"/>
      <c r="AG501" s="857"/>
      <c r="AH501" s="627"/>
      <c r="AI501" s="626">
        <f t="shared" si="314"/>
        <v>0</v>
      </c>
      <c r="AJ501" s="423">
        <f t="shared" si="302"/>
        <v>492</v>
      </c>
    </row>
    <row r="502" spans="1:36">
      <c r="A502" s="423">
        <f t="shared" si="292"/>
        <v>493</v>
      </c>
      <c r="B502" s="145"/>
      <c r="C502" s="145"/>
      <c r="D502" s="629"/>
      <c r="E502" s="627"/>
      <c r="F502" s="406"/>
      <c r="H502" s="626"/>
      <c r="I502" s="627">
        <f t="shared" si="315"/>
        <v>0</v>
      </c>
      <c r="J502" s="627"/>
      <c r="K502" s="627"/>
      <c r="L502" s="237">
        <f t="shared" si="316"/>
        <v>0</v>
      </c>
      <c r="M502" s="406"/>
      <c r="O502" s="626"/>
      <c r="P502" s="627">
        <f t="shared" si="309"/>
        <v>0</v>
      </c>
      <c r="Q502" s="627"/>
      <c r="R502" s="627"/>
      <c r="S502" s="237">
        <f t="shared" si="310"/>
        <v>0</v>
      </c>
      <c r="T502" s="406"/>
      <c r="V502" s="626"/>
      <c r="W502" s="627">
        <f t="shared" si="311"/>
        <v>0</v>
      </c>
      <c r="X502" s="636"/>
      <c r="Y502" s="626"/>
      <c r="Z502" s="627"/>
      <c r="AA502" s="626">
        <f t="shared" si="312"/>
        <v>0</v>
      </c>
      <c r="AB502" s="406"/>
      <c r="AD502" s="626"/>
      <c r="AE502" s="627">
        <f t="shared" si="313"/>
        <v>0</v>
      </c>
      <c r="AF502" s="636"/>
      <c r="AG502" s="857"/>
      <c r="AH502" s="627"/>
      <c r="AI502" s="626">
        <f t="shared" si="314"/>
        <v>0</v>
      </c>
      <c r="AJ502" s="423">
        <f t="shared" si="302"/>
        <v>493</v>
      </c>
    </row>
    <row r="503" spans="1:36">
      <c r="A503" s="423">
        <f t="shared" si="292"/>
        <v>494</v>
      </c>
      <c r="B503" s="145"/>
      <c r="C503" s="145"/>
      <c r="D503" s="685"/>
      <c r="E503" s="627"/>
      <c r="F503" s="112"/>
      <c r="G503" s="39"/>
      <c r="H503" s="626"/>
      <c r="I503" s="627">
        <f t="shared" si="315"/>
        <v>0</v>
      </c>
      <c r="J503" s="627"/>
      <c r="K503" s="627"/>
      <c r="L503" s="237">
        <f t="shared" si="316"/>
        <v>0</v>
      </c>
      <c r="M503" s="112"/>
      <c r="N503" s="39"/>
      <c r="O503" s="626"/>
      <c r="P503" s="627">
        <f t="shared" si="309"/>
        <v>0</v>
      </c>
      <c r="Q503" s="627"/>
      <c r="R503" s="627"/>
      <c r="S503" s="237">
        <f t="shared" si="310"/>
        <v>0</v>
      </c>
      <c r="T503" s="112"/>
      <c r="U503" s="39"/>
      <c r="V503" s="626"/>
      <c r="W503" s="627">
        <f t="shared" si="311"/>
        <v>0</v>
      </c>
      <c r="X503" s="636"/>
      <c r="Y503" s="626"/>
      <c r="Z503" s="627"/>
      <c r="AA503" s="626">
        <f t="shared" si="312"/>
        <v>0</v>
      </c>
      <c r="AB503" s="112"/>
      <c r="AC503" s="39"/>
      <c r="AD503" s="626"/>
      <c r="AE503" s="627">
        <f t="shared" si="313"/>
        <v>0</v>
      </c>
      <c r="AF503" s="636"/>
      <c r="AG503" s="857"/>
      <c r="AH503" s="627"/>
      <c r="AI503" s="626">
        <f t="shared" si="314"/>
        <v>0</v>
      </c>
      <c r="AJ503" s="423">
        <f t="shared" si="302"/>
        <v>494</v>
      </c>
    </row>
    <row r="504" spans="1:36">
      <c r="A504" s="423">
        <f t="shared" si="292"/>
        <v>495</v>
      </c>
      <c r="B504" s="145"/>
      <c r="C504" s="145"/>
      <c r="D504" s="704" t="s">
        <v>40</v>
      </c>
      <c r="E504" s="627"/>
      <c r="F504" s="170">
        <f t="shared" ref="F504:X504" si="317">SUBTOTAL(9,F493:F503)</f>
        <v>0</v>
      </c>
      <c r="G504" s="40">
        <f t="shared" si="317"/>
        <v>0</v>
      </c>
      <c r="H504" s="171">
        <f t="shared" si="317"/>
        <v>0</v>
      </c>
      <c r="I504" s="676">
        <f t="shared" si="317"/>
        <v>0</v>
      </c>
      <c r="J504" s="676">
        <f t="shared" si="317"/>
        <v>500000</v>
      </c>
      <c r="K504" s="676">
        <f t="shared" si="317"/>
        <v>0</v>
      </c>
      <c r="L504" s="678">
        <f t="shared" si="317"/>
        <v>500000</v>
      </c>
      <c r="M504" s="170">
        <f t="shared" si="317"/>
        <v>1773996</v>
      </c>
      <c r="N504" s="40">
        <f t="shared" si="317"/>
        <v>0</v>
      </c>
      <c r="O504" s="171">
        <f t="shared" si="317"/>
        <v>3500000</v>
      </c>
      <c r="P504" s="676">
        <f t="shared" si="317"/>
        <v>5273996</v>
      </c>
      <c r="Q504" s="676">
        <f t="shared" si="317"/>
        <v>500000</v>
      </c>
      <c r="R504" s="676">
        <f t="shared" si="317"/>
        <v>0</v>
      </c>
      <c r="S504" s="678">
        <f t="shared" si="317"/>
        <v>5773996</v>
      </c>
      <c r="T504" s="170">
        <f t="shared" si="317"/>
        <v>1773996</v>
      </c>
      <c r="U504" s="40">
        <f t="shared" si="317"/>
        <v>0</v>
      </c>
      <c r="V504" s="171">
        <f t="shared" si="317"/>
        <v>3500000</v>
      </c>
      <c r="W504" s="676">
        <f t="shared" si="317"/>
        <v>5273996</v>
      </c>
      <c r="X504" s="677">
        <f t="shared" si="317"/>
        <v>500000</v>
      </c>
      <c r="Y504" s="675"/>
      <c r="Z504" s="676">
        <f t="shared" ref="Z504:AF504" si="318">SUBTOTAL(9,Z493:Z503)</f>
        <v>0</v>
      </c>
      <c r="AA504" s="675">
        <f t="shared" si="318"/>
        <v>5773996</v>
      </c>
      <c r="AB504" s="170">
        <f t="shared" si="318"/>
        <v>0</v>
      </c>
      <c r="AC504" s="40">
        <f t="shared" si="318"/>
        <v>0</v>
      </c>
      <c r="AD504" s="171">
        <f t="shared" si="318"/>
        <v>0</v>
      </c>
      <c r="AE504" s="676">
        <f t="shared" si="318"/>
        <v>0</v>
      </c>
      <c r="AF504" s="677">
        <f t="shared" si="318"/>
        <v>0</v>
      </c>
      <c r="AG504" s="678"/>
      <c r="AH504" s="676">
        <f>SUBTOTAL(9,AH493:AH503)</f>
        <v>0</v>
      </c>
      <c r="AI504" s="675">
        <f>SUBTOTAL(9,AI493:AI503)</f>
        <v>0</v>
      </c>
      <c r="AJ504" s="423">
        <f t="shared" si="302"/>
        <v>495</v>
      </c>
    </row>
    <row r="505" spans="1:36" ht="15.6" thickBot="1">
      <c r="A505" s="423">
        <f t="shared" si="292"/>
        <v>496</v>
      </c>
      <c r="B505" s="674"/>
      <c r="C505" s="674"/>
      <c r="D505" s="717" t="s">
        <v>144</v>
      </c>
      <c r="E505" s="623"/>
      <c r="F505" s="672">
        <f>SUBTOTAL(9,F491:F504,$E492:$E492)</f>
        <v>3918318</v>
      </c>
      <c r="G505" s="673"/>
      <c r="H505" s="668"/>
      <c r="I505" s="470">
        <f>SUBTOTAL(9,I491:I504)</f>
        <v>3918318</v>
      </c>
      <c r="J505" s="470">
        <f>SUBTOTAL(9,J491:J504)</f>
        <v>2706397</v>
      </c>
      <c r="K505" s="470">
        <f>SUBTOTAL(9,K491:K504)</f>
        <v>10419706</v>
      </c>
      <c r="L505" s="715">
        <f>SUBTOTAL(9,L491:L504)</f>
        <v>17044421</v>
      </c>
      <c r="M505" s="672">
        <f>SUBTOTAL(9,M491:M504,$E492:$E492)</f>
        <v>5692314</v>
      </c>
      <c r="N505" s="673"/>
      <c r="O505" s="668"/>
      <c r="P505" s="470">
        <f>SUBTOTAL(9,P491:P504)</f>
        <v>9192314</v>
      </c>
      <c r="Q505" s="470">
        <f>SUBTOTAL(9,Q491:Q504)</f>
        <v>2706397</v>
      </c>
      <c r="R505" s="470">
        <f>SUBTOTAL(9,R491:R504)</f>
        <v>10419706</v>
      </c>
      <c r="S505" s="715">
        <f>SUBTOTAL(9,S491:S504)</f>
        <v>22318417</v>
      </c>
      <c r="T505" s="672">
        <f>SUBTOTAL(9,T491:T504,$E492:$E492)</f>
        <v>5692314</v>
      </c>
      <c r="U505" s="673"/>
      <c r="V505" s="668"/>
      <c r="W505" s="470">
        <f>SUBTOTAL(9,W491:W504)</f>
        <v>9192314</v>
      </c>
      <c r="X505" s="510">
        <f>SUBTOTAL(9,X491:X504)</f>
        <v>2706397</v>
      </c>
      <c r="Y505" s="714"/>
      <c r="Z505" s="470">
        <f>SUBTOTAL(9,Z491:Z504)</f>
        <v>10419706</v>
      </c>
      <c r="AA505" s="714">
        <f>SUBTOTAL(9,AA491:AA504)</f>
        <v>22318417</v>
      </c>
      <c r="AB505" s="672">
        <f>SUBTOTAL(9,AB491:AB504,$E492:$E492)</f>
        <v>3918318</v>
      </c>
      <c r="AC505" s="673"/>
      <c r="AD505" s="668"/>
      <c r="AE505" s="470">
        <f>SUBTOTAL(9,AE491:AE504)</f>
        <v>3918318</v>
      </c>
      <c r="AF505" s="510">
        <f>SUBTOTAL(9,AF491:AF504)</f>
        <v>2206397</v>
      </c>
      <c r="AG505" s="868"/>
      <c r="AH505" s="470">
        <f>SUBTOTAL(9,AH491:AH504)</f>
        <v>10419706</v>
      </c>
      <c r="AI505" s="714">
        <f>SUBTOTAL(9,AI491:AI504)</f>
        <v>16544421</v>
      </c>
      <c r="AJ505" s="423">
        <f t="shared" si="302"/>
        <v>496</v>
      </c>
    </row>
    <row r="506" spans="1:36" ht="15.6" thickTop="1">
      <c r="A506" s="423">
        <f t="shared" si="292"/>
        <v>497</v>
      </c>
      <c r="B506" s="145"/>
      <c r="C506" s="145"/>
      <c r="D506" s="718"/>
      <c r="E506" s="627"/>
      <c r="F506" s="406"/>
      <c r="H506" s="626"/>
      <c r="I506" s="627">
        <f>SUM($E506,F506:H506)</f>
        <v>0</v>
      </c>
      <c r="J506" s="627"/>
      <c r="K506" s="627"/>
      <c r="L506" s="237">
        <f>SUM(I506:K506)</f>
        <v>0</v>
      </c>
      <c r="M506" s="406"/>
      <c r="O506" s="626"/>
      <c r="P506" s="627">
        <f t="shared" ref="P506:P517" si="319">SUM($E506,M506:O506)</f>
        <v>0</v>
      </c>
      <c r="Q506" s="627"/>
      <c r="R506" s="627"/>
      <c r="S506" s="237">
        <f>SUM(P506:R506)</f>
        <v>0</v>
      </c>
      <c r="T506" s="406"/>
      <c r="V506" s="626"/>
      <c r="W506" s="627">
        <f t="shared" ref="W506:W517" si="320">SUM($E506,T506:V506)</f>
        <v>0</v>
      </c>
      <c r="X506" s="636"/>
      <c r="Y506" s="626"/>
      <c r="Z506" s="627"/>
      <c r="AA506" s="626">
        <f t="shared" ref="AA506:AA517" si="321">SUM(W506:Z506)</f>
        <v>0</v>
      </c>
      <c r="AB506" s="406"/>
      <c r="AD506" s="626"/>
      <c r="AE506" s="627">
        <f t="shared" ref="AE506:AE517" si="322">SUM($E506,AB506:AD506)</f>
        <v>0</v>
      </c>
      <c r="AF506" s="636"/>
      <c r="AG506" s="857"/>
      <c r="AH506" s="627"/>
      <c r="AI506" s="626">
        <f t="shared" ref="AI506:AI517" si="323">SUM(AE506:AH506)</f>
        <v>0</v>
      </c>
      <c r="AJ506" s="423">
        <f t="shared" si="302"/>
        <v>497</v>
      </c>
    </row>
    <row r="507" spans="1:36">
      <c r="A507" s="423">
        <f t="shared" si="292"/>
        <v>498</v>
      </c>
      <c r="B507" s="145" t="s">
        <v>145</v>
      </c>
      <c r="C507" s="145" t="s">
        <v>146</v>
      </c>
      <c r="D507" s="237" t="s">
        <v>147</v>
      </c>
      <c r="E507" s="627">
        <v>1569565</v>
      </c>
      <c r="F507" s="133"/>
      <c r="G507" s="28"/>
      <c r="H507" s="626"/>
      <c r="I507" s="627">
        <f>SUM($E507,F507:H507)</f>
        <v>1569565</v>
      </c>
      <c r="J507" s="627">
        <v>1928258</v>
      </c>
      <c r="K507" s="627">
        <v>5161055</v>
      </c>
      <c r="L507" s="237">
        <f>SUM(I507:K507)</f>
        <v>8658878</v>
      </c>
      <c r="M507" s="133"/>
      <c r="O507" s="626"/>
      <c r="P507" s="627">
        <f t="shared" si="319"/>
        <v>1569565</v>
      </c>
      <c r="Q507" s="627">
        <v>1928258</v>
      </c>
      <c r="R507" s="627">
        <v>5161055</v>
      </c>
      <c r="S507" s="237">
        <f>SUM(P507:R507)</f>
        <v>8658878</v>
      </c>
      <c r="T507" s="133"/>
      <c r="V507" s="626"/>
      <c r="W507" s="627">
        <f t="shared" si="320"/>
        <v>1569565</v>
      </c>
      <c r="X507" s="636">
        <v>1928258</v>
      </c>
      <c r="Y507" s="626"/>
      <c r="Z507" s="627">
        <v>5161055</v>
      </c>
      <c r="AA507" s="626">
        <f t="shared" si="321"/>
        <v>8658878</v>
      </c>
      <c r="AB507" s="133"/>
      <c r="AD507" s="626"/>
      <c r="AE507" s="627">
        <f t="shared" si="322"/>
        <v>1569565</v>
      </c>
      <c r="AF507" s="636">
        <v>1928258</v>
      </c>
      <c r="AG507" s="857"/>
      <c r="AH507" s="627">
        <v>5161055</v>
      </c>
      <c r="AI507" s="626">
        <f t="shared" si="323"/>
        <v>8658878</v>
      </c>
      <c r="AJ507" s="423">
        <f t="shared" si="302"/>
        <v>498</v>
      </c>
    </row>
    <row r="508" spans="1:36">
      <c r="A508" s="423">
        <f t="shared" si="292"/>
        <v>499</v>
      </c>
      <c r="B508" s="145"/>
      <c r="C508" s="145"/>
      <c r="D508" s="240" t="s">
        <v>91</v>
      </c>
      <c r="E508" s="627"/>
      <c r="F508" s="406"/>
      <c r="H508" s="626"/>
      <c r="I508" s="627">
        <f>SUM($E508,F508:H508)</f>
        <v>0</v>
      </c>
      <c r="J508" s="627"/>
      <c r="K508" s="627"/>
      <c r="L508" s="237">
        <f>SUM(I508:K508)</f>
        <v>0</v>
      </c>
      <c r="M508" s="133"/>
      <c r="O508" s="626"/>
      <c r="P508" s="627">
        <f t="shared" si="319"/>
        <v>0</v>
      </c>
      <c r="Q508" s="627"/>
      <c r="R508" s="627"/>
      <c r="S508" s="237">
        <f>SUM(P508:R508)</f>
        <v>0</v>
      </c>
      <c r="T508" s="133"/>
      <c r="V508" s="626"/>
      <c r="W508" s="627">
        <f t="shared" si="320"/>
        <v>0</v>
      </c>
      <c r="X508" s="636"/>
      <c r="Y508" s="626"/>
      <c r="Z508" s="627"/>
      <c r="AA508" s="626">
        <f t="shared" si="321"/>
        <v>0</v>
      </c>
      <c r="AB508" s="133"/>
      <c r="AD508" s="626"/>
      <c r="AE508" s="627">
        <f t="shared" si="322"/>
        <v>0</v>
      </c>
      <c r="AF508" s="636"/>
      <c r="AG508" s="857"/>
      <c r="AH508" s="627"/>
      <c r="AI508" s="626">
        <f t="shared" si="323"/>
        <v>0</v>
      </c>
      <c r="AJ508" s="423">
        <f t="shared" si="302"/>
        <v>499</v>
      </c>
    </row>
    <row r="509" spans="1:36">
      <c r="A509" s="423">
        <f t="shared" si="292"/>
        <v>500</v>
      </c>
      <c r="B509" s="145"/>
      <c r="C509" s="145"/>
      <c r="D509" s="637" t="s">
        <v>560</v>
      </c>
      <c r="E509" s="627"/>
      <c r="F509" s="132"/>
      <c r="G509" s="129"/>
      <c r="H509" s="185"/>
      <c r="I509" s="627"/>
      <c r="J509" s="627"/>
      <c r="K509" s="627"/>
      <c r="M509" s="133"/>
      <c r="O509" s="626">
        <v>2000000</v>
      </c>
      <c r="P509" s="627">
        <f t="shared" si="319"/>
        <v>2000000</v>
      </c>
      <c r="Q509" s="627"/>
      <c r="R509" s="627"/>
      <c r="S509" s="237">
        <f>SUM(P509:R509)</f>
        <v>2000000</v>
      </c>
      <c r="T509" s="133"/>
      <c r="V509" s="626">
        <v>2000000</v>
      </c>
      <c r="W509" s="627">
        <f t="shared" si="320"/>
        <v>2000000</v>
      </c>
      <c r="X509" s="636"/>
      <c r="Y509" s="626"/>
      <c r="Z509" s="627"/>
      <c r="AA509" s="626">
        <f t="shared" si="321"/>
        <v>2000000</v>
      </c>
      <c r="AB509" s="133"/>
      <c r="AD509" s="626"/>
      <c r="AE509" s="627">
        <f t="shared" si="322"/>
        <v>0</v>
      </c>
      <c r="AF509" s="636"/>
      <c r="AG509" s="857"/>
      <c r="AH509" s="627"/>
      <c r="AI509" s="626">
        <f t="shared" si="323"/>
        <v>0</v>
      </c>
      <c r="AJ509" s="423">
        <f t="shared" si="302"/>
        <v>500</v>
      </c>
    </row>
    <row r="510" spans="1:36">
      <c r="A510" s="423">
        <f t="shared" si="292"/>
        <v>501</v>
      </c>
      <c r="B510" s="145"/>
      <c r="C510" s="145"/>
      <c r="D510" s="637" t="s">
        <v>557</v>
      </c>
      <c r="E510" s="627"/>
      <c r="F510" s="132"/>
      <c r="G510" s="129"/>
      <c r="H510" s="185"/>
      <c r="I510" s="627"/>
      <c r="J510" s="627"/>
      <c r="K510" s="627"/>
      <c r="M510" s="133">
        <v>659499</v>
      </c>
      <c r="O510" s="626"/>
      <c r="P510" s="627">
        <f t="shared" si="319"/>
        <v>659499</v>
      </c>
      <c r="Q510" s="627"/>
      <c r="R510" s="627"/>
      <c r="S510" s="237">
        <f>SUM(P510:R510)</f>
        <v>659499</v>
      </c>
      <c r="T510" s="133">
        <v>659499</v>
      </c>
      <c r="V510" s="626"/>
      <c r="W510" s="627">
        <f t="shared" si="320"/>
        <v>659499</v>
      </c>
      <c r="X510" s="636"/>
      <c r="Y510" s="626"/>
      <c r="Z510" s="627"/>
      <c r="AA510" s="626">
        <f t="shared" si="321"/>
        <v>659499</v>
      </c>
      <c r="AB510" s="133"/>
      <c r="AD510" s="626"/>
      <c r="AE510" s="627">
        <f t="shared" si="322"/>
        <v>0</v>
      </c>
      <c r="AF510" s="636"/>
      <c r="AG510" s="857"/>
      <c r="AH510" s="627"/>
      <c r="AI510" s="626">
        <f t="shared" si="323"/>
        <v>0</v>
      </c>
      <c r="AJ510" s="423">
        <f t="shared" si="302"/>
        <v>501</v>
      </c>
    </row>
    <row r="511" spans="1:36">
      <c r="A511" s="423">
        <f t="shared" si="292"/>
        <v>502</v>
      </c>
      <c r="B511" s="145"/>
      <c r="C511" s="145"/>
      <c r="D511" s="637"/>
      <c r="E511" s="627"/>
      <c r="F511" s="132"/>
      <c r="G511" s="129"/>
      <c r="H511" s="185"/>
      <c r="I511" s="627"/>
      <c r="J511" s="627"/>
      <c r="K511" s="627"/>
      <c r="M511" s="133"/>
      <c r="O511" s="626"/>
      <c r="P511" s="627">
        <f t="shared" si="319"/>
        <v>0</v>
      </c>
      <c r="Q511" s="627"/>
      <c r="R511" s="627"/>
      <c r="T511" s="133"/>
      <c r="V511" s="626"/>
      <c r="W511" s="627">
        <f t="shared" si="320"/>
        <v>0</v>
      </c>
      <c r="X511" s="636"/>
      <c r="Y511" s="626"/>
      <c r="Z511" s="627"/>
      <c r="AA511" s="626">
        <f t="shared" si="321"/>
        <v>0</v>
      </c>
      <c r="AB511" s="133"/>
      <c r="AD511" s="626"/>
      <c r="AE511" s="627">
        <f t="shared" si="322"/>
        <v>0</v>
      </c>
      <c r="AF511" s="636"/>
      <c r="AG511" s="857"/>
      <c r="AH511" s="627"/>
      <c r="AI511" s="626">
        <f t="shared" si="323"/>
        <v>0</v>
      </c>
      <c r="AJ511" s="423">
        <f t="shared" si="302"/>
        <v>502</v>
      </c>
    </row>
    <row r="512" spans="1:36">
      <c r="A512" s="423">
        <f t="shared" si="292"/>
        <v>503</v>
      </c>
      <c r="B512" s="145"/>
      <c r="C512" s="145"/>
      <c r="D512" s="240" t="s">
        <v>62</v>
      </c>
      <c r="E512" s="627"/>
      <c r="F512" s="406"/>
      <c r="H512" s="626"/>
      <c r="I512" s="627">
        <f t="shared" ref="I512:I517" si="324">SUM($E512,F512:H512)</f>
        <v>0</v>
      </c>
      <c r="J512" s="627"/>
      <c r="K512" s="627"/>
      <c r="L512" s="237">
        <f t="shared" ref="L512:L517" si="325">SUM(I512:K512)</f>
        <v>0</v>
      </c>
      <c r="M512" s="133"/>
      <c r="O512" s="626"/>
      <c r="P512" s="627">
        <f t="shared" si="319"/>
        <v>0</v>
      </c>
      <c r="Q512" s="627"/>
      <c r="R512" s="627"/>
      <c r="S512" s="237">
        <f t="shared" ref="S512:S517" si="326">SUM(P512:R512)</f>
        <v>0</v>
      </c>
      <c r="T512" s="133"/>
      <c r="V512" s="626"/>
      <c r="W512" s="627">
        <f t="shared" si="320"/>
        <v>0</v>
      </c>
      <c r="X512" s="636"/>
      <c r="Y512" s="626"/>
      <c r="Z512" s="627"/>
      <c r="AA512" s="626">
        <f t="shared" si="321"/>
        <v>0</v>
      </c>
      <c r="AB512" s="133"/>
      <c r="AD512" s="626"/>
      <c r="AE512" s="627">
        <f t="shared" si="322"/>
        <v>0</v>
      </c>
      <c r="AF512" s="636"/>
      <c r="AG512" s="857"/>
      <c r="AH512" s="627"/>
      <c r="AI512" s="626">
        <f t="shared" si="323"/>
        <v>0</v>
      </c>
      <c r="AJ512" s="423">
        <f t="shared" si="302"/>
        <v>503</v>
      </c>
    </row>
    <row r="513" spans="1:36">
      <c r="A513" s="423">
        <f t="shared" si="292"/>
        <v>504</v>
      </c>
      <c r="B513" s="145"/>
      <c r="C513" s="145"/>
      <c r="D513" s="629"/>
      <c r="E513" s="627"/>
      <c r="F513" s="406"/>
      <c r="H513" s="626"/>
      <c r="I513" s="627">
        <f t="shared" si="324"/>
        <v>0</v>
      </c>
      <c r="J513" s="627"/>
      <c r="K513" s="627"/>
      <c r="L513" s="237">
        <f t="shared" si="325"/>
        <v>0</v>
      </c>
      <c r="M513" s="406"/>
      <c r="O513" s="626"/>
      <c r="P513" s="627">
        <f t="shared" si="319"/>
        <v>0</v>
      </c>
      <c r="Q513" s="627"/>
      <c r="R513" s="627"/>
      <c r="S513" s="237">
        <f t="shared" si="326"/>
        <v>0</v>
      </c>
      <c r="T513" s="133"/>
      <c r="V513" s="626"/>
      <c r="W513" s="627">
        <f t="shared" si="320"/>
        <v>0</v>
      </c>
      <c r="X513" s="636"/>
      <c r="Y513" s="626"/>
      <c r="Z513" s="627"/>
      <c r="AA513" s="626">
        <f t="shared" si="321"/>
        <v>0</v>
      </c>
      <c r="AB513" s="133"/>
      <c r="AD513" s="626"/>
      <c r="AE513" s="627">
        <f t="shared" si="322"/>
        <v>0</v>
      </c>
      <c r="AF513" s="636"/>
      <c r="AG513" s="857"/>
      <c r="AH513" s="627"/>
      <c r="AI513" s="626">
        <f t="shared" si="323"/>
        <v>0</v>
      </c>
      <c r="AJ513" s="423">
        <f t="shared" si="302"/>
        <v>504</v>
      </c>
    </row>
    <row r="514" spans="1:36">
      <c r="A514" s="423">
        <f t="shared" si="292"/>
        <v>505</v>
      </c>
      <c r="B514" s="145"/>
      <c r="C514" s="145"/>
      <c r="D514" s="237"/>
      <c r="E514" s="627"/>
      <c r="F514" s="406"/>
      <c r="H514" s="626"/>
      <c r="I514" s="627">
        <f t="shared" si="324"/>
        <v>0</v>
      </c>
      <c r="J514" s="627"/>
      <c r="K514" s="627"/>
      <c r="L514" s="237">
        <f t="shared" si="325"/>
        <v>0</v>
      </c>
      <c r="M514" s="406"/>
      <c r="O514" s="626"/>
      <c r="P514" s="627">
        <f t="shared" si="319"/>
        <v>0</v>
      </c>
      <c r="Q514" s="627"/>
      <c r="R514" s="627"/>
      <c r="S514" s="237">
        <f t="shared" si="326"/>
        <v>0</v>
      </c>
      <c r="T514" s="133"/>
      <c r="V514" s="626"/>
      <c r="W514" s="627">
        <f t="shared" si="320"/>
        <v>0</v>
      </c>
      <c r="X514" s="636"/>
      <c r="Y514" s="626"/>
      <c r="Z514" s="627"/>
      <c r="AA514" s="626">
        <f t="shared" si="321"/>
        <v>0</v>
      </c>
      <c r="AB514" s="133"/>
      <c r="AD514" s="626"/>
      <c r="AE514" s="627">
        <f t="shared" si="322"/>
        <v>0</v>
      </c>
      <c r="AF514" s="636"/>
      <c r="AG514" s="857"/>
      <c r="AH514" s="627"/>
      <c r="AI514" s="626">
        <f t="shared" si="323"/>
        <v>0</v>
      </c>
      <c r="AJ514" s="423">
        <f t="shared" si="302"/>
        <v>505</v>
      </c>
    </row>
    <row r="515" spans="1:36">
      <c r="A515" s="423">
        <f t="shared" si="292"/>
        <v>506</v>
      </c>
      <c r="B515" s="145"/>
      <c r="C515" s="145"/>
      <c r="D515" s="240" t="s">
        <v>123</v>
      </c>
      <c r="E515" s="627"/>
      <c r="F515" s="406"/>
      <c r="H515" s="626"/>
      <c r="I515" s="627">
        <f t="shared" si="324"/>
        <v>0</v>
      </c>
      <c r="J515" s="627"/>
      <c r="K515" s="627"/>
      <c r="L515" s="237">
        <f t="shared" si="325"/>
        <v>0</v>
      </c>
      <c r="M515" s="406"/>
      <c r="O515" s="626"/>
      <c r="P515" s="627">
        <f t="shared" si="319"/>
        <v>0</v>
      </c>
      <c r="Q515" s="627"/>
      <c r="R515" s="627"/>
      <c r="S515" s="237">
        <f t="shared" si="326"/>
        <v>0</v>
      </c>
      <c r="T515" s="133"/>
      <c r="V515" s="626"/>
      <c r="W515" s="627">
        <f t="shared" si="320"/>
        <v>0</v>
      </c>
      <c r="X515" s="636"/>
      <c r="Y515" s="626"/>
      <c r="Z515" s="627"/>
      <c r="AA515" s="626">
        <f t="shared" si="321"/>
        <v>0</v>
      </c>
      <c r="AB515" s="133"/>
      <c r="AD515" s="626"/>
      <c r="AE515" s="627">
        <f t="shared" si="322"/>
        <v>0</v>
      </c>
      <c r="AF515" s="636"/>
      <c r="AG515" s="857"/>
      <c r="AH515" s="627"/>
      <c r="AI515" s="626">
        <f t="shared" si="323"/>
        <v>0</v>
      </c>
      <c r="AJ515" s="423">
        <f t="shared" si="302"/>
        <v>506</v>
      </c>
    </row>
    <row r="516" spans="1:36">
      <c r="A516" s="423">
        <f t="shared" si="292"/>
        <v>507</v>
      </c>
      <c r="B516" s="145"/>
      <c r="C516" s="145"/>
      <c r="D516" s="629"/>
      <c r="E516" s="627"/>
      <c r="F516" s="406"/>
      <c r="H516" s="626"/>
      <c r="I516" s="627">
        <f t="shared" si="324"/>
        <v>0</v>
      </c>
      <c r="J516" s="627"/>
      <c r="K516" s="627"/>
      <c r="L516" s="237">
        <f t="shared" si="325"/>
        <v>0</v>
      </c>
      <c r="M516" s="406"/>
      <c r="O516" s="626"/>
      <c r="P516" s="627">
        <f t="shared" si="319"/>
        <v>0</v>
      </c>
      <c r="Q516" s="627"/>
      <c r="R516" s="627"/>
      <c r="S516" s="237">
        <f t="shared" si="326"/>
        <v>0</v>
      </c>
      <c r="T516" s="133"/>
      <c r="V516" s="626"/>
      <c r="W516" s="627">
        <f t="shared" si="320"/>
        <v>0</v>
      </c>
      <c r="X516" s="636"/>
      <c r="Y516" s="626"/>
      <c r="Z516" s="627"/>
      <c r="AA516" s="626">
        <f t="shared" si="321"/>
        <v>0</v>
      </c>
      <c r="AB516" s="133"/>
      <c r="AD516" s="626"/>
      <c r="AE516" s="627">
        <f t="shared" si="322"/>
        <v>0</v>
      </c>
      <c r="AF516" s="636"/>
      <c r="AG516" s="857"/>
      <c r="AH516" s="627"/>
      <c r="AI516" s="626">
        <f t="shared" si="323"/>
        <v>0</v>
      </c>
      <c r="AJ516" s="423">
        <f t="shared" si="302"/>
        <v>507</v>
      </c>
    </row>
    <row r="517" spans="1:36">
      <c r="A517" s="423">
        <f t="shared" si="292"/>
        <v>508</v>
      </c>
      <c r="B517" s="145"/>
      <c r="C517" s="145"/>
      <c r="D517" s="629"/>
      <c r="E517" s="627"/>
      <c r="F517" s="406"/>
      <c r="H517" s="626"/>
      <c r="I517" s="627">
        <f t="shared" si="324"/>
        <v>0</v>
      </c>
      <c r="J517" s="627"/>
      <c r="K517" s="627"/>
      <c r="L517" s="237">
        <f t="shared" si="325"/>
        <v>0</v>
      </c>
      <c r="M517" s="406"/>
      <c r="O517" s="626"/>
      <c r="P517" s="627">
        <f t="shared" si="319"/>
        <v>0</v>
      </c>
      <c r="Q517" s="627"/>
      <c r="R517" s="627"/>
      <c r="S517" s="237">
        <f t="shared" si="326"/>
        <v>0</v>
      </c>
      <c r="T517" s="406"/>
      <c r="V517" s="626"/>
      <c r="W517" s="627">
        <f t="shared" si="320"/>
        <v>0</v>
      </c>
      <c r="X517" s="636"/>
      <c r="Y517" s="626"/>
      <c r="Z517" s="627"/>
      <c r="AA517" s="626">
        <f t="shared" si="321"/>
        <v>0</v>
      </c>
      <c r="AB517" s="406"/>
      <c r="AD517" s="626"/>
      <c r="AE517" s="627">
        <f t="shared" si="322"/>
        <v>0</v>
      </c>
      <c r="AF517" s="636"/>
      <c r="AG517" s="857"/>
      <c r="AH517" s="627"/>
      <c r="AI517" s="626">
        <f t="shared" si="323"/>
        <v>0</v>
      </c>
      <c r="AJ517" s="423">
        <f t="shared" si="302"/>
        <v>508</v>
      </c>
    </row>
    <row r="518" spans="1:36">
      <c r="A518" s="423">
        <f t="shared" si="292"/>
        <v>509</v>
      </c>
      <c r="B518" s="145"/>
      <c r="C518" s="145"/>
      <c r="D518" s="704" t="s">
        <v>40</v>
      </c>
      <c r="E518" s="627"/>
      <c r="F518" s="170">
        <f t="shared" ref="F518:X518" si="327">SUBTOTAL(9,F508:F517)</f>
        <v>0</v>
      </c>
      <c r="G518" s="40">
        <f t="shared" si="327"/>
        <v>0</v>
      </c>
      <c r="H518" s="171">
        <f t="shared" si="327"/>
        <v>0</v>
      </c>
      <c r="I518" s="676">
        <f t="shared" si="327"/>
        <v>0</v>
      </c>
      <c r="J518" s="676">
        <f t="shared" si="327"/>
        <v>0</v>
      </c>
      <c r="K518" s="676">
        <f t="shared" si="327"/>
        <v>0</v>
      </c>
      <c r="L518" s="678">
        <f t="shared" si="327"/>
        <v>0</v>
      </c>
      <c r="M518" s="170">
        <f t="shared" si="327"/>
        <v>659499</v>
      </c>
      <c r="N518" s="40">
        <f t="shared" si="327"/>
        <v>0</v>
      </c>
      <c r="O518" s="171">
        <f t="shared" si="327"/>
        <v>2000000</v>
      </c>
      <c r="P518" s="676">
        <f t="shared" si="327"/>
        <v>2659499</v>
      </c>
      <c r="Q518" s="676">
        <f t="shared" si="327"/>
        <v>0</v>
      </c>
      <c r="R518" s="676">
        <f t="shared" si="327"/>
        <v>0</v>
      </c>
      <c r="S518" s="678">
        <f t="shared" si="327"/>
        <v>2659499</v>
      </c>
      <c r="T518" s="170">
        <f t="shared" si="327"/>
        <v>659499</v>
      </c>
      <c r="U518" s="40">
        <f t="shared" si="327"/>
        <v>0</v>
      </c>
      <c r="V518" s="171">
        <f t="shared" si="327"/>
        <v>2000000</v>
      </c>
      <c r="W518" s="676">
        <f t="shared" si="327"/>
        <v>2659499</v>
      </c>
      <c r="X518" s="677">
        <f t="shared" si="327"/>
        <v>0</v>
      </c>
      <c r="Y518" s="675"/>
      <c r="Z518" s="676">
        <f t="shared" ref="Z518:AF518" si="328">SUBTOTAL(9,Z508:Z517)</f>
        <v>0</v>
      </c>
      <c r="AA518" s="675">
        <f t="shared" si="328"/>
        <v>2659499</v>
      </c>
      <c r="AB518" s="170">
        <f t="shared" si="328"/>
        <v>0</v>
      </c>
      <c r="AC518" s="40">
        <f t="shared" si="328"/>
        <v>0</v>
      </c>
      <c r="AD518" s="171">
        <f t="shared" si="328"/>
        <v>0</v>
      </c>
      <c r="AE518" s="676">
        <f t="shared" si="328"/>
        <v>0</v>
      </c>
      <c r="AF518" s="677">
        <f t="shared" si="328"/>
        <v>0</v>
      </c>
      <c r="AG518" s="678"/>
      <c r="AH518" s="676">
        <f>SUBTOTAL(9,AH508:AH517)</f>
        <v>0</v>
      </c>
      <c r="AI518" s="675">
        <f>SUBTOTAL(9,AI508:AI517)</f>
        <v>0</v>
      </c>
      <c r="AJ518" s="423">
        <f t="shared" si="302"/>
        <v>509</v>
      </c>
    </row>
    <row r="519" spans="1:36" ht="15.6" thickBot="1">
      <c r="A519" s="423">
        <f t="shared" si="292"/>
        <v>510</v>
      </c>
      <c r="B519" s="674"/>
      <c r="C519" s="674"/>
      <c r="D519" s="717" t="s">
        <v>148</v>
      </c>
      <c r="E519" s="623"/>
      <c r="F519" s="672">
        <f>SUBTOTAL(9,F506:F518,$E507:$E507)</f>
        <v>1569565</v>
      </c>
      <c r="G519" s="673"/>
      <c r="H519" s="668"/>
      <c r="I519" s="470">
        <f>SUBTOTAL(9,I506:I518)</f>
        <v>1569565</v>
      </c>
      <c r="J519" s="470">
        <f>SUBTOTAL(9,J506:J518)</f>
        <v>1928258</v>
      </c>
      <c r="K519" s="470">
        <f>SUBTOTAL(9,K506:K518)</f>
        <v>5161055</v>
      </c>
      <c r="L519" s="715">
        <f>SUBTOTAL(9,L506:L518)</f>
        <v>8658878</v>
      </c>
      <c r="M519" s="672">
        <f>SUBTOTAL(9,M506:M518,$E507:$E507)</f>
        <v>2229064</v>
      </c>
      <c r="N519" s="673"/>
      <c r="O519" s="668"/>
      <c r="P519" s="470">
        <f>SUBTOTAL(9,P506:P518)</f>
        <v>4229064</v>
      </c>
      <c r="Q519" s="470">
        <f>SUBTOTAL(9,Q506:Q518)</f>
        <v>1928258</v>
      </c>
      <c r="R519" s="470">
        <f>SUBTOTAL(9,R506:R518)</f>
        <v>5161055</v>
      </c>
      <c r="S519" s="715">
        <f>SUBTOTAL(9,S506:S518)</f>
        <v>11318377</v>
      </c>
      <c r="T519" s="672">
        <f>SUBTOTAL(9,T506:T518,$E507:$E507)</f>
        <v>2229064</v>
      </c>
      <c r="U519" s="673"/>
      <c r="V519" s="668"/>
      <c r="W519" s="470">
        <f>SUBTOTAL(9,W506:W518)</f>
        <v>4229064</v>
      </c>
      <c r="X519" s="510">
        <f>SUBTOTAL(9,X506:X518)</f>
        <v>1928258</v>
      </c>
      <c r="Y519" s="714"/>
      <c r="Z519" s="470">
        <f>SUBTOTAL(9,Z506:Z518)</f>
        <v>5161055</v>
      </c>
      <c r="AA519" s="714">
        <f>SUBTOTAL(9,AA506:AA518)</f>
        <v>11318377</v>
      </c>
      <c r="AB519" s="672">
        <f>SUBTOTAL(9,AB506:AB518,$E507:$E507)</f>
        <v>1569565</v>
      </c>
      <c r="AC519" s="673"/>
      <c r="AD519" s="668"/>
      <c r="AE519" s="470">
        <f>SUBTOTAL(9,AE506:AE518)</f>
        <v>1569565</v>
      </c>
      <c r="AF519" s="510">
        <f>SUBTOTAL(9,AF506:AF518)</f>
        <v>1928258</v>
      </c>
      <c r="AG519" s="868"/>
      <c r="AH519" s="470">
        <f>SUBTOTAL(9,AH506:AH518)</f>
        <v>5161055</v>
      </c>
      <c r="AI519" s="714">
        <f>SUBTOTAL(9,AI506:AI518)</f>
        <v>8658878</v>
      </c>
      <c r="AJ519" s="423">
        <f t="shared" si="302"/>
        <v>510</v>
      </c>
    </row>
    <row r="520" spans="1:36" ht="15.6" thickTop="1">
      <c r="A520" s="423">
        <f t="shared" si="292"/>
        <v>511</v>
      </c>
      <c r="B520" s="145"/>
      <c r="C520" s="145"/>
      <c r="D520" s="632"/>
      <c r="E520" s="627"/>
      <c r="F520" s="406"/>
      <c r="H520" s="626"/>
      <c r="I520" s="627">
        <f>SUM($E520,F520:H520)</f>
        <v>0</v>
      </c>
      <c r="J520" s="627"/>
      <c r="K520" s="627"/>
      <c r="L520" s="237">
        <f>SUM(I520:K520)</f>
        <v>0</v>
      </c>
      <c r="M520" s="406"/>
      <c r="O520" s="626"/>
      <c r="P520" s="627">
        <f t="shared" ref="P520:P531" si="329">SUM($E520,M520:O520)</f>
        <v>0</v>
      </c>
      <c r="Q520" s="627"/>
      <c r="R520" s="627"/>
      <c r="S520" s="237">
        <f>SUM(P520:R520)</f>
        <v>0</v>
      </c>
      <c r="T520" s="406"/>
      <c r="V520" s="626"/>
      <c r="W520" s="627">
        <f t="shared" ref="W520:W531" si="330">SUM($E520,T520:V520)</f>
        <v>0</v>
      </c>
      <c r="X520" s="636"/>
      <c r="Y520" s="626"/>
      <c r="Z520" s="627"/>
      <c r="AA520" s="626">
        <f t="shared" ref="AA520:AA531" si="331">SUM(W520:Z520)</f>
        <v>0</v>
      </c>
      <c r="AB520" s="406"/>
      <c r="AD520" s="626"/>
      <c r="AE520" s="627">
        <f t="shared" ref="AE520:AE531" si="332">SUM($E520,AB520:AD520)</f>
        <v>0</v>
      </c>
      <c r="AF520" s="636"/>
      <c r="AG520" s="857"/>
      <c r="AH520" s="627"/>
      <c r="AI520" s="626">
        <f t="shared" ref="AI520:AI531" si="333">SUM(AE520:AH520)</f>
        <v>0</v>
      </c>
      <c r="AJ520" s="423">
        <f t="shared" si="302"/>
        <v>511</v>
      </c>
    </row>
    <row r="521" spans="1:36">
      <c r="A521" s="423">
        <f t="shared" si="292"/>
        <v>512</v>
      </c>
      <c r="B521" s="145" t="s">
        <v>149</v>
      </c>
      <c r="C521" s="145">
        <v>21</v>
      </c>
      <c r="D521" s="237" t="s">
        <v>150</v>
      </c>
      <c r="E521" s="627">
        <v>20193076</v>
      </c>
      <c r="F521" s="133"/>
      <c r="G521" s="28"/>
      <c r="H521" s="626"/>
      <c r="I521" s="627">
        <f>SUM($E521,F521:H521)</f>
        <v>20193076</v>
      </c>
      <c r="J521" s="627">
        <v>51197500</v>
      </c>
      <c r="K521" s="627">
        <v>101316555</v>
      </c>
      <c r="L521" s="237">
        <f>SUM(I521:K521)</f>
        <v>172707131</v>
      </c>
      <c r="M521" s="133"/>
      <c r="O521" s="626"/>
      <c r="P521" s="627">
        <f t="shared" si="329"/>
        <v>20193076</v>
      </c>
      <c r="Q521" s="627">
        <v>51197500</v>
      </c>
      <c r="R521" s="627">
        <v>101316555</v>
      </c>
      <c r="S521" s="237">
        <f>SUM(P521:R521)</f>
        <v>172707131</v>
      </c>
      <c r="T521" s="133"/>
      <c r="V521" s="626"/>
      <c r="W521" s="627">
        <f t="shared" si="330"/>
        <v>20193076</v>
      </c>
      <c r="X521" s="636">
        <v>51197500</v>
      </c>
      <c r="Y521" s="626"/>
      <c r="Z521" s="627">
        <v>101316555</v>
      </c>
      <c r="AA521" s="626">
        <f t="shared" si="331"/>
        <v>172707131</v>
      </c>
      <c r="AB521" s="133"/>
      <c r="AD521" s="626"/>
      <c r="AE521" s="627">
        <f t="shared" si="332"/>
        <v>20193076</v>
      </c>
      <c r="AF521" s="636">
        <v>51197500</v>
      </c>
      <c r="AG521" s="857"/>
      <c r="AH521" s="627">
        <v>101316555</v>
      </c>
      <c r="AI521" s="626">
        <f t="shared" si="333"/>
        <v>172707131</v>
      </c>
      <c r="AJ521" s="423">
        <f t="shared" si="302"/>
        <v>512</v>
      </c>
    </row>
    <row r="522" spans="1:36">
      <c r="A522" s="423">
        <f t="shared" si="292"/>
        <v>513</v>
      </c>
      <c r="B522" s="145"/>
      <c r="C522" s="145"/>
      <c r="D522" s="240" t="s">
        <v>91</v>
      </c>
      <c r="E522" s="627"/>
      <c r="F522" s="406"/>
      <c r="H522" s="626"/>
      <c r="I522" s="627">
        <f>SUM($E522,F522:H522)</f>
        <v>0</v>
      </c>
      <c r="J522" s="627"/>
      <c r="K522" s="627"/>
      <c r="L522" s="237">
        <f>SUM(I522:K522)</f>
        <v>0</v>
      </c>
      <c r="M522" s="133"/>
      <c r="O522" s="626"/>
      <c r="P522" s="627">
        <f t="shared" si="329"/>
        <v>0</v>
      </c>
      <c r="Q522" s="627"/>
      <c r="R522" s="627"/>
      <c r="S522" s="237">
        <f>SUM(P522:R522)</f>
        <v>0</v>
      </c>
      <c r="T522" s="133"/>
      <c r="V522" s="626"/>
      <c r="W522" s="627">
        <f t="shared" si="330"/>
        <v>0</v>
      </c>
      <c r="X522" s="636"/>
      <c r="Y522" s="626"/>
      <c r="Z522" s="627"/>
      <c r="AA522" s="626">
        <f t="shared" si="331"/>
        <v>0</v>
      </c>
      <c r="AB522" s="133"/>
      <c r="AD522" s="626"/>
      <c r="AE522" s="627">
        <f t="shared" si="332"/>
        <v>0</v>
      </c>
      <c r="AF522" s="636"/>
      <c r="AG522" s="857"/>
      <c r="AH522" s="627"/>
      <c r="AI522" s="626">
        <f t="shared" si="333"/>
        <v>0</v>
      </c>
      <c r="AJ522" s="423">
        <f t="shared" si="302"/>
        <v>513</v>
      </c>
    </row>
    <row r="523" spans="1:36">
      <c r="A523" s="423">
        <f t="shared" si="292"/>
        <v>514</v>
      </c>
      <c r="B523" s="145"/>
      <c r="C523" s="145"/>
      <c r="D523" s="637" t="s">
        <v>560</v>
      </c>
      <c r="E523" s="627"/>
      <c r="F523" s="132"/>
      <c r="G523" s="129"/>
      <c r="H523" s="185"/>
      <c r="I523" s="627"/>
      <c r="J523" s="627"/>
      <c r="K523" s="627"/>
      <c r="M523" s="133"/>
      <c r="O523" s="626">
        <v>7500000</v>
      </c>
      <c r="P523" s="627">
        <f t="shared" si="329"/>
        <v>7500000</v>
      </c>
      <c r="Q523" s="627"/>
      <c r="R523" s="627"/>
      <c r="S523" s="237">
        <f>SUM(P523:R523)</f>
        <v>7500000</v>
      </c>
      <c r="T523" s="133"/>
      <c r="V523" s="626">
        <v>7500000</v>
      </c>
      <c r="W523" s="627">
        <f t="shared" si="330"/>
        <v>7500000</v>
      </c>
      <c r="X523" s="636"/>
      <c r="Y523" s="626"/>
      <c r="Z523" s="627"/>
      <c r="AA523" s="626">
        <f t="shared" si="331"/>
        <v>7500000</v>
      </c>
      <c r="AB523" s="133"/>
      <c r="AD523" s="626"/>
      <c r="AE523" s="627">
        <f t="shared" si="332"/>
        <v>0</v>
      </c>
      <c r="AF523" s="636"/>
      <c r="AG523" s="857"/>
      <c r="AH523" s="627"/>
      <c r="AI523" s="626">
        <f t="shared" si="333"/>
        <v>0</v>
      </c>
      <c r="AJ523" s="423">
        <f t="shared" si="302"/>
        <v>514</v>
      </c>
    </row>
    <row r="524" spans="1:36">
      <c r="A524" s="423">
        <f t="shared" si="292"/>
        <v>515</v>
      </c>
      <c r="B524" s="145"/>
      <c r="C524" s="145"/>
      <c r="D524" s="637" t="s">
        <v>557</v>
      </c>
      <c r="E524" s="627"/>
      <c r="F524" s="132"/>
      <c r="G524" s="129"/>
      <c r="H524" s="185"/>
      <c r="I524" s="627"/>
      <c r="J524" s="627"/>
      <c r="K524" s="627"/>
      <c r="M524" s="133">
        <v>2654668</v>
      </c>
      <c r="O524" s="626"/>
      <c r="P524" s="627">
        <f t="shared" si="329"/>
        <v>2654668</v>
      </c>
      <c r="Q524" s="627"/>
      <c r="R524" s="627"/>
      <c r="S524" s="237">
        <f>SUM(P524:R524)</f>
        <v>2654668</v>
      </c>
      <c r="T524" s="133">
        <v>2654668</v>
      </c>
      <c r="V524" s="626"/>
      <c r="W524" s="627">
        <f t="shared" si="330"/>
        <v>2654668</v>
      </c>
      <c r="X524" s="636"/>
      <c r="Y524" s="626"/>
      <c r="Z524" s="627"/>
      <c r="AA524" s="626">
        <f t="shared" si="331"/>
        <v>2654668</v>
      </c>
      <c r="AB524" s="133"/>
      <c r="AD524" s="626"/>
      <c r="AE524" s="627">
        <f t="shared" si="332"/>
        <v>0</v>
      </c>
      <c r="AF524" s="636"/>
      <c r="AG524" s="857"/>
      <c r="AH524" s="627"/>
      <c r="AI524" s="626">
        <f t="shared" si="333"/>
        <v>0</v>
      </c>
      <c r="AJ524" s="423">
        <f t="shared" si="302"/>
        <v>515</v>
      </c>
    </row>
    <row r="525" spans="1:36">
      <c r="A525" s="423">
        <f t="shared" si="292"/>
        <v>516</v>
      </c>
      <c r="B525" s="145"/>
      <c r="C525" s="145"/>
      <c r="D525" s="637"/>
      <c r="E525" s="627"/>
      <c r="F525" s="132"/>
      <c r="G525" s="129"/>
      <c r="H525" s="185"/>
      <c r="I525" s="627"/>
      <c r="J525" s="627"/>
      <c r="K525" s="627"/>
      <c r="M525" s="133"/>
      <c r="O525" s="626"/>
      <c r="P525" s="627">
        <f t="shared" si="329"/>
        <v>0</v>
      </c>
      <c r="Q525" s="627"/>
      <c r="R525" s="627"/>
      <c r="T525" s="133"/>
      <c r="V525" s="626"/>
      <c r="W525" s="627">
        <f t="shared" si="330"/>
        <v>0</v>
      </c>
      <c r="X525" s="636"/>
      <c r="Y525" s="626"/>
      <c r="Z525" s="627"/>
      <c r="AA525" s="626">
        <f t="shared" si="331"/>
        <v>0</v>
      </c>
      <c r="AB525" s="133"/>
      <c r="AD525" s="626"/>
      <c r="AE525" s="627">
        <f t="shared" si="332"/>
        <v>0</v>
      </c>
      <c r="AF525" s="636"/>
      <c r="AG525" s="857"/>
      <c r="AH525" s="627"/>
      <c r="AI525" s="626">
        <f t="shared" si="333"/>
        <v>0</v>
      </c>
      <c r="AJ525" s="423">
        <f t="shared" si="302"/>
        <v>516</v>
      </c>
    </row>
    <row r="526" spans="1:36">
      <c r="A526" s="423">
        <f t="shared" si="292"/>
        <v>517</v>
      </c>
      <c r="B526" s="145"/>
      <c r="C526" s="145"/>
      <c r="D526" s="240" t="s">
        <v>62</v>
      </c>
      <c r="E526" s="627"/>
      <c r="F526" s="406"/>
      <c r="H526" s="626"/>
      <c r="I526" s="627">
        <f t="shared" ref="I526:I531" si="334">SUM($E526,F526:H526)</f>
        <v>0</v>
      </c>
      <c r="J526" s="627"/>
      <c r="K526" s="627"/>
      <c r="L526" s="237">
        <f t="shared" ref="L526:L531" si="335">SUM(I526:K526)</f>
        <v>0</v>
      </c>
      <c r="M526" s="133"/>
      <c r="O526" s="626"/>
      <c r="P526" s="627">
        <f t="shared" si="329"/>
        <v>0</v>
      </c>
      <c r="Q526" s="627"/>
      <c r="R526" s="627"/>
      <c r="S526" s="237">
        <f t="shared" ref="S526:S531" si="336">SUM(P526:R526)</f>
        <v>0</v>
      </c>
      <c r="T526" s="133"/>
      <c r="V526" s="626"/>
      <c r="W526" s="627">
        <f t="shared" si="330"/>
        <v>0</v>
      </c>
      <c r="X526" s="636"/>
      <c r="Y526" s="626"/>
      <c r="Z526" s="627"/>
      <c r="AA526" s="626">
        <f t="shared" si="331"/>
        <v>0</v>
      </c>
      <c r="AB526" s="133"/>
      <c r="AD526" s="626"/>
      <c r="AE526" s="627">
        <f t="shared" si="332"/>
        <v>0</v>
      </c>
      <c r="AF526" s="636"/>
      <c r="AG526" s="857"/>
      <c r="AH526" s="627"/>
      <c r="AI526" s="626">
        <f t="shared" si="333"/>
        <v>0</v>
      </c>
      <c r="AJ526" s="423">
        <f t="shared" si="302"/>
        <v>517</v>
      </c>
    </row>
    <row r="527" spans="1:36">
      <c r="A527" s="423">
        <f t="shared" si="292"/>
        <v>518</v>
      </c>
      <c r="B527" s="145"/>
      <c r="C527" s="145"/>
      <c r="D527" s="637" t="s">
        <v>572</v>
      </c>
      <c r="E527" s="627"/>
      <c r="F527" s="133"/>
      <c r="G527" s="28"/>
      <c r="H527" s="626"/>
      <c r="I527" s="627">
        <f t="shared" si="334"/>
        <v>0</v>
      </c>
      <c r="J527" s="627">
        <v>-37000000</v>
      </c>
      <c r="K527" s="627"/>
      <c r="L527" s="237">
        <f t="shared" si="335"/>
        <v>-37000000</v>
      </c>
      <c r="M527" s="133"/>
      <c r="O527" s="626"/>
      <c r="P527" s="627">
        <f t="shared" si="329"/>
        <v>0</v>
      </c>
      <c r="Q527" s="627">
        <v>-37000000</v>
      </c>
      <c r="R527" s="627"/>
      <c r="S527" s="237">
        <f t="shared" si="336"/>
        <v>-37000000</v>
      </c>
      <c r="T527" s="133"/>
      <c r="V527" s="626"/>
      <c r="W527" s="627">
        <f t="shared" si="330"/>
        <v>0</v>
      </c>
      <c r="X527" s="636">
        <v>-37000000</v>
      </c>
      <c r="Y527" s="626"/>
      <c r="Z527" s="627"/>
      <c r="AA527" s="626">
        <f t="shared" si="331"/>
        <v>-37000000</v>
      </c>
      <c r="AB527" s="133"/>
      <c r="AD527" s="626"/>
      <c r="AE527" s="627">
        <f t="shared" si="332"/>
        <v>0</v>
      </c>
      <c r="AF527" s="636"/>
      <c r="AG527" s="857"/>
      <c r="AH527" s="627"/>
      <c r="AI527" s="626">
        <f t="shared" si="333"/>
        <v>0</v>
      </c>
      <c r="AJ527" s="423">
        <f t="shared" si="302"/>
        <v>518</v>
      </c>
    </row>
    <row r="528" spans="1:36">
      <c r="A528" s="423">
        <f t="shared" si="292"/>
        <v>519</v>
      </c>
      <c r="B528" s="145"/>
      <c r="C528" s="145"/>
      <c r="D528" s="685"/>
      <c r="E528" s="627"/>
      <c r="F528" s="112"/>
      <c r="G528" s="39"/>
      <c r="H528" s="626"/>
      <c r="I528" s="627">
        <f t="shared" si="334"/>
        <v>0</v>
      </c>
      <c r="J528" s="627"/>
      <c r="K528" s="627"/>
      <c r="L528" s="237">
        <f t="shared" si="335"/>
        <v>0</v>
      </c>
      <c r="M528" s="133"/>
      <c r="O528" s="626"/>
      <c r="P528" s="627">
        <f t="shared" si="329"/>
        <v>0</v>
      </c>
      <c r="Q528" s="627"/>
      <c r="R528" s="627"/>
      <c r="S528" s="237">
        <f t="shared" si="336"/>
        <v>0</v>
      </c>
      <c r="T528" s="133"/>
      <c r="V528" s="626"/>
      <c r="W528" s="627">
        <f t="shared" si="330"/>
        <v>0</v>
      </c>
      <c r="X528" s="636"/>
      <c r="Y528" s="626"/>
      <c r="Z528" s="627"/>
      <c r="AA528" s="626">
        <f t="shared" si="331"/>
        <v>0</v>
      </c>
      <c r="AB528" s="133"/>
      <c r="AD528" s="626"/>
      <c r="AE528" s="627">
        <f t="shared" si="332"/>
        <v>0</v>
      </c>
      <c r="AF528" s="636"/>
      <c r="AG528" s="857"/>
      <c r="AH528" s="627"/>
      <c r="AI528" s="626">
        <f t="shared" si="333"/>
        <v>0</v>
      </c>
      <c r="AJ528" s="423">
        <f t="shared" si="302"/>
        <v>519</v>
      </c>
    </row>
    <row r="529" spans="1:36">
      <c r="A529" s="423">
        <f t="shared" si="292"/>
        <v>520</v>
      </c>
      <c r="B529" s="145"/>
      <c r="C529" s="145"/>
      <c r="D529" s="684" t="s">
        <v>63</v>
      </c>
      <c r="E529" s="627"/>
      <c r="F529" s="112"/>
      <c r="G529" s="39"/>
      <c r="H529" s="626"/>
      <c r="I529" s="627">
        <f t="shared" si="334"/>
        <v>0</v>
      </c>
      <c r="J529" s="627"/>
      <c r="K529" s="627"/>
      <c r="L529" s="237">
        <f t="shared" si="335"/>
        <v>0</v>
      </c>
      <c r="M529" s="112"/>
      <c r="N529" s="39"/>
      <c r="O529" s="626"/>
      <c r="P529" s="627">
        <f t="shared" si="329"/>
        <v>0</v>
      </c>
      <c r="Q529" s="627"/>
      <c r="R529" s="627"/>
      <c r="S529" s="237">
        <f t="shared" si="336"/>
        <v>0</v>
      </c>
      <c r="T529" s="112"/>
      <c r="U529" s="39"/>
      <c r="V529" s="626"/>
      <c r="W529" s="627">
        <f t="shared" si="330"/>
        <v>0</v>
      </c>
      <c r="X529" s="636"/>
      <c r="Y529" s="626"/>
      <c r="Z529" s="627"/>
      <c r="AA529" s="626">
        <f t="shared" si="331"/>
        <v>0</v>
      </c>
      <c r="AB529" s="112"/>
      <c r="AC529" s="39"/>
      <c r="AD529" s="626"/>
      <c r="AE529" s="627">
        <f t="shared" si="332"/>
        <v>0</v>
      </c>
      <c r="AF529" s="636"/>
      <c r="AG529" s="857"/>
      <c r="AH529" s="627"/>
      <c r="AI529" s="626">
        <f t="shared" si="333"/>
        <v>0</v>
      </c>
      <c r="AJ529" s="423">
        <f t="shared" si="302"/>
        <v>520</v>
      </c>
    </row>
    <row r="530" spans="1:36">
      <c r="A530" s="423">
        <f t="shared" si="292"/>
        <v>521</v>
      </c>
      <c r="B530" s="145"/>
      <c r="C530" s="145"/>
      <c r="D530" s="637" t="s">
        <v>572</v>
      </c>
      <c r="E530" s="627"/>
      <c r="F530" s="112"/>
      <c r="G530" s="39"/>
      <c r="H530" s="626"/>
      <c r="I530" s="627">
        <f t="shared" si="334"/>
        <v>0</v>
      </c>
      <c r="J530" s="627"/>
      <c r="K530" s="627">
        <v>37000000</v>
      </c>
      <c r="L530" s="237">
        <f t="shared" si="335"/>
        <v>37000000</v>
      </c>
      <c r="M530" s="112"/>
      <c r="N530" s="39"/>
      <c r="O530" s="626"/>
      <c r="P530" s="627">
        <f t="shared" si="329"/>
        <v>0</v>
      </c>
      <c r="Q530" s="627"/>
      <c r="R530" s="627">
        <v>37000000</v>
      </c>
      <c r="S530" s="237">
        <f t="shared" si="336"/>
        <v>37000000</v>
      </c>
      <c r="T530" s="112"/>
      <c r="U530" s="39"/>
      <c r="V530" s="626"/>
      <c r="W530" s="627">
        <f t="shared" si="330"/>
        <v>0</v>
      </c>
      <c r="X530" s="636"/>
      <c r="Y530" s="626"/>
      <c r="Z530" s="627">
        <v>37000000</v>
      </c>
      <c r="AA530" s="626">
        <f t="shared" si="331"/>
        <v>37000000</v>
      </c>
      <c r="AB530" s="112"/>
      <c r="AC530" s="39"/>
      <c r="AD530" s="626"/>
      <c r="AE530" s="627">
        <f t="shared" si="332"/>
        <v>0</v>
      </c>
      <c r="AF530" s="636"/>
      <c r="AG530" s="857"/>
      <c r="AH530" s="627"/>
      <c r="AI530" s="626">
        <f t="shared" si="333"/>
        <v>0</v>
      </c>
      <c r="AJ530" s="423">
        <f t="shared" si="302"/>
        <v>521</v>
      </c>
    </row>
    <row r="531" spans="1:36">
      <c r="A531" s="423">
        <f t="shared" ref="A531:A596" si="337">ROW()-9</f>
        <v>522</v>
      </c>
      <c r="B531" s="145"/>
      <c r="C531" s="145"/>
      <c r="D531" s="685"/>
      <c r="E531" s="627"/>
      <c r="F531" s="112"/>
      <c r="G531" s="39"/>
      <c r="H531" s="626"/>
      <c r="I531" s="627">
        <f t="shared" si="334"/>
        <v>0</v>
      </c>
      <c r="J531" s="627"/>
      <c r="K531" s="627"/>
      <c r="L531" s="237">
        <f t="shared" si="335"/>
        <v>0</v>
      </c>
      <c r="M531" s="112"/>
      <c r="N531" s="39"/>
      <c r="O531" s="626"/>
      <c r="P531" s="627">
        <f t="shared" si="329"/>
        <v>0</v>
      </c>
      <c r="Q531" s="627"/>
      <c r="R531" s="627"/>
      <c r="S531" s="237">
        <f t="shared" si="336"/>
        <v>0</v>
      </c>
      <c r="T531" s="112"/>
      <c r="U531" s="39"/>
      <c r="V531" s="626"/>
      <c r="W531" s="627">
        <f t="shared" si="330"/>
        <v>0</v>
      </c>
      <c r="X531" s="636"/>
      <c r="Y531" s="626"/>
      <c r="Z531" s="627"/>
      <c r="AA531" s="626">
        <f t="shared" si="331"/>
        <v>0</v>
      </c>
      <c r="AB531" s="112"/>
      <c r="AC531" s="39"/>
      <c r="AD531" s="626"/>
      <c r="AE531" s="627">
        <f t="shared" si="332"/>
        <v>0</v>
      </c>
      <c r="AF531" s="636"/>
      <c r="AG531" s="857"/>
      <c r="AH531" s="627"/>
      <c r="AI531" s="626">
        <f t="shared" si="333"/>
        <v>0</v>
      </c>
      <c r="AJ531" s="423">
        <f t="shared" si="302"/>
        <v>522</v>
      </c>
    </row>
    <row r="532" spans="1:36">
      <c r="A532" s="423">
        <f t="shared" si="337"/>
        <v>523</v>
      </c>
      <c r="B532" s="145"/>
      <c r="C532" s="145"/>
      <c r="D532" s="704" t="s">
        <v>40</v>
      </c>
      <c r="E532" s="627"/>
      <c r="F532" s="170">
        <f t="shared" ref="F532:X532" si="338">SUBTOTAL(9,F522:F531)</f>
        <v>0</v>
      </c>
      <c r="G532" s="40">
        <f t="shared" si="338"/>
        <v>0</v>
      </c>
      <c r="H532" s="171">
        <f t="shared" si="338"/>
        <v>0</v>
      </c>
      <c r="I532" s="676">
        <f t="shared" si="338"/>
        <v>0</v>
      </c>
      <c r="J532" s="676">
        <f t="shared" si="338"/>
        <v>-37000000</v>
      </c>
      <c r="K532" s="676">
        <f t="shared" si="338"/>
        <v>37000000</v>
      </c>
      <c r="L532" s="678">
        <f t="shared" si="338"/>
        <v>0</v>
      </c>
      <c r="M532" s="170">
        <f t="shared" si="338"/>
        <v>2654668</v>
      </c>
      <c r="N532" s="40">
        <f t="shared" si="338"/>
        <v>0</v>
      </c>
      <c r="O532" s="171">
        <f t="shared" si="338"/>
        <v>7500000</v>
      </c>
      <c r="P532" s="676">
        <f t="shared" si="338"/>
        <v>10154668</v>
      </c>
      <c r="Q532" s="676">
        <f t="shared" si="338"/>
        <v>-37000000</v>
      </c>
      <c r="R532" s="676">
        <f t="shared" si="338"/>
        <v>37000000</v>
      </c>
      <c r="S532" s="678">
        <f t="shared" si="338"/>
        <v>10154668</v>
      </c>
      <c r="T532" s="170">
        <f t="shared" si="338"/>
        <v>2654668</v>
      </c>
      <c r="U532" s="40">
        <f t="shared" si="338"/>
        <v>0</v>
      </c>
      <c r="V532" s="171">
        <f t="shared" si="338"/>
        <v>7500000</v>
      </c>
      <c r="W532" s="676">
        <f t="shared" si="338"/>
        <v>10154668</v>
      </c>
      <c r="X532" s="677">
        <f t="shared" si="338"/>
        <v>-37000000</v>
      </c>
      <c r="Y532" s="675"/>
      <c r="Z532" s="676">
        <f t="shared" ref="Z532:AF532" si="339">SUBTOTAL(9,Z522:Z531)</f>
        <v>37000000</v>
      </c>
      <c r="AA532" s="675">
        <f t="shared" si="339"/>
        <v>10154668</v>
      </c>
      <c r="AB532" s="170">
        <f t="shared" si="339"/>
        <v>0</v>
      </c>
      <c r="AC532" s="40">
        <f t="shared" si="339"/>
        <v>0</v>
      </c>
      <c r="AD532" s="171">
        <f t="shared" si="339"/>
        <v>0</v>
      </c>
      <c r="AE532" s="676">
        <f t="shared" si="339"/>
        <v>0</v>
      </c>
      <c r="AF532" s="677">
        <f t="shared" si="339"/>
        <v>0</v>
      </c>
      <c r="AG532" s="678"/>
      <c r="AH532" s="676">
        <f>SUBTOTAL(9,AH522:AH531)</f>
        <v>0</v>
      </c>
      <c r="AI532" s="675">
        <f>SUBTOTAL(9,AI522:AI531)</f>
        <v>0</v>
      </c>
      <c r="AJ532" s="423">
        <f t="shared" si="302"/>
        <v>523</v>
      </c>
    </row>
    <row r="533" spans="1:36" ht="15.6" thickBot="1">
      <c r="A533" s="423">
        <f t="shared" si="337"/>
        <v>524</v>
      </c>
      <c r="B533" s="674"/>
      <c r="C533" s="674"/>
      <c r="D533" s="717" t="s">
        <v>151</v>
      </c>
      <c r="E533" s="623"/>
      <c r="F533" s="672">
        <f>SUBTOTAL(9,F520:F532,$E521:$E521)</f>
        <v>20193076</v>
      </c>
      <c r="G533" s="673"/>
      <c r="H533" s="668"/>
      <c r="I533" s="470">
        <f>SUBTOTAL(9,I520:I532)</f>
        <v>20193076</v>
      </c>
      <c r="J533" s="470">
        <f>SUBTOTAL(9,J520:J532)</f>
        <v>14197500</v>
      </c>
      <c r="K533" s="470">
        <f>SUBTOTAL(9,K520:K532)</f>
        <v>138316555</v>
      </c>
      <c r="L533" s="715">
        <f>SUBTOTAL(9,L520:L532)</f>
        <v>172707131</v>
      </c>
      <c r="M533" s="672">
        <f>SUBTOTAL(9,M520:M532,$E521:$E521)</f>
        <v>22847744</v>
      </c>
      <c r="N533" s="673"/>
      <c r="O533" s="668"/>
      <c r="P533" s="470">
        <f>SUBTOTAL(9,P520:P532)</f>
        <v>30347744</v>
      </c>
      <c r="Q533" s="470">
        <f>SUBTOTAL(9,Q520:Q532)</f>
        <v>14197500</v>
      </c>
      <c r="R533" s="470">
        <f>SUBTOTAL(9,R520:R532)</f>
        <v>138316555</v>
      </c>
      <c r="S533" s="715">
        <f>SUBTOTAL(9,S520:S532)</f>
        <v>182861799</v>
      </c>
      <c r="T533" s="672">
        <f>SUBTOTAL(9,T520:T532,$E521:$E521)</f>
        <v>22847744</v>
      </c>
      <c r="U533" s="673"/>
      <c r="V533" s="668"/>
      <c r="W533" s="470">
        <f>SUBTOTAL(9,W520:W532)</f>
        <v>30347744</v>
      </c>
      <c r="X533" s="510">
        <f>SUBTOTAL(9,X520:X532)</f>
        <v>14197500</v>
      </c>
      <c r="Y533" s="714"/>
      <c r="Z533" s="470">
        <f>SUBTOTAL(9,Z520:Z532)</f>
        <v>138316555</v>
      </c>
      <c r="AA533" s="714">
        <f>SUBTOTAL(9,AA520:AA532)</f>
        <v>182861799</v>
      </c>
      <c r="AB533" s="672">
        <f>SUBTOTAL(9,AB520:AB532,$E521:$E521)</f>
        <v>20193076</v>
      </c>
      <c r="AC533" s="673"/>
      <c r="AD533" s="668"/>
      <c r="AE533" s="470">
        <f>SUBTOTAL(9,AE520:AE532)</f>
        <v>20193076</v>
      </c>
      <c r="AF533" s="510">
        <f>SUBTOTAL(9,AF520:AF532)</f>
        <v>51197500</v>
      </c>
      <c r="AG533" s="868"/>
      <c r="AH533" s="470">
        <f>SUBTOTAL(9,AH520:AH532)</f>
        <v>101316555</v>
      </c>
      <c r="AI533" s="714">
        <f>SUBTOTAL(9,AI520:AI532)</f>
        <v>172707131</v>
      </c>
      <c r="AJ533" s="423">
        <f t="shared" si="302"/>
        <v>524</v>
      </c>
    </row>
    <row r="534" spans="1:36" ht="15.6" thickTop="1">
      <c r="A534" s="423">
        <f t="shared" si="337"/>
        <v>525</v>
      </c>
      <c r="B534" s="145"/>
      <c r="C534" s="145"/>
      <c r="D534" s="629"/>
      <c r="E534" s="627"/>
      <c r="F534" s="406"/>
      <c r="H534" s="626"/>
      <c r="I534" s="627">
        <f>SUM($E534,F534:H534)</f>
        <v>0</v>
      </c>
      <c r="J534" s="627"/>
      <c r="K534" s="627"/>
      <c r="L534" s="237">
        <f>SUM(I534:K534)</f>
        <v>0</v>
      </c>
      <c r="M534" s="406"/>
      <c r="O534" s="626"/>
      <c r="P534" s="627">
        <f t="shared" ref="P534:P550" si="340">SUM($E534,M534:O534)</f>
        <v>0</v>
      </c>
      <c r="Q534" s="627"/>
      <c r="R534" s="627"/>
      <c r="S534" s="237">
        <f t="shared" ref="S534:S550" si="341">SUM(P534:R534)</f>
        <v>0</v>
      </c>
      <c r="T534" s="406"/>
      <c r="V534" s="626"/>
      <c r="W534" s="627">
        <f t="shared" ref="W534:W550" si="342">SUM($E534,T534:V534)</f>
        <v>0</v>
      </c>
      <c r="X534" s="636"/>
      <c r="Y534" s="626"/>
      <c r="Z534" s="627"/>
      <c r="AA534" s="626">
        <f t="shared" ref="AA534:AA550" si="343">SUM(W534:Z534)</f>
        <v>0</v>
      </c>
      <c r="AB534" s="406"/>
      <c r="AD534" s="626"/>
      <c r="AE534" s="627">
        <f t="shared" ref="AE534:AE550" si="344">SUM($E534,AB534:AD534)</f>
        <v>0</v>
      </c>
      <c r="AF534" s="636"/>
      <c r="AG534" s="857"/>
      <c r="AH534" s="627"/>
      <c r="AI534" s="626">
        <f t="shared" ref="AI534:AI550" si="345">SUM(AE534:AH534)</f>
        <v>0</v>
      </c>
      <c r="AJ534" s="423">
        <f t="shared" si="302"/>
        <v>525</v>
      </c>
    </row>
    <row r="535" spans="1:36">
      <c r="A535" s="423">
        <f t="shared" si="337"/>
        <v>526</v>
      </c>
      <c r="B535" s="145" t="s">
        <v>152</v>
      </c>
      <c r="C535" s="145">
        <v>23</v>
      </c>
      <c r="D535" s="237" t="s">
        <v>153</v>
      </c>
      <c r="E535" s="627">
        <v>86254975</v>
      </c>
      <c r="F535" s="133"/>
      <c r="G535" s="28"/>
      <c r="H535" s="626"/>
      <c r="I535" s="627">
        <f>SUM($E535,F535:H535)</f>
        <v>86254975</v>
      </c>
      <c r="J535" s="627">
        <v>167455169</v>
      </c>
      <c r="K535" s="627">
        <v>481560056</v>
      </c>
      <c r="L535" s="237">
        <f>SUM(I535:K535)</f>
        <v>735270200</v>
      </c>
      <c r="M535" s="133"/>
      <c r="O535" s="626"/>
      <c r="P535" s="627">
        <f t="shared" si="340"/>
        <v>86254975</v>
      </c>
      <c r="Q535" s="627">
        <v>167455169</v>
      </c>
      <c r="R535" s="627">
        <v>481560056</v>
      </c>
      <c r="S535" s="237">
        <f t="shared" si="341"/>
        <v>735270200</v>
      </c>
      <c r="T535" s="133"/>
      <c r="V535" s="626"/>
      <c r="W535" s="627">
        <f t="shared" si="342"/>
        <v>86254975</v>
      </c>
      <c r="X535" s="636">
        <v>167455169</v>
      </c>
      <c r="Y535" s="626"/>
      <c r="Z535" s="627">
        <v>481560056</v>
      </c>
      <c r="AA535" s="626">
        <f t="shared" si="343"/>
        <v>735270200</v>
      </c>
      <c r="AB535" s="133"/>
      <c r="AD535" s="626"/>
      <c r="AE535" s="627">
        <f t="shared" si="344"/>
        <v>86254975</v>
      </c>
      <c r="AF535" s="636">
        <v>167455169</v>
      </c>
      <c r="AG535" s="857"/>
      <c r="AH535" s="627">
        <v>481560056</v>
      </c>
      <c r="AI535" s="626">
        <f t="shared" si="345"/>
        <v>735270200</v>
      </c>
      <c r="AJ535" s="423">
        <f t="shared" si="302"/>
        <v>526</v>
      </c>
    </row>
    <row r="536" spans="1:36">
      <c r="A536" s="423">
        <f t="shared" si="337"/>
        <v>527</v>
      </c>
      <c r="B536" s="145"/>
      <c r="C536" s="145"/>
      <c r="D536" s="240" t="s">
        <v>91</v>
      </c>
      <c r="E536" s="627"/>
      <c r="F536" s="406"/>
      <c r="H536" s="626"/>
      <c r="I536" s="627">
        <f>SUM($E536,F536:H536)</f>
        <v>0</v>
      </c>
      <c r="J536" s="627"/>
      <c r="K536" s="627"/>
      <c r="L536" s="237">
        <f>SUM(I536:K536)</f>
        <v>0</v>
      </c>
      <c r="M536" s="133"/>
      <c r="O536" s="626"/>
      <c r="P536" s="627">
        <f t="shared" si="340"/>
        <v>0</v>
      </c>
      <c r="Q536" s="627"/>
      <c r="R536" s="627"/>
      <c r="S536" s="237">
        <f t="shared" si="341"/>
        <v>0</v>
      </c>
      <c r="T536" s="133"/>
      <c r="V536" s="626"/>
      <c r="W536" s="627">
        <f t="shared" si="342"/>
        <v>0</v>
      </c>
      <c r="X536" s="636"/>
      <c r="Y536" s="626"/>
      <c r="Z536" s="627"/>
      <c r="AA536" s="626">
        <f t="shared" si="343"/>
        <v>0</v>
      </c>
      <c r="AB536" s="133"/>
      <c r="AD536" s="626"/>
      <c r="AE536" s="627">
        <f t="shared" si="344"/>
        <v>0</v>
      </c>
      <c r="AF536" s="636"/>
      <c r="AG536" s="857"/>
      <c r="AH536" s="627"/>
      <c r="AI536" s="626">
        <f t="shared" si="345"/>
        <v>0</v>
      </c>
      <c r="AJ536" s="423">
        <f t="shared" si="302"/>
        <v>527</v>
      </c>
    </row>
    <row r="537" spans="1:36">
      <c r="A537" s="423">
        <f t="shared" si="337"/>
        <v>528</v>
      </c>
      <c r="B537" s="145"/>
      <c r="C537" s="145"/>
      <c r="D537" s="637" t="s">
        <v>573</v>
      </c>
      <c r="E537" s="627"/>
      <c r="F537" s="132">
        <v>3000000</v>
      </c>
      <c r="G537" s="129"/>
      <c r="H537" s="185"/>
      <c r="I537" s="627">
        <f>SUM($E537,F537:H537)</f>
        <v>3000000</v>
      </c>
      <c r="J537" s="627"/>
      <c r="K537" s="627"/>
      <c r="L537" s="237">
        <f>SUM(I537:K537)</f>
        <v>3000000</v>
      </c>
      <c r="M537" s="133">
        <v>4500000</v>
      </c>
      <c r="O537" s="626"/>
      <c r="P537" s="627">
        <f t="shared" si="340"/>
        <v>4500000</v>
      </c>
      <c r="Q537" s="627"/>
      <c r="R537" s="627"/>
      <c r="S537" s="237">
        <f t="shared" si="341"/>
        <v>4500000</v>
      </c>
      <c r="T537" s="133">
        <v>4500000</v>
      </c>
      <c r="V537" s="626"/>
      <c r="W537" s="627">
        <f t="shared" si="342"/>
        <v>4500000</v>
      </c>
      <c r="X537" s="636"/>
      <c r="Y537" s="626"/>
      <c r="Z537" s="627"/>
      <c r="AA537" s="626">
        <f t="shared" si="343"/>
        <v>4500000</v>
      </c>
      <c r="AB537" s="133"/>
      <c r="AD537" s="626"/>
      <c r="AE537" s="627">
        <f t="shared" si="344"/>
        <v>0</v>
      </c>
      <c r="AF537" s="636"/>
      <c r="AG537" s="857"/>
      <c r="AH537" s="627"/>
      <c r="AI537" s="626">
        <f t="shared" si="345"/>
        <v>0</v>
      </c>
      <c r="AJ537" s="423">
        <f t="shared" si="302"/>
        <v>528</v>
      </c>
    </row>
    <row r="538" spans="1:36">
      <c r="A538" s="423">
        <f t="shared" si="337"/>
        <v>529</v>
      </c>
      <c r="B538" s="145"/>
      <c r="C538" s="145"/>
      <c r="D538" s="637" t="s">
        <v>560</v>
      </c>
      <c r="E538" s="627"/>
      <c r="F538" s="132"/>
      <c r="G538" s="129"/>
      <c r="H538" s="185"/>
      <c r="I538" s="627"/>
      <c r="J538" s="627"/>
      <c r="K538" s="627"/>
      <c r="M538" s="133"/>
      <c r="O538" s="626">
        <v>20000000</v>
      </c>
      <c r="P538" s="627">
        <f t="shared" si="340"/>
        <v>20000000</v>
      </c>
      <c r="Q538" s="627"/>
      <c r="R538" s="627"/>
      <c r="S538" s="237">
        <f t="shared" si="341"/>
        <v>20000000</v>
      </c>
      <c r="T538" s="133"/>
      <c r="V538" s="626">
        <v>20000000</v>
      </c>
      <c r="W538" s="627">
        <f t="shared" si="342"/>
        <v>20000000</v>
      </c>
      <c r="X538" s="636"/>
      <c r="Y538" s="626"/>
      <c r="Z538" s="627"/>
      <c r="AA538" s="626">
        <f t="shared" si="343"/>
        <v>20000000</v>
      </c>
      <c r="AB538" s="133"/>
      <c r="AD538" s="626"/>
      <c r="AE538" s="627">
        <f t="shared" si="344"/>
        <v>0</v>
      </c>
      <c r="AF538" s="636"/>
      <c r="AG538" s="857"/>
      <c r="AH538" s="627"/>
      <c r="AI538" s="626">
        <f t="shared" si="345"/>
        <v>0</v>
      </c>
      <c r="AJ538" s="423">
        <f t="shared" si="302"/>
        <v>529</v>
      </c>
    </row>
    <row r="539" spans="1:36">
      <c r="A539" s="423">
        <f t="shared" si="337"/>
        <v>530</v>
      </c>
      <c r="B539" s="145"/>
      <c r="C539" s="145"/>
      <c r="D539" s="637" t="s">
        <v>430</v>
      </c>
      <c r="E539" s="627"/>
      <c r="F539" s="132"/>
      <c r="G539" s="129"/>
      <c r="H539" s="185"/>
      <c r="I539" s="627"/>
      <c r="J539" s="627"/>
      <c r="K539" s="627"/>
      <c r="M539" s="133">
        <v>2000000</v>
      </c>
      <c r="N539" s="6">
        <v>500000</v>
      </c>
      <c r="O539" s="626"/>
      <c r="P539" s="627">
        <f t="shared" si="340"/>
        <v>2500000</v>
      </c>
      <c r="Q539" s="627"/>
      <c r="R539" s="627"/>
      <c r="S539" s="237">
        <f t="shared" si="341"/>
        <v>2500000</v>
      </c>
      <c r="T539" s="133">
        <v>2000000</v>
      </c>
      <c r="U539" s="6">
        <v>500000</v>
      </c>
      <c r="V539" s="626"/>
      <c r="W539" s="627">
        <f t="shared" si="342"/>
        <v>2500000</v>
      </c>
      <c r="X539" s="636"/>
      <c r="Y539" s="626"/>
      <c r="Z539" s="627"/>
      <c r="AA539" s="626">
        <f t="shared" si="343"/>
        <v>2500000</v>
      </c>
      <c r="AB539" s="133"/>
      <c r="AD539" s="626"/>
      <c r="AE539" s="627">
        <f t="shared" si="344"/>
        <v>0</v>
      </c>
      <c r="AF539" s="636"/>
      <c r="AG539" s="857"/>
      <c r="AH539" s="627"/>
      <c r="AI539" s="626">
        <f t="shared" si="345"/>
        <v>0</v>
      </c>
      <c r="AJ539" s="423">
        <f t="shared" si="302"/>
        <v>530</v>
      </c>
    </row>
    <row r="540" spans="1:36">
      <c r="A540" s="423">
        <f t="shared" si="337"/>
        <v>531</v>
      </c>
      <c r="B540" s="145"/>
      <c r="C540" s="145"/>
      <c r="D540" s="637" t="s">
        <v>557</v>
      </c>
      <c r="E540" s="627"/>
      <c r="F540" s="132"/>
      <c r="G540" s="129"/>
      <c r="H540" s="185"/>
      <c r="I540" s="627"/>
      <c r="J540" s="627"/>
      <c r="K540" s="627"/>
      <c r="M540" s="133">
        <v>5175299</v>
      </c>
      <c r="O540" s="626"/>
      <c r="P540" s="627">
        <f t="shared" si="340"/>
        <v>5175299</v>
      </c>
      <c r="Q540" s="627"/>
      <c r="R540" s="627"/>
      <c r="S540" s="237">
        <f t="shared" si="341"/>
        <v>5175299</v>
      </c>
      <c r="T540" s="133">
        <v>5175299</v>
      </c>
      <c r="V540" s="626"/>
      <c r="W540" s="627">
        <f t="shared" si="342"/>
        <v>5175299</v>
      </c>
      <c r="X540" s="636"/>
      <c r="Y540" s="626"/>
      <c r="Z540" s="627"/>
      <c r="AA540" s="626">
        <f t="shared" si="343"/>
        <v>5175299</v>
      </c>
      <c r="AB540" s="133"/>
      <c r="AD540" s="626"/>
      <c r="AE540" s="627">
        <f t="shared" si="344"/>
        <v>0</v>
      </c>
      <c r="AF540" s="636"/>
      <c r="AG540" s="857"/>
      <c r="AH540" s="627"/>
      <c r="AI540" s="626">
        <f t="shared" si="345"/>
        <v>0</v>
      </c>
      <c r="AJ540" s="423">
        <f t="shared" si="302"/>
        <v>531</v>
      </c>
    </row>
    <row r="541" spans="1:36">
      <c r="A541" s="423">
        <f t="shared" si="337"/>
        <v>532</v>
      </c>
      <c r="B541" s="145"/>
      <c r="C541" s="145"/>
      <c r="D541" s="637" t="s">
        <v>574</v>
      </c>
      <c r="E541" s="627"/>
      <c r="F541" s="132"/>
      <c r="G541" s="129"/>
      <c r="H541" s="185"/>
      <c r="I541" s="627"/>
      <c r="J541" s="627"/>
      <c r="K541" s="627"/>
      <c r="M541" s="133"/>
      <c r="N541" s="6">
        <v>4000000</v>
      </c>
      <c r="O541" s="626"/>
      <c r="P541" s="627">
        <f t="shared" si="340"/>
        <v>4000000</v>
      </c>
      <c r="Q541" s="627"/>
      <c r="R541" s="627"/>
      <c r="S541" s="237">
        <f t="shared" si="341"/>
        <v>4000000</v>
      </c>
      <c r="T541" s="133"/>
      <c r="U541" s="6">
        <v>4000000</v>
      </c>
      <c r="V541" s="626"/>
      <c r="W541" s="627">
        <f t="shared" si="342"/>
        <v>4000000</v>
      </c>
      <c r="X541" s="636"/>
      <c r="Y541" s="626"/>
      <c r="Z541" s="627"/>
      <c r="AA541" s="626">
        <f t="shared" si="343"/>
        <v>4000000</v>
      </c>
      <c r="AB541" s="133"/>
      <c r="AD541" s="626"/>
      <c r="AE541" s="627">
        <f t="shared" si="344"/>
        <v>0</v>
      </c>
      <c r="AF541" s="636"/>
      <c r="AG541" s="857"/>
      <c r="AH541" s="627"/>
      <c r="AI541" s="626">
        <f t="shared" si="345"/>
        <v>0</v>
      </c>
      <c r="AJ541" s="423">
        <f t="shared" ref="AJ541:AJ604" si="346">A541</f>
        <v>532</v>
      </c>
    </row>
    <row r="542" spans="1:36">
      <c r="A542" s="423">
        <f t="shared" si="337"/>
        <v>533</v>
      </c>
      <c r="B542" s="145"/>
      <c r="C542" s="145"/>
      <c r="D542" s="637" t="s">
        <v>947</v>
      </c>
      <c r="E542" s="627"/>
      <c r="F542" s="132"/>
      <c r="G542" s="129"/>
      <c r="H542" s="185"/>
      <c r="I542" s="627"/>
      <c r="J542" s="627"/>
      <c r="K542" s="627"/>
      <c r="M542" s="133"/>
      <c r="N542" s="6">
        <v>4000000</v>
      </c>
      <c r="O542" s="626"/>
      <c r="P542" s="627">
        <f t="shared" si="340"/>
        <v>4000000</v>
      </c>
      <c r="Q542" s="627"/>
      <c r="R542" s="627"/>
      <c r="S542" s="237">
        <f t="shared" si="341"/>
        <v>4000000</v>
      </c>
      <c r="T542" s="133"/>
      <c r="V542" s="626"/>
      <c r="W542" s="627">
        <f t="shared" si="342"/>
        <v>0</v>
      </c>
      <c r="X542" s="636"/>
      <c r="Y542" s="626"/>
      <c r="Z542" s="627"/>
      <c r="AA542" s="626">
        <f t="shared" si="343"/>
        <v>0</v>
      </c>
      <c r="AB542" s="133"/>
      <c r="AC542" s="6">
        <v>25000000</v>
      </c>
      <c r="AD542" s="626"/>
      <c r="AE542" s="627">
        <f t="shared" si="344"/>
        <v>25000000</v>
      </c>
      <c r="AF542" s="636"/>
      <c r="AG542" s="857"/>
      <c r="AH542" s="627"/>
      <c r="AI542" s="626">
        <f t="shared" si="345"/>
        <v>25000000</v>
      </c>
      <c r="AJ542" s="423">
        <f t="shared" si="346"/>
        <v>533</v>
      </c>
    </row>
    <row r="543" spans="1:36">
      <c r="A543" s="423">
        <f t="shared" si="337"/>
        <v>534</v>
      </c>
      <c r="B543" s="145"/>
      <c r="C543" s="145"/>
      <c r="D543" s="637" t="s">
        <v>985</v>
      </c>
      <c r="E543" s="627"/>
      <c r="F543" s="132"/>
      <c r="G543" s="129"/>
      <c r="H543" s="185"/>
      <c r="I543" s="627"/>
      <c r="J543" s="627"/>
      <c r="K543" s="627"/>
      <c r="M543" s="133"/>
      <c r="N543" s="6">
        <v>4000000</v>
      </c>
      <c r="O543" s="626"/>
      <c r="P543" s="627">
        <f t="shared" ref="P543" si="347">SUM($E543,M543:O543)</f>
        <v>4000000</v>
      </c>
      <c r="Q543" s="627"/>
      <c r="R543" s="627"/>
      <c r="S543" s="237">
        <f t="shared" ref="S543" si="348">SUM(P543:R543)</f>
        <v>4000000</v>
      </c>
      <c r="T543" s="133"/>
      <c r="V543" s="626"/>
      <c r="W543" s="627">
        <f t="shared" ref="W543" si="349">SUM($E543,T543:V543)</f>
        <v>0</v>
      </c>
      <c r="X543" s="636"/>
      <c r="Y543" s="626"/>
      <c r="Z543" s="627"/>
      <c r="AA543" s="626">
        <f t="shared" ref="AA543" si="350">SUM(W543:Z543)</f>
        <v>0</v>
      </c>
      <c r="AB543" s="133"/>
      <c r="AD543" s="626"/>
      <c r="AE543" s="627">
        <f t="shared" ref="AE543" si="351">SUM($E543,AB543:AD543)</f>
        <v>0</v>
      </c>
      <c r="AF543" s="636"/>
      <c r="AG543" s="878">
        <v>20000000</v>
      </c>
      <c r="AH543" s="627"/>
      <c r="AI543" s="626">
        <f t="shared" si="345"/>
        <v>20000000</v>
      </c>
      <c r="AJ543" s="423">
        <f t="shared" si="346"/>
        <v>534</v>
      </c>
    </row>
    <row r="544" spans="1:36">
      <c r="A544" s="423">
        <f t="shared" si="337"/>
        <v>535</v>
      </c>
      <c r="B544" s="145"/>
      <c r="C544" s="145"/>
      <c r="D544" s="629"/>
      <c r="E544" s="627"/>
      <c r="F544" s="406"/>
      <c r="H544" s="626"/>
      <c r="I544" s="627">
        <f t="shared" ref="I544:I550" si="352">SUM($E544,F544:H544)</f>
        <v>0</v>
      </c>
      <c r="J544" s="627"/>
      <c r="K544" s="627"/>
      <c r="L544" s="237">
        <f t="shared" ref="L544:L550" si="353">SUM(I544:K544)</f>
        <v>0</v>
      </c>
      <c r="M544" s="133"/>
      <c r="O544" s="626"/>
      <c r="P544" s="627">
        <f t="shared" si="340"/>
        <v>0</v>
      </c>
      <c r="Q544" s="627"/>
      <c r="R544" s="627"/>
      <c r="S544" s="237">
        <f t="shared" si="341"/>
        <v>0</v>
      </c>
      <c r="T544" s="133"/>
      <c r="V544" s="626"/>
      <c r="W544" s="627">
        <f t="shared" si="342"/>
        <v>0</v>
      </c>
      <c r="X544" s="636"/>
      <c r="Y544" s="626"/>
      <c r="Z544" s="627"/>
      <c r="AA544" s="626">
        <f t="shared" si="343"/>
        <v>0</v>
      </c>
      <c r="AB544" s="133"/>
      <c r="AD544" s="626"/>
      <c r="AE544" s="627">
        <f t="shared" si="344"/>
        <v>0</v>
      </c>
      <c r="AF544" s="636"/>
      <c r="AG544" s="857"/>
      <c r="AH544" s="627"/>
      <c r="AI544" s="626">
        <f t="shared" si="345"/>
        <v>0</v>
      </c>
      <c r="AJ544" s="423">
        <f t="shared" si="346"/>
        <v>535</v>
      </c>
    </row>
    <row r="545" spans="1:36">
      <c r="A545" s="423">
        <f t="shared" si="337"/>
        <v>536</v>
      </c>
      <c r="B545" s="145"/>
      <c r="C545" s="145"/>
      <c r="D545" s="684" t="s">
        <v>75</v>
      </c>
      <c r="E545" s="627"/>
      <c r="F545" s="112"/>
      <c r="G545" s="39"/>
      <c r="H545" s="626"/>
      <c r="I545" s="627">
        <f t="shared" si="352"/>
        <v>0</v>
      </c>
      <c r="J545" s="627"/>
      <c r="K545" s="627"/>
      <c r="L545" s="237">
        <f t="shared" si="353"/>
        <v>0</v>
      </c>
      <c r="M545" s="112"/>
      <c r="N545" s="39"/>
      <c r="O545" s="626"/>
      <c r="P545" s="627">
        <f t="shared" si="340"/>
        <v>0</v>
      </c>
      <c r="Q545" s="627"/>
      <c r="R545" s="627"/>
      <c r="S545" s="237">
        <f t="shared" si="341"/>
        <v>0</v>
      </c>
      <c r="T545" s="112"/>
      <c r="U545" s="39"/>
      <c r="V545" s="626"/>
      <c r="W545" s="627">
        <f t="shared" si="342"/>
        <v>0</v>
      </c>
      <c r="X545" s="636"/>
      <c r="Y545" s="626"/>
      <c r="Z545" s="627"/>
      <c r="AA545" s="626">
        <f t="shared" si="343"/>
        <v>0</v>
      </c>
      <c r="AB545" s="112"/>
      <c r="AC545" s="39"/>
      <c r="AD545" s="626"/>
      <c r="AE545" s="627">
        <f t="shared" si="344"/>
        <v>0</v>
      </c>
      <c r="AF545" s="636"/>
      <c r="AG545" s="857"/>
      <c r="AH545" s="627"/>
      <c r="AI545" s="626">
        <f t="shared" si="345"/>
        <v>0</v>
      </c>
      <c r="AJ545" s="423">
        <f t="shared" si="346"/>
        <v>536</v>
      </c>
    </row>
    <row r="546" spans="1:36">
      <c r="A546" s="423">
        <f t="shared" si="337"/>
        <v>537</v>
      </c>
      <c r="B546" s="145"/>
      <c r="C546" s="145"/>
      <c r="D546" s="693" t="s">
        <v>569</v>
      </c>
      <c r="E546" s="627"/>
      <c r="F546" s="112"/>
      <c r="G546" s="39"/>
      <c r="H546" s="626"/>
      <c r="I546" s="627">
        <f t="shared" si="352"/>
        <v>0</v>
      </c>
      <c r="J546" s="627"/>
      <c r="K546" s="627"/>
      <c r="L546" s="237">
        <f t="shared" si="353"/>
        <v>0</v>
      </c>
      <c r="M546" s="112"/>
      <c r="N546" s="39"/>
      <c r="O546" s="626"/>
      <c r="P546" s="627">
        <f t="shared" si="340"/>
        <v>0</v>
      </c>
      <c r="Q546" s="627">
        <v>10000000</v>
      </c>
      <c r="R546" s="627"/>
      <c r="S546" s="237">
        <f t="shared" si="341"/>
        <v>10000000</v>
      </c>
      <c r="T546" s="112"/>
      <c r="U546" s="39"/>
      <c r="V546" s="626"/>
      <c r="W546" s="627">
        <f t="shared" si="342"/>
        <v>0</v>
      </c>
      <c r="X546" s="636">
        <v>10000000</v>
      </c>
      <c r="Y546" s="626"/>
      <c r="Z546" s="627"/>
      <c r="AA546" s="626">
        <f t="shared" si="343"/>
        <v>10000000</v>
      </c>
      <c r="AB546" s="112"/>
      <c r="AC546" s="39"/>
      <c r="AD546" s="626"/>
      <c r="AE546" s="627">
        <f t="shared" si="344"/>
        <v>0</v>
      </c>
      <c r="AF546" s="636"/>
      <c r="AG546" s="857"/>
      <c r="AH546" s="627"/>
      <c r="AI546" s="626">
        <f t="shared" si="345"/>
        <v>0</v>
      </c>
      <c r="AJ546" s="423">
        <f t="shared" si="346"/>
        <v>537</v>
      </c>
    </row>
    <row r="547" spans="1:36">
      <c r="A547" s="423">
        <f t="shared" si="337"/>
        <v>538</v>
      </c>
      <c r="B547" s="145"/>
      <c r="C547" s="145"/>
      <c r="D547" s="685"/>
      <c r="E547" s="627"/>
      <c r="F547" s="112"/>
      <c r="G547" s="39"/>
      <c r="H547" s="626"/>
      <c r="I547" s="627">
        <f t="shared" si="352"/>
        <v>0</v>
      </c>
      <c r="J547" s="627"/>
      <c r="K547" s="627"/>
      <c r="L547" s="237">
        <f t="shared" si="353"/>
        <v>0</v>
      </c>
      <c r="M547" s="112"/>
      <c r="N547" s="39"/>
      <c r="O547" s="626"/>
      <c r="P547" s="627">
        <f t="shared" si="340"/>
        <v>0</v>
      </c>
      <c r="Q547" s="627"/>
      <c r="R547" s="627"/>
      <c r="S547" s="237">
        <f t="shared" si="341"/>
        <v>0</v>
      </c>
      <c r="T547" s="112"/>
      <c r="U547" s="39"/>
      <c r="V547" s="626"/>
      <c r="W547" s="627">
        <f t="shared" si="342"/>
        <v>0</v>
      </c>
      <c r="X547" s="636"/>
      <c r="Y547" s="626"/>
      <c r="Z547" s="627"/>
      <c r="AA547" s="626">
        <f t="shared" si="343"/>
        <v>0</v>
      </c>
      <c r="AB547" s="112"/>
      <c r="AC547" s="39"/>
      <c r="AD547" s="626"/>
      <c r="AE547" s="627">
        <f t="shared" si="344"/>
        <v>0</v>
      </c>
      <c r="AF547" s="636"/>
      <c r="AG547" s="857"/>
      <c r="AH547" s="627"/>
      <c r="AI547" s="626">
        <f t="shared" si="345"/>
        <v>0</v>
      </c>
      <c r="AJ547" s="423">
        <f t="shared" si="346"/>
        <v>538</v>
      </c>
    </row>
    <row r="548" spans="1:36">
      <c r="A548" s="423">
        <f t="shared" si="337"/>
        <v>539</v>
      </c>
      <c r="B548" s="145"/>
      <c r="C548" s="145"/>
      <c r="D548" s="684" t="s">
        <v>575</v>
      </c>
      <c r="E548" s="627"/>
      <c r="F548" s="112"/>
      <c r="G548" s="39"/>
      <c r="H548" s="626"/>
      <c r="I548" s="627">
        <f t="shared" si="352"/>
        <v>0</v>
      </c>
      <c r="J548" s="627"/>
      <c r="K548" s="627"/>
      <c r="L548" s="237">
        <f t="shared" si="353"/>
        <v>0</v>
      </c>
      <c r="M548" s="112"/>
      <c r="N548" s="39"/>
      <c r="O548" s="626"/>
      <c r="P548" s="627">
        <f t="shared" si="340"/>
        <v>0</v>
      </c>
      <c r="Q548" s="627"/>
      <c r="R548" s="627"/>
      <c r="S548" s="237">
        <f t="shared" si="341"/>
        <v>0</v>
      </c>
      <c r="T548" s="112"/>
      <c r="U548" s="39"/>
      <c r="V548" s="626"/>
      <c r="W548" s="627">
        <f t="shared" si="342"/>
        <v>0</v>
      </c>
      <c r="X548" s="636"/>
      <c r="Y548" s="626"/>
      <c r="Z548" s="627"/>
      <c r="AA548" s="626">
        <f t="shared" si="343"/>
        <v>0</v>
      </c>
      <c r="AB548" s="112"/>
      <c r="AC548" s="39"/>
      <c r="AD548" s="626"/>
      <c r="AE548" s="627">
        <f t="shared" si="344"/>
        <v>0</v>
      </c>
      <c r="AF548" s="636"/>
      <c r="AG548" s="857"/>
      <c r="AH548" s="627"/>
      <c r="AI548" s="626">
        <f t="shared" si="345"/>
        <v>0</v>
      </c>
      <c r="AJ548" s="423">
        <f t="shared" si="346"/>
        <v>539</v>
      </c>
    </row>
    <row r="549" spans="1:36">
      <c r="A549" s="423">
        <f t="shared" si="337"/>
        <v>540</v>
      </c>
      <c r="B549" s="145"/>
      <c r="C549" s="145"/>
      <c r="D549" s="637" t="s">
        <v>428</v>
      </c>
      <c r="E549" s="627"/>
      <c r="F549" s="112"/>
      <c r="G549" s="39"/>
      <c r="H549" s="626"/>
      <c r="I549" s="627">
        <f t="shared" si="352"/>
        <v>0</v>
      </c>
      <c r="J549" s="627"/>
      <c r="K549" s="627"/>
      <c r="L549" s="237">
        <f t="shared" si="353"/>
        <v>0</v>
      </c>
      <c r="M549" s="112"/>
      <c r="N549" s="39"/>
      <c r="O549" s="626"/>
      <c r="P549" s="627">
        <f t="shared" si="340"/>
        <v>0</v>
      </c>
      <c r="Q549" s="627"/>
      <c r="R549" s="627">
        <v>22917558</v>
      </c>
      <c r="S549" s="237">
        <f t="shared" si="341"/>
        <v>22917558</v>
      </c>
      <c r="T549" s="112"/>
      <c r="U549" s="39"/>
      <c r="V549" s="626"/>
      <c r="W549" s="627">
        <f t="shared" si="342"/>
        <v>0</v>
      </c>
      <c r="X549" s="636"/>
      <c r="Y549" s="626"/>
      <c r="Z549" s="627">
        <v>22917558</v>
      </c>
      <c r="AA549" s="626">
        <f t="shared" si="343"/>
        <v>22917558</v>
      </c>
      <c r="AB549" s="112"/>
      <c r="AC549" s="39"/>
      <c r="AD549" s="626"/>
      <c r="AE549" s="627">
        <f t="shared" si="344"/>
        <v>0</v>
      </c>
      <c r="AF549" s="636"/>
      <c r="AG549" s="857"/>
      <c r="AH549" s="627"/>
      <c r="AI549" s="626">
        <f t="shared" si="345"/>
        <v>0</v>
      </c>
      <c r="AJ549" s="423">
        <f t="shared" si="346"/>
        <v>540</v>
      </c>
    </row>
    <row r="550" spans="1:36">
      <c r="A550" s="423">
        <f t="shared" si="337"/>
        <v>541</v>
      </c>
      <c r="B550" s="145"/>
      <c r="C550" s="145"/>
      <c r="D550" s="685"/>
      <c r="E550" s="627"/>
      <c r="F550" s="112"/>
      <c r="G550" s="39"/>
      <c r="H550" s="626"/>
      <c r="I550" s="627">
        <f t="shared" si="352"/>
        <v>0</v>
      </c>
      <c r="J550" s="627"/>
      <c r="K550" s="627"/>
      <c r="L550" s="237">
        <f t="shared" si="353"/>
        <v>0</v>
      </c>
      <c r="M550" s="112"/>
      <c r="N550" s="39"/>
      <c r="O550" s="626"/>
      <c r="P550" s="627">
        <f t="shared" si="340"/>
        <v>0</v>
      </c>
      <c r="Q550" s="627"/>
      <c r="R550" s="627"/>
      <c r="S550" s="237">
        <f t="shared" si="341"/>
        <v>0</v>
      </c>
      <c r="T550" s="112"/>
      <c r="U550" s="39"/>
      <c r="V550" s="626"/>
      <c r="W550" s="627">
        <f t="shared" si="342"/>
        <v>0</v>
      </c>
      <c r="X550" s="636"/>
      <c r="Y550" s="626"/>
      <c r="Z550" s="627"/>
      <c r="AA550" s="626">
        <f t="shared" si="343"/>
        <v>0</v>
      </c>
      <c r="AB550" s="112"/>
      <c r="AC550" s="39"/>
      <c r="AD550" s="626"/>
      <c r="AE550" s="627">
        <f t="shared" si="344"/>
        <v>0</v>
      </c>
      <c r="AF550" s="636"/>
      <c r="AG550" s="857"/>
      <c r="AH550" s="627"/>
      <c r="AI550" s="626">
        <f t="shared" si="345"/>
        <v>0</v>
      </c>
      <c r="AJ550" s="423">
        <f t="shared" si="346"/>
        <v>541</v>
      </c>
    </row>
    <row r="551" spans="1:36">
      <c r="A551" s="423">
        <f t="shared" si="337"/>
        <v>542</v>
      </c>
      <c r="B551" s="145"/>
      <c r="C551" s="145"/>
      <c r="D551" s="704" t="s">
        <v>40</v>
      </c>
      <c r="E551" s="627"/>
      <c r="F551" s="170">
        <f t="shared" ref="F551:X551" si="354">SUBTOTAL(9,F536:F550)</f>
        <v>3000000</v>
      </c>
      <c r="G551" s="40">
        <f t="shared" si="354"/>
        <v>0</v>
      </c>
      <c r="H551" s="171">
        <f t="shared" si="354"/>
        <v>0</v>
      </c>
      <c r="I551" s="676">
        <f t="shared" si="354"/>
        <v>3000000</v>
      </c>
      <c r="J551" s="676">
        <f t="shared" si="354"/>
        <v>0</v>
      </c>
      <c r="K551" s="676">
        <f t="shared" si="354"/>
        <v>0</v>
      </c>
      <c r="L551" s="678">
        <f t="shared" si="354"/>
        <v>3000000</v>
      </c>
      <c r="M551" s="170">
        <f t="shared" si="354"/>
        <v>11675299</v>
      </c>
      <c r="N551" s="40">
        <f t="shared" si="354"/>
        <v>12500000</v>
      </c>
      <c r="O551" s="171">
        <f t="shared" si="354"/>
        <v>20000000</v>
      </c>
      <c r="P551" s="676">
        <f t="shared" si="354"/>
        <v>44175299</v>
      </c>
      <c r="Q551" s="676">
        <f t="shared" si="354"/>
        <v>10000000</v>
      </c>
      <c r="R551" s="676">
        <f t="shared" si="354"/>
        <v>22917558</v>
      </c>
      <c r="S551" s="678">
        <f t="shared" si="354"/>
        <v>77092857</v>
      </c>
      <c r="T551" s="170">
        <f t="shared" si="354"/>
        <v>11675299</v>
      </c>
      <c r="U551" s="40">
        <f t="shared" si="354"/>
        <v>4500000</v>
      </c>
      <c r="V551" s="171">
        <f t="shared" si="354"/>
        <v>20000000</v>
      </c>
      <c r="W551" s="676">
        <f t="shared" si="354"/>
        <v>36175299</v>
      </c>
      <c r="X551" s="677">
        <f t="shared" si="354"/>
        <v>10000000</v>
      </c>
      <c r="Y551" s="675"/>
      <c r="Z551" s="676">
        <f t="shared" ref="Z551:AG551" si="355">SUBTOTAL(9,Z536:Z550)</f>
        <v>22917558</v>
      </c>
      <c r="AA551" s="675">
        <f t="shared" si="355"/>
        <v>69092857</v>
      </c>
      <c r="AB551" s="170">
        <f t="shared" si="355"/>
        <v>0</v>
      </c>
      <c r="AC551" s="40">
        <f t="shared" si="355"/>
        <v>25000000</v>
      </c>
      <c r="AD551" s="171">
        <f t="shared" si="355"/>
        <v>0</v>
      </c>
      <c r="AE551" s="676">
        <f t="shared" si="355"/>
        <v>25000000</v>
      </c>
      <c r="AF551" s="677">
        <f t="shared" si="355"/>
        <v>0</v>
      </c>
      <c r="AG551" s="678">
        <f t="shared" si="355"/>
        <v>20000000</v>
      </c>
      <c r="AH551" s="676">
        <f>SUBTOTAL(9,AH536:AH550)</f>
        <v>0</v>
      </c>
      <c r="AI551" s="675">
        <f>SUBTOTAL(9,AI536:AI550)</f>
        <v>45000000</v>
      </c>
      <c r="AJ551" s="423">
        <f t="shared" si="346"/>
        <v>542</v>
      </c>
    </row>
    <row r="552" spans="1:36" ht="15.6" thickBot="1">
      <c r="A552" s="423">
        <f t="shared" si="337"/>
        <v>543</v>
      </c>
      <c r="B552" s="674"/>
      <c r="C552" s="674"/>
      <c r="D552" s="717" t="s">
        <v>154</v>
      </c>
      <c r="E552" s="623"/>
      <c r="F552" s="672">
        <f>SUBTOTAL(9,F534:F551,$E535:$E535)</f>
        <v>89254975</v>
      </c>
      <c r="G552" s="673"/>
      <c r="H552" s="668"/>
      <c r="I552" s="470">
        <f>SUBTOTAL(9,I534:I551)</f>
        <v>89254975</v>
      </c>
      <c r="J552" s="470">
        <f>SUBTOTAL(9,J534:J551)</f>
        <v>167455169</v>
      </c>
      <c r="K552" s="470">
        <f>SUBTOTAL(9,K534:K551)</f>
        <v>481560056</v>
      </c>
      <c r="L552" s="715">
        <f>SUBTOTAL(9,L534:L551)</f>
        <v>738270200</v>
      </c>
      <c r="M552" s="672">
        <f>SUBTOTAL(9,M534:M551,$E535:$E535)</f>
        <v>97930274</v>
      </c>
      <c r="N552" s="673"/>
      <c r="O552" s="668"/>
      <c r="P552" s="470">
        <f>SUBTOTAL(9,P534:P551)</f>
        <v>130430274</v>
      </c>
      <c r="Q552" s="470">
        <f>SUBTOTAL(9,Q534:Q551)</f>
        <v>177455169</v>
      </c>
      <c r="R552" s="470">
        <f>SUBTOTAL(9,R534:R551)</f>
        <v>504477614</v>
      </c>
      <c r="S552" s="715">
        <f>SUBTOTAL(9,S534:S551)</f>
        <v>812363057</v>
      </c>
      <c r="T552" s="672">
        <f>SUBTOTAL(9,T534:T551,$E535:$E535)</f>
        <v>97930274</v>
      </c>
      <c r="U552" s="673"/>
      <c r="V552" s="668"/>
      <c r="W552" s="470">
        <f>SUBTOTAL(9,W534:W551)</f>
        <v>122430274</v>
      </c>
      <c r="X552" s="510">
        <f>SUBTOTAL(9,X534:X551)</f>
        <v>177455169</v>
      </c>
      <c r="Y552" s="714"/>
      <c r="Z552" s="470">
        <f>SUBTOTAL(9,Z534:Z551)</f>
        <v>504477614</v>
      </c>
      <c r="AA552" s="714">
        <f>SUBTOTAL(9,AA534:AA551)</f>
        <v>804363057</v>
      </c>
      <c r="AB552" s="672">
        <f>SUBTOTAL(9,AB534:AB551,$E535:$E535)</f>
        <v>86254975</v>
      </c>
      <c r="AC552" s="673"/>
      <c r="AD552" s="668"/>
      <c r="AE552" s="470">
        <f>SUBTOTAL(9,AE534:AE551)</f>
        <v>111254975</v>
      </c>
      <c r="AF552" s="510">
        <f>SUBTOTAL(9,AF534:AF551)</f>
        <v>167455169</v>
      </c>
      <c r="AG552" s="868">
        <f>SUBTOTAL(9,AG534:AG551)</f>
        <v>20000000</v>
      </c>
      <c r="AH552" s="470">
        <f>SUBTOTAL(9,AH534:AH551)</f>
        <v>481560056</v>
      </c>
      <c r="AI552" s="714">
        <f>SUBTOTAL(9,AI534:AI551)</f>
        <v>780270200</v>
      </c>
      <c r="AJ552" s="423">
        <f t="shared" si="346"/>
        <v>543</v>
      </c>
    </row>
    <row r="553" spans="1:36" ht="15.6" thickTop="1">
      <c r="A553" s="423">
        <f t="shared" si="337"/>
        <v>544</v>
      </c>
      <c r="B553" s="145"/>
      <c r="C553" s="145"/>
      <c r="D553" s="629"/>
      <c r="E553" s="627"/>
      <c r="F553" s="406"/>
      <c r="H553" s="626"/>
      <c r="I553" s="627">
        <f t="shared" ref="I553:I564" si="356">SUM($E553,F553:H553)</f>
        <v>0</v>
      </c>
      <c r="J553" s="627"/>
      <c r="K553" s="627"/>
      <c r="L553" s="237">
        <f t="shared" ref="L553:L564" si="357">SUM(I553:K553)</f>
        <v>0</v>
      </c>
      <c r="M553" s="406"/>
      <c r="O553" s="626"/>
      <c r="P553" s="627">
        <f t="shared" ref="P553:P564" si="358">SUM($E553,M553:O553)</f>
        <v>0</v>
      </c>
      <c r="Q553" s="627"/>
      <c r="R553" s="627"/>
      <c r="S553" s="237">
        <f t="shared" ref="S553:S564" si="359">SUM(P553:R553)</f>
        <v>0</v>
      </c>
      <c r="T553" s="406"/>
      <c r="V553" s="626"/>
      <c r="W553" s="627">
        <f t="shared" ref="W553:W564" si="360">SUM($E553,T553:V553)</f>
        <v>0</v>
      </c>
      <c r="X553" s="636"/>
      <c r="Y553" s="626"/>
      <c r="Z553" s="627"/>
      <c r="AA553" s="626">
        <f t="shared" ref="AA553:AA564" si="361">SUM(W553:Z553)</f>
        <v>0</v>
      </c>
      <c r="AB553" s="406"/>
      <c r="AD553" s="626"/>
      <c r="AE553" s="627">
        <f t="shared" ref="AE553:AE564" si="362">SUM($E553,AB553:AD553)</f>
        <v>0</v>
      </c>
      <c r="AF553" s="636"/>
      <c r="AG553" s="857"/>
      <c r="AH553" s="627"/>
      <c r="AI553" s="626">
        <f t="shared" ref="AI553:AI564" si="363">SUM(AE553:AH553)</f>
        <v>0</v>
      </c>
      <c r="AJ553" s="423">
        <f t="shared" si="346"/>
        <v>544</v>
      </c>
    </row>
    <row r="554" spans="1:36">
      <c r="A554" s="423">
        <f t="shared" si="337"/>
        <v>545</v>
      </c>
      <c r="B554" s="145" t="s">
        <v>155</v>
      </c>
      <c r="C554" s="145">
        <v>24</v>
      </c>
      <c r="D554" s="237" t="s">
        <v>156</v>
      </c>
      <c r="E554" s="627">
        <v>11152584</v>
      </c>
      <c r="F554" s="133"/>
      <c r="G554" s="28"/>
      <c r="H554" s="626"/>
      <c r="I554" s="627">
        <f t="shared" si="356"/>
        <v>11152584</v>
      </c>
      <c r="J554" s="627">
        <v>844700</v>
      </c>
      <c r="K554" s="627">
        <v>2808927</v>
      </c>
      <c r="L554" s="237">
        <f t="shared" si="357"/>
        <v>14806211</v>
      </c>
      <c r="M554" s="133"/>
      <c r="O554" s="626"/>
      <c r="P554" s="627">
        <f t="shared" si="358"/>
        <v>11152584</v>
      </c>
      <c r="Q554" s="627">
        <v>844700</v>
      </c>
      <c r="R554" s="627">
        <v>2808927</v>
      </c>
      <c r="S554" s="237">
        <f t="shared" si="359"/>
        <v>14806211</v>
      </c>
      <c r="T554" s="133"/>
      <c r="V554" s="626"/>
      <c r="W554" s="627">
        <f t="shared" si="360"/>
        <v>11152584</v>
      </c>
      <c r="X554" s="636">
        <v>844700</v>
      </c>
      <c r="Y554" s="626"/>
      <c r="Z554" s="627">
        <v>2808927</v>
      </c>
      <c r="AA554" s="626">
        <f t="shared" si="361"/>
        <v>14806211</v>
      </c>
      <c r="AB554" s="133"/>
      <c r="AD554" s="626"/>
      <c r="AE554" s="627">
        <f t="shared" si="362"/>
        <v>11152584</v>
      </c>
      <c r="AF554" s="636">
        <v>844700</v>
      </c>
      <c r="AG554" s="857"/>
      <c r="AH554" s="627">
        <v>2808927</v>
      </c>
      <c r="AI554" s="626">
        <f t="shared" si="363"/>
        <v>14806211</v>
      </c>
      <c r="AJ554" s="423">
        <f t="shared" si="346"/>
        <v>545</v>
      </c>
    </row>
    <row r="555" spans="1:36">
      <c r="A555" s="423">
        <f t="shared" si="337"/>
        <v>546</v>
      </c>
      <c r="B555" s="145"/>
      <c r="C555" s="145"/>
      <c r="D555" s="240" t="s">
        <v>434</v>
      </c>
      <c r="E555" s="627"/>
      <c r="F555" s="133"/>
      <c r="G555" s="28"/>
      <c r="H555" s="626"/>
      <c r="I555" s="627">
        <f t="shared" si="356"/>
        <v>0</v>
      </c>
      <c r="J555" s="627"/>
      <c r="K555" s="627"/>
      <c r="L555" s="237">
        <f t="shared" si="357"/>
        <v>0</v>
      </c>
      <c r="M555" s="133"/>
      <c r="O555" s="626"/>
      <c r="P555" s="627">
        <f t="shared" si="358"/>
        <v>0</v>
      </c>
      <c r="Q555" s="627"/>
      <c r="R555" s="627"/>
      <c r="S555" s="237">
        <f t="shared" si="359"/>
        <v>0</v>
      </c>
      <c r="T555" s="133"/>
      <c r="V555" s="626"/>
      <c r="W555" s="627">
        <f t="shared" si="360"/>
        <v>0</v>
      </c>
      <c r="X555" s="636"/>
      <c r="Y555" s="626"/>
      <c r="Z555" s="627"/>
      <c r="AA555" s="626">
        <f t="shared" si="361"/>
        <v>0</v>
      </c>
      <c r="AB555" s="133"/>
      <c r="AD555" s="626"/>
      <c r="AE555" s="627">
        <f t="shared" si="362"/>
        <v>0</v>
      </c>
      <c r="AF555" s="636"/>
      <c r="AG555" s="857"/>
      <c r="AH555" s="627"/>
      <c r="AI555" s="626">
        <f t="shared" si="363"/>
        <v>0</v>
      </c>
      <c r="AJ555" s="423">
        <f t="shared" si="346"/>
        <v>546</v>
      </c>
    </row>
    <row r="556" spans="1:36">
      <c r="A556" s="423">
        <f t="shared" si="337"/>
        <v>547</v>
      </c>
      <c r="B556" s="145"/>
      <c r="C556" s="145"/>
      <c r="D556" s="637" t="s">
        <v>576</v>
      </c>
      <c r="E556" s="627"/>
      <c r="F556" s="132">
        <v>545000</v>
      </c>
      <c r="G556" s="129"/>
      <c r="H556" s="626"/>
      <c r="I556" s="627">
        <f t="shared" si="356"/>
        <v>545000</v>
      </c>
      <c r="J556" s="627"/>
      <c r="K556" s="627"/>
      <c r="L556" s="237">
        <f t="shared" si="357"/>
        <v>545000</v>
      </c>
      <c r="M556" s="133">
        <v>545000</v>
      </c>
      <c r="O556" s="626"/>
      <c r="P556" s="627">
        <f t="shared" si="358"/>
        <v>545000</v>
      </c>
      <c r="Q556" s="627"/>
      <c r="R556" s="627"/>
      <c r="S556" s="237">
        <f t="shared" si="359"/>
        <v>545000</v>
      </c>
      <c r="T556" s="133">
        <v>545000</v>
      </c>
      <c r="V556" s="626"/>
      <c r="W556" s="627">
        <f t="shared" si="360"/>
        <v>545000</v>
      </c>
      <c r="X556" s="636"/>
      <c r="Y556" s="626"/>
      <c r="Z556" s="627"/>
      <c r="AA556" s="626">
        <f t="shared" si="361"/>
        <v>545000</v>
      </c>
      <c r="AB556" s="133"/>
      <c r="AD556" s="626"/>
      <c r="AE556" s="627">
        <f t="shared" si="362"/>
        <v>0</v>
      </c>
      <c r="AF556" s="636"/>
      <c r="AG556" s="857"/>
      <c r="AH556" s="627"/>
      <c r="AI556" s="626">
        <f t="shared" si="363"/>
        <v>0</v>
      </c>
      <c r="AJ556" s="423">
        <f t="shared" si="346"/>
        <v>547</v>
      </c>
    </row>
    <row r="557" spans="1:36">
      <c r="A557" s="423">
        <f t="shared" si="337"/>
        <v>548</v>
      </c>
      <c r="B557" s="145"/>
      <c r="C557" s="145"/>
      <c r="D557" s="637" t="s">
        <v>577</v>
      </c>
      <c r="E557" s="627"/>
      <c r="F557" s="132">
        <v>620000</v>
      </c>
      <c r="G557" s="129"/>
      <c r="H557" s="626"/>
      <c r="I557" s="627">
        <f t="shared" si="356"/>
        <v>620000</v>
      </c>
      <c r="J557" s="627"/>
      <c r="K557" s="627"/>
      <c r="L557" s="237">
        <f t="shared" si="357"/>
        <v>620000</v>
      </c>
      <c r="M557" s="133">
        <v>620000</v>
      </c>
      <c r="N557" s="28"/>
      <c r="O557" s="626"/>
      <c r="P557" s="627">
        <f t="shared" si="358"/>
        <v>620000</v>
      </c>
      <c r="Q557" s="627"/>
      <c r="R557" s="627"/>
      <c r="S557" s="237">
        <f t="shared" si="359"/>
        <v>620000</v>
      </c>
      <c r="T557" s="133">
        <v>620000</v>
      </c>
      <c r="U557" s="28"/>
      <c r="V557" s="626"/>
      <c r="W557" s="627">
        <f t="shared" si="360"/>
        <v>620000</v>
      </c>
      <c r="X557" s="636"/>
      <c r="Y557" s="626"/>
      <c r="Z557" s="627"/>
      <c r="AA557" s="626">
        <f t="shared" si="361"/>
        <v>620000</v>
      </c>
      <c r="AB557" s="133"/>
      <c r="AC557" s="28"/>
      <c r="AD557" s="626"/>
      <c r="AE557" s="627">
        <f t="shared" si="362"/>
        <v>0</v>
      </c>
      <c r="AF557" s="636"/>
      <c r="AG557" s="857"/>
      <c r="AH557" s="627"/>
      <c r="AI557" s="626">
        <f t="shared" si="363"/>
        <v>0</v>
      </c>
      <c r="AJ557" s="423">
        <f t="shared" si="346"/>
        <v>548</v>
      </c>
    </row>
    <row r="558" spans="1:36">
      <c r="A558" s="423">
        <f t="shared" si="337"/>
        <v>549</v>
      </c>
      <c r="B558" s="145"/>
      <c r="C558" s="145"/>
      <c r="D558" s="629"/>
      <c r="E558" s="627"/>
      <c r="F558" s="133"/>
      <c r="G558" s="28"/>
      <c r="H558" s="626"/>
      <c r="I558" s="627">
        <f t="shared" si="356"/>
        <v>0</v>
      </c>
      <c r="J558" s="627"/>
      <c r="K558" s="627"/>
      <c r="L558" s="237">
        <f t="shared" si="357"/>
        <v>0</v>
      </c>
      <c r="M558" s="133"/>
      <c r="N558" s="28"/>
      <c r="O558" s="626"/>
      <c r="P558" s="627">
        <f t="shared" si="358"/>
        <v>0</v>
      </c>
      <c r="Q558" s="627"/>
      <c r="R558" s="627"/>
      <c r="S558" s="237">
        <f t="shared" si="359"/>
        <v>0</v>
      </c>
      <c r="T558" s="133"/>
      <c r="U558" s="28"/>
      <c r="V558" s="626"/>
      <c r="W558" s="627">
        <f t="shared" si="360"/>
        <v>0</v>
      </c>
      <c r="X558" s="636"/>
      <c r="Y558" s="626"/>
      <c r="Z558" s="627"/>
      <c r="AA558" s="626">
        <f t="shared" si="361"/>
        <v>0</v>
      </c>
      <c r="AB558" s="133"/>
      <c r="AC558" s="28"/>
      <c r="AD558" s="626"/>
      <c r="AE558" s="627">
        <f t="shared" si="362"/>
        <v>0</v>
      </c>
      <c r="AF558" s="636"/>
      <c r="AG558" s="857"/>
      <c r="AH558" s="627"/>
      <c r="AI558" s="626">
        <f t="shared" si="363"/>
        <v>0</v>
      </c>
      <c r="AJ558" s="423">
        <f t="shared" si="346"/>
        <v>549</v>
      </c>
    </row>
    <row r="559" spans="1:36">
      <c r="A559" s="423">
        <f t="shared" si="337"/>
        <v>550</v>
      </c>
      <c r="B559" s="145"/>
      <c r="C559" s="145"/>
      <c r="D559" s="240" t="s">
        <v>62</v>
      </c>
      <c r="E559" s="627"/>
      <c r="F559" s="133"/>
      <c r="G559" s="28"/>
      <c r="H559" s="626"/>
      <c r="I559" s="627">
        <f t="shared" si="356"/>
        <v>0</v>
      </c>
      <c r="J559" s="627"/>
      <c r="K559" s="627"/>
      <c r="L559" s="237">
        <f t="shared" si="357"/>
        <v>0</v>
      </c>
      <c r="M559" s="133"/>
      <c r="N559" s="28"/>
      <c r="O559" s="626"/>
      <c r="P559" s="627">
        <f t="shared" si="358"/>
        <v>0</v>
      </c>
      <c r="Q559" s="627"/>
      <c r="R559" s="627"/>
      <c r="S559" s="237">
        <f t="shared" si="359"/>
        <v>0</v>
      </c>
      <c r="T559" s="133"/>
      <c r="U559" s="28"/>
      <c r="V559" s="626"/>
      <c r="W559" s="627">
        <f t="shared" si="360"/>
        <v>0</v>
      </c>
      <c r="X559" s="636"/>
      <c r="Y559" s="626"/>
      <c r="Z559" s="627"/>
      <c r="AA559" s="626">
        <f t="shared" si="361"/>
        <v>0</v>
      </c>
      <c r="AB559" s="133"/>
      <c r="AC559" s="28"/>
      <c r="AD559" s="626"/>
      <c r="AE559" s="627">
        <f t="shared" si="362"/>
        <v>0</v>
      </c>
      <c r="AF559" s="636"/>
      <c r="AG559" s="857"/>
      <c r="AH559" s="627"/>
      <c r="AI559" s="626">
        <f t="shared" si="363"/>
        <v>0</v>
      </c>
      <c r="AJ559" s="423">
        <f t="shared" si="346"/>
        <v>550</v>
      </c>
    </row>
    <row r="560" spans="1:36">
      <c r="A560" s="423">
        <f t="shared" si="337"/>
        <v>551</v>
      </c>
      <c r="B560" s="145"/>
      <c r="C560" s="145"/>
      <c r="D560" s="637"/>
      <c r="E560" s="627"/>
      <c r="F560" s="133"/>
      <c r="G560" s="28"/>
      <c r="H560" s="626"/>
      <c r="I560" s="627">
        <f t="shared" si="356"/>
        <v>0</v>
      </c>
      <c r="J560" s="627"/>
      <c r="K560" s="627"/>
      <c r="L560" s="237">
        <f t="shared" si="357"/>
        <v>0</v>
      </c>
      <c r="M560" s="133"/>
      <c r="N560" s="28"/>
      <c r="O560" s="626"/>
      <c r="P560" s="627">
        <f t="shared" si="358"/>
        <v>0</v>
      </c>
      <c r="Q560" s="627"/>
      <c r="R560" s="627"/>
      <c r="S560" s="237">
        <f t="shared" si="359"/>
        <v>0</v>
      </c>
      <c r="T560" s="133"/>
      <c r="U560" s="28"/>
      <c r="V560" s="626"/>
      <c r="W560" s="627">
        <f t="shared" si="360"/>
        <v>0</v>
      </c>
      <c r="X560" s="636"/>
      <c r="Y560" s="626"/>
      <c r="Z560" s="627"/>
      <c r="AA560" s="626">
        <f t="shared" si="361"/>
        <v>0</v>
      </c>
      <c r="AB560" s="133"/>
      <c r="AC560" s="28"/>
      <c r="AD560" s="626"/>
      <c r="AE560" s="627">
        <f t="shared" si="362"/>
        <v>0</v>
      </c>
      <c r="AF560" s="636"/>
      <c r="AG560" s="857"/>
      <c r="AH560" s="627"/>
      <c r="AI560" s="626">
        <f t="shared" si="363"/>
        <v>0</v>
      </c>
      <c r="AJ560" s="423">
        <f t="shared" si="346"/>
        <v>551</v>
      </c>
    </row>
    <row r="561" spans="1:36">
      <c r="A561" s="423">
        <f t="shared" si="337"/>
        <v>552</v>
      </c>
      <c r="B561" s="145"/>
      <c r="C561" s="145"/>
      <c r="D561" s="685"/>
      <c r="E561" s="627"/>
      <c r="F561" s="112"/>
      <c r="G561" s="39"/>
      <c r="H561" s="626"/>
      <c r="I561" s="627">
        <f t="shared" si="356"/>
        <v>0</v>
      </c>
      <c r="J561" s="627"/>
      <c r="K561" s="627"/>
      <c r="L561" s="237">
        <f t="shared" si="357"/>
        <v>0</v>
      </c>
      <c r="M561" s="112"/>
      <c r="N561" s="39"/>
      <c r="O561" s="626"/>
      <c r="P561" s="627">
        <f t="shared" si="358"/>
        <v>0</v>
      </c>
      <c r="Q561" s="627"/>
      <c r="R561" s="627"/>
      <c r="S561" s="237">
        <f t="shared" si="359"/>
        <v>0</v>
      </c>
      <c r="T561" s="112"/>
      <c r="U561" s="39"/>
      <c r="V561" s="626"/>
      <c r="W561" s="627">
        <f t="shared" si="360"/>
        <v>0</v>
      </c>
      <c r="X561" s="636"/>
      <c r="Y561" s="626"/>
      <c r="Z561" s="627"/>
      <c r="AA561" s="626">
        <f t="shared" si="361"/>
        <v>0</v>
      </c>
      <c r="AB561" s="112"/>
      <c r="AC561" s="39"/>
      <c r="AD561" s="626"/>
      <c r="AE561" s="627">
        <f t="shared" si="362"/>
        <v>0</v>
      </c>
      <c r="AF561" s="636"/>
      <c r="AG561" s="857"/>
      <c r="AH561" s="627"/>
      <c r="AI561" s="626">
        <f t="shared" si="363"/>
        <v>0</v>
      </c>
      <c r="AJ561" s="423">
        <f t="shared" si="346"/>
        <v>552</v>
      </c>
    </row>
    <row r="562" spans="1:36">
      <c r="A562" s="423">
        <f t="shared" si="337"/>
        <v>553</v>
      </c>
      <c r="B562" s="145"/>
      <c r="C562" s="145"/>
      <c r="D562" s="684" t="s">
        <v>63</v>
      </c>
      <c r="E562" s="627"/>
      <c r="F562" s="112"/>
      <c r="G562" s="39"/>
      <c r="H562" s="626"/>
      <c r="I562" s="627">
        <f t="shared" si="356"/>
        <v>0</v>
      </c>
      <c r="J562" s="627"/>
      <c r="K562" s="627"/>
      <c r="L562" s="237">
        <f t="shared" si="357"/>
        <v>0</v>
      </c>
      <c r="M562" s="112"/>
      <c r="N562" s="39"/>
      <c r="O562" s="626"/>
      <c r="P562" s="627">
        <f t="shared" si="358"/>
        <v>0</v>
      </c>
      <c r="Q562" s="627"/>
      <c r="R562" s="627"/>
      <c r="S562" s="237">
        <f t="shared" si="359"/>
        <v>0</v>
      </c>
      <c r="T562" s="112"/>
      <c r="U562" s="39"/>
      <c r="V562" s="626"/>
      <c r="W562" s="627">
        <f t="shared" si="360"/>
        <v>0</v>
      </c>
      <c r="X562" s="636"/>
      <c r="Y562" s="626"/>
      <c r="Z562" s="627"/>
      <c r="AA562" s="626">
        <f t="shared" si="361"/>
        <v>0</v>
      </c>
      <c r="AB562" s="112"/>
      <c r="AC562" s="39"/>
      <c r="AD562" s="626"/>
      <c r="AE562" s="627">
        <f t="shared" si="362"/>
        <v>0</v>
      </c>
      <c r="AF562" s="636"/>
      <c r="AG562" s="857"/>
      <c r="AH562" s="627"/>
      <c r="AI562" s="626">
        <f t="shared" si="363"/>
        <v>0</v>
      </c>
      <c r="AJ562" s="423">
        <f t="shared" si="346"/>
        <v>553</v>
      </c>
    </row>
    <row r="563" spans="1:36">
      <c r="A563" s="423">
        <f t="shared" si="337"/>
        <v>554</v>
      </c>
      <c r="B563" s="145"/>
      <c r="C563" s="145"/>
      <c r="D563" s="685"/>
      <c r="E563" s="627"/>
      <c r="F563" s="112"/>
      <c r="G563" s="39"/>
      <c r="H563" s="626"/>
      <c r="I563" s="627">
        <f t="shared" si="356"/>
        <v>0</v>
      </c>
      <c r="J563" s="627"/>
      <c r="K563" s="627"/>
      <c r="L563" s="237">
        <f t="shared" si="357"/>
        <v>0</v>
      </c>
      <c r="M563" s="112"/>
      <c r="N563" s="39"/>
      <c r="O563" s="626"/>
      <c r="P563" s="627">
        <f t="shared" si="358"/>
        <v>0</v>
      </c>
      <c r="Q563" s="627"/>
      <c r="R563" s="627"/>
      <c r="S563" s="237">
        <f t="shared" si="359"/>
        <v>0</v>
      </c>
      <c r="T563" s="112"/>
      <c r="U563" s="39"/>
      <c r="V563" s="626"/>
      <c r="W563" s="627">
        <f t="shared" si="360"/>
        <v>0</v>
      </c>
      <c r="X563" s="636"/>
      <c r="Y563" s="626"/>
      <c r="Z563" s="627"/>
      <c r="AA563" s="626">
        <f t="shared" si="361"/>
        <v>0</v>
      </c>
      <c r="AB563" s="112"/>
      <c r="AC563" s="39"/>
      <c r="AD563" s="626"/>
      <c r="AE563" s="627">
        <f t="shared" si="362"/>
        <v>0</v>
      </c>
      <c r="AF563" s="636"/>
      <c r="AG563" s="857"/>
      <c r="AH563" s="627"/>
      <c r="AI563" s="626">
        <f t="shared" si="363"/>
        <v>0</v>
      </c>
      <c r="AJ563" s="423">
        <f t="shared" si="346"/>
        <v>554</v>
      </c>
    </row>
    <row r="564" spans="1:36">
      <c r="A564" s="423">
        <f t="shared" si="337"/>
        <v>555</v>
      </c>
      <c r="B564" s="145"/>
      <c r="C564" s="145"/>
      <c r="D564" s="685"/>
      <c r="E564" s="627"/>
      <c r="F564" s="112"/>
      <c r="G564" s="39"/>
      <c r="H564" s="626"/>
      <c r="I564" s="627">
        <f t="shared" si="356"/>
        <v>0</v>
      </c>
      <c r="J564" s="627"/>
      <c r="K564" s="627"/>
      <c r="L564" s="237">
        <f t="shared" si="357"/>
        <v>0</v>
      </c>
      <c r="M564" s="112"/>
      <c r="N564" s="39"/>
      <c r="O564" s="626"/>
      <c r="P564" s="627">
        <f t="shared" si="358"/>
        <v>0</v>
      </c>
      <c r="Q564" s="627"/>
      <c r="R564" s="627"/>
      <c r="S564" s="237">
        <f t="shared" si="359"/>
        <v>0</v>
      </c>
      <c r="T564" s="112"/>
      <c r="U564" s="39"/>
      <c r="V564" s="626"/>
      <c r="W564" s="627">
        <f t="shared" si="360"/>
        <v>0</v>
      </c>
      <c r="X564" s="636"/>
      <c r="Y564" s="626"/>
      <c r="Z564" s="627"/>
      <c r="AA564" s="626">
        <f t="shared" si="361"/>
        <v>0</v>
      </c>
      <c r="AB564" s="112"/>
      <c r="AC564" s="39"/>
      <c r="AD564" s="626"/>
      <c r="AE564" s="627">
        <f t="shared" si="362"/>
        <v>0</v>
      </c>
      <c r="AF564" s="636"/>
      <c r="AG564" s="857"/>
      <c r="AH564" s="627"/>
      <c r="AI564" s="626">
        <f t="shared" si="363"/>
        <v>0</v>
      </c>
      <c r="AJ564" s="423">
        <f t="shared" si="346"/>
        <v>555</v>
      </c>
    </row>
    <row r="565" spans="1:36">
      <c r="A565" s="423">
        <f t="shared" si="337"/>
        <v>556</v>
      </c>
      <c r="B565" s="145"/>
      <c r="C565" s="145"/>
      <c r="D565" s="704" t="s">
        <v>40</v>
      </c>
      <c r="E565" s="627"/>
      <c r="F565" s="170">
        <f t="shared" ref="F565:X565" si="364">SUBTOTAL(9,F555:F564)</f>
        <v>1165000</v>
      </c>
      <c r="G565" s="40">
        <f t="shared" si="364"/>
        <v>0</v>
      </c>
      <c r="H565" s="171">
        <f t="shared" si="364"/>
        <v>0</v>
      </c>
      <c r="I565" s="676">
        <f t="shared" si="364"/>
        <v>1165000</v>
      </c>
      <c r="J565" s="676">
        <f t="shared" si="364"/>
        <v>0</v>
      </c>
      <c r="K565" s="676">
        <f t="shared" si="364"/>
        <v>0</v>
      </c>
      <c r="L565" s="678">
        <f t="shared" si="364"/>
        <v>1165000</v>
      </c>
      <c r="M565" s="170">
        <f t="shared" si="364"/>
        <v>1165000</v>
      </c>
      <c r="N565" s="40">
        <f t="shared" si="364"/>
        <v>0</v>
      </c>
      <c r="O565" s="171">
        <f t="shared" si="364"/>
        <v>0</v>
      </c>
      <c r="P565" s="676">
        <f t="shared" si="364"/>
        <v>1165000</v>
      </c>
      <c r="Q565" s="676">
        <f t="shared" si="364"/>
        <v>0</v>
      </c>
      <c r="R565" s="676">
        <f t="shared" si="364"/>
        <v>0</v>
      </c>
      <c r="S565" s="678">
        <f t="shared" si="364"/>
        <v>1165000</v>
      </c>
      <c r="T565" s="170">
        <f t="shared" si="364"/>
        <v>1165000</v>
      </c>
      <c r="U565" s="40">
        <f t="shared" si="364"/>
        <v>0</v>
      </c>
      <c r="V565" s="171">
        <f t="shared" si="364"/>
        <v>0</v>
      </c>
      <c r="W565" s="676">
        <f t="shared" si="364"/>
        <v>1165000</v>
      </c>
      <c r="X565" s="677">
        <f t="shared" si="364"/>
        <v>0</v>
      </c>
      <c r="Y565" s="675"/>
      <c r="Z565" s="676">
        <f t="shared" ref="Z565:AF565" si="365">SUBTOTAL(9,Z555:Z564)</f>
        <v>0</v>
      </c>
      <c r="AA565" s="675">
        <f t="shared" si="365"/>
        <v>1165000</v>
      </c>
      <c r="AB565" s="170">
        <f t="shared" si="365"/>
        <v>0</v>
      </c>
      <c r="AC565" s="40">
        <f t="shared" si="365"/>
        <v>0</v>
      </c>
      <c r="AD565" s="171">
        <f t="shared" si="365"/>
        <v>0</v>
      </c>
      <c r="AE565" s="676">
        <f t="shared" si="365"/>
        <v>0</v>
      </c>
      <c r="AF565" s="677">
        <f t="shared" si="365"/>
        <v>0</v>
      </c>
      <c r="AG565" s="678"/>
      <c r="AH565" s="676">
        <f>SUBTOTAL(9,AH555:AH564)</f>
        <v>0</v>
      </c>
      <c r="AI565" s="675">
        <f>SUBTOTAL(9,AI555:AI564)</f>
        <v>0</v>
      </c>
      <c r="AJ565" s="423">
        <f t="shared" si="346"/>
        <v>556</v>
      </c>
    </row>
    <row r="566" spans="1:36" ht="15.6" thickBot="1">
      <c r="A566" s="423">
        <f t="shared" si="337"/>
        <v>557</v>
      </c>
      <c r="B566" s="674"/>
      <c r="C566" s="674"/>
      <c r="D566" s="716" t="s">
        <v>157</v>
      </c>
      <c r="E566" s="623"/>
      <c r="F566" s="672">
        <f>SUBTOTAL(9,F553:F565,$E554:$E554)</f>
        <v>12317584</v>
      </c>
      <c r="G566" s="673"/>
      <c r="H566" s="668"/>
      <c r="I566" s="470">
        <f>SUBTOTAL(9,I553:I565)</f>
        <v>12317584</v>
      </c>
      <c r="J566" s="470">
        <f>SUBTOTAL(9,J553:J565)</f>
        <v>844700</v>
      </c>
      <c r="K566" s="470">
        <f>SUBTOTAL(9,K553:K565)</f>
        <v>2808927</v>
      </c>
      <c r="L566" s="715">
        <f>SUBTOTAL(9,L553:L565)</f>
        <v>15971211</v>
      </c>
      <c r="M566" s="672">
        <f>SUBTOTAL(9,M553:M565,$E554:$E554)</f>
        <v>12317584</v>
      </c>
      <c r="N566" s="673"/>
      <c r="O566" s="668"/>
      <c r="P566" s="470">
        <f>SUBTOTAL(9,P553:P565)</f>
        <v>12317584</v>
      </c>
      <c r="Q566" s="470">
        <f>SUBTOTAL(9,Q553:Q565)</f>
        <v>844700</v>
      </c>
      <c r="R566" s="470">
        <f>SUBTOTAL(9,R553:R565)</f>
        <v>2808927</v>
      </c>
      <c r="S566" s="715">
        <f>SUBTOTAL(9,S553:S565)</f>
        <v>15971211</v>
      </c>
      <c r="T566" s="672">
        <f>SUBTOTAL(9,T553:T565,$E554:$E554)</f>
        <v>12317584</v>
      </c>
      <c r="U566" s="673"/>
      <c r="V566" s="668"/>
      <c r="W566" s="470">
        <f>SUBTOTAL(9,W553:W565)</f>
        <v>12317584</v>
      </c>
      <c r="X566" s="510">
        <f>SUBTOTAL(9,X553:X565)</f>
        <v>844700</v>
      </c>
      <c r="Y566" s="714"/>
      <c r="Z566" s="470">
        <f>SUBTOTAL(9,Z553:Z565)</f>
        <v>2808927</v>
      </c>
      <c r="AA566" s="714">
        <f>SUBTOTAL(9,AA553:AA565)</f>
        <v>15971211</v>
      </c>
      <c r="AB566" s="672">
        <f>SUBTOTAL(9,AB553:AB565,$E554:$E554)</f>
        <v>11152584</v>
      </c>
      <c r="AC566" s="673"/>
      <c r="AD566" s="668"/>
      <c r="AE566" s="470">
        <f>SUBTOTAL(9,AE553:AE565)</f>
        <v>11152584</v>
      </c>
      <c r="AF566" s="510">
        <f>SUBTOTAL(9,AF553:AF565)</f>
        <v>844700</v>
      </c>
      <c r="AG566" s="868"/>
      <c r="AH566" s="470">
        <f>SUBTOTAL(9,AH553:AH565)</f>
        <v>2808927</v>
      </c>
      <c r="AI566" s="714">
        <f>SUBTOTAL(9,AI553:AI565)</f>
        <v>14806211</v>
      </c>
      <c r="AJ566" s="423">
        <f t="shared" si="346"/>
        <v>557</v>
      </c>
    </row>
    <row r="567" spans="1:36" ht="15.6" thickTop="1">
      <c r="A567" s="423">
        <f t="shared" si="337"/>
        <v>558</v>
      </c>
      <c r="B567" s="145"/>
      <c r="C567" s="145"/>
      <c r="E567" s="679"/>
      <c r="F567" s="110"/>
      <c r="G567" s="57"/>
      <c r="H567" s="680"/>
      <c r="I567" s="627">
        <f>SUM(F567:H567)</f>
        <v>0</v>
      </c>
      <c r="J567" s="679"/>
      <c r="K567" s="679"/>
      <c r="L567" s="713"/>
      <c r="M567" s="110"/>
      <c r="N567" s="57"/>
      <c r="O567" s="680"/>
      <c r="P567" s="627">
        <f>SUM(M567:O567)</f>
        <v>0</v>
      </c>
      <c r="Q567" s="679"/>
      <c r="R567" s="679"/>
      <c r="S567" s="713"/>
      <c r="T567" s="110"/>
      <c r="U567" s="57"/>
      <c r="V567" s="680"/>
      <c r="W567" s="627">
        <f>SUM(T567:V567)</f>
        <v>0</v>
      </c>
      <c r="X567" s="681"/>
      <c r="Y567" s="680"/>
      <c r="Z567" s="679"/>
      <c r="AA567" s="680"/>
      <c r="AB567" s="110"/>
      <c r="AC567" s="57"/>
      <c r="AD567" s="680"/>
      <c r="AE567" s="627">
        <f>SUM(AB567:AD567)</f>
        <v>0</v>
      </c>
      <c r="AF567" s="681"/>
      <c r="AG567" s="872"/>
      <c r="AH567" s="679"/>
      <c r="AI567" s="680"/>
      <c r="AJ567" s="423">
        <f t="shared" si="346"/>
        <v>558</v>
      </c>
    </row>
    <row r="568" spans="1:36">
      <c r="A568" s="423">
        <f t="shared" si="337"/>
        <v>559</v>
      </c>
      <c r="B568" s="145"/>
      <c r="C568" s="145"/>
      <c r="D568" s="141" t="s">
        <v>40</v>
      </c>
      <c r="E568" s="679"/>
      <c r="F568" s="488">
        <f>SUBTOTAL(9,F301:F567)</f>
        <v>4165000</v>
      </c>
      <c r="G568" s="55">
        <f>SUBTOTAL(9,G301:G567)</f>
        <v>15000000</v>
      </c>
      <c r="H568" s="285">
        <f>SUBTOTAL(9,H301:H567)</f>
        <v>0</v>
      </c>
      <c r="I568" s="676">
        <f>SUBTOTAL(9,I313,I330,I344,I358,I374,I388,I402,I418,I432,I447,I461,I475,I489,I504,I518,I532,I551,I565)</f>
        <v>0</v>
      </c>
      <c r="J568" s="676"/>
      <c r="K568" s="676"/>
      <c r="L568" s="678"/>
      <c r="M568" s="488">
        <f>SUBTOTAL(9,M301:M567)</f>
        <v>56962162</v>
      </c>
      <c r="N568" s="55">
        <f>SUBTOTAL(9,N301:N567)</f>
        <v>12500000</v>
      </c>
      <c r="O568" s="285">
        <f>SUBTOTAL(9,O301:O567)</f>
        <v>145000000</v>
      </c>
      <c r="P568" s="676">
        <f>SUBTOTAL(9,P313,P330,P344,P358,P374,P388,P402,P418,P432,P447,P461,P475,P489,P504,P518,P532,P551,P565)</f>
        <v>0</v>
      </c>
      <c r="Q568" s="676"/>
      <c r="R568" s="676"/>
      <c r="S568" s="678"/>
      <c r="T568" s="488">
        <f>SUBTOTAL(9,T301:T567)</f>
        <v>56962162</v>
      </c>
      <c r="U568" s="55">
        <f>SUBTOTAL(9,U301:U567)</f>
        <v>4500000</v>
      </c>
      <c r="V568" s="285">
        <f>SUBTOTAL(9,V301:V567)</f>
        <v>145000000</v>
      </c>
      <c r="W568" s="676">
        <f>SUBTOTAL(9,W313,W330,W344,W358,W374,W388,W402,W418,W432,W447,W461,W475,W489,W504,W518,W532,W551,W565)</f>
        <v>0</v>
      </c>
      <c r="X568" s="677"/>
      <c r="Y568" s="675"/>
      <c r="Z568" s="676"/>
      <c r="AA568" s="675"/>
      <c r="AB568" s="488">
        <f>SUBTOTAL(9,AB301:AB567)</f>
        <v>0</v>
      </c>
      <c r="AC568" s="55">
        <f>SUBTOTAL(9,AC301:AC567)</f>
        <v>25000000</v>
      </c>
      <c r="AD568" s="285">
        <f>SUBTOTAL(9,AD301:AD567)</f>
        <v>0</v>
      </c>
      <c r="AE568" s="676">
        <f>SUBTOTAL(9,AE313,AE330,AE344,AE358,AE374,AE388,AE402,AE418,AE432,AE447,AE461,AE475,AE489,AE504,AE518,AE532,AE551,AE565)</f>
        <v>0</v>
      </c>
      <c r="AF568" s="677"/>
      <c r="AG568" s="678"/>
      <c r="AH568" s="676"/>
      <c r="AI568" s="675"/>
      <c r="AJ568" s="423">
        <f t="shared" si="346"/>
        <v>559</v>
      </c>
    </row>
    <row r="569" spans="1:36" ht="15.6" thickBot="1">
      <c r="A569" s="423">
        <f t="shared" si="337"/>
        <v>560</v>
      </c>
      <c r="B569" s="674"/>
      <c r="C569" s="674"/>
      <c r="D569" s="620" t="s">
        <v>158</v>
      </c>
      <c r="E569" s="669">
        <f>SUBTOTAL(9,E301:E567)</f>
        <v>516900731</v>
      </c>
      <c r="F569" s="672">
        <f>SUBTOTAL(9,F300:F568,$E300:$E568)</f>
        <v>521065731</v>
      </c>
      <c r="G569" s="671"/>
      <c r="H569" s="668"/>
      <c r="I569" s="687">
        <f>SUBTOTAL(9,I301:I567)</f>
        <v>536065731</v>
      </c>
      <c r="J569" s="687">
        <f>SUBTOTAL(9,J301:J567)</f>
        <v>684173909</v>
      </c>
      <c r="K569" s="687">
        <f>SUBTOTAL(9,K301:K567)</f>
        <v>3391059642</v>
      </c>
      <c r="L569" s="671">
        <f>SUBTOTAL(9,L301:L567)</f>
        <v>4611299282</v>
      </c>
      <c r="M569" s="672">
        <f>SUBTOTAL(9,M300:M568,$E300:$E568)</f>
        <v>573862893</v>
      </c>
      <c r="N569" s="671"/>
      <c r="O569" s="668"/>
      <c r="P569" s="687">
        <f>SUBTOTAL(9,P301:P567)</f>
        <v>731362893</v>
      </c>
      <c r="Q569" s="687">
        <f>SUBTOTAL(9,Q301:Q567)</f>
        <v>702104494</v>
      </c>
      <c r="R569" s="687">
        <f>SUBTOTAL(9,R301:R567)</f>
        <v>3473243825</v>
      </c>
      <c r="S569" s="671">
        <f>SUBTOTAL(9,S301:S567)</f>
        <v>4906711212</v>
      </c>
      <c r="T569" s="672">
        <f>SUBTOTAL(9,T300:T568,$E300:$E568)</f>
        <v>573862893</v>
      </c>
      <c r="U569" s="671"/>
      <c r="V569" s="668"/>
      <c r="W569" s="687">
        <f>SUBTOTAL(9,W301:W567)</f>
        <v>723362893</v>
      </c>
      <c r="X569" s="546">
        <f>SUBTOTAL(9,X301:X567)</f>
        <v>702104494</v>
      </c>
      <c r="Y569" s="686"/>
      <c r="Z569" s="687">
        <f>SUBTOTAL(9,Z301:Z567)</f>
        <v>3473243825</v>
      </c>
      <c r="AA569" s="686">
        <f>SUBTOTAL(9,AA301:AA567)</f>
        <v>4898711212</v>
      </c>
      <c r="AB569" s="672">
        <f>SUBTOTAL(9,AB300:AB568,$E300:$E568)</f>
        <v>516900731</v>
      </c>
      <c r="AC569" s="671"/>
      <c r="AD569" s="668"/>
      <c r="AE569" s="687">
        <f>SUBTOTAL(9,AE301:AE567)</f>
        <v>541900731</v>
      </c>
      <c r="AF569" s="546">
        <f>SUBTOTAL(9,AF301:AF567)</f>
        <v>719757630</v>
      </c>
      <c r="AG569" s="871"/>
      <c r="AH569" s="687">
        <f>SUBTOTAL(9,AH301:AH567)</f>
        <v>3351140402</v>
      </c>
      <c r="AI569" s="686">
        <f>SUBTOTAL(9,AI301:AI567)</f>
        <v>4632798763</v>
      </c>
      <c r="AJ569" s="423">
        <f t="shared" si="346"/>
        <v>560</v>
      </c>
    </row>
    <row r="570" spans="1:36" ht="15.6" thickTop="1">
      <c r="A570" s="423">
        <f t="shared" si="337"/>
        <v>561</v>
      </c>
      <c r="B570" s="145"/>
      <c r="C570" s="145"/>
      <c r="D570" s="654"/>
      <c r="E570" s="655"/>
      <c r="F570" s="425"/>
      <c r="G570" s="26"/>
      <c r="H570" s="682"/>
      <c r="I570" s="627">
        <f t="shared" ref="I570:I575" si="366">SUM($E570,F570:H570)</f>
        <v>0</v>
      </c>
      <c r="J570" s="655"/>
      <c r="K570" s="655"/>
      <c r="L570" s="654">
        <f t="shared" ref="L570:L575" si="367">SUM(I570:K570)</f>
        <v>0</v>
      </c>
      <c r="M570" s="425"/>
      <c r="N570" s="26"/>
      <c r="O570" s="682"/>
      <c r="P570" s="627">
        <f t="shared" ref="P570:P588" si="368">SUM($E570,M570:O570)</f>
        <v>0</v>
      </c>
      <c r="Q570" s="655"/>
      <c r="R570" s="655"/>
      <c r="S570" s="654">
        <f t="shared" ref="S570:S588" si="369">SUM(P570:R570)</f>
        <v>0</v>
      </c>
      <c r="T570" s="425"/>
      <c r="U570" s="26"/>
      <c r="V570" s="682"/>
      <c r="W570" s="627">
        <f t="shared" ref="W570:W593" si="370">SUM($E570,T570:V570)</f>
        <v>0</v>
      </c>
      <c r="X570" s="683"/>
      <c r="Y570" s="682"/>
      <c r="Z570" s="655"/>
      <c r="AA570" s="682">
        <f t="shared" ref="AA570:AA593" si="371">SUM(W570:Z570)</f>
        <v>0</v>
      </c>
      <c r="AB570" s="425"/>
      <c r="AC570" s="26"/>
      <c r="AD570" s="682"/>
      <c r="AE570" s="627">
        <f t="shared" ref="AE570:AE593" si="372">SUM($E570,AB570:AD570)</f>
        <v>0</v>
      </c>
      <c r="AF570" s="683"/>
      <c r="AG570" s="862"/>
      <c r="AH570" s="655"/>
      <c r="AI570" s="682">
        <f t="shared" ref="AI570:AI593" si="373">SUM(AE570:AH570)</f>
        <v>0</v>
      </c>
      <c r="AJ570" s="423">
        <f t="shared" si="346"/>
        <v>561</v>
      </c>
    </row>
    <row r="571" spans="1:36">
      <c r="A571" s="423">
        <f t="shared" si="337"/>
        <v>562</v>
      </c>
      <c r="B571" s="145" t="s">
        <v>159</v>
      </c>
      <c r="C571" s="145">
        <v>25</v>
      </c>
      <c r="D571" s="237" t="s">
        <v>160</v>
      </c>
      <c r="E571" s="627">
        <v>166552440</v>
      </c>
      <c r="F571" s="133"/>
      <c r="G571" s="28"/>
      <c r="H571" s="626"/>
      <c r="I571" s="627">
        <f t="shared" si="366"/>
        <v>166552440</v>
      </c>
      <c r="J571" s="627">
        <v>52614581</v>
      </c>
      <c r="K571" s="627">
        <v>502130285</v>
      </c>
      <c r="L571" s="237">
        <f t="shared" si="367"/>
        <v>721297306</v>
      </c>
      <c r="M571" s="133"/>
      <c r="O571" s="626"/>
      <c r="P571" s="627">
        <f t="shared" si="368"/>
        <v>166552440</v>
      </c>
      <c r="Q571" s="627">
        <v>52614581</v>
      </c>
      <c r="R571" s="627">
        <v>502130285</v>
      </c>
      <c r="S571" s="237">
        <f t="shared" si="369"/>
        <v>721297306</v>
      </c>
      <c r="T571" s="133"/>
      <c r="V571" s="626"/>
      <c r="W571" s="627">
        <f t="shared" si="370"/>
        <v>166552440</v>
      </c>
      <c r="X571" s="636">
        <v>52614581</v>
      </c>
      <c r="Y571" s="626"/>
      <c r="Z571" s="627">
        <v>502130285</v>
      </c>
      <c r="AA571" s="626">
        <f t="shared" si="371"/>
        <v>721297306</v>
      </c>
      <c r="AB571" s="133"/>
      <c r="AD571" s="626"/>
      <c r="AE571" s="627">
        <f t="shared" si="372"/>
        <v>166552440</v>
      </c>
      <c r="AF571" s="636">
        <v>52614581</v>
      </c>
      <c r="AG571" s="857"/>
      <c r="AH571" s="627">
        <v>502130285</v>
      </c>
      <c r="AI571" s="626">
        <f t="shared" si="373"/>
        <v>721297306</v>
      </c>
      <c r="AJ571" s="423">
        <f t="shared" si="346"/>
        <v>562</v>
      </c>
    </row>
    <row r="572" spans="1:36">
      <c r="A572" s="423">
        <f t="shared" si="337"/>
        <v>563</v>
      </c>
      <c r="B572" s="145"/>
      <c r="C572" s="145"/>
      <c r="D572" s="240" t="s">
        <v>434</v>
      </c>
      <c r="E572" s="627"/>
      <c r="F572" s="133"/>
      <c r="G572" s="28"/>
      <c r="H572" s="626"/>
      <c r="I572" s="627">
        <f t="shared" si="366"/>
        <v>0</v>
      </c>
      <c r="J572" s="627"/>
      <c r="K572" s="627"/>
      <c r="L572" s="237">
        <f t="shared" si="367"/>
        <v>0</v>
      </c>
      <c r="M572" s="133"/>
      <c r="O572" s="626"/>
      <c r="P572" s="627">
        <f t="shared" si="368"/>
        <v>0</v>
      </c>
      <c r="Q572" s="627"/>
      <c r="R572" s="627"/>
      <c r="S572" s="237">
        <f t="shared" si="369"/>
        <v>0</v>
      </c>
      <c r="T572" s="133"/>
      <c r="V572" s="626"/>
      <c r="W572" s="627">
        <f t="shared" si="370"/>
        <v>0</v>
      </c>
      <c r="X572" s="636"/>
      <c r="Y572" s="626"/>
      <c r="Z572" s="627"/>
      <c r="AA572" s="626">
        <f t="shared" si="371"/>
        <v>0</v>
      </c>
      <c r="AB572" s="133"/>
      <c r="AD572" s="626"/>
      <c r="AE572" s="627">
        <f t="shared" si="372"/>
        <v>0</v>
      </c>
      <c r="AF572" s="636"/>
      <c r="AG572" s="857"/>
      <c r="AH572" s="627"/>
      <c r="AI572" s="626">
        <f t="shared" si="373"/>
        <v>0</v>
      </c>
      <c r="AJ572" s="423">
        <f t="shared" si="346"/>
        <v>563</v>
      </c>
    </row>
    <row r="573" spans="1:36">
      <c r="A573" s="423">
        <f t="shared" si="337"/>
        <v>564</v>
      </c>
      <c r="B573" s="145"/>
      <c r="C573" s="145"/>
      <c r="D573" s="637" t="s">
        <v>578</v>
      </c>
      <c r="E573" s="627"/>
      <c r="F573" s="132">
        <v>28000000</v>
      </c>
      <c r="G573" s="129"/>
      <c r="H573" s="185"/>
      <c r="I573" s="627">
        <f t="shared" si="366"/>
        <v>28000000</v>
      </c>
      <c r="J573" s="627"/>
      <c r="K573" s="627"/>
      <c r="L573" s="237">
        <f t="shared" si="367"/>
        <v>28000000</v>
      </c>
      <c r="M573" s="133">
        <v>10000000</v>
      </c>
      <c r="O573" s="626"/>
      <c r="P573" s="627">
        <f t="shared" si="368"/>
        <v>10000000</v>
      </c>
      <c r="Q573" s="627"/>
      <c r="R573" s="627"/>
      <c r="S573" s="237">
        <f t="shared" si="369"/>
        <v>10000000</v>
      </c>
      <c r="T573" s="133">
        <v>10000000</v>
      </c>
      <c r="V573" s="626"/>
      <c r="W573" s="627">
        <f t="shared" si="370"/>
        <v>10000000</v>
      </c>
      <c r="X573" s="636"/>
      <c r="Y573" s="626"/>
      <c r="Z573" s="627"/>
      <c r="AA573" s="626">
        <f t="shared" si="371"/>
        <v>10000000</v>
      </c>
      <c r="AB573" s="133"/>
      <c r="AD573" s="626"/>
      <c r="AE573" s="627">
        <f t="shared" si="372"/>
        <v>0</v>
      </c>
      <c r="AF573" s="636"/>
      <c r="AG573" s="857"/>
      <c r="AH573" s="627"/>
      <c r="AI573" s="626">
        <f t="shared" si="373"/>
        <v>0</v>
      </c>
      <c r="AJ573" s="423">
        <f t="shared" si="346"/>
        <v>564</v>
      </c>
    </row>
    <row r="574" spans="1:36">
      <c r="A574" s="423">
        <f t="shared" si="337"/>
        <v>565</v>
      </c>
      <c r="B574" s="145"/>
      <c r="C574" s="145"/>
      <c r="D574" s="637" t="s">
        <v>579</v>
      </c>
      <c r="E574" s="627"/>
      <c r="F574" s="132"/>
      <c r="G574" s="129">
        <v>10250000</v>
      </c>
      <c r="H574" s="185"/>
      <c r="I574" s="627">
        <f t="shared" si="366"/>
        <v>10250000</v>
      </c>
      <c r="J574" s="627"/>
      <c r="K574" s="627"/>
      <c r="L574" s="237">
        <f t="shared" si="367"/>
        <v>10250000</v>
      </c>
      <c r="M574" s="133"/>
      <c r="N574" s="28">
        <v>8000000</v>
      </c>
      <c r="O574" s="626">
        <v>2250000</v>
      </c>
      <c r="P574" s="627">
        <f t="shared" si="368"/>
        <v>10250000</v>
      </c>
      <c r="Q574" s="627"/>
      <c r="R574" s="627"/>
      <c r="S574" s="237">
        <f t="shared" si="369"/>
        <v>10250000</v>
      </c>
      <c r="T574" s="133"/>
      <c r="U574" s="28">
        <v>8000000</v>
      </c>
      <c r="V574" s="626">
        <v>2250000</v>
      </c>
      <c r="W574" s="627">
        <f t="shared" si="370"/>
        <v>10250000</v>
      </c>
      <c r="X574" s="636"/>
      <c r="Y574" s="626"/>
      <c r="Z574" s="627"/>
      <c r="AA574" s="626">
        <f t="shared" si="371"/>
        <v>10250000</v>
      </c>
      <c r="AB574" s="133"/>
      <c r="AC574" s="28"/>
      <c r="AD574" s="626"/>
      <c r="AE574" s="627">
        <f t="shared" si="372"/>
        <v>0</v>
      </c>
      <c r="AF574" s="636"/>
      <c r="AG574" s="857"/>
      <c r="AH574" s="627"/>
      <c r="AI574" s="626">
        <f t="shared" si="373"/>
        <v>0</v>
      </c>
      <c r="AJ574" s="423">
        <f t="shared" si="346"/>
        <v>565</v>
      </c>
    </row>
    <row r="575" spans="1:36">
      <c r="A575" s="423">
        <f t="shared" si="337"/>
        <v>566</v>
      </c>
      <c r="B575" s="145"/>
      <c r="C575" s="145"/>
      <c r="D575" s="637" t="s">
        <v>560</v>
      </c>
      <c r="E575" s="627"/>
      <c r="F575" s="133"/>
      <c r="G575" s="28"/>
      <c r="H575" s="192"/>
      <c r="I575" s="627">
        <f t="shared" si="366"/>
        <v>0</v>
      </c>
      <c r="J575" s="627"/>
      <c r="K575" s="627"/>
      <c r="L575" s="237">
        <f t="shared" si="367"/>
        <v>0</v>
      </c>
      <c r="M575" s="133"/>
      <c r="O575" s="119">
        <v>15235305</v>
      </c>
      <c r="P575" s="627">
        <f t="shared" si="368"/>
        <v>15235305</v>
      </c>
      <c r="Q575" s="627"/>
      <c r="R575" s="627"/>
      <c r="S575" s="237">
        <f t="shared" si="369"/>
        <v>15235305</v>
      </c>
      <c r="T575" s="133"/>
      <c r="V575" s="119">
        <v>15135305</v>
      </c>
      <c r="W575" s="627">
        <f t="shared" si="370"/>
        <v>15135305</v>
      </c>
      <c r="X575" s="636"/>
      <c r="Y575" s="626"/>
      <c r="Z575" s="627"/>
      <c r="AA575" s="626">
        <f t="shared" si="371"/>
        <v>15135305</v>
      </c>
      <c r="AB575" s="133"/>
      <c r="AD575" s="119"/>
      <c r="AE575" s="627">
        <f t="shared" si="372"/>
        <v>0</v>
      </c>
      <c r="AF575" s="636"/>
      <c r="AG575" s="857"/>
      <c r="AH575" s="627"/>
      <c r="AI575" s="626">
        <f t="shared" si="373"/>
        <v>0</v>
      </c>
      <c r="AJ575" s="423">
        <f t="shared" si="346"/>
        <v>566</v>
      </c>
    </row>
    <row r="576" spans="1:36">
      <c r="A576" s="423">
        <f t="shared" si="337"/>
        <v>567</v>
      </c>
      <c r="B576" s="145"/>
      <c r="C576" s="145"/>
      <c r="D576" s="637" t="s">
        <v>580</v>
      </c>
      <c r="E576" s="627"/>
      <c r="F576" s="133"/>
      <c r="G576" s="28"/>
      <c r="H576" s="192"/>
      <c r="I576" s="627"/>
      <c r="J576" s="627"/>
      <c r="K576" s="627"/>
      <c r="M576" s="133">
        <v>1500000</v>
      </c>
      <c r="O576" s="119"/>
      <c r="P576" s="627">
        <f t="shared" si="368"/>
        <v>1500000</v>
      </c>
      <c r="Q576" s="627"/>
      <c r="R576" s="627"/>
      <c r="S576" s="237">
        <f t="shared" si="369"/>
        <v>1500000</v>
      </c>
      <c r="T576" s="133">
        <v>1500000</v>
      </c>
      <c r="V576" s="119"/>
      <c r="W576" s="627">
        <f t="shared" si="370"/>
        <v>1500000</v>
      </c>
      <c r="X576" s="636"/>
      <c r="Y576" s="626"/>
      <c r="Z576" s="627"/>
      <c r="AA576" s="626">
        <f t="shared" si="371"/>
        <v>1500000</v>
      </c>
      <c r="AB576" s="133"/>
      <c r="AD576" s="119"/>
      <c r="AE576" s="627">
        <f t="shared" si="372"/>
        <v>0</v>
      </c>
      <c r="AF576" s="636"/>
      <c r="AG576" s="857"/>
      <c r="AH576" s="627"/>
      <c r="AI576" s="626">
        <f t="shared" si="373"/>
        <v>0</v>
      </c>
      <c r="AJ576" s="423">
        <f t="shared" si="346"/>
        <v>567</v>
      </c>
    </row>
    <row r="577" spans="1:36">
      <c r="A577" s="423">
        <f t="shared" si="337"/>
        <v>568</v>
      </c>
      <c r="B577" s="145"/>
      <c r="C577" s="145"/>
      <c r="D577" s="637" t="s">
        <v>581</v>
      </c>
      <c r="E577" s="627"/>
      <c r="F577" s="133"/>
      <c r="G577" s="28"/>
      <c r="H577" s="192"/>
      <c r="I577" s="627"/>
      <c r="J577" s="627"/>
      <c r="K577" s="627"/>
      <c r="M577" s="133"/>
      <c r="N577" s="6">
        <v>6200000</v>
      </c>
      <c r="O577" s="119"/>
      <c r="P577" s="627">
        <f t="shared" si="368"/>
        <v>6200000</v>
      </c>
      <c r="Q577" s="627"/>
      <c r="R577" s="627"/>
      <c r="S577" s="237">
        <f t="shared" si="369"/>
        <v>6200000</v>
      </c>
      <c r="T577" s="133"/>
      <c r="U577" s="6">
        <v>6200000</v>
      </c>
      <c r="V577" s="119"/>
      <c r="W577" s="627">
        <f t="shared" si="370"/>
        <v>6200000</v>
      </c>
      <c r="X577" s="636"/>
      <c r="Y577" s="626"/>
      <c r="Z577" s="627"/>
      <c r="AA577" s="626">
        <f t="shared" si="371"/>
        <v>6200000</v>
      </c>
      <c r="AB577" s="133"/>
      <c r="AD577" s="119"/>
      <c r="AE577" s="627">
        <f t="shared" si="372"/>
        <v>0</v>
      </c>
      <c r="AF577" s="636"/>
      <c r="AG577" s="857"/>
      <c r="AH577" s="627"/>
      <c r="AI577" s="626">
        <f t="shared" si="373"/>
        <v>0</v>
      </c>
      <c r="AJ577" s="423">
        <f t="shared" si="346"/>
        <v>568</v>
      </c>
    </row>
    <row r="578" spans="1:36">
      <c r="A578" s="423">
        <f t="shared" si="337"/>
        <v>569</v>
      </c>
      <c r="B578" s="145"/>
      <c r="C578" s="145"/>
      <c r="D578" s="637" t="s">
        <v>582</v>
      </c>
      <c r="E578" s="627"/>
      <c r="F578" s="133"/>
      <c r="G578" s="28"/>
      <c r="H578" s="192"/>
      <c r="I578" s="627"/>
      <c r="J578" s="627"/>
      <c r="K578" s="627"/>
      <c r="M578" s="133"/>
      <c r="N578" s="6">
        <v>5860049</v>
      </c>
      <c r="O578" s="119"/>
      <c r="P578" s="627">
        <f t="shared" si="368"/>
        <v>5860049</v>
      </c>
      <c r="Q578" s="627"/>
      <c r="R578" s="627"/>
      <c r="S578" s="237">
        <f t="shared" si="369"/>
        <v>5860049</v>
      </c>
      <c r="T578" s="133"/>
      <c r="U578" s="6">
        <v>5860049</v>
      </c>
      <c r="V578" s="119"/>
      <c r="W578" s="627">
        <f t="shared" si="370"/>
        <v>5860049</v>
      </c>
      <c r="X578" s="636"/>
      <c r="Y578" s="626"/>
      <c r="Z578" s="627"/>
      <c r="AA578" s="626">
        <f t="shared" si="371"/>
        <v>5860049</v>
      </c>
      <c r="AB578" s="133"/>
      <c r="AD578" s="119"/>
      <c r="AE578" s="627">
        <f t="shared" si="372"/>
        <v>0</v>
      </c>
      <c r="AF578" s="636"/>
      <c r="AG578" s="857"/>
      <c r="AH578" s="627"/>
      <c r="AI578" s="626">
        <f t="shared" si="373"/>
        <v>0</v>
      </c>
      <c r="AJ578" s="423">
        <f t="shared" si="346"/>
        <v>569</v>
      </c>
    </row>
    <row r="579" spans="1:36">
      <c r="A579" s="423">
        <f t="shared" si="337"/>
        <v>570</v>
      </c>
      <c r="B579" s="145"/>
      <c r="C579" s="145"/>
      <c r="D579" s="637" t="s">
        <v>583</v>
      </c>
      <c r="E579" s="627"/>
      <c r="F579" s="133"/>
      <c r="G579" s="28"/>
      <c r="H579" s="192"/>
      <c r="I579" s="627"/>
      <c r="J579" s="627"/>
      <c r="K579" s="627"/>
      <c r="M579" s="133"/>
      <c r="N579" s="6">
        <v>2000000</v>
      </c>
      <c r="O579" s="119"/>
      <c r="P579" s="627">
        <f t="shared" si="368"/>
        <v>2000000</v>
      </c>
      <c r="Q579" s="627"/>
      <c r="R579" s="627"/>
      <c r="S579" s="237">
        <f t="shared" si="369"/>
        <v>2000000</v>
      </c>
      <c r="T579" s="133"/>
      <c r="U579" s="6">
        <v>2000000</v>
      </c>
      <c r="V579" s="119"/>
      <c r="W579" s="627">
        <f t="shared" si="370"/>
        <v>2000000</v>
      </c>
      <c r="X579" s="636"/>
      <c r="Y579" s="626"/>
      <c r="Z579" s="627"/>
      <c r="AA579" s="626">
        <f t="shared" si="371"/>
        <v>2000000</v>
      </c>
      <c r="AB579" s="133"/>
      <c r="AD579" s="119"/>
      <c r="AE579" s="627">
        <f t="shared" si="372"/>
        <v>0</v>
      </c>
      <c r="AF579" s="636"/>
      <c r="AG579" s="857"/>
      <c r="AH579" s="627"/>
      <c r="AI579" s="626">
        <f t="shared" si="373"/>
        <v>0</v>
      </c>
      <c r="AJ579" s="423">
        <f t="shared" si="346"/>
        <v>570</v>
      </c>
    </row>
    <row r="580" spans="1:36">
      <c r="A580" s="423">
        <f t="shared" si="337"/>
        <v>571</v>
      </c>
      <c r="B580" s="145"/>
      <c r="C580" s="145"/>
      <c r="D580" s="637" t="s">
        <v>584</v>
      </c>
      <c r="E580" s="627"/>
      <c r="F580" s="133"/>
      <c r="G580" s="28"/>
      <c r="H580" s="192"/>
      <c r="I580" s="627"/>
      <c r="J580" s="627"/>
      <c r="K580" s="627"/>
      <c r="M580" s="133"/>
      <c r="N580" s="6">
        <v>3500000</v>
      </c>
      <c r="O580" s="119"/>
      <c r="P580" s="627">
        <f t="shared" si="368"/>
        <v>3500000</v>
      </c>
      <c r="Q580" s="627"/>
      <c r="R580" s="627"/>
      <c r="S580" s="237">
        <f t="shared" si="369"/>
        <v>3500000</v>
      </c>
      <c r="T580" s="133"/>
      <c r="U580" s="6">
        <v>3500000</v>
      </c>
      <c r="V580" s="119"/>
      <c r="W580" s="627">
        <f t="shared" si="370"/>
        <v>3500000</v>
      </c>
      <c r="X580" s="636"/>
      <c r="Y580" s="626"/>
      <c r="Z580" s="627"/>
      <c r="AA580" s="626">
        <f t="shared" si="371"/>
        <v>3500000</v>
      </c>
      <c r="AB580" s="133"/>
      <c r="AD580" s="119"/>
      <c r="AE580" s="627">
        <f t="shared" si="372"/>
        <v>0</v>
      </c>
      <c r="AF580" s="636"/>
      <c r="AG580" s="857"/>
      <c r="AH580" s="627"/>
      <c r="AI580" s="626">
        <f t="shared" si="373"/>
        <v>0</v>
      </c>
      <c r="AJ580" s="423">
        <f t="shared" si="346"/>
        <v>571</v>
      </c>
    </row>
    <row r="581" spans="1:36">
      <c r="A581" s="423">
        <f t="shared" si="337"/>
        <v>572</v>
      </c>
      <c r="B581" s="145"/>
      <c r="C581" s="145"/>
      <c r="D581" s="637" t="s">
        <v>585</v>
      </c>
      <c r="E581" s="627"/>
      <c r="F581" s="133"/>
      <c r="G581" s="28"/>
      <c r="H581" s="192"/>
      <c r="I581" s="627"/>
      <c r="J581" s="627"/>
      <c r="K581" s="627"/>
      <c r="M581" s="133"/>
      <c r="N581" s="6">
        <v>5000000</v>
      </c>
      <c r="O581" s="119"/>
      <c r="P581" s="627">
        <f t="shared" si="368"/>
        <v>5000000</v>
      </c>
      <c r="Q581" s="627"/>
      <c r="R581" s="627"/>
      <c r="S581" s="237">
        <f t="shared" si="369"/>
        <v>5000000</v>
      </c>
      <c r="T581" s="133"/>
      <c r="U581" s="6">
        <v>5000000</v>
      </c>
      <c r="V581" s="119"/>
      <c r="W581" s="627">
        <f t="shared" si="370"/>
        <v>5000000</v>
      </c>
      <c r="X581" s="636"/>
      <c r="Y581" s="626"/>
      <c r="Z581" s="627"/>
      <c r="AA581" s="626">
        <f t="shared" si="371"/>
        <v>5000000</v>
      </c>
      <c r="AB581" s="133"/>
      <c r="AD581" s="119"/>
      <c r="AE581" s="627">
        <f t="shared" si="372"/>
        <v>0</v>
      </c>
      <c r="AF581" s="636"/>
      <c r="AG581" s="857"/>
      <c r="AH581" s="627"/>
      <c r="AI581" s="626">
        <f t="shared" si="373"/>
        <v>0</v>
      </c>
      <c r="AJ581" s="423">
        <f t="shared" si="346"/>
        <v>572</v>
      </c>
    </row>
    <row r="582" spans="1:36">
      <c r="A582" s="423">
        <f t="shared" si="337"/>
        <v>573</v>
      </c>
      <c r="B582" s="145"/>
      <c r="C582" s="145"/>
      <c r="D582" s="637" t="s">
        <v>586</v>
      </c>
      <c r="E582" s="627"/>
      <c r="F582" s="133"/>
      <c r="G582" s="28"/>
      <c r="H582" s="192"/>
      <c r="I582" s="627"/>
      <c r="J582" s="627"/>
      <c r="K582" s="627"/>
      <c r="M582" s="133"/>
      <c r="N582" s="6">
        <v>550000</v>
      </c>
      <c r="O582" s="119"/>
      <c r="P582" s="627">
        <f t="shared" si="368"/>
        <v>550000</v>
      </c>
      <c r="Q582" s="627"/>
      <c r="R582" s="627"/>
      <c r="S582" s="237">
        <f t="shared" si="369"/>
        <v>550000</v>
      </c>
      <c r="T582" s="133"/>
      <c r="U582" s="6">
        <v>550000</v>
      </c>
      <c r="V582" s="119"/>
      <c r="W582" s="627">
        <f t="shared" si="370"/>
        <v>550000</v>
      </c>
      <c r="X582" s="636"/>
      <c r="Y582" s="626"/>
      <c r="Z582" s="627"/>
      <c r="AA582" s="626">
        <f t="shared" si="371"/>
        <v>550000</v>
      </c>
      <c r="AB582" s="133"/>
      <c r="AD582" s="119"/>
      <c r="AE582" s="627">
        <f t="shared" si="372"/>
        <v>0</v>
      </c>
      <c r="AF582" s="636"/>
      <c r="AG582" s="857"/>
      <c r="AH582" s="627"/>
      <c r="AI582" s="626">
        <f t="shared" si="373"/>
        <v>0</v>
      </c>
      <c r="AJ582" s="423">
        <f t="shared" si="346"/>
        <v>573</v>
      </c>
    </row>
    <row r="583" spans="1:36">
      <c r="A583" s="423">
        <f t="shared" si="337"/>
        <v>574</v>
      </c>
      <c r="B583" s="145"/>
      <c r="C583" s="145"/>
      <c r="D583" s="637" t="s">
        <v>587</v>
      </c>
      <c r="E583" s="627"/>
      <c r="F583" s="133"/>
      <c r="G583" s="28"/>
      <c r="H583" s="192"/>
      <c r="I583" s="627"/>
      <c r="J583" s="627"/>
      <c r="K583" s="627"/>
      <c r="M583" s="133"/>
      <c r="N583" s="6">
        <v>5000000</v>
      </c>
      <c r="O583" s="119"/>
      <c r="P583" s="627">
        <f t="shared" si="368"/>
        <v>5000000</v>
      </c>
      <c r="Q583" s="627"/>
      <c r="R583" s="627"/>
      <c r="S583" s="237">
        <f t="shared" si="369"/>
        <v>5000000</v>
      </c>
      <c r="T583" s="133"/>
      <c r="U583" s="6">
        <v>5000000</v>
      </c>
      <c r="V583" s="119"/>
      <c r="W583" s="627">
        <f t="shared" si="370"/>
        <v>5000000</v>
      </c>
      <c r="X583" s="636"/>
      <c r="Y583" s="626"/>
      <c r="Z583" s="627"/>
      <c r="AA583" s="626">
        <f t="shared" si="371"/>
        <v>5000000</v>
      </c>
      <c r="AB583" s="133"/>
      <c r="AD583" s="119"/>
      <c r="AE583" s="627">
        <f t="shared" si="372"/>
        <v>0</v>
      </c>
      <c r="AF583" s="636"/>
      <c r="AG583" s="857"/>
      <c r="AH583" s="627"/>
      <c r="AI583" s="626">
        <f t="shared" si="373"/>
        <v>0</v>
      </c>
      <c r="AJ583" s="423">
        <f t="shared" si="346"/>
        <v>574</v>
      </c>
    </row>
    <row r="584" spans="1:36">
      <c r="A584" s="423">
        <f t="shared" si="337"/>
        <v>575</v>
      </c>
      <c r="B584" s="145"/>
      <c r="C584" s="145"/>
      <c r="D584" s="637" t="s">
        <v>588</v>
      </c>
      <c r="E584" s="627"/>
      <c r="F584" s="133"/>
      <c r="G584" s="28"/>
      <c r="H584" s="192"/>
      <c r="I584" s="627"/>
      <c r="J584" s="627"/>
      <c r="K584" s="627"/>
      <c r="M584" s="133"/>
      <c r="N584" s="6">
        <v>10000000</v>
      </c>
      <c r="O584" s="119"/>
      <c r="P584" s="627">
        <f t="shared" si="368"/>
        <v>10000000</v>
      </c>
      <c r="Q584" s="627"/>
      <c r="R584" s="627"/>
      <c r="S584" s="237">
        <f t="shared" si="369"/>
        <v>10000000</v>
      </c>
      <c r="T584" s="133"/>
      <c r="U584" s="6">
        <v>10000000</v>
      </c>
      <c r="V584" s="119"/>
      <c r="W584" s="627">
        <f t="shared" si="370"/>
        <v>10000000</v>
      </c>
      <c r="X584" s="636"/>
      <c r="Y584" s="626"/>
      <c r="Z584" s="627"/>
      <c r="AA584" s="626">
        <f t="shared" si="371"/>
        <v>10000000</v>
      </c>
      <c r="AB584" s="133"/>
      <c r="AD584" s="119"/>
      <c r="AE584" s="627">
        <f t="shared" si="372"/>
        <v>0</v>
      </c>
      <c r="AF584" s="636"/>
      <c r="AG584" s="857"/>
      <c r="AH584" s="627"/>
      <c r="AI584" s="626">
        <f t="shared" si="373"/>
        <v>0</v>
      </c>
      <c r="AJ584" s="423">
        <f t="shared" si="346"/>
        <v>575</v>
      </c>
    </row>
    <row r="585" spans="1:36">
      <c r="A585" s="423">
        <f t="shared" si="337"/>
        <v>576</v>
      </c>
      <c r="B585" s="145"/>
      <c r="C585" s="145"/>
      <c r="D585" s="637" t="s">
        <v>589</v>
      </c>
      <c r="E585" s="627"/>
      <c r="F585" s="133"/>
      <c r="G585" s="28"/>
      <c r="H585" s="192"/>
      <c r="I585" s="627"/>
      <c r="J585" s="627"/>
      <c r="K585" s="627"/>
      <c r="M585" s="133"/>
      <c r="N585" s="6">
        <v>10000000</v>
      </c>
      <c r="O585" s="119"/>
      <c r="P585" s="627">
        <f t="shared" si="368"/>
        <v>10000000</v>
      </c>
      <c r="Q585" s="627"/>
      <c r="R585" s="627"/>
      <c r="S585" s="237">
        <f t="shared" si="369"/>
        <v>10000000</v>
      </c>
      <c r="T585" s="133"/>
      <c r="V585" s="119">
        <v>100000</v>
      </c>
      <c r="W585" s="627">
        <f t="shared" si="370"/>
        <v>100000</v>
      </c>
      <c r="X585" s="636"/>
      <c r="Y585" s="626"/>
      <c r="Z585" s="627"/>
      <c r="AA585" s="626">
        <f t="shared" si="371"/>
        <v>100000</v>
      </c>
      <c r="AB585" s="133"/>
      <c r="AD585" s="119"/>
      <c r="AE585" s="627">
        <f t="shared" si="372"/>
        <v>0</v>
      </c>
      <c r="AF585" s="636"/>
      <c r="AG585" s="857"/>
      <c r="AH585" s="627"/>
      <c r="AI585" s="626">
        <f t="shared" si="373"/>
        <v>0</v>
      </c>
      <c r="AJ585" s="423">
        <f t="shared" si="346"/>
        <v>576</v>
      </c>
    </row>
    <row r="586" spans="1:36">
      <c r="A586" s="423">
        <f t="shared" si="337"/>
        <v>577</v>
      </c>
      <c r="B586" s="145"/>
      <c r="C586" s="145"/>
      <c r="D586" s="637" t="s">
        <v>980</v>
      </c>
      <c r="E586" s="627"/>
      <c r="F586" s="133"/>
      <c r="G586" s="28"/>
      <c r="H586" s="192"/>
      <c r="I586" s="627"/>
      <c r="J586" s="627"/>
      <c r="K586" s="627"/>
      <c r="M586" s="133"/>
      <c r="N586" s="6">
        <v>10000000</v>
      </c>
      <c r="O586" s="119"/>
      <c r="P586" s="627">
        <f t="shared" ref="P586" si="374">SUM($E586,M586:O586)</f>
        <v>10000000</v>
      </c>
      <c r="Q586" s="627"/>
      <c r="R586" s="627"/>
      <c r="S586" s="237">
        <f t="shared" ref="S586" si="375">SUM(P586:R586)</f>
        <v>10000000</v>
      </c>
      <c r="T586" s="133"/>
      <c r="V586" s="119">
        <v>100000</v>
      </c>
      <c r="W586" s="627">
        <f t="shared" ref="W586" si="376">SUM($E586,T586:V586)</f>
        <v>100000</v>
      </c>
      <c r="X586" s="636"/>
      <c r="Y586" s="626"/>
      <c r="Z586" s="627"/>
      <c r="AA586" s="626">
        <f t="shared" ref="AA586" si="377">SUM(W586:Z586)</f>
        <v>100000</v>
      </c>
      <c r="AB586" s="133"/>
      <c r="AC586" s="6">
        <v>5000000</v>
      </c>
      <c r="AD586" s="119"/>
      <c r="AE586" s="627">
        <f t="shared" ref="AE586" si="378">SUM($E586,AB586:AD586)</f>
        <v>5000000</v>
      </c>
      <c r="AF586" s="636"/>
      <c r="AG586" s="857"/>
      <c r="AH586" s="627"/>
      <c r="AI586" s="626">
        <f t="shared" si="373"/>
        <v>5000000</v>
      </c>
      <c r="AJ586" s="423">
        <f t="shared" si="346"/>
        <v>577</v>
      </c>
    </row>
    <row r="587" spans="1:36">
      <c r="A587" s="423">
        <f t="shared" si="337"/>
        <v>578</v>
      </c>
      <c r="B587" s="145"/>
      <c r="C587" s="145"/>
      <c r="D587" s="629"/>
      <c r="E587" s="627"/>
      <c r="F587" s="406"/>
      <c r="H587" s="119"/>
      <c r="I587" s="627">
        <f>SUM($E587,F587:H587)</f>
        <v>0</v>
      </c>
      <c r="J587" s="627"/>
      <c r="K587" s="627"/>
      <c r="L587" s="237">
        <f>SUM(I587:K587)</f>
        <v>0</v>
      </c>
      <c r="M587" s="406"/>
      <c r="O587" s="119"/>
      <c r="P587" s="627">
        <f t="shared" si="368"/>
        <v>0</v>
      </c>
      <c r="Q587" s="627"/>
      <c r="R587" s="627"/>
      <c r="S587" s="237">
        <f t="shared" si="369"/>
        <v>0</v>
      </c>
      <c r="T587" s="133"/>
      <c r="V587" s="119"/>
      <c r="W587" s="627">
        <f t="shared" si="370"/>
        <v>0</v>
      </c>
      <c r="X587" s="636"/>
      <c r="Y587" s="626"/>
      <c r="Z587" s="627"/>
      <c r="AA587" s="626">
        <f t="shared" si="371"/>
        <v>0</v>
      </c>
      <c r="AB587" s="133"/>
      <c r="AD587" s="119"/>
      <c r="AE587" s="627">
        <f t="shared" si="372"/>
        <v>0</v>
      </c>
      <c r="AF587" s="636"/>
      <c r="AG587" s="857"/>
      <c r="AH587" s="627"/>
      <c r="AI587" s="626">
        <f t="shared" si="373"/>
        <v>0</v>
      </c>
      <c r="AJ587" s="423">
        <f t="shared" si="346"/>
        <v>578</v>
      </c>
    </row>
    <row r="588" spans="1:36">
      <c r="A588" s="423">
        <f t="shared" si="337"/>
        <v>579</v>
      </c>
      <c r="B588" s="145"/>
      <c r="C588" s="145"/>
      <c r="D588" s="684" t="s">
        <v>75</v>
      </c>
      <c r="E588" s="627"/>
      <c r="F588" s="112"/>
      <c r="G588" s="39"/>
      <c r="H588" s="626"/>
      <c r="I588" s="627">
        <f>SUM($E588,F588:H588)</f>
        <v>0</v>
      </c>
      <c r="J588" s="627"/>
      <c r="K588" s="627"/>
      <c r="L588" s="237">
        <f>SUM(I588:K588)</f>
        <v>0</v>
      </c>
      <c r="M588" s="112"/>
      <c r="N588" s="39"/>
      <c r="O588" s="626"/>
      <c r="P588" s="627">
        <f t="shared" si="368"/>
        <v>0</v>
      </c>
      <c r="Q588" s="627"/>
      <c r="R588" s="627"/>
      <c r="S588" s="237">
        <f t="shared" si="369"/>
        <v>0</v>
      </c>
      <c r="T588" s="112"/>
      <c r="U588" s="39"/>
      <c r="V588" s="626"/>
      <c r="W588" s="627">
        <f t="shared" si="370"/>
        <v>0</v>
      </c>
      <c r="X588" s="636"/>
      <c r="Y588" s="626"/>
      <c r="Z588" s="627"/>
      <c r="AA588" s="626">
        <f t="shared" si="371"/>
        <v>0</v>
      </c>
      <c r="AB588" s="112"/>
      <c r="AC588" s="39"/>
      <c r="AD588" s="626"/>
      <c r="AE588" s="627">
        <f t="shared" si="372"/>
        <v>0</v>
      </c>
      <c r="AF588" s="636"/>
      <c r="AG588" s="857"/>
      <c r="AH588" s="627"/>
      <c r="AI588" s="626">
        <f t="shared" si="373"/>
        <v>0</v>
      </c>
      <c r="AJ588" s="423">
        <f t="shared" si="346"/>
        <v>579</v>
      </c>
    </row>
    <row r="589" spans="1:36">
      <c r="A589" s="423">
        <f t="shared" si="337"/>
        <v>580</v>
      </c>
      <c r="B589" s="145"/>
      <c r="C589" s="145"/>
      <c r="D589" s="637"/>
      <c r="E589" s="627"/>
      <c r="F589" s="112"/>
      <c r="G589" s="39"/>
      <c r="H589" s="626"/>
      <c r="I589" s="627"/>
      <c r="J589" s="627"/>
      <c r="K589" s="627"/>
      <c r="M589" s="112"/>
      <c r="N589" s="39"/>
      <c r="O589" s="626"/>
      <c r="P589" s="627"/>
      <c r="Q589" s="627"/>
      <c r="R589" s="627"/>
      <c r="T589" s="112"/>
      <c r="U589" s="39"/>
      <c r="V589" s="626"/>
      <c r="W589" s="627">
        <f t="shared" si="370"/>
        <v>0</v>
      </c>
      <c r="X589" s="636"/>
      <c r="Y589" s="626"/>
      <c r="Z589" s="627"/>
      <c r="AA589" s="626">
        <f t="shared" si="371"/>
        <v>0</v>
      </c>
      <c r="AB589" s="112"/>
      <c r="AC589" s="39"/>
      <c r="AD589" s="626"/>
      <c r="AE589" s="627">
        <f t="shared" si="372"/>
        <v>0</v>
      </c>
      <c r="AF589" s="636"/>
      <c r="AG589" s="857"/>
      <c r="AH589" s="627"/>
      <c r="AI589" s="626">
        <f t="shared" si="373"/>
        <v>0</v>
      </c>
      <c r="AJ589" s="423">
        <f t="shared" si="346"/>
        <v>580</v>
      </c>
    </row>
    <row r="590" spans="1:36">
      <c r="A590" s="423">
        <f t="shared" si="337"/>
        <v>581</v>
      </c>
      <c r="B590" s="145"/>
      <c r="C590" s="145"/>
      <c r="D590" s="685"/>
      <c r="E590" s="627"/>
      <c r="F590" s="112"/>
      <c r="G590" s="39"/>
      <c r="H590" s="626"/>
      <c r="I590" s="627">
        <f>SUM($E590,F590:H590)</f>
        <v>0</v>
      </c>
      <c r="J590" s="627"/>
      <c r="K590" s="627"/>
      <c r="L590" s="237">
        <f>SUM(I590:K590)</f>
        <v>0</v>
      </c>
      <c r="M590" s="112"/>
      <c r="N590" s="39"/>
      <c r="O590" s="626"/>
      <c r="P590" s="627">
        <f>SUM($E590,M590:O590)</f>
        <v>0</v>
      </c>
      <c r="Q590" s="627"/>
      <c r="R590" s="627"/>
      <c r="S590" s="237">
        <f>SUM(P590:R590)</f>
        <v>0</v>
      </c>
      <c r="T590" s="112"/>
      <c r="U590" s="39"/>
      <c r="V590" s="626"/>
      <c r="W590" s="627">
        <f t="shared" si="370"/>
        <v>0</v>
      </c>
      <c r="X590" s="636"/>
      <c r="Y590" s="626"/>
      <c r="Z590" s="627"/>
      <c r="AA590" s="626">
        <f t="shared" si="371"/>
        <v>0</v>
      </c>
      <c r="AB590" s="112"/>
      <c r="AC590" s="39"/>
      <c r="AD590" s="626"/>
      <c r="AE590" s="627">
        <f t="shared" si="372"/>
        <v>0</v>
      </c>
      <c r="AF590" s="636"/>
      <c r="AG590" s="857"/>
      <c r="AH590" s="627"/>
      <c r="AI590" s="626">
        <f t="shared" si="373"/>
        <v>0</v>
      </c>
      <c r="AJ590" s="423">
        <f t="shared" si="346"/>
        <v>581</v>
      </c>
    </row>
    <row r="591" spans="1:36">
      <c r="A591" s="423">
        <f t="shared" si="337"/>
        <v>582</v>
      </c>
      <c r="B591" s="145"/>
      <c r="C591" s="145"/>
      <c r="D591" s="684" t="s">
        <v>63</v>
      </c>
      <c r="E591" s="627"/>
      <c r="F591" s="112"/>
      <c r="G591" s="39"/>
      <c r="H591" s="626"/>
      <c r="I591" s="627">
        <f>SUM($E591,F591:H591)</f>
        <v>0</v>
      </c>
      <c r="J591" s="627"/>
      <c r="K591" s="627"/>
      <c r="L591" s="237">
        <f>SUM(I591:K591)</f>
        <v>0</v>
      </c>
      <c r="M591" s="112"/>
      <c r="N591" s="39"/>
      <c r="O591" s="626"/>
      <c r="P591" s="627">
        <f>SUM($E591,M591:O591)</f>
        <v>0</v>
      </c>
      <c r="Q591" s="627"/>
      <c r="R591" s="627"/>
      <c r="S591" s="237">
        <f>SUM(P591:R591)</f>
        <v>0</v>
      </c>
      <c r="T591" s="112"/>
      <c r="U591" s="39"/>
      <c r="V591" s="626"/>
      <c r="W591" s="627">
        <f t="shared" si="370"/>
        <v>0</v>
      </c>
      <c r="X591" s="636"/>
      <c r="Y591" s="626"/>
      <c r="Z591" s="627"/>
      <c r="AA591" s="626">
        <f t="shared" si="371"/>
        <v>0</v>
      </c>
      <c r="AB591" s="112"/>
      <c r="AC591" s="39"/>
      <c r="AD591" s="626"/>
      <c r="AE591" s="627">
        <f t="shared" si="372"/>
        <v>0</v>
      </c>
      <c r="AF591" s="636"/>
      <c r="AG591" s="857"/>
      <c r="AH591" s="627"/>
      <c r="AI591" s="626">
        <f t="shared" si="373"/>
        <v>0</v>
      </c>
      <c r="AJ591" s="423">
        <f t="shared" si="346"/>
        <v>582</v>
      </c>
    </row>
    <row r="592" spans="1:36">
      <c r="A592" s="423">
        <f t="shared" si="337"/>
        <v>583</v>
      </c>
      <c r="B592" s="145"/>
      <c r="C592" s="145"/>
      <c r="D592" s="637"/>
      <c r="E592" s="627"/>
      <c r="F592" s="112"/>
      <c r="G592" s="39"/>
      <c r="H592" s="626"/>
      <c r="I592" s="627"/>
      <c r="J592" s="627"/>
      <c r="K592" s="627"/>
      <c r="M592" s="112"/>
      <c r="N592" s="39"/>
      <c r="O592" s="626"/>
      <c r="P592" s="627"/>
      <c r="Q592" s="627"/>
      <c r="R592" s="627"/>
      <c r="T592" s="112"/>
      <c r="U592" s="39"/>
      <c r="V592" s="626"/>
      <c r="W592" s="627">
        <f t="shared" si="370"/>
        <v>0</v>
      </c>
      <c r="X592" s="636"/>
      <c r="Y592" s="626"/>
      <c r="Z592" s="627"/>
      <c r="AA592" s="626">
        <f t="shared" si="371"/>
        <v>0</v>
      </c>
      <c r="AB592" s="112"/>
      <c r="AC592" s="39"/>
      <c r="AD592" s="626"/>
      <c r="AE592" s="627">
        <f t="shared" si="372"/>
        <v>0</v>
      </c>
      <c r="AF592" s="636"/>
      <c r="AG592" s="857"/>
      <c r="AH592" s="627"/>
      <c r="AI592" s="626">
        <f t="shared" si="373"/>
        <v>0</v>
      </c>
      <c r="AJ592" s="423">
        <f t="shared" si="346"/>
        <v>583</v>
      </c>
    </row>
    <row r="593" spans="1:36">
      <c r="A593" s="423">
        <f t="shared" si="337"/>
        <v>584</v>
      </c>
      <c r="B593" s="145"/>
      <c r="C593" s="145"/>
      <c r="D593" s="685"/>
      <c r="E593" s="627"/>
      <c r="F593" s="112"/>
      <c r="G593" s="39"/>
      <c r="H593" s="626"/>
      <c r="I593" s="627">
        <f>SUM($E593,F593:H593)</f>
        <v>0</v>
      </c>
      <c r="J593" s="627"/>
      <c r="K593" s="627"/>
      <c r="L593" s="237">
        <f>SUM(I593:K593)</f>
        <v>0</v>
      </c>
      <c r="M593" s="112"/>
      <c r="N593" s="39"/>
      <c r="O593" s="626"/>
      <c r="P593" s="627">
        <f>SUM($E593,M593:O593)</f>
        <v>0</v>
      </c>
      <c r="Q593" s="627"/>
      <c r="R593" s="627"/>
      <c r="S593" s="237">
        <f>SUM(P593:R593)</f>
        <v>0</v>
      </c>
      <c r="T593" s="112"/>
      <c r="U593" s="39"/>
      <c r="V593" s="626"/>
      <c r="W593" s="627">
        <f t="shared" si="370"/>
        <v>0</v>
      </c>
      <c r="X593" s="636"/>
      <c r="Y593" s="626"/>
      <c r="Z593" s="627"/>
      <c r="AA593" s="626">
        <f t="shared" si="371"/>
        <v>0</v>
      </c>
      <c r="AB593" s="112"/>
      <c r="AC593" s="39"/>
      <c r="AD593" s="626"/>
      <c r="AE593" s="627">
        <f t="shared" si="372"/>
        <v>0</v>
      </c>
      <c r="AF593" s="636"/>
      <c r="AG593" s="857"/>
      <c r="AH593" s="627"/>
      <c r="AI593" s="626">
        <f t="shared" si="373"/>
        <v>0</v>
      </c>
      <c r="AJ593" s="423">
        <f t="shared" si="346"/>
        <v>584</v>
      </c>
    </row>
    <row r="594" spans="1:36">
      <c r="A594" s="423">
        <f t="shared" si="337"/>
        <v>585</v>
      </c>
      <c r="B594" s="145"/>
      <c r="C594" s="145"/>
      <c r="D594" s="141" t="s">
        <v>40</v>
      </c>
      <c r="E594" s="679"/>
      <c r="F594" s="488">
        <f t="shared" ref="F594:X594" si="379">SUBTOTAL(9,F572:F593)</f>
        <v>28000000</v>
      </c>
      <c r="G594" s="55">
        <f t="shared" si="379"/>
        <v>10250000</v>
      </c>
      <c r="H594" s="285">
        <f t="shared" si="379"/>
        <v>0</v>
      </c>
      <c r="I594" s="676">
        <f t="shared" si="379"/>
        <v>38250000</v>
      </c>
      <c r="J594" s="676">
        <f t="shared" si="379"/>
        <v>0</v>
      </c>
      <c r="K594" s="676">
        <f t="shared" si="379"/>
        <v>0</v>
      </c>
      <c r="L594" s="678">
        <f t="shared" si="379"/>
        <v>38250000</v>
      </c>
      <c r="M594" s="488">
        <f t="shared" si="379"/>
        <v>11500000</v>
      </c>
      <c r="N594" s="55">
        <f t="shared" si="379"/>
        <v>66110049</v>
      </c>
      <c r="O594" s="285">
        <f t="shared" si="379"/>
        <v>17485305</v>
      </c>
      <c r="P594" s="676">
        <f t="shared" si="379"/>
        <v>95095354</v>
      </c>
      <c r="Q594" s="676">
        <f t="shared" si="379"/>
        <v>0</v>
      </c>
      <c r="R594" s="676">
        <f t="shared" si="379"/>
        <v>0</v>
      </c>
      <c r="S594" s="678">
        <f t="shared" si="379"/>
        <v>95095354</v>
      </c>
      <c r="T594" s="488">
        <f t="shared" si="379"/>
        <v>11500000</v>
      </c>
      <c r="U594" s="55">
        <f t="shared" si="379"/>
        <v>46110049</v>
      </c>
      <c r="V594" s="285">
        <f t="shared" si="379"/>
        <v>17585305</v>
      </c>
      <c r="W594" s="676">
        <f t="shared" si="379"/>
        <v>75195354</v>
      </c>
      <c r="X594" s="677">
        <f t="shared" si="379"/>
        <v>0</v>
      </c>
      <c r="Y594" s="675"/>
      <c r="Z594" s="676">
        <f t="shared" ref="Z594:AF594" si="380">SUBTOTAL(9,Z572:Z593)</f>
        <v>0</v>
      </c>
      <c r="AA594" s="675">
        <f t="shared" si="380"/>
        <v>75195354</v>
      </c>
      <c r="AB594" s="488">
        <f t="shared" si="380"/>
        <v>0</v>
      </c>
      <c r="AC594" s="55">
        <f t="shared" si="380"/>
        <v>5000000</v>
      </c>
      <c r="AD594" s="285">
        <f t="shared" si="380"/>
        <v>0</v>
      </c>
      <c r="AE594" s="676">
        <f t="shared" si="380"/>
        <v>5000000</v>
      </c>
      <c r="AF594" s="677">
        <f t="shared" si="380"/>
        <v>0</v>
      </c>
      <c r="AG594" s="678"/>
      <c r="AH594" s="676">
        <f>SUBTOTAL(9,AH572:AH593)</f>
        <v>0</v>
      </c>
      <c r="AI594" s="675">
        <f>SUBTOTAL(9,AI572:AI593)</f>
        <v>5000000</v>
      </c>
      <c r="AJ594" s="423">
        <f t="shared" si="346"/>
        <v>585</v>
      </c>
    </row>
    <row r="595" spans="1:36" ht="15.6" thickBot="1">
      <c r="A595" s="423">
        <f t="shared" si="337"/>
        <v>586</v>
      </c>
      <c r="B595" s="674"/>
      <c r="C595" s="674"/>
      <c r="D595" s="620" t="s">
        <v>161</v>
      </c>
      <c r="E595" s="623"/>
      <c r="F595" s="672">
        <f>SUBTOTAL(9,F570:F594,$E571:$E571)</f>
        <v>194552440</v>
      </c>
      <c r="G595" s="671"/>
      <c r="H595" s="668"/>
      <c r="I595" s="669">
        <f>SUBTOTAL(9,I570:I594)</f>
        <v>204802440</v>
      </c>
      <c r="J595" s="669">
        <f>SUBTOTAL(9,J570:J594)</f>
        <v>52614581</v>
      </c>
      <c r="K595" s="669">
        <f>SUBTOTAL(9,K570:K594)</f>
        <v>502130285</v>
      </c>
      <c r="L595" s="673">
        <f>SUBTOTAL(9,L570:L594)</f>
        <v>759547306</v>
      </c>
      <c r="M595" s="672">
        <f>SUBTOTAL(9,M570:M594,$E571:$E571)</f>
        <v>178052440</v>
      </c>
      <c r="N595" s="671"/>
      <c r="O595" s="668"/>
      <c r="P595" s="669">
        <f>SUBTOTAL(9,P570:P594)</f>
        <v>261647794</v>
      </c>
      <c r="Q595" s="669">
        <f>SUBTOTAL(9,Q570:Q594)</f>
        <v>52614581</v>
      </c>
      <c r="R595" s="669">
        <f>SUBTOTAL(9,R570:R594)</f>
        <v>502130285</v>
      </c>
      <c r="S595" s="673">
        <f>SUBTOTAL(9,S570:S594)</f>
        <v>816392660</v>
      </c>
      <c r="T595" s="672">
        <f>SUBTOTAL(9,T570:T594,$E571:$E571)</f>
        <v>178052440</v>
      </c>
      <c r="U595" s="671"/>
      <c r="V595" s="668"/>
      <c r="W595" s="669">
        <f>SUBTOTAL(9,W570:W594)</f>
        <v>241747794</v>
      </c>
      <c r="X595" s="670">
        <f>SUBTOTAL(9,X570:X594)</f>
        <v>52614581</v>
      </c>
      <c r="Y595" s="668">
        <f>SUBTOTAL(9,Y570:Y594)</f>
        <v>0</v>
      </c>
      <c r="Z595" s="669">
        <f>SUBTOTAL(9,Z570:Z594)</f>
        <v>502130285</v>
      </c>
      <c r="AA595" s="668">
        <f>SUBTOTAL(9,AA570:AA594)</f>
        <v>796492660</v>
      </c>
      <c r="AB595" s="672">
        <f>SUBTOTAL(9,AB570:AB594,$E571:$E571)</f>
        <v>166552440</v>
      </c>
      <c r="AC595" s="671"/>
      <c r="AD595" s="668"/>
      <c r="AE595" s="669">
        <f>SUBTOTAL(9,AE570:AE594)</f>
        <v>171552440</v>
      </c>
      <c r="AF595" s="670">
        <f>SUBTOTAL(9,AF570:AF594)</f>
        <v>52614581</v>
      </c>
      <c r="AG595" s="800">
        <f>SUBTOTAL(9,AG570:AG594)</f>
        <v>0</v>
      </c>
      <c r="AH595" s="669">
        <f>SUBTOTAL(9,AH570:AH594)</f>
        <v>502130285</v>
      </c>
      <c r="AI595" s="668">
        <f>SUBTOTAL(9,AI570:AI594)</f>
        <v>726297306</v>
      </c>
      <c r="AJ595" s="423">
        <f t="shared" si="346"/>
        <v>586</v>
      </c>
    </row>
    <row r="596" spans="1:36" ht="15.6" thickTop="1">
      <c r="A596" s="423">
        <f t="shared" si="337"/>
        <v>587</v>
      </c>
      <c r="B596" s="145"/>
      <c r="C596" s="145"/>
      <c r="D596" s="237"/>
      <c r="E596" s="627"/>
      <c r="F596" s="406"/>
      <c r="H596" s="626"/>
      <c r="I596" s="627">
        <f t="shared" ref="I596:I610" si="381">SUM($E596,F596:H596)</f>
        <v>0</v>
      </c>
      <c r="J596" s="627"/>
      <c r="K596" s="627"/>
      <c r="L596" s="237">
        <f t="shared" ref="L596:L610" si="382">SUM(I596:K596)</f>
        <v>0</v>
      </c>
      <c r="M596" s="406"/>
      <c r="O596" s="626"/>
      <c r="P596" s="627">
        <f t="shared" ref="P596:P610" si="383">SUM($E596,M596:O596)</f>
        <v>0</v>
      </c>
      <c r="Q596" s="627"/>
      <c r="R596" s="627"/>
      <c r="S596" s="237">
        <f t="shared" ref="S596:S610" si="384">SUM(P596:R596)</f>
        <v>0</v>
      </c>
      <c r="T596" s="406"/>
      <c r="V596" s="626"/>
      <c r="W596" s="627">
        <f t="shared" ref="W596:W610" si="385">SUM($E596,T596:V596)</f>
        <v>0</v>
      </c>
      <c r="X596" s="636"/>
      <c r="Y596" s="626"/>
      <c r="Z596" s="627"/>
      <c r="AA596" s="626">
        <f t="shared" ref="AA596:AA610" si="386">SUM(W596:Z596)</f>
        <v>0</v>
      </c>
      <c r="AB596" s="406"/>
      <c r="AD596" s="626"/>
      <c r="AE596" s="627">
        <f t="shared" ref="AE596:AE610" si="387">SUM($E596,AB596:AD596)</f>
        <v>0</v>
      </c>
      <c r="AF596" s="636"/>
      <c r="AG596" s="857"/>
      <c r="AH596" s="627"/>
      <c r="AI596" s="626">
        <f t="shared" ref="AI596:AI610" si="388">SUM(AE596:AH596)</f>
        <v>0</v>
      </c>
      <c r="AJ596" s="423">
        <f t="shared" si="346"/>
        <v>587</v>
      </c>
    </row>
    <row r="597" spans="1:36">
      <c r="A597" s="423">
        <f t="shared" ref="A597:A660" si="389">ROW()-9</f>
        <v>588</v>
      </c>
      <c r="B597" s="145" t="s">
        <v>162</v>
      </c>
      <c r="C597" s="145">
        <v>26</v>
      </c>
      <c r="D597" s="237" t="s">
        <v>163</v>
      </c>
      <c r="E597" s="627">
        <v>2976823</v>
      </c>
      <c r="F597" s="133"/>
      <c r="G597" s="28"/>
      <c r="H597" s="626"/>
      <c r="I597" s="627">
        <f t="shared" si="381"/>
        <v>2976823</v>
      </c>
      <c r="J597" s="627">
        <v>897583</v>
      </c>
      <c r="K597" s="627">
        <v>1294158</v>
      </c>
      <c r="L597" s="237">
        <f t="shared" si="382"/>
        <v>5168564</v>
      </c>
      <c r="M597" s="133"/>
      <c r="O597" s="626"/>
      <c r="P597" s="627">
        <f t="shared" si="383"/>
        <v>2976823</v>
      </c>
      <c r="Q597" s="627">
        <v>897583</v>
      </c>
      <c r="R597" s="627">
        <v>1294158</v>
      </c>
      <c r="S597" s="237">
        <f t="shared" si="384"/>
        <v>5168564</v>
      </c>
      <c r="T597" s="133"/>
      <c r="V597" s="626"/>
      <c r="W597" s="627">
        <f t="shared" si="385"/>
        <v>2976823</v>
      </c>
      <c r="X597" s="636">
        <v>897583</v>
      </c>
      <c r="Y597" s="626"/>
      <c r="Z597" s="627">
        <v>1294158</v>
      </c>
      <c r="AA597" s="626">
        <f t="shared" si="386"/>
        <v>5168564</v>
      </c>
      <c r="AB597" s="133"/>
      <c r="AD597" s="626"/>
      <c r="AE597" s="627">
        <f t="shared" si="387"/>
        <v>2976823</v>
      </c>
      <c r="AF597" s="636">
        <v>897583</v>
      </c>
      <c r="AG597" s="857"/>
      <c r="AH597" s="627">
        <v>1294158</v>
      </c>
      <c r="AI597" s="626">
        <f t="shared" si="388"/>
        <v>5168564</v>
      </c>
      <c r="AJ597" s="423">
        <f t="shared" si="346"/>
        <v>588</v>
      </c>
    </row>
    <row r="598" spans="1:36">
      <c r="A598" s="423">
        <f t="shared" si="389"/>
        <v>589</v>
      </c>
      <c r="B598" s="145"/>
      <c r="C598" s="145"/>
      <c r="D598" s="240" t="s">
        <v>434</v>
      </c>
      <c r="E598" s="627"/>
      <c r="F598" s="133"/>
      <c r="G598" s="28"/>
      <c r="H598" s="626"/>
      <c r="I598" s="627">
        <f t="shared" si="381"/>
        <v>0</v>
      </c>
      <c r="J598" s="627"/>
      <c r="K598" s="627"/>
      <c r="L598" s="237">
        <f t="shared" si="382"/>
        <v>0</v>
      </c>
      <c r="M598" s="133"/>
      <c r="O598" s="626"/>
      <c r="P598" s="627">
        <f t="shared" si="383"/>
        <v>0</v>
      </c>
      <c r="Q598" s="627"/>
      <c r="R598" s="627"/>
      <c r="S598" s="237">
        <f t="shared" si="384"/>
        <v>0</v>
      </c>
      <c r="T598" s="133"/>
      <c r="V598" s="626"/>
      <c r="W598" s="627">
        <f t="shared" si="385"/>
        <v>0</v>
      </c>
      <c r="X598" s="636"/>
      <c r="Y598" s="626"/>
      <c r="Z598" s="627"/>
      <c r="AA598" s="626">
        <f t="shared" si="386"/>
        <v>0</v>
      </c>
      <c r="AB598" s="133"/>
      <c r="AD598" s="626"/>
      <c r="AE598" s="627">
        <f t="shared" si="387"/>
        <v>0</v>
      </c>
      <c r="AF598" s="636"/>
      <c r="AG598" s="857"/>
      <c r="AH598" s="627"/>
      <c r="AI598" s="626">
        <f t="shared" si="388"/>
        <v>0</v>
      </c>
      <c r="AJ598" s="423">
        <f t="shared" si="346"/>
        <v>589</v>
      </c>
    </row>
    <row r="599" spans="1:36">
      <c r="A599" s="423">
        <f t="shared" si="389"/>
        <v>590</v>
      </c>
      <c r="B599" s="145"/>
      <c r="C599" s="145"/>
      <c r="D599" s="637" t="s">
        <v>590</v>
      </c>
      <c r="E599" s="627"/>
      <c r="F599" s="132">
        <v>1388000</v>
      </c>
      <c r="G599" s="129"/>
      <c r="H599" s="626"/>
      <c r="I599" s="627">
        <f t="shared" si="381"/>
        <v>1388000</v>
      </c>
      <c r="J599" s="627"/>
      <c r="K599" s="627"/>
      <c r="L599" s="237">
        <f t="shared" si="382"/>
        <v>1388000</v>
      </c>
      <c r="M599" s="133"/>
      <c r="N599" s="6">
        <v>1000000</v>
      </c>
      <c r="O599" s="626"/>
      <c r="P599" s="627">
        <f t="shared" si="383"/>
        <v>1000000</v>
      </c>
      <c r="Q599" s="627"/>
      <c r="R599" s="627"/>
      <c r="S599" s="237">
        <f t="shared" si="384"/>
        <v>1000000</v>
      </c>
      <c r="T599" s="133"/>
      <c r="U599" s="6">
        <v>1000000</v>
      </c>
      <c r="V599" s="626"/>
      <c r="W599" s="627">
        <f t="shared" si="385"/>
        <v>1000000</v>
      </c>
      <c r="X599" s="636"/>
      <c r="Y599" s="626"/>
      <c r="Z599" s="627"/>
      <c r="AA599" s="626">
        <f t="shared" si="386"/>
        <v>1000000</v>
      </c>
      <c r="AB599" s="133"/>
      <c r="AD599" s="626"/>
      <c r="AE599" s="627">
        <f t="shared" si="387"/>
        <v>0</v>
      </c>
      <c r="AF599" s="636"/>
      <c r="AG599" s="857"/>
      <c r="AH599" s="627"/>
      <c r="AI599" s="626">
        <f t="shared" si="388"/>
        <v>0</v>
      </c>
      <c r="AJ599" s="423">
        <f t="shared" si="346"/>
        <v>590</v>
      </c>
    </row>
    <row r="600" spans="1:36">
      <c r="A600" s="423">
        <f t="shared" si="389"/>
        <v>591</v>
      </c>
      <c r="B600" s="145"/>
      <c r="C600" s="145"/>
      <c r="D600" s="637" t="s">
        <v>591</v>
      </c>
      <c r="E600" s="627"/>
      <c r="F600" s="132"/>
      <c r="G600" s="129">
        <v>500000</v>
      </c>
      <c r="H600" s="626"/>
      <c r="I600" s="627">
        <f t="shared" si="381"/>
        <v>500000</v>
      </c>
      <c r="J600" s="627"/>
      <c r="K600" s="627"/>
      <c r="L600" s="237">
        <f t="shared" si="382"/>
        <v>500000</v>
      </c>
      <c r="M600" s="112"/>
      <c r="N600" s="28">
        <v>500000</v>
      </c>
      <c r="O600" s="626"/>
      <c r="P600" s="627">
        <f t="shared" si="383"/>
        <v>500000</v>
      </c>
      <c r="Q600" s="627"/>
      <c r="R600" s="627"/>
      <c r="S600" s="237">
        <f t="shared" si="384"/>
        <v>500000</v>
      </c>
      <c r="T600" s="112"/>
      <c r="U600" s="28">
        <v>500000</v>
      </c>
      <c r="V600" s="626"/>
      <c r="W600" s="627">
        <f t="shared" si="385"/>
        <v>500000</v>
      </c>
      <c r="X600" s="636"/>
      <c r="Y600" s="626"/>
      <c r="Z600" s="627"/>
      <c r="AA600" s="626">
        <f t="shared" si="386"/>
        <v>500000</v>
      </c>
      <c r="AB600" s="112"/>
      <c r="AC600" s="28"/>
      <c r="AD600" s="626"/>
      <c r="AE600" s="627">
        <f t="shared" si="387"/>
        <v>0</v>
      </c>
      <c r="AF600" s="636"/>
      <c r="AG600" s="857"/>
      <c r="AH600" s="627"/>
      <c r="AI600" s="626">
        <f t="shared" si="388"/>
        <v>0</v>
      </c>
      <c r="AJ600" s="423">
        <f t="shared" si="346"/>
        <v>591</v>
      </c>
    </row>
    <row r="601" spans="1:36">
      <c r="A601" s="423">
        <f t="shared" si="389"/>
        <v>592</v>
      </c>
      <c r="B601" s="145"/>
      <c r="C601" s="145"/>
      <c r="D601" s="637" t="s">
        <v>592</v>
      </c>
      <c r="E601" s="627"/>
      <c r="F601" s="132"/>
      <c r="G601" s="129">
        <v>50000</v>
      </c>
      <c r="H601" s="626"/>
      <c r="I601" s="627">
        <f t="shared" si="381"/>
        <v>50000</v>
      </c>
      <c r="J601" s="627"/>
      <c r="K601" s="627"/>
      <c r="L601" s="237">
        <f t="shared" si="382"/>
        <v>50000</v>
      </c>
      <c r="M601" s="112"/>
      <c r="N601" s="39">
        <v>100000</v>
      </c>
      <c r="O601" s="626"/>
      <c r="P601" s="627">
        <f t="shared" si="383"/>
        <v>100000</v>
      </c>
      <c r="Q601" s="627"/>
      <c r="R601" s="627"/>
      <c r="S601" s="237">
        <f t="shared" si="384"/>
        <v>100000</v>
      </c>
      <c r="T601" s="112"/>
      <c r="U601" s="39">
        <v>100000</v>
      </c>
      <c r="V601" s="626"/>
      <c r="W601" s="627">
        <f t="shared" si="385"/>
        <v>100000</v>
      </c>
      <c r="X601" s="636"/>
      <c r="Y601" s="626"/>
      <c r="Z601" s="627"/>
      <c r="AA601" s="626">
        <f t="shared" si="386"/>
        <v>100000</v>
      </c>
      <c r="AB601" s="112"/>
      <c r="AC601" s="39"/>
      <c r="AD601" s="626"/>
      <c r="AE601" s="627">
        <f t="shared" si="387"/>
        <v>0</v>
      </c>
      <c r="AF601" s="636"/>
      <c r="AG601" s="857"/>
      <c r="AH601" s="627"/>
      <c r="AI601" s="626">
        <f t="shared" si="388"/>
        <v>0</v>
      </c>
      <c r="AJ601" s="423">
        <f t="shared" si="346"/>
        <v>592</v>
      </c>
    </row>
    <row r="602" spans="1:36">
      <c r="A602" s="423">
        <f t="shared" si="389"/>
        <v>593</v>
      </c>
      <c r="B602" s="145"/>
      <c r="C602" s="145"/>
      <c r="D602" s="637" t="s">
        <v>593</v>
      </c>
      <c r="E602" s="627"/>
      <c r="F602" s="112"/>
      <c r="G602" s="39"/>
      <c r="H602" s="626"/>
      <c r="I602" s="627">
        <f t="shared" si="381"/>
        <v>0</v>
      </c>
      <c r="J602" s="627"/>
      <c r="K602" s="627"/>
      <c r="L602" s="237">
        <f t="shared" si="382"/>
        <v>0</v>
      </c>
      <c r="M602" s="112"/>
      <c r="N602" s="39">
        <v>1500000</v>
      </c>
      <c r="O602" s="626"/>
      <c r="P602" s="627">
        <f t="shared" si="383"/>
        <v>1500000</v>
      </c>
      <c r="Q602" s="627"/>
      <c r="R602" s="627"/>
      <c r="S602" s="237">
        <f t="shared" si="384"/>
        <v>1500000</v>
      </c>
      <c r="T602" s="112"/>
      <c r="U602" s="39">
        <v>1500000</v>
      </c>
      <c r="V602" s="626"/>
      <c r="W602" s="627">
        <f t="shared" si="385"/>
        <v>1500000</v>
      </c>
      <c r="X602" s="636"/>
      <c r="Y602" s="626"/>
      <c r="Z602" s="627"/>
      <c r="AA602" s="626">
        <f t="shared" si="386"/>
        <v>1500000</v>
      </c>
      <c r="AB602" s="112"/>
      <c r="AC602" s="39"/>
      <c r="AD602" s="626"/>
      <c r="AE602" s="627">
        <f t="shared" si="387"/>
        <v>0</v>
      </c>
      <c r="AF602" s="636"/>
      <c r="AG602" s="857"/>
      <c r="AH602" s="627"/>
      <c r="AI602" s="626">
        <f t="shared" si="388"/>
        <v>0</v>
      </c>
      <c r="AJ602" s="423">
        <f t="shared" si="346"/>
        <v>593</v>
      </c>
    </row>
    <row r="603" spans="1:36">
      <c r="A603" s="423">
        <f t="shared" si="389"/>
        <v>594</v>
      </c>
      <c r="B603" s="145"/>
      <c r="C603" s="145"/>
      <c r="D603" s="637" t="s">
        <v>594</v>
      </c>
      <c r="E603" s="627"/>
      <c r="F603" s="112"/>
      <c r="G603" s="39"/>
      <c r="H603" s="626"/>
      <c r="I603" s="627">
        <f t="shared" si="381"/>
        <v>0</v>
      </c>
      <c r="J603" s="627"/>
      <c r="K603" s="627"/>
      <c r="L603" s="237">
        <f t="shared" si="382"/>
        <v>0</v>
      </c>
      <c r="M603" s="112"/>
      <c r="N603" s="39">
        <v>3738510</v>
      </c>
      <c r="O603" s="626"/>
      <c r="P603" s="627">
        <f t="shared" si="383"/>
        <v>3738510</v>
      </c>
      <c r="Q603" s="627"/>
      <c r="R603" s="627"/>
      <c r="S603" s="237">
        <f t="shared" si="384"/>
        <v>3738510</v>
      </c>
      <c r="T603" s="112"/>
      <c r="U603" s="39">
        <v>3738510</v>
      </c>
      <c r="V603" s="626"/>
      <c r="W603" s="627">
        <f t="shared" si="385"/>
        <v>3738510</v>
      </c>
      <c r="X603" s="636"/>
      <c r="Y603" s="626"/>
      <c r="Z603" s="627"/>
      <c r="AA603" s="626">
        <f t="shared" si="386"/>
        <v>3738510</v>
      </c>
      <c r="AB603" s="112"/>
      <c r="AC603" s="39"/>
      <c r="AD603" s="626"/>
      <c r="AE603" s="627">
        <f t="shared" si="387"/>
        <v>0</v>
      </c>
      <c r="AF603" s="636"/>
      <c r="AG603" s="857"/>
      <c r="AH603" s="627"/>
      <c r="AI603" s="626">
        <f t="shared" si="388"/>
        <v>0</v>
      </c>
      <c r="AJ603" s="423">
        <f t="shared" si="346"/>
        <v>594</v>
      </c>
    </row>
    <row r="604" spans="1:36">
      <c r="A604" s="423">
        <f t="shared" si="389"/>
        <v>595</v>
      </c>
      <c r="B604" s="145"/>
      <c r="C604" s="145"/>
      <c r="D604" s="629"/>
      <c r="E604" s="627"/>
      <c r="F604" s="112"/>
      <c r="G604" s="39"/>
      <c r="H604" s="626"/>
      <c r="I604" s="627">
        <f t="shared" si="381"/>
        <v>0</v>
      </c>
      <c r="J604" s="627"/>
      <c r="K604" s="627"/>
      <c r="L604" s="237">
        <f t="shared" si="382"/>
        <v>0</v>
      </c>
      <c r="M604" s="112"/>
      <c r="N604" s="39"/>
      <c r="O604" s="626"/>
      <c r="P604" s="627">
        <f t="shared" si="383"/>
        <v>0</v>
      </c>
      <c r="Q604" s="627"/>
      <c r="R604" s="627"/>
      <c r="S604" s="237">
        <f t="shared" si="384"/>
        <v>0</v>
      </c>
      <c r="T604" s="112"/>
      <c r="U604" s="39"/>
      <c r="V604" s="626"/>
      <c r="W604" s="627">
        <f t="shared" si="385"/>
        <v>0</v>
      </c>
      <c r="X604" s="636"/>
      <c r="Y604" s="626"/>
      <c r="Z604" s="627"/>
      <c r="AA604" s="626">
        <f t="shared" si="386"/>
        <v>0</v>
      </c>
      <c r="AB604" s="112"/>
      <c r="AC604" s="39"/>
      <c r="AD604" s="626"/>
      <c r="AE604" s="627">
        <f t="shared" si="387"/>
        <v>0</v>
      </c>
      <c r="AF604" s="636"/>
      <c r="AG604" s="857"/>
      <c r="AH604" s="627"/>
      <c r="AI604" s="626">
        <f t="shared" si="388"/>
        <v>0</v>
      </c>
      <c r="AJ604" s="423">
        <f t="shared" si="346"/>
        <v>595</v>
      </c>
    </row>
    <row r="605" spans="1:36">
      <c r="A605" s="423">
        <f t="shared" si="389"/>
        <v>596</v>
      </c>
      <c r="B605" s="145"/>
      <c r="C605" s="145"/>
      <c r="D605" s="684" t="s">
        <v>75</v>
      </c>
      <c r="E605" s="627"/>
      <c r="F605" s="112"/>
      <c r="G605" s="39"/>
      <c r="H605" s="626"/>
      <c r="I605" s="627">
        <f t="shared" si="381"/>
        <v>0</v>
      </c>
      <c r="J605" s="627"/>
      <c r="K605" s="627"/>
      <c r="L605" s="237">
        <f t="shared" si="382"/>
        <v>0</v>
      </c>
      <c r="M605" s="112"/>
      <c r="N605" s="39"/>
      <c r="O605" s="626"/>
      <c r="P605" s="627">
        <f t="shared" si="383"/>
        <v>0</v>
      </c>
      <c r="Q605" s="627"/>
      <c r="R605" s="627"/>
      <c r="S605" s="237">
        <f t="shared" si="384"/>
        <v>0</v>
      </c>
      <c r="T605" s="112"/>
      <c r="U605" s="39"/>
      <c r="V605" s="626"/>
      <c r="W605" s="627">
        <f t="shared" si="385"/>
        <v>0</v>
      </c>
      <c r="X605" s="636"/>
      <c r="Y605" s="626"/>
      <c r="Z605" s="627"/>
      <c r="AA605" s="626">
        <f t="shared" si="386"/>
        <v>0</v>
      </c>
      <c r="AB605" s="112"/>
      <c r="AC605" s="39"/>
      <c r="AD605" s="626"/>
      <c r="AE605" s="627">
        <f t="shared" si="387"/>
        <v>0</v>
      </c>
      <c r="AF605" s="636"/>
      <c r="AG605" s="857"/>
      <c r="AH605" s="627"/>
      <c r="AI605" s="626">
        <f t="shared" si="388"/>
        <v>0</v>
      </c>
      <c r="AJ605" s="423">
        <f t="shared" ref="AJ605:AJ668" si="390">A605</f>
        <v>596</v>
      </c>
    </row>
    <row r="606" spans="1:36">
      <c r="A606" s="423">
        <f t="shared" si="389"/>
        <v>597</v>
      </c>
      <c r="B606" s="145"/>
      <c r="C606" s="145"/>
      <c r="D606" s="685"/>
      <c r="E606" s="627"/>
      <c r="F606" s="112"/>
      <c r="G606" s="39"/>
      <c r="H606" s="626"/>
      <c r="I606" s="627">
        <f t="shared" si="381"/>
        <v>0</v>
      </c>
      <c r="J606" s="627"/>
      <c r="K606" s="627"/>
      <c r="L606" s="237">
        <f t="shared" si="382"/>
        <v>0</v>
      </c>
      <c r="M606" s="112"/>
      <c r="N606" s="39"/>
      <c r="O606" s="626"/>
      <c r="P606" s="627">
        <f t="shared" si="383"/>
        <v>0</v>
      </c>
      <c r="Q606" s="627"/>
      <c r="R606" s="627"/>
      <c r="S606" s="237">
        <f t="shared" si="384"/>
        <v>0</v>
      </c>
      <c r="T606" s="112"/>
      <c r="U606" s="39"/>
      <c r="V606" s="626"/>
      <c r="W606" s="627">
        <f t="shared" si="385"/>
        <v>0</v>
      </c>
      <c r="X606" s="636"/>
      <c r="Y606" s="626"/>
      <c r="Z606" s="627"/>
      <c r="AA606" s="626">
        <f t="shared" si="386"/>
        <v>0</v>
      </c>
      <c r="AB606" s="112"/>
      <c r="AC606" s="39"/>
      <c r="AD606" s="626"/>
      <c r="AE606" s="627">
        <f t="shared" si="387"/>
        <v>0</v>
      </c>
      <c r="AF606" s="636"/>
      <c r="AG606" s="857"/>
      <c r="AH606" s="627"/>
      <c r="AI606" s="626">
        <f t="shared" si="388"/>
        <v>0</v>
      </c>
      <c r="AJ606" s="423">
        <f t="shared" si="390"/>
        <v>597</v>
      </c>
    </row>
    <row r="607" spans="1:36">
      <c r="A607" s="423">
        <f t="shared" si="389"/>
        <v>598</v>
      </c>
      <c r="B607" s="145"/>
      <c r="C607" s="145"/>
      <c r="D607" s="685"/>
      <c r="E607" s="627"/>
      <c r="F607" s="112"/>
      <c r="G607" s="39"/>
      <c r="H607" s="626"/>
      <c r="I607" s="627">
        <f t="shared" si="381"/>
        <v>0</v>
      </c>
      <c r="J607" s="627"/>
      <c r="K607" s="627"/>
      <c r="L607" s="237">
        <f t="shared" si="382"/>
        <v>0</v>
      </c>
      <c r="M607" s="112"/>
      <c r="N607" s="39"/>
      <c r="O607" s="626"/>
      <c r="P607" s="627">
        <f t="shared" si="383"/>
        <v>0</v>
      </c>
      <c r="Q607" s="627"/>
      <c r="R607" s="627"/>
      <c r="S607" s="237">
        <f t="shared" si="384"/>
        <v>0</v>
      </c>
      <c r="T607" s="112"/>
      <c r="U607" s="39"/>
      <c r="V607" s="626"/>
      <c r="W607" s="627">
        <f t="shared" si="385"/>
        <v>0</v>
      </c>
      <c r="X607" s="636"/>
      <c r="Y607" s="626"/>
      <c r="Z607" s="627"/>
      <c r="AA607" s="626">
        <f t="shared" si="386"/>
        <v>0</v>
      </c>
      <c r="AB607" s="112"/>
      <c r="AC607" s="39"/>
      <c r="AD607" s="626"/>
      <c r="AE607" s="627">
        <f t="shared" si="387"/>
        <v>0</v>
      </c>
      <c r="AF607" s="636"/>
      <c r="AG607" s="857"/>
      <c r="AH607" s="627"/>
      <c r="AI607" s="626">
        <f t="shared" si="388"/>
        <v>0</v>
      </c>
      <c r="AJ607" s="423">
        <f t="shared" si="390"/>
        <v>598</v>
      </c>
    </row>
    <row r="608" spans="1:36">
      <c r="A608" s="423">
        <f t="shared" si="389"/>
        <v>599</v>
      </c>
      <c r="B608" s="145"/>
      <c r="C608" s="145"/>
      <c r="D608" s="684" t="s">
        <v>63</v>
      </c>
      <c r="E608" s="627"/>
      <c r="F608" s="112"/>
      <c r="G608" s="39"/>
      <c r="H608" s="626"/>
      <c r="I608" s="627">
        <f t="shared" si="381"/>
        <v>0</v>
      </c>
      <c r="J608" s="627"/>
      <c r="K608" s="627"/>
      <c r="L608" s="237">
        <f t="shared" si="382"/>
        <v>0</v>
      </c>
      <c r="M608" s="112"/>
      <c r="N608" s="39"/>
      <c r="O608" s="626"/>
      <c r="P608" s="627">
        <f t="shared" si="383"/>
        <v>0</v>
      </c>
      <c r="Q608" s="627"/>
      <c r="R608" s="627"/>
      <c r="S608" s="237">
        <f t="shared" si="384"/>
        <v>0</v>
      </c>
      <c r="T608" s="112"/>
      <c r="U608" s="39"/>
      <c r="V608" s="626"/>
      <c r="W608" s="627">
        <f t="shared" si="385"/>
        <v>0</v>
      </c>
      <c r="X608" s="636"/>
      <c r="Y608" s="626"/>
      <c r="Z608" s="627"/>
      <c r="AA608" s="626">
        <f t="shared" si="386"/>
        <v>0</v>
      </c>
      <c r="AB608" s="112"/>
      <c r="AC608" s="39"/>
      <c r="AD608" s="626"/>
      <c r="AE608" s="627">
        <f t="shared" si="387"/>
        <v>0</v>
      </c>
      <c r="AF608" s="636"/>
      <c r="AG608" s="857"/>
      <c r="AH608" s="627"/>
      <c r="AI608" s="626">
        <f t="shared" si="388"/>
        <v>0</v>
      </c>
      <c r="AJ608" s="423">
        <f t="shared" si="390"/>
        <v>599</v>
      </c>
    </row>
    <row r="609" spans="1:36">
      <c r="A609" s="423">
        <f t="shared" si="389"/>
        <v>600</v>
      </c>
      <c r="B609" s="145"/>
      <c r="C609" s="145"/>
      <c r="D609" s="685"/>
      <c r="E609" s="627"/>
      <c r="F609" s="112"/>
      <c r="G609" s="39"/>
      <c r="H609" s="626"/>
      <c r="I609" s="627">
        <f t="shared" si="381"/>
        <v>0</v>
      </c>
      <c r="J609" s="627"/>
      <c r="K609" s="627"/>
      <c r="L609" s="237">
        <f t="shared" si="382"/>
        <v>0</v>
      </c>
      <c r="M609" s="112"/>
      <c r="N609" s="39"/>
      <c r="O609" s="626"/>
      <c r="P609" s="627">
        <f t="shared" si="383"/>
        <v>0</v>
      </c>
      <c r="Q609" s="627"/>
      <c r="R609" s="627"/>
      <c r="S609" s="237">
        <f t="shared" si="384"/>
        <v>0</v>
      </c>
      <c r="T609" s="112"/>
      <c r="U609" s="39"/>
      <c r="V609" s="626"/>
      <c r="W609" s="627">
        <f t="shared" si="385"/>
        <v>0</v>
      </c>
      <c r="X609" s="636"/>
      <c r="Y609" s="626"/>
      <c r="Z609" s="627"/>
      <c r="AA609" s="626">
        <f t="shared" si="386"/>
        <v>0</v>
      </c>
      <c r="AB609" s="112"/>
      <c r="AC609" s="39"/>
      <c r="AD609" s="626"/>
      <c r="AE609" s="627">
        <f t="shared" si="387"/>
        <v>0</v>
      </c>
      <c r="AF609" s="636"/>
      <c r="AG609" s="857"/>
      <c r="AH609" s="627"/>
      <c r="AI609" s="626">
        <f t="shared" si="388"/>
        <v>0</v>
      </c>
      <c r="AJ609" s="423">
        <f t="shared" si="390"/>
        <v>600</v>
      </c>
    </row>
    <row r="610" spans="1:36">
      <c r="A610" s="423">
        <f t="shared" si="389"/>
        <v>601</v>
      </c>
      <c r="B610" s="145"/>
      <c r="C610" s="145"/>
      <c r="D610" s="685"/>
      <c r="E610" s="627"/>
      <c r="F610" s="112"/>
      <c r="G610" s="39"/>
      <c r="H610" s="626"/>
      <c r="I610" s="627">
        <f t="shared" si="381"/>
        <v>0</v>
      </c>
      <c r="J610" s="627"/>
      <c r="K610" s="627"/>
      <c r="L610" s="237">
        <f t="shared" si="382"/>
        <v>0</v>
      </c>
      <c r="M610" s="112"/>
      <c r="N610" s="39"/>
      <c r="O610" s="626"/>
      <c r="P610" s="627">
        <f t="shared" si="383"/>
        <v>0</v>
      </c>
      <c r="Q610" s="627"/>
      <c r="R610" s="627"/>
      <c r="S610" s="237">
        <f t="shared" si="384"/>
        <v>0</v>
      </c>
      <c r="T610" s="112"/>
      <c r="U610" s="39"/>
      <c r="V610" s="626"/>
      <c r="W610" s="627">
        <f t="shared" si="385"/>
        <v>0</v>
      </c>
      <c r="X610" s="636"/>
      <c r="Y610" s="626"/>
      <c r="Z610" s="627"/>
      <c r="AA610" s="626">
        <f t="shared" si="386"/>
        <v>0</v>
      </c>
      <c r="AB610" s="112"/>
      <c r="AC610" s="39"/>
      <c r="AD610" s="626"/>
      <c r="AE610" s="627">
        <f t="shared" si="387"/>
        <v>0</v>
      </c>
      <c r="AF610" s="636"/>
      <c r="AG610" s="857"/>
      <c r="AH610" s="627"/>
      <c r="AI610" s="626">
        <f t="shared" si="388"/>
        <v>0</v>
      </c>
      <c r="AJ610" s="423">
        <f t="shared" si="390"/>
        <v>601</v>
      </c>
    </row>
    <row r="611" spans="1:36">
      <c r="A611" s="423">
        <f t="shared" si="389"/>
        <v>602</v>
      </c>
      <c r="B611" s="145"/>
      <c r="C611" s="145"/>
      <c r="D611" s="644" t="s">
        <v>40</v>
      </c>
      <c r="E611" s="627"/>
      <c r="F611" s="488">
        <f t="shared" ref="F611:X611" si="391">SUBTOTAL(9,F598:F610)</f>
        <v>1388000</v>
      </c>
      <c r="G611" s="55">
        <f t="shared" si="391"/>
        <v>550000</v>
      </c>
      <c r="H611" s="285">
        <f t="shared" si="391"/>
        <v>0</v>
      </c>
      <c r="I611" s="676">
        <f t="shared" si="391"/>
        <v>1938000</v>
      </c>
      <c r="J611" s="676">
        <f t="shared" si="391"/>
        <v>0</v>
      </c>
      <c r="K611" s="676">
        <f t="shared" si="391"/>
        <v>0</v>
      </c>
      <c r="L611" s="678">
        <f t="shared" si="391"/>
        <v>1938000</v>
      </c>
      <c r="M611" s="488">
        <f t="shared" si="391"/>
        <v>0</v>
      </c>
      <c r="N611" s="55">
        <f t="shared" si="391"/>
        <v>6838510</v>
      </c>
      <c r="O611" s="285">
        <f t="shared" si="391"/>
        <v>0</v>
      </c>
      <c r="P611" s="676">
        <f t="shared" si="391"/>
        <v>6838510</v>
      </c>
      <c r="Q611" s="676">
        <f t="shared" si="391"/>
        <v>0</v>
      </c>
      <c r="R611" s="676">
        <f t="shared" si="391"/>
        <v>0</v>
      </c>
      <c r="S611" s="678">
        <f t="shared" si="391"/>
        <v>6838510</v>
      </c>
      <c r="T611" s="488">
        <f t="shared" si="391"/>
        <v>0</v>
      </c>
      <c r="U611" s="55">
        <f t="shared" si="391"/>
        <v>6838510</v>
      </c>
      <c r="V611" s="285">
        <f t="shared" si="391"/>
        <v>0</v>
      </c>
      <c r="W611" s="676">
        <f t="shared" si="391"/>
        <v>6838510</v>
      </c>
      <c r="X611" s="677">
        <f t="shared" si="391"/>
        <v>0</v>
      </c>
      <c r="Y611" s="675"/>
      <c r="Z611" s="676">
        <f t="shared" ref="Z611:AF611" si="392">SUBTOTAL(9,Z598:Z610)</f>
        <v>0</v>
      </c>
      <c r="AA611" s="675">
        <f t="shared" si="392"/>
        <v>6838510</v>
      </c>
      <c r="AB611" s="488">
        <f t="shared" si="392"/>
        <v>0</v>
      </c>
      <c r="AC611" s="55">
        <f t="shared" si="392"/>
        <v>0</v>
      </c>
      <c r="AD611" s="285">
        <f t="shared" si="392"/>
        <v>0</v>
      </c>
      <c r="AE611" s="676">
        <f t="shared" si="392"/>
        <v>0</v>
      </c>
      <c r="AF611" s="677">
        <f t="shared" si="392"/>
        <v>0</v>
      </c>
      <c r="AG611" s="678"/>
      <c r="AH611" s="676">
        <f>SUBTOTAL(9,AH598:AH610)</f>
        <v>0</v>
      </c>
      <c r="AI611" s="675">
        <f>SUBTOTAL(9,AI598:AI610)</f>
        <v>0</v>
      </c>
      <c r="AJ611" s="423">
        <f t="shared" si="390"/>
        <v>602</v>
      </c>
    </row>
    <row r="612" spans="1:36" ht="15.6" thickBot="1">
      <c r="A612" s="423">
        <f t="shared" si="389"/>
        <v>603</v>
      </c>
      <c r="B612" s="674"/>
      <c r="C612" s="674"/>
      <c r="D612" s="620" t="s">
        <v>164</v>
      </c>
      <c r="E612" s="623"/>
      <c r="F612" s="672">
        <f>SUBTOTAL(9,F596:F611,$E597:$E597)</f>
        <v>4364823</v>
      </c>
      <c r="G612" s="671"/>
      <c r="H612" s="668"/>
      <c r="I612" s="669">
        <f>SUBTOTAL(9,I596:I611)</f>
        <v>4914823</v>
      </c>
      <c r="J612" s="669">
        <f>SUBTOTAL(9,J596:J611)</f>
        <v>897583</v>
      </c>
      <c r="K612" s="669">
        <f>SUBTOTAL(9,K596:K611)</f>
        <v>1294158</v>
      </c>
      <c r="L612" s="673">
        <f>SUBTOTAL(9,L596:L611)</f>
        <v>7106564</v>
      </c>
      <c r="M612" s="672">
        <f>SUBTOTAL(9,M596:M611,$E597:$E597)</f>
        <v>2976823</v>
      </c>
      <c r="N612" s="671"/>
      <c r="O612" s="668"/>
      <c r="P612" s="669">
        <f>SUBTOTAL(9,P596:P611)</f>
        <v>9815333</v>
      </c>
      <c r="Q612" s="669">
        <f>SUBTOTAL(9,Q596:Q611)</f>
        <v>897583</v>
      </c>
      <c r="R612" s="669">
        <f>SUBTOTAL(9,R596:R611)</f>
        <v>1294158</v>
      </c>
      <c r="S612" s="673">
        <f>SUBTOTAL(9,S596:S611)</f>
        <v>12007074</v>
      </c>
      <c r="T612" s="672">
        <f>SUBTOTAL(9,T596:T611,$E597:$E597)</f>
        <v>2976823</v>
      </c>
      <c r="U612" s="671"/>
      <c r="V612" s="668"/>
      <c r="W612" s="669">
        <f>SUBTOTAL(9,W596:W611)</f>
        <v>9815333</v>
      </c>
      <c r="X612" s="670">
        <f>SUBTOTAL(9,X596:X611)</f>
        <v>897583</v>
      </c>
      <c r="Y612" s="668"/>
      <c r="Z612" s="669">
        <f>SUBTOTAL(9,Z596:Z611)</f>
        <v>1294158</v>
      </c>
      <c r="AA612" s="668">
        <f>SUBTOTAL(9,AA596:AA611)</f>
        <v>12007074</v>
      </c>
      <c r="AB612" s="672">
        <f>SUBTOTAL(9,AB596:AB611,$E597:$E597)</f>
        <v>2976823</v>
      </c>
      <c r="AC612" s="671"/>
      <c r="AD612" s="668"/>
      <c r="AE612" s="669">
        <f>SUBTOTAL(9,AE596:AE611)</f>
        <v>2976823</v>
      </c>
      <c r="AF612" s="670">
        <f>SUBTOTAL(9,AF596:AF611)</f>
        <v>897583</v>
      </c>
      <c r="AG612" s="800"/>
      <c r="AH612" s="669">
        <f>SUBTOTAL(9,AH596:AH611)</f>
        <v>1294158</v>
      </c>
      <c r="AI612" s="668">
        <f>SUBTOTAL(9,AI596:AI611)</f>
        <v>5168564</v>
      </c>
      <c r="AJ612" s="423">
        <f t="shared" si="390"/>
        <v>603</v>
      </c>
    </row>
    <row r="613" spans="1:36" ht="15.6" thickTop="1">
      <c r="A613" s="423">
        <f t="shared" si="389"/>
        <v>604</v>
      </c>
      <c r="B613" s="145"/>
      <c r="C613" s="145"/>
      <c r="D613" s="654"/>
      <c r="E613" s="627"/>
      <c r="F613" s="425"/>
      <c r="G613" s="26"/>
      <c r="H613" s="682"/>
      <c r="I613" s="627">
        <f t="shared" ref="I613:I621" si="393">SUM($E613,F613:H613)</f>
        <v>0</v>
      </c>
      <c r="J613" s="655"/>
      <c r="K613" s="655"/>
      <c r="L613" s="654">
        <f t="shared" ref="L613:L621" si="394">SUM(I613:K613)</f>
        <v>0</v>
      </c>
      <c r="M613" s="425"/>
      <c r="N613" s="26"/>
      <c r="O613" s="682"/>
      <c r="P613" s="627">
        <f t="shared" ref="P613:P621" si="395">SUM($E613,M613:O613)</f>
        <v>0</v>
      </c>
      <c r="Q613" s="655"/>
      <c r="R613" s="655"/>
      <c r="S613" s="654">
        <f t="shared" ref="S613:S621" si="396">SUM(P613:R613)</f>
        <v>0</v>
      </c>
      <c r="T613" s="425"/>
      <c r="U613" s="26"/>
      <c r="V613" s="682"/>
      <c r="W613" s="627">
        <f t="shared" ref="W613:W623" si="397">SUM($E613,T613:V613)</f>
        <v>0</v>
      </c>
      <c r="X613" s="683"/>
      <c r="Y613" s="682"/>
      <c r="Z613" s="655"/>
      <c r="AA613" s="682">
        <f t="shared" ref="AA613:AA623" si="398">SUM(W613:Z613)</f>
        <v>0</v>
      </c>
      <c r="AB613" s="425"/>
      <c r="AC613" s="26"/>
      <c r="AD613" s="682"/>
      <c r="AE613" s="627">
        <f t="shared" ref="AE613:AE623" si="399">SUM($E613,AB613:AD613)</f>
        <v>0</v>
      </c>
      <c r="AF613" s="683"/>
      <c r="AG613" s="862"/>
      <c r="AH613" s="655"/>
      <c r="AI613" s="682">
        <f t="shared" ref="AI613:AI623" si="400">SUM(AE613:AH613)</f>
        <v>0</v>
      </c>
      <c r="AJ613" s="423">
        <f t="shared" si="390"/>
        <v>604</v>
      </c>
    </row>
    <row r="614" spans="1:36">
      <c r="A614" s="423">
        <f t="shared" si="389"/>
        <v>605</v>
      </c>
      <c r="B614" s="145" t="s">
        <v>165</v>
      </c>
      <c r="C614" s="145">
        <v>27</v>
      </c>
      <c r="D614" s="237" t="s">
        <v>166</v>
      </c>
      <c r="E614" s="627">
        <v>15416200</v>
      </c>
      <c r="F614" s="133"/>
      <c r="G614" s="28"/>
      <c r="H614" s="626"/>
      <c r="I614" s="627">
        <f t="shared" si="393"/>
        <v>15416200</v>
      </c>
      <c r="J614" s="627">
        <v>2701146</v>
      </c>
      <c r="K614" s="627">
        <v>267000</v>
      </c>
      <c r="L614" s="237">
        <f t="shared" si="394"/>
        <v>18384346</v>
      </c>
      <c r="M614" s="133"/>
      <c r="O614" s="626"/>
      <c r="P614" s="627">
        <f t="shared" si="395"/>
        <v>15416200</v>
      </c>
      <c r="Q614" s="627">
        <v>2701146</v>
      </c>
      <c r="R614" s="627">
        <v>267000</v>
      </c>
      <c r="S614" s="237">
        <f t="shared" si="396"/>
        <v>18384346</v>
      </c>
      <c r="T614" s="133"/>
      <c r="V614" s="626"/>
      <c r="W614" s="627">
        <f t="shared" si="397"/>
        <v>15416200</v>
      </c>
      <c r="X614" s="636">
        <v>2701146</v>
      </c>
      <c r="Y614" s="626"/>
      <c r="Z614" s="627">
        <v>267000</v>
      </c>
      <c r="AA614" s="626">
        <f t="shared" si="398"/>
        <v>18384346</v>
      </c>
      <c r="AB614" s="133"/>
      <c r="AD614" s="626"/>
      <c r="AE614" s="627">
        <f t="shared" si="399"/>
        <v>15416200</v>
      </c>
      <c r="AF614" s="636">
        <v>2701146</v>
      </c>
      <c r="AG614" s="857"/>
      <c r="AH614" s="627">
        <v>267000</v>
      </c>
      <c r="AI614" s="626">
        <f t="shared" si="400"/>
        <v>18384346</v>
      </c>
      <c r="AJ614" s="423">
        <f t="shared" si="390"/>
        <v>605</v>
      </c>
    </row>
    <row r="615" spans="1:36">
      <c r="A615" s="423">
        <f t="shared" si="389"/>
        <v>606</v>
      </c>
      <c r="B615" s="145"/>
      <c r="C615" s="145"/>
      <c r="D615" s="240" t="s">
        <v>434</v>
      </c>
      <c r="E615" s="627"/>
      <c r="F615" s="133"/>
      <c r="G615" s="28"/>
      <c r="H615" s="626"/>
      <c r="I615" s="627">
        <f t="shared" si="393"/>
        <v>0</v>
      </c>
      <c r="J615" s="627"/>
      <c r="K615" s="627"/>
      <c r="L615" s="237">
        <f t="shared" si="394"/>
        <v>0</v>
      </c>
      <c r="M615" s="133"/>
      <c r="O615" s="626"/>
      <c r="P615" s="627">
        <f t="shared" si="395"/>
        <v>0</v>
      </c>
      <c r="Q615" s="627"/>
      <c r="R615" s="627"/>
      <c r="S615" s="237">
        <f t="shared" si="396"/>
        <v>0</v>
      </c>
      <c r="T615" s="133"/>
      <c r="V615" s="626"/>
      <c r="W615" s="627">
        <f t="shared" si="397"/>
        <v>0</v>
      </c>
      <c r="X615" s="636"/>
      <c r="Y615" s="626"/>
      <c r="Z615" s="627"/>
      <c r="AA615" s="626">
        <f t="shared" si="398"/>
        <v>0</v>
      </c>
      <c r="AB615" s="133"/>
      <c r="AD615" s="626"/>
      <c r="AE615" s="627">
        <f t="shared" si="399"/>
        <v>0</v>
      </c>
      <c r="AF615" s="636"/>
      <c r="AG615" s="857"/>
      <c r="AH615" s="627"/>
      <c r="AI615" s="626">
        <f t="shared" si="400"/>
        <v>0</v>
      </c>
      <c r="AJ615" s="423">
        <f t="shared" si="390"/>
        <v>606</v>
      </c>
    </row>
    <row r="616" spans="1:36">
      <c r="A616" s="423">
        <f t="shared" si="389"/>
        <v>607</v>
      </c>
      <c r="B616" s="145"/>
      <c r="C616" s="145"/>
      <c r="D616" s="637" t="s">
        <v>595</v>
      </c>
      <c r="E616" s="627"/>
      <c r="F616" s="132"/>
      <c r="G616" s="39"/>
      <c r="H616" s="626"/>
      <c r="I616" s="627">
        <f t="shared" si="393"/>
        <v>0</v>
      </c>
      <c r="J616" s="627"/>
      <c r="K616" s="627"/>
      <c r="L616" s="237">
        <f t="shared" si="394"/>
        <v>0</v>
      </c>
      <c r="M616" s="112">
        <v>1015382</v>
      </c>
      <c r="N616" s="39"/>
      <c r="O616" s="626"/>
      <c r="P616" s="627">
        <f t="shared" si="395"/>
        <v>1015382</v>
      </c>
      <c r="Q616" s="627"/>
      <c r="R616" s="627"/>
      <c r="S616" s="237">
        <f t="shared" si="396"/>
        <v>1015382</v>
      </c>
      <c r="T616" s="112">
        <v>1015382</v>
      </c>
      <c r="U616" s="39"/>
      <c r="V616" s="626"/>
      <c r="W616" s="627">
        <f t="shared" si="397"/>
        <v>1015382</v>
      </c>
      <c r="X616" s="636"/>
      <c r="Y616" s="626"/>
      <c r="Z616" s="627"/>
      <c r="AA616" s="626">
        <f t="shared" si="398"/>
        <v>1015382</v>
      </c>
      <c r="AB616" s="112"/>
      <c r="AC616" s="39"/>
      <c r="AD616" s="626"/>
      <c r="AE616" s="627">
        <f t="shared" si="399"/>
        <v>0</v>
      </c>
      <c r="AF616" s="636"/>
      <c r="AG616" s="857"/>
      <c r="AH616" s="627"/>
      <c r="AI616" s="626">
        <f t="shared" si="400"/>
        <v>0</v>
      </c>
      <c r="AJ616" s="423">
        <f t="shared" si="390"/>
        <v>607</v>
      </c>
    </row>
    <row r="617" spans="1:36">
      <c r="A617" s="423">
        <f t="shared" si="389"/>
        <v>608</v>
      </c>
      <c r="B617" s="145"/>
      <c r="C617" s="145"/>
      <c r="D617" s="685"/>
      <c r="E617" s="627"/>
      <c r="F617" s="112"/>
      <c r="G617" s="39"/>
      <c r="H617" s="626"/>
      <c r="I617" s="627">
        <f t="shared" si="393"/>
        <v>0</v>
      </c>
      <c r="J617" s="627"/>
      <c r="K617" s="627"/>
      <c r="L617" s="237">
        <f t="shared" si="394"/>
        <v>0</v>
      </c>
      <c r="M617" s="112"/>
      <c r="N617" s="39"/>
      <c r="O617" s="626"/>
      <c r="P617" s="627">
        <f t="shared" si="395"/>
        <v>0</v>
      </c>
      <c r="Q617" s="627"/>
      <c r="R617" s="627"/>
      <c r="S617" s="237">
        <f t="shared" si="396"/>
        <v>0</v>
      </c>
      <c r="T617" s="112"/>
      <c r="U617" s="39"/>
      <c r="V617" s="626"/>
      <c r="W617" s="627">
        <f t="shared" si="397"/>
        <v>0</v>
      </c>
      <c r="X617" s="636"/>
      <c r="Y617" s="626"/>
      <c r="Z617" s="627"/>
      <c r="AA617" s="626">
        <f t="shared" si="398"/>
        <v>0</v>
      </c>
      <c r="AB617" s="112"/>
      <c r="AC617" s="39"/>
      <c r="AD617" s="626"/>
      <c r="AE617" s="627">
        <f t="shared" si="399"/>
        <v>0</v>
      </c>
      <c r="AF617" s="636"/>
      <c r="AG617" s="857"/>
      <c r="AH617" s="627"/>
      <c r="AI617" s="626">
        <f t="shared" si="400"/>
        <v>0</v>
      </c>
      <c r="AJ617" s="423">
        <f t="shared" si="390"/>
        <v>608</v>
      </c>
    </row>
    <row r="618" spans="1:36">
      <c r="A618" s="423">
        <f t="shared" si="389"/>
        <v>609</v>
      </c>
      <c r="B618" s="145"/>
      <c r="C618" s="145"/>
      <c r="D618" s="684" t="s">
        <v>167</v>
      </c>
      <c r="E618" s="627"/>
      <c r="F618" s="112"/>
      <c r="G618" s="39"/>
      <c r="H618" s="626"/>
      <c r="I618" s="627">
        <f t="shared" si="393"/>
        <v>0</v>
      </c>
      <c r="J618" s="627"/>
      <c r="K618" s="627"/>
      <c r="L618" s="237">
        <f t="shared" si="394"/>
        <v>0</v>
      </c>
      <c r="M618" s="112"/>
      <c r="N618" s="39"/>
      <c r="O618" s="626"/>
      <c r="P618" s="627">
        <f t="shared" si="395"/>
        <v>0</v>
      </c>
      <c r="Q618" s="627"/>
      <c r="R618" s="627"/>
      <c r="S618" s="237">
        <f t="shared" si="396"/>
        <v>0</v>
      </c>
      <c r="T618" s="112"/>
      <c r="U618" s="39"/>
      <c r="V618" s="626"/>
      <c r="W618" s="627">
        <f t="shared" si="397"/>
        <v>0</v>
      </c>
      <c r="X618" s="636"/>
      <c r="Y618" s="626"/>
      <c r="Z618" s="627"/>
      <c r="AA618" s="626">
        <f t="shared" si="398"/>
        <v>0</v>
      </c>
      <c r="AB618" s="112"/>
      <c r="AC618" s="39"/>
      <c r="AD618" s="626"/>
      <c r="AE618" s="627">
        <f t="shared" si="399"/>
        <v>0</v>
      </c>
      <c r="AF618" s="636"/>
      <c r="AG618" s="857"/>
      <c r="AH618" s="627"/>
      <c r="AI618" s="626">
        <f t="shared" si="400"/>
        <v>0</v>
      </c>
      <c r="AJ618" s="423">
        <f t="shared" si="390"/>
        <v>609</v>
      </c>
    </row>
    <row r="619" spans="1:36">
      <c r="A619" s="423">
        <f t="shared" si="389"/>
        <v>610</v>
      </c>
      <c r="B619" s="145"/>
      <c r="C619" s="145"/>
      <c r="D619" s="685"/>
      <c r="E619" s="627"/>
      <c r="F619" s="112"/>
      <c r="G619" s="39"/>
      <c r="H619" s="626"/>
      <c r="I619" s="627">
        <f t="shared" si="393"/>
        <v>0</v>
      </c>
      <c r="J619" s="627"/>
      <c r="K619" s="627"/>
      <c r="L619" s="237">
        <f t="shared" si="394"/>
        <v>0</v>
      </c>
      <c r="M619" s="112"/>
      <c r="N619" s="39"/>
      <c r="O619" s="626"/>
      <c r="P619" s="627">
        <f t="shared" si="395"/>
        <v>0</v>
      </c>
      <c r="Q619" s="627"/>
      <c r="R619" s="627"/>
      <c r="S619" s="237">
        <f t="shared" si="396"/>
        <v>0</v>
      </c>
      <c r="T619" s="112"/>
      <c r="U619" s="39"/>
      <c r="V619" s="626"/>
      <c r="W619" s="627">
        <f t="shared" si="397"/>
        <v>0</v>
      </c>
      <c r="X619" s="636"/>
      <c r="Y619" s="626"/>
      <c r="Z619" s="627"/>
      <c r="AA619" s="626">
        <f t="shared" si="398"/>
        <v>0</v>
      </c>
      <c r="AB619" s="112"/>
      <c r="AC619" s="39"/>
      <c r="AD619" s="626"/>
      <c r="AE619" s="627">
        <f t="shared" si="399"/>
        <v>0</v>
      </c>
      <c r="AF619" s="636"/>
      <c r="AG619" s="857"/>
      <c r="AH619" s="627"/>
      <c r="AI619" s="626">
        <f t="shared" si="400"/>
        <v>0</v>
      </c>
      <c r="AJ619" s="423">
        <f t="shared" si="390"/>
        <v>610</v>
      </c>
    </row>
    <row r="620" spans="1:36">
      <c r="A620" s="423">
        <f t="shared" si="389"/>
        <v>611</v>
      </c>
      <c r="B620" s="145"/>
      <c r="C620" s="145"/>
      <c r="D620" s="685"/>
      <c r="E620" s="627"/>
      <c r="F620" s="112"/>
      <c r="G620" s="39"/>
      <c r="H620" s="626"/>
      <c r="I620" s="627">
        <f t="shared" si="393"/>
        <v>0</v>
      </c>
      <c r="J620" s="627"/>
      <c r="K620" s="627"/>
      <c r="L620" s="237">
        <f t="shared" si="394"/>
        <v>0</v>
      </c>
      <c r="M620" s="112"/>
      <c r="N620" s="39"/>
      <c r="O620" s="626"/>
      <c r="P620" s="627">
        <f t="shared" si="395"/>
        <v>0</v>
      </c>
      <c r="Q620" s="627"/>
      <c r="R620" s="627"/>
      <c r="S620" s="237">
        <f t="shared" si="396"/>
        <v>0</v>
      </c>
      <c r="T620" s="112"/>
      <c r="U620" s="39"/>
      <c r="V620" s="626"/>
      <c r="W620" s="627">
        <f t="shared" si="397"/>
        <v>0</v>
      </c>
      <c r="X620" s="636"/>
      <c r="Y620" s="626"/>
      <c r="Z620" s="627"/>
      <c r="AA620" s="626">
        <f t="shared" si="398"/>
        <v>0</v>
      </c>
      <c r="AB620" s="112"/>
      <c r="AC620" s="39"/>
      <c r="AD620" s="626"/>
      <c r="AE620" s="627">
        <f t="shared" si="399"/>
        <v>0</v>
      </c>
      <c r="AF620" s="636"/>
      <c r="AG620" s="857"/>
      <c r="AH620" s="627"/>
      <c r="AI620" s="626">
        <f t="shared" si="400"/>
        <v>0</v>
      </c>
      <c r="AJ620" s="423">
        <f t="shared" si="390"/>
        <v>611</v>
      </c>
    </row>
    <row r="621" spans="1:36">
      <c r="A621" s="423">
        <f t="shared" si="389"/>
        <v>612</v>
      </c>
      <c r="B621" s="145"/>
      <c r="C621" s="145"/>
      <c r="D621" s="684" t="s">
        <v>63</v>
      </c>
      <c r="E621" s="627"/>
      <c r="F621" s="112"/>
      <c r="G621" s="39"/>
      <c r="H621" s="626"/>
      <c r="I621" s="627">
        <f t="shared" si="393"/>
        <v>0</v>
      </c>
      <c r="J621" s="627"/>
      <c r="K621" s="627"/>
      <c r="L621" s="237">
        <f t="shared" si="394"/>
        <v>0</v>
      </c>
      <c r="M621" s="112"/>
      <c r="N621" s="39"/>
      <c r="O621" s="626"/>
      <c r="P621" s="627">
        <f t="shared" si="395"/>
        <v>0</v>
      </c>
      <c r="Q621" s="627"/>
      <c r="R621" s="627"/>
      <c r="S621" s="237">
        <f t="shared" si="396"/>
        <v>0</v>
      </c>
      <c r="T621" s="112"/>
      <c r="U621" s="39"/>
      <c r="V621" s="626"/>
      <c r="W621" s="627">
        <f t="shared" si="397"/>
        <v>0</v>
      </c>
      <c r="X621" s="636"/>
      <c r="Y621" s="626"/>
      <c r="Z621" s="627"/>
      <c r="AA621" s="682">
        <f t="shared" si="398"/>
        <v>0</v>
      </c>
      <c r="AB621" s="112"/>
      <c r="AC621" s="39"/>
      <c r="AD621" s="626"/>
      <c r="AE621" s="627">
        <f t="shared" si="399"/>
        <v>0</v>
      </c>
      <c r="AF621" s="636"/>
      <c r="AG621" s="857"/>
      <c r="AH621" s="627"/>
      <c r="AI621" s="682">
        <f t="shared" si="400"/>
        <v>0</v>
      </c>
      <c r="AJ621" s="423">
        <f t="shared" si="390"/>
        <v>612</v>
      </c>
    </row>
    <row r="622" spans="1:36">
      <c r="A622" s="423">
        <f t="shared" si="389"/>
        <v>613</v>
      </c>
      <c r="B622" s="145"/>
      <c r="C622" s="145"/>
      <c r="D622" s="684"/>
      <c r="E622" s="627"/>
      <c r="F622" s="112"/>
      <c r="G622" s="39"/>
      <c r="H622" s="626"/>
      <c r="I622" s="627"/>
      <c r="J622" s="627"/>
      <c r="K622" s="627"/>
      <c r="M622" s="112"/>
      <c r="N622" s="39"/>
      <c r="O622" s="626"/>
      <c r="P622" s="627"/>
      <c r="Q622" s="627"/>
      <c r="R622" s="627"/>
      <c r="T622" s="112"/>
      <c r="U622" s="39"/>
      <c r="V622" s="626"/>
      <c r="W622" s="627">
        <f t="shared" si="397"/>
        <v>0</v>
      </c>
      <c r="X622" s="636"/>
      <c r="Y622" s="626"/>
      <c r="Z622" s="627"/>
      <c r="AA622" s="682">
        <f t="shared" si="398"/>
        <v>0</v>
      </c>
      <c r="AB622" s="112"/>
      <c r="AC622" s="39"/>
      <c r="AD622" s="626"/>
      <c r="AE622" s="627">
        <f t="shared" si="399"/>
        <v>0</v>
      </c>
      <c r="AF622" s="636"/>
      <c r="AG622" s="857"/>
      <c r="AH622" s="627"/>
      <c r="AI622" s="682">
        <f t="shared" si="400"/>
        <v>0</v>
      </c>
      <c r="AJ622" s="423">
        <f t="shared" si="390"/>
        <v>613</v>
      </c>
    </row>
    <row r="623" spans="1:36">
      <c r="A623" s="423">
        <f t="shared" si="389"/>
        <v>614</v>
      </c>
      <c r="B623" s="145"/>
      <c r="C623" s="145"/>
      <c r="E623" s="627"/>
      <c r="F623" s="110"/>
      <c r="G623" s="57"/>
      <c r="H623" s="680"/>
      <c r="I623" s="627">
        <f>SUM($E623,F623:H623)</f>
        <v>0</v>
      </c>
      <c r="J623" s="679"/>
      <c r="K623" s="679"/>
      <c r="L623" s="237">
        <f>SUM(I623:K623)</f>
        <v>0</v>
      </c>
      <c r="M623" s="110"/>
      <c r="N623" s="57"/>
      <c r="O623" s="680"/>
      <c r="P623" s="627">
        <f>SUM($E623,M623:O623)</f>
        <v>0</v>
      </c>
      <c r="Q623" s="679"/>
      <c r="R623" s="679"/>
      <c r="S623" s="237">
        <f>SUM(P623:R623)</f>
        <v>0</v>
      </c>
      <c r="T623" s="110"/>
      <c r="U623" s="57"/>
      <c r="V623" s="680"/>
      <c r="W623" s="627">
        <f t="shared" si="397"/>
        <v>0</v>
      </c>
      <c r="X623" s="681"/>
      <c r="Y623" s="680"/>
      <c r="Z623" s="679"/>
      <c r="AA623" s="626">
        <f t="shared" si="398"/>
        <v>0</v>
      </c>
      <c r="AB623" s="110"/>
      <c r="AC623" s="57"/>
      <c r="AD623" s="680"/>
      <c r="AE623" s="627">
        <f t="shared" si="399"/>
        <v>0</v>
      </c>
      <c r="AF623" s="681"/>
      <c r="AG623" s="872"/>
      <c r="AH623" s="679"/>
      <c r="AI623" s="626">
        <f t="shared" si="400"/>
        <v>0</v>
      </c>
      <c r="AJ623" s="423">
        <f t="shared" si="390"/>
        <v>614</v>
      </c>
    </row>
    <row r="624" spans="1:36">
      <c r="A624" s="423">
        <f t="shared" si="389"/>
        <v>615</v>
      </c>
      <c r="B624" s="145"/>
      <c r="C624" s="145"/>
      <c r="D624" s="141" t="s">
        <v>40</v>
      </c>
      <c r="E624" s="627"/>
      <c r="F624" s="488">
        <f t="shared" ref="F624:X624" si="401">SUBTOTAL(9,F615:F623)</f>
        <v>0</v>
      </c>
      <c r="G624" s="55">
        <f t="shared" si="401"/>
        <v>0</v>
      </c>
      <c r="H624" s="285">
        <f t="shared" si="401"/>
        <v>0</v>
      </c>
      <c r="I624" s="676">
        <f t="shared" si="401"/>
        <v>0</v>
      </c>
      <c r="J624" s="676">
        <f t="shared" si="401"/>
        <v>0</v>
      </c>
      <c r="K624" s="676">
        <f t="shared" si="401"/>
        <v>0</v>
      </c>
      <c r="L624" s="678">
        <f t="shared" si="401"/>
        <v>0</v>
      </c>
      <c r="M624" s="488">
        <f t="shared" si="401"/>
        <v>1015382</v>
      </c>
      <c r="N624" s="55">
        <f t="shared" si="401"/>
        <v>0</v>
      </c>
      <c r="O624" s="285">
        <f t="shared" si="401"/>
        <v>0</v>
      </c>
      <c r="P624" s="676">
        <f t="shared" si="401"/>
        <v>1015382</v>
      </c>
      <c r="Q624" s="676">
        <f t="shared" si="401"/>
        <v>0</v>
      </c>
      <c r="R624" s="676">
        <f t="shared" si="401"/>
        <v>0</v>
      </c>
      <c r="S624" s="678">
        <f t="shared" si="401"/>
        <v>1015382</v>
      </c>
      <c r="T624" s="488">
        <f t="shared" si="401"/>
        <v>1015382</v>
      </c>
      <c r="U624" s="55">
        <f t="shared" si="401"/>
        <v>0</v>
      </c>
      <c r="V624" s="285">
        <f t="shared" si="401"/>
        <v>0</v>
      </c>
      <c r="W624" s="676">
        <f t="shared" si="401"/>
        <v>1015382</v>
      </c>
      <c r="X624" s="677">
        <f t="shared" si="401"/>
        <v>0</v>
      </c>
      <c r="Y624" s="675"/>
      <c r="Z624" s="676">
        <f t="shared" ref="Z624:AF624" si="402">SUBTOTAL(9,Z615:Z623)</f>
        <v>0</v>
      </c>
      <c r="AA624" s="675">
        <f t="shared" si="402"/>
        <v>1015382</v>
      </c>
      <c r="AB624" s="488">
        <f t="shared" si="402"/>
        <v>0</v>
      </c>
      <c r="AC624" s="55">
        <f t="shared" si="402"/>
        <v>0</v>
      </c>
      <c r="AD624" s="285">
        <f t="shared" si="402"/>
        <v>0</v>
      </c>
      <c r="AE624" s="676">
        <f t="shared" si="402"/>
        <v>0</v>
      </c>
      <c r="AF624" s="677">
        <f t="shared" si="402"/>
        <v>0</v>
      </c>
      <c r="AG624" s="678"/>
      <c r="AH624" s="676">
        <f>SUBTOTAL(9,AH615:AH623)</f>
        <v>0</v>
      </c>
      <c r="AI624" s="675">
        <f>SUBTOTAL(9,AI615:AI623)</f>
        <v>0</v>
      </c>
      <c r="AJ624" s="423">
        <f t="shared" si="390"/>
        <v>615</v>
      </c>
    </row>
    <row r="625" spans="1:36" ht="15.6" thickBot="1">
      <c r="A625" s="423">
        <f t="shared" si="389"/>
        <v>616</v>
      </c>
      <c r="B625" s="674"/>
      <c r="C625" s="674"/>
      <c r="D625" s="620" t="s">
        <v>168</v>
      </c>
      <c r="E625" s="623"/>
      <c r="F625" s="672">
        <f>SUBTOTAL(9,F613:F624,$E614:$E614)</f>
        <v>15416200</v>
      </c>
      <c r="G625" s="671"/>
      <c r="H625" s="668"/>
      <c r="I625" s="669">
        <f>SUBTOTAL(9,I613:I624)</f>
        <v>15416200</v>
      </c>
      <c r="J625" s="669">
        <f>SUBTOTAL(9,J613:J624)</f>
        <v>2701146</v>
      </c>
      <c r="K625" s="669">
        <f>SUBTOTAL(9,K613:K624)</f>
        <v>267000</v>
      </c>
      <c r="L625" s="673">
        <f>SUBTOTAL(9,L613:L624)</f>
        <v>18384346</v>
      </c>
      <c r="M625" s="672">
        <f>SUBTOTAL(9,M613:M624,$E614:$E614)</f>
        <v>16431582</v>
      </c>
      <c r="N625" s="671"/>
      <c r="O625" s="668"/>
      <c r="P625" s="669">
        <f>SUBTOTAL(9,P613:P624)</f>
        <v>16431582</v>
      </c>
      <c r="Q625" s="669">
        <f>SUBTOTAL(9,Q613:Q624)</f>
        <v>2701146</v>
      </c>
      <c r="R625" s="669">
        <f>SUBTOTAL(9,R613:R624)</f>
        <v>267000</v>
      </c>
      <c r="S625" s="673">
        <f>SUBTOTAL(9,S613:S624)</f>
        <v>19399728</v>
      </c>
      <c r="T625" s="672">
        <f>SUBTOTAL(9,T613:T624,$E614:$E614)</f>
        <v>16431582</v>
      </c>
      <c r="U625" s="671"/>
      <c r="V625" s="668"/>
      <c r="W625" s="669">
        <f>SUBTOTAL(9,W613:W624)</f>
        <v>16431582</v>
      </c>
      <c r="X625" s="670">
        <f>SUBTOTAL(9,X613:X624)</f>
        <v>2701146</v>
      </c>
      <c r="Y625" s="668"/>
      <c r="Z625" s="669">
        <f>SUBTOTAL(9,Z613:Z624)</f>
        <v>267000</v>
      </c>
      <c r="AA625" s="668">
        <f>SUBTOTAL(9,AA613:AA624)</f>
        <v>19399728</v>
      </c>
      <c r="AB625" s="672">
        <f>SUBTOTAL(9,AB613:AB624,$E614:$E614)</f>
        <v>15416200</v>
      </c>
      <c r="AC625" s="671"/>
      <c r="AD625" s="668"/>
      <c r="AE625" s="669">
        <f>SUBTOTAL(9,AE613:AE624)</f>
        <v>15416200</v>
      </c>
      <c r="AF625" s="670">
        <f>SUBTOTAL(9,AF613:AF624)</f>
        <v>2701146</v>
      </c>
      <c r="AG625" s="800"/>
      <c r="AH625" s="669">
        <f>SUBTOTAL(9,AH613:AH624)</f>
        <v>267000</v>
      </c>
      <c r="AI625" s="668">
        <f>SUBTOTAL(9,AI613:AI624)</f>
        <v>18384346</v>
      </c>
      <c r="AJ625" s="423">
        <f t="shared" si="390"/>
        <v>616</v>
      </c>
    </row>
    <row r="626" spans="1:36" ht="15.6" thickTop="1">
      <c r="A626" s="423">
        <f t="shared" si="389"/>
        <v>617</v>
      </c>
      <c r="B626" s="145"/>
      <c r="C626" s="145"/>
      <c r="D626" s="654"/>
      <c r="E626" s="627"/>
      <c r="F626" s="425"/>
      <c r="G626" s="26"/>
      <c r="H626" s="682"/>
      <c r="I626" s="627">
        <f>SUM($E626,F626:H626)</f>
        <v>0</v>
      </c>
      <c r="J626" s="655"/>
      <c r="K626" s="655"/>
      <c r="L626" s="654">
        <f>SUM(I626:K626)</f>
        <v>0</v>
      </c>
      <c r="M626" s="425"/>
      <c r="N626" s="26"/>
      <c r="O626" s="682"/>
      <c r="P626" s="627">
        <f t="shared" ref="P626:P639" si="403">SUM($E626,M626:O626)</f>
        <v>0</v>
      </c>
      <c r="Q626" s="655"/>
      <c r="R626" s="655"/>
      <c r="S626" s="654">
        <f t="shared" ref="S626:S639" si="404">SUM(P626:R626)</f>
        <v>0</v>
      </c>
      <c r="T626" s="425"/>
      <c r="U626" s="26"/>
      <c r="V626" s="682"/>
      <c r="W626" s="627">
        <f t="shared" ref="W626:W641" si="405">SUM($E626,T626:V626)</f>
        <v>0</v>
      </c>
      <c r="X626" s="683"/>
      <c r="Y626" s="682"/>
      <c r="Z626" s="655"/>
      <c r="AA626" s="682">
        <f t="shared" ref="AA626:AA641" si="406">SUM(W626:Z626)</f>
        <v>0</v>
      </c>
      <c r="AB626" s="425"/>
      <c r="AC626" s="26"/>
      <c r="AD626" s="682"/>
      <c r="AE626" s="627">
        <f t="shared" ref="AE626:AE641" si="407">SUM($E626,AB626:AD626)</f>
        <v>0</v>
      </c>
      <c r="AF626" s="683"/>
      <c r="AG626" s="862"/>
      <c r="AH626" s="655"/>
      <c r="AI626" s="682">
        <f t="shared" ref="AI626:AI641" si="408">SUM(AE626:AH626)</f>
        <v>0</v>
      </c>
      <c r="AJ626" s="423">
        <f t="shared" si="390"/>
        <v>617</v>
      </c>
    </row>
    <row r="627" spans="1:36">
      <c r="A627" s="423">
        <f t="shared" si="389"/>
        <v>618</v>
      </c>
      <c r="B627" s="145" t="s">
        <v>169</v>
      </c>
      <c r="C627" s="145">
        <v>28</v>
      </c>
      <c r="D627" s="237" t="s">
        <v>170</v>
      </c>
      <c r="E627" s="627">
        <v>4366187</v>
      </c>
      <c r="F627" s="133"/>
      <c r="G627" s="28"/>
      <c r="H627" s="626"/>
      <c r="I627" s="627">
        <f>SUM($E627,F627:H627)</f>
        <v>4366187</v>
      </c>
      <c r="J627" s="627">
        <v>1335641</v>
      </c>
      <c r="K627" s="627">
        <v>148707</v>
      </c>
      <c r="L627" s="237">
        <f>SUM(I627:K627)</f>
        <v>5850535</v>
      </c>
      <c r="M627" s="133"/>
      <c r="N627" s="28"/>
      <c r="O627" s="626"/>
      <c r="P627" s="627">
        <f t="shared" si="403"/>
        <v>4366187</v>
      </c>
      <c r="Q627" s="627">
        <v>1335641</v>
      </c>
      <c r="R627" s="627">
        <v>148707</v>
      </c>
      <c r="S627" s="237">
        <f t="shared" si="404"/>
        <v>5850535</v>
      </c>
      <c r="T627" s="133"/>
      <c r="U627" s="28"/>
      <c r="V627" s="626"/>
      <c r="W627" s="627">
        <f t="shared" si="405"/>
        <v>4366187</v>
      </c>
      <c r="X627" s="636">
        <v>1335641</v>
      </c>
      <c r="Y627" s="626"/>
      <c r="Z627" s="627">
        <v>148707</v>
      </c>
      <c r="AA627" s="626">
        <f t="shared" si="406"/>
        <v>5850535</v>
      </c>
      <c r="AB627" s="133"/>
      <c r="AC627" s="28"/>
      <c r="AD627" s="626"/>
      <c r="AE627" s="627">
        <f t="shared" si="407"/>
        <v>4366187</v>
      </c>
      <c r="AF627" s="636">
        <v>1335641</v>
      </c>
      <c r="AG627" s="857"/>
      <c r="AH627" s="627">
        <v>148707</v>
      </c>
      <c r="AI627" s="626">
        <f t="shared" si="408"/>
        <v>5850535</v>
      </c>
      <c r="AJ627" s="423">
        <f t="shared" si="390"/>
        <v>618</v>
      </c>
    </row>
    <row r="628" spans="1:36">
      <c r="A628" s="423">
        <f t="shared" si="389"/>
        <v>619</v>
      </c>
      <c r="B628" s="145"/>
      <c r="C628" s="145"/>
      <c r="D628" s="240" t="s">
        <v>434</v>
      </c>
      <c r="E628" s="627"/>
      <c r="F628" s="133"/>
      <c r="G628" s="28"/>
      <c r="H628" s="626"/>
      <c r="I628" s="627">
        <f>SUM($E628,F628:H628)</f>
        <v>0</v>
      </c>
      <c r="J628" s="627"/>
      <c r="K628" s="627"/>
      <c r="L628" s="237">
        <f>SUM(I628:K628)</f>
        <v>0</v>
      </c>
      <c r="M628" s="133"/>
      <c r="N628" s="28"/>
      <c r="O628" s="626"/>
      <c r="P628" s="627">
        <f t="shared" si="403"/>
        <v>0</v>
      </c>
      <c r="Q628" s="627"/>
      <c r="R628" s="627"/>
      <c r="S628" s="237">
        <f t="shared" si="404"/>
        <v>0</v>
      </c>
      <c r="T628" s="133"/>
      <c r="U628" s="28"/>
      <c r="V628" s="626"/>
      <c r="W628" s="627">
        <f t="shared" si="405"/>
        <v>0</v>
      </c>
      <c r="X628" s="636"/>
      <c r="Y628" s="626"/>
      <c r="Z628" s="627"/>
      <c r="AA628" s="626">
        <f t="shared" si="406"/>
        <v>0</v>
      </c>
      <c r="AB628" s="133"/>
      <c r="AC628" s="28"/>
      <c r="AD628" s="626"/>
      <c r="AE628" s="627">
        <f t="shared" si="407"/>
        <v>0</v>
      </c>
      <c r="AF628" s="636"/>
      <c r="AG628" s="857"/>
      <c r="AH628" s="627"/>
      <c r="AI628" s="626">
        <f t="shared" si="408"/>
        <v>0</v>
      </c>
      <c r="AJ628" s="423">
        <f t="shared" si="390"/>
        <v>619</v>
      </c>
    </row>
    <row r="629" spans="1:36">
      <c r="A629" s="423">
        <f t="shared" si="389"/>
        <v>620</v>
      </c>
      <c r="B629" s="145"/>
      <c r="C629" s="145"/>
      <c r="D629" s="637" t="s">
        <v>596</v>
      </c>
      <c r="E629" s="627"/>
      <c r="F629" s="132"/>
      <c r="G629" s="129">
        <v>19000000</v>
      </c>
      <c r="H629" s="185"/>
      <c r="I629" s="627">
        <f>SUM($E629,F629:H629)</f>
        <v>19000000</v>
      </c>
      <c r="J629" s="627"/>
      <c r="K629" s="627"/>
      <c r="L629" s="237">
        <f>SUM(I629:K629)</f>
        <v>19000000</v>
      </c>
      <c r="M629" s="133"/>
      <c r="N629" s="28">
        <v>19000000</v>
      </c>
      <c r="O629" s="626"/>
      <c r="P629" s="627">
        <f t="shared" si="403"/>
        <v>19000000</v>
      </c>
      <c r="Q629" s="627"/>
      <c r="R629" s="627"/>
      <c r="S629" s="237">
        <f t="shared" si="404"/>
        <v>19000000</v>
      </c>
      <c r="T629" s="133"/>
      <c r="U629" s="28">
        <v>19000000</v>
      </c>
      <c r="V629" s="626"/>
      <c r="W629" s="627">
        <f t="shared" si="405"/>
        <v>19000000</v>
      </c>
      <c r="X629" s="636"/>
      <c r="Y629" s="626"/>
      <c r="Z629" s="627"/>
      <c r="AA629" s="626">
        <f t="shared" si="406"/>
        <v>19000000</v>
      </c>
      <c r="AB629" s="133"/>
      <c r="AC629" s="28"/>
      <c r="AD629" s="626"/>
      <c r="AE629" s="627">
        <f t="shared" si="407"/>
        <v>0</v>
      </c>
      <c r="AF629" s="636"/>
      <c r="AG629" s="857"/>
      <c r="AH629" s="627"/>
      <c r="AI629" s="626">
        <f t="shared" si="408"/>
        <v>0</v>
      </c>
      <c r="AJ629" s="423">
        <f t="shared" si="390"/>
        <v>620</v>
      </c>
    </row>
    <row r="630" spans="1:36">
      <c r="A630" s="423">
        <f t="shared" si="389"/>
        <v>621</v>
      </c>
      <c r="B630" s="145"/>
      <c r="C630" s="145"/>
      <c r="D630" s="637" t="s">
        <v>597</v>
      </c>
      <c r="E630" s="627"/>
      <c r="F630" s="132"/>
      <c r="G630" s="129">
        <v>15000000</v>
      </c>
      <c r="H630" s="185"/>
      <c r="I630" s="627">
        <f>SUM($E630,F630:H630)</f>
        <v>15000000</v>
      </c>
      <c r="J630" s="627"/>
      <c r="K630" s="627"/>
      <c r="L630" s="237">
        <f>SUM(I630:K630)</f>
        <v>15000000</v>
      </c>
      <c r="M630" s="133"/>
      <c r="N630" s="28">
        <v>7500000</v>
      </c>
      <c r="O630" s="626"/>
      <c r="P630" s="627">
        <f t="shared" si="403"/>
        <v>7500000</v>
      </c>
      <c r="Q630" s="627"/>
      <c r="R630" s="627"/>
      <c r="S630" s="237">
        <f t="shared" si="404"/>
        <v>7500000</v>
      </c>
      <c r="T630" s="133"/>
      <c r="U630" s="28">
        <v>7500000</v>
      </c>
      <c r="V630" s="626"/>
      <c r="W630" s="627">
        <f t="shared" si="405"/>
        <v>7500000</v>
      </c>
      <c r="X630" s="636"/>
      <c r="Y630" s="626"/>
      <c r="Z630" s="627"/>
      <c r="AA630" s="626">
        <f t="shared" si="406"/>
        <v>7500000</v>
      </c>
      <c r="AB630" s="133"/>
      <c r="AC630" s="28"/>
      <c r="AD630" s="626"/>
      <c r="AE630" s="627">
        <f t="shared" si="407"/>
        <v>0</v>
      </c>
      <c r="AF630" s="636"/>
      <c r="AG630" s="857"/>
      <c r="AH630" s="627"/>
      <c r="AI630" s="626">
        <f t="shared" si="408"/>
        <v>0</v>
      </c>
      <c r="AJ630" s="423">
        <f t="shared" si="390"/>
        <v>621</v>
      </c>
    </row>
    <row r="631" spans="1:36">
      <c r="A631" s="423">
        <f t="shared" si="389"/>
        <v>622</v>
      </c>
      <c r="B631" s="145"/>
      <c r="C631" s="145"/>
      <c r="D631" s="637" t="s">
        <v>598</v>
      </c>
      <c r="E631" s="627"/>
      <c r="F631" s="132"/>
      <c r="G631" s="129"/>
      <c r="H631" s="185"/>
      <c r="I631" s="627"/>
      <c r="J631" s="627"/>
      <c r="K631" s="627"/>
      <c r="M631" s="133">
        <v>1000000</v>
      </c>
      <c r="N631" s="28"/>
      <c r="O631" s="626"/>
      <c r="P631" s="627">
        <f t="shared" si="403"/>
        <v>1000000</v>
      </c>
      <c r="Q631" s="627"/>
      <c r="R631" s="627"/>
      <c r="S631" s="237">
        <f t="shared" si="404"/>
        <v>1000000</v>
      </c>
      <c r="T631" s="133">
        <v>1000000</v>
      </c>
      <c r="U631" s="28"/>
      <c r="V631" s="626"/>
      <c r="W631" s="627">
        <f t="shared" si="405"/>
        <v>1000000</v>
      </c>
      <c r="X631" s="636"/>
      <c r="Y631" s="626"/>
      <c r="Z631" s="627"/>
      <c r="AA631" s="626">
        <f t="shared" si="406"/>
        <v>1000000</v>
      </c>
      <c r="AB631" s="133"/>
      <c r="AC631" s="28"/>
      <c r="AD631" s="626"/>
      <c r="AE631" s="627">
        <f t="shared" si="407"/>
        <v>0</v>
      </c>
      <c r="AF631" s="636"/>
      <c r="AG631" s="857"/>
      <c r="AH631" s="627"/>
      <c r="AI631" s="626">
        <f t="shared" si="408"/>
        <v>0</v>
      </c>
      <c r="AJ631" s="423">
        <f t="shared" si="390"/>
        <v>622</v>
      </c>
    </row>
    <row r="632" spans="1:36">
      <c r="A632" s="423">
        <f t="shared" si="389"/>
        <v>623</v>
      </c>
      <c r="B632" s="145"/>
      <c r="C632" s="145"/>
      <c r="D632" s="637" t="s">
        <v>599</v>
      </c>
      <c r="E632" s="627"/>
      <c r="F632" s="132"/>
      <c r="G632" s="129"/>
      <c r="H632" s="185"/>
      <c r="I632" s="627"/>
      <c r="J632" s="627"/>
      <c r="K632" s="627"/>
      <c r="M632" s="133"/>
      <c r="N632" s="28">
        <v>1000000</v>
      </c>
      <c r="O632" s="626"/>
      <c r="P632" s="627">
        <f t="shared" si="403"/>
        <v>1000000</v>
      </c>
      <c r="Q632" s="627"/>
      <c r="R632" s="627"/>
      <c r="S632" s="237">
        <f t="shared" si="404"/>
        <v>1000000</v>
      </c>
      <c r="T632" s="133"/>
      <c r="U632" s="28">
        <v>1000000</v>
      </c>
      <c r="V632" s="626"/>
      <c r="W632" s="627">
        <f t="shared" si="405"/>
        <v>1000000</v>
      </c>
      <c r="X632" s="636"/>
      <c r="Y632" s="626"/>
      <c r="Z632" s="627"/>
      <c r="AA632" s="626">
        <f t="shared" si="406"/>
        <v>1000000</v>
      </c>
      <c r="AB632" s="133"/>
      <c r="AC632" s="28"/>
      <c r="AD632" s="626"/>
      <c r="AE632" s="627">
        <f t="shared" si="407"/>
        <v>0</v>
      </c>
      <c r="AF632" s="636"/>
      <c r="AG632" s="857"/>
      <c r="AH632" s="627"/>
      <c r="AI632" s="626">
        <f t="shared" si="408"/>
        <v>0</v>
      </c>
      <c r="AJ632" s="423">
        <f t="shared" si="390"/>
        <v>623</v>
      </c>
    </row>
    <row r="633" spans="1:36">
      <c r="A633" s="423">
        <f t="shared" si="389"/>
        <v>624</v>
      </c>
      <c r="B633" s="145"/>
      <c r="C633" s="145"/>
      <c r="D633" s="637" t="s">
        <v>600</v>
      </c>
      <c r="E633" s="627"/>
      <c r="F633" s="132"/>
      <c r="G633" s="129"/>
      <c r="H633" s="185"/>
      <c r="I633" s="627"/>
      <c r="J633" s="627"/>
      <c r="K633" s="627"/>
      <c r="M633" s="133"/>
      <c r="N633" s="28">
        <v>500000</v>
      </c>
      <c r="O633" s="626"/>
      <c r="P633" s="627">
        <f t="shared" si="403"/>
        <v>500000</v>
      </c>
      <c r="Q633" s="627"/>
      <c r="R633" s="627"/>
      <c r="S633" s="237">
        <f t="shared" si="404"/>
        <v>500000</v>
      </c>
      <c r="T633" s="133"/>
      <c r="U633" s="28">
        <v>500000</v>
      </c>
      <c r="V633" s="626"/>
      <c r="W633" s="627">
        <f t="shared" si="405"/>
        <v>500000</v>
      </c>
      <c r="X633" s="636"/>
      <c r="Y633" s="626"/>
      <c r="Z633" s="627"/>
      <c r="AA633" s="626">
        <f t="shared" si="406"/>
        <v>500000</v>
      </c>
      <c r="AB633" s="133"/>
      <c r="AC633" s="28"/>
      <c r="AD633" s="626"/>
      <c r="AE633" s="627">
        <f t="shared" si="407"/>
        <v>0</v>
      </c>
      <c r="AF633" s="636"/>
      <c r="AG633" s="857"/>
      <c r="AH633" s="627"/>
      <c r="AI633" s="626">
        <f t="shared" si="408"/>
        <v>0</v>
      </c>
      <c r="AJ633" s="423">
        <f t="shared" si="390"/>
        <v>624</v>
      </c>
    </row>
    <row r="634" spans="1:36">
      <c r="A634" s="423">
        <f t="shared" si="389"/>
        <v>625</v>
      </c>
      <c r="B634" s="145"/>
      <c r="C634" s="145"/>
      <c r="D634" s="637" t="s">
        <v>601</v>
      </c>
      <c r="E634" s="627"/>
      <c r="F634" s="132"/>
      <c r="G634" s="129"/>
      <c r="H634" s="185"/>
      <c r="I634" s="627"/>
      <c r="J634" s="627"/>
      <c r="K634" s="627"/>
      <c r="M634" s="133"/>
      <c r="N634" s="28">
        <v>500000</v>
      </c>
      <c r="O634" s="626"/>
      <c r="P634" s="627">
        <f t="shared" si="403"/>
        <v>500000</v>
      </c>
      <c r="Q634" s="627"/>
      <c r="R634" s="627"/>
      <c r="S634" s="237">
        <f t="shared" si="404"/>
        <v>500000</v>
      </c>
      <c r="T634" s="133"/>
      <c r="U634" s="28">
        <v>500000</v>
      </c>
      <c r="V634" s="626"/>
      <c r="W634" s="627">
        <f t="shared" si="405"/>
        <v>500000</v>
      </c>
      <c r="X634" s="636"/>
      <c r="Y634" s="626"/>
      <c r="Z634" s="627"/>
      <c r="AA634" s="626">
        <f t="shared" si="406"/>
        <v>500000</v>
      </c>
      <c r="AB634" s="133"/>
      <c r="AC634" s="28"/>
      <c r="AD634" s="626"/>
      <c r="AE634" s="627">
        <f t="shared" si="407"/>
        <v>0</v>
      </c>
      <c r="AF634" s="636"/>
      <c r="AG634" s="857"/>
      <c r="AH634" s="627"/>
      <c r="AI634" s="626">
        <f t="shared" si="408"/>
        <v>0</v>
      </c>
      <c r="AJ634" s="423">
        <f t="shared" si="390"/>
        <v>625</v>
      </c>
    </row>
    <row r="635" spans="1:36">
      <c r="A635" s="423">
        <f t="shared" si="389"/>
        <v>626</v>
      </c>
      <c r="B635" s="145"/>
      <c r="C635" s="145"/>
      <c r="D635" s="240"/>
      <c r="E635" s="627"/>
      <c r="F635" s="133"/>
      <c r="G635" s="28"/>
      <c r="H635" s="626"/>
      <c r="I635" s="627">
        <f>SUM($E635,F635:H635)</f>
        <v>0</v>
      </c>
      <c r="J635" s="627"/>
      <c r="K635" s="627"/>
      <c r="L635" s="237">
        <f>SUM(I635:K635)</f>
        <v>0</v>
      </c>
      <c r="M635" s="133"/>
      <c r="N635" s="28"/>
      <c r="O635" s="626"/>
      <c r="P635" s="627">
        <f t="shared" si="403"/>
        <v>0</v>
      </c>
      <c r="Q635" s="627"/>
      <c r="R635" s="627"/>
      <c r="S635" s="237">
        <f t="shared" si="404"/>
        <v>0</v>
      </c>
      <c r="T635" s="133"/>
      <c r="U635" s="28"/>
      <c r="V635" s="626"/>
      <c r="W635" s="627">
        <f t="shared" si="405"/>
        <v>0</v>
      </c>
      <c r="X635" s="636"/>
      <c r="Y635" s="626"/>
      <c r="Z635" s="627"/>
      <c r="AA635" s="626">
        <f t="shared" si="406"/>
        <v>0</v>
      </c>
      <c r="AB635" s="133"/>
      <c r="AC635" s="28"/>
      <c r="AD635" s="626"/>
      <c r="AE635" s="627">
        <f t="shared" si="407"/>
        <v>0</v>
      </c>
      <c r="AF635" s="636"/>
      <c r="AG635" s="857"/>
      <c r="AH635" s="627"/>
      <c r="AI635" s="626">
        <f t="shared" si="408"/>
        <v>0</v>
      </c>
      <c r="AJ635" s="423">
        <f t="shared" si="390"/>
        <v>626</v>
      </c>
    </row>
    <row r="636" spans="1:36">
      <c r="A636" s="423">
        <f t="shared" si="389"/>
        <v>627</v>
      </c>
      <c r="B636" s="145"/>
      <c r="C636" s="145"/>
      <c r="D636" s="240" t="s">
        <v>167</v>
      </c>
      <c r="E636" s="627"/>
      <c r="F636" s="133"/>
      <c r="G636" s="28"/>
      <c r="H636" s="626"/>
      <c r="I636" s="627">
        <f>SUM($E636,F636:H636)</f>
        <v>0</v>
      </c>
      <c r="J636" s="627"/>
      <c r="K636" s="627"/>
      <c r="L636" s="237">
        <f>SUM(I636:K636)</f>
        <v>0</v>
      </c>
      <c r="M636" s="133"/>
      <c r="N636" s="28"/>
      <c r="O636" s="626"/>
      <c r="P636" s="627">
        <f t="shared" si="403"/>
        <v>0</v>
      </c>
      <c r="Q636" s="627"/>
      <c r="R636" s="627"/>
      <c r="S636" s="237">
        <f t="shared" si="404"/>
        <v>0</v>
      </c>
      <c r="T636" s="133"/>
      <c r="U636" s="28"/>
      <c r="V636" s="626"/>
      <c r="W636" s="627">
        <f t="shared" si="405"/>
        <v>0</v>
      </c>
      <c r="X636" s="636"/>
      <c r="Y636" s="626"/>
      <c r="Z636" s="627"/>
      <c r="AA636" s="626">
        <f t="shared" si="406"/>
        <v>0</v>
      </c>
      <c r="AB636" s="133"/>
      <c r="AC636" s="28"/>
      <c r="AD636" s="626"/>
      <c r="AE636" s="627">
        <f t="shared" si="407"/>
        <v>0</v>
      </c>
      <c r="AF636" s="636"/>
      <c r="AG636" s="857"/>
      <c r="AH636" s="627"/>
      <c r="AI636" s="626">
        <f t="shared" si="408"/>
        <v>0</v>
      </c>
      <c r="AJ636" s="423">
        <f t="shared" si="390"/>
        <v>627</v>
      </c>
    </row>
    <row r="637" spans="1:36">
      <c r="A637" s="423">
        <f t="shared" si="389"/>
        <v>628</v>
      </c>
      <c r="B637" s="145"/>
      <c r="C637" s="145"/>
      <c r="D637" s="629"/>
      <c r="E637" s="627"/>
      <c r="F637" s="133"/>
      <c r="G637" s="28"/>
      <c r="H637" s="626"/>
      <c r="I637" s="627">
        <f>SUM($E637,F637:H637)</f>
        <v>0</v>
      </c>
      <c r="J637" s="627"/>
      <c r="K637" s="627"/>
      <c r="L637" s="237">
        <f>SUM(I637:K637)</f>
        <v>0</v>
      </c>
      <c r="M637" s="133"/>
      <c r="N637" s="28"/>
      <c r="O637" s="626"/>
      <c r="P637" s="627">
        <f t="shared" si="403"/>
        <v>0</v>
      </c>
      <c r="Q637" s="627"/>
      <c r="R637" s="627"/>
      <c r="S637" s="237">
        <f t="shared" si="404"/>
        <v>0</v>
      </c>
      <c r="T637" s="133"/>
      <c r="U637" s="28"/>
      <c r="V637" s="626"/>
      <c r="W637" s="627">
        <f t="shared" si="405"/>
        <v>0</v>
      </c>
      <c r="X637" s="636"/>
      <c r="Y637" s="626"/>
      <c r="Z637" s="627"/>
      <c r="AA637" s="626">
        <f t="shared" si="406"/>
        <v>0</v>
      </c>
      <c r="AB637" s="133"/>
      <c r="AC637" s="28"/>
      <c r="AD637" s="626"/>
      <c r="AE637" s="627">
        <f t="shared" si="407"/>
        <v>0</v>
      </c>
      <c r="AF637" s="636"/>
      <c r="AG637" s="857"/>
      <c r="AH637" s="627"/>
      <c r="AI637" s="626">
        <f t="shared" si="408"/>
        <v>0</v>
      </c>
      <c r="AJ637" s="423">
        <f t="shared" si="390"/>
        <v>628</v>
      </c>
    </row>
    <row r="638" spans="1:36">
      <c r="A638" s="423">
        <f t="shared" si="389"/>
        <v>629</v>
      </c>
      <c r="B638" s="145"/>
      <c r="C638" s="145"/>
      <c r="D638" s="629"/>
      <c r="E638" s="627"/>
      <c r="F638" s="133"/>
      <c r="G638" s="28"/>
      <c r="H638" s="626"/>
      <c r="I638" s="627">
        <f>SUM($E638,F638:H638)</f>
        <v>0</v>
      </c>
      <c r="J638" s="627"/>
      <c r="K638" s="627"/>
      <c r="L638" s="237">
        <f>SUM(I638:K638)</f>
        <v>0</v>
      </c>
      <c r="M638" s="133"/>
      <c r="N638" s="28"/>
      <c r="O638" s="626"/>
      <c r="P638" s="627">
        <f t="shared" si="403"/>
        <v>0</v>
      </c>
      <c r="Q638" s="627"/>
      <c r="R638" s="627"/>
      <c r="S638" s="237">
        <f t="shared" si="404"/>
        <v>0</v>
      </c>
      <c r="T638" s="133"/>
      <c r="U638" s="28"/>
      <c r="V638" s="626"/>
      <c r="W638" s="627">
        <f t="shared" si="405"/>
        <v>0</v>
      </c>
      <c r="X638" s="636"/>
      <c r="Y638" s="626"/>
      <c r="Z638" s="627"/>
      <c r="AA638" s="626">
        <f t="shared" si="406"/>
        <v>0</v>
      </c>
      <c r="AB638" s="133"/>
      <c r="AC638" s="28"/>
      <c r="AD638" s="626"/>
      <c r="AE638" s="627">
        <f t="shared" si="407"/>
        <v>0</v>
      </c>
      <c r="AF638" s="636"/>
      <c r="AG638" s="857"/>
      <c r="AH638" s="627"/>
      <c r="AI638" s="626">
        <f t="shared" si="408"/>
        <v>0</v>
      </c>
      <c r="AJ638" s="423">
        <f t="shared" si="390"/>
        <v>629</v>
      </c>
    </row>
    <row r="639" spans="1:36">
      <c r="A639" s="423">
        <f t="shared" si="389"/>
        <v>630</v>
      </c>
      <c r="B639" s="145"/>
      <c r="C639" s="145"/>
      <c r="D639" s="684" t="s">
        <v>63</v>
      </c>
      <c r="E639" s="627"/>
      <c r="F639" s="112"/>
      <c r="G639" s="39"/>
      <c r="H639" s="626"/>
      <c r="I639" s="627">
        <f>SUM($E639,F639:H639)</f>
        <v>0</v>
      </c>
      <c r="J639" s="627"/>
      <c r="K639" s="627"/>
      <c r="L639" s="237">
        <f>SUM(I639:K639)</f>
        <v>0</v>
      </c>
      <c r="M639" s="112"/>
      <c r="N639" s="39"/>
      <c r="O639" s="626"/>
      <c r="P639" s="627">
        <f t="shared" si="403"/>
        <v>0</v>
      </c>
      <c r="Q639" s="627"/>
      <c r="R639" s="627"/>
      <c r="S639" s="237">
        <f t="shared" si="404"/>
        <v>0</v>
      </c>
      <c r="T639" s="112"/>
      <c r="U639" s="39"/>
      <c r="V639" s="626"/>
      <c r="W639" s="627">
        <f t="shared" si="405"/>
        <v>0</v>
      </c>
      <c r="X639" s="636"/>
      <c r="Y639" s="626"/>
      <c r="Z639" s="627"/>
      <c r="AA639" s="626">
        <f t="shared" si="406"/>
        <v>0</v>
      </c>
      <c r="AB639" s="112"/>
      <c r="AC639" s="39"/>
      <c r="AD639" s="626"/>
      <c r="AE639" s="627">
        <f t="shared" si="407"/>
        <v>0</v>
      </c>
      <c r="AF639" s="636"/>
      <c r="AG639" s="857"/>
      <c r="AH639" s="627"/>
      <c r="AI639" s="626">
        <f t="shared" si="408"/>
        <v>0</v>
      </c>
      <c r="AJ639" s="423">
        <f t="shared" si="390"/>
        <v>630</v>
      </c>
    </row>
    <row r="640" spans="1:36">
      <c r="A640" s="423">
        <f t="shared" si="389"/>
        <v>631</v>
      </c>
      <c r="B640" s="145"/>
      <c r="C640" s="145"/>
      <c r="D640" s="637"/>
      <c r="E640" s="627"/>
      <c r="F640" s="112"/>
      <c r="G640" s="39"/>
      <c r="H640" s="626"/>
      <c r="I640" s="627"/>
      <c r="J640" s="627"/>
      <c r="K640" s="627"/>
      <c r="M640" s="112"/>
      <c r="N640" s="39"/>
      <c r="O640" s="626"/>
      <c r="P640" s="627"/>
      <c r="Q640" s="627"/>
      <c r="R640" s="627"/>
      <c r="T640" s="112"/>
      <c r="U640" s="39"/>
      <c r="V640" s="626"/>
      <c r="W640" s="627">
        <f t="shared" si="405"/>
        <v>0</v>
      </c>
      <c r="X640" s="636"/>
      <c r="Y640" s="626"/>
      <c r="Z640" s="627"/>
      <c r="AA640" s="626">
        <f t="shared" si="406"/>
        <v>0</v>
      </c>
      <c r="AB640" s="112"/>
      <c r="AC640" s="39"/>
      <c r="AD640" s="626"/>
      <c r="AE640" s="627">
        <f t="shared" si="407"/>
        <v>0</v>
      </c>
      <c r="AF640" s="636"/>
      <c r="AG640" s="857"/>
      <c r="AH640" s="627"/>
      <c r="AI640" s="626">
        <f t="shared" si="408"/>
        <v>0</v>
      </c>
      <c r="AJ640" s="423">
        <f t="shared" si="390"/>
        <v>631</v>
      </c>
    </row>
    <row r="641" spans="1:36">
      <c r="A641" s="423">
        <f t="shared" si="389"/>
        <v>632</v>
      </c>
      <c r="B641" s="145"/>
      <c r="C641" s="145"/>
      <c r="D641" s="685"/>
      <c r="E641" s="627"/>
      <c r="F641" s="112"/>
      <c r="G641" s="39"/>
      <c r="H641" s="626"/>
      <c r="I641" s="627">
        <f>SUM($E641,F641:H641)</f>
        <v>0</v>
      </c>
      <c r="J641" s="627"/>
      <c r="K641" s="627"/>
      <c r="L641" s="237">
        <f>SUM(I641:K641)</f>
        <v>0</v>
      </c>
      <c r="M641" s="112"/>
      <c r="N641" s="39"/>
      <c r="O641" s="626"/>
      <c r="P641" s="627">
        <f>SUM($E641,M641:O641)</f>
        <v>0</v>
      </c>
      <c r="Q641" s="627"/>
      <c r="R641" s="627"/>
      <c r="S641" s="237">
        <f>SUM(P641:R641)</f>
        <v>0</v>
      </c>
      <c r="T641" s="112"/>
      <c r="U641" s="39"/>
      <c r="V641" s="626"/>
      <c r="W641" s="627">
        <f t="shared" si="405"/>
        <v>0</v>
      </c>
      <c r="X641" s="636"/>
      <c r="Y641" s="626"/>
      <c r="Z641" s="627"/>
      <c r="AA641" s="626">
        <f t="shared" si="406"/>
        <v>0</v>
      </c>
      <c r="AB641" s="112"/>
      <c r="AC641" s="39"/>
      <c r="AD641" s="626"/>
      <c r="AE641" s="627">
        <f t="shared" si="407"/>
        <v>0</v>
      </c>
      <c r="AF641" s="636"/>
      <c r="AG641" s="857"/>
      <c r="AH641" s="627"/>
      <c r="AI641" s="626">
        <f t="shared" si="408"/>
        <v>0</v>
      </c>
      <c r="AJ641" s="423">
        <f t="shared" si="390"/>
        <v>632</v>
      </c>
    </row>
    <row r="642" spans="1:36">
      <c r="A642" s="423">
        <f t="shared" si="389"/>
        <v>633</v>
      </c>
      <c r="B642" s="145"/>
      <c r="C642" s="145"/>
      <c r="D642" s="141" t="s">
        <v>40</v>
      </c>
      <c r="E642" s="627"/>
      <c r="F642" s="281">
        <f t="shared" ref="F642:X642" si="409">SUBTOTAL(9,F628:F641)</f>
        <v>0</v>
      </c>
      <c r="G642" s="36">
        <f t="shared" si="409"/>
        <v>34000000</v>
      </c>
      <c r="H642" s="282">
        <f t="shared" si="409"/>
        <v>0</v>
      </c>
      <c r="I642" s="676">
        <f t="shared" si="409"/>
        <v>34000000</v>
      </c>
      <c r="J642" s="676">
        <f t="shared" si="409"/>
        <v>0</v>
      </c>
      <c r="K642" s="676">
        <f t="shared" si="409"/>
        <v>0</v>
      </c>
      <c r="L642" s="678">
        <f t="shared" si="409"/>
        <v>34000000</v>
      </c>
      <c r="M642" s="281">
        <f t="shared" si="409"/>
        <v>1000000</v>
      </c>
      <c r="N642" s="36">
        <f t="shared" si="409"/>
        <v>28500000</v>
      </c>
      <c r="O642" s="282">
        <f t="shared" si="409"/>
        <v>0</v>
      </c>
      <c r="P642" s="676">
        <f t="shared" si="409"/>
        <v>29500000</v>
      </c>
      <c r="Q642" s="676">
        <f t="shared" si="409"/>
        <v>0</v>
      </c>
      <c r="R642" s="676">
        <f t="shared" si="409"/>
        <v>0</v>
      </c>
      <c r="S642" s="678">
        <f t="shared" si="409"/>
        <v>29500000</v>
      </c>
      <c r="T642" s="281">
        <f t="shared" si="409"/>
        <v>1000000</v>
      </c>
      <c r="U642" s="36">
        <f t="shared" si="409"/>
        <v>28500000</v>
      </c>
      <c r="V642" s="282">
        <f t="shared" si="409"/>
        <v>0</v>
      </c>
      <c r="W642" s="676">
        <f t="shared" si="409"/>
        <v>29500000</v>
      </c>
      <c r="X642" s="677">
        <f t="shared" si="409"/>
        <v>0</v>
      </c>
      <c r="Y642" s="675"/>
      <c r="Z642" s="676">
        <f t="shared" ref="Z642:AF642" si="410">SUBTOTAL(9,Z628:Z641)</f>
        <v>0</v>
      </c>
      <c r="AA642" s="675">
        <f t="shared" si="410"/>
        <v>29500000</v>
      </c>
      <c r="AB642" s="281">
        <f t="shared" si="410"/>
        <v>0</v>
      </c>
      <c r="AC642" s="36">
        <f t="shared" si="410"/>
        <v>0</v>
      </c>
      <c r="AD642" s="282">
        <f t="shared" si="410"/>
        <v>0</v>
      </c>
      <c r="AE642" s="676">
        <f t="shared" si="410"/>
        <v>0</v>
      </c>
      <c r="AF642" s="677">
        <f t="shared" si="410"/>
        <v>0</v>
      </c>
      <c r="AG642" s="678"/>
      <c r="AH642" s="676">
        <f>SUBTOTAL(9,AH628:AH641)</f>
        <v>0</v>
      </c>
      <c r="AI642" s="675">
        <f>SUBTOTAL(9,AI628:AI641)</f>
        <v>0</v>
      </c>
      <c r="AJ642" s="423">
        <f t="shared" si="390"/>
        <v>633</v>
      </c>
    </row>
    <row r="643" spans="1:36" ht="15.6" thickBot="1">
      <c r="A643" s="423">
        <f t="shared" si="389"/>
        <v>634</v>
      </c>
      <c r="B643" s="674"/>
      <c r="C643" s="674"/>
      <c r="D643" s="620" t="s">
        <v>171</v>
      </c>
      <c r="E643" s="623"/>
      <c r="F643" s="672">
        <f>SUBTOTAL(9,F626:F642,$E627:$E627)</f>
        <v>4366187</v>
      </c>
      <c r="G643" s="630"/>
      <c r="H643" s="668"/>
      <c r="I643" s="669">
        <f>SUBTOTAL(9,I626:I642)</f>
        <v>38366187</v>
      </c>
      <c r="J643" s="669">
        <f>SUBTOTAL(9,J626:J642)</f>
        <v>1335641</v>
      </c>
      <c r="K643" s="669">
        <f>SUBTOTAL(9,K626:K642)</f>
        <v>148707</v>
      </c>
      <c r="L643" s="673">
        <f>SUBTOTAL(9,L626:L642)</f>
        <v>39850535</v>
      </c>
      <c r="M643" s="672">
        <f>SUBTOTAL(9,M626:M642,$E627:$E627)</f>
        <v>5366187</v>
      </c>
      <c r="N643" s="630"/>
      <c r="O643" s="668"/>
      <c r="P643" s="669">
        <f>SUBTOTAL(9,P626:P642)</f>
        <v>33866187</v>
      </c>
      <c r="Q643" s="669">
        <f>SUBTOTAL(9,Q626:Q642)</f>
        <v>1335641</v>
      </c>
      <c r="R643" s="669">
        <f>SUBTOTAL(9,R626:R642)</f>
        <v>148707</v>
      </c>
      <c r="S643" s="673">
        <f>SUBTOTAL(9,S626:S642)</f>
        <v>35350535</v>
      </c>
      <c r="T643" s="672">
        <f>SUBTOTAL(9,T626:T642,$E627:$E627)</f>
        <v>5366187</v>
      </c>
      <c r="U643" s="630"/>
      <c r="V643" s="668"/>
      <c r="W643" s="669">
        <f>SUBTOTAL(9,W626:W642)</f>
        <v>33866187</v>
      </c>
      <c r="X643" s="670">
        <f>SUBTOTAL(9,X626:X642)</f>
        <v>1335641</v>
      </c>
      <c r="Y643" s="668"/>
      <c r="Z643" s="669">
        <f>SUBTOTAL(9,Z626:Z642)</f>
        <v>148707</v>
      </c>
      <c r="AA643" s="668">
        <f>SUBTOTAL(9,AA626:AA642)</f>
        <v>35350535</v>
      </c>
      <c r="AB643" s="672">
        <f>SUBTOTAL(9,AB626:AB642,$E627:$E627)</f>
        <v>4366187</v>
      </c>
      <c r="AC643" s="630"/>
      <c r="AD643" s="668"/>
      <c r="AE643" s="669">
        <f>SUBTOTAL(9,AE626:AE642)</f>
        <v>4366187</v>
      </c>
      <c r="AF643" s="670">
        <f>SUBTOTAL(9,AF626:AF642)</f>
        <v>1335641</v>
      </c>
      <c r="AG643" s="800"/>
      <c r="AH643" s="669">
        <f>SUBTOTAL(9,AH626:AH642)</f>
        <v>148707</v>
      </c>
      <c r="AI643" s="668">
        <f>SUBTOTAL(9,AI626:AI642)</f>
        <v>5850535</v>
      </c>
      <c r="AJ643" s="423">
        <f t="shared" si="390"/>
        <v>634</v>
      </c>
    </row>
    <row r="644" spans="1:36" ht="15.6" thickTop="1">
      <c r="A644" s="423">
        <f t="shared" si="389"/>
        <v>635</v>
      </c>
      <c r="B644" s="145"/>
      <c r="C644" s="145"/>
      <c r="D644" s="654"/>
      <c r="E644" s="627"/>
      <c r="F644" s="425"/>
      <c r="G644" s="26"/>
      <c r="H644" s="682"/>
      <c r="I644" s="627">
        <f t="shared" ref="I644:I655" si="411">SUM($E644,F644:H644)</f>
        <v>0</v>
      </c>
      <c r="J644" s="655"/>
      <c r="K644" s="655"/>
      <c r="L644" s="654">
        <f t="shared" ref="L644:L655" si="412">SUM(I644:K644)</f>
        <v>0</v>
      </c>
      <c r="M644" s="425"/>
      <c r="N644" s="26"/>
      <c r="O644" s="682"/>
      <c r="P644" s="627">
        <f t="shared" ref="P644:P655" si="413">SUM($E644,M644:O644)</f>
        <v>0</v>
      </c>
      <c r="Q644" s="655"/>
      <c r="R644" s="655"/>
      <c r="S644" s="654">
        <f t="shared" ref="S644:S655" si="414">SUM(P644:R644)</f>
        <v>0</v>
      </c>
      <c r="T644" s="425"/>
      <c r="U644" s="26"/>
      <c r="V644" s="682"/>
      <c r="W644" s="627">
        <f t="shared" ref="W644:W657" si="415">SUM($E644,T644:V644)</f>
        <v>0</v>
      </c>
      <c r="X644" s="683"/>
      <c r="Y644" s="682"/>
      <c r="Z644" s="655"/>
      <c r="AA644" s="682">
        <f t="shared" ref="AA644:AA657" si="416">SUM(W644:Z644)</f>
        <v>0</v>
      </c>
      <c r="AB644" s="425"/>
      <c r="AC644" s="26"/>
      <c r="AD644" s="682"/>
      <c r="AE644" s="627">
        <f t="shared" ref="AE644:AE657" si="417">SUM($E644,AB644:AD644)</f>
        <v>0</v>
      </c>
      <c r="AF644" s="683"/>
      <c r="AG644" s="862"/>
      <c r="AH644" s="655"/>
      <c r="AI644" s="682">
        <f t="shared" ref="AI644:AI657" si="418">SUM(AE644:AH644)</f>
        <v>0</v>
      </c>
      <c r="AJ644" s="423">
        <f t="shared" si="390"/>
        <v>635</v>
      </c>
    </row>
    <row r="645" spans="1:36">
      <c r="A645" s="423">
        <f t="shared" si="389"/>
        <v>636</v>
      </c>
      <c r="B645" s="145" t="s">
        <v>172</v>
      </c>
      <c r="C645" s="145">
        <v>29</v>
      </c>
      <c r="D645" s="237" t="s">
        <v>173</v>
      </c>
      <c r="E645" s="627">
        <v>3942954</v>
      </c>
      <c r="F645" s="133"/>
      <c r="G645" s="28"/>
      <c r="H645" s="626"/>
      <c r="I645" s="627">
        <f t="shared" si="411"/>
        <v>3942954</v>
      </c>
      <c r="J645" s="627"/>
      <c r="K645" s="627">
        <v>3100000</v>
      </c>
      <c r="L645" s="237">
        <f t="shared" si="412"/>
        <v>7042954</v>
      </c>
      <c r="M645" s="133"/>
      <c r="O645" s="626"/>
      <c r="P645" s="627">
        <f t="shared" si="413"/>
        <v>3942954</v>
      </c>
      <c r="Q645" s="627"/>
      <c r="R645" s="627">
        <v>3100000</v>
      </c>
      <c r="S645" s="237">
        <f t="shared" si="414"/>
        <v>7042954</v>
      </c>
      <c r="T645" s="133"/>
      <c r="V645" s="626"/>
      <c r="W645" s="627">
        <f t="shared" si="415"/>
        <v>3942954</v>
      </c>
      <c r="X645" s="636"/>
      <c r="Y645" s="626"/>
      <c r="Z645" s="627">
        <v>3100000</v>
      </c>
      <c r="AA645" s="626">
        <f t="shared" si="416"/>
        <v>7042954</v>
      </c>
      <c r="AB645" s="133"/>
      <c r="AD645" s="626"/>
      <c r="AE645" s="627">
        <f t="shared" si="417"/>
        <v>3942954</v>
      </c>
      <c r="AF645" s="636"/>
      <c r="AG645" s="857"/>
      <c r="AH645" s="627">
        <v>3100000</v>
      </c>
      <c r="AI645" s="626">
        <f t="shared" si="418"/>
        <v>7042954</v>
      </c>
      <c r="AJ645" s="423">
        <f t="shared" si="390"/>
        <v>636</v>
      </c>
    </row>
    <row r="646" spans="1:36">
      <c r="A646" s="423">
        <f t="shared" si="389"/>
        <v>637</v>
      </c>
      <c r="B646" s="145"/>
      <c r="C646" s="145"/>
      <c r="D646" s="240" t="s">
        <v>434</v>
      </c>
      <c r="E646" s="627"/>
      <c r="F646" s="133"/>
      <c r="G646" s="28"/>
      <c r="H646" s="626"/>
      <c r="I646" s="627">
        <f t="shared" si="411"/>
        <v>0</v>
      </c>
      <c r="J646" s="627"/>
      <c r="K646" s="627"/>
      <c r="L646" s="237">
        <f t="shared" si="412"/>
        <v>0</v>
      </c>
      <c r="M646" s="133"/>
      <c r="O646" s="626"/>
      <c r="P646" s="627">
        <f t="shared" si="413"/>
        <v>0</v>
      </c>
      <c r="Q646" s="627"/>
      <c r="R646" s="627"/>
      <c r="S646" s="237">
        <f t="shared" si="414"/>
        <v>0</v>
      </c>
      <c r="T646" s="133"/>
      <c r="V646" s="626"/>
      <c r="W646" s="627">
        <f t="shared" si="415"/>
        <v>0</v>
      </c>
      <c r="X646" s="636"/>
      <c r="Y646" s="626"/>
      <c r="Z646" s="627"/>
      <c r="AA646" s="626">
        <f t="shared" si="416"/>
        <v>0</v>
      </c>
      <c r="AB646" s="133"/>
      <c r="AD646" s="626"/>
      <c r="AE646" s="627">
        <f t="shared" si="417"/>
        <v>0</v>
      </c>
      <c r="AF646" s="636"/>
      <c r="AG646" s="857"/>
      <c r="AH646" s="627"/>
      <c r="AI646" s="626">
        <f t="shared" si="418"/>
        <v>0</v>
      </c>
      <c r="AJ646" s="423">
        <f t="shared" si="390"/>
        <v>637</v>
      </c>
    </row>
    <row r="647" spans="1:36">
      <c r="A647" s="423">
        <f t="shared" si="389"/>
        <v>638</v>
      </c>
      <c r="B647" s="145"/>
      <c r="C647" s="145"/>
      <c r="D647" s="637" t="s">
        <v>602</v>
      </c>
      <c r="E647" s="627"/>
      <c r="F647" s="132"/>
      <c r="G647" s="129">
        <v>3750000</v>
      </c>
      <c r="H647" s="626"/>
      <c r="I647" s="627">
        <f t="shared" si="411"/>
        <v>3750000</v>
      </c>
      <c r="J647" s="627"/>
      <c r="K647" s="627"/>
      <c r="L647" s="237">
        <f t="shared" si="412"/>
        <v>3750000</v>
      </c>
      <c r="M647" s="133"/>
      <c r="N647" s="28">
        <v>3750000</v>
      </c>
      <c r="O647" s="626"/>
      <c r="P647" s="627">
        <f t="shared" si="413"/>
        <v>3750000</v>
      </c>
      <c r="Q647" s="627"/>
      <c r="R647" s="627"/>
      <c r="S647" s="237">
        <f t="shared" si="414"/>
        <v>3750000</v>
      </c>
      <c r="T647" s="133"/>
      <c r="U647" s="28">
        <v>3750000</v>
      </c>
      <c r="V647" s="626"/>
      <c r="W647" s="627">
        <f t="shared" si="415"/>
        <v>3750000</v>
      </c>
      <c r="X647" s="636"/>
      <c r="Y647" s="626"/>
      <c r="Z647" s="627"/>
      <c r="AA647" s="626">
        <f t="shared" si="416"/>
        <v>3750000</v>
      </c>
      <c r="AB647" s="133"/>
      <c r="AC647" s="28"/>
      <c r="AD647" s="626"/>
      <c r="AE647" s="627">
        <f t="shared" si="417"/>
        <v>0</v>
      </c>
      <c r="AF647" s="636"/>
      <c r="AG647" s="857"/>
      <c r="AH647" s="627"/>
      <c r="AI647" s="626">
        <f t="shared" si="418"/>
        <v>0</v>
      </c>
      <c r="AJ647" s="423">
        <f t="shared" si="390"/>
        <v>638</v>
      </c>
    </row>
    <row r="648" spans="1:36">
      <c r="A648" s="423">
        <f t="shared" si="389"/>
        <v>639</v>
      </c>
      <c r="B648" s="145"/>
      <c r="C648" s="145"/>
      <c r="D648" s="637" t="s">
        <v>603</v>
      </c>
      <c r="E648" s="627"/>
      <c r="F648" s="132"/>
      <c r="G648" s="129">
        <v>3750000</v>
      </c>
      <c r="H648" s="626"/>
      <c r="I648" s="627">
        <f t="shared" si="411"/>
        <v>3750000</v>
      </c>
      <c r="J648" s="627"/>
      <c r="K648" s="627"/>
      <c r="L648" s="237">
        <f t="shared" si="412"/>
        <v>3750000</v>
      </c>
      <c r="M648" s="133"/>
      <c r="N648" s="28">
        <v>200000</v>
      </c>
      <c r="O648" s="626"/>
      <c r="P648" s="627">
        <f t="shared" si="413"/>
        <v>200000</v>
      </c>
      <c r="Q648" s="627"/>
      <c r="R648" s="627"/>
      <c r="S648" s="237">
        <f t="shared" si="414"/>
        <v>200000</v>
      </c>
      <c r="T648" s="133"/>
      <c r="U648" s="28">
        <v>200000</v>
      </c>
      <c r="V648" s="626"/>
      <c r="W648" s="627">
        <f t="shared" si="415"/>
        <v>200000</v>
      </c>
      <c r="X648" s="636"/>
      <c r="Y648" s="626"/>
      <c r="Z648" s="627"/>
      <c r="AA648" s="626">
        <f t="shared" si="416"/>
        <v>200000</v>
      </c>
      <c r="AB648" s="133"/>
      <c r="AC648" s="28"/>
      <c r="AD648" s="626"/>
      <c r="AE648" s="627">
        <f t="shared" si="417"/>
        <v>0</v>
      </c>
      <c r="AF648" s="636"/>
      <c r="AG648" s="857"/>
      <c r="AH648" s="627"/>
      <c r="AI648" s="626">
        <f t="shared" si="418"/>
        <v>0</v>
      </c>
      <c r="AJ648" s="423">
        <f t="shared" si="390"/>
        <v>639</v>
      </c>
    </row>
    <row r="649" spans="1:36">
      <c r="A649" s="423">
        <f t="shared" si="389"/>
        <v>640</v>
      </c>
      <c r="B649" s="145"/>
      <c r="C649" s="145"/>
      <c r="D649" s="637" t="s">
        <v>604</v>
      </c>
      <c r="E649" s="627"/>
      <c r="F649" s="132"/>
      <c r="G649" s="129">
        <v>3750000</v>
      </c>
      <c r="H649" s="626"/>
      <c r="I649" s="627">
        <f t="shared" si="411"/>
        <v>3750000</v>
      </c>
      <c r="J649" s="627"/>
      <c r="K649" s="627"/>
      <c r="L649" s="237">
        <f t="shared" si="412"/>
        <v>3750000</v>
      </c>
      <c r="M649" s="133">
        <v>250000</v>
      </c>
      <c r="N649" s="28"/>
      <c r="O649" s="626"/>
      <c r="P649" s="627">
        <f t="shared" si="413"/>
        <v>250000</v>
      </c>
      <c r="Q649" s="627"/>
      <c r="R649" s="627"/>
      <c r="S649" s="237">
        <f t="shared" si="414"/>
        <v>250000</v>
      </c>
      <c r="T649" s="133">
        <v>250000</v>
      </c>
      <c r="U649" s="28"/>
      <c r="V649" s="626"/>
      <c r="W649" s="627">
        <f t="shared" si="415"/>
        <v>250000</v>
      </c>
      <c r="X649" s="636"/>
      <c r="Y649" s="626"/>
      <c r="Z649" s="627"/>
      <c r="AA649" s="626">
        <f t="shared" si="416"/>
        <v>250000</v>
      </c>
      <c r="AB649" s="133"/>
      <c r="AC649" s="28"/>
      <c r="AD649" s="626"/>
      <c r="AE649" s="627">
        <f t="shared" si="417"/>
        <v>0</v>
      </c>
      <c r="AF649" s="636"/>
      <c r="AG649" s="857"/>
      <c r="AH649" s="627"/>
      <c r="AI649" s="626">
        <f t="shared" si="418"/>
        <v>0</v>
      </c>
      <c r="AJ649" s="423">
        <f t="shared" si="390"/>
        <v>640</v>
      </c>
    </row>
    <row r="650" spans="1:36">
      <c r="A650" s="423">
        <f t="shared" si="389"/>
        <v>641</v>
      </c>
      <c r="B650" s="145"/>
      <c r="C650" s="145"/>
      <c r="D650" s="637" t="s">
        <v>605</v>
      </c>
      <c r="E650" s="627"/>
      <c r="F650" s="132"/>
      <c r="G650" s="129">
        <v>3750000</v>
      </c>
      <c r="H650" s="626"/>
      <c r="I650" s="627">
        <f t="shared" si="411"/>
        <v>3750000</v>
      </c>
      <c r="J650" s="627"/>
      <c r="K650" s="627"/>
      <c r="L650" s="237">
        <f t="shared" si="412"/>
        <v>3750000</v>
      </c>
      <c r="M650" s="133"/>
      <c r="N650" s="28">
        <v>1500000</v>
      </c>
      <c r="O650" s="626"/>
      <c r="P650" s="627">
        <f t="shared" si="413"/>
        <v>1500000</v>
      </c>
      <c r="Q650" s="627"/>
      <c r="R650" s="627"/>
      <c r="S650" s="237">
        <f t="shared" si="414"/>
        <v>1500000</v>
      </c>
      <c r="T650" s="133"/>
      <c r="U650" s="28">
        <v>1500000</v>
      </c>
      <c r="V650" s="626"/>
      <c r="W650" s="627">
        <f t="shared" si="415"/>
        <v>1500000</v>
      </c>
      <c r="X650" s="636"/>
      <c r="Y650" s="626"/>
      <c r="Z650" s="627"/>
      <c r="AA650" s="626">
        <f t="shared" si="416"/>
        <v>1500000</v>
      </c>
      <c r="AB650" s="133"/>
      <c r="AC650" s="28"/>
      <c r="AD650" s="626"/>
      <c r="AE650" s="627">
        <f t="shared" si="417"/>
        <v>0</v>
      </c>
      <c r="AF650" s="636"/>
      <c r="AG650" s="857"/>
      <c r="AH650" s="627"/>
      <c r="AI650" s="626">
        <f t="shared" si="418"/>
        <v>0</v>
      </c>
      <c r="AJ650" s="423">
        <f t="shared" si="390"/>
        <v>641</v>
      </c>
    </row>
    <row r="651" spans="1:36">
      <c r="A651" s="423">
        <f t="shared" si="389"/>
        <v>642</v>
      </c>
      <c r="B651" s="145"/>
      <c r="C651" s="145"/>
      <c r="D651" s="685"/>
      <c r="E651" s="627"/>
      <c r="F651" s="112"/>
      <c r="G651" s="39"/>
      <c r="H651" s="626"/>
      <c r="I651" s="627">
        <f t="shared" si="411"/>
        <v>0</v>
      </c>
      <c r="J651" s="627"/>
      <c r="K651" s="627"/>
      <c r="L651" s="237">
        <f t="shared" si="412"/>
        <v>0</v>
      </c>
      <c r="M651" s="112"/>
      <c r="N651" s="39"/>
      <c r="O651" s="626"/>
      <c r="P651" s="627">
        <f t="shared" si="413"/>
        <v>0</v>
      </c>
      <c r="Q651" s="627"/>
      <c r="R651" s="627"/>
      <c r="S651" s="237">
        <f t="shared" si="414"/>
        <v>0</v>
      </c>
      <c r="T651" s="133"/>
      <c r="V651" s="626"/>
      <c r="W651" s="627">
        <f t="shared" si="415"/>
        <v>0</v>
      </c>
      <c r="X651" s="636"/>
      <c r="Y651" s="626"/>
      <c r="Z651" s="627"/>
      <c r="AA651" s="626">
        <f t="shared" si="416"/>
        <v>0</v>
      </c>
      <c r="AB651" s="133"/>
      <c r="AD651" s="626"/>
      <c r="AE651" s="627">
        <f t="shared" si="417"/>
        <v>0</v>
      </c>
      <c r="AF651" s="636"/>
      <c r="AG651" s="857"/>
      <c r="AH651" s="627"/>
      <c r="AI651" s="626">
        <f t="shared" si="418"/>
        <v>0</v>
      </c>
      <c r="AJ651" s="423">
        <f t="shared" si="390"/>
        <v>642</v>
      </c>
    </row>
    <row r="652" spans="1:36">
      <c r="A652" s="423">
        <f t="shared" si="389"/>
        <v>643</v>
      </c>
      <c r="B652" s="145"/>
      <c r="C652" s="145"/>
      <c r="D652" s="240" t="s">
        <v>167</v>
      </c>
      <c r="E652" s="627"/>
      <c r="F652" s="112"/>
      <c r="G652" s="39"/>
      <c r="H652" s="626"/>
      <c r="I652" s="627">
        <f t="shared" si="411"/>
        <v>0</v>
      </c>
      <c r="J652" s="627"/>
      <c r="K652" s="627"/>
      <c r="L652" s="237">
        <f t="shared" si="412"/>
        <v>0</v>
      </c>
      <c r="M652" s="112"/>
      <c r="N652" s="39"/>
      <c r="O652" s="626"/>
      <c r="P652" s="627">
        <f t="shared" si="413"/>
        <v>0</v>
      </c>
      <c r="Q652" s="627"/>
      <c r="R652" s="627"/>
      <c r="S652" s="237">
        <f t="shared" si="414"/>
        <v>0</v>
      </c>
      <c r="T652" s="112"/>
      <c r="U652" s="39"/>
      <c r="V652" s="626"/>
      <c r="W652" s="627">
        <f t="shared" si="415"/>
        <v>0</v>
      </c>
      <c r="X652" s="636"/>
      <c r="Y652" s="626"/>
      <c r="Z652" s="627"/>
      <c r="AA652" s="626">
        <f t="shared" si="416"/>
        <v>0</v>
      </c>
      <c r="AB652" s="112"/>
      <c r="AC652" s="39"/>
      <c r="AD652" s="626"/>
      <c r="AE652" s="627">
        <f t="shared" si="417"/>
        <v>0</v>
      </c>
      <c r="AF652" s="636"/>
      <c r="AG652" s="857"/>
      <c r="AH652" s="627"/>
      <c r="AI652" s="626">
        <f t="shared" si="418"/>
        <v>0</v>
      </c>
      <c r="AJ652" s="423">
        <f t="shared" si="390"/>
        <v>643</v>
      </c>
    </row>
    <row r="653" spans="1:36">
      <c r="A653" s="423">
        <f t="shared" si="389"/>
        <v>644</v>
      </c>
      <c r="B653" s="145"/>
      <c r="C653" s="145"/>
      <c r="D653" s="629"/>
      <c r="E653" s="627"/>
      <c r="F653" s="112"/>
      <c r="G653" s="39"/>
      <c r="H653" s="626"/>
      <c r="I653" s="627">
        <f t="shared" si="411"/>
        <v>0</v>
      </c>
      <c r="J653" s="627"/>
      <c r="K653" s="627"/>
      <c r="L653" s="237">
        <f t="shared" si="412"/>
        <v>0</v>
      </c>
      <c r="M653" s="112"/>
      <c r="N653" s="39"/>
      <c r="O653" s="626"/>
      <c r="P653" s="627">
        <f t="shared" si="413"/>
        <v>0</v>
      </c>
      <c r="Q653" s="627"/>
      <c r="R653" s="627"/>
      <c r="S653" s="237">
        <f t="shared" si="414"/>
        <v>0</v>
      </c>
      <c r="T653" s="112"/>
      <c r="U653" s="39"/>
      <c r="V653" s="626"/>
      <c r="W653" s="627">
        <f t="shared" si="415"/>
        <v>0</v>
      </c>
      <c r="X653" s="636"/>
      <c r="Y653" s="626"/>
      <c r="Z653" s="627"/>
      <c r="AA653" s="626">
        <f t="shared" si="416"/>
        <v>0</v>
      </c>
      <c r="AB653" s="112"/>
      <c r="AC653" s="39"/>
      <c r="AD653" s="626"/>
      <c r="AE653" s="627">
        <f t="shared" si="417"/>
        <v>0</v>
      </c>
      <c r="AF653" s="636"/>
      <c r="AG653" s="857"/>
      <c r="AH653" s="627"/>
      <c r="AI653" s="626">
        <f t="shared" si="418"/>
        <v>0</v>
      </c>
      <c r="AJ653" s="423">
        <f t="shared" si="390"/>
        <v>644</v>
      </c>
    </row>
    <row r="654" spans="1:36">
      <c r="A654" s="423">
        <f t="shared" si="389"/>
        <v>645</v>
      </c>
      <c r="B654" s="145"/>
      <c r="C654" s="145"/>
      <c r="D654" s="685"/>
      <c r="E654" s="627"/>
      <c r="F654" s="112"/>
      <c r="G654" s="39"/>
      <c r="H654" s="626"/>
      <c r="I654" s="627">
        <f t="shared" si="411"/>
        <v>0</v>
      </c>
      <c r="J654" s="627"/>
      <c r="K654" s="627"/>
      <c r="L654" s="237">
        <f t="shared" si="412"/>
        <v>0</v>
      </c>
      <c r="M654" s="112"/>
      <c r="N654" s="39"/>
      <c r="O654" s="626"/>
      <c r="P654" s="627">
        <f t="shared" si="413"/>
        <v>0</v>
      </c>
      <c r="Q654" s="627"/>
      <c r="R654" s="627"/>
      <c r="S654" s="237">
        <f t="shared" si="414"/>
        <v>0</v>
      </c>
      <c r="T654" s="112"/>
      <c r="U654" s="39"/>
      <c r="V654" s="626"/>
      <c r="W654" s="627">
        <f t="shared" si="415"/>
        <v>0</v>
      </c>
      <c r="X654" s="636"/>
      <c r="Y654" s="626"/>
      <c r="Z654" s="627"/>
      <c r="AA654" s="626">
        <f t="shared" si="416"/>
        <v>0</v>
      </c>
      <c r="AB654" s="112"/>
      <c r="AC654" s="39"/>
      <c r="AD654" s="626"/>
      <c r="AE654" s="627">
        <f t="shared" si="417"/>
        <v>0</v>
      </c>
      <c r="AF654" s="636"/>
      <c r="AG654" s="857"/>
      <c r="AH654" s="627"/>
      <c r="AI654" s="626">
        <f t="shared" si="418"/>
        <v>0</v>
      </c>
      <c r="AJ654" s="423">
        <f t="shared" si="390"/>
        <v>645</v>
      </c>
    </row>
    <row r="655" spans="1:36">
      <c r="A655" s="423">
        <f t="shared" si="389"/>
        <v>646</v>
      </c>
      <c r="B655" s="145"/>
      <c r="C655" s="145"/>
      <c r="D655" s="684" t="s">
        <v>71</v>
      </c>
      <c r="E655" s="627"/>
      <c r="F655" s="112"/>
      <c r="G655" s="39"/>
      <c r="H655" s="626"/>
      <c r="I655" s="627">
        <f t="shared" si="411"/>
        <v>0</v>
      </c>
      <c r="J655" s="627"/>
      <c r="K655" s="627"/>
      <c r="L655" s="237">
        <f t="shared" si="412"/>
        <v>0</v>
      </c>
      <c r="M655" s="112"/>
      <c r="N655" s="39"/>
      <c r="O655" s="626"/>
      <c r="P655" s="627">
        <f t="shared" si="413"/>
        <v>0</v>
      </c>
      <c r="Q655" s="627"/>
      <c r="R655" s="627"/>
      <c r="S655" s="237">
        <f t="shared" si="414"/>
        <v>0</v>
      </c>
      <c r="T655" s="112"/>
      <c r="U655" s="39"/>
      <c r="V655" s="626"/>
      <c r="W655" s="627">
        <f t="shared" si="415"/>
        <v>0</v>
      </c>
      <c r="X655" s="636"/>
      <c r="Y655" s="626"/>
      <c r="Z655" s="627"/>
      <c r="AA655" s="626">
        <f t="shared" si="416"/>
        <v>0</v>
      </c>
      <c r="AB655" s="112"/>
      <c r="AC655" s="39"/>
      <c r="AD655" s="626"/>
      <c r="AE655" s="627">
        <f t="shared" si="417"/>
        <v>0</v>
      </c>
      <c r="AF655" s="636"/>
      <c r="AG655" s="857"/>
      <c r="AH655" s="627"/>
      <c r="AI655" s="626">
        <f t="shared" si="418"/>
        <v>0</v>
      </c>
      <c r="AJ655" s="423">
        <f t="shared" si="390"/>
        <v>646</v>
      </c>
    </row>
    <row r="656" spans="1:36">
      <c r="A656" s="423">
        <f t="shared" si="389"/>
        <v>647</v>
      </c>
      <c r="B656" s="145"/>
      <c r="C656" s="145"/>
      <c r="D656" s="684"/>
      <c r="E656" s="627"/>
      <c r="F656" s="112"/>
      <c r="G656" s="39"/>
      <c r="H656" s="626"/>
      <c r="I656" s="627"/>
      <c r="J656" s="627"/>
      <c r="K656" s="627"/>
      <c r="M656" s="112"/>
      <c r="N656" s="39"/>
      <c r="O656" s="626"/>
      <c r="P656" s="627"/>
      <c r="Q656" s="627"/>
      <c r="R656" s="627"/>
      <c r="T656" s="112"/>
      <c r="U656" s="39"/>
      <c r="V656" s="626"/>
      <c r="W656" s="627">
        <f t="shared" si="415"/>
        <v>0</v>
      </c>
      <c r="X656" s="636"/>
      <c r="Y656" s="626"/>
      <c r="Z656" s="627"/>
      <c r="AA656" s="626">
        <f t="shared" si="416"/>
        <v>0</v>
      </c>
      <c r="AB656" s="112"/>
      <c r="AC656" s="39"/>
      <c r="AD656" s="626"/>
      <c r="AE656" s="627">
        <f t="shared" si="417"/>
        <v>0</v>
      </c>
      <c r="AF656" s="636"/>
      <c r="AG656" s="857"/>
      <c r="AH656" s="627"/>
      <c r="AI656" s="626">
        <f t="shared" si="418"/>
        <v>0</v>
      </c>
      <c r="AJ656" s="423">
        <f t="shared" si="390"/>
        <v>647</v>
      </c>
    </row>
    <row r="657" spans="1:36">
      <c r="A657" s="423">
        <f t="shared" si="389"/>
        <v>648</v>
      </c>
      <c r="B657" s="145"/>
      <c r="C657" s="145"/>
      <c r="D657" s="685"/>
      <c r="E657" s="627"/>
      <c r="F657" s="112"/>
      <c r="G657" s="39"/>
      <c r="H657" s="626"/>
      <c r="I657" s="627">
        <f>SUM($E657,F657:H657)</f>
        <v>0</v>
      </c>
      <c r="J657" s="627"/>
      <c r="K657" s="627"/>
      <c r="L657" s="237">
        <f>SUM(I657:K657)</f>
        <v>0</v>
      </c>
      <c r="M657" s="112"/>
      <c r="N657" s="39"/>
      <c r="O657" s="626"/>
      <c r="P657" s="627">
        <f>SUM($E657,M657:O657)</f>
        <v>0</v>
      </c>
      <c r="Q657" s="627"/>
      <c r="R657" s="627"/>
      <c r="S657" s="237">
        <f>SUM(P657:R657)</f>
        <v>0</v>
      </c>
      <c r="T657" s="112"/>
      <c r="U657" s="39"/>
      <c r="V657" s="626"/>
      <c r="W657" s="627">
        <f t="shared" si="415"/>
        <v>0</v>
      </c>
      <c r="X657" s="636"/>
      <c r="Y657" s="626"/>
      <c r="Z657" s="627"/>
      <c r="AA657" s="626">
        <f t="shared" si="416"/>
        <v>0</v>
      </c>
      <c r="AB657" s="112"/>
      <c r="AC657" s="39"/>
      <c r="AD657" s="626"/>
      <c r="AE657" s="627">
        <f t="shared" si="417"/>
        <v>0</v>
      </c>
      <c r="AF657" s="636"/>
      <c r="AG657" s="857"/>
      <c r="AH657" s="627"/>
      <c r="AI657" s="626">
        <f t="shared" si="418"/>
        <v>0</v>
      </c>
      <c r="AJ657" s="423">
        <f t="shared" si="390"/>
        <v>648</v>
      </c>
    </row>
    <row r="658" spans="1:36">
      <c r="A658" s="423">
        <f t="shared" si="389"/>
        <v>649</v>
      </c>
      <c r="B658" s="145"/>
      <c r="C658" s="145"/>
      <c r="D658" s="704" t="s">
        <v>40</v>
      </c>
      <c r="E658" s="627"/>
      <c r="F658" s="488">
        <f t="shared" ref="F658:X658" si="419">SUBTOTAL(9,F646:F657)</f>
        <v>0</v>
      </c>
      <c r="G658" s="55">
        <f t="shared" si="419"/>
        <v>15000000</v>
      </c>
      <c r="H658" s="285">
        <f t="shared" si="419"/>
        <v>0</v>
      </c>
      <c r="I658" s="676">
        <f t="shared" si="419"/>
        <v>15000000</v>
      </c>
      <c r="J658" s="676">
        <f t="shared" si="419"/>
        <v>0</v>
      </c>
      <c r="K658" s="676">
        <f t="shared" si="419"/>
        <v>0</v>
      </c>
      <c r="L658" s="678">
        <f t="shared" si="419"/>
        <v>15000000</v>
      </c>
      <c r="M658" s="488">
        <f t="shared" si="419"/>
        <v>250000</v>
      </c>
      <c r="N658" s="55">
        <f t="shared" si="419"/>
        <v>5450000</v>
      </c>
      <c r="O658" s="285">
        <f t="shared" si="419"/>
        <v>0</v>
      </c>
      <c r="P658" s="676">
        <f t="shared" si="419"/>
        <v>5700000</v>
      </c>
      <c r="Q658" s="676">
        <f t="shared" si="419"/>
        <v>0</v>
      </c>
      <c r="R658" s="676">
        <f t="shared" si="419"/>
        <v>0</v>
      </c>
      <c r="S658" s="678">
        <f t="shared" si="419"/>
        <v>5700000</v>
      </c>
      <c r="T658" s="488">
        <f t="shared" si="419"/>
        <v>250000</v>
      </c>
      <c r="U658" s="55">
        <f t="shared" si="419"/>
        <v>5450000</v>
      </c>
      <c r="V658" s="285">
        <f t="shared" si="419"/>
        <v>0</v>
      </c>
      <c r="W658" s="676">
        <f t="shared" si="419"/>
        <v>5700000</v>
      </c>
      <c r="X658" s="677">
        <f t="shared" si="419"/>
        <v>0</v>
      </c>
      <c r="Y658" s="675"/>
      <c r="Z658" s="676">
        <f t="shared" ref="Z658:AF658" si="420">SUBTOTAL(9,Z646:Z657)</f>
        <v>0</v>
      </c>
      <c r="AA658" s="675">
        <f t="shared" si="420"/>
        <v>5700000</v>
      </c>
      <c r="AB658" s="488">
        <f t="shared" si="420"/>
        <v>0</v>
      </c>
      <c r="AC658" s="55">
        <f t="shared" si="420"/>
        <v>0</v>
      </c>
      <c r="AD658" s="285">
        <f t="shared" si="420"/>
        <v>0</v>
      </c>
      <c r="AE658" s="676">
        <f t="shared" si="420"/>
        <v>0</v>
      </c>
      <c r="AF658" s="677">
        <f t="shared" si="420"/>
        <v>0</v>
      </c>
      <c r="AG658" s="678"/>
      <c r="AH658" s="676">
        <f>SUBTOTAL(9,AH646:AH657)</f>
        <v>0</v>
      </c>
      <c r="AI658" s="675">
        <f>SUBTOTAL(9,AI646:AI657)</f>
        <v>0</v>
      </c>
      <c r="AJ658" s="423">
        <f t="shared" si="390"/>
        <v>649</v>
      </c>
    </row>
    <row r="659" spans="1:36" ht="15.6" thickBot="1">
      <c r="A659" s="423">
        <f t="shared" si="389"/>
        <v>650</v>
      </c>
      <c r="B659" s="674"/>
      <c r="C659" s="674"/>
      <c r="D659" s="620" t="s">
        <v>174</v>
      </c>
      <c r="E659" s="623"/>
      <c r="F659" s="672">
        <f>SUBTOTAL(9,F644:F658,$E645:$E645)</f>
        <v>3942954</v>
      </c>
      <c r="G659" s="671"/>
      <c r="H659" s="668"/>
      <c r="I659" s="669">
        <f>SUBTOTAL(9,I644:I658)</f>
        <v>18942954</v>
      </c>
      <c r="J659" s="669">
        <f>SUBTOTAL(9,J644:J658)</f>
        <v>0</v>
      </c>
      <c r="K659" s="669">
        <f>SUBTOTAL(9,K644:K658)</f>
        <v>3100000</v>
      </c>
      <c r="L659" s="673">
        <f>SUBTOTAL(9,L644:L658)</f>
        <v>22042954</v>
      </c>
      <c r="M659" s="672">
        <f>SUBTOTAL(9,M644:M658,$E645:$E645)</f>
        <v>4192954</v>
      </c>
      <c r="N659" s="671"/>
      <c r="O659" s="668"/>
      <c r="P659" s="669">
        <f>SUBTOTAL(9,P644:P658)</f>
        <v>9642954</v>
      </c>
      <c r="Q659" s="669">
        <f>SUBTOTAL(9,Q644:Q658)</f>
        <v>0</v>
      </c>
      <c r="R659" s="669">
        <f>SUBTOTAL(9,R644:R658)</f>
        <v>3100000</v>
      </c>
      <c r="S659" s="673">
        <f>SUBTOTAL(9,S644:S658)</f>
        <v>12742954</v>
      </c>
      <c r="T659" s="672">
        <f>SUBTOTAL(9,T644:T658,$E645:$E645)</f>
        <v>4192954</v>
      </c>
      <c r="U659" s="671"/>
      <c r="V659" s="668"/>
      <c r="W659" s="669">
        <f>SUBTOTAL(9,W644:W658)</f>
        <v>9642954</v>
      </c>
      <c r="X659" s="670">
        <f>SUBTOTAL(9,X644:X658)</f>
        <v>0</v>
      </c>
      <c r="Y659" s="668"/>
      <c r="Z659" s="669">
        <f>SUBTOTAL(9,Z644:Z658)</f>
        <v>3100000</v>
      </c>
      <c r="AA659" s="668">
        <f>SUBTOTAL(9,AA644:AA658)</f>
        <v>12742954</v>
      </c>
      <c r="AB659" s="672">
        <f>SUBTOTAL(9,AB644:AB658,$E645:$E645)</f>
        <v>3942954</v>
      </c>
      <c r="AC659" s="671"/>
      <c r="AD659" s="668"/>
      <c r="AE659" s="669">
        <f>SUBTOTAL(9,AE644:AE658)</f>
        <v>3942954</v>
      </c>
      <c r="AF659" s="670">
        <f>SUBTOTAL(9,AF644:AF658)</f>
        <v>0</v>
      </c>
      <c r="AG659" s="800"/>
      <c r="AH659" s="669">
        <f>SUBTOTAL(9,AH644:AH658)</f>
        <v>3100000</v>
      </c>
      <c r="AI659" s="668">
        <f>SUBTOTAL(9,AI644:AI658)</f>
        <v>7042954</v>
      </c>
      <c r="AJ659" s="423">
        <f t="shared" si="390"/>
        <v>650</v>
      </c>
    </row>
    <row r="660" spans="1:36" ht="15.6" thickTop="1">
      <c r="A660" s="423">
        <f t="shared" si="389"/>
        <v>651</v>
      </c>
      <c r="B660" s="145"/>
      <c r="C660" s="145"/>
      <c r="D660" s="237"/>
      <c r="E660" s="627"/>
      <c r="F660" s="636"/>
      <c r="H660" s="626"/>
      <c r="I660" s="627"/>
      <c r="J660" s="627"/>
      <c r="K660" s="627"/>
      <c r="M660" s="636"/>
      <c r="O660" s="626"/>
      <c r="P660" s="627"/>
      <c r="Q660" s="627"/>
      <c r="R660" s="627"/>
      <c r="T660" s="636"/>
      <c r="V660" s="626"/>
      <c r="W660" s="627"/>
      <c r="X660" s="636"/>
      <c r="Y660" s="626"/>
      <c r="Z660" s="627"/>
      <c r="AA660" s="626">
        <f t="shared" ref="AA660:AA665" si="421">SUM(W660:Z660)</f>
        <v>0</v>
      </c>
      <c r="AB660" s="636"/>
      <c r="AD660" s="626"/>
      <c r="AE660" s="627"/>
      <c r="AF660" s="636"/>
      <c r="AG660" s="857"/>
      <c r="AH660" s="627"/>
      <c r="AI660" s="626">
        <f t="shared" ref="AI660:AI665" si="422">SUM(AE660:AH660)</f>
        <v>0</v>
      </c>
      <c r="AJ660" s="423">
        <f t="shared" si="390"/>
        <v>651</v>
      </c>
    </row>
    <row r="661" spans="1:36">
      <c r="A661" s="423">
        <f t="shared" ref="A661:A724" si="423">ROW()-9</f>
        <v>652</v>
      </c>
      <c r="B661" s="145" t="s">
        <v>394</v>
      </c>
      <c r="C661" s="145">
        <v>30</v>
      </c>
      <c r="D661" s="237" t="s">
        <v>395</v>
      </c>
      <c r="E661" s="627">
        <v>936763</v>
      </c>
      <c r="F661" s="636"/>
      <c r="G661" s="28"/>
      <c r="H661" s="626"/>
      <c r="I661" s="627">
        <f>SUM($E661,F661:H661)</f>
        <v>936763</v>
      </c>
      <c r="J661" s="627"/>
      <c r="K661" s="627">
        <v>419252</v>
      </c>
      <c r="L661" s="237">
        <f>SUM(I661:K661)</f>
        <v>1356015</v>
      </c>
      <c r="M661" s="636"/>
      <c r="O661" s="626"/>
      <c r="P661" s="627">
        <f>SUM($E661,M661:O661)</f>
        <v>936763</v>
      </c>
      <c r="Q661" s="627"/>
      <c r="R661" s="627">
        <v>419252</v>
      </c>
      <c r="S661" s="237">
        <f>SUM(P661:R661)</f>
        <v>1356015</v>
      </c>
      <c r="T661" s="636"/>
      <c r="V661" s="626"/>
      <c r="W661" s="627">
        <f>SUM($E661,T661:V661)</f>
        <v>936763</v>
      </c>
      <c r="X661" s="636"/>
      <c r="Y661" s="626"/>
      <c r="Z661" s="627">
        <v>419252</v>
      </c>
      <c r="AA661" s="626">
        <f t="shared" si="421"/>
        <v>1356015</v>
      </c>
      <c r="AB661" s="636"/>
      <c r="AD661" s="626"/>
      <c r="AE661" s="627">
        <f>SUM($E661,AB661:AD661)</f>
        <v>936763</v>
      </c>
      <c r="AF661" s="636"/>
      <c r="AG661" s="857"/>
      <c r="AH661" s="627">
        <v>419252</v>
      </c>
      <c r="AI661" s="626">
        <f t="shared" si="422"/>
        <v>1356015</v>
      </c>
      <c r="AJ661" s="423">
        <f t="shared" si="390"/>
        <v>652</v>
      </c>
    </row>
    <row r="662" spans="1:36">
      <c r="A662" s="423">
        <f t="shared" si="423"/>
        <v>653</v>
      </c>
      <c r="B662" s="145"/>
      <c r="C662" s="145"/>
      <c r="D662" s="240" t="s">
        <v>434</v>
      </c>
      <c r="E662" s="627"/>
      <c r="F662" s="636"/>
      <c r="G662" s="28"/>
      <c r="H662" s="626"/>
      <c r="I662" s="627">
        <f>SUM($E662,F662:H662)</f>
        <v>0</v>
      </c>
      <c r="J662" s="627"/>
      <c r="K662" s="627"/>
      <c r="L662" s="237">
        <f>SUM(I662:K662)</f>
        <v>0</v>
      </c>
      <c r="M662" s="636"/>
      <c r="O662" s="626"/>
      <c r="P662" s="627">
        <f>SUM($E662,M662:O662)</f>
        <v>0</v>
      </c>
      <c r="Q662" s="627"/>
      <c r="R662" s="627"/>
      <c r="S662" s="237">
        <f>SUM(P662:R662)</f>
        <v>0</v>
      </c>
      <c r="T662" s="636"/>
      <c r="V662" s="626"/>
      <c r="W662" s="627">
        <f>SUM($E662,T662:V662)</f>
        <v>0</v>
      </c>
      <c r="X662" s="636"/>
      <c r="Y662" s="626"/>
      <c r="Z662" s="627"/>
      <c r="AA662" s="626">
        <f t="shared" si="421"/>
        <v>0</v>
      </c>
      <c r="AB662" s="636"/>
      <c r="AD662" s="626"/>
      <c r="AE662" s="627">
        <f>SUM($E662,AB662:AD662)</f>
        <v>0</v>
      </c>
      <c r="AF662" s="636"/>
      <c r="AG662" s="857"/>
      <c r="AH662" s="627"/>
      <c r="AI662" s="626">
        <f t="shared" si="422"/>
        <v>0</v>
      </c>
      <c r="AJ662" s="423">
        <f t="shared" si="390"/>
        <v>653</v>
      </c>
    </row>
    <row r="663" spans="1:36">
      <c r="A663" s="423">
        <f t="shared" si="423"/>
        <v>654</v>
      </c>
      <c r="B663" s="145"/>
      <c r="C663" s="145"/>
      <c r="D663" s="637" t="s">
        <v>606</v>
      </c>
      <c r="E663" s="627"/>
      <c r="F663" s="636"/>
      <c r="G663" s="28"/>
      <c r="H663" s="626"/>
      <c r="I663" s="627">
        <f>SUM($E663,F663:H663)</f>
        <v>0</v>
      </c>
      <c r="J663" s="627"/>
      <c r="K663" s="627"/>
      <c r="L663" s="237">
        <f>SUM(I663:K663)</f>
        <v>0</v>
      </c>
      <c r="M663" s="636"/>
      <c r="N663" s="6">
        <v>180000</v>
      </c>
      <c r="O663" s="626"/>
      <c r="P663" s="627">
        <f>SUM($E663,M663:O663)</f>
        <v>180000</v>
      </c>
      <c r="Q663" s="627"/>
      <c r="R663" s="627"/>
      <c r="S663" s="237">
        <f>SUM(P663:R663)</f>
        <v>180000</v>
      </c>
      <c r="T663" s="636"/>
      <c r="U663" s="6">
        <v>180000</v>
      </c>
      <c r="V663" s="626"/>
      <c r="W663" s="627">
        <f>SUM($E663,T663:V663)</f>
        <v>180000</v>
      </c>
      <c r="X663" s="636"/>
      <c r="Y663" s="626"/>
      <c r="Z663" s="627"/>
      <c r="AA663" s="626">
        <f t="shared" si="421"/>
        <v>180000</v>
      </c>
      <c r="AB663" s="636"/>
      <c r="AD663" s="626"/>
      <c r="AE663" s="627">
        <f>SUM($E663,AB663:AD663)</f>
        <v>0</v>
      </c>
      <c r="AF663" s="636"/>
      <c r="AG663" s="857"/>
      <c r="AH663" s="627"/>
      <c r="AI663" s="626">
        <f t="shared" si="422"/>
        <v>0</v>
      </c>
      <c r="AJ663" s="423">
        <f t="shared" si="390"/>
        <v>654</v>
      </c>
    </row>
    <row r="664" spans="1:36">
      <c r="A664" s="423">
        <f t="shared" si="423"/>
        <v>655</v>
      </c>
      <c r="B664" s="145"/>
      <c r="C664" s="145"/>
      <c r="D664" s="240"/>
      <c r="E664" s="627"/>
      <c r="F664" s="636"/>
      <c r="H664" s="626"/>
      <c r="I664" s="627">
        <f>SUM($E664,F664:H664)</f>
        <v>0</v>
      </c>
      <c r="J664" s="627"/>
      <c r="K664" s="627"/>
      <c r="L664" s="237">
        <f>SUM(I664:K664)</f>
        <v>0</v>
      </c>
      <c r="M664" s="636"/>
      <c r="O664" s="626"/>
      <c r="P664" s="627">
        <f>SUM($E664,M664:O664)</f>
        <v>0</v>
      </c>
      <c r="Q664" s="627"/>
      <c r="R664" s="627"/>
      <c r="S664" s="237">
        <f>SUM(P664:R664)</f>
        <v>0</v>
      </c>
      <c r="T664" s="636"/>
      <c r="V664" s="626"/>
      <c r="W664" s="627">
        <f>SUM($E664,T664:V664)</f>
        <v>0</v>
      </c>
      <c r="X664" s="636"/>
      <c r="Y664" s="626"/>
      <c r="Z664" s="627"/>
      <c r="AA664" s="626">
        <f t="shared" si="421"/>
        <v>0</v>
      </c>
      <c r="AB664" s="636"/>
      <c r="AD664" s="626"/>
      <c r="AE664" s="627">
        <f>SUM($E664,AB664:AD664)</f>
        <v>0</v>
      </c>
      <c r="AF664" s="636"/>
      <c r="AG664" s="857"/>
      <c r="AH664" s="627"/>
      <c r="AI664" s="626">
        <f t="shared" si="422"/>
        <v>0</v>
      </c>
      <c r="AJ664" s="423">
        <f t="shared" si="390"/>
        <v>655</v>
      </c>
    </row>
    <row r="665" spans="1:36">
      <c r="A665" s="423">
        <f t="shared" si="423"/>
        <v>656</v>
      </c>
      <c r="B665" s="145"/>
      <c r="C665" s="145"/>
      <c r="D665" s="237"/>
      <c r="E665" s="627"/>
      <c r="F665" s="636"/>
      <c r="H665" s="626"/>
      <c r="I665" s="627">
        <f>SUM($E665,F665:H665)</f>
        <v>0</v>
      </c>
      <c r="J665" s="627"/>
      <c r="K665" s="627"/>
      <c r="L665" s="237">
        <f>SUM(I665:K665)</f>
        <v>0</v>
      </c>
      <c r="M665" s="636"/>
      <c r="O665" s="626"/>
      <c r="P665" s="627">
        <f>SUM($E665,M665:O665)</f>
        <v>0</v>
      </c>
      <c r="Q665" s="627"/>
      <c r="R665" s="627"/>
      <c r="S665" s="237">
        <f>SUM(P665:R665)</f>
        <v>0</v>
      </c>
      <c r="T665" s="636"/>
      <c r="V665" s="626"/>
      <c r="W665" s="627">
        <f>SUM($E665,T665:V665)</f>
        <v>0</v>
      </c>
      <c r="X665" s="636"/>
      <c r="Y665" s="626"/>
      <c r="Z665" s="627"/>
      <c r="AA665" s="626">
        <f t="shared" si="421"/>
        <v>0</v>
      </c>
      <c r="AB665" s="636"/>
      <c r="AD665" s="626"/>
      <c r="AE665" s="627">
        <f>SUM($E665,AB665:AD665)</f>
        <v>0</v>
      </c>
      <c r="AF665" s="636"/>
      <c r="AG665" s="857"/>
      <c r="AH665" s="627"/>
      <c r="AI665" s="626">
        <f t="shared" si="422"/>
        <v>0</v>
      </c>
      <c r="AJ665" s="423">
        <f t="shared" si="390"/>
        <v>656</v>
      </c>
    </row>
    <row r="666" spans="1:36">
      <c r="A666" s="423">
        <f t="shared" si="423"/>
        <v>657</v>
      </c>
      <c r="B666" s="145"/>
      <c r="C666" s="145"/>
      <c r="D666" s="704" t="s">
        <v>40</v>
      </c>
      <c r="E666" s="627"/>
      <c r="F666" s="677">
        <f t="shared" ref="F666:X666" si="424">SUBTOTAL(9,F662:F665)</f>
        <v>0</v>
      </c>
      <c r="G666" s="678">
        <f t="shared" si="424"/>
        <v>0</v>
      </c>
      <c r="H666" s="675">
        <f t="shared" si="424"/>
        <v>0</v>
      </c>
      <c r="I666" s="676">
        <f t="shared" si="424"/>
        <v>0</v>
      </c>
      <c r="J666" s="676">
        <f t="shared" si="424"/>
        <v>0</v>
      </c>
      <c r="K666" s="676">
        <f t="shared" si="424"/>
        <v>0</v>
      </c>
      <c r="L666" s="678">
        <f t="shared" si="424"/>
        <v>0</v>
      </c>
      <c r="M666" s="677">
        <f t="shared" si="424"/>
        <v>0</v>
      </c>
      <c r="N666" s="678">
        <f t="shared" si="424"/>
        <v>180000</v>
      </c>
      <c r="O666" s="675">
        <f t="shared" si="424"/>
        <v>0</v>
      </c>
      <c r="P666" s="676">
        <f t="shared" si="424"/>
        <v>180000</v>
      </c>
      <c r="Q666" s="676">
        <f t="shared" si="424"/>
        <v>0</v>
      </c>
      <c r="R666" s="676">
        <f t="shared" si="424"/>
        <v>0</v>
      </c>
      <c r="S666" s="678">
        <f t="shared" si="424"/>
        <v>180000</v>
      </c>
      <c r="T666" s="677">
        <f t="shared" si="424"/>
        <v>0</v>
      </c>
      <c r="U666" s="678">
        <f t="shared" si="424"/>
        <v>180000</v>
      </c>
      <c r="V666" s="675">
        <f t="shared" si="424"/>
        <v>0</v>
      </c>
      <c r="W666" s="676">
        <f t="shared" si="424"/>
        <v>180000</v>
      </c>
      <c r="X666" s="677">
        <f t="shared" si="424"/>
        <v>0</v>
      </c>
      <c r="Y666" s="675"/>
      <c r="Z666" s="676">
        <f t="shared" ref="Z666:AF666" si="425">SUBTOTAL(9,Z662:Z665)</f>
        <v>0</v>
      </c>
      <c r="AA666" s="675">
        <f t="shared" si="425"/>
        <v>180000</v>
      </c>
      <c r="AB666" s="677">
        <f t="shared" si="425"/>
        <v>0</v>
      </c>
      <c r="AC666" s="678">
        <f t="shared" si="425"/>
        <v>0</v>
      </c>
      <c r="AD666" s="675">
        <f t="shared" si="425"/>
        <v>0</v>
      </c>
      <c r="AE666" s="676">
        <f t="shared" si="425"/>
        <v>0</v>
      </c>
      <c r="AF666" s="677">
        <f t="shared" si="425"/>
        <v>0</v>
      </c>
      <c r="AG666" s="678"/>
      <c r="AH666" s="676">
        <f>SUBTOTAL(9,AH662:AH665)</f>
        <v>0</v>
      </c>
      <c r="AI666" s="675">
        <f>SUBTOTAL(9,AI662:AI665)</f>
        <v>0</v>
      </c>
      <c r="AJ666" s="423">
        <f t="shared" si="390"/>
        <v>657</v>
      </c>
    </row>
    <row r="667" spans="1:36" ht="15.6" thickBot="1">
      <c r="A667" s="423">
        <f t="shared" si="423"/>
        <v>658</v>
      </c>
      <c r="B667" s="674"/>
      <c r="C667" s="674"/>
      <c r="D667" s="620" t="s">
        <v>396</v>
      </c>
      <c r="E667" s="623"/>
      <c r="F667" s="672">
        <f>SUBTOTAL(9,F660:F666,$E661)</f>
        <v>936763</v>
      </c>
      <c r="G667" s="712"/>
      <c r="H667" s="711"/>
      <c r="I667" s="669">
        <f>SUBTOTAL(9,I661:I666)</f>
        <v>936763</v>
      </c>
      <c r="J667" s="669">
        <f>SUBTOTAL(9,J660:J666)</f>
        <v>0</v>
      </c>
      <c r="K667" s="669">
        <f>SUBTOTAL(9,K660:K666)</f>
        <v>419252</v>
      </c>
      <c r="L667" s="673">
        <f>SUBTOTAL(9,L660:L666)</f>
        <v>1356015</v>
      </c>
      <c r="M667" s="672">
        <f>SUBTOTAL(9,M660:M666,$E661)</f>
        <v>936763</v>
      </c>
      <c r="N667" s="712"/>
      <c r="O667" s="711"/>
      <c r="P667" s="669">
        <f>SUBTOTAL(9,P661:P666)</f>
        <v>1116763</v>
      </c>
      <c r="Q667" s="669">
        <f>SUBTOTAL(9,Q660:Q666)</f>
        <v>0</v>
      </c>
      <c r="R667" s="669">
        <f>SUBTOTAL(9,R660:R666)</f>
        <v>419252</v>
      </c>
      <c r="S667" s="673">
        <f>SUBTOTAL(9,S660:S666)</f>
        <v>1536015</v>
      </c>
      <c r="T667" s="672">
        <f>SUBTOTAL(9,T660:T666,$E661)</f>
        <v>936763</v>
      </c>
      <c r="U667" s="712"/>
      <c r="V667" s="711"/>
      <c r="W667" s="669">
        <f>SUBTOTAL(9,W661:W666)</f>
        <v>1116763</v>
      </c>
      <c r="X667" s="670">
        <f>SUBTOTAL(9,X660:X666)</f>
        <v>0</v>
      </c>
      <c r="Y667" s="668"/>
      <c r="Z667" s="669">
        <f>SUBTOTAL(9,Z660:Z666)</f>
        <v>419252</v>
      </c>
      <c r="AA667" s="668">
        <f>SUBTOTAL(9,AA660:AA666)</f>
        <v>1536015</v>
      </c>
      <c r="AB667" s="672">
        <f>SUBTOTAL(9,AB660:AB666,$E661)</f>
        <v>936763</v>
      </c>
      <c r="AC667" s="712"/>
      <c r="AD667" s="711"/>
      <c r="AE667" s="669">
        <f>SUBTOTAL(9,AE661:AE666)</f>
        <v>936763</v>
      </c>
      <c r="AF667" s="670">
        <f>SUBTOTAL(9,AF660:AF666)</f>
        <v>0</v>
      </c>
      <c r="AG667" s="800"/>
      <c r="AH667" s="669">
        <f>SUBTOTAL(9,AH660:AH666)</f>
        <v>419252</v>
      </c>
      <c r="AI667" s="668">
        <f>SUBTOTAL(9,AI660:AI666)</f>
        <v>1356015</v>
      </c>
      <c r="AJ667" s="423">
        <f t="shared" si="390"/>
        <v>658</v>
      </c>
    </row>
    <row r="668" spans="1:36" ht="15.6" thickTop="1">
      <c r="A668" s="423">
        <f t="shared" si="423"/>
        <v>659</v>
      </c>
      <c r="B668" s="145"/>
      <c r="C668" s="145"/>
      <c r="D668" s="237"/>
      <c r="E668" s="627"/>
      <c r="F668" s="425"/>
      <c r="G668" s="26"/>
      <c r="H668" s="682"/>
      <c r="I668" s="627"/>
      <c r="J668" s="655"/>
      <c r="K668" s="655"/>
      <c r="L668" s="654"/>
      <c r="M668" s="425"/>
      <c r="N668" s="26"/>
      <c r="O668" s="682"/>
      <c r="P668" s="627"/>
      <c r="Q668" s="655"/>
      <c r="R668" s="655"/>
      <c r="S668" s="654"/>
      <c r="T668" s="425"/>
      <c r="U668" s="26"/>
      <c r="V668" s="682"/>
      <c r="W668" s="627"/>
      <c r="X668" s="683"/>
      <c r="Y668" s="682"/>
      <c r="Z668" s="655"/>
      <c r="AA668" s="682">
        <f t="shared" ref="AA668:AA679" si="426">SUM(W668:Z668)</f>
        <v>0</v>
      </c>
      <c r="AB668" s="425"/>
      <c r="AC668" s="26"/>
      <c r="AD668" s="682"/>
      <c r="AE668" s="627"/>
      <c r="AF668" s="683"/>
      <c r="AG668" s="862"/>
      <c r="AH668" s="655"/>
      <c r="AI668" s="682">
        <f t="shared" ref="AI668:AI679" si="427">SUM(AE668:AH668)</f>
        <v>0</v>
      </c>
      <c r="AJ668" s="423">
        <f t="shared" si="390"/>
        <v>659</v>
      </c>
    </row>
    <row r="669" spans="1:36">
      <c r="A669" s="423">
        <f t="shared" si="423"/>
        <v>660</v>
      </c>
      <c r="B669" s="145" t="s">
        <v>175</v>
      </c>
      <c r="C669" s="145">
        <v>32</v>
      </c>
      <c r="D669" s="237" t="s">
        <v>176</v>
      </c>
      <c r="E669" s="627">
        <v>17058843</v>
      </c>
      <c r="F669" s="133"/>
      <c r="G669" s="28"/>
      <c r="H669" s="626"/>
      <c r="I669" s="627">
        <f t="shared" ref="I669:I674" si="428">SUM($E669,F669:H669)</f>
        <v>17058843</v>
      </c>
      <c r="J669" s="627">
        <v>122342107</v>
      </c>
      <c r="K669" s="627">
        <v>35340201</v>
      </c>
      <c r="L669" s="237">
        <f t="shared" ref="L669:L674" si="429">SUM(I669:K669)</f>
        <v>174741151</v>
      </c>
      <c r="M669" s="133"/>
      <c r="O669" s="626"/>
      <c r="P669" s="627">
        <f t="shared" ref="P669:P674" si="430">SUM($E669,M669:O669)</f>
        <v>17058843</v>
      </c>
      <c r="Q669" s="627">
        <v>122342107</v>
      </c>
      <c r="R669" s="627">
        <v>35340201</v>
      </c>
      <c r="S669" s="237">
        <f t="shared" ref="S669:S674" si="431">SUM(P669:R669)</f>
        <v>174741151</v>
      </c>
      <c r="T669" s="133"/>
      <c r="V669" s="626"/>
      <c r="W669" s="627">
        <f t="shared" ref="W669:W679" si="432">SUM($E669,T669:V669)</f>
        <v>17058843</v>
      </c>
      <c r="X669" s="636">
        <v>122342107</v>
      </c>
      <c r="Y669" s="626"/>
      <c r="Z669" s="627">
        <v>35340201</v>
      </c>
      <c r="AA669" s="626">
        <f t="shared" si="426"/>
        <v>174741151</v>
      </c>
      <c r="AB669" s="133"/>
      <c r="AD669" s="626"/>
      <c r="AE669" s="627">
        <f t="shared" ref="AE669:AE679" si="433">SUM($E669,AB669:AD669)</f>
        <v>17058843</v>
      </c>
      <c r="AF669" s="636">
        <v>122342107</v>
      </c>
      <c r="AG669" s="857"/>
      <c r="AH669" s="627">
        <v>35340201</v>
      </c>
      <c r="AI669" s="626">
        <f t="shared" si="427"/>
        <v>174741151</v>
      </c>
      <c r="AJ669" s="423">
        <f t="shared" ref="AJ669:AJ728" si="434">A669</f>
        <v>660</v>
      </c>
    </row>
    <row r="670" spans="1:36">
      <c r="A670" s="423">
        <f t="shared" si="423"/>
        <v>661</v>
      </c>
      <c r="B670" s="145"/>
      <c r="C670" s="145"/>
      <c r="D670" s="240" t="s">
        <v>434</v>
      </c>
      <c r="E670" s="627"/>
      <c r="F670" s="133"/>
      <c r="G670" s="28"/>
      <c r="H670" s="626"/>
      <c r="I670" s="627">
        <f t="shared" si="428"/>
        <v>0</v>
      </c>
      <c r="J670" s="627"/>
      <c r="K670" s="627"/>
      <c r="L670" s="237">
        <f t="shared" si="429"/>
        <v>0</v>
      </c>
      <c r="M670" s="133"/>
      <c r="O670" s="626"/>
      <c r="P670" s="627">
        <f t="shared" si="430"/>
        <v>0</v>
      </c>
      <c r="Q670" s="627"/>
      <c r="R670" s="627"/>
      <c r="S670" s="237">
        <f t="shared" si="431"/>
        <v>0</v>
      </c>
      <c r="T670" s="133"/>
      <c r="V670" s="626"/>
      <c r="W670" s="627">
        <f t="shared" si="432"/>
        <v>0</v>
      </c>
      <c r="X670" s="636"/>
      <c r="Y670" s="626"/>
      <c r="Z670" s="627"/>
      <c r="AA670" s="626">
        <f t="shared" si="426"/>
        <v>0</v>
      </c>
      <c r="AB670" s="133"/>
      <c r="AD670" s="626"/>
      <c r="AE670" s="627">
        <f t="shared" si="433"/>
        <v>0</v>
      </c>
      <c r="AF670" s="636"/>
      <c r="AG670" s="857"/>
      <c r="AH670" s="627"/>
      <c r="AI670" s="626">
        <f t="shared" si="427"/>
        <v>0</v>
      </c>
      <c r="AJ670" s="423">
        <f t="shared" si="434"/>
        <v>661</v>
      </c>
    </row>
    <row r="671" spans="1:36">
      <c r="A671" s="423">
        <f t="shared" si="423"/>
        <v>662</v>
      </c>
      <c r="B671" s="145"/>
      <c r="C671" s="145"/>
      <c r="D671" s="637" t="s">
        <v>607</v>
      </c>
      <c r="E671" s="627"/>
      <c r="F671" s="160"/>
      <c r="G671" s="98">
        <v>453750</v>
      </c>
      <c r="H671" s="626"/>
      <c r="I671" s="627">
        <f t="shared" si="428"/>
        <v>453750</v>
      </c>
      <c r="J671" s="627"/>
      <c r="K671" s="627"/>
      <c r="L671" s="237">
        <f t="shared" si="429"/>
        <v>453750</v>
      </c>
      <c r="M671" s="133"/>
      <c r="N671" s="39">
        <v>453750</v>
      </c>
      <c r="O671" s="626"/>
      <c r="P671" s="627">
        <f t="shared" si="430"/>
        <v>453750</v>
      </c>
      <c r="Q671" s="627"/>
      <c r="R671" s="627"/>
      <c r="S671" s="237">
        <f t="shared" si="431"/>
        <v>453750</v>
      </c>
      <c r="T671" s="133"/>
      <c r="U671" s="39">
        <v>453750</v>
      </c>
      <c r="V671" s="626"/>
      <c r="W671" s="627">
        <f t="shared" si="432"/>
        <v>453750</v>
      </c>
      <c r="X671" s="636"/>
      <c r="Y671" s="626"/>
      <c r="Z671" s="627"/>
      <c r="AA671" s="626">
        <f t="shared" si="426"/>
        <v>453750</v>
      </c>
      <c r="AB671" s="133"/>
      <c r="AC671" s="39"/>
      <c r="AD671" s="626"/>
      <c r="AE671" s="627">
        <f t="shared" si="433"/>
        <v>0</v>
      </c>
      <c r="AF671" s="636"/>
      <c r="AG671" s="857"/>
      <c r="AH671" s="627"/>
      <c r="AI671" s="626">
        <f t="shared" si="427"/>
        <v>0</v>
      </c>
      <c r="AJ671" s="423">
        <f t="shared" si="434"/>
        <v>662</v>
      </c>
    </row>
    <row r="672" spans="1:36">
      <c r="A672" s="423">
        <f t="shared" si="423"/>
        <v>663</v>
      </c>
      <c r="B672" s="145"/>
      <c r="C672" s="145"/>
      <c r="D672" s="637" t="s">
        <v>608</v>
      </c>
      <c r="E672" s="627"/>
      <c r="F672" s="160"/>
      <c r="G672" s="98">
        <v>1072900</v>
      </c>
      <c r="H672" s="626"/>
      <c r="I672" s="627">
        <f t="shared" si="428"/>
        <v>1072900</v>
      </c>
      <c r="J672" s="627"/>
      <c r="K672" s="627"/>
      <c r="L672" s="237">
        <f t="shared" si="429"/>
        <v>1072900</v>
      </c>
      <c r="M672" s="112"/>
      <c r="N672" s="39">
        <v>1072900</v>
      </c>
      <c r="O672" s="626"/>
      <c r="P672" s="627">
        <f t="shared" si="430"/>
        <v>1072900</v>
      </c>
      <c r="Q672" s="627"/>
      <c r="R672" s="627"/>
      <c r="S672" s="237">
        <f t="shared" si="431"/>
        <v>1072900</v>
      </c>
      <c r="T672" s="112"/>
      <c r="U672" s="39">
        <v>1072900</v>
      </c>
      <c r="V672" s="626"/>
      <c r="W672" s="627">
        <f t="shared" si="432"/>
        <v>1072900</v>
      </c>
      <c r="X672" s="636"/>
      <c r="Y672" s="626"/>
      <c r="Z672" s="627"/>
      <c r="AA672" s="626">
        <f t="shared" si="426"/>
        <v>1072900</v>
      </c>
      <c r="AB672" s="112"/>
      <c r="AC672" s="39"/>
      <c r="AD672" s="626"/>
      <c r="AE672" s="627">
        <f t="shared" si="433"/>
        <v>0</v>
      </c>
      <c r="AF672" s="636"/>
      <c r="AG672" s="857"/>
      <c r="AH672" s="627"/>
      <c r="AI672" s="626">
        <f t="shared" si="427"/>
        <v>0</v>
      </c>
      <c r="AJ672" s="423">
        <f t="shared" si="434"/>
        <v>663</v>
      </c>
    </row>
    <row r="673" spans="1:36">
      <c r="A673" s="423">
        <f t="shared" si="423"/>
        <v>664</v>
      </c>
      <c r="B673" s="145"/>
      <c r="C673" s="145"/>
      <c r="D673" s="685"/>
      <c r="E673" s="627"/>
      <c r="F673" s="112"/>
      <c r="G673" s="39"/>
      <c r="H673" s="626"/>
      <c r="I673" s="627">
        <f t="shared" si="428"/>
        <v>0</v>
      </c>
      <c r="J673" s="627"/>
      <c r="K673" s="627"/>
      <c r="L673" s="237">
        <f t="shared" si="429"/>
        <v>0</v>
      </c>
      <c r="M673" s="112"/>
      <c r="N673" s="39"/>
      <c r="O673" s="626"/>
      <c r="P673" s="627">
        <f t="shared" si="430"/>
        <v>0</v>
      </c>
      <c r="Q673" s="627"/>
      <c r="R673" s="627"/>
      <c r="S673" s="237">
        <f t="shared" si="431"/>
        <v>0</v>
      </c>
      <c r="T673" s="112"/>
      <c r="U673" s="39"/>
      <c r="V673" s="626"/>
      <c r="W673" s="627">
        <f t="shared" si="432"/>
        <v>0</v>
      </c>
      <c r="X673" s="636"/>
      <c r="Y673" s="626"/>
      <c r="Z673" s="627"/>
      <c r="AA673" s="626">
        <f t="shared" si="426"/>
        <v>0</v>
      </c>
      <c r="AB673" s="112"/>
      <c r="AC673" s="39"/>
      <c r="AD673" s="626"/>
      <c r="AE673" s="627">
        <f t="shared" si="433"/>
        <v>0</v>
      </c>
      <c r="AF673" s="636"/>
      <c r="AG673" s="857"/>
      <c r="AH673" s="627"/>
      <c r="AI673" s="626">
        <f t="shared" si="427"/>
        <v>0</v>
      </c>
      <c r="AJ673" s="423">
        <f t="shared" si="434"/>
        <v>664</v>
      </c>
    </row>
    <row r="674" spans="1:36">
      <c r="A674" s="423">
        <f t="shared" si="423"/>
        <v>665</v>
      </c>
      <c r="B674" s="145"/>
      <c r="C674" s="145"/>
      <c r="D674" s="684" t="s">
        <v>75</v>
      </c>
      <c r="E674" s="627"/>
      <c r="F674" s="112"/>
      <c r="G674" s="39"/>
      <c r="H674" s="626"/>
      <c r="I674" s="627">
        <f t="shared" si="428"/>
        <v>0</v>
      </c>
      <c r="J674" s="627"/>
      <c r="K674" s="627"/>
      <c r="L674" s="237">
        <f t="shared" si="429"/>
        <v>0</v>
      </c>
      <c r="M674" s="112"/>
      <c r="N674" s="39"/>
      <c r="O674" s="626"/>
      <c r="P674" s="627">
        <f t="shared" si="430"/>
        <v>0</v>
      </c>
      <c r="Q674" s="627"/>
      <c r="R674" s="627"/>
      <c r="S674" s="237">
        <f t="shared" si="431"/>
        <v>0</v>
      </c>
      <c r="T674" s="112"/>
      <c r="U674" s="39"/>
      <c r="V674" s="626"/>
      <c r="W674" s="627">
        <f t="shared" si="432"/>
        <v>0</v>
      </c>
      <c r="X674" s="636"/>
      <c r="Y674" s="626"/>
      <c r="Z674" s="627"/>
      <c r="AA674" s="626">
        <f t="shared" si="426"/>
        <v>0</v>
      </c>
      <c r="AB674" s="112"/>
      <c r="AC674" s="39"/>
      <c r="AD674" s="626"/>
      <c r="AE674" s="627">
        <f t="shared" si="433"/>
        <v>0</v>
      </c>
      <c r="AF674" s="636"/>
      <c r="AG674" s="857"/>
      <c r="AH674" s="627"/>
      <c r="AI674" s="626">
        <f t="shared" si="427"/>
        <v>0</v>
      </c>
      <c r="AJ674" s="423">
        <f t="shared" si="434"/>
        <v>665</v>
      </c>
    </row>
    <row r="675" spans="1:36">
      <c r="A675" s="423">
        <f t="shared" si="423"/>
        <v>666</v>
      </c>
      <c r="B675" s="145"/>
      <c r="C675" s="145"/>
      <c r="D675" s="637"/>
      <c r="E675" s="627"/>
      <c r="F675" s="112"/>
      <c r="G675" s="39"/>
      <c r="H675" s="626"/>
      <c r="I675" s="627"/>
      <c r="J675" s="627"/>
      <c r="K675" s="627"/>
      <c r="M675" s="112"/>
      <c r="N675" s="39"/>
      <c r="O675" s="626"/>
      <c r="P675" s="627"/>
      <c r="Q675" s="627"/>
      <c r="R675" s="627"/>
      <c r="T675" s="112"/>
      <c r="U675" s="39"/>
      <c r="V675" s="626"/>
      <c r="W675" s="627">
        <f t="shared" si="432"/>
        <v>0</v>
      </c>
      <c r="X675" s="636"/>
      <c r="Y675" s="626"/>
      <c r="Z675" s="627"/>
      <c r="AA675" s="626">
        <f t="shared" si="426"/>
        <v>0</v>
      </c>
      <c r="AB675" s="112"/>
      <c r="AC675" s="39"/>
      <c r="AD675" s="626"/>
      <c r="AE675" s="627">
        <f t="shared" si="433"/>
        <v>0</v>
      </c>
      <c r="AF675" s="636"/>
      <c r="AG675" s="857"/>
      <c r="AH675" s="627"/>
      <c r="AI675" s="626">
        <f t="shared" si="427"/>
        <v>0</v>
      </c>
      <c r="AJ675" s="423">
        <f t="shared" si="434"/>
        <v>666</v>
      </c>
    </row>
    <row r="676" spans="1:36">
      <c r="A676" s="423">
        <f t="shared" si="423"/>
        <v>667</v>
      </c>
      <c r="B676" s="145"/>
      <c r="C676" s="145"/>
      <c r="D676" s="685"/>
      <c r="E676" s="627"/>
      <c r="F676" s="112"/>
      <c r="G676" s="39"/>
      <c r="H676" s="626"/>
      <c r="I676" s="627">
        <f>SUM($E676,F676:H676)</f>
        <v>0</v>
      </c>
      <c r="J676" s="627"/>
      <c r="K676" s="627"/>
      <c r="L676" s="237">
        <f>SUM(I676:K676)</f>
        <v>0</v>
      </c>
      <c r="M676" s="112"/>
      <c r="N676" s="39"/>
      <c r="O676" s="626"/>
      <c r="P676" s="627">
        <f>SUM($E676,M676:O676)</f>
        <v>0</v>
      </c>
      <c r="Q676" s="627"/>
      <c r="R676" s="627"/>
      <c r="S676" s="237">
        <f>SUM(P676:R676)</f>
        <v>0</v>
      </c>
      <c r="T676" s="112"/>
      <c r="U676" s="39"/>
      <c r="V676" s="626"/>
      <c r="W676" s="627">
        <f t="shared" si="432"/>
        <v>0</v>
      </c>
      <c r="X676" s="636"/>
      <c r="Y676" s="626"/>
      <c r="Z676" s="627"/>
      <c r="AA676" s="626">
        <f t="shared" si="426"/>
        <v>0</v>
      </c>
      <c r="AB676" s="112"/>
      <c r="AC676" s="39"/>
      <c r="AD676" s="626"/>
      <c r="AE676" s="627">
        <f t="shared" si="433"/>
        <v>0</v>
      </c>
      <c r="AF676" s="636"/>
      <c r="AG676" s="857"/>
      <c r="AH676" s="627"/>
      <c r="AI676" s="626">
        <f t="shared" si="427"/>
        <v>0</v>
      </c>
      <c r="AJ676" s="423">
        <f t="shared" si="434"/>
        <v>667</v>
      </c>
    </row>
    <row r="677" spans="1:36">
      <c r="A677" s="423">
        <f t="shared" si="423"/>
        <v>668</v>
      </c>
      <c r="B677" s="145"/>
      <c r="C677" s="145"/>
      <c r="D677" s="684" t="s">
        <v>63</v>
      </c>
      <c r="E677" s="627"/>
      <c r="F677" s="112"/>
      <c r="G677" s="39"/>
      <c r="H677" s="626"/>
      <c r="I677" s="627">
        <f>SUM($E677,F677:H677)</f>
        <v>0</v>
      </c>
      <c r="J677" s="627"/>
      <c r="K677" s="627"/>
      <c r="L677" s="237">
        <f>SUM(I677:K677)</f>
        <v>0</v>
      </c>
      <c r="M677" s="112"/>
      <c r="N677" s="39"/>
      <c r="O677" s="626"/>
      <c r="P677" s="627">
        <f>SUM($E677,M677:O677)</f>
        <v>0</v>
      </c>
      <c r="Q677" s="627"/>
      <c r="R677" s="627"/>
      <c r="S677" s="237">
        <f>SUM(P677:R677)</f>
        <v>0</v>
      </c>
      <c r="T677" s="112"/>
      <c r="U677" s="39"/>
      <c r="V677" s="626"/>
      <c r="W677" s="627">
        <f t="shared" si="432"/>
        <v>0</v>
      </c>
      <c r="X677" s="636"/>
      <c r="Y677" s="626"/>
      <c r="Z677" s="627"/>
      <c r="AA677" s="626">
        <f t="shared" si="426"/>
        <v>0</v>
      </c>
      <c r="AB677" s="112"/>
      <c r="AC677" s="39"/>
      <c r="AD677" s="626"/>
      <c r="AE677" s="627">
        <f t="shared" si="433"/>
        <v>0</v>
      </c>
      <c r="AF677" s="636"/>
      <c r="AG677" s="857"/>
      <c r="AH677" s="627"/>
      <c r="AI677" s="626">
        <f t="shared" si="427"/>
        <v>0</v>
      </c>
      <c r="AJ677" s="423">
        <f t="shared" si="434"/>
        <v>668</v>
      </c>
    </row>
    <row r="678" spans="1:36">
      <c r="A678" s="423">
        <f t="shared" si="423"/>
        <v>669</v>
      </c>
      <c r="B678" s="145"/>
      <c r="C678" s="145"/>
      <c r="D678" s="637"/>
      <c r="E678" s="627"/>
      <c r="F678" s="112"/>
      <c r="G678" s="39"/>
      <c r="H678" s="626"/>
      <c r="I678" s="627"/>
      <c r="J678" s="627"/>
      <c r="K678" s="627"/>
      <c r="M678" s="112"/>
      <c r="N678" s="39"/>
      <c r="O678" s="626"/>
      <c r="P678" s="627"/>
      <c r="Q678" s="627"/>
      <c r="R678" s="627"/>
      <c r="T678" s="112"/>
      <c r="U678" s="39"/>
      <c r="V678" s="626"/>
      <c r="W678" s="627">
        <f t="shared" si="432"/>
        <v>0</v>
      </c>
      <c r="X678" s="636"/>
      <c r="Y678" s="626"/>
      <c r="Z678" s="627"/>
      <c r="AA678" s="626">
        <f t="shared" si="426"/>
        <v>0</v>
      </c>
      <c r="AB678" s="112"/>
      <c r="AC678" s="39"/>
      <c r="AD678" s="626"/>
      <c r="AE678" s="627">
        <f t="shared" si="433"/>
        <v>0</v>
      </c>
      <c r="AF678" s="636"/>
      <c r="AG678" s="857"/>
      <c r="AH678" s="627"/>
      <c r="AI678" s="626">
        <f t="shared" si="427"/>
        <v>0</v>
      </c>
      <c r="AJ678" s="423">
        <f t="shared" si="434"/>
        <v>669</v>
      </c>
    </row>
    <row r="679" spans="1:36">
      <c r="A679" s="423">
        <f t="shared" si="423"/>
        <v>670</v>
      </c>
      <c r="B679" s="145"/>
      <c r="C679" s="145"/>
      <c r="D679" s="685"/>
      <c r="E679" s="627"/>
      <c r="F679" s="112"/>
      <c r="G679" s="39"/>
      <c r="H679" s="626"/>
      <c r="I679" s="627">
        <f>SUM($E679,F679:H679)</f>
        <v>0</v>
      </c>
      <c r="J679" s="627"/>
      <c r="K679" s="627"/>
      <c r="L679" s="237">
        <f>SUM(I679:K679)</f>
        <v>0</v>
      </c>
      <c r="M679" s="112"/>
      <c r="N679" s="39"/>
      <c r="O679" s="626"/>
      <c r="P679" s="627">
        <f>SUM($E679,M679:O679)</f>
        <v>0</v>
      </c>
      <c r="Q679" s="627"/>
      <c r="R679" s="627"/>
      <c r="S679" s="237">
        <f>SUM(P679:R679)</f>
        <v>0</v>
      </c>
      <c r="T679" s="112"/>
      <c r="U679" s="39"/>
      <c r="V679" s="626"/>
      <c r="W679" s="627">
        <f t="shared" si="432"/>
        <v>0</v>
      </c>
      <c r="X679" s="636"/>
      <c r="Y679" s="626"/>
      <c r="Z679" s="627"/>
      <c r="AA679" s="626">
        <f t="shared" si="426"/>
        <v>0</v>
      </c>
      <c r="AB679" s="112"/>
      <c r="AC679" s="39"/>
      <c r="AD679" s="626"/>
      <c r="AE679" s="627">
        <f t="shared" si="433"/>
        <v>0</v>
      </c>
      <c r="AF679" s="636"/>
      <c r="AG679" s="857"/>
      <c r="AH679" s="627"/>
      <c r="AI679" s="626">
        <f t="shared" si="427"/>
        <v>0</v>
      </c>
      <c r="AJ679" s="423">
        <f t="shared" si="434"/>
        <v>670</v>
      </c>
    </row>
    <row r="680" spans="1:36">
      <c r="A680" s="423">
        <f t="shared" si="423"/>
        <v>671</v>
      </c>
      <c r="B680" s="145"/>
      <c r="C680" s="145"/>
      <c r="D680" s="141" t="s">
        <v>40</v>
      </c>
      <c r="E680" s="627"/>
      <c r="F680" s="488">
        <f t="shared" ref="F680:X680" si="435">SUBTOTAL(9,F670:F679)</f>
        <v>0</v>
      </c>
      <c r="G680" s="55">
        <f t="shared" si="435"/>
        <v>1526650</v>
      </c>
      <c r="H680" s="285">
        <f t="shared" si="435"/>
        <v>0</v>
      </c>
      <c r="I680" s="676">
        <f t="shared" si="435"/>
        <v>1526650</v>
      </c>
      <c r="J680" s="676">
        <f t="shared" si="435"/>
        <v>0</v>
      </c>
      <c r="K680" s="676">
        <f t="shared" si="435"/>
        <v>0</v>
      </c>
      <c r="L680" s="678">
        <f t="shared" si="435"/>
        <v>1526650</v>
      </c>
      <c r="M680" s="488">
        <f t="shared" si="435"/>
        <v>0</v>
      </c>
      <c r="N680" s="55">
        <f t="shared" si="435"/>
        <v>1526650</v>
      </c>
      <c r="O680" s="285">
        <f t="shared" si="435"/>
        <v>0</v>
      </c>
      <c r="P680" s="676">
        <f t="shared" si="435"/>
        <v>1526650</v>
      </c>
      <c r="Q680" s="676">
        <f t="shared" si="435"/>
        <v>0</v>
      </c>
      <c r="R680" s="676">
        <f t="shared" si="435"/>
        <v>0</v>
      </c>
      <c r="S680" s="678">
        <f t="shared" si="435"/>
        <v>1526650</v>
      </c>
      <c r="T680" s="488">
        <f t="shared" si="435"/>
        <v>0</v>
      </c>
      <c r="U680" s="55">
        <f t="shared" si="435"/>
        <v>1526650</v>
      </c>
      <c r="V680" s="285">
        <f t="shared" si="435"/>
        <v>0</v>
      </c>
      <c r="W680" s="676">
        <f t="shared" si="435"/>
        <v>1526650</v>
      </c>
      <c r="X680" s="677">
        <f t="shared" si="435"/>
        <v>0</v>
      </c>
      <c r="Y680" s="675"/>
      <c r="Z680" s="676">
        <f t="shared" ref="Z680:AF680" si="436">SUBTOTAL(9,Z670:Z679)</f>
        <v>0</v>
      </c>
      <c r="AA680" s="675">
        <f t="shared" si="436"/>
        <v>1526650</v>
      </c>
      <c r="AB680" s="488">
        <f t="shared" si="436"/>
        <v>0</v>
      </c>
      <c r="AC680" s="55">
        <f t="shared" si="436"/>
        <v>0</v>
      </c>
      <c r="AD680" s="285">
        <f t="shared" si="436"/>
        <v>0</v>
      </c>
      <c r="AE680" s="676">
        <f t="shared" si="436"/>
        <v>0</v>
      </c>
      <c r="AF680" s="677">
        <f t="shared" si="436"/>
        <v>0</v>
      </c>
      <c r="AG680" s="678"/>
      <c r="AH680" s="676">
        <f>SUBTOTAL(9,AH670:AH679)</f>
        <v>0</v>
      </c>
      <c r="AI680" s="675">
        <f>SUBTOTAL(9,AI670:AI679)</f>
        <v>0</v>
      </c>
      <c r="AJ680" s="423">
        <f t="shared" si="434"/>
        <v>671</v>
      </c>
    </row>
    <row r="681" spans="1:36" ht="15.6" thickBot="1">
      <c r="A681" s="423">
        <f t="shared" si="423"/>
        <v>672</v>
      </c>
      <c r="B681" s="674"/>
      <c r="C681" s="674"/>
      <c r="D681" s="620" t="s">
        <v>177</v>
      </c>
      <c r="E681" s="623"/>
      <c r="F681" s="672">
        <f>SUBTOTAL(9,F667:F680,$E669:$E669)</f>
        <v>17058843</v>
      </c>
      <c r="G681" s="671"/>
      <c r="H681" s="668"/>
      <c r="I681" s="669">
        <f>SUBTOTAL(9,I668:I680)</f>
        <v>18585493</v>
      </c>
      <c r="J681" s="669">
        <f>SUBTOTAL(9,J667:J680)</f>
        <v>122342107</v>
      </c>
      <c r="K681" s="669">
        <f>SUBTOTAL(9,K668:K680)</f>
        <v>35340201</v>
      </c>
      <c r="L681" s="673">
        <f>SUBTOTAL(9,L667:L680)</f>
        <v>176267801</v>
      </c>
      <c r="M681" s="672">
        <f>SUBTOTAL(9,M667:M680,$E669:$E669)</f>
        <v>17058843</v>
      </c>
      <c r="N681" s="671"/>
      <c r="O681" s="668"/>
      <c r="P681" s="669">
        <f>SUBTOTAL(9,P668:P680)</f>
        <v>18585493</v>
      </c>
      <c r="Q681" s="669">
        <f>SUBTOTAL(9,Q667:Q680)</f>
        <v>122342107</v>
      </c>
      <c r="R681" s="669">
        <f>SUBTOTAL(9,R668:R680)</f>
        <v>35340201</v>
      </c>
      <c r="S681" s="673">
        <f>SUBTOTAL(9,S667:S680)</f>
        <v>176267801</v>
      </c>
      <c r="T681" s="672">
        <f>SUBTOTAL(9,T667:T680,$E669:$E669)</f>
        <v>17058843</v>
      </c>
      <c r="U681" s="671"/>
      <c r="V681" s="668"/>
      <c r="W681" s="669">
        <f>SUBTOTAL(9,W668:W680)</f>
        <v>18585493</v>
      </c>
      <c r="X681" s="670">
        <f>SUBTOTAL(9,X668:X680)</f>
        <v>122342107</v>
      </c>
      <c r="Y681" s="668"/>
      <c r="Z681" s="669">
        <f>SUBTOTAL(9,Z668:Z680)</f>
        <v>35340201</v>
      </c>
      <c r="AA681" s="668">
        <f>SUBTOTAL(9,AA667:AA680)</f>
        <v>176267801</v>
      </c>
      <c r="AB681" s="672">
        <f>SUBTOTAL(9,AB667:AB680,$E669:$E669)</f>
        <v>17058843</v>
      </c>
      <c r="AC681" s="671"/>
      <c r="AD681" s="668"/>
      <c r="AE681" s="669">
        <f>SUBTOTAL(9,AE668:AE680)</f>
        <v>17058843</v>
      </c>
      <c r="AF681" s="670">
        <f>SUBTOTAL(9,AF668:AF680)</f>
        <v>122342107</v>
      </c>
      <c r="AG681" s="800"/>
      <c r="AH681" s="669">
        <f>SUBTOTAL(9,AH668:AH680)</f>
        <v>35340201</v>
      </c>
      <c r="AI681" s="668">
        <f>SUBTOTAL(9,AI667:AI680)</f>
        <v>174741151</v>
      </c>
      <c r="AJ681" s="423">
        <f t="shared" si="434"/>
        <v>672</v>
      </c>
    </row>
    <row r="682" spans="1:36" ht="15.6" thickTop="1">
      <c r="A682" s="423">
        <f t="shared" si="423"/>
        <v>673</v>
      </c>
      <c r="B682" s="145"/>
      <c r="C682" s="145"/>
      <c r="D682" s="654"/>
      <c r="E682" s="655"/>
      <c r="F682" s="425"/>
      <c r="G682" s="26"/>
      <c r="H682" s="682"/>
      <c r="I682" s="627">
        <f t="shared" ref="I682:I689" si="437">SUM($E682,F682:H682)</f>
        <v>0</v>
      </c>
      <c r="J682" s="655"/>
      <c r="K682" s="655"/>
      <c r="L682" s="654">
        <f t="shared" ref="L682:L689" si="438">SUM(I682:K682)</f>
        <v>0</v>
      </c>
      <c r="M682" s="425"/>
      <c r="N682" s="26"/>
      <c r="O682" s="682"/>
      <c r="P682" s="627">
        <f t="shared" ref="P682:P710" si="439">SUM($E682,M682:O682)</f>
        <v>0</v>
      </c>
      <c r="Q682" s="655"/>
      <c r="R682" s="655"/>
      <c r="S682" s="654">
        <f t="shared" ref="S682:S710" si="440">SUM(P682:R682)</f>
        <v>0</v>
      </c>
      <c r="T682" s="425"/>
      <c r="U682" s="26"/>
      <c r="V682" s="682"/>
      <c r="W682" s="627">
        <f t="shared" ref="W682:W710" si="441">SUM($E682,T682:V682)</f>
        <v>0</v>
      </c>
      <c r="X682" s="683"/>
      <c r="Y682" s="682"/>
      <c r="Z682" s="655"/>
      <c r="AA682" s="682">
        <f t="shared" ref="AA682:AA710" si="442">SUM(W682:Z682)</f>
        <v>0</v>
      </c>
      <c r="AB682" s="425"/>
      <c r="AC682" s="26"/>
      <c r="AD682" s="682"/>
      <c r="AE682" s="627">
        <f t="shared" ref="AE682:AE710" si="443">SUM($E682,AB682:AD682)</f>
        <v>0</v>
      </c>
      <c r="AF682" s="683"/>
      <c r="AG682" s="862"/>
      <c r="AH682" s="655"/>
      <c r="AI682" s="682">
        <f t="shared" ref="AI682:AI710" si="444">SUM(AE682:AH682)</f>
        <v>0</v>
      </c>
      <c r="AJ682" s="423">
        <f t="shared" si="434"/>
        <v>673</v>
      </c>
    </row>
    <row r="683" spans="1:36">
      <c r="A683" s="423">
        <f t="shared" si="423"/>
        <v>674</v>
      </c>
      <c r="B683" s="145" t="s">
        <v>178</v>
      </c>
      <c r="C683" s="145">
        <v>33</v>
      </c>
      <c r="D683" s="237" t="s">
        <v>179</v>
      </c>
      <c r="E683" s="627">
        <v>1416223137</v>
      </c>
      <c r="F683" s="133"/>
      <c r="G683" s="28"/>
      <c r="H683" s="626"/>
      <c r="I683" s="627">
        <f t="shared" si="437"/>
        <v>1416223137</v>
      </c>
      <c r="J683" s="627">
        <v>5339173028</v>
      </c>
      <c r="K683" s="627">
        <v>990481944</v>
      </c>
      <c r="L683" s="237">
        <f t="shared" si="438"/>
        <v>7745878109</v>
      </c>
      <c r="M683" s="133"/>
      <c r="O683" s="626"/>
      <c r="P683" s="627">
        <f t="shared" si="439"/>
        <v>1416223137</v>
      </c>
      <c r="Q683" s="627">
        <v>5339173028</v>
      </c>
      <c r="R683" s="627">
        <v>990481944</v>
      </c>
      <c r="S683" s="237">
        <f t="shared" si="440"/>
        <v>7745878109</v>
      </c>
      <c r="T683" s="133"/>
      <c r="V683" s="626"/>
      <c r="W683" s="627">
        <f t="shared" si="441"/>
        <v>1416223137</v>
      </c>
      <c r="X683" s="636">
        <v>5339173028</v>
      </c>
      <c r="Y683" s="626"/>
      <c r="Z683" s="627">
        <v>990481944</v>
      </c>
      <c r="AA683" s="626">
        <f t="shared" si="442"/>
        <v>7745878109</v>
      </c>
      <c r="AB683" s="133"/>
      <c r="AD683" s="626"/>
      <c r="AE683" s="627">
        <f t="shared" si="443"/>
        <v>1416223137</v>
      </c>
      <c r="AF683" s="636">
        <v>5339173028</v>
      </c>
      <c r="AG683" s="857"/>
      <c r="AH683" s="627">
        <v>990481944</v>
      </c>
      <c r="AI683" s="626">
        <f t="shared" si="444"/>
        <v>7745878109</v>
      </c>
      <c r="AJ683" s="423">
        <f t="shared" si="434"/>
        <v>674</v>
      </c>
    </row>
    <row r="684" spans="1:36">
      <c r="A684" s="423">
        <f t="shared" si="423"/>
        <v>675</v>
      </c>
      <c r="B684" s="145"/>
      <c r="C684" s="145"/>
      <c r="D684" s="240" t="s">
        <v>434</v>
      </c>
      <c r="E684" s="627"/>
      <c r="F684" s="133"/>
      <c r="G684" s="28"/>
      <c r="H684" s="626"/>
      <c r="I684" s="627">
        <f t="shared" si="437"/>
        <v>0</v>
      </c>
      <c r="J684" s="627"/>
      <c r="K684" s="627"/>
      <c r="L684" s="237">
        <f t="shared" si="438"/>
        <v>0</v>
      </c>
      <c r="M684" s="133"/>
      <c r="O684" s="626"/>
      <c r="P684" s="627">
        <f t="shared" si="439"/>
        <v>0</v>
      </c>
      <c r="Q684" s="627"/>
      <c r="R684" s="627"/>
      <c r="S684" s="237">
        <f t="shared" si="440"/>
        <v>0</v>
      </c>
      <c r="T684" s="133"/>
      <c r="V684" s="626"/>
      <c r="W684" s="627">
        <f t="shared" si="441"/>
        <v>0</v>
      </c>
      <c r="X684" s="636"/>
      <c r="Y684" s="626"/>
      <c r="Z684" s="627"/>
      <c r="AA684" s="626">
        <f t="shared" si="442"/>
        <v>0</v>
      </c>
      <c r="AB684" s="133"/>
      <c r="AD684" s="626"/>
      <c r="AE684" s="627">
        <f t="shared" si="443"/>
        <v>0</v>
      </c>
      <c r="AF684" s="636"/>
      <c r="AG684" s="857"/>
      <c r="AH684" s="627"/>
      <c r="AI684" s="626">
        <f t="shared" si="444"/>
        <v>0</v>
      </c>
      <c r="AJ684" s="423">
        <f t="shared" si="434"/>
        <v>675</v>
      </c>
    </row>
    <row r="685" spans="1:36">
      <c r="A685" s="423">
        <f t="shared" si="423"/>
        <v>676</v>
      </c>
      <c r="B685" s="145"/>
      <c r="C685" s="145"/>
      <c r="D685" s="637" t="s">
        <v>609</v>
      </c>
      <c r="E685" s="627"/>
      <c r="F685" s="132">
        <v>47384662</v>
      </c>
      <c r="G685" s="129"/>
      <c r="H685" s="185"/>
      <c r="I685" s="627">
        <f t="shared" si="437"/>
        <v>47384662</v>
      </c>
      <c r="J685" s="627"/>
      <c r="K685" s="627"/>
      <c r="L685" s="237">
        <f t="shared" si="438"/>
        <v>47384662</v>
      </c>
      <c r="M685" s="133">
        <v>47384662</v>
      </c>
      <c r="O685" s="626"/>
      <c r="P685" s="627">
        <f t="shared" si="439"/>
        <v>47384662</v>
      </c>
      <c r="Q685" s="627"/>
      <c r="R685" s="627"/>
      <c r="S685" s="237">
        <f t="shared" si="440"/>
        <v>47384662</v>
      </c>
      <c r="T685" s="133">
        <v>47384662</v>
      </c>
      <c r="V685" s="626"/>
      <c r="W685" s="627">
        <f t="shared" si="441"/>
        <v>47384662</v>
      </c>
      <c r="X685" s="636"/>
      <c r="Y685" s="626"/>
      <c r="Z685" s="627"/>
      <c r="AA685" s="626">
        <f t="shared" si="442"/>
        <v>47384662</v>
      </c>
      <c r="AB685" s="133"/>
      <c r="AD685" s="626"/>
      <c r="AE685" s="627">
        <f t="shared" si="443"/>
        <v>0</v>
      </c>
      <c r="AF685" s="636"/>
      <c r="AG685" s="857"/>
      <c r="AH685" s="627"/>
      <c r="AI685" s="626">
        <f t="shared" si="444"/>
        <v>0</v>
      </c>
      <c r="AJ685" s="423">
        <f t="shared" si="434"/>
        <v>676</v>
      </c>
    </row>
    <row r="686" spans="1:36">
      <c r="A686" s="423">
        <f t="shared" si="423"/>
        <v>677</v>
      </c>
      <c r="B686" s="145"/>
      <c r="C686" s="145"/>
      <c r="D686" s="637" t="s">
        <v>610</v>
      </c>
      <c r="E686" s="627"/>
      <c r="F686" s="132">
        <v>13925644</v>
      </c>
      <c r="G686" s="129"/>
      <c r="H686" s="185"/>
      <c r="I686" s="627">
        <f t="shared" si="437"/>
        <v>13925644</v>
      </c>
      <c r="J686" s="627"/>
      <c r="K686" s="627"/>
      <c r="L686" s="237">
        <f t="shared" si="438"/>
        <v>13925644</v>
      </c>
      <c r="M686" s="133">
        <v>13925644</v>
      </c>
      <c r="O686" s="626"/>
      <c r="P686" s="627">
        <f t="shared" si="439"/>
        <v>13925644</v>
      </c>
      <c r="Q686" s="627"/>
      <c r="R686" s="627"/>
      <c r="S686" s="237">
        <f t="shared" si="440"/>
        <v>13925644</v>
      </c>
      <c r="T686" s="133">
        <v>13925644</v>
      </c>
      <c r="V686" s="626"/>
      <c r="W686" s="627">
        <f t="shared" si="441"/>
        <v>13925644</v>
      </c>
      <c r="X686" s="636"/>
      <c r="Y686" s="626"/>
      <c r="Z686" s="627"/>
      <c r="AA686" s="626">
        <f t="shared" si="442"/>
        <v>13925644</v>
      </c>
      <c r="AB686" s="133"/>
      <c r="AD686" s="626"/>
      <c r="AE686" s="627">
        <f t="shared" si="443"/>
        <v>0</v>
      </c>
      <c r="AF686" s="636"/>
      <c r="AG686" s="857"/>
      <c r="AH686" s="627"/>
      <c r="AI686" s="626">
        <f t="shared" si="444"/>
        <v>0</v>
      </c>
      <c r="AJ686" s="423">
        <f t="shared" si="434"/>
        <v>677</v>
      </c>
    </row>
    <row r="687" spans="1:36">
      <c r="A687" s="423">
        <f t="shared" si="423"/>
        <v>678</v>
      </c>
      <c r="B687" s="145"/>
      <c r="C687" s="145"/>
      <c r="D687" s="637" t="s">
        <v>611</v>
      </c>
      <c r="E687" s="627"/>
      <c r="F687" s="132">
        <v>7852502</v>
      </c>
      <c r="G687" s="129"/>
      <c r="H687" s="185"/>
      <c r="I687" s="627">
        <f t="shared" si="437"/>
        <v>7852502</v>
      </c>
      <c r="J687" s="627"/>
      <c r="K687" s="627"/>
      <c r="L687" s="237">
        <f t="shared" si="438"/>
        <v>7852502</v>
      </c>
      <c r="M687" s="133">
        <v>7852502</v>
      </c>
      <c r="O687" s="626"/>
      <c r="P687" s="627">
        <f t="shared" si="439"/>
        <v>7852502</v>
      </c>
      <c r="Q687" s="627"/>
      <c r="R687" s="627"/>
      <c r="S687" s="237">
        <f t="shared" si="440"/>
        <v>7852502</v>
      </c>
      <c r="T687" s="133">
        <v>7852502</v>
      </c>
      <c r="V687" s="626"/>
      <c r="W687" s="627">
        <f t="shared" si="441"/>
        <v>7852502</v>
      </c>
      <c r="X687" s="636"/>
      <c r="Y687" s="626"/>
      <c r="Z687" s="627"/>
      <c r="AA687" s="626">
        <f t="shared" si="442"/>
        <v>7852502</v>
      </c>
      <c r="AB687" s="133"/>
      <c r="AD687" s="626"/>
      <c r="AE687" s="627">
        <f t="shared" si="443"/>
        <v>0</v>
      </c>
      <c r="AF687" s="636"/>
      <c r="AG687" s="857"/>
      <c r="AH687" s="627"/>
      <c r="AI687" s="626">
        <f t="shared" si="444"/>
        <v>0</v>
      </c>
      <c r="AJ687" s="423">
        <f t="shared" si="434"/>
        <v>678</v>
      </c>
    </row>
    <row r="688" spans="1:36">
      <c r="A688" s="423">
        <f t="shared" si="423"/>
        <v>679</v>
      </c>
      <c r="B688" s="145"/>
      <c r="C688" s="145"/>
      <c r="D688" s="637" t="s">
        <v>612</v>
      </c>
      <c r="E688" s="627"/>
      <c r="F688" s="132">
        <v>-762665</v>
      </c>
      <c r="G688" s="129"/>
      <c r="H688" s="185"/>
      <c r="I688" s="627">
        <f t="shared" si="437"/>
        <v>-762665</v>
      </c>
      <c r="J688" s="627"/>
      <c r="K688" s="627"/>
      <c r="L688" s="237">
        <f t="shared" si="438"/>
        <v>-762665</v>
      </c>
      <c r="M688" s="133">
        <v>-762665</v>
      </c>
      <c r="O688" s="626"/>
      <c r="P688" s="627">
        <f t="shared" si="439"/>
        <v>-762665</v>
      </c>
      <c r="Q688" s="627"/>
      <c r="R688" s="627"/>
      <c r="S688" s="237">
        <f t="shared" si="440"/>
        <v>-762665</v>
      </c>
      <c r="T688" s="133">
        <v>-762665</v>
      </c>
      <c r="V688" s="626"/>
      <c r="W688" s="627">
        <f t="shared" si="441"/>
        <v>-762665</v>
      </c>
      <c r="X688" s="636"/>
      <c r="Y688" s="626"/>
      <c r="Z688" s="627"/>
      <c r="AA688" s="626">
        <f t="shared" si="442"/>
        <v>-762665</v>
      </c>
      <c r="AB688" s="133"/>
      <c r="AD688" s="626"/>
      <c r="AE688" s="627">
        <f t="shared" si="443"/>
        <v>0</v>
      </c>
      <c r="AF688" s="636"/>
      <c r="AG688" s="857"/>
      <c r="AH688" s="627"/>
      <c r="AI688" s="626">
        <f t="shared" si="444"/>
        <v>0</v>
      </c>
      <c r="AJ688" s="423">
        <f t="shared" si="434"/>
        <v>679</v>
      </c>
    </row>
    <row r="689" spans="1:36">
      <c r="A689" s="423">
        <f t="shared" si="423"/>
        <v>680</v>
      </c>
      <c r="B689" s="145"/>
      <c r="C689" s="145"/>
      <c r="D689" s="637" t="s">
        <v>429</v>
      </c>
      <c r="E689" s="627"/>
      <c r="F689" s="132"/>
      <c r="G689" s="129">
        <v>7409009</v>
      </c>
      <c r="H689" s="185"/>
      <c r="I689" s="627">
        <f t="shared" si="437"/>
        <v>7409009</v>
      </c>
      <c r="J689" s="627"/>
      <c r="K689" s="627"/>
      <c r="L689" s="237">
        <f t="shared" si="438"/>
        <v>7409009</v>
      </c>
      <c r="M689" s="133"/>
      <c r="N689" s="28">
        <v>7409009</v>
      </c>
      <c r="O689" s="626"/>
      <c r="P689" s="627">
        <f t="shared" si="439"/>
        <v>7409009</v>
      </c>
      <c r="Q689" s="627"/>
      <c r="R689" s="627"/>
      <c r="S689" s="237">
        <f t="shared" si="440"/>
        <v>7409009</v>
      </c>
      <c r="T689" s="133"/>
      <c r="U689" s="28">
        <v>7409009</v>
      </c>
      <c r="V689" s="626"/>
      <c r="W689" s="627">
        <f t="shared" si="441"/>
        <v>7409009</v>
      </c>
      <c r="X689" s="636"/>
      <c r="Y689" s="626"/>
      <c r="Z689" s="627"/>
      <c r="AA689" s="626">
        <f t="shared" si="442"/>
        <v>7409009</v>
      </c>
      <c r="AB689" s="133"/>
      <c r="AC689" s="28"/>
      <c r="AD689" s="626"/>
      <c r="AE689" s="627">
        <f t="shared" si="443"/>
        <v>0</v>
      </c>
      <c r="AF689" s="636"/>
      <c r="AG689" s="857"/>
      <c r="AH689" s="627"/>
      <c r="AI689" s="626">
        <f t="shared" si="444"/>
        <v>0</v>
      </c>
      <c r="AJ689" s="423">
        <f t="shared" si="434"/>
        <v>680</v>
      </c>
    </row>
    <row r="690" spans="1:36">
      <c r="A690" s="423">
        <f t="shared" si="423"/>
        <v>681</v>
      </c>
      <c r="B690" s="145"/>
      <c r="C690" s="145"/>
      <c r="D690" s="637" t="s">
        <v>613</v>
      </c>
      <c r="E690" s="627"/>
      <c r="F690" s="132"/>
      <c r="G690" s="129"/>
      <c r="H690" s="185"/>
      <c r="I690" s="627"/>
      <c r="J690" s="627"/>
      <c r="K690" s="627"/>
      <c r="M690" s="133">
        <f>21659015-2141016-136</f>
        <v>19517863</v>
      </c>
      <c r="O690" s="626"/>
      <c r="P690" s="627">
        <f t="shared" si="439"/>
        <v>19517863</v>
      </c>
      <c r="Q690" s="627"/>
      <c r="R690" s="627"/>
      <c r="S690" s="237">
        <f t="shared" si="440"/>
        <v>19517863</v>
      </c>
      <c r="T690" s="133">
        <f>21659015-2141016-136</f>
        <v>19517863</v>
      </c>
      <c r="V690" s="626"/>
      <c r="W690" s="627">
        <f t="shared" si="441"/>
        <v>19517863</v>
      </c>
      <c r="X690" s="636"/>
      <c r="Y690" s="626"/>
      <c r="Z690" s="627"/>
      <c r="AA690" s="626">
        <f t="shared" si="442"/>
        <v>19517863</v>
      </c>
      <c r="AB690" s="133"/>
      <c r="AD690" s="626"/>
      <c r="AE690" s="627">
        <f t="shared" si="443"/>
        <v>0</v>
      </c>
      <c r="AF690" s="636"/>
      <c r="AG690" s="857"/>
      <c r="AH690" s="627"/>
      <c r="AI690" s="626">
        <f t="shared" si="444"/>
        <v>0</v>
      </c>
      <c r="AJ690" s="423">
        <f t="shared" si="434"/>
        <v>681</v>
      </c>
    </row>
    <row r="691" spans="1:36">
      <c r="A691" s="423">
        <f t="shared" si="423"/>
        <v>682</v>
      </c>
      <c r="B691" s="145"/>
      <c r="C691" s="145"/>
      <c r="D691" s="637" t="s">
        <v>614</v>
      </c>
      <c r="E691" s="627"/>
      <c r="F691" s="132"/>
      <c r="G691" s="28"/>
      <c r="H691" s="626"/>
      <c r="I691" s="627">
        <f>SUM($E691,F691:H691)</f>
        <v>0</v>
      </c>
      <c r="J691" s="627"/>
      <c r="K691" s="627"/>
      <c r="L691" s="237">
        <f>SUM(I691:K691)</f>
        <v>0</v>
      </c>
      <c r="M691" s="133">
        <v>6715820</v>
      </c>
      <c r="O691" s="626"/>
      <c r="P691" s="627">
        <f t="shared" si="439"/>
        <v>6715820</v>
      </c>
      <c r="Q691" s="627"/>
      <c r="R691" s="627"/>
      <c r="S691" s="237">
        <f t="shared" si="440"/>
        <v>6715820</v>
      </c>
      <c r="T691" s="133">
        <v>6715820</v>
      </c>
      <c r="V691" s="626"/>
      <c r="W691" s="627">
        <f t="shared" si="441"/>
        <v>6715820</v>
      </c>
      <c r="X691" s="636"/>
      <c r="Y691" s="626"/>
      <c r="Z691" s="627"/>
      <c r="AA691" s="626">
        <f t="shared" si="442"/>
        <v>6715820</v>
      </c>
      <c r="AB691" s="133"/>
      <c r="AD691" s="626"/>
      <c r="AE691" s="627">
        <f t="shared" si="443"/>
        <v>0</v>
      </c>
      <c r="AF691" s="636"/>
      <c r="AG691" s="857"/>
      <c r="AH691" s="627"/>
      <c r="AI691" s="626">
        <f t="shared" si="444"/>
        <v>0</v>
      </c>
      <c r="AJ691" s="423">
        <f t="shared" si="434"/>
        <v>682</v>
      </c>
    </row>
    <row r="692" spans="1:36">
      <c r="A692" s="423">
        <f t="shared" si="423"/>
        <v>683</v>
      </c>
      <c r="B692" s="145"/>
      <c r="C692" s="145"/>
      <c r="D692" s="637" t="s">
        <v>615</v>
      </c>
      <c r="E692" s="627"/>
      <c r="F692" s="132"/>
      <c r="G692" s="28"/>
      <c r="H692" s="626"/>
      <c r="I692" s="627"/>
      <c r="J692" s="627"/>
      <c r="K692" s="627"/>
      <c r="M692" s="133"/>
      <c r="N692" s="6">
        <v>150000</v>
      </c>
      <c r="O692" s="626"/>
      <c r="P692" s="627">
        <f t="shared" si="439"/>
        <v>150000</v>
      </c>
      <c r="Q692" s="627"/>
      <c r="R692" s="627"/>
      <c r="S692" s="237">
        <f t="shared" si="440"/>
        <v>150000</v>
      </c>
      <c r="T692" s="133"/>
      <c r="U692" s="6">
        <v>150000</v>
      </c>
      <c r="V692" s="626"/>
      <c r="W692" s="627">
        <f t="shared" si="441"/>
        <v>150000</v>
      </c>
      <c r="X692" s="636"/>
      <c r="Y692" s="626"/>
      <c r="Z692" s="627"/>
      <c r="AA692" s="626">
        <f t="shared" si="442"/>
        <v>150000</v>
      </c>
      <c r="AB692" s="133"/>
      <c r="AD692" s="626"/>
      <c r="AE692" s="627">
        <f t="shared" si="443"/>
        <v>0</v>
      </c>
      <c r="AF692" s="636"/>
      <c r="AG692" s="857"/>
      <c r="AH692" s="627"/>
      <c r="AI692" s="626">
        <f t="shared" si="444"/>
        <v>0</v>
      </c>
      <c r="AJ692" s="423">
        <f t="shared" si="434"/>
        <v>683</v>
      </c>
    </row>
    <row r="693" spans="1:36">
      <c r="A693" s="423">
        <f t="shared" si="423"/>
        <v>684</v>
      </c>
      <c r="B693" s="145"/>
      <c r="C693" s="145"/>
      <c r="D693" s="637" t="s">
        <v>616</v>
      </c>
      <c r="E693" s="627"/>
      <c r="F693" s="132"/>
      <c r="G693" s="28"/>
      <c r="H693" s="626"/>
      <c r="I693" s="627"/>
      <c r="J693" s="627"/>
      <c r="K693" s="627"/>
      <c r="M693" s="133"/>
      <c r="N693" s="6">
        <v>150000</v>
      </c>
      <c r="O693" s="626"/>
      <c r="P693" s="627">
        <f t="shared" si="439"/>
        <v>150000</v>
      </c>
      <c r="Q693" s="627"/>
      <c r="R693" s="627"/>
      <c r="S693" s="237">
        <f t="shared" si="440"/>
        <v>150000</v>
      </c>
      <c r="T693" s="133"/>
      <c r="U693" s="6">
        <v>150000</v>
      </c>
      <c r="V693" s="626"/>
      <c r="W693" s="627">
        <f t="shared" si="441"/>
        <v>150000</v>
      </c>
      <c r="X693" s="636"/>
      <c r="Y693" s="626"/>
      <c r="Z693" s="627"/>
      <c r="AA693" s="626">
        <f t="shared" si="442"/>
        <v>150000</v>
      </c>
      <c r="AB693" s="133"/>
      <c r="AD693" s="626"/>
      <c r="AE693" s="627">
        <f t="shared" si="443"/>
        <v>0</v>
      </c>
      <c r="AF693" s="636"/>
      <c r="AG693" s="857"/>
      <c r="AH693" s="627"/>
      <c r="AI693" s="626">
        <f t="shared" si="444"/>
        <v>0</v>
      </c>
      <c r="AJ693" s="423">
        <f t="shared" si="434"/>
        <v>684</v>
      </c>
    </row>
    <row r="694" spans="1:36">
      <c r="A694" s="423">
        <f t="shared" si="423"/>
        <v>685</v>
      </c>
      <c r="B694" s="145"/>
      <c r="C694" s="145"/>
      <c r="D694" s="637" t="s">
        <v>617</v>
      </c>
      <c r="E694" s="627"/>
      <c r="F694" s="132"/>
      <c r="G694" s="28"/>
      <c r="H694" s="626"/>
      <c r="I694" s="627"/>
      <c r="J694" s="627"/>
      <c r="K694" s="627"/>
      <c r="M694" s="133">
        <v>492000</v>
      </c>
      <c r="O694" s="626"/>
      <c r="P694" s="627">
        <f t="shared" si="439"/>
        <v>492000</v>
      </c>
      <c r="Q694" s="627"/>
      <c r="R694" s="627"/>
      <c r="S694" s="237">
        <f t="shared" si="440"/>
        <v>492000</v>
      </c>
      <c r="T694" s="133">
        <v>492000</v>
      </c>
      <c r="V694" s="626"/>
      <c r="W694" s="627">
        <f t="shared" si="441"/>
        <v>492000</v>
      </c>
      <c r="X694" s="636"/>
      <c r="Y694" s="626"/>
      <c r="Z694" s="627"/>
      <c r="AA694" s="626">
        <f t="shared" si="442"/>
        <v>492000</v>
      </c>
      <c r="AB694" s="133"/>
      <c r="AD694" s="626"/>
      <c r="AE694" s="627">
        <f t="shared" si="443"/>
        <v>0</v>
      </c>
      <c r="AF694" s="636"/>
      <c r="AG694" s="857"/>
      <c r="AH694" s="627"/>
      <c r="AI694" s="626">
        <f t="shared" si="444"/>
        <v>0</v>
      </c>
      <c r="AJ694" s="423">
        <f t="shared" si="434"/>
        <v>685</v>
      </c>
    </row>
    <row r="695" spans="1:36">
      <c r="A695" s="423">
        <f t="shared" si="423"/>
        <v>686</v>
      </c>
      <c r="B695" s="145"/>
      <c r="C695" s="145"/>
      <c r="D695" s="637" t="s">
        <v>431</v>
      </c>
      <c r="E695" s="627"/>
      <c r="F695" s="132"/>
      <c r="G695" s="28"/>
      <c r="H695" s="626"/>
      <c r="I695" s="627"/>
      <c r="J695" s="627"/>
      <c r="K695" s="627"/>
      <c r="M695" s="133"/>
      <c r="N695" s="6">
        <v>1750000</v>
      </c>
      <c r="O695" s="626"/>
      <c r="P695" s="627">
        <f t="shared" si="439"/>
        <v>1750000</v>
      </c>
      <c r="Q695" s="627"/>
      <c r="R695" s="627"/>
      <c r="S695" s="237">
        <f t="shared" si="440"/>
        <v>1750000</v>
      </c>
      <c r="T695" s="133"/>
      <c r="U695" s="6">
        <v>1750000</v>
      </c>
      <c r="V695" s="626"/>
      <c r="W695" s="627">
        <f t="shared" si="441"/>
        <v>1750000</v>
      </c>
      <c r="X695" s="636"/>
      <c r="Y695" s="626"/>
      <c r="Z695" s="627"/>
      <c r="AA695" s="626">
        <f t="shared" si="442"/>
        <v>1750000</v>
      </c>
      <c r="AB695" s="133"/>
      <c r="AD695" s="626"/>
      <c r="AE695" s="627">
        <f t="shared" si="443"/>
        <v>0</v>
      </c>
      <c r="AF695" s="636"/>
      <c r="AG695" s="857"/>
      <c r="AH695" s="627"/>
      <c r="AI695" s="626">
        <f t="shared" si="444"/>
        <v>0</v>
      </c>
      <c r="AJ695" s="423">
        <f t="shared" si="434"/>
        <v>686</v>
      </c>
    </row>
    <row r="696" spans="1:36">
      <c r="A696" s="423">
        <f t="shared" si="423"/>
        <v>687</v>
      </c>
      <c r="B696" s="145"/>
      <c r="C696" s="145"/>
      <c r="D696" s="629"/>
      <c r="E696" s="627"/>
      <c r="F696" s="406"/>
      <c r="H696" s="626"/>
      <c r="I696" s="627">
        <f t="shared" ref="I696:I701" si="445">SUM($E696,F696:H696)</f>
        <v>0</v>
      </c>
      <c r="J696" s="627"/>
      <c r="K696" s="627"/>
      <c r="L696" s="237">
        <f t="shared" ref="L696:L701" si="446">SUM(I696:K696)</f>
        <v>0</v>
      </c>
      <c r="M696" s="406"/>
      <c r="O696" s="626"/>
      <c r="P696" s="627">
        <f t="shared" si="439"/>
        <v>0</v>
      </c>
      <c r="Q696" s="627"/>
      <c r="R696" s="627"/>
      <c r="S696" s="237">
        <f t="shared" si="440"/>
        <v>0</v>
      </c>
      <c r="T696" s="133"/>
      <c r="V696" s="626"/>
      <c r="W696" s="627">
        <f t="shared" si="441"/>
        <v>0</v>
      </c>
      <c r="X696" s="636"/>
      <c r="Y696" s="626"/>
      <c r="Z696" s="627"/>
      <c r="AA696" s="626">
        <f t="shared" si="442"/>
        <v>0</v>
      </c>
      <c r="AB696" s="133"/>
      <c r="AD696" s="626"/>
      <c r="AE696" s="627">
        <f t="shared" si="443"/>
        <v>0</v>
      </c>
      <c r="AF696" s="636"/>
      <c r="AG696" s="857"/>
      <c r="AH696" s="627"/>
      <c r="AI696" s="626">
        <f t="shared" si="444"/>
        <v>0</v>
      </c>
      <c r="AJ696" s="423">
        <f t="shared" si="434"/>
        <v>687</v>
      </c>
    </row>
    <row r="697" spans="1:36">
      <c r="A697" s="423">
        <f t="shared" si="423"/>
        <v>688</v>
      </c>
      <c r="B697" s="145"/>
      <c r="C697" s="145"/>
      <c r="D697" s="240" t="s">
        <v>62</v>
      </c>
      <c r="E697" s="627"/>
      <c r="F697" s="406"/>
      <c r="H697" s="626"/>
      <c r="I697" s="627">
        <f t="shared" si="445"/>
        <v>0</v>
      </c>
      <c r="J697" s="627"/>
      <c r="K697" s="627"/>
      <c r="L697" s="237">
        <f t="shared" si="446"/>
        <v>0</v>
      </c>
      <c r="M697" s="406"/>
      <c r="O697" s="626"/>
      <c r="P697" s="627">
        <f t="shared" si="439"/>
        <v>0</v>
      </c>
      <c r="Q697" s="627"/>
      <c r="R697" s="627"/>
      <c r="S697" s="237">
        <f t="shared" si="440"/>
        <v>0</v>
      </c>
      <c r="T697" s="133"/>
      <c r="V697" s="626"/>
      <c r="W697" s="627">
        <f t="shared" si="441"/>
        <v>0</v>
      </c>
      <c r="X697" s="636"/>
      <c r="Y697" s="626"/>
      <c r="Z697" s="627"/>
      <c r="AA697" s="626">
        <f t="shared" si="442"/>
        <v>0</v>
      </c>
      <c r="AB697" s="133"/>
      <c r="AD697" s="626"/>
      <c r="AE697" s="627">
        <f t="shared" si="443"/>
        <v>0</v>
      </c>
      <c r="AF697" s="636"/>
      <c r="AG697" s="857"/>
      <c r="AH697" s="627"/>
      <c r="AI697" s="626">
        <f t="shared" si="444"/>
        <v>0</v>
      </c>
      <c r="AJ697" s="423">
        <f t="shared" si="434"/>
        <v>688</v>
      </c>
    </row>
    <row r="698" spans="1:36">
      <c r="A698" s="423">
        <f t="shared" si="423"/>
        <v>689</v>
      </c>
      <c r="B698" s="145"/>
      <c r="C698" s="145"/>
      <c r="D698" s="637" t="s">
        <v>609</v>
      </c>
      <c r="E698" s="627"/>
      <c r="F698" s="133"/>
      <c r="G698" s="28"/>
      <c r="H698" s="626"/>
      <c r="I698" s="627">
        <f t="shared" si="445"/>
        <v>0</v>
      </c>
      <c r="J698" s="627">
        <v>264520394</v>
      </c>
      <c r="K698" s="627"/>
      <c r="L698" s="237">
        <f t="shared" si="446"/>
        <v>264520394</v>
      </c>
      <c r="M698" s="133"/>
      <c r="O698" s="626"/>
      <c r="P698" s="627">
        <f t="shared" si="439"/>
        <v>0</v>
      </c>
      <c r="Q698" s="627">
        <v>264520394</v>
      </c>
      <c r="R698" s="627"/>
      <c r="S698" s="237">
        <f t="shared" si="440"/>
        <v>264520394</v>
      </c>
      <c r="T698" s="133"/>
      <c r="V698" s="626"/>
      <c r="W698" s="627">
        <f t="shared" si="441"/>
        <v>0</v>
      </c>
      <c r="X698" s="636">
        <v>264520394</v>
      </c>
      <c r="Y698" s="626"/>
      <c r="Z698" s="627"/>
      <c r="AA698" s="626">
        <f t="shared" si="442"/>
        <v>264520394</v>
      </c>
      <c r="AB698" s="133"/>
      <c r="AD698" s="626"/>
      <c r="AE698" s="627">
        <f t="shared" si="443"/>
        <v>0</v>
      </c>
      <c r="AF698" s="636"/>
      <c r="AG698" s="857"/>
      <c r="AH698" s="627"/>
      <c r="AI698" s="626">
        <f t="shared" si="444"/>
        <v>0</v>
      </c>
      <c r="AJ698" s="423">
        <f t="shared" si="434"/>
        <v>689</v>
      </c>
    </row>
    <row r="699" spans="1:36">
      <c r="A699" s="423">
        <f t="shared" si="423"/>
        <v>690</v>
      </c>
      <c r="B699" s="145"/>
      <c r="C699" s="145"/>
      <c r="D699" s="637" t="s">
        <v>610</v>
      </c>
      <c r="E699" s="627"/>
      <c r="F699" s="133"/>
      <c r="G699" s="28"/>
      <c r="H699" s="626"/>
      <c r="I699" s="627">
        <f t="shared" si="445"/>
        <v>0</v>
      </c>
      <c r="J699" s="627">
        <v>38480260</v>
      </c>
      <c r="K699" s="627"/>
      <c r="L699" s="237">
        <f t="shared" si="446"/>
        <v>38480260</v>
      </c>
      <c r="M699" s="133"/>
      <c r="O699" s="626"/>
      <c r="P699" s="627">
        <f t="shared" si="439"/>
        <v>0</v>
      </c>
      <c r="Q699" s="627">
        <v>38480260</v>
      </c>
      <c r="R699" s="627"/>
      <c r="S699" s="237">
        <f t="shared" si="440"/>
        <v>38480260</v>
      </c>
      <c r="T699" s="133"/>
      <c r="V699" s="626"/>
      <c r="W699" s="627">
        <f t="shared" si="441"/>
        <v>0</v>
      </c>
      <c r="X699" s="636">
        <v>38480260</v>
      </c>
      <c r="Y699" s="626"/>
      <c r="Z699" s="627"/>
      <c r="AA699" s="626">
        <f t="shared" si="442"/>
        <v>38480260</v>
      </c>
      <c r="AB699" s="133"/>
      <c r="AD699" s="626"/>
      <c r="AE699" s="627">
        <f t="shared" si="443"/>
        <v>0</v>
      </c>
      <c r="AF699" s="636"/>
      <c r="AG699" s="857"/>
      <c r="AH699" s="627"/>
      <c r="AI699" s="626">
        <f t="shared" si="444"/>
        <v>0</v>
      </c>
      <c r="AJ699" s="423">
        <f t="shared" si="434"/>
        <v>690</v>
      </c>
    </row>
    <row r="700" spans="1:36">
      <c r="A700" s="423">
        <f t="shared" si="423"/>
        <v>691</v>
      </c>
      <c r="B700" s="145"/>
      <c r="C700" s="145"/>
      <c r="D700" s="637" t="s">
        <v>611</v>
      </c>
      <c r="E700" s="627"/>
      <c r="F700" s="133"/>
      <c r="G700" s="28"/>
      <c r="H700" s="626"/>
      <c r="I700" s="627">
        <f t="shared" si="445"/>
        <v>0</v>
      </c>
      <c r="J700" s="627">
        <v>28268308</v>
      </c>
      <c r="K700" s="627"/>
      <c r="L700" s="237">
        <f t="shared" si="446"/>
        <v>28268308</v>
      </c>
      <c r="M700" s="133"/>
      <c r="O700" s="626"/>
      <c r="P700" s="627">
        <f t="shared" si="439"/>
        <v>0</v>
      </c>
      <c r="Q700" s="627">
        <v>28268308</v>
      </c>
      <c r="R700" s="627"/>
      <c r="S700" s="237">
        <f t="shared" si="440"/>
        <v>28268308</v>
      </c>
      <c r="T700" s="133"/>
      <c r="V700" s="626"/>
      <c r="W700" s="627">
        <f t="shared" si="441"/>
        <v>0</v>
      </c>
      <c r="X700" s="636">
        <v>28268308</v>
      </c>
      <c r="Y700" s="626"/>
      <c r="Z700" s="627"/>
      <c r="AA700" s="626">
        <f t="shared" si="442"/>
        <v>28268308</v>
      </c>
      <c r="AB700" s="133"/>
      <c r="AD700" s="626"/>
      <c r="AE700" s="627">
        <f t="shared" si="443"/>
        <v>0</v>
      </c>
      <c r="AF700" s="636"/>
      <c r="AG700" s="857"/>
      <c r="AH700" s="627"/>
      <c r="AI700" s="626">
        <f t="shared" si="444"/>
        <v>0</v>
      </c>
      <c r="AJ700" s="423">
        <f t="shared" si="434"/>
        <v>691</v>
      </c>
    </row>
    <row r="701" spans="1:36">
      <c r="A701" s="423">
        <f t="shared" si="423"/>
        <v>692</v>
      </c>
      <c r="B701" s="145"/>
      <c r="C701" s="145"/>
      <c r="D701" s="637" t="s">
        <v>613</v>
      </c>
      <c r="E701" s="627"/>
      <c r="F701" s="133"/>
      <c r="G701" s="28"/>
      <c r="H701" s="626"/>
      <c r="I701" s="627">
        <f t="shared" si="445"/>
        <v>0</v>
      </c>
      <c r="J701" s="627"/>
      <c r="K701" s="627"/>
      <c r="L701" s="237">
        <f t="shared" si="446"/>
        <v>0</v>
      </c>
      <c r="M701" s="133"/>
      <c r="O701" s="626"/>
      <c r="P701" s="627">
        <f t="shared" si="439"/>
        <v>0</v>
      </c>
      <c r="Q701" s="627">
        <v>-54781744</v>
      </c>
      <c r="R701" s="627"/>
      <c r="S701" s="237">
        <f t="shared" si="440"/>
        <v>-54781744</v>
      </c>
      <c r="T701" s="133"/>
      <c r="V701" s="626"/>
      <c r="W701" s="627">
        <f t="shared" si="441"/>
        <v>0</v>
      </c>
      <c r="X701" s="636">
        <v>-54781744</v>
      </c>
      <c r="Y701" s="626"/>
      <c r="Z701" s="627"/>
      <c r="AA701" s="626">
        <f t="shared" si="442"/>
        <v>-54781744</v>
      </c>
      <c r="AB701" s="133"/>
      <c r="AD701" s="626"/>
      <c r="AE701" s="627">
        <f t="shared" si="443"/>
        <v>0</v>
      </c>
      <c r="AF701" s="636"/>
      <c r="AG701" s="857"/>
      <c r="AH701" s="627"/>
      <c r="AI701" s="626">
        <f t="shared" si="444"/>
        <v>0</v>
      </c>
      <c r="AJ701" s="423">
        <f t="shared" si="434"/>
        <v>692</v>
      </c>
    </row>
    <row r="702" spans="1:36">
      <c r="A702" s="423">
        <f t="shared" si="423"/>
        <v>693</v>
      </c>
      <c r="B702" s="145"/>
      <c r="C702" s="145"/>
      <c r="D702" s="637" t="s">
        <v>614</v>
      </c>
      <c r="E702" s="627"/>
      <c r="F702" s="133"/>
      <c r="G702" s="28"/>
      <c r="H702" s="626"/>
      <c r="I702" s="627"/>
      <c r="J702" s="627"/>
      <c r="K702" s="627"/>
      <c r="M702" s="133"/>
      <c r="O702" s="626"/>
      <c r="P702" s="627">
        <f t="shared" si="439"/>
        <v>0</v>
      </c>
      <c r="Q702" s="627">
        <v>20024180</v>
      </c>
      <c r="R702" s="627"/>
      <c r="S702" s="237">
        <f t="shared" si="440"/>
        <v>20024180</v>
      </c>
      <c r="T702" s="133"/>
      <c r="V702" s="626"/>
      <c r="W702" s="627">
        <f t="shared" si="441"/>
        <v>0</v>
      </c>
      <c r="X702" s="636">
        <v>20024180</v>
      </c>
      <c r="Y702" s="626"/>
      <c r="Z702" s="627"/>
      <c r="AA702" s="626">
        <f t="shared" si="442"/>
        <v>20024180</v>
      </c>
      <c r="AB702" s="133"/>
      <c r="AD702" s="626"/>
      <c r="AE702" s="627">
        <f t="shared" si="443"/>
        <v>0</v>
      </c>
      <c r="AF702" s="636"/>
      <c r="AG702" s="857"/>
      <c r="AH702" s="627"/>
      <c r="AI702" s="626">
        <f t="shared" si="444"/>
        <v>0</v>
      </c>
      <c r="AJ702" s="423">
        <f t="shared" si="434"/>
        <v>693</v>
      </c>
    </row>
    <row r="703" spans="1:36">
      <c r="A703" s="423">
        <f t="shared" si="423"/>
        <v>694</v>
      </c>
      <c r="B703" s="145"/>
      <c r="C703" s="145"/>
      <c r="D703" s="637" t="s">
        <v>429</v>
      </c>
      <c r="E703" s="627"/>
      <c r="F703" s="133"/>
      <c r="G703" s="28"/>
      <c r="H703" s="626"/>
      <c r="I703" s="627"/>
      <c r="J703" s="627"/>
      <c r="K703" s="627"/>
      <c r="M703" s="133"/>
      <c r="O703" s="626"/>
      <c r="P703" s="627">
        <f t="shared" si="439"/>
        <v>0</v>
      </c>
      <c r="Q703" s="627">
        <v>141174758</v>
      </c>
      <c r="R703" s="627"/>
      <c r="S703" s="237">
        <f t="shared" si="440"/>
        <v>141174758</v>
      </c>
      <c r="T703" s="133"/>
      <c r="V703" s="626"/>
      <c r="W703" s="627">
        <f t="shared" si="441"/>
        <v>0</v>
      </c>
      <c r="X703" s="636">
        <v>141174758</v>
      </c>
      <c r="Y703" s="626"/>
      <c r="Z703" s="627"/>
      <c r="AA703" s="626">
        <f t="shared" si="442"/>
        <v>141174758</v>
      </c>
      <c r="AB703" s="133"/>
      <c r="AD703" s="626"/>
      <c r="AE703" s="627">
        <f t="shared" si="443"/>
        <v>0</v>
      </c>
      <c r="AF703" s="636"/>
      <c r="AG703" s="857"/>
      <c r="AH703" s="627"/>
      <c r="AI703" s="626">
        <f t="shared" si="444"/>
        <v>0</v>
      </c>
      <c r="AJ703" s="423">
        <f t="shared" si="434"/>
        <v>694</v>
      </c>
    </row>
    <row r="704" spans="1:36">
      <c r="A704" s="423">
        <f t="shared" si="423"/>
        <v>695</v>
      </c>
      <c r="B704" s="145"/>
      <c r="C704" s="145"/>
      <c r="D704" s="629"/>
      <c r="E704" s="627"/>
      <c r="F704" s="406"/>
      <c r="H704" s="626"/>
      <c r="I704" s="627">
        <f t="shared" ref="I704:I710" si="447">SUM($E704,F704:H704)</f>
        <v>0</v>
      </c>
      <c r="J704" s="627"/>
      <c r="K704" s="627"/>
      <c r="L704" s="237">
        <f t="shared" ref="L704:L710" si="448">SUM(I704:K704)</f>
        <v>0</v>
      </c>
      <c r="M704" s="406"/>
      <c r="O704" s="626"/>
      <c r="P704" s="627">
        <f t="shared" si="439"/>
        <v>0</v>
      </c>
      <c r="Q704" s="627"/>
      <c r="R704" s="627"/>
      <c r="S704" s="237">
        <f t="shared" si="440"/>
        <v>0</v>
      </c>
      <c r="T704" s="133"/>
      <c r="V704" s="626"/>
      <c r="W704" s="627">
        <f t="shared" si="441"/>
        <v>0</v>
      </c>
      <c r="X704" s="636"/>
      <c r="Y704" s="626"/>
      <c r="Z704" s="627"/>
      <c r="AA704" s="626">
        <f t="shared" si="442"/>
        <v>0</v>
      </c>
      <c r="AB704" s="133"/>
      <c r="AD704" s="626"/>
      <c r="AE704" s="627">
        <f t="shared" si="443"/>
        <v>0</v>
      </c>
      <c r="AF704" s="636"/>
      <c r="AG704" s="857"/>
      <c r="AH704" s="627"/>
      <c r="AI704" s="626">
        <f t="shared" si="444"/>
        <v>0</v>
      </c>
      <c r="AJ704" s="423">
        <f t="shared" si="434"/>
        <v>695</v>
      </c>
    </row>
    <row r="705" spans="1:36">
      <c r="A705" s="423">
        <f t="shared" si="423"/>
        <v>696</v>
      </c>
      <c r="B705" s="145"/>
      <c r="C705" s="145"/>
      <c r="D705" s="684" t="s">
        <v>63</v>
      </c>
      <c r="E705" s="627"/>
      <c r="F705" s="406"/>
      <c r="H705" s="626"/>
      <c r="I705" s="627">
        <f t="shared" si="447"/>
        <v>0</v>
      </c>
      <c r="J705" s="627"/>
      <c r="K705" s="627"/>
      <c r="L705" s="237">
        <f t="shared" si="448"/>
        <v>0</v>
      </c>
      <c r="M705" s="406"/>
      <c r="O705" s="626"/>
      <c r="P705" s="627">
        <f t="shared" si="439"/>
        <v>0</v>
      </c>
      <c r="Q705" s="627"/>
      <c r="R705" s="627"/>
      <c r="S705" s="237">
        <f t="shared" si="440"/>
        <v>0</v>
      </c>
      <c r="T705" s="133"/>
      <c r="V705" s="626"/>
      <c r="W705" s="627">
        <f t="shared" si="441"/>
        <v>0</v>
      </c>
      <c r="X705" s="636"/>
      <c r="Y705" s="626"/>
      <c r="Z705" s="627"/>
      <c r="AA705" s="626">
        <f t="shared" si="442"/>
        <v>0</v>
      </c>
      <c r="AB705" s="133"/>
      <c r="AD705" s="626"/>
      <c r="AE705" s="627">
        <f t="shared" si="443"/>
        <v>0</v>
      </c>
      <c r="AF705" s="636"/>
      <c r="AG705" s="857"/>
      <c r="AH705" s="627"/>
      <c r="AI705" s="626">
        <f t="shared" si="444"/>
        <v>0</v>
      </c>
      <c r="AJ705" s="423">
        <f t="shared" si="434"/>
        <v>696</v>
      </c>
    </row>
    <row r="706" spans="1:36">
      <c r="A706" s="423">
        <f t="shared" si="423"/>
        <v>697</v>
      </c>
      <c r="B706" s="145"/>
      <c r="C706" s="145"/>
      <c r="D706" s="637" t="s">
        <v>609</v>
      </c>
      <c r="E706" s="627"/>
      <c r="F706" s="133"/>
      <c r="G706" s="28"/>
      <c r="H706" s="626"/>
      <c r="I706" s="627">
        <f t="shared" si="447"/>
        <v>0</v>
      </c>
      <c r="J706" s="627"/>
      <c r="K706" s="627">
        <f>58272469+11947376</f>
        <v>70219845</v>
      </c>
      <c r="L706" s="237">
        <f t="shared" si="448"/>
        <v>70219845</v>
      </c>
      <c r="M706" s="133"/>
      <c r="O706" s="626"/>
      <c r="P706" s="627">
        <f t="shared" si="439"/>
        <v>0</v>
      </c>
      <c r="Q706" s="627"/>
      <c r="R706" s="627">
        <f>58272469+11947376</f>
        <v>70219845</v>
      </c>
      <c r="S706" s="237">
        <f t="shared" si="440"/>
        <v>70219845</v>
      </c>
      <c r="T706" s="133"/>
      <c r="V706" s="626"/>
      <c r="W706" s="627">
        <f t="shared" si="441"/>
        <v>0</v>
      </c>
      <c r="X706" s="636"/>
      <c r="Y706" s="626"/>
      <c r="Z706" s="627">
        <f>58272469+11947376</f>
        <v>70219845</v>
      </c>
      <c r="AA706" s="626">
        <f t="shared" si="442"/>
        <v>70219845</v>
      </c>
      <c r="AB706" s="133"/>
      <c r="AD706" s="626"/>
      <c r="AE706" s="627">
        <f t="shared" si="443"/>
        <v>0</v>
      </c>
      <c r="AF706" s="636"/>
      <c r="AG706" s="857"/>
      <c r="AH706" s="627"/>
      <c r="AI706" s="626">
        <f t="shared" si="444"/>
        <v>0</v>
      </c>
      <c r="AJ706" s="423">
        <f t="shared" si="434"/>
        <v>697</v>
      </c>
    </row>
    <row r="707" spans="1:36">
      <c r="A707" s="423">
        <f t="shared" si="423"/>
        <v>698</v>
      </c>
      <c r="B707" s="145"/>
      <c r="C707" s="145"/>
      <c r="D707" s="637" t="s">
        <v>610</v>
      </c>
      <c r="E707" s="627"/>
      <c r="F707" s="133"/>
      <c r="G707" s="28"/>
      <c r="H707" s="626"/>
      <c r="I707" s="627">
        <f t="shared" si="447"/>
        <v>0</v>
      </c>
      <c r="J707" s="627"/>
      <c r="K707" s="627">
        <v>1386087</v>
      </c>
      <c r="L707" s="237">
        <f t="shared" si="448"/>
        <v>1386087</v>
      </c>
      <c r="M707" s="133"/>
      <c r="O707" s="626"/>
      <c r="P707" s="627">
        <f t="shared" si="439"/>
        <v>0</v>
      </c>
      <c r="Q707" s="627"/>
      <c r="R707" s="627">
        <v>1386087</v>
      </c>
      <c r="S707" s="237">
        <f t="shared" si="440"/>
        <v>1386087</v>
      </c>
      <c r="T707" s="133"/>
      <c r="V707" s="626"/>
      <c r="W707" s="627">
        <f t="shared" si="441"/>
        <v>0</v>
      </c>
      <c r="X707" s="636"/>
      <c r="Y707" s="626"/>
      <c r="Z707" s="627">
        <v>1386087</v>
      </c>
      <c r="AA707" s="626">
        <f t="shared" si="442"/>
        <v>1386087</v>
      </c>
      <c r="AB707" s="133"/>
      <c r="AD707" s="626"/>
      <c r="AE707" s="627">
        <f t="shared" si="443"/>
        <v>0</v>
      </c>
      <c r="AF707" s="636"/>
      <c r="AG707" s="857"/>
      <c r="AH707" s="627"/>
      <c r="AI707" s="626">
        <f t="shared" si="444"/>
        <v>0</v>
      </c>
      <c r="AJ707" s="423">
        <f t="shared" si="434"/>
        <v>698</v>
      </c>
    </row>
    <row r="708" spans="1:36">
      <c r="A708" s="423">
        <f t="shared" si="423"/>
        <v>699</v>
      </c>
      <c r="B708" s="145"/>
      <c r="C708" s="145"/>
      <c r="D708" s="637" t="s">
        <v>611</v>
      </c>
      <c r="E708" s="627"/>
      <c r="F708" s="133"/>
      <c r="G708" s="28"/>
      <c r="H708" s="626"/>
      <c r="I708" s="627">
        <f t="shared" si="447"/>
        <v>0</v>
      </c>
      <c r="J708" s="627"/>
      <c r="K708" s="627">
        <v>3749864</v>
      </c>
      <c r="L708" s="237">
        <f t="shared" si="448"/>
        <v>3749864</v>
      </c>
      <c r="M708" s="133"/>
      <c r="O708" s="626"/>
      <c r="P708" s="627">
        <f t="shared" si="439"/>
        <v>0</v>
      </c>
      <c r="Q708" s="627"/>
      <c r="R708" s="627">
        <v>3749864</v>
      </c>
      <c r="S708" s="237">
        <f t="shared" si="440"/>
        <v>3749864</v>
      </c>
      <c r="T708" s="133"/>
      <c r="V708" s="626"/>
      <c r="W708" s="627">
        <f t="shared" si="441"/>
        <v>0</v>
      </c>
      <c r="X708" s="636"/>
      <c r="Y708" s="626"/>
      <c r="Z708" s="627">
        <v>3749864</v>
      </c>
      <c r="AA708" s="626">
        <f t="shared" si="442"/>
        <v>3749864</v>
      </c>
      <c r="AB708" s="133"/>
      <c r="AD708" s="626"/>
      <c r="AE708" s="627">
        <f t="shared" si="443"/>
        <v>0</v>
      </c>
      <c r="AF708" s="636"/>
      <c r="AG708" s="857"/>
      <c r="AH708" s="627"/>
      <c r="AI708" s="626">
        <f t="shared" si="444"/>
        <v>0</v>
      </c>
      <c r="AJ708" s="423">
        <f t="shared" si="434"/>
        <v>699</v>
      </c>
    </row>
    <row r="709" spans="1:36">
      <c r="A709" s="423">
        <f t="shared" si="423"/>
        <v>700</v>
      </c>
      <c r="B709" s="145"/>
      <c r="C709" s="145"/>
      <c r="D709" s="637" t="s">
        <v>613</v>
      </c>
      <c r="E709" s="627"/>
      <c r="F709" s="133"/>
      <c r="G709" s="28"/>
      <c r="H709" s="626"/>
      <c r="I709" s="627">
        <f t="shared" si="447"/>
        <v>0</v>
      </c>
      <c r="J709" s="627"/>
      <c r="K709" s="627"/>
      <c r="L709" s="237">
        <f t="shared" si="448"/>
        <v>0</v>
      </c>
      <c r="M709" s="133"/>
      <c r="O709" s="626"/>
      <c r="P709" s="627">
        <f t="shared" si="439"/>
        <v>0</v>
      </c>
      <c r="Q709" s="627"/>
      <c r="R709" s="627">
        <v>3122729</v>
      </c>
      <c r="S709" s="237">
        <f t="shared" si="440"/>
        <v>3122729</v>
      </c>
      <c r="T709" s="133"/>
      <c r="V709" s="626"/>
      <c r="W709" s="627">
        <f t="shared" si="441"/>
        <v>0</v>
      </c>
      <c r="X709" s="636"/>
      <c r="Y709" s="626"/>
      <c r="Z709" s="627">
        <v>3122729</v>
      </c>
      <c r="AA709" s="626">
        <f t="shared" si="442"/>
        <v>3122729</v>
      </c>
      <c r="AB709" s="133"/>
      <c r="AD709" s="626"/>
      <c r="AE709" s="627">
        <f t="shared" si="443"/>
        <v>0</v>
      </c>
      <c r="AF709" s="636"/>
      <c r="AG709" s="857"/>
      <c r="AH709" s="627"/>
      <c r="AI709" s="626">
        <f t="shared" si="444"/>
        <v>0</v>
      </c>
      <c r="AJ709" s="423">
        <f t="shared" si="434"/>
        <v>700</v>
      </c>
    </row>
    <row r="710" spans="1:36">
      <c r="A710" s="423">
        <f t="shared" si="423"/>
        <v>701</v>
      </c>
      <c r="B710" s="145"/>
      <c r="C710" s="145"/>
      <c r="D710" s="646"/>
      <c r="E710" s="679"/>
      <c r="F710" s="110"/>
      <c r="G710" s="57"/>
      <c r="H710" s="680"/>
      <c r="I710" s="627">
        <f t="shared" si="447"/>
        <v>0</v>
      </c>
      <c r="J710" s="679"/>
      <c r="K710" s="679"/>
      <c r="L710" s="237">
        <f t="shared" si="448"/>
        <v>0</v>
      </c>
      <c r="M710" s="110"/>
      <c r="N710" s="57"/>
      <c r="O710" s="680"/>
      <c r="P710" s="627">
        <f t="shared" si="439"/>
        <v>0</v>
      </c>
      <c r="Q710" s="679"/>
      <c r="R710" s="679"/>
      <c r="S710" s="237">
        <f t="shared" si="440"/>
        <v>0</v>
      </c>
      <c r="T710" s="110"/>
      <c r="U710" s="57"/>
      <c r="V710" s="680"/>
      <c r="W710" s="627">
        <f t="shared" si="441"/>
        <v>0</v>
      </c>
      <c r="X710" s="681"/>
      <c r="Y710" s="680"/>
      <c r="Z710" s="679"/>
      <c r="AA710" s="626">
        <f t="shared" si="442"/>
        <v>0</v>
      </c>
      <c r="AB710" s="110"/>
      <c r="AC710" s="57"/>
      <c r="AD710" s="680"/>
      <c r="AE710" s="627">
        <f t="shared" si="443"/>
        <v>0</v>
      </c>
      <c r="AF710" s="681"/>
      <c r="AG710" s="872"/>
      <c r="AH710" s="679"/>
      <c r="AI710" s="626">
        <f t="shared" si="444"/>
        <v>0</v>
      </c>
      <c r="AJ710" s="423">
        <f t="shared" si="434"/>
        <v>701</v>
      </c>
    </row>
    <row r="711" spans="1:36">
      <c r="A711" s="423">
        <f t="shared" si="423"/>
        <v>702</v>
      </c>
      <c r="B711" s="145"/>
      <c r="C711" s="145"/>
      <c r="D711" s="141" t="s">
        <v>40</v>
      </c>
      <c r="E711" s="679"/>
      <c r="F711" s="488">
        <f t="shared" ref="F711:X711" si="449">SUBTOTAL(9,F684:F710)</f>
        <v>68400143</v>
      </c>
      <c r="G711" s="55">
        <f t="shared" si="449"/>
        <v>7409009</v>
      </c>
      <c r="H711" s="285">
        <f t="shared" si="449"/>
        <v>0</v>
      </c>
      <c r="I711" s="676">
        <f t="shared" si="449"/>
        <v>75809152</v>
      </c>
      <c r="J711" s="676">
        <f t="shared" si="449"/>
        <v>331268962</v>
      </c>
      <c r="K711" s="676">
        <f t="shared" si="449"/>
        <v>75355796</v>
      </c>
      <c r="L711" s="678">
        <f t="shared" si="449"/>
        <v>482433910</v>
      </c>
      <c r="M711" s="488">
        <f t="shared" si="449"/>
        <v>95125826</v>
      </c>
      <c r="N711" s="55">
        <f t="shared" si="449"/>
        <v>9459009</v>
      </c>
      <c r="O711" s="285">
        <f t="shared" si="449"/>
        <v>0</v>
      </c>
      <c r="P711" s="676">
        <f t="shared" si="449"/>
        <v>104584835</v>
      </c>
      <c r="Q711" s="676">
        <f t="shared" si="449"/>
        <v>437686156</v>
      </c>
      <c r="R711" s="676">
        <f t="shared" si="449"/>
        <v>78478525</v>
      </c>
      <c r="S711" s="678">
        <f t="shared" si="449"/>
        <v>620749516</v>
      </c>
      <c r="T711" s="488">
        <f t="shared" si="449"/>
        <v>95125826</v>
      </c>
      <c r="U711" s="55">
        <f t="shared" si="449"/>
        <v>9459009</v>
      </c>
      <c r="V711" s="285">
        <f t="shared" si="449"/>
        <v>0</v>
      </c>
      <c r="W711" s="676">
        <f t="shared" si="449"/>
        <v>104584835</v>
      </c>
      <c r="X711" s="677">
        <f t="shared" si="449"/>
        <v>437686156</v>
      </c>
      <c r="Y711" s="675"/>
      <c r="Z711" s="676">
        <f t="shared" ref="Z711:AF711" si="450">SUBTOTAL(9,Z684:Z710)</f>
        <v>78478525</v>
      </c>
      <c r="AA711" s="675">
        <f t="shared" si="450"/>
        <v>620749516</v>
      </c>
      <c r="AB711" s="488">
        <f t="shared" si="450"/>
        <v>0</v>
      </c>
      <c r="AC711" s="55">
        <f t="shared" si="450"/>
        <v>0</v>
      </c>
      <c r="AD711" s="285">
        <f t="shared" si="450"/>
        <v>0</v>
      </c>
      <c r="AE711" s="676">
        <f t="shared" si="450"/>
        <v>0</v>
      </c>
      <c r="AF711" s="677">
        <f t="shared" si="450"/>
        <v>0</v>
      </c>
      <c r="AG711" s="678"/>
      <c r="AH711" s="676">
        <f>SUBTOTAL(9,AH684:AH710)</f>
        <v>0</v>
      </c>
      <c r="AI711" s="675">
        <f>SUBTOTAL(9,AI684:AI710)</f>
        <v>0</v>
      </c>
      <c r="AJ711" s="423">
        <f t="shared" si="434"/>
        <v>702</v>
      </c>
    </row>
    <row r="712" spans="1:36" ht="15.6" thickBot="1">
      <c r="A712" s="423">
        <f t="shared" si="423"/>
        <v>703</v>
      </c>
      <c r="B712" s="674"/>
      <c r="C712" s="674"/>
      <c r="D712" s="620" t="s">
        <v>180</v>
      </c>
      <c r="E712" s="623"/>
      <c r="F712" s="672">
        <f>SUBTOTAL(9,F682:F711,$E683:$E683)</f>
        <v>1484623280</v>
      </c>
      <c r="G712" s="671"/>
      <c r="H712" s="668"/>
      <c r="I712" s="669">
        <f>SUBTOTAL(9,I682:I711)</f>
        <v>1492032289</v>
      </c>
      <c r="J712" s="669">
        <f>SUBTOTAL(9,J682:J711)</f>
        <v>5670441990</v>
      </c>
      <c r="K712" s="669">
        <f>SUBTOTAL(9,K682:K711)</f>
        <v>1065837740</v>
      </c>
      <c r="L712" s="673">
        <f>SUBTOTAL(9,L682:L711)</f>
        <v>8228312019</v>
      </c>
      <c r="M712" s="672">
        <f>SUBTOTAL(9,M682:M711,$E683:$E683)</f>
        <v>1511348963</v>
      </c>
      <c r="N712" s="671"/>
      <c r="O712" s="668"/>
      <c r="P712" s="669">
        <f>SUBTOTAL(9,P682:P711)</f>
        <v>1520807972</v>
      </c>
      <c r="Q712" s="669">
        <f>SUBTOTAL(9,Q682:Q711)</f>
        <v>5776859184</v>
      </c>
      <c r="R712" s="669">
        <f>SUBTOTAL(9,R682:R711)</f>
        <v>1068960469</v>
      </c>
      <c r="S712" s="673">
        <f>SUBTOTAL(9,S682:S711)</f>
        <v>8366627625</v>
      </c>
      <c r="T712" s="672">
        <f>SUBTOTAL(9,T682:T711,$E683:$E683)</f>
        <v>1511348963</v>
      </c>
      <c r="U712" s="671"/>
      <c r="V712" s="668"/>
      <c r="W712" s="669">
        <f>SUBTOTAL(9,W682:W711)</f>
        <v>1520807972</v>
      </c>
      <c r="X712" s="670">
        <f>SUBTOTAL(9,X682:X711)</f>
        <v>5776859184</v>
      </c>
      <c r="Y712" s="668"/>
      <c r="Z712" s="669">
        <f>SUBTOTAL(9,Z682:Z711)</f>
        <v>1068960469</v>
      </c>
      <c r="AA712" s="668">
        <f>SUBTOTAL(9,AA682:AA711)</f>
        <v>8366627625</v>
      </c>
      <c r="AB712" s="672">
        <f>SUBTOTAL(9,AB682:AB711,$E683:$E683)</f>
        <v>1416223137</v>
      </c>
      <c r="AC712" s="671"/>
      <c r="AD712" s="668"/>
      <c r="AE712" s="669">
        <f>SUBTOTAL(9,AE682:AE711)</f>
        <v>1416223137</v>
      </c>
      <c r="AF712" s="670">
        <f>SUBTOTAL(9,AF682:AF711)</f>
        <v>5339173028</v>
      </c>
      <c r="AG712" s="800"/>
      <c r="AH712" s="669">
        <f>SUBTOTAL(9,AH682:AH711)</f>
        <v>990481944</v>
      </c>
      <c r="AI712" s="668">
        <f>SUBTOTAL(9,AI682:AI711)</f>
        <v>7745878109</v>
      </c>
      <c r="AJ712" s="423">
        <f t="shared" si="434"/>
        <v>703</v>
      </c>
    </row>
    <row r="713" spans="1:36" ht="15.6" thickTop="1">
      <c r="A713" s="423">
        <f t="shared" si="423"/>
        <v>704</v>
      </c>
      <c r="B713" s="145"/>
      <c r="C713" s="145"/>
      <c r="D713" s="654"/>
      <c r="E713" s="655"/>
      <c r="F713" s="425"/>
      <c r="G713" s="26"/>
      <c r="H713" s="682"/>
      <c r="I713" s="627">
        <f t="shared" ref="I713:I719" si="451">SUM($E713,F713:H713)</f>
        <v>0</v>
      </c>
      <c r="J713" s="655"/>
      <c r="K713" s="655"/>
      <c r="L713" s="654">
        <f t="shared" ref="L713:L719" si="452">SUM(I713:K713)</f>
        <v>0</v>
      </c>
      <c r="M713" s="425"/>
      <c r="N713" s="26"/>
      <c r="O713" s="682"/>
      <c r="P713" s="627">
        <f t="shared" ref="P713:P727" si="453">SUM($E713,M713:O713)</f>
        <v>0</v>
      </c>
      <c r="Q713" s="655"/>
      <c r="R713" s="655"/>
      <c r="S713" s="654">
        <f t="shared" ref="S713:S727" si="454">SUM(P713:R713)</f>
        <v>0</v>
      </c>
      <c r="T713" s="425"/>
      <c r="U713" s="26"/>
      <c r="V713" s="682"/>
      <c r="W713" s="627">
        <f t="shared" ref="W713:W736" si="455">SUM($E713,T713:V713)</f>
        <v>0</v>
      </c>
      <c r="X713" s="683"/>
      <c r="Y713" s="682"/>
      <c r="Z713" s="655"/>
      <c r="AA713" s="682">
        <f t="shared" ref="AA713:AA736" si="456">SUM(W713:Z713)</f>
        <v>0</v>
      </c>
      <c r="AB713" s="425"/>
      <c r="AC713" s="26"/>
      <c r="AD713" s="682"/>
      <c r="AE713" s="627">
        <f t="shared" ref="AE713:AE736" si="457">SUM($E713,AB713:AD713)</f>
        <v>0</v>
      </c>
      <c r="AF713" s="683"/>
      <c r="AG713" s="862"/>
      <c r="AH713" s="655"/>
      <c r="AI713" s="682">
        <f t="shared" ref="AI713:AI728" si="458">SUM(AE713:AH713)</f>
        <v>0</v>
      </c>
      <c r="AJ713" s="423">
        <f t="shared" si="434"/>
        <v>704</v>
      </c>
    </row>
    <row r="714" spans="1:36">
      <c r="A714" s="423">
        <f t="shared" si="423"/>
        <v>705</v>
      </c>
      <c r="B714" s="145" t="s">
        <v>181</v>
      </c>
      <c r="C714" s="145">
        <v>34</v>
      </c>
      <c r="D714" s="237" t="s">
        <v>182</v>
      </c>
      <c r="E714" s="627">
        <v>145115520</v>
      </c>
      <c r="F714" s="133"/>
      <c r="G714" s="28"/>
      <c r="H714" s="626"/>
      <c r="I714" s="627">
        <f t="shared" si="451"/>
        <v>145115520</v>
      </c>
      <c r="J714" s="627">
        <v>286140200</v>
      </c>
      <c r="K714" s="627">
        <v>220899732</v>
      </c>
      <c r="L714" s="237">
        <f t="shared" si="452"/>
        <v>652155452</v>
      </c>
      <c r="M714" s="133"/>
      <c r="O714" s="626"/>
      <c r="P714" s="627">
        <f t="shared" si="453"/>
        <v>145115520</v>
      </c>
      <c r="Q714" s="627">
        <v>286140200</v>
      </c>
      <c r="R714" s="627">
        <v>220899732</v>
      </c>
      <c r="S714" s="237">
        <f t="shared" si="454"/>
        <v>652155452</v>
      </c>
      <c r="T714" s="133"/>
      <c r="V714" s="626"/>
      <c r="W714" s="627">
        <f t="shared" si="455"/>
        <v>145115520</v>
      </c>
      <c r="X714" s="636">
        <v>286140200</v>
      </c>
      <c r="Y714" s="626"/>
      <c r="Z714" s="627">
        <v>220899732</v>
      </c>
      <c r="AA714" s="626">
        <f t="shared" si="456"/>
        <v>652155452</v>
      </c>
      <c r="AB714" s="133"/>
      <c r="AD714" s="626"/>
      <c r="AE714" s="627">
        <f t="shared" si="457"/>
        <v>145115520</v>
      </c>
      <c r="AF714" s="636">
        <v>286140200</v>
      </c>
      <c r="AG714" s="857"/>
      <c r="AH714" s="627">
        <v>220899732</v>
      </c>
      <c r="AI714" s="626">
        <f t="shared" si="458"/>
        <v>652155452</v>
      </c>
      <c r="AJ714" s="423">
        <f t="shared" si="434"/>
        <v>705</v>
      </c>
    </row>
    <row r="715" spans="1:36">
      <c r="A715" s="423">
        <f t="shared" si="423"/>
        <v>706</v>
      </c>
      <c r="B715" s="145"/>
      <c r="C715" s="145"/>
      <c r="D715" s="240" t="s">
        <v>434</v>
      </c>
      <c r="E715" s="627"/>
      <c r="F715" s="133"/>
      <c r="G715" s="28"/>
      <c r="H715" s="626"/>
      <c r="I715" s="627">
        <f t="shared" si="451"/>
        <v>0</v>
      </c>
      <c r="J715" s="627"/>
      <c r="K715" s="627"/>
      <c r="L715" s="237">
        <f t="shared" si="452"/>
        <v>0</v>
      </c>
      <c r="M715" s="133"/>
      <c r="O715" s="626"/>
      <c r="P715" s="627">
        <f t="shared" si="453"/>
        <v>0</v>
      </c>
      <c r="Q715" s="627"/>
      <c r="R715" s="627"/>
      <c r="S715" s="237">
        <f t="shared" si="454"/>
        <v>0</v>
      </c>
      <c r="T715" s="133"/>
      <c r="V715" s="626"/>
      <c r="W715" s="627">
        <f t="shared" si="455"/>
        <v>0</v>
      </c>
      <c r="X715" s="636"/>
      <c r="Y715" s="626"/>
      <c r="Z715" s="627"/>
      <c r="AA715" s="626">
        <f t="shared" si="456"/>
        <v>0</v>
      </c>
      <c r="AB715" s="133"/>
      <c r="AD715" s="626"/>
      <c r="AE715" s="627">
        <f t="shared" si="457"/>
        <v>0</v>
      </c>
      <c r="AF715" s="636"/>
      <c r="AG715" s="857"/>
      <c r="AH715" s="627"/>
      <c r="AI715" s="626">
        <f t="shared" si="458"/>
        <v>0</v>
      </c>
      <c r="AJ715" s="423">
        <f t="shared" si="434"/>
        <v>706</v>
      </c>
    </row>
    <row r="716" spans="1:36">
      <c r="A716" s="423">
        <f t="shared" si="423"/>
        <v>707</v>
      </c>
      <c r="B716" s="145"/>
      <c r="C716" s="145"/>
      <c r="D716" s="637" t="s">
        <v>618</v>
      </c>
      <c r="E716" s="627"/>
      <c r="F716" s="132">
        <v>997000</v>
      </c>
      <c r="G716" s="129"/>
      <c r="H716" s="626"/>
      <c r="I716" s="627">
        <f t="shared" si="451"/>
        <v>997000</v>
      </c>
      <c r="J716" s="627"/>
      <c r="K716" s="627"/>
      <c r="L716" s="237">
        <f t="shared" si="452"/>
        <v>997000</v>
      </c>
      <c r="M716" s="133">
        <v>997000</v>
      </c>
      <c r="O716" s="626"/>
      <c r="P716" s="627">
        <f t="shared" si="453"/>
        <v>997000</v>
      </c>
      <c r="Q716" s="627"/>
      <c r="R716" s="627"/>
      <c r="S716" s="237">
        <f t="shared" si="454"/>
        <v>997000</v>
      </c>
      <c r="T716" s="133">
        <v>997000</v>
      </c>
      <c r="V716" s="626"/>
      <c r="W716" s="627">
        <f t="shared" si="455"/>
        <v>997000</v>
      </c>
      <c r="X716" s="636"/>
      <c r="Y716" s="626"/>
      <c r="Z716" s="627"/>
      <c r="AA716" s="626">
        <f t="shared" si="456"/>
        <v>997000</v>
      </c>
      <c r="AB716" s="133"/>
      <c r="AD716" s="626"/>
      <c r="AE716" s="627">
        <f t="shared" si="457"/>
        <v>0</v>
      </c>
      <c r="AF716" s="636"/>
      <c r="AG716" s="857"/>
      <c r="AH716" s="627"/>
      <c r="AI716" s="626">
        <f t="shared" si="458"/>
        <v>0</v>
      </c>
      <c r="AJ716" s="423">
        <f t="shared" si="434"/>
        <v>707</v>
      </c>
    </row>
    <row r="717" spans="1:36">
      <c r="A717" s="423">
        <f t="shared" si="423"/>
        <v>708</v>
      </c>
      <c r="B717" s="145"/>
      <c r="C717" s="145"/>
      <c r="D717" s="637" t="s">
        <v>619</v>
      </c>
      <c r="E717" s="627"/>
      <c r="F717" s="132">
        <v>635594</v>
      </c>
      <c r="G717" s="129"/>
      <c r="H717" s="626"/>
      <c r="I717" s="627">
        <f t="shared" si="451"/>
        <v>635594</v>
      </c>
      <c r="J717" s="627"/>
      <c r="K717" s="627"/>
      <c r="L717" s="237">
        <f t="shared" si="452"/>
        <v>635594</v>
      </c>
      <c r="M717" s="133">
        <v>635594</v>
      </c>
      <c r="O717" s="626"/>
      <c r="P717" s="627">
        <f t="shared" si="453"/>
        <v>635594</v>
      </c>
      <c r="Q717" s="627"/>
      <c r="R717" s="627"/>
      <c r="S717" s="237">
        <f t="shared" si="454"/>
        <v>635594</v>
      </c>
      <c r="T717" s="133">
        <v>635594</v>
      </c>
      <c r="V717" s="626"/>
      <c r="W717" s="627">
        <f t="shared" si="455"/>
        <v>635594</v>
      </c>
      <c r="X717" s="636"/>
      <c r="Y717" s="626"/>
      <c r="Z717" s="627"/>
      <c r="AA717" s="626">
        <f t="shared" si="456"/>
        <v>635594</v>
      </c>
      <c r="AB717" s="133"/>
      <c r="AD717" s="626"/>
      <c r="AE717" s="627">
        <f t="shared" si="457"/>
        <v>0</v>
      </c>
      <c r="AF717" s="636"/>
      <c r="AG717" s="857"/>
      <c r="AH717" s="627"/>
      <c r="AI717" s="626">
        <f t="shared" si="458"/>
        <v>0</v>
      </c>
      <c r="AJ717" s="423">
        <f t="shared" si="434"/>
        <v>708</v>
      </c>
    </row>
    <row r="718" spans="1:36">
      <c r="A718" s="423">
        <f t="shared" si="423"/>
        <v>709</v>
      </c>
      <c r="B718" s="145"/>
      <c r="C718" s="145"/>
      <c r="D718" s="637" t="s">
        <v>620</v>
      </c>
      <c r="E718" s="627"/>
      <c r="F718" s="132">
        <v>543619</v>
      </c>
      <c r="G718" s="129"/>
      <c r="H718" s="626"/>
      <c r="I718" s="627">
        <f t="shared" si="451"/>
        <v>543619</v>
      </c>
      <c r="J718" s="627"/>
      <c r="K718" s="627"/>
      <c r="L718" s="237">
        <f t="shared" si="452"/>
        <v>543619</v>
      </c>
      <c r="M718" s="133">
        <f>543619+468000</f>
        <v>1011619</v>
      </c>
      <c r="N718" s="28">
        <v>101128</v>
      </c>
      <c r="O718" s="626"/>
      <c r="P718" s="627">
        <f t="shared" si="453"/>
        <v>1112747</v>
      </c>
      <c r="Q718" s="627"/>
      <c r="R718" s="627"/>
      <c r="S718" s="237">
        <f t="shared" si="454"/>
        <v>1112747</v>
      </c>
      <c r="T718" s="133">
        <f>543619+468000</f>
        <v>1011619</v>
      </c>
      <c r="U718" s="28">
        <v>101128</v>
      </c>
      <c r="V718" s="626"/>
      <c r="W718" s="627">
        <f t="shared" si="455"/>
        <v>1112747</v>
      </c>
      <c r="X718" s="636"/>
      <c r="Y718" s="626"/>
      <c r="Z718" s="627"/>
      <c r="AA718" s="626">
        <f t="shared" si="456"/>
        <v>1112747</v>
      </c>
      <c r="AB718" s="133"/>
      <c r="AC718" s="28"/>
      <c r="AD718" s="626"/>
      <c r="AE718" s="627">
        <f t="shared" si="457"/>
        <v>0</v>
      </c>
      <c r="AF718" s="636"/>
      <c r="AG718" s="857"/>
      <c r="AH718" s="627"/>
      <c r="AI718" s="626">
        <f t="shared" si="458"/>
        <v>0</v>
      </c>
      <c r="AJ718" s="423">
        <f t="shared" si="434"/>
        <v>709</v>
      </c>
    </row>
    <row r="719" spans="1:36">
      <c r="A719" s="423">
        <f t="shared" si="423"/>
        <v>710</v>
      </c>
      <c r="B719" s="145"/>
      <c r="C719" s="145"/>
      <c r="D719" s="637" t="s">
        <v>621</v>
      </c>
      <c r="E719" s="627"/>
      <c r="F719" s="132"/>
      <c r="G719" s="129">
        <v>4512000</v>
      </c>
      <c r="H719" s="626"/>
      <c r="I719" s="627">
        <f t="shared" si="451"/>
        <v>4512000</v>
      </c>
      <c r="J719" s="627"/>
      <c r="K719" s="627"/>
      <c r="L719" s="237">
        <f t="shared" si="452"/>
        <v>4512000</v>
      </c>
      <c r="M719" s="133"/>
      <c r="N719" s="28">
        <v>1000000</v>
      </c>
      <c r="O719" s="626"/>
      <c r="P719" s="627">
        <f t="shared" si="453"/>
        <v>1000000</v>
      </c>
      <c r="Q719" s="627"/>
      <c r="R719" s="627"/>
      <c r="S719" s="237">
        <f t="shared" si="454"/>
        <v>1000000</v>
      </c>
      <c r="T719" s="133"/>
      <c r="U719" s="28">
        <v>1000000</v>
      </c>
      <c r="V719" s="626"/>
      <c r="W719" s="627">
        <f t="shared" si="455"/>
        <v>1000000</v>
      </c>
      <c r="X719" s="636"/>
      <c r="Y719" s="626"/>
      <c r="Z719" s="627"/>
      <c r="AA719" s="626">
        <f t="shared" si="456"/>
        <v>1000000</v>
      </c>
      <c r="AB719" s="133"/>
      <c r="AC719" s="28"/>
      <c r="AD719" s="626"/>
      <c r="AE719" s="627">
        <f t="shared" si="457"/>
        <v>0</v>
      </c>
      <c r="AF719" s="636"/>
      <c r="AG719" s="857"/>
      <c r="AH719" s="627"/>
      <c r="AI719" s="626">
        <f t="shared" si="458"/>
        <v>0</v>
      </c>
      <c r="AJ719" s="423">
        <f t="shared" si="434"/>
        <v>710</v>
      </c>
    </row>
    <row r="720" spans="1:36">
      <c r="A720" s="423">
        <f t="shared" si="423"/>
        <v>711</v>
      </c>
      <c r="B720" s="145"/>
      <c r="C720" s="145"/>
      <c r="D720" s="637" t="s">
        <v>622</v>
      </c>
      <c r="E720" s="627"/>
      <c r="F720" s="132"/>
      <c r="G720" s="129"/>
      <c r="H720" s="626"/>
      <c r="I720" s="627"/>
      <c r="J720" s="627"/>
      <c r="K720" s="627"/>
      <c r="M720" s="133">
        <v>5037468</v>
      </c>
      <c r="N720" s="28"/>
      <c r="O720" s="626"/>
      <c r="P720" s="627">
        <f t="shared" si="453"/>
        <v>5037468</v>
      </c>
      <c r="Q720" s="627"/>
      <c r="R720" s="627"/>
      <c r="S720" s="237">
        <f t="shared" si="454"/>
        <v>5037468</v>
      </c>
      <c r="T720" s="133">
        <v>5037468</v>
      </c>
      <c r="U720" s="28"/>
      <c r="V720" s="626"/>
      <c r="W720" s="627">
        <f t="shared" si="455"/>
        <v>5037468</v>
      </c>
      <c r="X720" s="636"/>
      <c r="Y720" s="626"/>
      <c r="Z720" s="627"/>
      <c r="AA720" s="626">
        <f t="shared" si="456"/>
        <v>5037468</v>
      </c>
      <c r="AB720" s="133"/>
      <c r="AC720" s="28"/>
      <c r="AD720" s="626"/>
      <c r="AE720" s="627">
        <f t="shared" si="457"/>
        <v>0</v>
      </c>
      <c r="AF720" s="636"/>
      <c r="AG720" s="857"/>
      <c r="AH720" s="627"/>
      <c r="AI720" s="626">
        <f t="shared" si="458"/>
        <v>0</v>
      </c>
      <c r="AJ720" s="423">
        <f t="shared" si="434"/>
        <v>711</v>
      </c>
    </row>
    <row r="721" spans="1:36">
      <c r="A721" s="423">
        <f t="shared" si="423"/>
        <v>712</v>
      </c>
      <c r="B721" s="145"/>
      <c r="C721" s="145"/>
      <c r="D721" s="637" t="s">
        <v>623</v>
      </c>
      <c r="E721" s="627"/>
      <c r="F721" s="132"/>
      <c r="G721" s="129"/>
      <c r="H721" s="626"/>
      <c r="I721" s="627"/>
      <c r="J721" s="627"/>
      <c r="K721" s="627"/>
      <c r="M721" s="133">
        <v>1051172</v>
      </c>
      <c r="N721" s="28"/>
      <c r="O721" s="626"/>
      <c r="P721" s="627">
        <f t="shared" si="453"/>
        <v>1051172</v>
      </c>
      <c r="Q721" s="627"/>
      <c r="R721" s="627"/>
      <c r="S721" s="237">
        <f t="shared" si="454"/>
        <v>1051172</v>
      </c>
      <c r="T721" s="133">
        <v>1051172</v>
      </c>
      <c r="U721" s="28"/>
      <c r="V721" s="626"/>
      <c r="W721" s="627">
        <f t="shared" si="455"/>
        <v>1051172</v>
      </c>
      <c r="X721" s="636"/>
      <c r="Y721" s="626"/>
      <c r="Z721" s="627"/>
      <c r="AA721" s="626">
        <f t="shared" si="456"/>
        <v>1051172</v>
      </c>
      <c r="AB721" s="133"/>
      <c r="AC721" s="28"/>
      <c r="AD721" s="626"/>
      <c r="AE721" s="627">
        <f t="shared" si="457"/>
        <v>0</v>
      </c>
      <c r="AF721" s="636"/>
      <c r="AG721" s="857"/>
      <c r="AH721" s="627"/>
      <c r="AI721" s="626">
        <f t="shared" si="458"/>
        <v>0</v>
      </c>
      <c r="AJ721" s="423">
        <f t="shared" si="434"/>
        <v>712</v>
      </c>
    </row>
    <row r="722" spans="1:36">
      <c r="A722" s="423">
        <f t="shared" si="423"/>
        <v>713</v>
      </c>
      <c r="B722" s="145"/>
      <c r="C722" s="145"/>
      <c r="D722" s="637" t="s">
        <v>624</v>
      </c>
      <c r="E722" s="627"/>
      <c r="F722" s="132"/>
      <c r="G722" s="129"/>
      <c r="H722" s="626"/>
      <c r="I722" s="627"/>
      <c r="J722" s="627"/>
      <c r="K722" s="627"/>
      <c r="M722" s="133">
        <v>1950785</v>
      </c>
      <c r="N722" s="28"/>
      <c r="O722" s="626"/>
      <c r="P722" s="627">
        <f t="shared" si="453"/>
        <v>1950785</v>
      </c>
      <c r="Q722" s="627"/>
      <c r="R722" s="627"/>
      <c r="S722" s="237">
        <f t="shared" si="454"/>
        <v>1950785</v>
      </c>
      <c r="T722" s="133">
        <v>1950785</v>
      </c>
      <c r="U722" s="28"/>
      <c r="V722" s="626"/>
      <c r="W722" s="627">
        <f t="shared" si="455"/>
        <v>1950785</v>
      </c>
      <c r="X722" s="636"/>
      <c r="Y722" s="626"/>
      <c r="Z722" s="627"/>
      <c r="AA722" s="626">
        <f t="shared" si="456"/>
        <v>1950785</v>
      </c>
      <c r="AB722" s="133"/>
      <c r="AC722" s="28"/>
      <c r="AD722" s="626"/>
      <c r="AE722" s="627">
        <f t="shared" si="457"/>
        <v>0</v>
      </c>
      <c r="AF722" s="636"/>
      <c r="AG722" s="857"/>
      <c r="AH722" s="627"/>
      <c r="AI722" s="626">
        <f t="shared" si="458"/>
        <v>0</v>
      </c>
      <c r="AJ722" s="423">
        <f t="shared" si="434"/>
        <v>713</v>
      </c>
    </row>
    <row r="723" spans="1:36">
      <c r="A723" s="423">
        <f t="shared" si="423"/>
        <v>714</v>
      </c>
      <c r="B723" s="145"/>
      <c r="C723" s="145"/>
      <c r="D723" s="637" t="s">
        <v>625</v>
      </c>
      <c r="E723" s="627"/>
      <c r="F723" s="132"/>
      <c r="G723" s="129"/>
      <c r="H723" s="626"/>
      <c r="I723" s="627"/>
      <c r="J723" s="627"/>
      <c r="K723" s="627"/>
      <c r="M723" s="133"/>
      <c r="N723" s="28">
        <v>200000</v>
      </c>
      <c r="O723" s="626"/>
      <c r="P723" s="627">
        <f t="shared" si="453"/>
        <v>200000</v>
      </c>
      <c r="Q723" s="627"/>
      <c r="R723" s="627"/>
      <c r="S723" s="237">
        <f t="shared" si="454"/>
        <v>200000</v>
      </c>
      <c r="T723" s="133"/>
      <c r="U723" s="28">
        <v>200000</v>
      </c>
      <c r="V723" s="626"/>
      <c r="W723" s="627">
        <f t="shared" si="455"/>
        <v>200000</v>
      </c>
      <c r="X723" s="636"/>
      <c r="Y723" s="626"/>
      <c r="Z723" s="627"/>
      <c r="AA723" s="626">
        <f t="shared" si="456"/>
        <v>200000</v>
      </c>
      <c r="AB723" s="133"/>
      <c r="AC723" s="28"/>
      <c r="AD723" s="626"/>
      <c r="AE723" s="627">
        <f t="shared" si="457"/>
        <v>0</v>
      </c>
      <c r="AF723" s="636"/>
      <c r="AG723" s="857"/>
      <c r="AH723" s="627"/>
      <c r="AI723" s="626">
        <f t="shared" si="458"/>
        <v>0</v>
      </c>
      <c r="AJ723" s="423">
        <f t="shared" si="434"/>
        <v>714</v>
      </c>
    </row>
    <row r="724" spans="1:36">
      <c r="A724" s="423">
        <f t="shared" si="423"/>
        <v>715</v>
      </c>
      <c r="B724" s="145"/>
      <c r="C724" s="145"/>
      <c r="D724" s="637" t="s">
        <v>626</v>
      </c>
      <c r="E724" s="627"/>
      <c r="F724" s="132"/>
      <c r="G724" s="129"/>
      <c r="H724" s="626"/>
      <c r="I724" s="627"/>
      <c r="J724" s="627"/>
      <c r="K724" s="627"/>
      <c r="M724" s="133"/>
      <c r="N724" s="28">
        <v>2000000</v>
      </c>
      <c r="O724" s="626"/>
      <c r="P724" s="627">
        <f t="shared" si="453"/>
        <v>2000000</v>
      </c>
      <c r="Q724" s="627"/>
      <c r="R724" s="627"/>
      <c r="S724" s="237">
        <f t="shared" si="454"/>
        <v>2000000</v>
      </c>
      <c r="T724" s="133"/>
      <c r="U724" s="28">
        <v>2000000</v>
      </c>
      <c r="V724" s="626"/>
      <c r="W724" s="627">
        <f t="shared" si="455"/>
        <v>2000000</v>
      </c>
      <c r="X724" s="636"/>
      <c r="Y724" s="626"/>
      <c r="Z724" s="627"/>
      <c r="AA724" s="626">
        <f t="shared" si="456"/>
        <v>2000000</v>
      </c>
      <c r="AB724" s="133"/>
      <c r="AC724" s="28"/>
      <c r="AD724" s="626"/>
      <c r="AE724" s="627">
        <f t="shared" si="457"/>
        <v>0</v>
      </c>
      <c r="AF724" s="636"/>
      <c r="AG724" s="857"/>
      <c r="AH724" s="627"/>
      <c r="AI724" s="626">
        <f t="shared" si="458"/>
        <v>0</v>
      </c>
      <c r="AJ724" s="423">
        <f t="shared" si="434"/>
        <v>715</v>
      </c>
    </row>
    <row r="725" spans="1:36">
      <c r="A725" s="423">
        <f t="shared" ref="A725:A790" si="459">ROW()-9</f>
        <v>716</v>
      </c>
      <c r="B725" s="145"/>
      <c r="C725" s="145"/>
      <c r="D725" s="637" t="s">
        <v>627</v>
      </c>
      <c r="E725" s="627"/>
      <c r="F725" s="132"/>
      <c r="G725" s="129"/>
      <c r="H725" s="626"/>
      <c r="I725" s="627"/>
      <c r="J725" s="627"/>
      <c r="K725" s="627"/>
      <c r="M725" s="133">
        <v>1000000</v>
      </c>
      <c r="N725" s="28"/>
      <c r="O725" s="626"/>
      <c r="P725" s="627">
        <f t="shared" si="453"/>
        <v>1000000</v>
      </c>
      <c r="Q725" s="627"/>
      <c r="R725" s="627"/>
      <c r="S725" s="237">
        <f t="shared" si="454"/>
        <v>1000000</v>
      </c>
      <c r="T725" s="133">
        <v>1000000</v>
      </c>
      <c r="U725" s="28"/>
      <c r="V725" s="626"/>
      <c r="W725" s="627">
        <f t="shared" si="455"/>
        <v>1000000</v>
      </c>
      <c r="X725" s="636"/>
      <c r="Y725" s="626"/>
      <c r="Z725" s="627"/>
      <c r="AA725" s="626">
        <f t="shared" si="456"/>
        <v>1000000</v>
      </c>
      <c r="AB725" s="133"/>
      <c r="AC725" s="28"/>
      <c r="AD725" s="626"/>
      <c r="AE725" s="627">
        <f t="shared" si="457"/>
        <v>0</v>
      </c>
      <c r="AF725" s="636"/>
      <c r="AG725" s="857"/>
      <c r="AH725" s="627"/>
      <c r="AI725" s="626">
        <f t="shared" si="458"/>
        <v>0</v>
      </c>
      <c r="AJ725" s="423">
        <f t="shared" si="434"/>
        <v>716</v>
      </c>
    </row>
    <row r="726" spans="1:36">
      <c r="A726" s="423">
        <f t="shared" si="459"/>
        <v>717</v>
      </c>
      <c r="B726" s="145"/>
      <c r="C726" s="145"/>
      <c r="D726" s="637" t="s">
        <v>628</v>
      </c>
      <c r="E726" s="627"/>
      <c r="F726" s="132"/>
      <c r="G726" s="129"/>
      <c r="H726" s="626"/>
      <c r="I726" s="627"/>
      <c r="J726" s="627"/>
      <c r="K726" s="627"/>
      <c r="M726" s="133"/>
      <c r="N726" s="28">
        <v>1000000</v>
      </c>
      <c r="O726" s="626"/>
      <c r="P726" s="627">
        <f t="shared" si="453"/>
        <v>1000000</v>
      </c>
      <c r="Q726" s="627"/>
      <c r="R726" s="627"/>
      <c r="S726" s="237">
        <f t="shared" si="454"/>
        <v>1000000</v>
      </c>
      <c r="T726" s="133"/>
      <c r="U726" s="28">
        <v>1000000</v>
      </c>
      <c r="V726" s="626"/>
      <c r="W726" s="627">
        <f t="shared" si="455"/>
        <v>1000000</v>
      </c>
      <c r="X726" s="636"/>
      <c r="Y726" s="626"/>
      <c r="Z726" s="627"/>
      <c r="AA726" s="626">
        <f t="shared" si="456"/>
        <v>1000000</v>
      </c>
      <c r="AB726" s="133"/>
      <c r="AC726" s="28"/>
      <c r="AD726" s="626"/>
      <c r="AE726" s="627">
        <f t="shared" si="457"/>
        <v>0</v>
      </c>
      <c r="AF726" s="636"/>
      <c r="AG726" s="857"/>
      <c r="AH726" s="627"/>
      <c r="AI726" s="626">
        <f t="shared" si="458"/>
        <v>0</v>
      </c>
      <c r="AJ726" s="423">
        <f t="shared" si="434"/>
        <v>717</v>
      </c>
    </row>
    <row r="727" spans="1:36">
      <c r="A727" s="423">
        <f t="shared" si="459"/>
        <v>718</v>
      </c>
      <c r="B727" s="145"/>
      <c r="C727" s="145"/>
      <c r="D727" s="637" t="s">
        <v>629</v>
      </c>
      <c r="E727" s="627"/>
      <c r="F727" s="132"/>
      <c r="G727" s="129"/>
      <c r="H727" s="626"/>
      <c r="I727" s="627"/>
      <c r="J727" s="627"/>
      <c r="K727" s="627"/>
      <c r="M727" s="133"/>
      <c r="N727" s="28">
        <v>2200000</v>
      </c>
      <c r="O727" s="626"/>
      <c r="P727" s="627">
        <f t="shared" si="453"/>
        <v>2200000</v>
      </c>
      <c r="Q727" s="627"/>
      <c r="R727" s="627"/>
      <c r="S727" s="237">
        <f t="shared" si="454"/>
        <v>2200000</v>
      </c>
      <c r="T727" s="133"/>
      <c r="U727" s="28">
        <v>2200000</v>
      </c>
      <c r="V727" s="626"/>
      <c r="W727" s="627">
        <f t="shared" si="455"/>
        <v>2200000</v>
      </c>
      <c r="X727" s="636"/>
      <c r="Y727" s="626"/>
      <c r="Z727" s="627"/>
      <c r="AA727" s="626">
        <f t="shared" si="456"/>
        <v>2200000</v>
      </c>
      <c r="AB727" s="133"/>
      <c r="AC727" s="28"/>
      <c r="AD727" s="626"/>
      <c r="AE727" s="627">
        <f t="shared" si="457"/>
        <v>0</v>
      </c>
      <c r="AF727" s="636"/>
      <c r="AG727" s="857"/>
      <c r="AH727" s="627"/>
      <c r="AI727" s="626">
        <f t="shared" si="458"/>
        <v>0</v>
      </c>
      <c r="AJ727" s="423">
        <f t="shared" si="434"/>
        <v>718</v>
      </c>
    </row>
    <row r="728" spans="1:36">
      <c r="A728" s="423">
        <f t="shared" si="459"/>
        <v>719</v>
      </c>
      <c r="B728" s="145"/>
      <c r="C728" s="145"/>
      <c r="D728" s="637" t="s">
        <v>984</v>
      </c>
      <c r="E728" s="627"/>
      <c r="F728" s="132"/>
      <c r="G728" s="129"/>
      <c r="H728" s="626"/>
      <c r="I728" s="627"/>
      <c r="J728" s="627"/>
      <c r="K728" s="627"/>
      <c r="M728" s="133"/>
      <c r="N728" s="28"/>
      <c r="O728" s="626"/>
      <c r="P728" s="627"/>
      <c r="Q728" s="627"/>
      <c r="R728" s="627"/>
      <c r="T728" s="133"/>
      <c r="U728" s="28"/>
      <c r="V728" s="626"/>
      <c r="W728" s="627">
        <f t="shared" si="455"/>
        <v>0</v>
      </c>
      <c r="X728" s="636"/>
      <c r="Y728" s="626">
        <v>42437873</v>
      </c>
      <c r="Z728" s="627"/>
      <c r="AA728" s="626">
        <f t="shared" si="456"/>
        <v>42437873</v>
      </c>
      <c r="AB728" s="133"/>
      <c r="AC728" s="28"/>
      <c r="AD728" s="626"/>
      <c r="AE728" s="627">
        <f t="shared" si="457"/>
        <v>0</v>
      </c>
      <c r="AF728" s="636"/>
      <c r="AG728" s="857">
        <v>42437873</v>
      </c>
      <c r="AH728" s="627"/>
      <c r="AI728" s="626">
        <f t="shared" si="458"/>
        <v>42437873</v>
      </c>
      <c r="AJ728" s="423">
        <f t="shared" si="434"/>
        <v>719</v>
      </c>
    </row>
    <row r="729" spans="1:36">
      <c r="A729" s="423"/>
      <c r="B729" s="145"/>
      <c r="C729" s="145"/>
      <c r="D729" s="637" t="s">
        <v>985</v>
      </c>
      <c r="E729" s="627"/>
      <c r="F729" s="132"/>
      <c r="G729" s="129"/>
      <c r="H729" s="626"/>
      <c r="I729" s="627"/>
      <c r="J729" s="627"/>
      <c r="K729" s="627"/>
      <c r="M729" s="133"/>
      <c r="N729" s="28"/>
      <c r="O729" s="626"/>
      <c r="P729" s="627"/>
      <c r="Q729" s="627"/>
      <c r="R729" s="627"/>
      <c r="T729" s="133"/>
      <c r="U729" s="28"/>
      <c r="V729" s="626"/>
      <c r="W729" s="627"/>
      <c r="X729" s="636"/>
      <c r="Y729" s="626"/>
      <c r="Z729" s="627"/>
      <c r="AA729" s="626"/>
      <c r="AB729" s="133"/>
      <c r="AC729" s="28"/>
      <c r="AD729" s="626"/>
      <c r="AE729" s="627"/>
      <c r="AF729" s="636"/>
      <c r="AG729" s="877">
        <v>72821419</v>
      </c>
      <c r="AH729" s="627"/>
      <c r="AI729" s="626"/>
      <c r="AJ729" s="423"/>
    </row>
    <row r="730" spans="1:36">
      <c r="A730" s="423">
        <f t="shared" si="459"/>
        <v>721</v>
      </c>
      <c r="B730" s="145"/>
      <c r="C730" s="145"/>
      <c r="D730" s="629"/>
      <c r="E730" s="627"/>
      <c r="F730" s="133"/>
      <c r="G730" s="28"/>
      <c r="H730" s="626"/>
      <c r="I730" s="627">
        <f>SUM($E730,F730:H730)</f>
        <v>0</v>
      </c>
      <c r="J730" s="627"/>
      <c r="K730" s="627"/>
      <c r="L730" s="237">
        <f>SUM(I730:K730)</f>
        <v>0</v>
      </c>
      <c r="M730" s="133"/>
      <c r="N730" s="28"/>
      <c r="O730" s="626"/>
      <c r="P730" s="627">
        <f>SUM($E730,M730:O730)</f>
        <v>0</v>
      </c>
      <c r="Q730" s="627"/>
      <c r="R730" s="627"/>
      <c r="S730" s="237">
        <f>SUM(P730:R730)</f>
        <v>0</v>
      </c>
      <c r="T730" s="133"/>
      <c r="U730" s="28"/>
      <c r="V730" s="626"/>
      <c r="W730" s="627">
        <f t="shared" si="455"/>
        <v>0</v>
      </c>
      <c r="X730" s="636"/>
      <c r="Y730" s="626"/>
      <c r="Z730" s="627"/>
      <c r="AA730" s="626">
        <f t="shared" si="456"/>
        <v>0</v>
      </c>
      <c r="AB730" s="133"/>
      <c r="AC730" s="28"/>
      <c r="AD730" s="626"/>
      <c r="AE730" s="627">
        <f t="shared" si="457"/>
        <v>0</v>
      </c>
      <c r="AF730" s="636"/>
      <c r="AG730" s="857"/>
      <c r="AH730" s="627"/>
      <c r="AI730" s="626">
        <f t="shared" ref="AI730:AI736" si="460">SUM(AE730:AH730)</f>
        <v>0</v>
      </c>
      <c r="AJ730" s="423">
        <f t="shared" ref="AJ730:AJ793" si="461">A730</f>
        <v>721</v>
      </c>
    </row>
    <row r="731" spans="1:36">
      <c r="A731" s="423">
        <f t="shared" si="459"/>
        <v>722</v>
      </c>
      <c r="B731" s="145"/>
      <c r="C731" s="145"/>
      <c r="D731" s="240" t="s">
        <v>62</v>
      </c>
      <c r="E731" s="627"/>
      <c r="F731" s="406"/>
      <c r="H731" s="626"/>
      <c r="I731" s="627">
        <f>SUM($E731,F731:H731)</f>
        <v>0</v>
      </c>
      <c r="J731" s="627"/>
      <c r="K731" s="627"/>
      <c r="L731" s="237">
        <f>SUM(I731:K731)</f>
        <v>0</v>
      </c>
      <c r="M731" s="406"/>
      <c r="O731" s="626"/>
      <c r="P731" s="627">
        <f>SUM($E731,M731:O731)</f>
        <v>0</v>
      </c>
      <c r="Q731" s="627"/>
      <c r="R731" s="627"/>
      <c r="S731" s="237">
        <f>SUM(P731:R731)</f>
        <v>0</v>
      </c>
      <c r="T731" s="133"/>
      <c r="V731" s="626"/>
      <c r="W731" s="627">
        <f t="shared" si="455"/>
        <v>0</v>
      </c>
      <c r="X731" s="636"/>
      <c r="Y731" s="626"/>
      <c r="Z731" s="627"/>
      <c r="AA731" s="626">
        <f t="shared" si="456"/>
        <v>0</v>
      </c>
      <c r="AB731" s="133"/>
      <c r="AD731" s="626"/>
      <c r="AE731" s="627">
        <f t="shared" si="457"/>
        <v>0</v>
      </c>
      <c r="AF731" s="636"/>
      <c r="AG731" s="857"/>
      <c r="AH731" s="627"/>
      <c r="AI731" s="626">
        <f t="shared" si="460"/>
        <v>0</v>
      </c>
      <c r="AJ731" s="423">
        <f t="shared" si="461"/>
        <v>722</v>
      </c>
    </row>
    <row r="732" spans="1:36">
      <c r="A732" s="423">
        <f t="shared" si="459"/>
        <v>723</v>
      </c>
      <c r="B732" s="145"/>
      <c r="C732" s="145"/>
      <c r="D732" s="637"/>
      <c r="E732" s="627"/>
      <c r="F732" s="406"/>
      <c r="H732" s="626"/>
      <c r="I732" s="627"/>
      <c r="J732" s="627"/>
      <c r="K732" s="627"/>
      <c r="M732" s="406"/>
      <c r="O732" s="626"/>
      <c r="P732" s="627"/>
      <c r="Q732" s="627"/>
      <c r="R732" s="627"/>
      <c r="T732" s="406"/>
      <c r="V732" s="626"/>
      <c r="W732" s="627">
        <f t="shared" si="455"/>
        <v>0</v>
      </c>
      <c r="X732" s="636"/>
      <c r="Y732" s="626"/>
      <c r="Z732" s="627"/>
      <c r="AA732" s="626">
        <f t="shared" si="456"/>
        <v>0</v>
      </c>
      <c r="AB732" s="406"/>
      <c r="AD732" s="626"/>
      <c r="AE732" s="627">
        <f t="shared" si="457"/>
        <v>0</v>
      </c>
      <c r="AF732" s="636"/>
      <c r="AG732" s="857"/>
      <c r="AH732" s="627"/>
      <c r="AI732" s="626">
        <f t="shared" si="460"/>
        <v>0</v>
      </c>
      <c r="AJ732" s="423">
        <f t="shared" si="461"/>
        <v>723</v>
      </c>
    </row>
    <row r="733" spans="1:36">
      <c r="A733" s="423">
        <f t="shared" si="459"/>
        <v>724</v>
      </c>
      <c r="B733" s="145"/>
      <c r="C733" s="145"/>
      <c r="D733" s="629"/>
      <c r="E733" s="627"/>
      <c r="F733" s="406"/>
      <c r="H733" s="626"/>
      <c r="I733" s="627">
        <f>SUM($E733,F733:H733)</f>
        <v>0</v>
      </c>
      <c r="J733" s="627"/>
      <c r="K733" s="627"/>
      <c r="L733" s="237">
        <f>SUM(I733:K733)</f>
        <v>0</v>
      </c>
      <c r="M733" s="406"/>
      <c r="O733" s="626"/>
      <c r="P733" s="627">
        <f>SUM($E733,M733:O733)</f>
        <v>0</v>
      </c>
      <c r="Q733" s="627"/>
      <c r="R733" s="627"/>
      <c r="S733" s="237">
        <f>SUM(P733:R733)</f>
        <v>0</v>
      </c>
      <c r="T733" s="406"/>
      <c r="V733" s="626"/>
      <c r="W733" s="627">
        <f t="shared" si="455"/>
        <v>0</v>
      </c>
      <c r="X733" s="636"/>
      <c r="Y733" s="626"/>
      <c r="Z733" s="627"/>
      <c r="AA733" s="626">
        <f t="shared" si="456"/>
        <v>0</v>
      </c>
      <c r="AB733" s="406"/>
      <c r="AD733" s="626"/>
      <c r="AE733" s="627">
        <f t="shared" si="457"/>
        <v>0</v>
      </c>
      <c r="AF733" s="636"/>
      <c r="AG733" s="857"/>
      <c r="AH733" s="627"/>
      <c r="AI733" s="626">
        <f t="shared" si="460"/>
        <v>0</v>
      </c>
      <c r="AJ733" s="423">
        <f t="shared" si="461"/>
        <v>724</v>
      </c>
    </row>
    <row r="734" spans="1:36">
      <c r="A734" s="423">
        <f t="shared" si="459"/>
        <v>725</v>
      </c>
      <c r="B734" s="145"/>
      <c r="C734" s="145"/>
      <c r="D734" s="240" t="s">
        <v>123</v>
      </c>
      <c r="E734" s="627"/>
      <c r="F734" s="406"/>
      <c r="H734" s="626"/>
      <c r="I734" s="627">
        <f>SUM($E734,F734:H734)</f>
        <v>0</v>
      </c>
      <c r="J734" s="627"/>
      <c r="K734" s="627"/>
      <c r="L734" s="237">
        <f>SUM(I734:K734)</f>
        <v>0</v>
      </c>
      <c r="M734" s="406"/>
      <c r="O734" s="626"/>
      <c r="P734" s="627">
        <f>SUM($E734,M734:O734)</f>
        <v>0</v>
      </c>
      <c r="Q734" s="627"/>
      <c r="R734" s="627"/>
      <c r="S734" s="237">
        <f>SUM(P734:R734)</f>
        <v>0</v>
      </c>
      <c r="T734" s="406"/>
      <c r="V734" s="626"/>
      <c r="W734" s="627">
        <f t="shared" si="455"/>
        <v>0</v>
      </c>
      <c r="X734" s="636"/>
      <c r="Y734" s="626"/>
      <c r="Z734" s="627"/>
      <c r="AA734" s="626">
        <f t="shared" si="456"/>
        <v>0</v>
      </c>
      <c r="AB734" s="406"/>
      <c r="AD734" s="626"/>
      <c r="AE734" s="627">
        <f t="shared" si="457"/>
        <v>0</v>
      </c>
      <c r="AF734" s="636"/>
      <c r="AG734" s="857"/>
      <c r="AH734" s="627"/>
      <c r="AI734" s="626">
        <f t="shared" si="460"/>
        <v>0</v>
      </c>
      <c r="AJ734" s="423">
        <f t="shared" si="461"/>
        <v>725</v>
      </c>
    </row>
    <row r="735" spans="1:36">
      <c r="A735" s="423">
        <f t="shared" si="459"/>
        <v>726</v>
      </c>
      <c r="B735" s="145"/>
      <c r="C735" s="145"/>
      <c r="D735" s="637"/>
      <c r="E735" s="627"/>
      <c r="F735" s="406"/>
      <c r="H735" s="626"/>
      <c r="I735" s="627"/>
      <c r="J735" s="627"/>
      <c r="K735" s="627"/>
      <c r="M735" s="406"/>
      <c r="O735" s="626"/>
      <c r="P735" s="627"/>
      <c r="Q735" s="627"/>
      <c r="R735" s="627"/>
      <c r="T735" s="406"/>
      <c r="V735" s="626"/>
      <c r="W735" s="627">
        <f t="shared" si="455"/>
        <v>0</v>
      </c>
      <c r="X735" s="636"/>
      <c r="Y735" s="626"/>
      <c r="Z735" s="627"/>
      <c r="AA735" s="626">
        <f t="shared" si="456"/>
        <v>0</v>
      </c>
      <c r="AB735" s="406"/>
      <c r="AD735" s="626"/>
      <c r="AE735" s="627">
        <f t="shared" si="457"/>
        <v>0</v>
      </c>
      <c r="AF735" s="636"/>
      <c r="AG735" s="857"/>
      <c r="AH735" s="627"/>
      <c r="AI735" s="626">
        <f t="shared" si="460"/>
        <v>0</v>
      </c>
      <c r="AJ735" s="423">
        <f t="shared" si="461"/>
        <v>726</v>
      </c>
    </row>
    <row r="736" spans="1:36">
      <c r="A736" s="423">
        <f t="shared" si="459"/>
        <v>727</v>
      </c>
      <c r="B736" s="145"/>
      <c r="C736" s="145"/>
      <c r="D736" s="629"/>
      <c r="E736" s="627"/>
      <c r="F736" s="406"/>
      <c r="H736" s="626"/>
      <c r="I736" s="627">
        <f>SUM($E736,F736:H736)</f>
        <v>0</v>
      </c>
      <c r="J736" s="627"/>
      <c r="K736" s="627"/>
      <c r="L736" s="237">
        <f>SUM(I736:K736)</f>
        <v>0</v>
      </c>
      <c r="M736" s="406"/>
      <c r="O736" s="626"/>
      <c r="P736" s="627">
        <f>SUM($E736,M736:O736)</f>
        <v>0</v>
      </c>
      <c r="Q736" s="627"/>
      <c r="R736" s="627"/>
      <c r="S736" s="237">
        <f>SUM(P736:R736)</f>
        <v>0</v>
      </c>
      <c r="T736" s="406"/>
      <c r="V736" s="626"/>
      <c r="W736" s="627">
        <f t="shared" si="455"/>
        <v>0</v>
      </c>
      <c r="X736" s="636"/>
      <c r="Y736" s="626"/>
      <c r="Z736" s="627"/>
      <c r="AA736" s="626">
        <f t="shared" si="456"/>
        <v>0</v>
      </c>
      <c r="AB736" s="406"/>
      <c r="AD736" s="626"/>
      <c r="AE736" s="627">
        <f t="shared" si="457"/>
        <v>0</v>
      </c>
      <c r="AF736" s="636"/>
      <c r="AG736" s="857"/>
      <c r="AH736" s="627"/>
      <c r="AI736" s="626">
        <f t="shared" si="460"/>
        <v>0</v>
      </c>
      <c r="AJ736" s="423">
        <f t="shared" si="461"/>
        <v>727</v>
      </c>
    </row>
    <row r="737" spans="1:36">
      <c r="A737" s="423">
        <f t="shared" si="459"/>
        <v>728</v>
      </c>
      <c r="B737" s="145"/>
      <c r="C737" s="145"/>
      <c r="D737" s="644" t="s">
        <v>40</v>
      </c>
      <c r="E737" s="679"/>
      <c r="F737" s="488">
        <f t="shared" ref="F737:AI737" si="462">SUBTOTAL(9,F715:F736)</f>
        <v>2176213</v>
      </c>
      <c r="G737" s="55">
        <f t="shared" si="462"/>
        <v>4512000</v>
      </c>
      <c r="H737" s="285">
        <f t="shared" si="462"/>
        <v>0</v>
      </c>
      <c r="I737" s="676">
        <f t="shared" si="462"/>
        <v>6688213</v>
      </c>
      <c r="J737" s="676">
        <f t="shared" si="462"/>
        <v>0</v>
      </c>
      <c r="K737" s="676">
        <f t="shared" si="462"/>
        <v>0</v>
      </c>
      <c r="L737" s="678">
        <f t="shared" si="462"/>
        <v>6688213</v>
      </c>
      <c r="M737" s="488">
        <f t="shared" si="462"/>
        <v>11683638</v>
      </c>
      <c r="N737" s="55">
        <f t="shared" si="462"/>
        <v>6501128</v>
      </c>
      <c r="O737" s="285">
        <f t="shared" si="462"/>
        <v>0</v>
      </c>
      <c r="P737" s="676">
        <f t="shared" si="462"/>
        <v>18184766</v>
      </c>
      <c r="Q737" s="676">
        <f t="shared" si="462"/>
        <v>0</v>
      </c>
      <c r="R737" s="676">
        <f t="shared" si="462"/>
        <v>0</v>
      </c>
      <c r="S737" s="678">
        <f t="shared" si="462"/>
        <v>18184766</v>
      </c>
      <c r="T737" s="488">
        <f t="shared" si="462"/>
        <v>11683638</v>
      </c>
      <c r="U737" s="55">
        <f t="shared" si="462"/>
        <v>6501128</v>
      </c>
      <c r="V737" s="285">
        <f t="shared" si="462"/>
        <v>0</v>
      </c>
      <c r="W737" s="676">
        <f t="shared" si="462"/>
        <v>18184766</v>
      </c>
      <c r="X737" s="677">
        <f t="shared" si="462"/>
        <v>0</v>
      </c>
      <c r="Y737" s="675">
        <f t="shared" si="462"/>
        <v>42437873</v>
      </c>
      <c r="Z737" s="676">
        <f t="shared" si="462"/>
        <v>0</v>
      </c>
      <c r="AA737" s="675">
        <f t="shared" si="462"/>
        <v>60622639</v>
      </c>
      <c r="AB737" s="488">
        <f t="shared" si="462"/>
        <v>0</v>
      </c>
      <c r="AC737" s="55">
        <f t="shared" si="462"/>
        <v>0</v>
      </c>
      <c r="AD737" s="285">
        <f t="shared" si="462"/>
        <v>0</v>
      </c>
      <c r="AE737" s="676">
        <f t="shared" si="462"/>
        <v>0</v>
      </c>
      <c r="AF737" s="677">
        <f t="shared" si="462"/>
        <v>0</v>
      </c>
      <c r="AG737" s="678">
        <f t="shared" si="462"/>
        <v>115259292</v>
      </c>
      <c r="AH737" s="676">
        <f t="shared" si="462"/>
        <v>0</v>
      </c>
      <c r="AI737" s="675">
        <f t="shared" si="462"/>
        <v>42437873</v>
      </c>
      <c r="AJ737" s="423">
        <f t="shared" si="461"/>
        <v>728</v>
      </c>
    </row>
    <row r="738" spans="1:36" ht="15.6" thickBot="1">
      <c r="A738" s="423">
        <f t="shared" si="459"/>
        <v>729</v>
      </c>
      <c r="B738" s="674"/>
      <c r="C738" s="674"/>
      <c r="D738" s="620" t="s">
        <v>183</v>
      </c>
      <c r="E738" s="623"/>
      <c r="F738" s="672">
        <f>SUBTOTAL(9,F713:F737,$E714:$E714)</f>
        <v>147291733</v>
      </c>
      <c r="G738" s="671"/>
      <c r="H738" s="668"/>
      <c r="I738" s="669">
        <f>SUBTOTAL(9,I713:I737)</f>
        <v>151803733</v>
      </c>
      <c r="J738" s="669">
        <f>SUBTOTAL(9,J713:J737)</f>
        <v>286140200</v>
      </c>
      <c r="K738" s="669">
        <f>SUBTOTAL(9,K713:K737)</f>
        <v>220899732</v>
      </c>
      <c r="L738" s="673">
        <f>SUBTOTAL(9,L713:L737)</f>
        <v>658843665</v>
      </c>
      <c r="M738" s="672">
        <f>SUBTOTAL(9,M713:M737,$E714:$E714)</f>
        <v>156799158</v>
      </c>
      <c r="N738" s="671"/>
      <c r="O738" s="668"/>
      <c r="P738" s="669">
        <f>SUBTOTAL(9,P713:P737)</f>
        <v>163300286</v>
      </c>
      <c r="Q738" s="669">
        <f>SUBTOTAL(9,Q713:Q737)</f>
        <v>286140200</v>
      </c>
      <c r="R738" s="669">
        <f>SUBTOTAL(9,R713:R737)</f>
        <v>220899732</v>
      </c>
      <c r="S738" s="673">
        <f>SUBTOTAL(9,S713:S737)</f>
        <v>670340218</v>
      </c>
      <c r="T738" s="672">
        <f>SUBTOTAL(9,T713:T737,$E714:$E714)</f>
        <v>156799158</v>
      </c>
      <c r="U738" s="671"/>
      <c r="V738" s="668"/>
      <c r="W738" s="669">
        <f>SUBTOTAL(9,W713:W737)</f>
        <v>163300286</v>
      </c>
      <c r="X738" s="670">
        <f>SUBTOTAL(9,X713:X737)</f>
        <v>286140200</v>
      </c>
      <c r="Y738" s="668">
        <f>SUBTOTAL(9,Y713:Y737)</f>
        <v>42437873</v>
      </c>
      <c r="Z738" s="669">
        <f>SUBTOTAL(9,Z713:Z737)</f>
        <v>220899732</v>
      </c>
      <c r="AA738" s="668">
        <f>SUBTOTAL(9,AA713:AA737)</f>
        <v>712778091</v>
      </c>
      <c r="AB738" s="672">
        <f>SUBTOTAL(9,AB713:AB737,$E714:$E714)</f>
        <v>145115520</v>
      </c>
      <c r="AC738" s="671"/>
      <c r="AD738" s="668"/>
      <c r="AE738" s="669">
        <f>SUBTOTAL(9,AE713:AE737)</f>
        <v>145115520</v>
      </c>
      <c r="AF738" s="670">
        <f>SUBTOTAL(9,AF713:AF737)</f>
        <v>286140200</v>
      </c>
      <c r="AG738" s="800">
        <f>SUBTOTAL(9,AG713:AG737)</f>
        <v>115259292</v>
      </c>
      <c r="AH738" s="669">
        <f>SUBTOTAL(9,AH713:AH737)</f>
        <v>220899732</v>
      </c>
      <c r="AI738" s="668">
        <f>SUBTOTAL(9,AI713:AI737)</f>
        <v>694593325</v>
      </c>
      <c r="AJ738" s="423">
        <f t="shared" si="461"/>
        <v>729</v>
      </c>
    </row>
    <row r="739" spans="1:36" ht="15.6" thickTop="1">
      <c r="A739" s="423">
        <f t="shared" si="459"/>
        <v>730</v>
      </c>
      <c r="B739" s="145"/>
      <c r="C739" s="145"/>
      <c r="D739" s="654"/>
      <c r="E739" s="655"/>
      <c r="F739" s="425"/>
      <c r="G739" s="26"/>
      <c r="H739" s="682"/>
      <c r="I739" s="627">
        <f t="shared" ref="I739:I748" si="463">SUM($E739,F739:H739)</f>
        <v>0</v>
      </c>
      <c r="J739" s="655"/>
      <c r="K739" s="655"/>
      <c r="L739" s="654">
        <f t="shared" ref="L739:L748" si="464">SUM(I739:K739)</f>
        <v>0</v>
      </c>
      <c r="M739" s="425"/>
      <c r="N739" s="26"/>
      <c r="O739" s="682"/>
      <c r="P739" s="627">
        <f t="shared" ref="P739:P756" si="465">SUM($E739,M739:O739)</f>
        <v>0</v>
      </c>
      <c r="Q739" s="655"/>
      <c r="R739" s="655"/>
      <c r="S739" s="654">
        <f t="shared" ref="S739:S756" si="466">SUM(P739:R739)</f>
        <v>0</v>
      </c>
      <c r="T739" s="425"/>
      <c r="U739" s="26"/>
      <c r="V739" s="682"/>
      <c r="W739" s="627">
        <f t="shared" ref="W739:W761" si="467">SUM($E739,T739:V739)</f>
        <v>0</v>
      </c>
      <c r="X739" s="683"/>
      <c r="Y739" s="682"/>
      <c r="Z739" s="655"/>
      <c r="AA739" s="682">
        <f t="shared" ref="AA739:AA761" si="468">SUM(W739:Z739)</f>
        <v>0</v>
      </c>
      <c r="AB739" s="425"/>
      <c r="AC739" s="26"/>
      <c r="AD739" s="682"/>
      <c r="AE739" s="627">
        <f t="shared" ref="AE739:AE761" si="469">SUM($E739,AB739:AD739)</f>
        <v>0</v>
      </c>
      <c r="AF739" s="683"/>
      <c r="AG739" s="862"/>
      <c r="AH739" s="655"/>
      <c r="AI739" s="682">
        <f t="shared" ref="AI739:AI761" si="470">SUM(AE739:AH739)</f>
        <v>0</v>
      </c>
      <c r="AJ739" s="423">
        <f t="shared" si="461"/>
        <v>730</v>
      </c>
    </row>
    <row r="740" spans="1:36">
      <c r="A740" s="423">
        <f t="shared" si="459"/>
        <v>731</v>
      </c>
      <c r="B740" s="145" t="s">
        <v>184</v>
      </c>
      <c r="C740" s="145">
        <v>35</v>
      </c>
      <c r="D740" s="237" t="s">
        <v>185</v>
      </c>
      <c r="E740" s="627">
        <v>256881419</v>
      </c>
      <c r="F740" s="133"/>
      <c r="G740" s="28"/>
      <c r="H740" s="626"/>
      <c r="I740" s="627">
        <f t="shared" si="463"/>
        <v>256881419</v>
      </c>
      <c r="J740" s="627">
        <v>22270928</v>
      </c>
      <c r="K740" s="627">
        <v>230356451</v>
      </c>
      <c r="L740" s="237">
        <f t="shared" si="464"/>
        <v>509508798</v>
      </c>
      <c r="M740" s="133"/>
      <c r="O740" s="626"/>
      <c r="P740" s="627">
        <f t="shared" si="465"/>
        <v>256881419</v>
      </c>
      <c r="Q740" s="627">
        <v>22270928</v>
      </c>
      <c r="R740" s="627">
        <v>230356451</v>
      </c>
      <c r="S740" s="237">
        <f t="shared" si="466"/>
        <v>509508798</v>
      </c>
      <c r="T740" s="133"/>
      <c r="V740" s="626"/>
      <c r="W740" s="627">
        <f t="shared" si="467"/>
        <v>256881419</v>
      </c>
      <c r="X740" s="636">
        <v>22270928</v>
      </c>
      <c r="Y740" s="626"/>
      <c r="Z740" s="627">
        <v>230356451</v>
      </c>
      <c r="AA740" s="626">
        <f t="shared" si="468"/>
        <v>509508798</v>
      </c>
      <c r="AB740" s="133"/>
      <c r="AD740" s="626"/>
      <c r="AE740" s="627">
        <f t="shared" si="469"/>
        <v>256881419</v>
      </c>
      <c r="AF740" s="636">
        <v>22270928</v>
      </c>
      <c r="AG740" s="857"/>
      <c r="AH740" s="627">
        <v>230356451</v>
      </c>
      <c r="AI740" s="626">
        <f t="shared" si="470"/>
        <v>509508798</v>
      </c>
      <c r="AJ740" s="423">
        <f t="shared" si="461"/>
        <v>731</v>
      </c>
    </row>
    <row r="741" spans="1:36">
      <c r="A741" s="423">
        <f t="shared" si="459"/>
        <v>732</v>
      </c>
      <c r="B741" s="145"/>
      <c r="C741" s="145"/>
      <c r="D741" s="240" t="s">
        <v>434</v>
      </c>
      <c r="E741" s="627"/>
      <c r="F741" s="636"/>
      <c r="G741" s="28"/>
      <c r="H741" s="626"/>
      <c r="I741" s="627">
        <f t="shared" si="463"/>
        <v>0</v>
      </c>
      <c r="J741" s="627"/>
      <c r="K741" s="627"/>
      <c r="L741" s="237">
        <f t="shared" si="464"/>
        <v>0</v>
      </c>
      <c r="M741" s="636"/>
      <c r="O741" s="626"/>
      <c r="P741" s="627">
        <f t="shared" si="465"/>
        <v>0</v>
      </c>
      <c r="Q741" s="627"/>
      <c r="R741" s="627"/>
      <c r="S741" s="237">
        <f t="shared" si="466"/>
        <v>0</v>
      </c>
      <c r="T741" s="636"/>
      <c r="V741" s="626"/>
      <c r="W741" s="627">
        <f t="shared" si="467"/>
        <v>0</v>
      </c>
      <c r="X741" s="636"/>
      <c r="Y741" s="626"/>
      <c r="Z741" s="627"/>
      <c r="AA741" s="626">
        <f t="shared" si="468"/>
        <v>0</v>
      </c>
      <c r="AB741" s="636"/>
      <c r="AD741" s="626"/>
      <c r="AE741" s="627">
        <f t="shared" si="469"/>
        <v>0</v>
      </c>
      <c r="AF741" s="636"/>
      <c r="AG741" s="857"/>
      <c r="AH741" s="627"/>
      <c r="AI741" s="626">
        <f t="shared" si="470"/>
        <v>0</v>
      </c>
      <c r="AJ741" s="423">
        <f t="shared" si="461"/>
        <v>732</v>
      </c>
    </row>
    <row r="742" spans="1:36">
      <c r="A742" s="423">
        <f t="shared" si="459"/>
        <v>733</v>
      </c>
      <c r="B742" s="145"/>
      <c r="C742" s="145"/>
      <c r="D742" s="637" t="s">
        <v>630</v>
      </c>
      <c r="E742" s="627"/>
      <c r="F742" s="132">
        <v>3500000</v>
      </c>
      <c r="G742" s="129"/>
      <c r="H742" s="626"/>
      <c r="I742" s="627">
        <f t="shared" si="463"/>
        <v>3500000</v>
      </c>
      <c r="J742" s="627"/>
      <c r="K742" s="627"/>
      <c r="L742" s="237">
        <f t="shared" si="464"/>
        <v>3500000</v>
      </c>
      <c r="M742" s="636">
        <v>7982500</v>
      </c>
      <c r="O742" s="626"/>
      <c r="P742" s="627">
        <f t="shared" si="465"/>
        <v>7982500</v>
      </c>
      <c r="Q742" s="627"/>
      <c r="R742" s="627"/>
      <c r="S742" s="237">
        <f t="shared" si="466"/>
        <v>7982500</v>
      </c>
      <c r="T742" s="636">
        <v>7982500</v>
      </c>
      <c r="V742" s="626"/>
      <c r="W742" s="627">
        <f t="shared" si="467"/>
        <v>7982500</v>
      </c>
      <c r="X742" s="636"/>
      <c r="Y742" s="626"/>
      <c r="Z742" s="627"/>
      <c r="AA742" s="626">
        <f t="shared" si="468"/>
        <v>7982500</v>
      </c>
      <c r="AB742" s="636"/>
      <c r="AD742" s="626"/>
      <c r="AE742" s="627">
        <f t="shared" si="469"/>
        <v>0</v>
      </c>
      <c r="AF742" s="636"/>
      <c r="AG742" s="857"/>
      <c r="AH742" s="627"/>
      <c r="AI742" s="626">
        <f t="shared" si="470"/>
        <v>0</v>
      </c>
      <c r="AJ742" s="423">
        <f t="shared" si="461"/>
        <v>733</v>
      </c>
    </row>
    <row r="743" spans="1:36">
      <c r="A743" s="423">
        <f t="shared" si="459"/>
        <v>734</v>
      </c>
      <c r="B743" s="145"/>
      <c r="C743" s="145"/>
      <c r="D743" s="637" t="s">
        <v>631</v>
      </c>
      <c r="E743" s="627"/>
      <c r="F743" s="132">
        <v>750000</v>
      </c>
      <c r="G743" s="129"/>
      <c r="H743" s="626"/>
      <c r="I743" s="627">
        <f t="shared" si="463"/>
        <v>750000</v>
      </c>
      <c r="J743" s="627"/>
      <c r="K743" s="627"/>
      <c r="L743" s="237">
        <f t="shared" si="464"/>
        <v>750000</v>
      </c>
      <c r="M743" s="133">
        <v>750000</v>
      </c>
      <c r="O743" s="626"/>
      <c r="P743" s="627">
        <f t="shared" si="465"/>
        <v>750000</v>
      </c>
      <c r="Q743" s="627"/>
      <c r="R743" s="627"/>
      <c r="S743" s="237">
        <f t="shared" si="466"/>
        <v>750000</v>
      </c>
      <c r="T743" s="133">
        <v>750000</v>
      </c>
      <c r="V743" s="626"/>
      <c r="W743" s="627">
        <f t="shared" si="467"/>
        <v>750000</v>
      </c>
      <c r="X743" s="636"/>
      <c r="Y743" s="626"/>
      <c r="Z743" s="627"/>
      <c r="AA743" s="626">
        <f t="shared" si="468"/>
        <v>750000</v>
      </c>
      <c r="AB743" s="133"/>
      <c r="AD743" s="626"/>
      <c r="AE743" s="627">
        <f t="shared" si="469"/>
        <v>0</v>
      </c>
      <c r="AF743" s="636"/>
      <c r="AG743" s="857"/>
      <c r="AH743" s="627"/>
      <c r="AI743" s="626">
        <f t="shared" si="470"/>
        <v>0</v>
      </c>
      <c r="AJ743" s="423">
        <f t="shared" si="461"/>
        <v>734</v>
      </c>
    </row>
    <row r="744" spans="1:36">
      <c r="A744" s="423">
        <f t="shared" si="459"/>
        <v>735</v>
      </c>
      <c r="B744" s="145"/>
      <c r="C744" s="145"/>
      <c r="D744" s="637" t="s">
        <v>632</v>
      </c>
      <c r="E744" s="627"/>
      <c r="F744" s="132">
        <v>625897</v>
      </c>
      <c r="G744" s="129"/>
      <c r="H744" s="626"/>
      <c r="I744" s="627">
        <f t="shared" si="463"/>
        <v>625897</v>
      </c>
      <c r="J744" s="627"/>
      <c r="K744" s="627"/>
      <c r="L744" s="237">
        <f t="shared" si="464"/>
        <v>625897</v>
      </c>
      <c r="M744" s="133">
        <v>625897</v>
      </c>
      <c r="O744" s="626"/>
      <c r="P744" s="627">
        <f t="shared" si="465"/>
        <v>625897</v>
      </c>
      <c r="Q744" s="627"/>
      <c r="R744" s="627"/>
      <c r="S744" s="237">
        <f t="shared" si="466"/>
        <v>625897</v>
      </c>
      <c r="T744" s="133">
        <v>625897</v>
      </c>
      <c r="V744" s="626"/>
      <c r="W744" s="627">
        <f t="shared" si="467"/>
        <v>625897</v>
      </c>
      <c r="X744" s="636"/>
      <c r="Y744" s="626"/>
      <c r="Z744" s="627"/>
      <c r="AA744" s="626">
        <f t="shared" si="468"/>
        <v>625897</v>
      </c>
      <c r="AB744" s="133"/>
      <c r="AD744" s="626"/>
      <c r="AE744" s="627">
        <f t="shared" si="469"/>
        <v>0</v>
      </c>
      <c r="AF744" s="636"/>
      <c r="AG744" s="857"/>
      <c r="AH744" s="627"/>
      <c r="AI744" s="626">
        <f t="shared" si="470"/>
        <v>0</v>
      </c>
      <c r="AJ744" s="423">
        <f t="shared" si="461"/>
        <v>735</v>
      </c>
    </row>
    <row r="745" spans="1:36">
      <c r="A745" s="423">
        <f t="shared" si="459"/>
        <v>736</v>
      </c>
      <c r="B745" s="145"/>
      <c r="C745" s="145"/>
      <c r="D745" s="637" t="s">
        <v>633</v>
      </c>
      <c r="E745" s="627"/>
      <c r="F745" s="132">
        <v>400000</v>
      </c>
      <c r="G745" s="129"/>
      <c r="H745" s="626"/>
      <c r="I745" s="627">
        <f t="shared" si="463"/>
        <v>400000</v>
      </c>
      <c r="J745" s="627"/>
      <c r="K745" s="627"/>
      <c r="L745" s="237">
        <f t="shared" si="464"/>
        <v>400000</v>
      </c>
      <c r="M745" s="133">
        <v>400000</v>
      </c>
      <c r="O745" s="626"/>
      <c r="P745" s="627">
        <f t="shared" si="465"/>
        <v>400000</v>
      </c>
      <c r="Q745" s="627"/>
      <c r="R745" s="627"/>
      <c r="S745" s="237">
        <f t="shared" si="466"/>
        <v>400000</v>
      </c>
      <c r="T745" s="133">
        <v>400000</v>
      </c>
      <c r="V745" s="626"/>
      <c r="W745" s="627">
        <f t="shared" si="467"/>
        <v>400000</v>
      </c>
      <c r="X745" s="636"/>
      <c r="Y745" s="626"/>
      <c r="Z745" s="627"/>
      <c r="AA745" s="626">
        <f t="shared" si="468"/>
        <v>400000</v>
      </c>
      <c r="AB745" s="133"/>
      <c r="AD745" s="626"/>
      <c r="AE745" s="627">
        <f t="shared" si="469"/>
        <v>0</v>
      </c>
      <c r="AF745" s="636"/>
      <c r="AG745" s="857"/>
      <c r="AH745" s="627"/>
      <c r="AI745" s="626">
        <f t="shared" si="470"/>
        <v>0</v>
      </c>
      <c r="AJ745" s="423">
        <f t="shared" si="461"/>
        <v>736</v>
      </c>
    </row>
    <row r="746" spans="1:36">
      <c r="A746" s="423">
        <f t="shared" si="459"/>
        <v>737</v>
      </c>
      <c r="B746" s="145"/>
      <c r="C746" s="145"/>
      <c r="D746" s="637" t="s">
        <v>634</v>
      </c>
      <c r="E746" s="627"/>
      <c r="F746" s="132">
        <v>1100000</v>
      </c>
      <c r="G746" s="129"/>
      <c r="H746" s="626"/>
      <c r="I746" s="627">
        <f t="shared" si="463"/>
        <v>1100000</v>
      </c>
      <c r="J746" s="627"/>
      <c r="K746" s="627"/>
      <c r="L746" s="237">
        <f t="shared" si="464"/>
        <v>1100000</v>
      </c>
      <c r="M746" s="133">
        <v>600000</v>
      </c>
      <c r="O746" s="626"/>
      <c r="P746" s="627">
        <f t="shared" si="465"/>
        <v>600000</v>
      </c>
      <c r="Q746" s="627"/>
      <c r="R746" s="627"/>
      <c r="S746" s="237">
        <f t="shared" si="466"/>
        <v>600000</v>
      </c>
      <c r="T746" s="133">
        <v>600000</v>
      </c>
      <c r="V746" s="626"/>
      <c r="W746" s="627">
        <f t="shared" si="467"/>
        <v>600000</v>
      </c>
      <c r="X746" s="636"/>
      <c r="Y746" s="626"/>
      <c r="Z746" s="627"/>
      <c r="AA746" s="626">
        <f t="shared" si="468"/>
        <v>600000</v>
      </c>
      <c r="AB746" s="133"/>
      <c r="AD746" s="626"/>
      <c r="AE746" s="627">
        <f t="shared" si="469"/>
        <v>0</v>
      </c>
      <c r="AF746" s="636"/>
      <c r="AG746" s="857"/>
      <c r="AH746" s="627"/>
      <c r="AI746" s="626">
        <f t="shared" si="470"/>
        <v>0</v>
      </c>
      <c r="AJ746" s="423">
        <f t="shared" si="461"/>
        <v>737</v>
      </c>
    </row>
    <row r="747" spans="1:36">
      <c r="A747" s="423">
        <f t="shared" si="459"/>
        <v>738</v>
      </c>
      <c r="B747" s="145"/>
      <c r="C747" s="145"/>
      <c r="D747" s="637" t="s">
        <v>635</v>
      </c>
      <c r="E747" s="627"/>
      <c r="F747" s="132">
        <v>325000</v>
      </c>
      <c r="G747" s="129"/>
      <c r="H747" s="626"/>
      <c r="I747" s="627">
        <f t="shared" si="463"/>
        <v>325000</v>
      </c>
      <c r="J747" s="627"/>
      <c r="K747" s="627"/>
      <c r="L747" s="237">
        <f t="shared" si="464"/>
        <v>325000</v>
      </c>
      <c r="M747" s="133">
        <v>325000</v>
      </c>
      <c r="O747" s="626"/>
      <c r="P747" s="627">
        <f t="shared" si="465"/>
        <v>325000</v>
      </c>
      <c r="Q747" s="627"/>
      <c r="R747" s="627"/>
      <c r="S747" s="237">
        <f t="shared" si="466"/>
        <v>325000</v>
      </c>
      <c r="T747" s="133">
        <v>325000</v>
      </c>
      <c r="V747" s="626"/>
      <c r="W747" s="627">
        <f t="shared" si="467"/>
        <v>325000</v>
      </c>
      <c r="X747" s="636"/>
      <c r="Y747" s="626"/>
      <c r="Z747" s="627"/>
      <c r="AA747" s="626">
        <f t="shared" si="468"/>
        <v>325000</v>
      </c>
      <c r="AB747" s="133"/>
      <c r="AD747" s="626"/>
      <c r="AE747" s="627">
        <f t="shared" si="469"/>
        <v>0</v>
      </c>
      <c r="AF747" s="636"/>
      <c r="AG747" s="857"/>
      <c r="AH747" s="627"/>
      <c r="AI747" s="626">
        <f t="shared" si="470"/>
        <v>0</v>
      </c>
      <c r="AJ747" s="423">
        <f t="shared" si="461"/>
        <v>738</v>
      </c>
    </row>
    <row r="748" spans="1:36">
      <c r="A748" s="423">
        <f t="shared" si="459"/>
        <v>739</v>
      </c>
      <c r="B748" s="145"/>
      <c r="C748" s="145"/>
      <c r="D748" s="637" t="s">
        <v>636</v>
      </c>
      <c r="E748" s="627"/>
      <c r="F748" s="132"/>
      <c r="G748" s="129">
        <v>37888352</v>
      </c>
      <c r="H748" s="626"/>
      <c r="I748" s="627">
        <f t="shared" si="463"/>
        <v>37888352</v>
      </c>
      <c r="J748" s="627"/>
      <c r="K748" s="627"/>
      <c r="L748" s="237">
        <f t="shared" si="464"/>
        <v>37888352</v>
      </c>
      <c r="M748" s="112"/>
      <c r="N748" s="39">
        <v>46788352</v>
      </c>
      <c r="O748" s="626"/>
      <c r="P748" s="627">
        <f t="shared" si="465"/>
        <v>46788352</v>
      </c>
      <c r="Q748" s="627"/>
      <c r="R748" s="627"/>
      <c r="S748" s="237">
        <f t="shared" si="466"/>
        <v>46788352</v>
      </c>
      <c r="T748" s="112"/>
      <c r="U748" s="39">
        <v>46788352</v>
      </c>
      <c r="V748" s="626"/>
      <c r="W748" s="627">
        <f t="shared" si="467"/>
        <v>46788352</v>
      </c>
      <c r="X748" s="636"/>
      <c r="Y748" s="626"/>
      <c r="Z748" s="627"/>
      <c r="AA748" s="626">
        <f t="shared" si="468"/>
        <v>46788352</v>
      </c>
      <c r="AB748" s="112"/>
      <c r="AC748" s="39"/>
      <c r="AD748" s="626"/>
      <c r="AE748" s="627">
        <f t="shared" si="469"/>
        <v>0</v>
      </c>
      <c r="AF748" s="636"/>
      <c r="AG748" s="857"/>
      <c r="AH748" s="627"/>
      <c r="AI748" s="626">
        <f t="shared" si="470"/>
        <v>0</v>
      </c>
      <c r="AJ748" s="423">
        <f t="shared" si="461"/>
        <v>739</v>
      </c>
    </row>
    <row r="749" spans="1:36">
      <c r="A749" s="423">
        <f t="shared" si="459"/>
        <v>740</v>
      </c>
      <c r="B749" s="145"/>
      <c r="C749" s="145"/>
      <c r="D749" s="637" t="s">
        <v>637</v>
      </c>
      <c r="E749" s="627"/>
      <c r="F749" s="132"/>
      <c r="G749" s="129"/>
      <c r="H749" s="626"/>
      <c r="I749" s="627"/>
      <c r="J749" s="627"/>
      <c r="K749" s="627"/>
      <c r="M749" s="112">
        <v>8768173</v>
      </c>
      <c r="N749" s="39"/>
      <c r="O749" s="626"/>
      <c r="P749" s="627">
        <f t="shared" si="465"/>
        <v>8768173</v>
      </c>
      <c r="Q749" s="627"/>
      <c r="R749" s="627"/>
      <c r="S749" s="237">
        <f t="shared" si="466"/>
        <v>8768173</v>
      </c>
      <c r="T749" s="112">
        <v>8768173</v>
      </c>
      <c r="U749" s="39"/>
      <c r="V749" s="626"/>
      <c r="W749" s="627">
        <f t="shared" si="467"/>
        <v>8768173</v>
      </c>
      <c r="X749" s="636"/>
      <c r="Y749" s="626"/>
      <c r="Z749" s="627"/>
      <c r="AA749" s="626">
        <f t="shared" si="468"/>
        <v>8768173</v>
      </c>
      <c r="AB749" s="112"/>
      <c r="AC749" s="39"/>
      <c r="AD749" s="626"/>
      <c r="AE749" s="627">
        <f t="shared" si="469"/>
        <v>0</v>
      </c>
      <c r="AF749" s="636"/>
      <c r="AG749" s="857"/>
      <c r="AH749" s="627"/>
      <c r="AI749" s="626">
        <f t="shared" si="470"/>
        <v>0</v>
      </c>
      <c r="AJ749" s="423">
        <f t="shared" si="461"/>
        <v>740</v>
      </c>
    </row>
    <row r="750" spans="1:36">
      <c r="A750" s="423">
        <f t="shared" si="459"/>
        <v>741</v>
      </c>
      <c r="B750" s="145"/>
      <c r="C750" s="145"/>
      <c r="D750" s="637" t="s">
        <v>638</v>
      </c>
      <c r="E750" s="627"/>
      <c r="F750" s="132"/>
      <c r="G750" s="129"/>
      <c r="H750" s="626"/>
      <c r="I750" s="627"/>
      <c r="J750" s="627"/>
      <c r="K750" s="627"/>
      <c r="M750" s="112">
        <v>2587946</v>
      </c>
      <c r="N750" s="39"/>
      <c r="O750" s="626"/>
      <c r="P750" s="627">
        <f t="shared" si="465"/>
        <v>2587946</v>
      </c>
      <c r="Q750" s="627"/>
      <c r="R750" s="627"/>
      <c r="S750" s="237">
        <f t="shared" si="466"/>
        <v>2587946</v>
      </c>
      <c r="T750" s="112">
        <v>2587946</v>
      </c>
      <c r="U750" s="39"/>
      <c r="V750" s="626"/>
      <c r="W750" s="627">
        <f t="shared" si="467"/>
        <v>2587946</v>
      </c>
      <c r="X750" s="636"/>
      <c r="Y750" s="626"/>
      <c r="Z750" s="627"/>
      <c r="AA750" s="626">
        <f t="shared" si="468"/>
        <v>2587946</v>
      </c>
      <c r="AB750" s="112"/>
      <c r="AC750" s="39"/>
      <c r="AD750" s="626"/>
      <c r="AE750" s="627">
        <f t="shared" si="469"/>
        <v>0</v>
      </c>
      <c r="AF750" s="636"/>
      <c r="AG750" s="857"/>
      <c r="AH750" s="627"/>
      <c r="AI750" s="626">
        <f t="shared" si="470"/>
        <v>0</v>
      </c>
      <c r="AJ750" s="423">
        <f t="shared" si="461"/>
        <v>741</v>
      </c>
    </row>
    <row r="751" spans="1:36">
      <c r="A751" s="423">
        <f t="shared" si="459"/>
        <v>742</v>
      </c>
      <c r="B751" s="145"/>
      <c r="C751" s="145"/>
      <c r="D751" s="637" t="s">
        <v>639</v>
      </c>
      <c r="E751" s="627"/>
      <c r="F751" s="132"/>
      <c r="G751" s="129"/>
      <c r="H751" s="626"/>
      <c r="I751" s="627"/>
      <c r="J751" s="627"/>
      <c r="K751" s="627"/>
      <c r="M751" s="112">
        <v>250000</v>
      </c>
      <c r="N751" s="39"/>
      <c r="O751" s="626"/>
      <c r="P751" s="627">
        <f t="shared" si="465"/>
        <v>250000</v>
      </c>
      <c r="Q751" s="627"/>
      <c r="R751" s="627"/>
      <c r="S751" s="237">
        <f t="shared" si="466"/>
        <v>250000</v>
      </c>
      <c r="T751" s="112">
        <v>250000</v>
      </c>
      <c r="U751" s="39"/>
      <c r="V751" s="626"/>
      <c r="W751" s="627">
        <f t="shared" si="467"/>
        <v>250000</v>
      </c>
      <c r="X751" s="636"/>
      <c r="Y751" s="626"/>
      <c r="Z751" s="627"/>
      <c r="AA751" s="626">
        <f t="shared" si="468"/>
        <v>250000</v>
      </c>
      <c r="AB751" s="112"/>
      <c r="AC751" s="39"/>
      <c r="AD751" s="626"/>
      <c r="AE751" s="627">
        <f t="shared" si="469"/>
        <v>0</v>
      </c>
      <c r="AF751" s="636"/>
      <c r="AG751" s="857"/>
      <c r="AH751" s="627"/>
      <c r="AI751" s="626">
        <f t="shared" si="470"/>
        <v>0</v>
      </c>
      <c r="AJ751" s="423">
        <f t="shared" si="461"/>
        <v>742</v>
      </c>
    </row>
    <row r="752" spans="1:36">
      <c r="A752" s="423">
        <f t="shared" si="459"/>
        <v>743</v>
      </c>
      <c r="B752" s="145"/>
      <c r="C752" s="145"/>
      <c r="D752" s="637" t="s">
        <v>640</v>
      </c>
      <c r="E752" s="627"/>
      <c r="F752" s="132"/>
      <c r="G752" s="129"/>
      <c r="H752" s="626"/>
      <c r="I752" s="627"/>
      <c r="J752" s="627"/>
      <c r="K752" s="627"/>
      <c r="M752" s="112">
        <v>5000000</v>
      </c>
      <c r="N752" s="39"/>
      <c r="O752" s="626"/>
      <c r="P752" s="627">
        <f t="shared" si="465"/>
        <v>5000000</v>
      </c>
      <c r="Q752" s="627"/>
      <c r="R752" s="627"/>
      <c r="S752" s="237">
        <f t="shared" si="466"/>
        <v>5000000</v>
      </c>
      <c r="T752" s="112">
        <v>5000000</v>
      </c>
      <c r="U752" s="39"/>
      <c r="V752" s="626"/>
      <c r="W752" s="627">
        <f t="shared" si="467"/>
        <v>5000000</v>
      </c>
      <c r="X752" s="636"/>
      <c r="Y752" s="626"/>
      <c r="Z752" s="627"/>
      <c r="AA752" s="626">
        <f t="shared" si="468"/>
        <v>5000000</v>
      </c>
      <c r="AB752" s="112"/>
      <c r="AC752" s="39"/>
      <c r="AD752" s="626"/>
      <c r="AE752" s="627">
        <f t="shared" si="469"/>
        <v>0</v>
      </c>
      <c r="AF752" s="636"/>
      <c r="AG752" s="857"/>
      <c r="AH752" s="627"/>
      <c r="AI752" s="626">
        <f t="shared" si="470"/>
        <v>0</v>
      </c>
      <c r="AJ752" s="423">
        <f t="shared" si="461"/>
        <v>743</v>
      </c>
    </row>
    <row r="753" spans="1:36">
      <c r="A753" s="423">
        <f t="shared" si="459"/>
        <v>744</v>
      </c>
      <c r="B753" s="145"/>
      <c r="C753" s="145"/>
      <c r="D753" s="637" t="s">
        <v>641</v>
      </c>
      <c r="E753" s="627"/>
      <c r="F753" s="132"/>
      <c r="G753" s="129"/>
      <c r="H753" s="626"/>
      <c r="I753" s="627"/>
      <c r="J753" s="627"/>
      <c r="K753" s="627"/>
      <c r="M753" s="112"/>
      <c r="N753" s="39">
        <v>100000</v>
      </c>
      <c r="O753" s="626"/>
      <c r="P753" s="627">
        <f t="shared" si="465"/>
        <v>100000</v>
      </c>
      <c r="Q753" s="627"/>
      <c r="R753" s="627"/>
      <c r="S753" s="237">
        <f t="shared" si="466"/>
        <v>100000</v>
      </c>
      <c r="T753" s="112"/>
      <c r="U753" s="39">
        <v>100000</v>
      </c>
      <c r="V753" s="626"/>
      <c r="W753" s="627">
        <f t="shared" si="467"/>
        <v>100000</v>
      </c>
      <c r="X753" s="636"/>
      <c r="Y753" s="626"/>
      <c r="Z753" s="627"/>
      <c r="AA753" s="626">
        <f t="shared" si="468"/>
        <v>100000</v>
      </c>
      <c r="AB753" s="112"/>
      <c r="AC753" s="39"/>
      <c r="AD753" s="626"/>
      <c r="AE753" s="627">
        <f t="shared" si="469"/>
        <v>0</v>
      </c>
      <c r="AF753" s="636"/>
      <c r="AG753" s="857"/>
      <c r="AH753" s="627"/>
      <c r="AI753" s="626">
        <f t="shared" si="470"/>
        <v>0</v>
      </c>
      <c r="AJ753" s="423">
        <f t="shared" si="461"/>
        <v>744</v>
      </c>
    </row>
    <row r="754" spans="1:36">
      <c r="A754" s="423">
        <f t="shared" si="459"/>
        <v>745</v>
      </c>
      <c r="B754" s="145"/>
      <c r="C754" s="145"/>
      <c r="D754" s="637" t="s">
        <v>979</v>
      </c>
      <c r="E754" s="627"/>
      <c r="F754" s="132"/>
      <c r="G754" s="129"/>
      <c r="H754" s="626"/>
      <c r="I754" s="627"/>
      <c r="J754" s="627"/>
      <c r="K754" s="627"/>
      <c r="M754" s="112"/>
      <c r="N754" s="39">
        <v>100000</v>
      </c>
      <c r="O754" s="626"/>
      <c r="P754" s="627">
        <f t="shared" ref="P754" si="471">SUM($E754,M754:O754)</f>
        <v>100000</v>
      </c>
      <c r="Q754" s="627"/>
      <c r="R754" s="627"/>
      <c r="S754" s="237">
        <f t="shared" ref="S754" si="472">SUM(P754:R754)</f>
        <v>100000</v>
      </c>
      <c r="T754" s="112"/>
      <c r="U754" s="39">
        <v>100000</v>
      </c>
      <c r="V754" s="626"/>
      <c r="W754" s="627">
        <f t="shared" ref="W754" si="473">SUM($E754,T754:V754)</f>
        <v>100000</v>
      </c>
      <c r="X754" s="636"/>
      <c r="Y754" s="626"/>
      <c r="Z754" s="627"/>
      <c r="AA754" s="626">
        <f t="shared" ref="AA754" si="474">SUM(W754:Z754)</f>
        <v>100000</v>
      </c>
      <c r="AB754" s="112"/>
      <c r="AC754" s="39">
        <v>17888242</v>
      </c>
      <c r="AD754" s="626"/>
      <c r="AE754" s="627">
        <f t="shared" ref="AE754" si="475">SUM($E754,AB754:AD754)</f>
        <v>17888242</v>
      </c>
      <c r="AF754" s="636"/>
      <c r="AG754" s="857"/>
      <c r="AH754" s="627"/>
      <c r="AI754" s="626">
        <f t="shared" si="470"/>
        <v>17888242</v>
      </c>
      <c r="AJ754" s="423">
        <f t="shared" si="461"/>
        <v>745</v>
      </c>
    </row>
    <row r="755" spans="1:36">
      <c r="A755" s="423">
        <f t="shared" si="459"/>
        <v>746</v>
      </c>
      <c r="B755" s="145"/>
      <c r="C755" s="145"/>
      <c r="D755" s="685"/>
      <c r="E755" s="627"/>
      <c r="F755" s="112"/>
      <c r="G755" s="39"/>
      <c r="H755" s="626"/>
      <c r="I755" s="627">
        <f>SUM($E755,F755:H755)</f>
        <v>0</v>
      </c>
      <c r="J755" s="627"/>
      <c r="K755" s="627"/>
      <c r="L755" s="237">
        <f>SUM(I755:K755)</f>
        <v>0</v>
      </c>
      <c r="M755" s="112"/>
      <c r="N755" s="39"/>
      <c r="O755" s="626"/>
      <c r="P755" s="627">
        <f t="shared" si="465"/>
        <v>0</v>
      </c>
      <c r="Q755" s="627"/>
      <c r="R755" s="627"/>
      <c r="S755" s="237">
        <f t="shared" si="466"/>
        <v>0</v>
      </c>
      <c r="T755" s="112"/>
      <c r="U755" s="39"/>
      <c r="V755" s="626"/>
      <c r="W755" s="627">
        <f t="shared" si="467"/>
        <v>0</v>
      </c>
      <c r="X755" s="636"/>
      <c r="Y755" s="626"/>
      <c r="Z755" s="627"/>
      <c r="AA755" s="626">
        <f t="shared" si="468"/>
        <v>0</v>
      </c>
      <c r="AB755" s="112"/>
      <c r="AC755" s="39"/>
      <c r="AD755" s="626"/>
      <c r="AE755" s="627">
        <f t="shared" si="469"/>
        <v>0</v>
      </c>
      <c r="AF755" s="636"/>
      <c r="AG755" s="857"/>
      <c r="AH755" s="627"/>
      <c r="AI755" s="626">
        <f t="shared" si="470"/>
        <v>0</v>
      </c>
      <c r="AJ755" s="423">
        <f t="shared" si="461"/>
        <v>746</v>
      </c>
    </row>
    <row r="756" spans="1:36">
      <c r="A756" s="423">
        <f t="shared" si="459"/>
        <v>747</v>
      </c>
      <c r="B756" s="145"/>
      <c r="C756" s="145"/>
      <c r="D756" s="684" t="s">
        <v>75</v>
      </c>
      <c r="E756" s="627"/>
      <c r="F756" s="112"/>
      <c r="G756" s="39"/>
      <c r="H756" s="626"/>
      <c r="I756" s="627">
        <f>SUM($E756,F756:H756)</f>
        <v>0</v>
      </c>
      <c r="J756" s="627"/>
      <c r="K756" s="627"/>
      <c r="L756" s="237">
        <f>SUM(I756:K756)</f>
        <v>0</v>
      </c>
      <c r="M756" s="112"/>
      <c r="N756" s="39"/>
      <c r="O756" s="626"/>
      <c r="P756" s="627">
        <f t="shared" si="465"/>
        <v>0</v>
      </c>
      <c r="Q756" s="627"/>
      <c r="R756" s="627"/>
      <c r="S756" s="237">
        <f t="shared" si="466"/>
        <v>0</v>
      </c>
      <c r="T756" s="112"/>
      <c r="U756" s="39"/>
      <c r="V756" s="626"/>
      <c r="W756" s="627">
        <f t="shared" si="467"/>
        <v>0</v>
      </c>
      <c r="X756" s="636"/>
      <c r="Y756" s="626"/>
      <c r="Z756" s="627"/>
      <c r="AA756" s="626">
        <f t="shared" si="468"/>
        <v>0</v>
      </c>
      <c r="AB756" s="112"/>
      <c r="AC756" s="39"/>
      <c r="AD756" s="626"/>
      <c r="AE756" s="627">
        <f t="shared" si="469"/>
        <v>0</v>
      </c>
      <c r="AF756" s="636"/>
      <c r="AG756" s="857"/>
      <c r="AH756" s="627"/>
      <c r="AI756" s="626">
        <f t="shared" si="470"/>
        <v>0</v>
      </c>
      <c r="AJ756" s="423">
        <f t="shared" si="461"/>
        <v>747</v>
      </c>
    </row>
    <row r="757" spans="1:36">
      <c r="A757" s="423">
        <f t="shared" si="459"/>
        <v>748</v>
      </c>
      <c r="B757" s="145"/>
      <c r="C757" s="145"/>
      <c r="D757" s="637"/>
      <c r="E757" s="627"/>
      <c r="F757" s="406"/>
      <c r="H757" s="626"/>
      <c r="I757" s="627"/>
      <c r="J757" s="627"/>
      <c r="K757" s="627"/>
      <c r="M757" s="406"/>
      <c r="O757" s="626"/>
      <c r="P757" s="627"/>
      <c r="Q757" s="627"/>
      <c r="R757" s="627"/>
      <c r="T757" s="112"/>
      <c r="U757" s="39"/>
      <c r="V757" s="626"/>
      <c r="W757" s="627">
        <f t="shared" si="467"/>
        <v>0</v>
      </c>
      <c r="X757" s="636"/>
      <c r="Y757" s="626"/>
      <c r="Z757" s="627"/>
      <c r="AA757" s="626">
        <f t="shared" si="468"/>
        <v>0</v>
      </c>
      <c r="AB757" s="112"/>
      <c r="AC757" s="39"/>
      <c r="AD757" s="626"/>
      <c r="AE757" s="627">
        <f t="shared" si="469"/>
        <v>0</v>
      </c>
      <c r="AF757" s="636"/>
      <c r="AG757" s="857"/>
      <c r="AH757" s="627"/>
      <c r="AI757" s="626">
        <f t="shared" si="470"/>
        <v>0</v>
      </c>
      <c r="AJ757" s="423">
        <f t="shared" si="461"/>
        <v>748</v>
      </c>
    </row>
    <row r="758" spans="1:36">
      <c r="A758" s="423">
        <f t="shared" si="459"/>
        <v>749</v>
      </c>
      <c r="B758" s="145"/>
      <c r="C758" s="145"/>
      <c r="D758" s="632"/>
      <c r="E758" s="627"/>
      <c r="F758" s="406"/>
      <c r="H758" s="626"/>
      <c r="I758" s="627">
        <f>SUM($E758,F758:H758)</f>
        <v>0</v>
      </c>
      <c r="J758" s="627"/>
      <c r="K758" s="627"/>
      <c r="L758" s="237">
        <f>SUM(I758:K758)</f>
        <v>0</v>
      </c>
      <c r="M758" s="406"/>
      <c r="O758" s="626"/>
      <c r="P758" s="627">
        <f>SUM($E758,M758:O758)</f>
        <v>0</v>
      </c>
      <c r="Q758" s="627"/>
      <c r="R758" s="627"/>
      <c r="S758" s="237">
        <f>SUM(P758:R758)</f>
        <v>0</v>
      </c>
      <c r="T758" s="133"/>
      <c r="V758" s="626"/>
      <c r="W758" s="627">
        <f t="shared" si="467"/>
        <v>0</v>
      </c>
      <c r="X758" s="636"/>
      <c r="Y758" s="626"/>
      <c r="Z758" s="627"/>
      <c r="AA758" s="626">
        <f t="shared" si="468"/>
        <v>0</v>
      </c>
      <c r="AB758" s="133"/>
      <c r="AD758" s="626"/>
      <c r="AE758" s="627">
        <f t="shared" si="469"/>
        <v>0</v>
      </c>
      <c r="AF758" s="636"/>
      <c r="AG758" s="857"/>
      <c r="AH758" s="627"/>
      <c r="AI758" s="626">
        <f t="shared" si="470"/>
        <v>0</v>
      </c>
      <c r="AJ758" s="423">
        <f t="shared" si="461"/>
        <v>749</v>
      </c>
    </row>
    <row r="759" spans="1:36">
      <c r="A759" s="423">
        <f t="shared" si="459"/>
        <v>750</v>
      </c>
      <c r="B759" s="145"/>
      <c r="C759" s="145"/>
      <c r="D759" s="684" t="s">
        <v>63</v>
      </c>
      <c r="E759" s="627"/>
      <c r="F759" s="112"/>
      <c r="G759" s="39"/>
      <c r="H759" s="626"/>
      <c r="I759" s="627">
        <f>SUM($E759,F759:H759)</f>
        <v>0</v>
      </c>
      <c r="J759" s="627"/>
      <c r="K759" s="627"/>
      <c r="L759" s="237">
        <f>SUM(I759:K759)</f>
        <v>0</v>
      </c>
      <c r="M759" s="112"/>
      <c r="N759" s="39"/>
      <c r="O759" s="626"/>
      <c r="P759" s="627">
        <f>SUM($E759,M759:O759)</f>
        <v>0</v>
      </c>
      <c r="Q759" s="627"/>
      <c r="R759" s="627"/>
      <c r="S759" s="237">
        <f>SUM(P759:R759)</f>
        <v>0</v>
      </c>
      <c r="T759" s="112"/>
      <c r="U759" s="39"/>
      <c r="V759" s="626"/>
      <c r="W759" s="627">
        <f t="shared" si="467"/>
        <v>0</v>
      </c>
      <c r="X759" s="636"/>
      <c r="Y759" s="626"/>
      <c r="Z759" s="627"/>
      <c r="AA759" s="626">
        <f t="shared" si="468"/>
        <v>0</v>
      </c>
      <c r="AB759" s="112"/>
      <c r="AC759" s="39"/>
      <c r="AD759" s="626"/>
      <c r="AE759" s="627">
        <f t="shared" si="469"/>
        <v>0</v>
      </c>
      <c r="AF759" s="636"/>
      <c r="AG759" s="857"/>
      <c r="AH759" s="627"/>
      <c r="AI759" s="626">
        <f t="shared" si="470"/>
        <v>0</v>
      </c>
      <c r="AJ759" s="423">
        <f t="shared" si="461"/>
        <v>750</v>
      </c>
    </row>
    <row r="760" spans="1:36">
      <c r="A760" s="423">
        <f t="shared" si="459"/>
        <v>751</v>
      </c>
      <c r="B760" s="145"/>
      <c r="C760" s="145"/>
      <c r="D760" s="637" t="s">
        <v>642</v>
      </c>
      <c r="E760" s="627"/>
      <c r="F760" s="112"/>
      <c r="G760" s="39"/>
      <c r="H760" s="626"/>
      <c r="I760" s="627">
        <f>SUM($E760,F760:H760)</f>
        <v>0</v>
      </c>
      <c r="J760" s="627"/>
      <c r="K760" s="627">
        <v>35500000</v>
      </c>
      <c r="L760" s="237">
        <f>SUM(I760:K760)</f>
        <v>35500000</v>
      </c>
      <c r="M760" s="112"/>
      <c r="N760" s="39"/>
      <c r="O760" s="626"/>
      <c r="P760" s="627">
        <f>SUM($E760,M760:O760)</f>
        <v>0</v>
      </c>
      <c r="Q760" s="627"/>
      <c r="R760" s="627">
        <v>35500000</v>
      </c>
      <c r="S760" s="237">
        <f>SUM(P760:R760)</f>
        <v>35500000</v>
      </c>
      <c r="T760" s="112"/>
      <c r="U760" s="39"/>
      <c r="V760" s="626"/>
      <c r="W760" s="627">
        <f t="shared" si="467"/>
        <v>0</v>
      </c>
      <c r="X760" s="636"/>
      <c r="Y760" s="626"/>
      <c r="Z760" s="627">
        <v>35500000</v>
      </c>
      <c r="AA760" s="626">
        <f t="shared" si="468"/>
        <v>35500000</v>
      </c>
      <c r="AB760" s="112"/>
      <c r="AC760" s="39"/>
      <c r="AD760" s="626"/>
      <c r="AE760" s="627">
        <f t="shared" si="469"/>
        <v>0</v>
      </c>
      <c r="AF760" s="636"/>
      <c r="AG760" s="857"/>
      <c r="AH760" s="627"/>
      <c r="AI760" s="626">
        <f t="shared" si="470"/>
        <v>0</v>
      </c>
      <c r="AJ760" s="423">
        <f t="shared" si="461"/>
        <v>751</v>
      </c>
    </row>
    <row r="761" spans="1:36">
      <c r="A761" s="423">
        <f t="shared" si="459"/>
        <v>752</v>
      </c>
      <c r="B761" s="145"/>
      <c r="C761" s="145"/>
      <c r="D761" s="685"/>
      <c r="E761" s="627"/>
      <c r="F761" s="112"/>
      <c r="G761" s="39"/>
      <c r="H761" s="626"/>
      <c r="I761" s="627">
        <f>SUM($E761,F761:H761)</f>
        <v>0</v>
      </c>
      <c r="J761" s="627"/>
      <c r="K761" s="627"/>
      <c r="L761" s="237">
        <f>SUM(I761:K761)</f>
        <v>0</v>
      </c>
      <c r="M761" s="112"/>
      <c r="N761" s="39"/>
      <c r="O761" s="626"/>
      <c r="P761" s="627">
        <f>SUM($E761,M761:O761)</f>
        <v>0</v>
      </c>
      <c r="Q761" s="627"/>
      <c r="R761" s="627"/>
      <c r="S761" s="237">
        <f>SUM(P761:R761)</f>
        <v>0</v>
      </c>
      <c r="T761" s="112"/>
      <c r="U761" s="39"/>
      <c r="V761" s="626"/>
      <c r="W761" s="627">
        <f t="shared" si="467"/>
        <v>0</v>
      </c>
      <c r="X761" s="636"/>
      <c r="Y761" s="626"/>
      <c r="Z761" s="627"/>
      <c r="AA761" s="626">
        <f t="shared" si="468"/>
        <v>0</v>
      </c>
      <c r="AB761" s="112"/>
      <c r="AC761" s="39"/>
      <c r="AD761" s="626"/>
      <c r="AE761" s="627">
        <f t="shared" si="469"/>
        <v>0</v>
      </c>
      <c r="AF761" s="636"/>
      <c r="AG761" s="857"/>
      <c r="AH761" s="627"/>
      <c r="AI761" s="626">
        <f t="shared" si="470"/>
        <v>0</v>
      </c>
      <c r="AJ761" s="423">
        <f t="shared" si="461"/>
        <v>752</v>
      </c>
    </row>
    <row r="762" spans="1:36">
      <c r="A762" s="423">
        <f t="shared" si="459"/>
        <v>753</v>
      </c>
      <c r="B762" s="145"/>
      <c r="C762" s="145"/>
      <c r="D762" s="141" t="s">
        <v>40</v>
      </c>
      <c r="E762" s="679"/>
      <c r="F762" s="488">
        <f t="shared" ref="F762:X762" si="476">SUBTOTAL(9,F741:F761)</f>
        <v>6700897</v>
      </c>
      <c r="G762" s="55">
        <f t="shared" si="476"/>
        <v>37888352</v>
      </c>
      <c r="H762" s="285">
        <f t="shared" si="476"/>
        <v>0</v>
      </c>
      <c r="I762" s="676">
        <f t="shared" si="476"/>
        <v>44589249</v>
      </c>
      <c r="J762" s="676">
        <f t="shared" si="476"/>
        <v>0</v>
      </c>
      <c r="K762" s="676">
        <f t="shared" si="476"/>
        <v>35500000</v>
      </c>
      <c r="L762" s="678">
        <f t="shared" si="476"/>
        <v>80089249</v>
      </c>
      <c r="M762" s="488">
        <f t="shared" si="476"/>
        <v>27289516</v>
      </c>
      <c r="N762" s="55">
        <f t="shared" si="476"/>
        <v>46988352</v>
      </c>
      <c r="O762" s="285">
        <f t="shared" si="476"/>
        <v>0</v>
      </c>
      <c r="P762" s="676">
        <f t="shared" si="476"/>
        <v>74277868</v>
      </c>
      <c r="Q762" s="676">
        <f t="shared" si="476"/>
        <v>0</v>
      </c>
      <c r="R762" s="676">
        <f t="shared" si="476"/>
        <v>35500000</v>
      </c>
      <c r="S762" s="678">
        <f t="shared" si="476"/>
        <v>109777868</v>
      </c>
      <c r="T762" s="488">
        <f t="shared" si="476"/>
        <v>27289516</v>
      </c>
      <c r="U762" s="55">
        <f t="shared" si="476"/>
        <v>46988352</v>
      </c>
      <c r="V762" s="285">
        <f t="shared" si="476"/>
        <v>0</v>
      </c>
      <c r="W762" s="676">
        <f t="shared" si="476"/>
        <v>74277868</v>
      </c>
      <c r="X762" s="677">
        <f t="shared" si="476"/>
        <v>0</v>
      </c>
      <c r="Y762" s="675"/>
      <c r="Z762" s="676">
        <f t="shared" ref="Z762:AF762" si="477">SUBTOTAL(9,Z741:Z761)</f>
        <v>35500000</v>
      </c>
      <c r="AA762" s="675">
        <f t="shared" si="477"/>
        <v>109777868</v>
      </c>
      <c r="AB762" s="488">
        <f t="shared" si="477"/>
        <v>0</v>
      </c>
      <c r="AC762" s="55">
        <f t="shared" si="477"/>
        <v>17888242</v>
      </c>
      <c r="AD762" s="285">
        <f t="shared" si="477"/>
        <v>0</v>
      </c>
      <c r="AE762" s="676">
        <f t="shared" si="477"/>
        <v>17888242</v>
      </c>
      <c r="AF762" s="677">
        <f t="shared" si="477"/>
        <v>0</v>
      </c>
      <c r="AG762" s="678"/>
      <c r="AH762" s="676">
        <f>SUBTOTAL(9,AH741:AH761)</f>
        <v>0</v>
      </c>
      <c r="AI762" s="675">
        <f>SUBTOTAL(9,AI741:AI761)</f>
        <v>17888242</v>
      </c>
      <c r="AJ762" s="423">
        <f t="shared" si="461"/>
        <v>753</v>
      </c>
    </row>
    <row r="763" spans="1:36" ht="15.6" thickBot="1">
      <c r="A763" s="423">
        <f t="shared" si="459"/>
        <v>754</v>
      </c>
      <c r="B763" s="674"/>
      <c r="C763" s="674"/>
      <c r="D763" s="620" t="s">
        <v>186</v>
      </c>
      <c r="E763" s="623"/>
      <c r="F763" s="672">
        <f>SUBTOTAL(9,F739:F762,$E740:$E740)</f>
        <v>263582316</v>
      </c>
      <c r="G763" s="671"/>
      <c r="H763" s="668"/>
      <c r="I763" s="669">
        <f>SUBTOTAL(9,I739:I762)</f>
        <v>301470668</v>
      </c>
      <c r="J763" s="669">
        <f>SUBTOTAL(9,J739:J762)</f>
        <v>22270928</v>
      </c>
      <c r="K763" s="669">
        <f>SUBTOTAL(9,K739:K762)</f>
        <v>265856451</v>
      </c>
      <c r="L763" s="673">
        <f>SUBTOTAL(9,L739:L762)</f>
        <v>589598047</v>
      </c>
      <c r="M763" s="672">
        <f>SUBTOTAL(9,M739:M762,$E740:$E740)</f>
        <v>284170935</v>
      </c>
      <c r="N763" s="671"/>
      <c r="O763" s="668"/>
      <c r="P763" s="669">
        <f>SUBTOTAL(9,P739:P762)</f>
        <v>331159287</v>
      </c>
      <c r="Q763" s="669">
        <f>SUBTOTAL(9,Q739:Q762)</f>
        <v>22270928</v>
      </c>
      <c r="R763" s="669">
        <f>SUBTOTAL(9,R739:R762)</f>
        <v>265856451</v>
      </c>
      <c r="S763" s="673">
        <f>SUBTOTAL(9,S739:S762)</f>
        <v>619286666</v>
      </c>
      <c r="T763" s="672">
        <f>SUBTOTAL(9,T739:T762,$E740:$E740)</f>
        <v>284170935</v>
      </c>
      <c r="U763" s="671"/>
      <c r="V763" s="668"/>
      <c r="W763" s="669">
        <f>SUBTOTAL(9,W739:W762)</f>
        <v>331159287</v>
      </c>
      <c r="X763" s="670">
        <f>SUBTOTAL(9,X739:X762)</f>
        <v>22270928</v>
      </c>
      <c r="Y763" s="668"/>
      <c r="Z763" s="669">
        <f>SUBTOTAL(9,Z739:Z762)</f>
        <v>265856451</v>
      </c>
      <c r="AA763" s="668">
        <f>SUBTOTAL(9,AA739:AA762)</f>
        <v>619286666</v>
      </c>
      <c r="AB763" s="672">
        <f>SUBTOTAL(9,AB739:AB762,$E740:$E740)</f>
        <v>256881419</v>
      </c>
      <c r="AC763" s="671"/>
      <c r="AD763" s="668"/>
      <c r="AE763" s="669">
        <f>SUBTOTAL(9,AE739:AE762)</f>
        <v>274769661</v>
      </c>
      <c r="AF763" s="670">
        <f>SUBTOTAL(9,AF739:AF762)</f>
        <v>22270928</v>
      </c>
      <c r="AG763" s="800"/>
      <c r="AH763" s="669">
        <f>SUBTOTAL(9,AH739:AH762)</f>
        <v>230356451</v>
      </c>
      <c r="AI763" s="668">
        <f>SUBTOTAL(9,AI739:AI762)</f>
        <v>527397040</v>
      </c>
      <c r="AJ763" s="423">
        <f t="shared" si="461"/>
        <v>754</v>
      </c>
    </row>
    <row r="764" spans="1:36" ht="15.6" thickTop="1">
      <c r="A764" s="423">
        <f t="shared" si="459"/>
        <v>755</v>
      </c>
      <c r="B764" s="145"/>
      <c r="C764" s="145"/>
      <c r="D764" s="654"/>
      <c r="E764" s="655"/>
      <c r="F764" s="425"/>
      <c r="G764" s="26"/>
      <c r="H764" s="682"/>
      <c r="I764" s="627">
        <f t="shared" ref="I764:I772" si="478">SUM($E764,F764:H764)</f>
        <v>0</v>
      </c>
      <c r="J764" s="655"/>
      <c r="K764" s="655"/>
      <c r="L764" s="654">
        <f t="shared" ref="L764:L772" si="479">SUM(I764:K764)</f>
        <v>0</v>
      </c>
      <c r="M764" s="425"/>
      <c r="N764" s="26"/>
      <c r="O764" s="682"/>
      <c r="P764" s="627">
        <f t="shared" ref="P764:P784" si="480">SUM($E764,M764:O764)</f>
        <v>0</v>
      </c>
      <c r="Q764" s="655"/>
      <c r="R764" s="655"/>
      <c r="S764" s="654">
        <f t="shared" ref="S764:S784" si="481">SUM(P764:R764)</f>
        <v>0</v>
      </c>
      <c r="T764" s="425"/>
      <c r="U764" s="26"/>
      <c r="V764" s="682"/>
      <c r="W764" s="627">
        <f t="shared" ref="W764:W784" si="482">SUM($E764,T764:V764)</f>
        <v>0</v>
      </c>
      <c r="X764" s="683"/>
      <c r="Y764" s="682"/>
      <c r="Z764" s="655"/>
      <c r="AA764" s="682">
        <f t="shared" ref="AA764:AA784" si="483">SUM(W764:Z764)</f>
        <v>0</v>
      </c>
      <c r="AB764" s="425"/>
      <c r="AC764" s="26"/>
      <c r="AD764" s="682"/>
      <c r="AE764" s="627">
        <f t="shared" ref="AE764:AE784" si="484">SUM($E764,AB764:AD764)</f>
        <v>0</v>
      </c>
      <c r="AF764" s="683"/>
      <c r="AG764" s="862"/>
      <c r="AH764" s="655"/>
      <c r="AI764" s="682">
        <f t="shared" ref="AI764:AI784" si="485">SUM(AE764:AH764)</f>
        <v>0</v>
      </c>
      <c r="AJ764" s="423">
        <f t="shared" si="461"/>
        <v>755</v>
      </c>
    </row>
    <row r="765" spans="1:36">
      <c r="A765" s="423">
        <f t="shared" si="459"/>
        <v>756</v>
      </c>
      <c r="B765" s="145" t="s">
        <v>187</v>
      </c>
      <c r="C765" s="145">
        <v>36</v>
      </c>
      <c r="D765" s="237" t="s">
        <v>188</v>
      </c>
      <c r="E765" s="627">
        <v>271939252</v>
      </c>
      <c r="F765" s="133"/>
      <c r="G765" s="28"/>
      <c r="H765" s="626"/>
      <c r="I765" s="627">
        <f t="shared" si="478"/>
        <v>271939252</v>
      </c>
      <c r="J765" s="627">
        <v>340000</v>
      </c>
      <c r="K765" s="627">
        <v>532522017</v>
      </c>
      <c r="L765" s="237">
        <f t="shared" si="479"/>
        <v>804801269</v>
      </c>
      <c r="M765" s="133"/>
      <c r="O765" s="626"/>
      <c r="P765" s="627">
        <f t="shared" si="480"/>
        <v>271939252</v>
      </c>
      <c r="Q765" s="627">
        <v>340000</v>
      </c>
      <c r="R765" s="627">
        <v>532522017</v>
      </c>
      <c r="S765" s="237">
        <f t="shared" si="481"/>
        <v>804801269</v>
      </c>
      <c r="T765" s="133"/>
      <c r="V765" s="626"/>
      <c r="W765" s="627">
        <f t="shared" si="482"/>
        <v>271939252</v>
      </c>
      <c r="X765" s="636">
        <v>340000</v>
      </c>
      <c r="Y765" s="626"/>
      <c r="Z765" s="627">
        <v>532522017</v>
      </c>
      <c r="AA765" s="626">
        <f t="shared" si="483"/>
        <v>804801269</v>
      </c>
      <c r="AB765" s="133"/>
      <c r="AD765" s="626"/>
      <c r="AE765" s="627">
        <f t="shared" si="484"/>
        <v>271939252</v>
      </c>
      <c r="AF765" s="636">
        <v>340000</v>
      </c>
      <c r="AG765" s="857"/>
      <c r="AH765" s="627">
        <v>532522017</v>
      </c>
      <c r="AI765" s="626">
        <f t="shared" si="485"/>
        <v>804801269</v>
      </c>
      <c r="AJ765" s="423">
        <f t="shared" si="461"/>
        <v>756</v>
      </c>
    </row>
    <row r="766" spans="1:36">
      <c r="A766" s="423">
        <f t="shared" si="459"/>
        <v>757</v>
      </c>
      <c r="B766" s="145"/>
      <c r="C766" s="145"/>
      <c r="D766" s="240" t="s">
        <v>434</v>
      </c>
      <c r="E766" s="627"/>
      <c r="F766" s="133"/>
      <c r="G766" s="28"/>
      <c r="H766" s="626"/>
      <c r="I766" s="627">
        <f t="shared" si="478"/>
        <v>0</v>
      </c>
      <c r="J766" s="627"/>
      <c r="K766" s="627"/>
      <c r="L766" s="237">
        <f t="shared" si="479"/>
        <v>0</v>
      </c>
      <c r="M766" s="133"/>
      <c r="O766" s="626"/>
      <c r="P766" s="627">
        <f t="shared" si="480"/>
        <v>0</v>
      </c>
      <c r="Q766" s="627"/>
      <c r="R766" s="627"/>
      <c r="S766" s="237">
        <f t="shared" si="481"/>
        <v>0</v>
      </c>
      <c r="T766" s="133"/>
      <c r="V766" s="626"/>
      <c r="W766" s="627">
        <f t="shared" si="482"/>
        <v>0</v>
      </c>
      <c r="X766" s="636"/>
      <c r="Y766" s="626"/>
      <c r="Z766" s="627"/>
      <c r="AA766" s="626">
        <f t="shared" si="483"/>
        <v>0</v>
      </c>
      <c r="AB766" s="133"/>
      <c r="AD766" s="626"/>
      <c r="AE766" s="627">
        <f t="shared" si="484"/>
        <v>0</v>
      </c>
      <c r="AF766" s="636"/>
      <c r="AG766" s="857"/>
      <c r="AH766" s="627"/>
      <c r="AI766" s="626">
        <f t="shared" si="485"/>
        <v>0</v>
      </c>
      <c r="AJ766" s="423">
        <f t="shared" si="461"/>
        <v>757</v>
      </c>
    </row>
    <row r="767" spans="1:36">
      <c r="A767" s="423">
        <f t="shared" si="459"/>
        <v>758</v>
      </c>
      <c r="B767" s="145"/>
      <c r="C767" s="145"/>
      <c r="D767" s="637" t="s">
        <v>643</v>
      </c>
      <c r="E767" s="627"/>
      <c r="F767" s="132">
        <v>2900000</v>
      </c>
      <c r="G767" s="129"/>
      <c r="H767" s="626"/>
      <c r="I767" s="627">
        <f t="shared" si="478"/>
        <v>2900000</v>
      </c>
      <c r="J767" s="627"/>
      <c r="K767" s="627"/>
      <c r="L767" s="237">
        <f t="shared" si="479"/>
        <v>2900000</v>
      </c>
      <c r="M767" s="133">
        <v>2900000</v>
      </c>
      <c r="O767" s="626"/>
      <c r="P767" s="627">
        <f t="shared" si="480"/>
        <v>2900000</v>
      </c>
      <c r="Q767" s="627"/>
      <c r="R767" s="627"/>
      <c r="S767" s="237">
        <f t="shared" si="481"/>
        <v>2900000</v>
      </c>
      <c r="T767" s="133">
        <v>2900000</v>
      </c>
      <c r="V767" s="626"/>
      <c r="W767" s="627">
        <f t="shared" si="482"/>
        <v>2900000</v>
      </c>
      <c r="X767" s="636"/>
      <c r="Y767" s="626"/>
      <c r="Z767" s="627"/>
      <c r="AA767" s="626">
        <f t="shared" si="483"/>
        <v>2900000</v>
      </c>
      <c r="AB767" s="133"/>
      <c r="AD767" s="626"/>
      <c r="AE767" s="627">
        <f t="shared" si="484"/>
        <v>0</v>
      </c>
      <c r="AF767" s="636"/>
      <c r="AG767" s="857"/>
      <c r="AH767" s="627"/>
      <c r="AI767" s="626">
        <f t="shared" si="485"/>
        <v>0</v>
      </c>
      <c r="AJ767" s="423">
        <f t="shared" si="461"/>
        <v>758</v>
      </c>
    </row>
    <row r="768" spans="1:36">
      <c r="A768" s="423">
        <f t="shared" si="459"/>
        <v>759</v>
      </c>
      <c r="B768" s="145"/>
      <c r="C768" s="145"/>
      <c r="D768" s="637" t="s">
        <v>644</v>
      </c>
      <c r="E768" s="627"/>
      <c r="F768" s="132">
        <v>2090000</v>
      </c>
      <c r="G768" s="129"/>
      <c r="H768" s="626"/>
      <c r="I768" s="627">
        <f t="shared" si="478"/>
        <v>2090000</v>
      </c>
      <c r="J768" s="627"/>
      <c r="K768" s="627"/>
      <c r="L768" s="237">
        <f t="shared" si="479"/>
        <v>2090000</v>
      </c>
      <c r="M768" s="133">
        <v>2090000</v>
      </c>
      <c r="O768" s="626"/>
      <c r="P768" s="627">
        <f t="shared" si="480"/>
        <v>2090000</v>
      </c>
      <c r="Q768" s="627"/>
      <c r="R768" s="627"/>
      <c r="S768" s="237">
        <f t="shared" si="481"/>
        <v>2090000</v>
      </c>
      <c r="T768" s="133">
        <v>2090000</v>
      </c>
      <c r="V768" s="626"/>
      <c r="W768" s="627">
        <f t="shared" si="482"/>
        <v>2090000</v>
      </c>
      <c r="X768" s="636"/>
      <c r="Y768" s="626"/>
      <c r="Z768" s="627"/>
      <c r="AA768" s="626">
        <f t="shared" si="483"/>
        <v>2090000</v>
      </c>
      <c r="AB768" s="133"/>
      <c r="AD768" s="626"/>
      <c r="AE768" s="627">
        <f t="shared" si="484"/>
        <v>0</v>
      </c>
      <c r="AF768" s="636"/>
      <c r="AG768" s="857"/>
      <c r="AH768" s="627"/>
      <c r="AI768" s="626">
        <f t="shared" si="485"/>
        <v>0</v>
      </c>
      <c r="AJ768" s="423">
        <f t="shared" si="461"/>
        <v>759</v>
      </c>
    </row>
    <row r="769" spans="1:36">
      <c r="A769" s="423">
        <f t="shared" si="459"/>
        <v>760</v>
      </c>
      <c r="B769" s="145"/>
      <c r="C769" s="145"/>
      <c r="D769" s="637" t="s">
        <v>645</v>
      </c>
      <c r="E769" s="627"/>
      <c r="F769" s="132">
        <v>755000</v>
      </c>
      <c r="G769" s="129"/>
      <c r="H769" s="626"/>
      <c r="I769" s="627">
        <f t="shared" si="478"/>
        <v>755000</v>
      </c>
      <c r="J769" s="627"/>
      <c r="K769" s="627"/>
      <c r="L769" s="237">
        <f t="shared" si="479"/>
        <v>755000</v>
      </c>
      <c r="M769" s="133">
        <v>755000</v>
      </c>
      <c r="O769" s="626"/>
      <c r="P769" s="627">
        <f t="shared" si="480"/>
        <v>755000</v>
      </c>
      <c r="Q769" s="627"/>
      <c r="R769" s="627"/>
      <c r="S769" s="237">
        <f t="shared" si="481"/>
        <v>755000</v>
      </c>
      <c r="T769" s="133">
        <v>755000</v>
      </c>
      <c r="V769" s="626"/>
      <c r="W769" s="627">
        <f t="shared" si="482"/>
        <v>755000</v>
      </c>
      <c r="X769" s="636"/>
      <c r="Y769" s="626"/>
      <c r="Z769" s="627"/>
      <c r="AA769" s="626">
        <f t="shared" si="483"/>
        <v>755000</v>
      </c>
      <c r="AB769" s="133"/>
      <c r="AD769" s="626"/>
      <c r="AE769" s="627">
        <f t="shared" si="484"/>
        <v>0</v>
      </c>
      <c r="AF769" s="636"/>
      <c r="AG769" s="857"/>
      <c r="AH769" s="627"/>
      <c r="AI769" s="626">
        <f t="shared" si="485"/>
        <v>0</v>
      </c>
      <c r="AJ769" s="423">
        <f t="shared" si="461"/>
        <v>760</v>
      </c>
    </row>
    <row r="770" spans="1:36">
      <c r="A770" s="423">
        <f t="shared" si="459"/>
        <v>761</v>
      </c>
      <c r="B770" s="145"/>
      <c r="C770" s="145"/>
      <c r="D770" s="637" t="s">
        <v>646</v>
      </c>
      <c r="E770" s="627"/>
      <c r="F770" s="132">
        <v>5135000</v>
      </c>
      <c r="G770" s="129"/>
      <c r="H770" s="626"/>
      <c r="I770" s="627">
        <f t="shared" si="478"/>
        <v>5135000</v>
      </c>
      <c r="J770" s="627"/>
      <c r="K770" s="627"/>
      <c r="L770" s="237">
        <f t="shared" si="479"/>
        <v>5135000</v>
      </c>
      <c r="M770" s="133">
        <v>5135000</v>
      </c>
      <c r="O770" s="626"/>
      <c r="P770" s="627">
        <f t="shared" si="480"/>
        <v>5135000</v>
      </c>
      <c r="Q770" s="627"/>
      <c r="R770" s="627"/>
      <c r="S770" s="237">
        <f t="shared" si="481"/>
        <v>5135000</v>
      </c>
      <c r="T770" s="133">
        <v>5135000</v>
      </c>
      <c r="V770" s="626"/>
      <c r="W770" s="627">
        <f t="shared" si="482"/>
        <v>5135000</v>
      </c>
      <c r="X770" s="636"/>
      <c r="Y770" s="626"/>
      <c r="Z770" s="627"/>
      <c r="AA770" s="626">
        <f t="shared" si="483"/>
        <v>5135000</v>
      </c>
      <c r="AB770" s="133"/>
      <c r="AD770" s="626"/>
      <c r="AE770" s="627">
        <f t="shared" si="484"/>
        <v>0</v>
      </c>
      <c r="AF770" s="636"/>
      <c r="AG770" s="857"/>
      <c r="AH770" s="627"/>
      <c r="AI770" s="626">
        <f t="shared" si="485"/>
        <v>0</v>
      </c>
      <c r="AJ770" s="423">
        <f t="shared" si="461"/>
        <v>761</v>
      </c>
    </row>
    <row r="771" spans="1:36">
      <c r="A771" s="423">
        <f t="shared" si="459"/>
        <v>762</v>
      </c>
      <c r="B771" s="145"/>
      <c r="C771" s="145"/>
      <c r="D771" s="637" t="s">
        <v>647</v>
      </c>
      <c r="E771" s="627"/>
      <c r="F771" s="132">
        <v>762665</v>
      </c>
      <c r="G771" s="129"/>
      <c r="H771" s="626"/>
      <c r="I771" s="627">
        <f t="shared" si="478"/>
        <v>762665</v>
      </c>
      <c r="J771" s="627"/>
      <c r="K771" s="627"/>
      <c r="L771" s="237">
        <f t="shared" si="479"/>
        <v>762665</v>
      </c>
      <c r="M771" s="133">
        <v>762665</v>
      </c>
      <c r="O771" s="626"/>
      <c r="P771" s="627">
        <f t="shared" si="480"/>
        <v>762665</v>
      </c>
      <c r="Q771" s="627"/>
      <c r="R771" s="627"/>
      <c r="S771" s="237">
        <f t="shared" si="481"/>
        <v>762665</v>
      </c>
      <c r="T771" s="133">
        <v>762665</v>
      </c>
      <c r="V771" s="626"/>
      <c r="W771" s="627">
        <f t="shared" si="482"/>
        <v>762665</v>
      </c>
      <c r="X771" s="636"/>
      <c r="Y771" s="626"/>
      <c r="Z771" s="627"/>
      <c r="AA771" s="626">
        <f t="shared" si="483"/>
        <v>762665</v>
      </c>
      <c r="AB771" s="133"/>
      <c r="AD771" s="626"/>
      <c r="AE771" s="627">
        <f t="shared" si="484"/>
        <v>0</v>
      </c>
      <c r="AF771" s="636"/>
      <c r="AG771" s="857"/>
      <c r="AH771" s="627"/>
      <c r="AI771" s="626">
        <f t="shared" si="485"/>
        <v>0</v>
      </c>
      <c r="AJ771" s="423">
        <f t="shared" si="461"/>
        <v>762</v>
      </c>
    </row>
    <row r="772" spans="1:36">
      <c r="A772" s="423">
        <f t="shared" si="459"/>
        <v>763</v>
      </c>
      <c r="B772" s="145"/>
      <c r="C772" s="145"/>
      <c r="D772" s="637" t="s">
        <v>648</v>
      </c>
      <c r="E772" s="627"/>
      <c r="F772" s="132"/>
      <c r="G772" s="129">
        <v>2000000</v>
      </c>
      <c r="H772" s="626"/>
      <c r="I772" s="627">
        <f t="shared" si="478"/>
        <v>2000000</v>
      </c>
      <c r="J772" s="627"/>
      <c r="K772" s="627"/>
      <c r="L772" s="237">
        <f t="shared" si="479"/>
        <v>2000000</v>
      </c>
      <c r="M772" s="133"/>
      <c r="N772" s="28">
        <v>2000000</v>
      </c>
      <c r="O772" s="626"/>
      <c r="P772" s="627">
        <f t="shared" si="480"/>
        <v>2000000</v>
      </c>
      <c r="Q772" s="627"/>
      <c r="R772" s="627"/>
      <c r="S772" s="237">
        <f t="shared" si="481"/>
        <v>2000000</v>
      </c>
      <c r="T772" s="133"/>
      <c r="U772" s="28">
        <v>2000000</v>
      </c>
      <c r="V772" s="626"/>
      <c r="W772" s="627">
        <f t="shared" si="482"/>
        <v>2000000</v>
      </c>
      <c r="X772" s="636"/>
      <c r="Y772" s="626"/>
      <c r="Z772" s="627"/>
      <c r="AA772" s="626">
        <f t="shared" si="483"/>
        <v>2000000</v>
      </c>
      <c r="AB772" s="133"/>
      <c r="AC772" s="28"/>
      <c r="AD772" s="626"/>
      <c r="AE772" s="627">
        <f t="shared" si="484"/>
        <v>0</v>
      </c>
      <c r="AF772" s="636"/>
      <c r="AG772" s="857"/>
      <c r="AH772" s="627"/>
      <c r="AI772" s="626">
        <f t="shared" si="485"/>
        <v>0</v>
      </c>
      <c r="AJ772" s="423">
        <f t="shared" si="461"/>
        <v>763</v>
      </c>
    </row>
    <row r="773" spans="1:36">
      <c r="A773" s="423">
        <f t="shared" si="459"/>
        <v>764</v>
      </c>
      <c r="B773" s="145"/>
      <c r="C773" s="145"/>
      <c r="D773" s="637" t="s">
        <v>649</v>
      </c>
      <c r="E773" s="627"/>
      <c r="F773" s="132"/>
      <c r="G773" s="129"/>
      <c r="H773" s="626"/>
      <c r="I773" s="627"/>
      <c r="J773" s="627"/>
      <c r="K773" s="627"/>
      <c r="M773" s="133">
        <v>807312</v>
      </c>
      <c r="O773" s="626"/>
      <c r="P773" s="627">
        <f t="shared" si="480"/>
        <v>807312</v>
      </c>
      <c r="Q773" s="627"/>
      <c r="R773" s="627"/>
      <c r="S773" s="237">
        <f t="shared" si="481"/>
        <v>807312</v>
      </c>
      <c r="T773" s="133">
        <v>807312</v>
      </c>
      <c r="V773" s="626"/>
      <c r="W773" s="627">
        <f t="shared" si="482"/>
        <v>807312</v>
      </c>
      <c r="X773" s="636"/>
      <c r="Y773" s="626"/>
      <c r="Z773" s="627"/>
      <c r="AA773" s="626">
        <f t="shared" si="483"/>
        <v>807312</v>
      </c>
      <c r="AB773" s="133"/>
      <c r="AD773" s="626"/>
      <c r="AE773" s="627">
        <f t="shared" si="484"/>
        <v>0</v>
      </c>
      <c r="AF773" s="636"/>
      <c r="AG773" s="857"/>
      <c r="AH773" s="627"/>
      <c r="AI773" s="626">
        <f t="shared" si="485"/>
        <v>0</v>
      </c>
      <c r="AJ773" s="423">
        <f t="shared" si="461"/>
        <v>764</v>
      </c>
    </row>
    <row r="774" spans="1:36">
      <c r="A774" s="423">
        <f t="shared" si="459"/>
        <v>765</v>
      </c>
      <c r="B774" s="145"/>
      <c r="C774" s="145"/>
      <c r="D774" s="629"/>
      <c r="E774" s="627"/>
      <c r="F774" s="406"/>
      <c r="H774" s="626"/>
      <c r="I774" s="627">
        <f t="shared" ref="I774:I782" si="486">SUM($E774,F774:H774)</f>
        <v>0</v>
      </c>
      <c r="J774" s="627"/>
      <c r="K774" s="627"/>
      <c r="L774" s="237">
        <f t="shared" ref="L774:L782" si="487">SUM(I774:K774)</f>
        <v>0</v>
      </c>
      <c r="M774" s="406"/>
      <c r="O774" s="626"/>
      <c r="P774" s="627">
        <f t="shared" si="480"/>
        <v>0</v>
      </c>
      <c r="Q774" s="627"/>
      <c r="R774" s="627"/>
      <c r="S774" s="237">
        <f t="shared" si="481"/>
        <v>0</v>
      </c>
      <c r="T774" s="133"/>
      <c r="V774" s="626"/>
      <c r="W774" s="627">
        <f t="shared" si="482"/>
        <v>0</v>
      </c>
      <c r="X774" s="636"/>
      <c r="Y774" s="626"/>
      <c r="Z774" s="627"/>
      <c r="AA774" s="626">
        <f t="shared" si="483"/>
        <v>0</v>
      </c>
      <c r="AB774" s="133"/>
      <c r="AD774" s="626"/>
      <c r="AE774" s="627">
        <f t="shared" si="484"/>
        <v>0</v>
      </c>
      <c r="AF774" s="636"/>
      <c r="AG774" s="857"/>
      <c r="AH774" s="627"/>
      <c r="AI774" s="626">
        <f t="shared" si="485"/>
        <v>0</v>
      </c>
      <c r="AJ774" s="423">
        <f t="shared" si="461"/>
        <v>765</v>
      </c>
    </row>
    <row r="775" spans="1:36">
      <c r="A775" s="423">
        <f t="shared" si="459"/>
        <v>766</v>
      </c>
      <c r="B775" s="145"/>
      <c r="C775" s="145"/>
      <c r="D775" s="240" t="s">
        <v>62</v>
      </c>
      <c r="E775" s="627"/>
      <c r="F775" s="406"/>
      <c r="H775" s="626"/>
      <c r="I775" s="627">
        <f t="shared" si="486"/>
        <v>0</v>
      </c>
      <c r="J775" s="627"/>
      <c r="K775" s="627"/>
      <c r="L775" s="237">
        <f t="shared" si="487"/>
        <v>0</v>
      </c>
      <c r="M775" s="406"/>
      <c r="O775" s="626"/>
      <c r="P775" s="627">
        <f t="shared" si="480"/>
        <v>0</v>
      </c>
      <c r="Q775" s="627"/>
      <c r="R775" s="627"/>
      <c r="S775" s="237">
        <f t="shared" si="481"/>
        <v>0</v>
      </c>
      <c r="T775" s="133"/>
      <c r="V775" s="626"/>
      <c r="W775" s="627">
        <f t="shared" si="482"/>
        <v>0</v>
      </c>
      <c r="X775" s="636"/>
      <c r="Y775" s="626"/>
      <c r="Z775" s="627"/>
      <c r="AA775" s="626">
        <f t="shared" si="483"/>
        <v>0</v>
      </c>
      <c r="AB775" s="133"/>
      <c r="AD775" s="626"/>
      <c r="AE775" s="627">
        <f t="shared" si="484"/>
        <v>0</v>
      </c>
      <c r="AF775" s="636"/>
      <c r="AG775" s="857"/>
      <c r="AH775" s="627"/>
      <c r="AI775" s="626">
        <f t="shared" si="485"/>
        <v>0</v>
      </c>
      <c r="AJ775" s="423">
        <f t="shared" si="461"/>
        <v>766</v>
      </c>
    </row>
    <row r="776" spans="1:36">
      <c r="A776" s="423">
        <f t="shared" si="459"/>
        <v>767</v>
      </c>
      <c r="B776" s="145"/>
      <c r="C776" s="145"/>
      <c r="D776" s="709"/>
      <c r="E776" s="627"/>
      <c r="F776" s="406"/>
      <c r="H776" s="626"/>
      <c r="I776" s="627">
        <f t="shared" si="486"/>
        <v>0</v>
      </c>
      <c r="J776" s="627"/>
      <c r="K776" s="627"/>
      <c r="L776" s="237">
        <f t="shared" si="487"/>
        <v>0</v>
      </c>
      <c r="M776" s="406"/>
      <c r="O776" s="626"/>
      <c r="P776" s="627">
        <f t="shared" si="480"/>
        <v>0</v>
      </c>
      <c r="Q776" s="627"/>
      <c r="R776" s="627"/>
      <c r="S776" s="237">
        <f t="shared" si="481"/>
        <v>0</v>
      </c>
      <c r="T776" s="133"/>
      <c r="V776" s="626"/>
      <c r="W776" s="627">
        <f t="shared" si="482"/>
        <v>0</v>
      </c>
      <c r="X776" s="636"/>
      <c r="Y776" s="626"/>
      <c r="Z776" s="627"/>
      <c r="AA776" s="626">
        <f t="shared" si="483"/>
        <v>0</v>
      </c>
      <c r="AB776" s="133"/>
      <c r="AD776" s="626"/>
      <c r="AE776" s="627">
        <f t="shared" si="484"/>
        <v>0</v>
      </c>
      <c r="AF776" s="636"/>
      <c r="AG776" s="857"/>
      <c r="AH776" s="627"/>
      <c r="AI776" s="626">
        <f t="shared" si="485"/>
        <v>0</v>
      </c>
      <c r="AJ776" s="423">
        <f t="shared" si="461"/>
        <v>767</v>
      </c>
    </row>
    <row r="777" spans="1:36">
      <c r="A777" s="423">
        <f t="shared" si="459"/>
        <v>768</v>
      </c>
      <c r="B777" s="145"/>
      <c r="C777" s="145"/>
      <c r="D777" s="629"/>
      <c r="E777" s="627"/>
      <c r="F777" s="406"/>
      <c r="H777" s="626"/>
      <c r="I777" s="627">
        <f t="shared" si="486"/>
        <v>0</v>
      </c>
      <c r="J777" s="627"/>
      <c r="K777" s="627"/>
      <c r="L777" s="237">
        <f t="shared" si="487"/>
        <v>0</v>
      </c>
      <c r="M777" s="406"/>
      <c r="O777" s="626"/>
      <c r="P777" s="627">
        <f t="shared" si="480"/>
        <v>0</v>
      </c>
      <c r="Q777" s="627"/>
      <c r="R777" s="627"/>
      <c r="S777" s="237">
        <f t="shared" si="481"/>
        <v>0</v>
      </c>
      <c r="T777" s="133"/>
      <c r="V777" s="626"/>
      <c r="W777" s="627">
        <f t="shared" si="482"/>
        <v>0</v>
      </c>
      <c r="X777" s="636"/>
      <c r="Y777" s="626"/>
      <c r="Z777" s="627"/>
      <c r="AA777" s="626">
        <f t="shared" si="483"/>
        <v>0</v>
      </c>
      <c r="AB777" s="133"/>
      <c r="AD777" s="626"/>
      <c r="AE777" s="627">
        <f t="shared" si="484"/>
        <v>0</v>
      </c>
      <c r="AF777" s="636"/>
      <c r="AG777" s="857"/>
      <c r="AH777" s="627"/>
      <c r="AI777" s="626">
        <f t="shared" si="485"/>
        <v>0</v>
      </c>
      <c r="AJ777" s="423">
        <f t="shared" si="461"/>
        <v>768</v>
      </c>
    </row>
    <row r="778" spans="1:36">
      <c r="A778" s="423">
        <f t="shared" si="459"/>
        <v>769</v>
      </c>
      <c r="B778" s="145"/>
      <c r="C778" s="145"/>
      <c r="D778" s="710" t="s">
        <v>123</v>
      </c>
      <c r="E778" s="627"/>
      <c r="F778" s="406"/>
      <c r="H778" s="626"/>
      <c r="I778" s="627">
        <f t="shared" si="486"/>
        <v>0</v>
      </c>
      <c r="J778" s="627"/>
      <c r="K778" s="627"/>
      <c r="L778" s="237">
        <f t="shared" si="487"/>
        <v>0</v>
      </c>
      <c r="M778" s="406"/>
      <c r="O778" s="626"/>
      <c r="P778" s="627">
        <f t="shared" si="480"/>
        <v>0</v>
      </c>
      <c r="Q778" s="627"/>
      <c r="R778" s="627"/>
      <c r="S778" s="237">
        <f t="shared" si="481"/>
        <v>0</v>
      </c>
      <c r="T778" s="133"/>
      <c r="V778" s="626"/>
      <c r="W778" s="627">
        <f t="shared" si="482"/>
        <v>0</v>
      </c>
      <c r="X778" s="636"/>
      <c r="Y778" s="626"/>
      <c r="Z778" s="627"/>
      <c r="AA778" s="626">
        <f t="shared" si="483"/>
        <v>0</v>
      </c>
      <c r="AB778" s="133"/>
      <c r="AD778" s="626"/>
      <c r="AE778" s="627">
        <f t="shared" si="484"/>
        <v>0</v>
      </c>
      <c r="AF778" s="636"/>
      <c r="AG778" s="857"/>
      <c r="AH778" s="627"/>
      <c r="AI778" s="626">
        <f t="shared" si="485"/>
        <v>0</v>
      </c>
      <c r="AJ778" s="423">
        <f t="shared" si="461"/>
        <v>769</v>
      </c>
    </row>
    <row r="779" spans="1:36">
      <c r="A779" s="423">
        <f t="shared" si="459"/>
        <v>770</v>
      </c>
      <c r="B779" s="145"/>
      <c r="C779" s="145"/>
      <c r="D779" s="637" t="s">
        <v>643</v>
      </c>
      <c r="E779" s="627"/>
      <c r="F779" s="133"/>
      <c r="G779" s="28"/>
      <c r="H779" s="626"/>
      <c r="I779" s="627">
        <f t="shared" si="486"/>
        <v>0</v>
      </c>
      <c r="J779" s="627"/>
      <c r="K779" s="627">
        <v>7100000</v>
      </c>
      <c r="L779" s="237">
        <f t="shared" si="487"/>
        <v>7100000</v>
      </c>
      <c r="M779" s="133"/>
      <c r="O779" s="626"/>
      <c r="P779" s="627">
        <f t="shared" si="480"/>
        <v>0</v>
      </c>
      <c r="Q779" s="627"/>
      <c r="R779" s="627">
        <v>7100000</v>
      </c>
      <c r="S779" s="237">
        <f t="shared" si="481"/>
        <v>7100000</v>
      </c>
      <c r="T779" s="133"/>
      <c r="V779" s="626"/>
      <c r="W779" s="627">
        <f t="shared" si="482"/>
        <v>0</v>
      </c>
      <c r="X779" s="636"/>
      <c r="Y779" s="626"/>
      <c r="Z779" s="627">
        <v>7100000</v>
      </c>
      <c r="AA779" s="626">
        <f t="shared" si="483"/>
        <v>7100000</v>
      </c>
      <c r="AB779" s="133"/>
      <c r="AD779" s="626"/>
      <c r="AE779" s="627">
        <f t="shared" si="484"/>
        <v>0</v>
      </c>
      <c r="AF779" s="636"/>
      <c r="AG779" s="857"/>
      <c r="AH779" s="627"/>
      <c r="AI779" s="626">
        <f t="shared" si="485"/>
        <v>0</v>
      </c>
      <c r="AJ779" s="423">
        <f t="shared" si="461"/>
        <v>770</v>
      </c>
    </row>
    <row r="780" spans="1:36">
      <c r="A780" s="423">
        <f t="shared" si="459"/>
        <v>771</v>
      </c>
      <c r="B780" s="145"/>
      <c r="C780" s="145"/>
      <c r="D780" s="637" t="s">
        <v>644</v>
      </c>
      <c r="E780" s="627"/>
      <c r="F780" s="133"/>
      <c r="G780" s="28"/>
      <c r="H780" s="626"/>
      <c r="I780" s="627">
        <f t="shared" si="486"/>
        <v>0</v>
      </c>
      <c r="J780" s="627"/>
      <c r="K780" s="627">
        <v>5083733</v>
      </c>
      <c r="L780" s="237">
        <f t="shared" si="487"/>
        <v>5083733</v>
      </c>
      <c r="M780" s="133"/>
      <c r="O780" s="626"/>
      <c r="P780" s="627">
        <f t="shared" si="480"/>
        <v>0</v>
      </c>
      <c r="Q780" s="627"/>
      <c r="R780" s="627">
        <v>5083733</v>
      </c>
      <c r="S780" s="237">
        <f t="shared" si="481"/>
        <v>5083733</v>
      </c>
      <c r="T780" s="133"/>
      <c r="V780" s="626"/>
      <c r="W780" s="627">
        <f t="shared" si="482"/>
        <v>0</v>
      </c>
      <c r="X780" s="636"/>
      <c r="Y780" s="626"/>
      <c r="Z780" s="627">
        <v>5083733</v>
      </c>
      <c r="AA780" s="626">
        <f t="shared" si="483"/>
        <v>5083733</v>
      </c>
      <c r="AB780" s="133"/>
      <c r="AD780" s="626"/>
      <c r="AE780" s="627">
        <f t="shared" si="484"/>
        <v>0</v>
      </c>
      <c r="AF780" s="636"/>
      <c r="AG780" s="857"/>
      <c r="AH780" s="627"/>
      <c r="AI780" s="626">
        <f t="shared" si="485"/>
        <v>0</v>
      </c>
      <c r="AJ780" s="423">
        <f t="shared" si="461"/>
        <v>771</v>
      </c>
    </row>
    <row r="781" spans="1:36">
      <c r="A781" s="423">
        <f t="shared" si="459"/>
        <v>772</v>
      </c>
      <c r="B781" s="145"/>
      <c r="C781" s="145"/>
      <c r="D781" s="637" t="s">
        <v>645</v>
      </c>
      <c r="E781" s="627"/>
      <c r="F781" s="133"/>
      <c r="G781" s="28"/>
      <c r="H781" s="626"/>
      <c r="I781" s="627">
        <f t="shared" si="486"/>
        <v>0</v>
      </c>
      <c r="J781" s="627"/>
      <c r="K781" s="627">
        <v>1018035</v>
      </c>
      <c r="L781" s="237">
        <f t="shared" si="487"/>
        <v>1018035</v>
      </c>
      <c r="M781" s="133"/>
      <c r="O781" s="626"/>
      <c r="P781" s="627">
        <f t="shared" si="480"/>
        <v>0</v>
      </c>
      <c r="Q781" s="627"/>
      <c r="R781" s="627">
        <v>1018035</v>
      </c>
      <c r="S781" s="237">
        <f t="shared" si="481"/>
        <v>1018035</v>
      </c>
      <c r="T781" s="133"/>
      <c r="V781" s="626"/>
      <c r="W781" s="627">
        <f t="shared" si="482"/>
        <v>0</v>
      </c>
      <c r="X781" s="636"/>
      <c r="Y781" s="626"/>
      <c r="Z781" s="627">
        <v>1018035</v>
      </c>
      <c r="AA781" s="626">
        <f t="shared" si="483"/>
        <v>1018035</v>
      </c>
      <c r="AB781" s="133"/>
      <c r="AD781" s="626"/>
      <c r="AE781" s="627">
        <f t="shared" si="484"/>
        <v>0</v>
      </c>
      <c r="AF781" s="636"/>
      <c r="AG781" s="857"/>
      <c r="AH781" s="627"/>
      <c r="AI781" s="626">
        <f t="shared" si="485"/>
        <v>0</v>
      </c>
      <c r="AJ781" s="423">
        <f t="shared" si="461"/>
        <v>772</v>
      </c>
    </row>
    <row r="782" spans="1:36">
      <c r="A782" s="423">
        <f t="shared" si="459"/>
        <v>773</v>
      </c>
      <c r="B782" s="145"/>
      <c r="C782" s="145"/>
      <c r="D782" s="637" t="s">
        <v>646</v>
      </c>
      <c r="E782" s="627"/>
      <c r="F782" s="133"/>
      <c r="G782" s="28"/>
      <c r="H782" s="626"/>
      <c r="I782" s="627">
        <f t="shared" si="486"/>
        <v>0</v>
      </c>
      <c r="J782" s="627"/>
      <c r="K782" s="627">
        <v>12525000</v>
      </c>
      <c r="L782" s="237">
        <f t="shared" si="487"/>
        <v>12525000</v>
      </c>
      <c r="M782" s="133"/>
      <c r="O782" s="626"/>
      <c r="P782" s="627">
        <f t="shared" si="480"/>
        <v>0</v>
      </c>
      <c r="Q782" s="627"/>
      <c r="R782" s="627">
        <v>12525000</v>
      </c>
      <c r="S782" s="237">
        <f t="shared" si="481"/>
        <v>12525000</v>
      </c>
      <c r="T782" s="133"/>
      <c r="V782" s="626"/>
      <c r="W782" s="627">
        <f t="shared" si="482"/>
        <v>0</v>
      </c>
      <c r="X782" s="636"/>
      <c r="Y782" s="626"/>
      <c r="Z782" s="627">
        <v>12525000</v>
      </c>
      <c r="AA782" s="626">
        <f t="shared" si="483"/>
        <v>12525000</v>
      </c>
      <c r="AB782" s="133"/>
      <c r="AD782" s="626"/>
      <c r="AE782" s="627">
        <f t="shared" si="484"/>
        <v>0</v>
      </c>
      <c r="AF782" s="636"/>
      <c r="AG782" s="857"/>
      <c r="AH782" s="627"/>
      <c r="AI782" s="626">
        <f t="shared" si="485"/>
        <v>0</v>
      </c>
      <c r="AJ782" s="423">
        <f t="shared" si="461"/>
        <v>773</v>
      </c>
    </row>
    <row r="783" spans="1:36">
      <c r="A783" s="423">
        <f t="shared" si="459"/>
        <v>774</v>
      </c>
      <c r="B783" s="145"/>
      <c r="C783" s="145"/>
      <c r="D783" s="637" t="s">
        <v>649</v>
      </c>
      <c r="E783" s="627"/>
      <c r="F783" s="133"/>
      <c r="G783" s="28"/>
      <c r="H783" s="626"/>
      <c r="I783" s="627"/>
      <c r="J783" s="627"/>
      <c r="K783" s="627"/>
      <c r="M783" s="133"/>
      <c r="O783" s="626"/>
      <c r="P783" s="627">
        <f t="shared" si="480"/>
        <v>0</v>
      </c>
      <c r="Q783" s="627"/>
      <c r="R783" s="627">
        <v>1964100</v>
      </c>
      <c r="S783" s="237">
        <f t="shared" si="481"/>
        <v>1964100</v>
      </c>
      <c r="T783" s="133"/>
      <c r="V783" s="626"/>
      <c r="W783" s="627">
        <f t="shared" si="482"/>
        <v>0</v>
      </c>
      <c r="X783" s="636"/>
      <c r="Y783" s="626"/>
      <c r="Z783" s="627">
        <v>1964100</v>
      </c>
      <c r="AA783" s="626">
        <f t="shared" si="483"/>
        <v>1964100</v>
      </c>
      <c r="AB783" s="133"/>
      <c r="AD783" s="626"/>
      <c r="AE783" s="627">
        <f t="shared" si="484"/>
        <v>0</v>
      </c>
      <c r="AF783" s="636"/>
      <c r="AG783" s="857"/>
      <c r="AH783" s="627"/>
      <c r="AI783" s="626">
        <f t="shared" si="485"/>
        <v>0</v>
      </c>
      <c r="AJ783" s="423">
        <f t="shared" si="461"/>
        <v>774</v>
      </c>
    </row>
    <row r="784" spans="1:36">
      <c r="A784" s="423">
        <f t="shared" si="459"/>
        <v>775</v>
      </c>
      <c r="B784" s="145"/>
      <c r="C784" s="145"/>
      <c r="D784" s="709"/>
      <c r="E784" s="627"/>
      <c r="F784" s="406"/>
      <c r="H784" s="626"/>
      <c r="I784" s="627">
        <f>SUM($E784,F784:H784)</f>
        <v>0</v>
      </c>
      <c r="J784" s="627"/>
      <c r="K784" s="627"/>
      <c r="L784" s="237">
        <f>SUM(I784:K784)</f>
        <v>0</v>
      </c>
      <c r="M784" s="406"/>
      <c r="O784" s="626"/>
      <c r="P784" s="627">
        <f t="shared" si="480"/>
        <v>0</v>
      </c>
      <c r="Q784" s="627"/>
      <c r="R784" s="627"/>
      <c r="S784" s="237">
        <f t="shared" si="481"/>
        <v>0</v>
      </c>
      <c r="T784" s="406"/>
      <c r="V784" s="626"/>
      <c r="W784" s="627">
        <f t="shared" si="482"/>
        <v>0</v>
      </c>
      <c r="X784" s="636"/>
      <c r="Y784" s="626"/>
      <c r="Z784" s="627"/>
      <c r="AA784" s="626">
        <f t="shared" si="483"/>
        <v>0</v>
      </c>
      <c r="AB784" s="406"/>
      <c r="AD784" s="626"/>
      <c r="AE784" s="627">
        <f t="shared" si="484"/>
        <v>0</v>
      </c>
      <c r="AF784" s="636"/>
      <c r="AG784" s="857"/>
      <c r="AH784" s="627"/>
      <c r="AI784" s="626">
        <f t="shared" si="485"/>
        <v>0</v>
      </c>
      <c r="AJ784" s="423">
        <f t="shared" si="461"/>
        <v>775</v>
      </c>
    </row>
    <row r="785" spans="1:36">
      <c r="A785" s="423">
        <f t="shared" si="459"/>
        <v>776</v>
      </c>
      <c r="B785" s="145"/>
      <c r="C785" s="145"/>
      <c r="D785" s="644" t="s">
        <v>40</v>
      </c>
      <c r="E785" s="627"/>
      <c r="F785" s="488">
        <f t="shared" ref="F785:X785" si="488">SUBTOTAL(9,F766:F784)</f>
        <v>11642665</v>
      </c>
      <c r="G785" s="55">
        <f t="shared" si="488"/>
        <v>2000000</v>
      </c>
      <c r="H785" s="285">
        <f t="shared" si="488"/>
        <v>0</v>
      </c>
      <c r="I785" s="676">
        <f t="shared" si="488"/>
        <v>13642665</v>
      </c>
      <c r="J785" s="676">
        <f t="shared" si="488"/>
        <v>0</v>
      </c>
      <c r="K785" s="676">
        <f t="shared" si="488"/>
        <v>25726768</v>
      </c>
      <c r="L785" s="678">
        <f t="shared" si="488"/>
        <v>39369433</v>
      </c>
      <c r="M785" s="488">
        <f t="shared" si="488"/>
        <v>12449977</v>
      </c>
      <c r="N785" s="55">
        <f t="shared" si="488"/>
        <v>2000000</v>
      </c>
      <c r="O785" s="285">
        <f t="shared" si="488"/>
        <v>0</v>
      </c>
      <c r="P785" s="676">
        <f t="shared" si="488"/>
        <v>14449977</v>
      </c>
      <c r="Q785" s="676">
        <f t="shared" si="488"/>
        <v>0</v>
      </c>
      <c r="R785" s="676">
        <f t="shared" si="488"/>
        <v>27690868</v>
      </c>
      <c r="S785" s="678">
        <f t="shared" si="488"/>
        <v>42140845</v>
      </c>
      <c r="T785" s="488">
        <f t="shared" si="488"/>
        <v>12449977</v>
      </c>
      <c r="U785" s="55">
        <f t="shared" si="488"/>
        <v>2000000</v>
      </c>
      <c r="V785" s="285">
        <f t="shared" si="488"/>
        <v>0</v>
      </c>
      <c r="W785" s="676">
        <f t="shared" si="488"/>
        <v>14449977</v>
      </c>
      <c r="X785" s="677">
        <f t="shared" si="488"/>
        <v>0</v>
      </c>
      <c r="Y785" s="675"/>
      <c r="Z785" s="676">
        <f t="shared" ref="Z785:AF785" si="489">SUBTOTAL(9,Z766:Z784)</f>
        <v>27690868</v>
      </c>
      <c r="AA785" s="675">
        <f t="shared" si="489"/>
        <v>42140845</v>
      </c>
      <c r="AB785" s="488">
        <f t="shared" si="489"/>
        <v>0</v>
      </c>
      <c r="AC785" s="55">
        <f t="shared" si="489"/>
        <v>0</v>
      </c>
      <c r="AD785" s="285">
        <f t="shared" si="489"/>
        <v>0</v>
      </c>
      <c r="AE785" s="676">
        <f t="shared" si="489"/>
        <v>0</v>
      </c>
      <c r="AF785" s="677">
        <f t="shared" si="489"/>
        <v>0</v>
      </c>
      <c r="AG785" s="678"/>
      <c r="AH785" s="676">
        <f>SUBTOTAL(9,AH766:AH784)</f>
        <v>0</v>
      </c>
      <c r="AI785" s="675">
        <f>SUBTOTAL(9,AI766:AI784)</f>
        <v>0</v>
      </c>
      <c r="AJ785" s="423">
        <f t="shared" si="461"/>
        <v>776</v>
      </c>
    </row>
    <row r="786" spans="1:36" ht="15.6" thickBot="1">
      <c r="A786" s="423">
        <f t="shared" si="459"/>
        <v>777</v>
      </c>
      <c r="B786" s="674"/>
      <c r="C786" s="674"/>
      <c r="D786" s="620" t="s">
        <v>190</v>
      </c>
      <c r="E786" s="623"/>
      <c r="F786" s="672">
        <f>SUBTOTAL(9,F764:F785,$E765:$E765)</f>
        <v>283581917</v>
      </c>
      <c r="G786" s="671"/>
      <c r="H786" s="668"/>
      <c r="I786" s="669">
        <f>SUBTOTAL(9,I764:I785)</f>
        <v>285581917</v>
      </c>
      <c r="J786" s="669">
        <f>SUBTOTAL(9,J764:J785)</f>
        <v>340000</v>
      </c>
      <c r="K786" s="669">
        <f>SUBTOTAL(9,K764:K785)</f>
        <v>558248785</v>
      </c>
      <c r="L786" s="673">
        <f>SUBTOTAL(9,L764:L785)</f>
        <v>844170702</v>
      </c>
      <c r="M786" s="672">
        <f>SUBTOTAL(9,M764:M785,$E765:$E765)</f>
        <v>284389229</v>
      </c>
      <c r="N786" s="671"/>
      <c r="O786" s="668"/>
      <c r="P786" s="669">
        <f>SUBTOTAL(9,P764:P785)</f>
        <v>286389229</v>
      </c>
      <c r="Q786" s="669">
        <f>SUBTOTAL(9,Q764:Q785)</f>
        <v>340000</v>
      </c>
      <c r="R786" s="669">
        <f>SUBTOTAL(9,R764:R785)</f>
        <v>560212885</v>
      </c>
      <c r="S786" s="673">
        <f>SUBTOTAL(9,S764:S785)</f>
        <v>846942114</v>
      </c>
      <c r="T786" s="672">
        <f>SUBTOTAL(9,T764:T785,$E765:$E765)</f>
        <v>284389229</v>
      </c>
      <c r="U786" s="671"/>
      <c r="V786" s="668"/>
      <c r="W786" s="669">
        <f>SUBTOTAL(9,W764:W785)</f>
        <v>286389229</v>
      </c>
      <c r="X786" s="670">
        <f>SUBTOTAL(9,X764:X785)</f>
        <v>340000</v>
      </c>
      <c r="Y786" s="668"/>
      <c r="Z786" s="669">
        <f>SUBTOTAL(9,Z764:Z785)</f>
        <v>560212885</v>
      </c>
      <c r="AA786" s="668">
        <f>SUBTOTAL(9,AA764:AA785)</f>
        <v>846942114</v>
      </c>
      <c r="AB786" s="672">
        <f>SUBTOTAL(9,AB764:AB785,$E765:$E765)</f>
        <v>271939252</v>
      </c>
      <c r="AC786" s="671"/>
      <c r="AD786" s="668"/>
      <c r="AE786" s="669">
        <f>SUBTOTAL(9,AE764:AE785)</f>
        <v>271939252</v>
      </c>
      <c r="AF786" s="670">
        <f>SUBTOTAL(9,AF764:AF785)</f>
        <v>340000</v>
      </c>
      <c r="AG786" s="800"/>
      <c r="AH786" s="669">
        <f>SUBTOTAL(9,AH764:AH785)</f>
        <v>532522017</v>
      </c>
      <c r="AI786" s="668">
        <f>SUBTOTAL(9,AI764:AI785)</f>
        <v>804801269</v>
      </c>
      <c r="AJ786" s="423">
        <f t="shared" si="461"/>
        <v>777</v>
      </c>
    </row>
    <row r="787" spans="1:36" ht="15.6" thickTop="1">
      <c r="A787" s="423">
        <f t="shared" si="459"/>
        <v>778</v>
      </c>
      <c r="B787" s="145"/>
      <c r="C787" s="145"/>
      <c r="D787" s="654"/>
      <c r="E787" s="655"/>
      <c r="F787" s="425"/>
      <c r="G787" s="26"/>
      <c r="H787" s="682"/>
      <c r="I787" s="627">
        <f>SUM($E787,F787:H787)</f>
        <v>0</v>
      </c>
      <c r="J787" s="655"/>
      <c r="K787" s="655"/>
      <c r="L787" s="654">
        <f>SUM(I787:K787)</f>
        <v>0</v>
      </c>
      <c r="M787" s="425"/>
      <c r="N787" s="26"/>
      <c r="O787" s="682"/>
      <c r="P787" s="627">
        <f>SUM($E787,M787:O787)</f>
        <v>0</v>
      </c>
      <c r="Q787" s="655"/>
      <c r="R787" s="655"/>
      <c r="S787" s="654">
        <f>SUM(P787:R787)</f>
        <v>0</v>
      </c>
      <c r="T787" s="425"/>
      <c r="U787" s="26"/>
      <c r="V787" s="682"/>
      <c r="W787" s="627">
        <f t="shared" ref="W787:W798" si="490">SUM($E787,T787:V787)</f>
        <v>0</v>
      </c>
      <c r="X787" s="683"/>
      <c r="Y787" s="682"/>
      <c r="Z787" s="655"/>
      <c r="AA787" s="682">
        <f t="shared" ref="AA787:AA798" si="491">SUM(W787:Z787)</f>
        <v>0</v>
      </c>
      <c r="AB787" s="425"/>
      <c r="AC787" s="26"/>
      <c r="AD787" s="682"/>
      <c r="AE787" s="627">
        <f t="shared" ref="AE787:AE798" si="492">SUM($E787,AB787:AD787)</f>
        <v>0</v>
      </c>
      <c r="AF787" s="683"/>
      <c r="AG787" s="862"/>
      <c r="AH787" s="655"/>
      <c r="AI787" s="682">
        <f t="shared" ref="AI787:AI798" si="493">SUM(AE787:AH787)</f>
        <v>0</v>
      </c>
      <c r="AJ787" s="423">
        <f t="shared" si="461"/>
        <v>778</v>
      </c>
    </row>
    <row r="788" spans="1:36">
      <c r="A788" s="423">
        <f t="shared" si="459"/>
        <v>779</v>
      </c>
      <c r="B788" s="145" t="s">
        <v>191</v>
      </c>
      <c r="C788" s="145">
        <v>37</v>
      </c>
      <c r="D788" s="237" t="s">
        <v>192</v>
      </c>
      <c r="E788" s="627">
        <v>11983171</v>
      </c>
      <c r="F788" s="133"/>
      <c r="G788" s="28"/>
      <c r="H788" s="626"/>
      <c r="I788" s="627">
        <f>SUM($E788,F788:H788)</f>
        <v>11983171</v>
      </c>
      <c r="J788" s="627">
        <v>54872054</v>
      </c>
      <c r="K788" s="627">
        <v>1074397</v>
      </c>
      <c r="L788" s="237">
        <f>SUM(I788:K788)</f>
        <v>67929622</v>
      </c>
      <c r="M788" s="133"/>
      <c r="O788" s="626"/>
      <c r="P788" s="627">
        <f>SUM($E788,M788:O788)</f>
        <v>11983171</v>
      </c>
      <c r="Q788" s="627">
        <v>54872054</v>
      </c>
      <c r="R788" s="627">
        <v>1074397</v>
      </c>
      <c r="S788" s="237">
        <f>SUM(P788:R788)</f>
        <v>67929622</v>
      </c>
      <c r="T788" s="133"/>
      <c r="V788" s="626"/>
      <c r="W788" s="627">
        <f t="shared" si="490"/>
        <v>11983171</v>
      </c>
      <c r="X788" s="636">
        <v>54872054</v>
      </c>
      <c r="Y788" s="626"/>
      <c r="Z788" s="627">
        <v>1074397</v>
      </c>
      <c r="AA788" s="626">
        <f t="shared" si="491"/>
        <v>67929622</v>
      </c>
      <c r="AB788" s="133"/>
      <c r="AD788" s="626"/>
      <c r="AE788" s="627">
        <f t="shared" si="492"/>
        <v>11983171</v>
      </c>
      <c r="AF788" s="636">
        <v>54872054</v>
      </c>
      <c r="AG788" s="857"/>
      <c r="AH788" s="627">
        <v>1074397</v>
      </c>
      <c r="AI788" s="626">
        <f t="shared" si="493"/>
        <v>67929622</v>
      </c>
      <c r="AJ788" s="423">
        <f t="shared" si="461"/>
        <v>779</v>
      </c>
    </row>
    <row r="789" spans="1:36">
      <c r="A789" s="423">
        <f t="shared" si="459"/>
        <v>780</v>
      </c>
      <c r="B789" s="145"/>
      <c r="C789" s="145"/>
      <c r="D789" s="240" t="s">
        <v>434</v>
      </c>
      <c r="E789" s="627"/>
      <c r="F789" s="133"/>
      <c r="G789" s="28"/>
      <c r="H789" s="626"/>
      <c r="I789" s="627">
        <f>SUM($E789,F789:H789)</f>
        <v>0</v>
      </c>
      <c r="J789" s="627"/>
      <c r="K789" s="627"/>
      <c r="L789" s="237">
        <f>SUM(I789:K789)</f>
        <v>0</v>
      </c>
      <c r="M789" s="133"/>
      <c r="O789" s="626"/>
      <c r="P789" s="627">
        <f>SUM($E789,M789:O789)</f>
        <v>0</v>
      </c>
      <c r="Q789" s="627"/>
      <c r="R789" s="627"/>
      <c r="S789" s="237">
        <f>SUM(P789:R789)</f>
        <v>0</v>
      </c>
      <c r="T789" s="133"/>
      <c r="V789" s="626"/>
      <c r="W789" s="627">
        <f t="shared" si="490"/>
        <v>0</v>
      </c>
      <c r="X789" s="636"/>
      <c r="Y789" s="626"/>
      <c r="Z789" s="627"/>
      <c r="AA789" s="626">
        <f t="shared" si="491"/>
        <v>0</v>
      </c>
      <c r="AB789" s="133"/>
      <c r="AD789" s="626"/>
      <c r="AE789" s="627">
        <f t="shared" si="492"/>
        <v>0</v>
      </c>
      <c r="AF789" s="636"/>
      <c r="AG789" s="857"/>
      <c r="AH789" s="627"/>
      <c r="AI789" s="626">
        <f t="shared" si="493"/>
        <v>0</v>
      </c>
      <c r="AJ789" s="423">
        <f t="shared" si="461"/>
        <v>780</v>
      </c>
    </row>
    <row r="790" spans="1:36">
      <c r="A790" s="423">
        <f t="shared" si="459"/>
        <v>781</v>
      </c>
      <c r="B790" s="145"/>
      <c r="C790" s="145"/>
      <c r="D790" s="637" t="s">
        <v>650</v>
      </c>
      <c r="E790" s="627"/>
      <c r="F790" s="132">
        <v>3000000</v>
      </c>
      <c r="G790" s="129"/>
      <c r="H790" s="185"/>
      <c r="I790" s="627">
        <f>SUM($E790,F790:H790)</f>
        <v>3000000</v>
      </c>
      <c r="J790" s="627"/>
      <c r="K790" s="627"/>
      <c r="L790" s="237">
        <f>SUM(I790:K790)</f>
        <v>3000000</v>
      </c>
      <c r="M790" s="133">
        <v>3000000</v>
      </c>
      <c r="O790" s="626"/>
      <c r="P790" s="627">
        <f>SUM($E790,M790:O790)</f>
        <v>3000000</v>
      </c>
      <c r="Q790" s="627"/>
      <c r="R790" s="627"/>
      <c r="S790" s="237">
        <f>SUM(P790:R790)</f>
        <v>3000000</v>
      </c>
      <c r="T790" s="133">
        <v>3000000</v>
      </c>
      <c r="V790" s="626"/>
      <c r="W790" s="627">
        <f t="shared" si="490"/>
        <v>3000000</v>
      </c>
      <c r="X790" s="636"/>
      <c r="Y790" s="626"/>
      <c r="Z790" s="627"/>
      <c r="AA790" s="626">
        <f t="shared" si="491"/>
        <v>3000000</v>
      </c>
      <c r="AB790" s="133"/>
      <c r="AD790" s="626"/>
      <c r="AE790" s="627">
        <f t="shared" si="492"/>
        <v>0</v>
      </c>
      <c r="AF790" s="636"/>
      <c r="AG790" s="857"/>
      <c r="AH790" s="627"/>
      <c r="AI790" s="626">
        <f t="shared" si="493"/>
        <v>0</v>
      </c>
      <c r="AJ790" s="423">
        <f t="shared" si="461"/>
        <v>781</v>
      </c>
    </row>
    <row r="791" spans="1:36">
      <c r="A791" s="423">
        <f t="shared" ref="A791:A854" si="494">ROW()-9</f>
        <v>782</v>
      </c>
      <c r="B791" s="145"/>
      <c r="C791" s="145"/>
      <c r="D791" s="637" t="s">
        <v>651</v>
      </c>
      <c r="E791" s="627"/>
      <c r="F791" s="132"/>
      <c r="G791" s="129">
        <v>5000000</v>
      </c>
      <c r="H791" s="185"/>
      <c r="I791" s="627">
        <f>SUM($E791,F791:H791)</f>
        <v>5000000</v>
      </c>
      <c r="J791" s="627"/>
      <c r="K791" s="627"/>
      <c r="L791" s="237">
        <f>SUM(I791:K791)</f>
        <v>5000000</v>
      </c>
      <c r="M791" s="133"/>
      <c r="N791" s="28">
        <v>5000000</v>
      </c>
      <c r="O791" s="626"/>
      <c r="P791" s="627">
        <f>SUM($E791,M791:O791)</f>
        <v>5000000</v>
      </c>
      <c r="Q791" s="627"/>
      <c r="R791" s="627"/>
      <c r="S791" s="237">
        <f>SUM(P791:R791)</f>
        <v>5000000</v>
      </c>
      <c r="T791" s="133"/>
      <c r="U791" s="28">
        <v>5000000</v>
      </c>
      <c r="V791" s="626"/>
      <c r="W791" s="627">
        <f t="shared" si="490"/>
        <v>5000000</v>
      </c>
      <c r="X791" s="636"/>
      <c r="Y791" s="626"/>
      <c r="Z791" s="627"/>
      <c r="AA791" s="626">
        <f t="shared" si="491"/>
        <v>5000000</v>
      </c>
      <c r="AB791" s="133"/>
      <c r="AC791" s="28"/>
      <c r="AD791" s="626"/>
      <c r="AE791" s="627">
        <f t="shared" si="492"/>
        <v>0</v>
      </c>
      <c r="AF791" s="636"/>
      <c r="AG791" s="857"/>
      <c r="AH791" s="627"/>
      <c r="AI791" s="626">
        <f t="shared" si="493"/>
        <v>0</v>
      </c>
      <c r="AJ791" s="423">
        <f t="shared" si="461"/>
        <v>782</v>
      </c>
    </row>
    <row r="792" spans="1:36">
      <c r="A792" s="423">
        <f t="shared" si="494"/>
        <v>783</v>
      </c>
      <c r="B792" s="145"/>
      <c r="C792" s="145"/>
      <c r="D792" s="637"/>
      <c r="E792" s="627"/>
      <c r="F792" s="132"/>
      <c r="G792" s="129"/>
      <c r="H792" s="185"/>
      <c r="I792" s="627"/>
      <c r="J792" s="627"/>
      <c r="K792" s="627"/>
      <c r="M792" s="133"/>
      <c r="N792" s="28"/>
      <c r="O792" s="626"/>
      <c r="P792" s="627"/>
      <c r="Q792" s="627"/>
      <c r="R792" s="627"/>
      <c r="T792" s="133"/>
      <c r="V792" s="626"/>
      <c r="W792" s="627">
        <f t="shared" si="490"/>
        <v>0</v>
      </c>
      <c r="X792" s="636"/>
      <c r="Y792" s="626"/>
      <c r="Z792" s="627"/>
      <c r="AA792" s="626">
        <f t="shared" si="491"/>
        <v>0</v>
      </c>
      <c r="AB792" s="133"/>
      <c r="AD792" s="626"/>
      <c r="AE792" s="627">
        <f t="shared" si="492"/>
        <v>0</v>
      </c>
      <c r="AF792" s="636"/>
      <c r="AG792" s="857"/>
      <c r="AH792" s="627"/>
      <c r="AI792" s="626">
        <f t="shared" si="493"/>
        <v>0</v>
      </c>
      <c r="AJ792" s="423">
        <f t="shared" si="461"/>
        <v>783</v>
      </c>
    </row>
    <row r="793" spans="1:36">
      <c r="A793" s="423">
        <f t="shared" si="494"/>
        <v>784</v>
      </c>
      <c r="B793" s="145"/>
      <c r="C793" s="145"/>
      <c r="D793" s="240" t="s">
        <v>62</v>
      </c>
      <c r="E793" s="627"/>
      <c r="F793" s="406"/>
      <c r="H793" s="626"/>
      <c r="I793" s="627">
        <f>SUM($E793,F793:H793)</f>
        <v>0</v>
      </c>
      <c r="J793" s="627"/>
      <c r="K793" s="627"/>
      <c r="L793" s="237">
        <f>SUM(I793:K793)</f>
        <v>0</v>
      </c>
      <c r="M793" s="406"/>
      <c r="O793" s="626"/>
      <c r="P793" s="627">
        <f>SUM($E793,M793:O793)</f>
        <v>0</v>
      </c>
      <c r="Q793" s="627"/>
      <c r="R793" s="627"/>
      <c r="S793" s="237">
        <f>SUM(P793:R793)</f>
        <v>0</v>
      </c>
      <c r="T793" s="133"/>
      <c r="V793" s="626"/>
      <c r="W793" s="627">
        <f t="shared" si="490"/>
        <v>0</v>
      </c>
      <c r="X793" s="636"/>
      <c r="Y793" s="626"/>
      <c r="Z793" s="627"/>
      <c r="AA793" s="626">
        <f t="shared" si="491"/>
        <v>0</v>
      </c>
      <c r="AB793" s="133"/>
      <c r="AD793" s="626"/>
      <c r="AE793" s="627">
        <f t="shared" si="492"/>
        <v>0</v>
      </c>
      <c r="AF793" s="636"/>
      <c r="AG793" s="857"/>
      <c r="AH793" s="627"/>
      <c r="AI793" s="626">
        <f t="shared" si="493"/>
        <v>0</v>
      </c>
      <c r="AJ793" s="423">
        <f t="shared" si="461"/>
        <v>784</v>
      </c>
    </row>
    <row r="794" spans="1:36">
      <c r="A794" s="423">
        <f t="shared" si="494"/>
        <v>785</v>
      </c>
      <c r="B794" s="145"/>
      <c r="C794" s="145"/>
      <c r="D794" s="637"/>
      <c r="E794" s="627"/>
      <c r="F794" s="406"/>
      <c r="H794" s="626"/>
      <c r="I794" s="627"/>
      <c r="J794" s="627"/>
      <c r="K794" s="627"/>
      <c r="M794" s="406"/>
      <c r="O794" s="626"/>
      <c r="P794" s="627"/>
      <c r="Q794" s="627"/>
      <c r="R794" s="627"/>
      <c r="T794" s="133"/>
      <c r="V794" s="626"/>
      <c r="W794" s="627">
        <f t="shared" si="490"/>
        <v>0</v>
      </c>
      <c r="X794" s="636"/>
      <c r="Y794" s="626"/>
      <c r="Z794" s="627"/>
      <c r="AA794" s="626">
        <f t="shared" si="491"/>
        <v>0</v>
      </c>
      <c r="AB794" s="133"/>
      <c r="AD794" s="626"/>
      <c r="AE794" s="627">
        <f t="shared" si="492"/>
        <v>0</v>
      </c>
      <c r="AF794" s="636"/>
      <c r="AG794" s="857"/>
      <c r="AH794" s="627"/>
      <c r="AI794" s="626">
        <f t="shared" si="493"/>
        <v>0</v>
      </c>
      <c r="AJ794" s="423">
        <f t="shared" ref="AJ794:AJ857" si="495">A794</f>
        <v>785</v>
      </c>
    </row>
    <row r="795" spans="1:36">
      <c r="A795" s="423">
        <f t="shared" si="494"/>
        <v>786</v>
      </c>
      <c r="B795" s="145"/>
      <c r="C795" s="145"/>
      <c r="D795" s="629"/>
      <c r="E795" s="627"/>
      <c r="F795" s="406"/>
      <c r="H795" s="626"/>
      <c r="I795" s="627">
        <f>SUM($E795,F795:H795)</f>
        <v>0</v>
      </c>
      <c r="J795" s="627"/>
      <c r="K795" s="627"/>
      <c r="L795" s="237">
        <f>SUM(I795:K795)</f>
        <v>0</v>
      </c>
      <c r="M795" s="406"/>
      <c r="O795" s="626"/>
      <c r="P795" s="627">
        <f>SUM($E795,M795:O795)</f>
        <v>0</v>
      </c>
      <c r="Q795" s="627"/>
      <c r="R795" s="627"/>
      <c r="S795" s="237">
        <f>SUM(P795:R795)</f>
        <v>0</v>
      </c>
      <c r="T795" s="133"/>
      <c r="V795" s="626"/>
      <c r="W795" s="627">
        <f t="shared" si="490"/>
        <v>0</v>
      </c>
      <c r="X795" s="636"/>
      <c r="Y795" s="626"/>
      <c r="Z795" s="627"/>
      <c r="AA795" s="626">
        <f t="shared" si="491"/>
        <v>0</v>
      </c>
      <c r="AB795" s="133"/>
      <c r="AD795" s="626"/>
      <c r="AE795" s="627">
        <f t="shared" si="492"/>
        <v>0</v>
      </c>
      <c r="AF795" s="636"/>
      <c r="AG795" s="857"/>
      <c r="AH795" s="627"/>
      <c r="AI795" s="626">
        <f t="shared" si="493"/>
        <v>0</v>
      </c>
      <c r="AJ795" s="423">
        <f t="shared" si="495"/>
        <v>786</v>
      </c>
    </row>
    <row r="796" spans="1:36">
      <c r="A796" s="423">
        <f t="shared" si="494"/>
        <v>787</v>
      </c>
      <c r="B796" s="145"/>
      <c r="C796" s="145"/>
      <c r="D796" s="240" t="s">
        <v>123</v>
      </c>
      <c r="E796" s="627"/>
      <c r="F796" s="406"/>
      <c r="H796" s="626"/>
      <c r="I796" s="627">
        <f>SUM($E796,F796:H796)</f>
        <v>0</v>
      </c>
      <c r="J796" s="627"/>
      <c r="K796" s="627"/>
      <c r="L796" s="237">
        <f>SUM(I796:K796)</f>
        <v>0</v>
      </c>
      <c r="M796" s="406"/>
      <c r="O796" s="626"/>
      <c r="P796" s="627">
        <f>SUM($E796,M796:O796)</f>
        <v>0</v>
      </c>
      <c r="Q796" s="627"/>
      <c r="R796" s="627"/>
      <c r="S796" s="237">
        <f>SUM(P796:R796)</f>
        <v>0</v>
      </c>
      <c r="T796" s="133"/>
      <c r="V796" s="626"/>
      <c r="W796" s="627">
        <f t="shared" si="490"/>
        <v>0</v>
      </c>
      <c r="X796" s="636"/>
      <c r="Y796" s="626"/>
      <c r="Z796" s="627">
        <v>877680</v>
      </c>
      <c r="AA796" s="626">
        <f t="shared" si="491"/>
        <v>877680</v>
      </c>
      <c r="AB796" s="133"/>
      <c r="AD796" s="626"/>
      <c r="AE796" s="627">
        <f t="shared" si="492"/>
        <v>0</v>
      </c>
      <c r="AF796" s="636"/>
      <c r="AG796" s="857"/>
      <c r="AH796" s="627"/>
      <c r="AI796" s="626">
        <f t="shared" si="493"/>
        <v>0</v>
      </c>
      <c r="AJ796" s="423">
        <f t="shared" si="495"/>
        <v>787</v>
      </c>
    </row>
    <row r="797" spans="1:36">
      <c r="A797" s="423">
        <f t="shared" si="494"/>
        <v>788</v>
      </c>
      <c r="B797" s="145"/>
      <c r="C797" s="145"/>
      <c r="D797" s="637" t="s">
        <v>559</v>
      </c>
      <c r="E797" s="627"/>
      <c r="F797" s="133"/>
      <c r="G797" s="28"/>
      <c r="H797" s="626"/>
      <c r="I797" s="627">
        <f>SUM($E797,F797:H797)</f>
        <v>0</v>
      </c>
      <c r="J797" s="627"/>
      <c r="K797" s="627">
        <v>877680</v>
      </c>
      <c r="L797" s="237">
        <f>SUM(I797:K797)</f>
        <v>877680</v>
      </c>
      <c r="M797" s="133"/>
      <c r="O797" s="626"/>
      <c r="P797" s="627">
        <f>SUM($E797,M797:O797)</f>
        <v>0</v>
      </c>
      <c r="Q797" s="627"/>
      <c r="R797" s="627">
        <v>877680</v>
      </c>
      <c r="S797" s="237">
        <f>SUM(P797:R797)</f>
        <v>877680</v>
      </c>
      <c r="T797" s="133"/>
      <c r="V797" s="626"/>
      <c r="W797" s="627">
        <f t="shared" si="490"/>
        <v>0</v>
      </c>
      <c r="X797" s="636"/>
      <c r="Y797" s="626"/>
      <c r="Z797" s="627"/>
      <c r="AA797" s="626">
        <f t="shared" si="491"/>
        <v>0</v>
      </c>
      <c r="AB797" s="133"/>
      <c r="AD797" s="626"/>
      <c r="AE797" s="627">
        <f t="shared" si="492"/>
        <v>0</v>
      </c>
      <c r="AF797" s="636"/>
      <c r="AG797" s="857"/>
      <c r="AH797" s="627"/>
      <c r="AI797" s="626">
        <f t="shared" si="493"/>
        <v>0</v>
      </c>
      <c r="AJ797" s="423">
        <f t="shared" si="495"/>
        <v>788</v>
      </c>
    </row>
    <row r="798" spans="1:36">
      <c r="A798" s="423">
        <f t="shared" si="494"/>
        <v>789</v>
      </c>
      <c r="B798" s="145"/>
      <c r="C798" s="145"/>
      <c r="D798" s="629"/>
      <c r="E798" s="627"/>
      <c r="F798" s="406"/>
      <c r="H798" s="626"/>
      <c r="I798" s="627">
        <f>SUM($E798,F798:H798)</f>
        <v>0</v>
      </c>
      <c r="J798" s="627"/>
      <c r="K798" s="627"/>
      <c r="L798" s="237">
        <f>SUM(I798:K798)</f>
        <v>0</v>
      </c>
      <c r="M798" s="406"/>
      <c r="O798" s="626"/>
      <c r="P798" s="627">
        <f>SUM($E798,M798:O798)</f>
        <v>0</v>
      </c>
      <c r="Q798" s="627"/>
      <c r="R798" s="627"/>
      <c r="S798" s="237">
        <f>SUM(P798:R798)</f>
        <v>0</v>
      </c>
      <c r="T798" s="406"/>
      <c r="V798" s="626"/>
      <c r="W798" s="627">
        <f t="shared" si="490"/>
        <v>0</v>
      </c>
      <c r="X798" s="636"/>
      <c r="Y798" s="626"/>
      <c r="Z798" s="627"/>
      <c r="AA798" s="626">
        <f t="shared" si="491"/>
        <v>0</v>
      </c>
      <c r="AB798" s="406"/>
      <c r="AD798" s="626"/>
      <c r="AE798" s="627">
        <f t="shared" si="492"/>
        <v>0</v>
      </c>
      <c r="AF798" s="636"/>
      <c r="AG798" s="857"/>
      <c r="AH798" s="627"/>
      <c r="AI798" s="626">
        <f t="shared" si="493"/>
        <v>0</v>
      </c>
      <c r="AJ798" s="423">
        <f t="shared" si="495"/>
        <v>789</v>
      </c>
    </row>
    <row r="799" spans="1:36">
      <c r="A799" s="423">
        <f t="shared" si="494"/>
        <v>790</v>
      </c>
      <c r="B799" s="145"/>
      <c r="C799" s="145"/>
      <c r="D799" s="141" t="s">
        <v>40</v>
      </c>
      <c r="E799" s="679"/>
      <c r="F799" s="488">
        <f t="shared" ref="F799:X799" si="496">SUBTOTAL(9,F789:F798)</f>
        <v>3000000</v>
      </c>
      <c r="G799" s="55">
        <f t="shared" si="496"/>
        <v>5000000</v>
      </c>
      <c r="H799" s="285">
        <f t="shared" si="496"/>
        <v>0</v>
      </c>
      <c r="I799" s="676">
        <f t="shared" si="496"/>
        <v>8000000</v>
      </c>
      <c r="J799" s="676">
        <f t="shared" si="496"/>
        <v>0</v>
      </c>
      <c r="K799" s="676">
        <f t="shared" si="496"/>
        <v>877680</v>
      </c>
      <c r="L799" s="678">
        <f t="shared" si="496"/>
        <v>8877680</v>
      </c>
      <c r="M799" s="488">
        <f t="shared" si="496"/>
        <v>3000000</v>
      </c>
      <c r="N799" s="55">
        <f t="shared" si="496"/>
        <v>5000000</v>
      </c>
      <c r="O799" s="285">
        <f t="shared" si="496"/>
        <v>0</v>
      </c>
      <c r="P799" s="676">
        <f t="shared" si="496"/>
        <v>8000000</v>
      </c>
      <c r="Q799" s="676">
        <f t="shared" si="496"/>
        <v>0</v>
      </c>
      <c r="R799" s="676">
        <f t="shared" si="496"/>
        <v>877680</v>
      </c>
      <c r="S799" s="678">
        <f t="shared" si="496"/>
        <v>8877680</v>
      </c>
      <c r="T799" s="488">
        <f t="shared" si="496"/>
        <v>3000000</v>
      </c>
      <c r="U799" s="55">
        <f t="shared" si="496"/>
        <v>5000000</v>
      </c>
      <c r="V799" s="285">
        <f t="shared" si="496"/>
        <v>0</v>
      </c>
      <c r="W799" s="676">
        <f t="shared" si="496"/>
        <v>8000000</v>
      </c>
      <c r="X799" s="677">
        <f t="shared" si="496"/>
        <v>0</v>
      </c>
      <c r="Y799" s="675"/>
      <c r="Z799" s="676">
        <f t="shared" ref="Z799:AF799" si="497">SUBTOTAL(9,Z789:Z798)</f>
        <v>877680</v>
      </c>
      <c r="AA799" s="675">
        <f t="shared" si="497"/>
        <v>8877680</v>
      </c>
      <c r="AB799" s="488">
        <f t="shared" si="497"/>
        <v>0</v>
      </c>
      <c r="AC799" s="55">
        <f t="shared" si="497"/>
        <v>0</v>
      </c>
      <c r="AD799" s="285">
        <f t="shared" si="497"/>
        <v>0</v>
      </c>
      <c r="AE799" s="676">
        <f t="shared" si="497"/>
        <v>0</v>
      </c>
      <c r="AF799" s="677">
        <f t="shared" si="497"/>
        <v>0</v>
      </c>
      <c r="AG799" s="678"/>
      <c r="AH799" s="676">
        <f>SUBTOTAL(9,AH789:AH798)</f>
        <v>0</v>
      </c>
      <c r="AI799" s="675">
        <f>SUBTOTAL(9,AI789:AI798)</f>
        <v>0</v>
      </c>
      <c r="AJ799" s="423">
        <f t="shared" si="495"/>
        <v>790</v>
      </c>
    </row>
    <row r="800" spans="1:36" ht="15.6" thickBot="1">
      <c r="A800" s="423">
        <f t="shared" si="494"/>
        <v>791</v>
      </c>
      <c r="B800" s="674"/>
      <c r="C800" s="674"/>
      <c r="D800" s="620" t="s">
        <v>193</v>
      </c>
      <c r="E800" s="623"/>
      <c r="F800" s="672">
        <f>SUBTOTAL(9,F787:F799,$E788:$E788)</f>
        <v>14983171</v>
      </c>
      <c r="G800" s="671"/>
      <c r="H800" s="668"/>
      <c r="I800" s="669">
        <f>SUBTOTAL(9,I787:I799)</f>
        <v>19983171</v>
      </c>
      <c r="J800" s="669">
        <f>SUBTOTAL(9,J787:J799)</f>
        <v>54872054</v>
      </c>
      <c r="K800" s="669">
        <f>SUBTOTAL(9,K787:K799)</f>
        <v>1952077</v>
      </c>
      <c r="L800" s="673">
        <f>SUBTOTAL(9,L787:L799)</f>
        <v>76807302</v>
      </c>
      <c r="M800" s="672">
        <f>SUBTOTAL(9,M787:M799,$E788:$E788)</f>
        <v>14983171</v>
      </c>
      <c r="N800" s="671"/>
      <c r="O800" s="668"/>
      <c r="P800" s="669">
        <f>SUBTOTAL(9,P787:P799)</f>
        <v>19983171</v>
      </c>
      <c r="Q800" s="669">
        <f>SUBTOTAL(9,Q787:Q799)</f>
        <v>54872054</v>
      </c>
      <c r="R800" s="669">
        <f>SUBTOTAL(9,R787:R799)</f>
        <v>1952077</v>
      </c>
      <c r="S800" s="673">
        <f>SUBTOTAL(9,S787:S799)</f>
        <v>76807302</v>
      </c>
      <c r="T800" s="672">
        <f>SUBTOTAL(9,T787:T799,$E788:$E788)</f>
        <v>14983171</v>
      </c>
      <c r="U800" s="671"/>
      <c r="V800" s="668"/>
      <c r="W800" s="669">
        <f>SUBTOTAL(9,W787:W799)</f>
        <v>19983171</v>
      </c>
      <c r="X800" s="670">
        <f>SUBTOTAL(9,X787:X799)</f>
        <v>54872054</v>
      </c>
      <c r="Y800" s="668"/>
      <c r="Z800" s="669">
        <f>SUBTOTAL(9,Z787:Z799)</f>
        <v>1952077</v>
      </c>
      <c r="AA800" s="668">
        <f>SUBTOTAL(9,AA787:AA799)</f>
        <v>76807302</v>
      </c>
      <c r="AB800" s="672">
        <f>SUBTOTAL(9,AB787:AB799,$E788:$E788)</f>
        <v>11983171</v>
      </c>
      <c r="AC800" s="671"/>
      <c r="AD800" s="668"/>
      <c r="AE800" s="669">
        <f>SUBTOTAL(9,AE787:AE799)</f>
        <v>11983171</v>
      </c>
      <c r="AF800" s="670">
        <f>SUBTOTAL(9,AF787:AF799)</f>
        <v>54872054</v>
      </c>
      <c r="AG800" s="800"/>
      <c r="AH800" s="669">
        <f>SUBTOTAL(9,AH787:AH799)</f>
        <v>1074397</v>
      </c>
      <c r="AI800" s="668">
        <f>SUBTOTAL(9,AI787:AI799)</f>
        <v>67929622</v>
      </c>
      <c r="AJ800" s="423">
        <f t="shared" si="495"/>
        <v>791</v>
      </c>
    </row>
    <row r="801" spans="1:36" ht="15.6" thickTop="1">
      <c r="A801" s="423">
        <f t="shared" si="494"/>
        <v>792</v>
      </c>
      <c r="B801" s="145"/>
      <c r="C801" s="145"/>
      <c r="D801" s="654"/>
      <c r="E801" s="655"/>
      <c r="F801" s="425"/>
      <c r="G801" s="26"/>
      <c r="H801" s="682"/>
      <c r="I801" s="627">
        <f>SUM($E801,F801:H801)</f>
        <v>0</v>
      </c>
      <c r="J801" s="655"/>
      <c r="K801" s="655"/>
      <c r="L801" s="654">
        <f>SUM(I801:K801)</f>
        <v>0</v>
      </c>
      <c r="M801" s="425"/>
      <c r="N801" s="26"/>
      <c r="O801" s="682"/>
      <c r="P801" s="627">
        <f t="shared" ref="P801:P837" si="498">SUM($E801,M801:O801)</f>
        <v>0</v>
      </c>
      <c r="Q801" s="655"/>
      <c r="R801" s="655"/>
      <c r="S801" s="654">
        <f t="shared" ref="S801:S837" si="499">SUM(P801:R801)</f>
        <v>0</v>
      </c>
      <c r="T801" s="425"/>
      <c r="U801" s="26"/>
      <c r="V801" s="682"/>
      <c r="W801" s="627">
        <f t="shared" ref="W801:W837" si="500">SUM($E801,T801:V801)</f>
        <v>0</v>
      </c>
      <c r="X801" s="683"/>
      <c r="Y801" s="682"/>
      <c r="Z801" s="655"/>
      <c r="AA801" s="682">
        <f t="shared" ref="AA801:AA837" si="501">SUM(W801:Z801)</f>
        <v>0</v>
      </c>
      <c r="AB801" s="425"/>
      <c r="AC801" s="26"/>
      <c r="AD801" s="682"/>
      <c r="AE801" s="627">
        <f t="shared" ref="AE801:AE837" si="502">SUM($E801,AB801:AD801)</f>
        <v>0</v>
      </c>
      <c r="AF801" s="683"/>
      <c r="AG801" s="862"/>
      <c r="AH801" s="655"/>
      <c r="AI801" s="682">
        <f t="shared" ref="AI801:AI837" si="503">SUM(AE801:AH801)</f>
        <v>0</v>
      </c>
      <c r="AJ801" s="423">
        <f t="shared" si="495"/>
        <v>792</v>
      </c>
    </row>
    <row r="802" spans="1:36">
      <c r="A802" s="423">
        <f t="shared" si="494"/>
        <v>793</v>
      </c>
      <c r="B802" s="145" t="s">
        <v>194</v>
      </c>
      <c r="C802" s="145">
        <v>38</v>
      </c>
      <c r="D802" s="237" t="s">
        <v>195</v>
      </c>
      <c r="E802" s="627">
        <v>203759127</v>
      </c>
      <c r="F802" s="133"/>
      <c r="G802" s="28"/>
      <c r="H802" s="626"/>
      <c r="I802" s="627">
        <f>SUM($E802,F802:H802)</f>
        <v>203759127</v>
      </c>
      <c r="J802" s="627">
        <v>508278168</v>
      </c>
      <c r="K802" s="627">
        <v>56346297</v>
      </c>
      <c r="L802" s="237">
        <f>SUM(I802:K802)</f>
        <v>768383592</v>
      </c>
      <c r="M802" s="133"/>
      <c r="O802" s="626"/>
      <c r="P802" s="627">
        <f t="shared" si="498"/>
        <v>203759127</v>
      </c>
      <c r="Q802" s="627">
        <v>508278168</v>
      </c>
      <c r="R802" s="627">
        <v>56346297</v>
      </c>
      <c r="S802" s="237">
        <f t="shared" si="499"/>
        <v>768383592</v>
      </c>
      <c r="T802" s="133"/>
      <c r="V802" s="626"/>
      <c r="W802" s="627">
        <f t="shared" si="500"/>
        <v>203759127</v>
      </c>
      <c r="X802" s="636">
        <v>508278168</v>
      </c>
      <c r="Y802" s="626"/>
      <c r="Z802" s="627">
        <v>56346297</v>
      </c>
      <c r="AA802" s="626">
        <f t="shared" si="501"/>
        <v>768383592</v>
      </c>
      <c r="AB802" s="133"/>
      <c r="AD802" s="626"/>
      <c r="AE802" s="627">
        <f t="shared" si="502"/>
        <v>203759127</v>
      </c>
      <c r="AF802" s="636">
        <v>508278168</v>
      </c>
      <c r="AG802" s="857"/>
      <c r="AH802" s="627">
        <v>56346297</v>
      </c>
      <c r="AI802" s="626">
        <f t="shared" si="503"/>
        <v>768383592</v>
      </c>
      <c r="AJ802" s="423">
        <f t="shared" si="495"/>
        <v>793</v>
      </c>
    </row>
    <row r="803" spans="1:36">
      <c r="A803" s="423">
        <f t="shared" si="494"/>
        <v>794</v>
      </c>
      <c r="B803" s="145"/>
      <c r="C803" s="145"/>
      <c r="D803" s="240" t="s">
        <v>434</v>
      </c>
      <c r="E803" s="627"/>
      <c r="F803" s="133"/>
      <c r="G803" s="28"/>
      <c r="H803" s="626"/>
      <c r="I803" s="627">
        <f>SUM($E803,F803:H803)</f>
        <v>0</v>
      </c>
      <c r="J803" s="627"/>
      <c r="K803" s="627"/>
      <c r="L803" s="237">
        <f>SUM(I803:K803)</f>
        <v>0</v>
      </c>
      <c r="M803" s="133"/>
      <c r="O803" s="626"/>
      <c r="P803" s="627">
        <f t="shared" si="498"/>
        <v>0</v>
      </c>
      <c r="Q803" s="627"/>
      <c r="R803" s="627"/>
      <c r="S803" s="237">
        <f t="shared" si="499"/>
        <v>0</v>
      </c>
      <c r="T803" s="133"/>
      <c r="V803" s="626"/>
      <c r="W803" s="627">
        <f t="shared" si="500"/>
        <v>0</v>
      </c>
      <c r="X803" s="636"/>
      <c r="Y803" s="626"/>
      <c r="Z803" s="627"/>
      <c r="AA803" s="626">
        <f t="shared" si="501"/>
        <v>0</v>
      </c>
      <c r="AB803" s="133"/>
      <c r="AD803" s="626"/>
      <c r="AE803" s="627">
        <f t="shared" si="502"/>
        <v>0</v>
      </c>
      <c r="AF803" s="636"/>
      <c r="AG803" s="857"/>
      <c r="AH803" s="627"/>
      <c r="AI803" s="626">
        <f t="shared" si="503"/>
        <v>0</v>
      </c>
      <c r="AJ803" s="423">
        <f t="shared" si="495"/>
        <v>794</v>
      </c>
    </row>
    <row r="804" spans="1:36">
      <c r="A804" s="423">
        <f t="shared" si="494"/>
        <v>795</v>
      </c>
      <c r="B804" s="145"/>
      <c r="C804" s="145"/>
      <c r="D804" s="637" t="s">
        <v>652</v>
      </c>
      <c r="E804" s="627"/>
      <c r="F804" s="132"/>
      <c r="G804" s="129"/>
      <c r="H804" s="626"/>
      <c r="I804" s="627"/>
      <c r="J804" s="627"/>
      <c r="K804" s="627"/>
      <c r="M804" s="133">
        <v>4519568</v>
      </c>
      <c r="O804" s="626"/>
      <c r="P804" s="627">
        <f t="shared" si="498"/>
        <v>4519568</v>
      </c>
      <c r="Q804" s="627"/>
      <c r="R804" s="627"/>
      <c r="S804" s="237">
        <f t="shared" si="499"/>
        <v>4519568</v>
      </c>
      <c r="T804" s="133">
        <v>4519568</v>
      </c>
      <c r="V804" s="626"/>
      <c r="W804" s="627">
        <f t="shared" si="500"/>
        <v>4519568</v>
      </c>
      <c r="X804" s="636"/>
      <c r="Y804" s="626"/>
      <c r="Z804" s="627"/>
      <c r="AA804" s="626">
        <f t="shared" si="501"/>
        <v>4519568</v>
      </c>
      <c r="AB804" s="133"/>
      <c r="AD804" s="626"/>
      <c r="AE804" s="627">
        <f t="shared" si="502"/>
        <v>0</v>
      </c>
      <c r="AF804" s="636"/>
      <c r="AG804" s="857"/>
      <c r="AH804" s="627"/>
      <c r="AI804" s="626">
        <f t="shared" si="503"/>
        <v>0</v>
      </c>
      <c r="AJ804" s="423">
        <f t="shared" si="495"/>
        <v>795</v>
      </c>
    </row>
    <row r="805" spans="1:36">
      <c r="A805" s="423">
        <f t="shared" si="494"/>
        <v>796</v>
      </c>
      <c r="B805" s="145"/>
      <c r="C805" s="145"/>
      <c r="D805" s="637" t="s">
        <v>653</v>
      </c>
      <c r="E805" s="627"/>
      <c r="F805" s="132"/>
      <c r="G805" s="129"/>
      <c r="H805" s="626"/>
      <c r="I805" s="627"/>
      <c r="J805" s="627"/>
      <c r="K805" s="627"/>
      <c r="M805" s="133">
        <v>93615</v>
      </c>
      <c r="O805" s="626"/>
      <c r="P805" s="627">
        <f t="shared" si="498"/>
        <v>93615</v>
      </c>
      <c r="Q805" s="627"/>
      <c r="R805" s="627"/>
      <c r="S805" s="237">
        <f t="shared" si="499"/>
        <v>93615</v>
      </c>
      <c r="T805" s="133">
        <v>93615</v>
      </c>
      <c r="V805" s="626"/>
      <c r="W805" s="627">
        <f t="shared" si="500"/>
        <v>93615</v>
      </c>
      <c r="X805" s="636"/>
      <c r="Y805" s="626"/>
      <c r="Z805" s="627"/>
      <c r="AA805" s="626">
        <f t="shared" si="501"/>
        <v>93615</v>
      </c>
      <c r="AB805" s="133"/>
      <c r="AD805" s="626"/>
      <c r="AE805" s="627">
        <f t="shared" si="502"/>
        <v>0</v>
      </c>
      <c r="AF805" s="636"/>
      <c r="AG805" s="857"/>
      <c r="AH805" s="627"/>
      <c r="AI805" s="626">
        <f t="shared" si="503"/>
        <v>0</v>
      </c>
      <c r="AJ805" s="423">
        <f t="shared" si="495"/>
        <v>796</v>
      </c>
    </row>
    <row r="806" spans="1:36">
      <c r="A806" s="423">
        <f t="shared" si="494"/>
        <v>797</v>
      </c>
      <c r="B806" s="145"/>
      <c r="C806" s="145"/>
      <c r="D806" s="637" t="s">
        <v>654</v>
      </c>
      <c r="E806" s="627"/>
      <c r="F806" s="132"/>
      <c r="G806" s="129"/>
      <c r="H806" s="626"/>
      <c r="I806" s="627"/>
      <c r="J806" s="627"/>
      <c r="K806" s="627"/>
      <c r="M806" s="133">
        <v>1513325</v>
      </c>
      <c r="O806" s="626"/>
      <c r="P806" s="627">
        <f t="shared" si="498"/>
        <v>1513325</v>
      </c>
      <c r="Q806" s="627"/>
      <c r="R806" s="627"/>
      <c r="S806" s="237">
        <f t="shared" si="499"/>
        <v>1513325</v>
      </c>
      <c r="T806" s="133">
        <v>1513325</v>
      </c>
      <c r="V806" s="626"/>
      <c r="W806" s="627">
        <f t="shared" si="500"/>
        <v>1513325</v>
      </c>
      <c r="X806" s="636"/>
      <c r="Y806" s="626"/>
      <c r="Z806" s="627"/>
      <c r="AA806" s="626">
        <f t="shared" si="501"/>
        <v>1513325</v>
      </c>
      <c r="AB806" s="133"/>
      <c r="AD806" s="626"/>
      <c r="AE806" s="627">
        <f t="shared" si="502"/>
        <v>0</v>
      </c>
      <c r="AF806" s="636"/>
      <c r="AG806" s="857"/>
      <c r="AH806" s="627"/>
      <c r="AI806" s="626">
        <f t="shared" si="503"/>
        <v>0</v>
      </c>
      <c r="AJ806" s="423">
        <f t="shared" si="495"/>
        <v>797</v>
      </c>
    </row>
    <row r="807" spans="1:36">
      <c r="A807" s="423">
        <f t="shared" si="494"/>
        <v>798</v>
      </c>
      <c r="B807" s="145"/>
      <c r="C807" s="145"/>
      <c r="D807" s="637" t="s">
        <v>655</v>
      </c>
      <c r="E807" s="627"/>
      <c r="F807" s="132"/>
      <c r="G807" s="129"/>
      <c r="H807" s="626"/>
      <c r="I807" s="627"/>
      <c r="J807" s="627"/>
      <c r="K807" s="627"/>
      <c r="M807" s="133">
        <v>3010581</v>
      </c>
      <c r="O807" s="626"/>
      <c r="P807" s="627">
        <f t="shared" si="498"/>
        <v>3010581</v>
      </c>
      <c r="Q807" s="627"/>
      <c r="R807" s="627"/>
      <c r="S807" s="237">
        <f t="shared" si="499"/>
        <v>3010581</v>
      </c>
      <c r="T807" s="133">
        <v>3010581</v>
      </c>
      <c r="V807" s="626"/>
      <c r="W807" s="627">
        <f t="shared" si="500"/>
        <v>3010581</v>
      </c>
      <c r="X807" s="636"/>
      <c r="Y807" s="626"/>
      <c r="Z807" s="627"/>
      <c r="AA807" s="626">
        <f t="shared" si="501"/>
        <v>3010581</v>
      </c>
      <c r="AB807" s="133"/>
      <c r="AD807" s="626"/>
      <c r="AE807" s="627">
        <f t="shared" si="502"/>
        <v>0</v>
      </c>
      <c r="AF807" s="636"/>
      <c r="AG807" s="857"/>
      <c r="AH807" s="627"/>
      <c r="AI807" s="626">
        <f t="shared" si="503"/>
        <v>0</v>
      </c>
      <c r="AJ807" s="423">
        <f t="shared" si="495"/>
        <v>798</v>
      </c>
    </row>
    <row r="808" spans="1:36">
      <c r="A808" s="423">
        <f t="shared" si="494"/>
        <v>799</v>
      </c>
      <c r="B808" s="145"/>
      <c r="C808" s="145"/>
      <c r="D808" s="637" t="s">
        <v>656</v>
      </c>
      <c r="E808" s="627"/>
      <c r="F808" s="132"/>
      <c r="G808" s="129"/>
      <c r="H808" s="626"/>
      <c r="I808" s="627"/>
      <c r="J808" s="627"/>
      <c r="K808" s="627"/>
      <c r="M808" s="133">
        <v>200000</v>
      </c>
      <c r="O808" s="626"/>
      <c r="P808" s="627">
        <f t="shared" si="498"/>
        <v>200000</v>
      </c>
      <c r="Q808" s="627"/>
      <c r="R808" s="627"/>
      <c r="S808" s="237">
        <f t="shared" si="499"/>
        <v>200000</v>
      </c>
      <c r="T808" s="133">
        <v>200000</v>
      </c>
      <c r="V808" s="626"/>
      <c r="W808" s="627">
        <f t="shared" si="500"/>
        <v>200000</v>
      </c>
      <c r="X808" s="636"/>
      <c r="Y808" s="626"/>
      <c r="Z808" s="627"/>
      <c r="AA808" s="626">
        <f t="shared" si="501"/>
        <v>200000</v>
      </c>
      <c r="AB808" s="133"/>
      <c r="AD808" s="626"/>
      <c r="AE808" s="627">
        <f t="shared" si="502"/>
        <v>0</v>
      </c>
      <c r="AF808" s="636"/>
      <c r="AG808" s="857"/>
      <c r="AH808" s="627"/>
      <c r="AI808" s="626">
        <f t="shared" si="503"/>
        <v>0</v>
      </c>
      <c r="AJ808" s="423">
        <f t="shared" si="495"/>
        <v>799</v>
      </c>
    </row>
    <row r="809" spans="1:36">
      <c r="A809" s="423">
        <f t="shared" si="494"/>
        <v>800</v>
      </c>
      <c r="B809" s="145"/>
      <c r="C809" s="145"/>
      <c r="D809" s="637" t="s">
        <v>657</v>
      </c>
      <c r="E809" s="627"/>
      <c r="F809" s="132"/>
      <c r="G809" s="129"/>
      <c r="H809" s="626"/>
      <c r="I809" s="627"/>
      <c r="J809" s="627"/>
      <c r="K809" s="627"/>
      <c r="M809" s="133">
        <v>17500000</v>
      </c>
      <c r="N809" s="6">
        <v>17500000</v>
      </c>
      <c r="O809" s="626"/>
      <c r="P809" s="627">
        <f t="shared" si="498"/>
        <v>35000000</v>
      </c>
      <c r="Q809" s="627"/>
      <c r="R809" s="627"/>
      <c r="S809" s="237">
        <f t="shared" si="499"/>
        <v>35000000</v>
      </c>
      <c r="T809" s="133">
        <v>17500000</v>
      </c>
      <c r="U809" s="6">
        <v>17500000</v>
      </c>
      <c r="V809" s="626"/>
      <c r="W809" s="627">
        <f t="shared" si="500"/>
        <v>35000000</v>
      </c>
      <c r="X809" s="636"/>
      <c r="Y809" s="626"/>
      <c r="Z809" s="627"/>
      <c r="AA809" s="626">
        <f t="shared" si="501"/>
        <v>35000000</v>
      </c>
      <c r="AB809" s="133"/>
      <c r="AD809" s="626"/>
      <c r="AE809" s="627">
        <f t="shared" si="502"/>
        <v>0</v>
      </c>
      <c r="AF809" s="636"/>
      <c r="AG809" s="857"/>
      <c r="AH809" s="627"/>
      <c r="AI809" s="626">
        <f t="shared" si="503"/>
        <v>0</v>
      </c>
      <c r="AJ809" s="423">
        <f t="shared" si="495"/>
        <v>800</v>
      </c>
    </row>
    <row r="810" spans="1:36">
      <c r="A810" s="423">
        <f t="shared" si="494"/>
        <v>801</v>
      </c>
      <c r="B810" s="145"/>
      <c r="C810" s="145"/>
      <c r="D810" s="637" t="s">
        <v>658</v>
      </c>
      <c r="E810" s="627"/>
      <c r="F810" s="132"/>
      <c r="G810" s="129"/>
      <c r="H810" s="626"/>
      <c r="I810" s="627"/>
      <c r="J810" s="627"/>
      <c r="K810" s="627"/>
      <c r="M810" s="133">
        <v>1511014</v>
      </c>
      <c r="O810" s="626"/>
      <c r="P810" s="627">
        <f t="shared" si="498"/>
        <v>1511014</v>
      </c>
      <c r="Q810" s="627"/>
      <c r="R810" s="627"/>
      <c r="S810" s="237">
        <f t="shared" si="499"/>
        <v>1511014</v>
      </c>
      <c r="T810" s="133">
        <v>1511014</v>
      </c>
      <c r="V810" s="626"/>
      <c r="W810" s="627">
        <f t="shared" si="500"/>
        <v>1511014</v>
      </c>
      <c r="X810" s="636"/>
      <c r="Y810" s="626"/>
      <c r="Z810" s="627"/>
      <c r="AA810" s="626">
        <f t="shared" si="501"/>
        <v>1511014</v>
      </c>
      <c r="AB810" s="133"/>
      <c r="AD810" s="626"/>
      <c r="AE810" s="627">
        <f t="shared" si="502"/>
        <v>0</v>
      </c>
      <c r="AF810" s="636"/>
      <c r="AG810" s="857"/>
      <c r="AH810" s="627"/>
      <c r="AI810" s="626">
        <f t="shared" si="503"/>
        <v>0</v>
      </c>
      <c r="AJ810" s="423">
        <f t="shared" si="495"/>
        <v>801</v>
      </c>
    </row>
    <row r="811" spans="1:36">
      <c r="A811" s="423">
        <f t="shared" si="494"/>
        <v>802</v>
      </c>
      <c r="B811" s="145"/>
      <c r="C811" s="145"/>
      <c r="D811" s="637" t="s">
        <v>659</v>
      </c>
      <c r="E811" s="627"/>
      <c r="F811" s="132"/>
      <c r="G811" s="129"/>
      <c r="H811" s="626"/>
      <c r="I811" s="627"/>
      <c r="J811" s="627"/>
      <c r="K811" s="627"/>
      <c r="M811" s="133">
        <v>1080000</v>
      </c>
      <c r="O811" s="626"/>
      <c r="P811" s="627">
        <f t="shared" si="498"/>
        <v>1080000</v>
      </c>
      <c r="Q811" s="627"/>
      <c r="R811" s="627"/>
      <c r="S811" s="237">
        <f t="shared" si="499"/>
        <v>1080000</v>
      </c>
      <c r="T811" s="133">
        <v>1080000</v>
      </c>
      <c r="V811" s="626"/>
      <c r="W811" s="627">
        <f t="shared" si="500"/>
        <v>1080000</v>
      </c>
      <c r="X811" s="636"/>
      <c r="Y811" s="626"/>
      <c r="Z811" s="627"/>
      <c r="AA811" s="626">
        <f t="shared" si="501"/>
        <v>1080000</v>
      </c>
      <c r="AB811" s="133"/>
      <c r="AD811" s="626"/>
      <c r="AE811" s="627">
        <f t="shared" si="502"/>
        <v>0</v>
      </c>
      <c r="AF811" s="636"/>
      <c r="AG811" s="857"/>
      <c r="AH811" s="627"/>
      <c r="AI811" s="626">
        <f t="shared" si="503"/>
        <v>0</v>
      </c>
      <c r="AJ811" s="423">
        <f t="shared" si="495"/>
        <v>802</v>
      </c>
    </row>
    <row r="812" spans="1:36">
      <c r="A812" s="423">
        <f t="shared" si="494"/>
        <v>803</v>
      </c>
      <c r="B812" s="145"/>
      <c r="C812" s="145"/>
      <c r="D812" s="637" t="s">
        <v>660</v>
      </c>
      <c r="E812" s="627"/>
      <c r="F812" s="132"/>
      <c r="G812" s="129"/>
      <c r="H812" s="626"/>
      <c r="I812" s="627"/>
      <c r="J812" s="627"/>
      <c r="K812" s="627"/>
      <c r="M812" s="133">
        <v>186250</v>
      </c>
      <c r="O812" s="626"/>
      <c r="P812" s="627">
        <f t="shared" si="498"/>
        <v>186250</v>
      </c>
      <c r="Q812" s="627"/>
      <c r="R812" s="627"/>
      <c r="S812" s="237">
        <f t="shared" si="499"/>
        <v>186250</v>
      </c>
      <c r="T812" s="133">
        <v>186250</v>
      </c>
      <c r="V812" s="626"/>
      <c r="W812" s="627">
        <f t="shared" si="500"/>
        <v>186250</v>
      </c>
      <c r="X812" s="636"/>
      <c r="Y812" s="626"/>
      <c r="Z812" s="627"/>
      <c r="AA812" s="626">
        <f t="shared" si="501"/>
        <v>186250</v>
      </c>
      <c r="AB812" s="133"/>
      <c r="AD812" s="626"/>
      <c r="AE812" s="627">
        <f t="shared" si="502"/>
        <v>0</v>
      </c>
      <c r="AF812" s="636"/>
      <c r="AG812" s="857"/>
      <c r="AH812" s="627"/>
      <c r="AI812" s="626">
        <f t="shared" si="503"/>
        <v>0</v>
      </c>
      <c r="AJ812" s="423">
        <f t="shared" si="495"/>
        <v>803</v>
      </c>
    </row>
    <row r="813" spans="1:36">
      <c r="A813" s="423">
        <f t="shared" si="494"/>
        <v>804</v>
      </c>
      <c r="B813" s="145"/>
      <c r="C813" s="145"/>
      <c r="D813" s="637" t="s">
        <v>661</v>
      </c>
      <c r="E813" s="627"/>
      <c r="F813" s="132"/>
      <c r="G813" s="129"/>
      <c r="H813" s="626"/>
      <c r="I813" s="627"/>
      <c r="J813" s="627"/>
      <c r="K813" s="627"/>
      <c r="M813" s="133">
        <v>983500</v>
      </c>
      <c r="O813" s="626"/>
      <c r="P813" s="627">
        <f t="shared" si="498"/>
        <v>983500</v>
      </c>
      <c r="Q813" s="627"/>
      <c r="R813" s="627"/>
      <c r="S813" s="237">
        <f t="shared" si="499"/>
        <v>983500</v>
      </c>
      <c r="T813" s="133">
        <v>983500</v>
      </c>
      <c r="V813" s="626"/>
      <c r="W813" s="627">
        <f t="shared" si="500"/>
        <v>983500</v>
      </c>
      <c r="X813" s="636"/>
      <c r="Y813" s="626"/>
      <c r="Z813" s="627"/>
      <c r="AA813" s="626">
        <f t="shared" si="501"/>
        <v>983500</v>
      </c>
      <c r="AB813" s="133"/>
      <c r="AD813" s="626"/>
      <c r="AE813" s="627">
        <f t="shared" si="502"/>
        <v>0</v>
      </c>
      <c r="AF813" s="636"/>
      <c r="AG813" s="857"/>
      <c r="AH813" s="627"/>
      <c r="AI813" s="626">
        <f t="shared" si="503"/>
        <v>0</v>
      </c>
      <c r="AJ813" s="423">
        <f t="shared" si="495"/>
        <v>804</v>
      </c>
    </row>
    <row r="814" spans="1:36">
      <c r="A814" s="423">
        <f t="shared" si="494"/>
        <v>805</v>
      </c>
      <c r="B814" s="145"/>
      <c r="C814" s="145"/>
      <c r="D814" s="637" t="s">
        <v>662</v>
      </c>
      <c r="E814" s="627"/>
      <c r="F814" s="132"/>
      <c r="G814" s="129"/>
      <c r="H814" s="626"/>
      <c r="I814" s="627"/>
      <c r="J814" s="627"/>
      <c r="K814" s="627"/>
      <c r="M814" s="133">
        <v>221305</v>
      </c>
      <c r="O814" s="626"/>
      <c r="P814" s="627">
        <f t="shared" si="498"/>
        <v>221305</v>
      </c>
      <c r="Q814" s="627"/>
      <c r="R814" s="627"/>
      <c r="S814" s="237">
        <f t="shared" si="499"/>
        <v>221305</v>
      </c>
      <c r="T814" s="133">
        <v>221305</v>
      </c>
      <c r="V814" s="626"/>
      <c r="W814" s="627">
        <f t="shared" si="500"/>
        <v>221305</v>
      </c>
      <c r="X814" s="636"/>
      <c r="Y814" s="626"/>
      <c r="Z814" s="627"/>
      <c r="AA814" s="626">
        <f t="shared" si="501"/>
        <v>221305</v>
      </c>
      <c r="AB814" s="133"/>
      <c r="AD814" s="626"/>
      <c r="AE814" s="627">
        <f t="shared" si="502"/>
        <v>0</v>
      </c>
      <c r="AF814" s="636"/>
      <c r="AG814" s="857"/>
      <c r="AH814" s="627"/>
      <c r="AI814" s="626">
        <f t="shared" si="503"/>
        <v>0</v>
      </c>
      <c r="AJ814" s="423">
        <f t="shared" si="495"/>
        <v>805</v>
      </c>
    </row>
    <row r="815" spans="1:36">
      <c r="A815" s="423">
        <f t="shared" si="494"/>
        <v>806</v>
      </c>
      <c r="B815" s="145"/>
      <c r="C815" s="145"/>
      <c r="D815" s="637" t="s">
        <v>663</v>
      </c>
      <c r="E815" s="627"/>
      <c r="F815" s="132"/>
      <c r="G815" s="129"/>
      <c r="H815" s="626"/>
      <c r="I815" s="627"/>
      <c r="J815" s="627"/>
      <c r="K815" s="627"/>
      <c r="M815" s="133">
        <v>5100000</v>
      </c>
      <c r="O815" s="626"/>
      <c r="P815" s="627">
        <f t="shared" si="498"/>
        <v>5100000</v>
      </c>
      <c r="Q815" s="627"/>
      <c r="R815" s="627"/>
      <c r="S815" s="237">
        <f t="shared" si="499"/>
        <v>5100000</v>
      </c>
      <c r="T815" s="133">
        <v>5100000</v>
      </c>
      <c r="V815" s="626"/>
      <c r="W815" s="627">
        <f t="shared" si="500"/>
        <v>5100000</v>
      </c>
      <c r="X815" s="636"/>
      <c r="Y815" s="626"/>
      <c r="Z815" s="627"/>
      <c r="AA815" s="626">
        <f t="shared" si="501"/>
        <v>5100000</v>
      </c>
      <c r="AB815" s="133"/>
      <c r="AD815" s="626"/>
      <c r="AE815" s="627">
        <f t="shared" si="502"/>
        <v>0</v>
      </c>
      <c r="AF815" s="636"/>
      <c r="AG815" s="857"/>
      <c r="AH815" s="627"/>
      <c r="AI815" s="626">
        <f t="shared" si="503"/>
        <v>0</v>
      </c>
      <c r="AJ815" s="423">
        <f t="shared" si="495"/>
        <v>806</v>
      </c>
    </row>
    <row r="816" spans="1:36">
      <c r="A816" s="423">
        <f t="shared" si="494"/>
        <v>807</v>
      </c>
      <c r="B816" s="145"/>
      <c r="C816" s="145"/>
      <c r="D816" s="637" t="s">
        <v>664</v>
      </c>
      <c r="E816" s="627"/>
      <c r="F816" s="132"/>
      <c r="G816" s="129"/>
      <c r="H816" s="626"/>
      <c r="I816" s="627"/>
      <c r="J816" s="627"/>
      <c r="K816" s="627"/>
      <c r="M816" s="133"/>
      <c r="N816" s="6">
        <v>800000</v>
      </c>
      <c r="O816" s="626"/>
      <c r="P816" s="627">
        <f t="shared" si="498"/>
        <v>800000</v>
      </c>
      <c r="Q816" s="627"/>
      <c r="R816" s="627"/>
      <c r="S816" s="237">
        <f t="shared" si="499"/>
        <v>800000</v>
      </c>
      <c r="T816" s="133"/>
      <c r="U816" s="6">
        <v>800000</v>
      </c>
      <c r="V816" s="626"/>
      <c r="W816" s="627">
        <f t="shared" si="500"/>
        <v>800000</v>
      </c>
      <c r="X816" s="636"/>
      <c r="Y816" s="626"/>
      <c r="Z816" s="627"/>
      <c r="AA816" s="626">
        <f t="shared" si="501"/>
        <v>800000</v>
      </c>
      <c r="AB816" s="133"/>
      <c r="AD816" s="626"/>
      <c r="AE816" s="627">
        <f t="shared" si="502"/>
        <v>0</v>
      </c>
      <c r="AF816" s="636"/>
      <c r="AG816" s="857"/>
      <c r="AH816" s="627"/>
      <c r="AI816" s="626">
        <f t="shared" si="503"/>
        <v>0</v>
      </c>
      <c r="AJ816" s="423">
        <f t="shared" si="495"/>
        <v>807</v>
      </c>
    </row>
    <row r="817" spans="1:36">
      <c r="A817" s="423">
        <f t="shared" si="494"/>
        <v>808</v>
      </c>
      <c r="B817" s="145"/>
      <c r="C817" s="145"/>
      <c r="D817" s="637" t="s">
        <v>665</v>
      </c>
      <c r="E817" s="627"/>
      <c r="F817" s="132"/>
      <c r="G817" s="129"/>
      <c r="H817" s="626"/>
      <c r="I817" s="627"/>
      <c r="J817" s="627"/>
      <c r="K817" s="627"/>
      <c r="M817" s="133">
        <v>4648010</v>
      </c>
      <c r="O817" s="626"/>
      <c r="P817" s="627">
        <f t="shared" si="498"/>
        <v>4648010</v>
      </c>
      <c r="Q817" s="627"/>
      <c r="R817" s="627"/>
      <c r="S817" s="237">
        <f t="shared" si="499"/>
        <v>4648010</v>
      </c>
      <c r="T817" s="133">
        <v>4648010</v>
      </c>
      <c r="V817" s="626"/>
      <c r="W817" s="627">
        <f t="shared" si="500"/>
        <v>4648010</v>
      </c>
      <c r="X817" s="636"/>
      <c r="Y817" s="626"/>
      <c r="Z817" s="627"/>
      <c r="AA817" s="626">
        <f t="shared" si="501"/>
        <v>4648010</v>
      </c>
      <c r="AB817" s="133"/>
      <c r="AD817" s="626"/>
      <c r="AE817" s="627">
        <f t="shared" si="502"/>
        <v>0</v>
      </c>
      <c r="AF817" s="636"/>
      <c r="AG817" s="857"/>
      <c r="AH817" s="627"/>
      <c r="AI817" s="626">
        <f t="shared" si="503"/>
        <v>0</v>
      </c>
      <c r="AJ817" s="423">
        <f t="shared" si="495"/>
        <v>808</v>
      </c>
    </row>
    <row r="818" spans="1:36">
      <c r="A818" s="423">
        <f t="shared" si="494"/>
        <v>809</v>
      </c>
      <c r="B818" s="145"/>
      <c r="C818" s="145"/>
      <c r="D818" s="637" t="s">
        <v>666</v>
      </c>
      <c r="E818" s="627"/>
      <c r="F818" s="132"/>
      <c r="G818" s="129"/>
      <c r="H818" s="626"/>
      <c r="I818" s="627"/>
      <c r="J818" s="627"/>
      <c r="K818" s="627"/>
      <c r="M818" s="133"/>
      <c r="N818" s="6">
        <v>1228250</v>
      </c>
      <c r="O818" s="626"/>
      <c r="P818" s="627">
        <f t="shared" si="498"/>
        <v>1228250</v>
      </c>
      <c r="Q818" s="627"/>
      <c r="R818" s="627"/>
      <c r="S818" s="237">
        <f t="shared" si="499"/>
        <v>1228250</v>
      </c>
      <c r="T818" s="133"/>
      <c r="U818" s="6">
        <v>1228250</v>
      </c>
      <c r="V818" s="626"/>
      <c r="W818" s="627">
        <f t="shared" si="500"/>
        <v>1228250</v>
      </c>
      <c r="X818" s="636"/>
      <c r="Y818" s="626"/>
      <c r="Z818" s="627"/>
      <c r="AA818" s="626">
        <f t="shared" si="501"/>
        <v>1228250</v>
      </c>
      <c r="AB818" s="133"/>
      <c r="AD818" s="626"/>
      <c r="AE818" s="627">
        <f t="shared" si="502"/>
        <v>0</v>
      </c>
      <c r="AF818" s="636"/>
      <c r="AG818" s="857"/>
      <c r="AH818" s="627"/>
      <c r="AI818" s="626">
        <f t="shared" si="503"/>
        <v>0</v>
      </c>
      <c r="AJ818" s="423">
        <f t="shared" si="495"/>
        <v>809</v>
      </c>
    </row>
    <row r="819" spans="1:36">
      <c r="A819" s="423">
        <f t="shared" si="494"/>
        <v>810</v>
      </c>
      <c r="B819" s="145"/>
      <c r="C819" s="145"/>
      <c r="D819" s="637" t="s">
        <v>667</v>
      </c>
      <c r="E819" s="627"/>
      <c r="F819" s="132"/>
      <c r="G819" s="129"/>
      <c r="H819" s="626"/>
      <c r="I819" s="627"/>
      <c r="J819" s="627"/>
      <c r="K819" s="627"/>
      <c r="M819" s="133"/>
      <c r="N819" s="6">
        <v>3891550</v>
      </c>
      <c r="O819" s="626"/>
      <c r="P819" s="627">
        <f t="shared" si="498"/>
        <v>3891550</v>
      </c>
      <c r="Q819" s="627"/>
      <c r="R819" s="627"/>
      <c r="S819" s="237">
        <f t="shared" si="499"/>
        <v>3891550</v>
      </c>
      <c r="T819" s="133"/>
      <c r="U819" s="6">
        <v>3891550</v>
      </c>
      <c r="V819" s="626"/>
      <c r="W819" s="627">
        <f t="shared" si="500"/>
        <v>3891550</v>
      </c>
      <c r="X819" s="636"/>
      <c r="Y819" s="626"/>
      <c r="Z819" s="627"/>
      <c r="AA819" s="626">
        <f t="shared" si="501"/>
        <v>3891550</v>
      </c>
      <c r="AB819" s="133"/>
      <c r="AD819" s="626"/>
      <c r="AE819" s="627">
        <f t="shared" si="502"/>
        <v>0</v>
      </c>
      <c r="AF819" s="636"/>
      <c r="AG819" s="857"/>
      <c r="AH819" s="627"/>
      <c r="AI819" s="626">
        <f t="shared" si="503"/>
        <v>0</v>
      </c>
      <c r="AJ819" s="423">
        <f t="shared" si="495"/>
        <v>810</v>
      </c>
    </row>
    <row r="820" spans="1:36">
      <c r="A820" s="423">
        <f t="shared" si="494"/>
        <v>811</v>
      </c>
      <c r="B820" s="145"/>
      <c r="C820" s="145"/>
      <c r="D820" s="637" t="s">
        <v>668</v>
      </c>
      <c r="E820" s="627"/>
      <c r="F820" s="132"/>
      <c r="G820" s="129"/>
      <c r="H820" s="626"/>
      <c r="I820" s="627"/>
      <c r="J820" s="627"/>
      <c r="K820" s="627"/>
      <c r="M820" s="133"/>
      <c r="N820" s="6">
        <v>1500000</v>
      </c>
      <c r="O820" s="626"/>
      <c r="P820" s="627">
        <f t="shared" si="498"/>
        <v>1500000</v>
      </c>
      <c r="Q820" s="627"/>
      <c r="R820" s="627"/>
      <c r="S820" s="237">
        <f t="shared" si="499"/>
        <v>1500000</v>
      </c>
      <c r="T820" s="133"/>
      <c r="U820" s="6">
        <v>1500000</v>
      </c>
      <c r="V820" s="626"/>
      <c r="W820" s="627">
        <f t="shared" si="500"/>
        <v>1500000</v>
      </c>
      <c r="X820" s="636"/>
      <c r="Y820" s="626"/>
      <c r="Z820" s="627"/>
      <c r="AA820" s="626">
        <f t="shared" si="501"/>
        <v>1500000</v>
      </c>
      <c r="AB820" s="133"/>
      <c r="AD820" s="626"/>
      <c r="AE820" s="627">
        <f t="shared" si="502"/>
        <v>0</v>
      </c>
      <c r="AF820" s="636"/>
      <c r="AG820" s="857"/>
      <c r="AH820" s="627"/>
      <c r="AI820" s="626">
        <f t="shared" si="503"/>
        <v>0</v>
      </c>
      <c r="AJ820" s="423">
        <f t="shared" si="495"/>
        <v>811</v>
      </c>
    </row>
    <row r="821" spans="1:36">
      <c r="A821" s="423">
        <f t="shared" si="494"/>
        <v>812</v>
      </c>
      <c r="B821" s="145"/>
      <c r="C821" s="145"/>
      <c r="D821" s="629"/>
      <c r="E821" s="627"/>
      <c r="F821" s="406"/>
      <c r="H821" s="626"/>
      <c r="I821" s="627">
        <f>SUM($E821,F821:H821)</f>
        <v>0</v>
      </c>
      <c r="J821" s="627"/>
      <c r="K821" s="627"/>
      <c r="L821" s="237">
        <f>SUM(I821:K821)</f>
        <v>0</v>
      </c>
      <c r="M821" s="406"/>
      <c r="O821" s="626"/>
      <c r="P821" s="627">
        <f t="shared" si="498"/>
        <v>0</v>
      </c>
      <c r="Q821" s="627"/>
      <c r="R821" s="627"/>
      <c r="S821" s="237">
        <f t="shared" si="499"/>
        <v>0</v>
      </c>
      <c r="T821" s="133"/>
      <c r="V821" s="626"/>
      <c r="W821" s="627">
        <f t="shared" si="500"/>
        <v>0</v>
      </c>
      <c r="X821" s="636"/>
      <c r="Y821" s="626"/>
      <c r="Z821" s="627"/>
      <c r="AA821" s="626">
        <f t="shared" si="501"/>
        <v>0</v>
      </c>
      <c r="AB821" s="133"/>
      <c r="AD821" s="626"/>
      <c r="AE821" s="627">
        <f t="shared" si="502"/>
        <v>0</v>
      </c>
      <c r="AF821" s="636"/>
      <c r="AG821" s="857"/>
      <c r="AH821" s="627"/>
      <c r="AI821" s="626">
        <f t="shared" si="503"/>
        <v>0</v>
      </c>
      <c r="AJ821" s="423">
        <f t="shared" si="495"/>
        <v>812</v>
      </c>
    </row>
    <row r="822" spans="1:36">
      <c r="A822" s="423">
        <f t="shared" si="494"/>
        <v>813</v>
      </c>
      <c r="B822" s="145"/>
      <c r="C822" s="145"/>
      <c r="D822" s="240" t="s">
        <v>167</v>
      </c>
      <c r="E822" s="627"/>
      <c r="F822" s="406"/>
      <c r="H822" s="626"/>
      <c r="I822" s="627">
        <f>SUM($E822,F822:H822)</f>
        <v>0</v>
      </c>
      <c r="J822" s="627"/>
      <c r="K822" s="627"/>
      <c r="L822" s="237">
        <f>SUM(I822:K822)</f>
        <v>0</v>
      </c>
      <c r="M822" s="406"/>
      <c r="O822" s="626"/>
      <c r="P822" s="627">
        <f t="shared" si="498"/>
        <v>0</v>
      </c>
      <c r="Q822" s="627"/>
      <c r="R822" s="627"/>
      <c r="S822" s="237">
        <f t="shared" si="499"/>
        <v>0</v>
      </c>
      <c r="T822" s="133"/>
      <c r="V822" s="626"/>
      <c r="W822" s="627">
        <f t="shared" si="500"/>
        <v>0</v>
      </c>
      <c r="X822" s="636"/>
      <c r="Y822" s="626"/>
      <c r="Z822" s="627"/>
      <c r="AA822" s="626">
        <f t="shared" si="501"/>
        <v>0</v>
      </c>
      <c r="AB822" s="133"/>
      <c r="AD822" s="626"/>
      <c r="AE822" s="627">
        <f t="shared" si="502"/>
        <v>0</v>
      </c>
      <c r="AF822" s="636"/>
      <c r="AG822" s="857"/>
      <c r="AH822" s="627"/>
      <c r="AI822" s="626">
        <f t="shared" si="503"/>
        <v>0</v>
      </c>
      <c r="AJ822" s="423">
        <f t="shared" si="495"/>
        <v>813</v>
      </c>
    </row>
    <row r="823" spans="1:36">
      <c r="A823" s="423">
        <f t="shared" si="494"/>
        <v>814</v>
      </c>
      <c r="B823" s="145"/>
      <c r="C823" s="145"/>
      <c r="D823" s="637" t="s">
        <v>652</v>
      </c>
      <c r="E823" s="627"/>
      <c r="F823" s="133"/>
      <c r="G823" s="28"/>
      <c r="H823" s="626"/>
      <c r="I823" s="627"/>
      <c r="J823" s="627"/>
      <c r="K823" s="627"/>
      <c r="M823" s="133"/>
      <c r="O823" s="626"/>
      <c r="P823" s="627">
        <f t="shared" si="498"/>
        <v>0</v>
      </c>
      <c r="Q823" s="627">
        <v>1506523</v>
      </c>
      <c r="R823" s="627"/>
      <c r="S823" s="237">
        <f t="shared" si="499"/>
        <v>1506523</v>
      </c>
      <c r="T823" s="133"/>
      <c r="V823" s="626"/>
      <c r="W823" s="627">
        <f t="shared" si="500"/>
        <v>0</v>
      </c>
      <c r="X823" s="636">
        <v>1506523</v>
      </c>
      <c r="Y823" s="626"/>
      <c r="Z823" s="627"/>
      <c r="AA823" s="626">
        <f t="shared" si="501"/>
        <v>1506523</v>
      </c>
      <c r="AB823" s="133"/>
      <c r="AD823" s="626"/>
      <c r="AE823" s="627">
        <f t="shared" si="502"/>
        <v>0</v>
      </c>
      <c r="AF823" s="636"/>
      <c r="AG823" s="857"/>
      <c r="AH823" s="627"/>
      <c r="AI823" s="626">
        <f t="shared" si="503"/>
        <v>0</v>
      </c>
      <c r="AJ823" s="423">
        <f t="shared" si="495"/>
        <v>814</v>
      </c>
    </row>
    <row r="824" spans="1:36">
      <c r="A824" s="423">
        <f t="shared" si="494"/>
        <v>815</v>
      </c>
      <c r="B824" s="145"/>
      <c r="C824" s="145"/>
      <c r="D824" s="637" t="s">
        <v>653</v>
      </c>
      <c r="E824" s="627"/>
      <c r="F824" s="133"/>
      <c r="G824" s="28"/>
      <c r="H824" s="626"/>
      <c r="I824" s="627"/>
      <c r="J824" s="627"/>
      <c r="K824" s="627"/>
      <c r="M824" s="133"/>
      <c r="O824" s="626"/>
      <c r="P824" s="627">
        <f t="shared" si="498"/>
        <v>0</v>
      </c>
      <c r="Q824" s="627">
        <v>28822</v>
      </c>
      <c r="R824" s="627"/>
      <c r="S824" s="237">
        <f t="shared" si="499"/>
        <v>28822</v>
      </c>
      <c r="T824" s="133"/>
      <c r="V824" s="626"/>
      <c r="W824" s="627">
        <f t="shared" si="500"/>
        <v>0</v>
      </c>
      <c r="X824" s="636">
        <v>28822</v>
      </c>
      <c r="Y824" s="626"/>
      <c r="Z824" s="627"/>
      <c r="AA824" s="626">
        <f t="shared" si="501"/>
        <v>28822</v>
      </c>
      <c r="AB824" s="133"/>
      <c r="AD824" s="626"/>
      <c r="AE824" s="627">
        <f t="shared" si="502"/>
        <v>0</v>
      </c>
      <c r="AF824" s="636"/>
      <c r="AG824" s="857"/>
      <c r="AH824" s="627"/>
      <c r="AI824" s="626">
        <f t="shared" si="503"/>
        <v>0</v>
      </c>
      <c r="AJ824" s="423">
        <f t="shared" si="495"/>
        <v>815</v>
      </c>
    </row>
    <row r="825" spans="1:36">
      <c r="A825" s="423">
        <f t="shared" si="494"/>
        <v>816</v>
      </c>
      <c r="B825" s="145"/>
      <c r="C825" s="145"/>
      <c r="D825" s="637" t="s">
        <v>654</v>
      </c>
      <c r="E825" s="627"/>
      <c r="F825" s="133"/>
      <c r="G825" s="28"/>
      <c r="H825" s="626"/>
      <c r="I825" s="627"/>
      <c r="J825" s="627"/>
      <c r="K825" s="627"/>
      <c r="M825" s="133"/>
      <c r="O825" s="626"/>
      <c r="P825" s="627">
        <f t="shared" si="498"/>
        <v>0</v>
      </c>
      <c r="Q825" s="627">
        <v>325466</v>
      </c>
      <c r="R825" s="627"/>
      <c r="S825" s="237">
        <f t="shared" si="499"/>
        <v>325466</v>
      </c>
      <c r="T825" s="133"/>
      <c r="V825" s="626"/>
      <c r="W825" s="627">
        <f t="shared" si="500"/>
        <v>0</v>
      </c>
      <c r="X825" s="636">
        <v>325466</v>
      </c>
      <c r="Y825" s="626"/>
      <c r="Z825" s="627"/>
      <c r="AA825" s="626">
        <f t="shared" si="501"/>
        <v>325466</v>
      </c>
      <c r="AB825" s="133"/>
      <c r="AD825" s="626"/>
      <c r="AE825" s="627">
        <f t="shared" si="502"/>
        <v>0</v>
      </c>
      <c r="AF825" s="636"/>
      <c r="AG825" s="857"/>
      <c r="AH825" s="627"/>
      <c r="AI825" s="626">
        <f t="shared" si="503"/>
        <v>0</v>
      </c>
      <c r="AJ825" s="423">
        <f t="shared" si="495"/>
        <v>816</v>
      </c>
    </row>
    <row r="826" spans="1:36">
      <c r="A826" s="423">
        <f t="shared" si="494"/>
        <v>817</v>
      </c>
      <c r="B826" s="145"/>
      <c r="C826" s="145"/>
      <c r="D826" s="637" t="s">
        <v>655</v>
      </c>
      <c r="E826" s="627"/>
      <c r="F826" s="133"/>
      <c r="G826" s="28"/>
      <c r="H826" s="626"/>
      <c r="I826" s="627"/>
      <c r="J826" s="627"/>
      <c r="K826" s="627"/>
      <c r="M826" s="133"/>
      <c r="O826" s="626"/>
      <c r="P826" s="627">
        <f t="shared" si="498"/>
        <v>0</v>
      </c>
      <c r="Q826" s="627">
        <v>940341</v>
      </c>
      <c r="R826" s="627"/>
      <c r="S826" s="237">
        <f t="shared" si="499"/>
        <v>940341</v>
      </c>
      <c r="T826" s="133"/>
      <c r="V826" s="626"/>
      <c r="W826" s="627">
        <f t="shared" si="500"/>
        <v>0</v>
      </c>
      <c r="X826" s="636">
        <v>940341</v>
      </c>
      <c r="Y826" s="626"/>
      <c r="Z826" s="627"/>
      <c r="AA826" s="626">
        <f t="shared" si="501"/>
        <v>940341</v>
      </c>
      <c r="AB826" s="133"/>
      <c r="AD826" s="626"/>
      <c r="AE826" s="627">
        <f t="shared" si="502"/>
        <v>0</v>
      </c>
      <c r="AF826" s="636"/>
      <c r="AG826" s="857"/>
      <c r="AH826" s="627"/>
      <c r="AI826" s="626">
        <f t="shared" si="503"/>
        <v>0</v>
      </c>
      <c r="AJ826" s="423">
        <f t="shared" si="495"/>
        <v>817</v>
      </c>
    </row>
    <row r="827" spans="1:36">
      <c r="A827" s="423">
        <f t="shared" si="494"/>
        <v>818</v>
      </c>
      <c r="B827" s="145"/>
      <c r="C827" s="145"/>
      <c r="D827" s="637" t="s">
        <v>656</v>
      </c>
      <c r="E827" s="627"/>
      <c r="F827" s="133"/>
      <c r="G827" s="28"/>
      <c r="H827" s="626"/>
      <c r="I827" s="627"/>
      <c r="J827" s="627"/>
      <c r="K827" s="627"/>
      <c r="M827" s="133"/>
      <c r="O827" s="626"/>
      <c r="P827" s="627">
        <f t="shared" si="498"/>
        <v>0</v>
      </c>
      <c r="Q827" s="627">
        <v>50000</v>
      </c>
      <c r="R827" s="627"/>
      <c r="S827" s="237">
        <f t="shared" si="499"/>
        <v>50000</v>
      </c>
      <c r="T827" s="133"/>
      <c r="V827" s="626"/>
      <c r="W827" s="627">
        <f t="shared" si="500"/>
        <v>0</v>
      </c>
      <c r="X827" s="636">
        <v>50000</v>
      </c>
      <c r="Y827" s="626"/>
      <c r="Z827" s="627"/>
      <c r="AA827" s="626">
        <f t="shared" si="501"/>
        <v>50000</v>
      </c>
      <c r="AB827" s="133"/>
      <c r="AD827" s="626"/>
      <c r="AE827" s="627">
        <f t="shared" si="502"/>
        <v>0</v>
      </c>
      <c r="AF827" s="636"/>
      <c r="AG827" s="857"/>
      <c r="AH827" s="627"/>
      <c r="AI827" s="626">
        <f t="shared" si="503"/>
        <v>0</v>
      </c>
      <c r="AJ827" s="423">
        <f t="shared" si="495"/>
        <v>818</v>
      </c>
    </row>
    <row r="828" spans="1:36">
      <c r="A828" s="423">
        <f t="shared" si="494"/>
        <v>819</v>
      </c>
      <c r="B828" s="145"/>
      <c r="C828" s="145"/>
      <c r="D828" s="637" t="s">
        <v>658</v>
      </c>
      <c r="E828" s="627"/>
      <c r="F828" s="133"/>
      <c r="G828" s="28"/>
      <c r="H828" s="626"/>
      <c r="I828" s="627"/>
      <c r="J828" s="627"/>
      <c r="K828" s="627"/>
      <c r="M828" s="133"/>
      <c r="O828" s="626"/>
      <c r="P828" s="627">
        <f t="shared" si="498"/>
        <v>0</v>
      </c>
      <c r="Q828" s="627">
        <v>443220</v>
      </c>
      <c r="R828" s="627"/>
      <c r="S828" s="237">
        <f t="shared" si="499"/>
        <v>443220</v>
      </c>
      <c r="T828" s="133"/>
      <c r="V828" s="626"/>
      <c r="W828" s="627">
        <f t="shared" si="500"/>
        <v>0</v>
      </c>
      <c r="X828" s="636">
        <v>443220</v>
      </c>
      <c r="Y828" s="626"/>
      <c r="Z828" s="627"/>
      <c r="AA828" s="626">
        <f t="shared" si="501"/>
        <v>443220</v>
      </c>
      <c r="AB828" s="133"/>
      <c r="AD828" s="626"/>
      <c r="AE828" s="627">
        <f t="shared" si="502"/>
        <v>0</v>
      </c>
      <c r="AF828" s="636"/>
      <c r="AG828" s="857"/>
      <c r="AH828" s="627"/>
      <c r="AI828" s="626">
        <f t="shared" si="503"/>
        <v>0</v>
      </c>
      <c r="AJ828" s="423">
        <f t="shared" si="495"/>
        <v>819</v>
      </c>
    </row>
    <row r="829" spans="1:36">
      <c r="A829" s="423">
        <f t="shared" si="494"/>
        <v>820</v>
      </c>
      <c r="B829" s="145"/>
      <c r="C829" s="145"/>
      <c r="D829" s="637" t="s">
        <v>660</v>
      </c>
      <c r="E829" s="627"/>
      <c r="F829" s="133"/>
      <c r="G829" s="28"/>
      <c r="H829" s="626"/>
      <c r="I829" s="627"/>
      <c r="J829" s="627"/>
      <c r="K829" s="627"/>
      <c r="M829" s="133"/>
      <c r="O829" s="626"/>
      <c r="P829" s="627">
        <f t="shared" si="498"/>
        <v>0</v>
      </c>
      <c r="Q829" s="627">
        <v>101750</v>
      </c>
      <c r="R829" s="627"/>
      <c r="S829" s="237">
        <f t="shared" si="499"/>
        <v>101750</v>
      </c>
      <c r="T829" s="133"/>
      <c r="V829" s="626"/>
      <c r="W829" s="627">
        <f t="shared" si="500"/>
        <v>0</v>
      </c>
      <c r="X829" s="636">
        <v>101750</v>
      </c>
      <c r="Y829" s="626"/>
      <c r="Z829" s="627"/>
      <c r="AA829" s="626">
        <f t="shared" si="501"/>
        <v>101750</v>
      </c>
      <c r="AB829" s="133"/>
      <c r="AD829" s="626"/>
      <c r="AE829" s="627">
        <f t="shared" si="502"/>
        <v>0</v>
      </c>
      <c r="AF829" s="636"/>
      <c r="AG829" s="857"/>
      <c r="AH829" s="627"/>
      <c r="AI829" s="626">
        <f t="shared" si="503"/>
        <v>0</v>
      </c>
      <c r="AJ829" s="423">
        <f t="shared" si="495"/>
        <v>820</v>
      </c>
    </row>
    <row r="830" spans="1:36">
      <c r="A830" s="423">
        <f t="shared" si="494"/>
        <v>821</v>
      </c>
      <c r="B830" s="145"/>
      <c r="C830" s="145"/>
      <c r="D830" s="637" t="s">
        <v>661</v>
      </c>
      <c r="E830" s="627"/>
      <c r="F830" s="133"/>
      <c r="G830" s="28"/>
      <c r="H830" s="626"/>
      <c r="I830" s="627"/>
      <c r="J830" s="627"/>
      <c r="K830" s="627"/>
      <c r="M830" s="133"/>
      <c r="O830" s="626"/>
      <c r="P830" s="627">
        <f t="shared" si="498"/>
        <v>0</v>
      </c>
      <c r="Q830" s="627">
        <v>421500</v>
      </c>
      <c r="R830" s="627"/>
      <c r="S830" s="237">
        <f t="shared" si="499"/>
        <v>421500</v>
      </c>
      <c r="T830" s="133"/>
      <c r="V830" s="626"/>
      <c r="W830" s="627">
        <f t="shared" si="500"/>
        <v>0</v>
      </c>
      <c r="X830" s="636">
        <v>421500</v>
      </c>
      <c r="Y830" s="626"/>
      <c r="Z830" s="627"/>
      <c r="AA830" s="626">
        <f t="shared" si="501"/>
        <v>421500</v>
      </c>
      <c r="AB830" s="133"/>
      <c r="AD830" s="626"/>
      <c r="AE830" s="627">
        <f t="shared" si="502"/>
        <v>0</v>
      </c>
      <c r="AF830" s="636"/>
      <c r="AG830" s="857"/>
      <c r="AH830" s="627"/>
      <c r="AI830" s="626">
        <f t="shared" si="503"/>
        <v>0</v>
      </c>
      <c r="AJ830" s="423">
        <f t="shared" si="495"/>
        <v>821</v>
      </c>
    </row>
    <row r="831" spans="1:36">
      <c r="A831" s="423">
        <f t="shared" si="494"/>
        <v>822</v>
      </c>
      <c r="B831" s="145"/>
      <c r="C831" s="145"/>
      <c r="D831" s="637" t="s">
        <v>662</v>
      </c>
      <c r="E831" s="627"/>
      <c r="F831" s="133"/>
      <c r="G831" s="28"/>
      <c r="H831" s="626"/>
      <c r="I831" s="627"/>
      <c r="J831" s="627"/>
      <c r="K831" s="627"/>
      <c r="M831" s="133"/>
      <c r="O831" s="626"/>
      <c r="P831" s="627">
        <f t="shared" si="498"/>
        <v>0</v>
      </c>
      <c r="Q831" s="627">
        <f>67682+146006</f>
        <v>213688</v>
      </c>
      <c r="R831" s="627"/>
      <c r="S831" s="237">
        <f t="shared" si="499"/>
        <v>213688</v>
      </c>
      <c r="T831" s="133"/>
      <c r="V831" s="626"/>
      <c r="W831" s="627">
        <f t="shared" si="500"/>
        <v>0</v>
      </c>
      <c r="X831" s="636">
        <f>67682+146006</f>
        <v>213688</v>
      </c>
      <c r="Y831" s="626"/>
      <c r="Z831" s="627"/>
      <c r="AA831" s="626">
        <f t="shared" si="501"/>
        <v>213688</v>
      </c>
      <c r="AB831" s="133"/>
      <c r="AD831" s="626"/>
      <c r="AE831" s="627">
        <f t="shared" si="502"/>
        <v>0</v>
      </c>
      <c r="AF831" s="636"/>
      <c r="AG831" s="857"/>
      <c r="AH831" s="627"/>
      <c r="AI831" s="626">
        <f t="shared" si="503"/>
        <v>0</v>
      </c>
      <c r="AJ831" s="423">
        <f t="shared" si="495"/>
        <v>822</v>
      </c>
    </row>
    <row r="832" spans="1:36">
      <c r="A832" s="423">
        <f t="shared" si="494"/>
        <v>823</v>
      </c>
      <c r="B832" s="145"/>
      <c r="C832" s="145"/>
      <c r="D832" s="637" t="s">
        <v>665</v>
      </c>
      <c r="E832" s="627"/>
      <c r="F832" s="132"/>
      <c r="G832" s="129"/>
      <c r="H832" s="626"/>
      <c r="I832" s="627"/>
      <c r="J832" s="627"/>
      <c r="K832" s="627"/>
      <c r="M832" s="133"/>
      <c r="O832" s="626"/>
      <c r="P832" s="627">
        <f t="shared" si="498"/>
        <v>0</v>
      </c>
      <c r="Q832" s="627">
        <v>1644139</v>
      </c>
      <c r="R832" s="627"/>
      <c r="S832" s="237">
        <f t="shared" si="499"/>
        <v>1644139</v>
      </c>
      <c r="T832" s="133"/>
      <c r="V832" s="626"/>
      <c r="W832" s="627">
        <f t="shared" si="500"/>
        <v>0</v>
      </c>
      <c r="X832" s="636">
        <v>1644139</v>
      </c>
      <c r="Y832" s="626"/>
      <c r="Z832" s="627"/>
      <c r="AA832" s="626">
        <f t="shared" si="501"/>
        <v>1644139</v>
      </c>
      <c r="AB832" s="133"/>
      <c r="AD832" s="626"/>
      <c r="AE832" s="627">
        <f t="shared" si="502"/>
        <v>0</v>
      </c>
      <c r="AF832" s="636"/>
      <c r="AG832" s="857"/>
      <c r="AH832" s="627"/>
      <c r="AI832" s="626">
        <f t="shared" si="503"/>
        <v>0</v>
      </c>
      <c r="AJ832" s="423">
        <f t="shared" si="495"/>
        <v>823</v>
      </c>
    </row>
    <row r="833" spans="1:36">
      <c r="A833" s="423">
        <f t="shared" si="494"/>
        <v>824</v>
      </c>
      <c r="B833" s="145"/>
      <c r="C833" s="145"/>
      <c r="D833" s="637" t="s">
        <v>666</v>
      </c>
      <c r="E833" s="627"/>
      <c r="F833" s="132"/>
      <c r="G833" s="129"/>
      <c r="H833" s="626"/>
      <c r="I833" s="627"/>
      <c r="J833" s="627"/>
      <c r="K833" s="627"/>
      <c r="M833" s="133"/>
      <c r="O833" s="626"/>
      <c r="P833" s="627">
        <f t="shared" si="498"/>
        <v>0</v>
      </c>
      <c r="Q833" s="627">
        <v>392750</v>
      </c>
      <c r="R833" s="627"/>
      <c r="S833" s="237">
        <f t="shared" si="499"/>
        <v>392750</v>
      </c>
      <c r="T833" s="133"/>
      <c r="V833" s="626"/>
      <c r="W833" s="627">
        <f t="shared" si="500"/>
        <v>0</v>
      </c>
      <c r="X833" s="636">
        <v>392750</v>
      </c>
      <c r="Y833" s="626"/>
      <c r="Z833" s="627"/>
      <c r="AA833" s="626">
        <f t="shared" si="501"/>
        <v>392750</v>
      </c>
      <c r="AB833" s="133"/>
      <c r="AD833" s="626"/>
      <c r="AE833" s="627">
        <f t="shared" si="502"/>
        <v>0</v>
      </c>
      <c r="AF833" s="636"/>
      <c r="AG833" s="857"/>
      <c r="AH833" s="627"/>
      <c r="AI833" s="626">
        <f t="shared" si="503"/>
        <v>0</v>
      </c>
      <c r="AJ833" s="423">
        <f t="shared" si="495"/>
        <v>824</v>
      </c>
    </row>
    <row r="834" spans="1:36">
      <c r="A834" s="423">
        <f t="shared" si="494"/>
        <v>825</v>
      </c>
      <c r="B834" s="145"/>
      <c r="C834" s="145"/>
      <c r="D834" s="629"/>
      <c r="E834" s="627"/>
      <c r="F834" s="406"/>
      <c r="H834" s="626"/>
      <c r="I834" s="627">
        <f>SUM($E834,F834:H834)</f>
        <v>0</v>
      </c>
      <c r="J834" s="627"/>
      <c r="K834" s="627"/>
      <c r="L834" s="237">
        <f>SUM(I834:K834)</f>
        <v>0</v>
      </c>
      <c r="M834" s="406"/>
      <c r="O834" s="626"/>
      <c r="P834" s="627">
        <f t="shared" si="498"/>
        <v>0</v>
      </c>
      <c r="Q834" s="627"/>
      <c r="R834" s="627"/>
      <c r="S834" s="237">
        <f t="shared" si="499"/>
        <v>0</v>
      </c>
      <c r="T834" s="406"/>
      <c r="V834" s="626"/>
      <c r="W834" s="627">
        <f t="shared" si="500"/>
        <v>0</v>
      </c>
      <c r="X834" s="636"/>
      <c r="Y834" s="626"/>
      <c r="Z834" s="627"/>
      <c r="AA834" s="626">
        <f t="shared" si="501"/>
        <v>0</v>
      </c>
      <c r="AB834" s="406"/>
      <c r="AD834" s="626"/>
      <c r="AE834" s="627">
        <f t="shared" si="502"/>
        <v>0</v>
      </c>
      <c r="AF834" s="636"/>
      <c r="AG834" s="857"/>
      <c r="AH834" s="627"/>
      <c r="AI834" s="626">
        <f t="shared" si="503"/>
        <v>0</v>
      </c>
      <c r="AJ834" s="423">
        <f t="shared" si="495"/>
        <v>825</v>
      </c>
    </row>
    <row r="835" spans="1:36">
      <c r="A835" s="423">
        <f t="shared" si="494"/>
        <v>826</v>
      </c>
      <c r="B835" s="145"/>
      <c r="C835" s="145"/>
      <c r="D835" s="684" t="s">
        <v>63</v>
      </c>
      <c r="E835" s="627"/>
      <c r="F835" s="135"/>
      <c r="G835" s="70"/>
      <c r="H835" s="626"/>
      <c r="I835" s="627">
        <f>SUM($E835,F835:H835)</f>
        <v>0</v>
      </c>
      <c r="J835" s="627"/>
      <c r="K835" s="627"/>
      <c r="L835" s="237">
        <f>SUM(I835:K835)</f>
        <v>0</v>
      </c>
      <c r="M835" s="135"/>
      <c r="N835" s="70"/>
      <c r="O835" s="626"/>
      <c r="P835" s="627">
        <f t="shared" si="498"/>
        <v>0</v>
      </c>
      <c r="Q835" s="627"/>
      <c r="R835" s="627"/>
      <c r="S835" s="237">
        <f t="shared" si="499"/>
        <v>0</v>
      </c>
      <c r="T835" s="135"/>
      <c r="U835" s="70"/>
      <c r="V835" s="626"/>
      <c r="W835" s="627">
        <f t="shared" si="500"/>
        <v>0</v>
      </c>
      <c r="X835" s="636"/>
      <c r="Y835" s="626"/>
      <c r="Z835" s="627"/>
      <c r="AA835" s="626">
        <f t="shared" si="501"/>
        <v>0</v>
      </c>
      <c r="AB835" s="135"/>
      <c r="AC835" s="70"/>
      <c r="AD835" s="626"/>
      <c r="AE835" s="627">
        <f t="shared" si="502"/>
        <v>0</v>
      </c>
      <c r="AF835" s="636"/>
      <c r="AG835" s="857"/>
      <c r="AH835" s="627"/>
      <c r="AI835" s="626">
        <f t="shared" si="503"/>
        <v>0</v>
      </c>
      <c r="AJ835" s="423">
        <f t="shared" si="495"/>
        <v>826</v>
      </c>
    </row>
    <row r="836" spans="1:36">
      <c r="A836" s="423">
        <f t="shared" si="494"/>
        <v>827</v>
      </c>
      <c r="B836" s="145"/>
      <c r="C836" s="145"/>
      <c r="D836" s="689"/>
      <c r="E836" s="627"/>
      <c r="F836" s="135"/>
      <c r="G836" s="70"/>
      <c r="H836" s="626"/>
      <c r="I836" s="627">
        <f>SUM($E836,F836:H836)</f>
        <v>0</v>
      </c>
      <c r="J836" s="627"/>
      <c r="K836" s="627"/>
      <c r="L836" s="237">
        <f>SUM(I836:K836)</f>
        <v>0</v>
      </c>
      <c r="M836" s="135"/>
      <c r="N836" s="70"/>
      <c r="O836" s="626"/>
      <c r="P836" s="627">
        <f t="shared" si="498"/>
        <v>0</v>
      </c>
      <c r="Q836" s="627"/>
      <c r="R836" s="627"/>
      <c r="S836" s="237">
        <f t="shared" si="499"/>
        <v>0</v>
      </c>
      <c r="T836" s="135"/>
      <c r="U836" s="70"/>
      <c r="V836" s="626"/>
      <c r="W836" s="627">
        <f t="shared" si="500"/>
        <v>0</v>
      </c>
      <c r="X836" s="636"/>
      <c r="Y836" s="626"/>
      <c r="Z836" s="627"/>
      <c r="AA836" s="626">
        <f t="shared" si="501"/>
        <v>0</v>
      </c>
      <c r="AB836" s="135"/>
      <c r="AC836" s="70"/>
      <c r="AD836" s="626"/>
      <c r="AE836" s="627">
        <f t="shared" si="502"/>
        <v>0</v>
      </c>
      <c r="AF836" s="636"/>
      <c r="AG836" s="857"/>
      <c r="AH836" s="627"/>
      <c r="AI836" s="626">
        <f t="shared" si="503"/>
        <v>0</v>
      </c>
      <c r="AJ836" s="423">
        <f t="shared" si="495"/>
        <v>827</v>
      </c>
    </row>
    <row r="837" spans="1:36">
      <c r="A837" s="423">
        <f t="shared" si="494"/>
        <v>828</v>
      </c>
      <c r="B837" s="145"/>
      <c r="C837" s="145"/>
      <c r="D837" s="685"/>
      <c r="E837" s="627"/>
      <c r="F837" s="135"/>
      <c r="G837" s="70"/>
      <c r="H837" s="626"/>
      <c r="I837" s="627">
        <f>SUM($E837,F837:H837)</f>
        <v>0</v>
      </c>
      <c r="J837" s="627"/>
      <c r="K837" s="627"/>
      <c r="L837" s="237">
        <f>SUM(I837:K837)</f>
        <v>0</v>
      </c>
      <c r="M837" s="135"/>
      <c r="N837" s="70"/>
      <c r="O837" s="626"/>
      <c r="P837" s="627">
        <f t="shared" si="498"/>
        <v>0</v>
      </c>
      <c r="Q837" s="627"/>
      <c r="R837" s="627"/>
      <c r="S837" s="237">
        <f t="shared" si="499"/>
        <v>0</v>
      </c>
      <c r="T837" s="135"/>
      <c r="U837" s="70"/>
      <c r="V837" s="626"/>
      <c r="W837" s="627">
        <f t="shared" si="500"/>
        <v>0</v>
      </c>
      <c r="X837" s="636"/>
      <c r="Y837" s="626"/>
      <c r="Z837" s="627"/>
      <c r="AA837" s="626">
        <f t="shared" si="501"/>
        <v>0</v>
      </c>
      <c r="AB837" s="135"/>
      <c r="AC837" s="70"/>
      <c r="AD837" s="626"/>
      <c r="AE837" s="627">
        <f t="shared" si="502"/>
        <v>0</v>
      </c>
      <c r="AF837" s="636"/>
      <c r="AG837" s="857"/>
      <c r="AH837" s="627"/>
      <c r="AI837" s="626">
        <f t="shared" si="503"/>
        <v>0</v>
      </c>
      <c r="AJ837" s="423">
        <f t="shared" si="495"/>
        <v>828</v>
      </c>
    </row>
    <row r="838" spans="1:36">
      <c r="A838" s="423">
        <f t="shared" si="494"/>
        <v>829</v>
      </c>
      <c r="B838" s="145"/>
      <c r="C838" s="145"/>
      <c r="D838" s="141" t="s">
        <v>40</v>
      </c>
      <c r="E838" s="679"/>
      <c r="F838" s="488">
        <f t="shared" ref="F838:X838" si="504">SUBTOTAL(9,F803:F837)</f>
        <v>0</v>
      </c>
      <c r="G838" s="55">
        <f t="shared" si="504"/>
        <v>0</v>
      </c>
      <c r="H838" s="285">
        <f t="shared" si="504"/>
        <v>0</v>
      </c>
      <c r="I838" s="676">
        <f t="shared" si="504"/>
        <v>0</v>
      </c>
      <c r="J838" s="676">
        <f t="shared" si="504"/>
        <v>0</v>
      </c>
      <c r="K838" s="676">
        <f t="shared" si="504"/>
        <v>0</v>
      </c>
      <c r="L838" s="678">
        <f t="shared" si="504"/>
        <v>0</v>
      </c>
      <c r="M838" s="488">
        <f t="shared" si="504"/>
        <v>40567168</v>
      </c>
      <c r="N838" s="55">
        <f t="shared" si="504"/>
        <v>24919800</v>
      </c>
      <c r="O838" s="285">
        <f t="shared" si="504"/>
        <v>0</v>
      </c>
      <c r="P838" s="676">
        <f t="shared" si="504"/>
        <v>65486968</v>
      </c>
      <c r="Q838" s="676">
        <f t="shared" si="504"/>
        <v>6068199</v>
      </c>
      <c r="R838" s="676">
        <f t="shared" si="504"/>
        <v>0</v>
      </c>
      <c r="S838" s="678">
        <f t="shared" si="504"/>
        <v>71555167</v>
      </c>
      <c r="T838" s="488">
        <f t="shared" si="504"/>
        <v>40567168</v>
      </c>
      <c r="U838" s="55">
        <f t="shared" si="504"/>
        <v>24919800</v>
      </c>
      <c r="V838" s="285">
        <f t="shared" si="504"/>
        <v>0</v>
      </c>
      <c r="W838" s="676">
        <f t="shared" si="504"/>
        <v>65486968</v>
      </c>
      <c r="X838" s="677">
        <f t="shared" si="504"/>
        <v>6068199</v>
      </c>
      <c r="Y838" s="675"/>
      <c r="Z838" s="676">
        <f t="shared" ref="Z838:AF838" si="505">SUBTOTAL(9,Z803:Z837)</f>
        <v>0</v>
      </c>
      <c r="AA838" s="675">
        <f t="shared" si="505"/>
        <v>71555167</v>
      </c>
      <c r="AB838" s="488">
        <f t="shared" si="505"/>
        <v>0</v>
      </c>
      <c r="AC838" s="55">
        <f t="shared" si="505"/>
        <v>0</v>
      </c>
      <c r="AD838" s="285">
        <f t="shared" si="505"/>
        <v>0</v>
      </c>
      <c r="AE838" s="676">
        <f t="shared" si="505"/>
        <v>0</v>
      </c>
      <c r="AF838" s="677">
        <f t="shared" si="505"/>
        <v>0</v>
      </c>
      <c r="AG838" s="678"/>
      <c r="AH838" s="676">
        <f>SUBTOTAL(9,AH803:AH837)</f>
        <v>0</v>
      </c>
      <c r="AI838" s="675">
        <f>SUBTOTAL(9,AI803:AI837)</f>
        <v>0</v>
      </c>
      <c r="AJ838" s="423">
        <f t="shared" si="495"/>
        <v>829</v>
      </c>
    </row>
    <row r="839" spans="1:36" ht="15.6" thickBot="1">
      <c r="A839" s="423">
        <f t="shared" si="494"/>
        <v>830</v>
      </c>
      <c r="B839" s="674"/>
      <c r="C839" s="674"/>
      <c r="D839" s="620" t="s">
        <v>196</v>
      </c>
      <c r="E839" s="623"/>
      <c r="F839" s="672">
        <f>SUBTOTAL(9,F801:F838,$E802:$E802)</f>
        <v>203759127</v>
      </c>
      <c r="G839" s="671"/>
      <c r="H839" s="668"/>
      <c r="I839" s="669">
        <f>SUBTOTAL(9,I801:I838)</f>
        <v>203759127</v>
      </c>
      <c r="J839" s="669">
        <f>SUBTOTAL(9,J801:J838)</f>
        <v>508278168</v>
      </c>
      <c r="K839" s="669">
        <f>SUBTOTAL(9,K801:K838)</f>
        <v>56346297</v>
      </c>
      <c r="L839" s="673">
        <f>SUBTOTAL(9,L801:L838)</f>
        <v>768383592</v>
      </c>
      <c r="M839" s="672">
        <f>SUBTOTAL(9,M801:M838,$E802:$E802)</f>
        <v>244326295</v>
      </c>
      <c r="N839" s="671"/>
      <c r="O839" s="668"/>
      <c r="P839" s="669">
        <f>SUBTOTAL(9,P801:P838)</f>
        <v>269246095</v>
      </c>
      <c r="Q839" s="669">
        <f>SUBTOTAL(9,Q801:Q838)</f>
        <v>514346367</v>
      </c>
      <c r="R839" s="669">
        <f>SUBTOTAL(9,R801:R838)</f>
        <v>56346297</v>
      </c>
      <c r="S839" s="673">
        <f>SUBTOTAL(9,S801:S838)</f>
        <v>839938759</v>
      </c>
      <c r="T839" s="672">
        <f>SUBTOTAL(9,T801:T838,$E802:$E802)</f>
        <v>244326295</v>
      </c>
      <c r="U839" s="671"/>
      <c r="V839" s="668"/>
      <c r="W839" s="669">
        <f>SUBTOTAL(9,W801:W838)</f>
        <v>269246095</v>
      </c>
      <c r="X839" s="670">
        <f>SUBTOTAL(9,X801:X838)</f>
        <v>514346367</v>
      </c>
      <c r="Y839" s="668"/>
      <c r="Z839" s="669">
        <f>SUBTOTAL(9,Z801:Z838)</f>
        <v>56346297</v>
      </c>
      <c r="AA839" s="668">
        <f>SUBTOTAL(9,AA801:AA838)</f>
        <v>839938759</v>
      </c>
      <c r="AB839" s="672">
        <f>SUBTOTAL(9,AB801:AB838,$E802:$E802)</f>
        <v>203759127</v>
      </c>
      <c r="AC839" s="671"/>
      <c r="AD839" s="668"/>
      <c r="AE839" s="669">
        <f>SUBTOTAL(9,AE801:AE838)</f>
        <v>203759127</v>
      </c>
      <c r="AF839" s="670">
        <f>SUBTOTAL(9,AF801:AF838)</f>
        <v>508278168</v>
      </c>
      <c r="AG839" s="800"/>
      <c r="AH839" s="669">
        <f>SUBTOTAL(9,AH801:AH838)</f>
        <v>56346297</v>
      </c>
      <c r="AI839" s="668">
        <f>SUBTOTAL(9,AI801:AI838)</f>
        <v>768383592</v>
      </c>
      <c r="AJ839" s="423">
        <f t="shared" si="495"/>
        <v>830</v>
      </c>
    </row>
    <row r="840" spans="1:36" ht="15.6" thickTop="1">
      <c r="A840" s="423">
        <f t="shared" si="494"/>
        <v>831</v>
      </c>
      <c r="B840" s="145"/>
      <c r="C840" s="145"/>
      <c r="D840" s="654"/>
      <c r="E840" s="655"/>
      <c r="F840" s="425"/>
      <c r="G840" s="26"/>
      <c r="H840" s="682"/>
      <c r="I840" s="627">
        <f t="shared" ref="I840:I847" si="506">SUM($E840,F840:H840)</f>
        <v>0</v>
      </c>
      <c r="J840" s="655"/>
      <c r="K840" s="655"/>
      <c r="L840" s="654">
        <f t="shared" ref="L840:L847" si="507">SUM(I840:K840)</f>
        <v>0</v>
      </c>
      <c r="M840" s="425"/>
      <c r="N840" s="26"/>
      <c r="O840" s="682"/>
      <c r="P840" s="627">
        <f t="shared" ref="P840:P847" si="508">SUM($E840,M840:O840)</f>
        <v>0</v>
      </c>
      <c r="Q840" s="655"/>
      <c r="R840" s="655"/>
      <c r="S840" s="654">
        <f t="shared" ref="S840:S847" si="509">SUM(P840:R840)</f>
        <v>0</v>
      </c>
      <c r="T840" s="425"/>
      <c r="U840" s="26"/>
      <c r="V840" s="682"/>
      <c r="W840" s="627">
        <f t="shared" ref="W840:W852" si="510">SUM($E840,T840:V840)</f>
        <v>0</v>
      </c>
      <c r="X840" s="683"/>
      <c r="Y840" s="682"/>
      <c r="Z840" s="655"/>
      <c r="AA840" s="682">
        <f t="shared" ref="AA840:AA852" si="511">SUM(W840:Z840)</f>
        <v>0</v>
      </c>
      <c r="AB840" s="425"/>
      <c r="AC840" s="26"/>
      <c r="AD840" s="682"/>
      <c r="AE840" s="627">
        <f t="shared" ref="AE840:AE852" si="512">SUM($E840,AB840:AD840)</f>
        <v>0</v>
      </c>
      <c r="AF840" s="683"/>
      <c r="AG840" s="862"/>
      <c r="AH840" s="655"/>
      <c r="AI840" s="682">
        <f t="shared" ref="AI840:AI852" si="513">SUM(AE840:AH840)</f>
        <v>0</v>
      </c>
      <c r="AJ840" s="423">
        <f t="shared" si="495"/>
        <v>831</v>
      </c>
    </row>
    <row r="841" spans="1:36">
      <c r="A841" s="423">
        <f t="shared" si="494"/>
        <v>832</v>
      </c>
      <c r="B841" s="145" t="s">
        <v>197</v>
      </c>
      <c r="C841" s="145">
        <v>39</v>
      </c>
      <c r="D841" s="237" t="s">
        <v>198</v>
      </c>
      <c r="E841" s="627">
        <v>4011040</v>
      </c>
      <c r="F841" s="133"/>
      <c r="G841" s="28"/>
      <c r="H841" s="626"/>
      <c r="I841" s="627">
        <f t="shared" si="506"/>
        <v>4011040</v>
      </c>
      <c r="J841" s="627">
        <v>9564818</v>
      </c>
      <c r="K841" s="627">
        <v>403000</v>
      </c>
      <c r="L841" s="237">
        <f t="shared" si="507"/>
        <v>13978858</v>
      </c>
      <c r="M841" s="133"/>
      <c r="O841" s="626"/>
      <c r="P841" s="627">
        <f t="shared" si="508"/>
        <v>4011040</v>
      </c>
      <c r="Q841" s="627">
        <v>9564818</v>
      </c>
      <c r="R841" s="627">
        <v>403000</v>
      </c>
      <c r="S841" s="237">
        <f t="shared" si="509"/>
        <v>13978858</v>
      </c>
      <c r="T841" s="133"/>
      <c r="V841" s="626"/>
      <c r="W841" s="627">
        <f t="shared" si="510"/>
        <v>4011040</v>
      </c>
      <c r="X841" s="636">
        <v>9564818</v>
      </c>
      <c r="Y841" s="626"/>
      <c r="Z841" s="627">
        <v>403000</v>
      </c>
      <c r="AA841" s="626">
        <f t="shared" si="511"/>
        <v>13978858</v>
      </c>
      <c r="AB841" s="133"/>
      <c r="AD841" s="626"/>
      <c r="AE841" s="627">
        <f t="shared" si="512"/>
        <v>4011040</v>
      </c>
      <c r="AF841" s="636">
        <v>9564818</v>
      </c>
      <c r="AG841" s="857"/>
      <c r="AH841" s="627">
        <v>403000</v>
      </c>
      <c r="AI841" s="626">
        <f t="shared" si="513"/>
        <v>13978858</v>
      </c>
      <c r="AJ841" s="423">
        <f t="shared" si="495"/>
        <v>832</v>
      </c>
    </row>
    <row r="842" spans="1:36">
      <c r="A842" s="423">
        <f t="shared" si="494"/>
        <v>833</v>
      </c>
      <c r="B842" s="145"/>
      <c r="C842" s="145"/>
      <c r="D842" s="240" t="s">
        <v>434</v>
      </c>
      <c r="E842" s="627"/>
      <c r="F842" s="133"/>
      <c r="G842" s="28"/>
      <c r="H842" s="626"/>
      <c r="I842" s="627">
        <f t="shared" si="506"/>
        <v>0</v>
      </c>
      <c r="J842" s="627"/>
      <c r="K842" s="627"/>
      <c r="L842" s="237">
        <f t="shared" si="507"/>
        <v>0</v>
      </c>
      <c r="M842" s="133"/>
      <c r="O842" s="626"/>
      <c r="P842" s="627">
        <f t="shared" si="508"/>
        <v>0</v>
      </c>
      <c r="Q842" s="627"/>
      <c r="R842" s="627"/>
      <c r="S842" s="237">
        <f t="shared" si="509"/>
        <v>0</v>
      </c>
      <c r="T842" s="133"/>
      <c r="V842" s="626"/>
      <c r="W842" s="627">
        <f t="shared" si="510"/>
        <v>0</v>
      </c>
      <c r="X842" s="636"/>
      <c r="Y842" s="626"/>
      <c r="Z842" s="627"/>
      <c r="AA842" s="626">
        <f t="shared" si="511"/>
        <v>0</v>
      </c>
      <c r="AB842" s="133"/>
      <c r="AD842" s="626"/>
      <c r="AE842" s="627">
        <f t="shared" si="512"/>
        <v>0</v>
      </c>
      <c r="AF842" s="636"/>
      <c r="AG842" s="857"/>
      <c r="AH842" s="627"/>
      <c r="AI842" s="626">
        <f t="shared" si="513"/>
        <v>0</v>
      </c>
      <c r="AJ842" s="423">
        <f t="shared" si="495"/>
        <v>833</v>
      </c>
    </row>
    <row r="843" spans="1:36">
      <c r="A843" s="423">
        <f t="shared" si="494"/>
        <v>834</v>
      </c>
      <c r="B843" s="145"/>
      <c r="C843" s="145"/>
      <c r="D843" s="637" t="s">
        <v>674</v>
      </c>
      <c r="E843" s="627"/>
      <c r="F843" s="160">
        <v>350000</v>
      </c>
      <c r="G843" s="98"/>
      <c r="H843" s="626"/>
      <c r="I843" s="627">
        <f t="shared" si="506"/>
        <v>350000</v>
      </c>
      <c r="J843" s="627"/>
      <c r="K843" s="627"/>
      <c r="L843" s="237">
        <f t="shared" si="507"/>
        <v>350000</v>
      </c>
      <c r="M843" s="112">
        <v>350000</v>
      </c>
      <c r="O843" s="626"/>
      <c r="P843" s="627">
        <f t="shared" si="508"/>
        <v>350000</v>
      </c>
      <c r="Q843" s="627"/>
      <c r="R843" s="627"/>
      <c r="S843" s="237">
        <f t="shared" si="509"/>
        <v>350000</v>
      </c>
      <c r="T843" s="112">
        <v>350000</v>
      </c>
      <c r="V843" s="626"/>
      <c r="W843" s="627">
        <f t="shared" si="510"/>
        <v>350000</v>
      </c>
      <c r="X843" s="636"/>
      <c r="Y843" s="626"/>
      <c r="Z843" s="627"/>
      <c r="AA843" s="626">
        <f t="shared" si="511"/>
        <v>350000</v>
      </c>
      <c r="AB843" s="112"/>
      <c r="AD843" s="626"/>
      <c r="AE843" s="627">
        <f t="shared" si="512"/>
        <v>0</v>
      </c>
      <c r="AF843" s="636"/>
      <c r="AG843" s="857"/>
      <c r="AH843" s="627"/>
      <c r="AI843" s="626">
        <f t="shared" si="513"/>
        <v>0</v>
      </c>
      <c r="AJ843" s="423">
        <f t="shared" si="495"/>
        <v>834</v>
      </c>
    </row>
    <row r="844" spans="1:36">
      <c r="A844" s="423">
        <f t="shared" si="494"/>
        <v>835</v>
      </c>
      <c r="B844" s="145"/>
      <c r="C844" s="145"/>
      <c r="D844" s="637" t="s">
        <v>675</v>
      </c>
      <c r="E844" s="627"/>
      <c r="F844" s="160">
        <v>150000</v>
      </c>
      <c r="G844" s="98"/>
      <c r="H844" s="626"/>
      <c r="I844" s="627">
        <f t="shared" si="506"/>
        <v>150000</v>
      </c>
      <c r="J844" s="627"/>
      <c r="K844" s="627"/>
      <c r="L844" s="237">
        <f t="shared" si="507"/>
        <v>150000</v>
      </c>
      <c r="M844" s="112">
        <v>150000</v>
      </c>
      <c r="N844" s="39"/>
      <c r="O844" s="626"/>
      <c r="P844" s="627">
        <f t="shared" si="508"/>
        <v>150000</v>
      </c>
      <c r="Q844" s="627"/>
      <c r="R844" s="627"/>
      <c r="S844" s="237">
        <f t="shared" si="509"/>
        <v>150000</v>
      </c>
      <c r="T844" s="112">
        <v>150000</v>
      </c>
      <c r="U844" s="39"/>
      <c r="V844" s="626"/>
      <c r="W844" s="627">
        <f t="shared" si="510"/>
        <v>150000</v>
      </c>
      <c r="X844" s="636"/>
      <c r="Y844" s="626"/>
      <c r="Z844" s="627"/>
      <c r="AA844" s="626">
        <f t="shared" si="511"/>
        <v>150000</v>
      </c>
      <c r="AB844" s="112"/>
      <c r="AC844" s="39"/>
      <c r="AD844" s="626"/>
      <c r="AE844" s="627">
        <f t="shared" si="512"/>
        <v>0</v>
      </c>
      <c r="AF844" s="636"/>
      <c r="AG844" s="857"/>
      <c r="AH844" s="627"/>
      <c r="AI844" s="626">
        <f t="shared" si="513"/>
        <v>0</v>
      </c>
      <c r="AJ844" s="423">
        <f t="shared" si="495"/>
        <v>835</v>
      </c>
    </row>
    <row r="845" spans="1:36">
      <c r="A845" s="423">
        <f t="shared" si="494"/>
        <v>836</v>
      </c>
      <c r="B845" s="145"/>
      <c r="C845" s="145"/>
      <c r="D845" s="637" t="s">
        <v>676</v>
      </c>
      <c r="E845" s="627"/>
      <c r="F845" s="160"/>
      <c r="G845" s="98">
        <v>5101685</v>
      </c>
      <c r="H845" s="626"/>
      <c r="I845" s="627">
        <f t="shared" si="506"/>
        <v>5101685</v>
      </c>
      <c r="J845" s="627"/>
      <c r="K845" s="627"/>
      <c r="L845" s="237">
        <f t="shared" si="507"/>
        <v>5101685</v>
      </c>
      <c r="M845" s="112"/>
      <c r="N845" s="39">
        <v>5101685</v>
      </c>
      <c r="O845" s="626"/>
      <c r="P845" s="627">
        <f t="shared" si="508"/>
        <v>5101685</v>
      </c>
      <c r="Q845" s="627"/>
      <c r="R845" s="627"/>
      <c r="S845" s="237">
        <f t="shared" si="509"/>
        <v>5101685</v>
      </c>
      <c r="T845" s="112"/>
      <c r="U845" s="39">
        <v>5101685</v>
      </c>
      <c r="V845" s="626"/>
      <c r="W845" s="627">
        <f t="shared" si="510"/>
        <v>5101685</v>
      </c>
      <c r="X845" s="636"/>
      <c r="Y845" s="626"/>
      <c r="Z845" s="627"/>
      <c r="AA845" s="626">
        <f t="shared" si="511"/>
        <v>5101685</v>
      </c>
      <c r="AB845" s="112"/>
      <c r="AC845" s="39"/>
      <c r="AD845" s="626"/>
      <c r="AE845" s="627">
        <f t="shared" si="512"/>
        <v>0</v>
      </c>
      <c r="AF845" s="636"/>
      <c r="AG845" s="857"/>
      <c r="AH845" s="627"/>
      <c r="AI845" s="626">
        <f t="shared" si="513"/>
        <v>0</v>
      </c>
      <c r="AJ845" s="423">
        <f t="shared" si="495"/>
        <v>836</v>
      </c>
    </row>
    <row r="846" spans="1:36">
      <c r="A846" s="423">
        <f t="shared" si="494"/>
        <v>837</v>
      </c>
      <c r="B846" s="145"/>
      <c r="C846" s="145"/>
      <c r="D846" s="685"/>
      <c r="E846" s="627"/>
      <c r="F846" s="112"/>
      <c r="G846" s="39"/>
      <c r="H846" s="626"/>
      <c r="I846" s="627">
        <f t="shared" si="506"/>
        <v>0</v>
      </c>
      <c r="J846" s="627"/>
      <c r="K846" s="627"/>
      <c r="L846" s="237">
        <f t="shared" si="507"/>
        <v>0</v>
      </c>
      <c r="M846" s="112"/>
      <c r="N846" s="39"/>
      <c r="O846" s="626"/>
      <c r="P846" s="627">
        <f t="shared" si="508"/>
        <v>0</v>
      </c>
      <c r="Q846" s="627"/>
      <c r="R846" s="627"/>
      <c r="S846" s="237">
        <f t="shared" si="509"/>
        <v>0</v>
      </c>
      <c r="T846" s="112"/>
      <c r="U846" s="39"/>
      <c r="V846" s="626"/>
      <c r="W846" s="627">
        <f t="shared" si="510"/>
        <v>0</v>
      </c>
      <c r="X846" s="636"/>
      <c r="Y846" s="626"/>
      <c r="Z846" s="627"/>
      <c r="AA846" s="626">
        <f t="shared" si="511"/>
        <v>0</v>
      </c>
      <c r="AB846" s="112"/>
      <c r="AC846" s="39"/>
      <c r="AD846" s="626"/>
      <c r="AE846" s="627">
        <f t="shared" si="512"/>
        <v>0</v>
      </c>
      <c r="AF846" s="636"/>
      <c r="AG846" s="857"/>
      <c r="AH846" s="627"/>
      <c r="AI846" s="626">
        <f t="shared" si="513"/>
        <v>0</v>
      </c>
      <c r="AJ846" s="423">
        <f t="shared" si="495"/>
        <v>837</v>
      </c>
    </row>
    <row r="847" spans="1:36">
      <c r="A847" s="423">
        <f t="shared" si="494"/>
        <v>838</v>
      </c>
      <c r="B847" s="145"/>
      <c r="C847" s="145"/>
      <c r="D847" s="240" t="s">
        <v>62</v>
      </c>
      <c r="E847" s="627"/>
      <c r="F847" s="112"/>
      <c r="G847" s="39"/>
      <c r="H847" s="626"/>
      <c r="I847" s="627">
        <f t="shared" si="506"/>
        <v>0</v>
      </c>
      <c r="J847" s="627"/>
      <c r="K847" s="627"/>
      <c r="L847" s="237">
        <f t="shared" si="507"/>
        <v>0</v>
      </c>
      <c r="M847" s="112"/>
      <c r="N847" s="39"/>
      <c r="O847" s="626"/>
      <c r="P847" s="627">
        <f t="shared" si="508"/>
        <v>0</v>
      </c>
      <c r="Q847" s="627"/>
      <c r="R847" s="627"/>
      <c r="S847" s="237">
        <f t="shared" si="509"/>
        <v>0</v>
      </c>
      <c r="T847" s="112"/>
      <c r="U847" s="39"/>
      <c r="V847" s="626"/>
      <c r="W847" s="627">
        <f t="shared" si="510"/>
        <v>0</v>
      </c>
      <c r="X847" s="636"/>
      <c r="Y847" s="626"/>
      <c r="Z847" s="627"/>
      <c r="AA847" s="626">
        <f t="shared" si="511"/>
        <v>0</v>
      </c>
      <c r="AB847" s="112"/>
      <c r="AC847" s="39"/>
      <c r="AD847" s="626"/>
      <c r="AE847" s="627">
        <f t="shared" si="512"/>
        <v>0</v>
      </c>
      <c r="AF847" s="636"/>
      <c r="AG847" s="857"/>
      <c r="AH847" s="627"/>
      <c r="AI847" s="626">
        <f t="shared" si="513"/>
        <v>0</v>
      </c>
      <c r="AJ847" s="423">
        <f t="shared" si="495"/>
        <v>838</v>
      </c>
    </row>
    <row r="848" spans="1:36">
      <c r="A848" s="423">
        <f t="shared" si="494"/>
        <v>839</v>
      </c>
      <c r="B848" s="145"/>
      <c r="C848" s="145"/>
      <c r="D848" s="237"/>
      <c r="E848" s="627"/>
      <c r="F848" s="112"/>
      <c r="G848" s="39"/>
      <c r="H848" s="626"/>
      <c r="I848" s="627"/>
      <c r="J848" s="627"/>
      <c r="K848" s="627"/>
      <c r="M848" s="112"/>
      <c r="N848" s="39"/>
      <c r="O848" s="626"/>
      <c r="P848" s="627"/>
      <c r="Q848" s="627"/>
      <c r="R848" s="627"/>
      <c r="T848" s="112"/>
      <c r="U848" s="39"/>
      <c r="V848" s="626"/>
      <c r="W848" s="627">
        <f t="shared" si="510"/>
        <v>0</v>
      </c>
      <c r="X848" s="636"/>
      <c r="Y848" s="626"/>
      <c r="Z848" s="627"/>
      <c r="AA848" s="626">
        <f t="shared" si="511"/>
        <v>0</v>
      </c>
      <c r="AB848" s="112"/>
      <c r="AC848" s="39"/>
      <c r="AD848" s="626"/>
      <c r="AE848" s="627">
        <f t="shared" si="512"/>
        <v>0</v>
      </c>
      <c r="AF848" s="636"/>
      <c r="AG848" s="857"/>
      <c r="AH848" s="627"/>
      <c r="AI848" s="626">
        <f t="shared" si="513"/>
        <v>0</v>
      </c>
      <c r="AJ848" s="423">
        <f t="shared" si="495"/>
        <v>839</v>
      </c>
    </row>
    <row r="849" spans="1:36">
      <c r="A849" s="423">
        <f t="shared" si="494"/>
        <v>840</v>
      </c>
      <c r="B849" s="145"/>
      <c r="C849" s="145"/>
      <c r="D849" s="685"/>
      <c r="E849" s="627"/>
      <c r="F849" s="112"/>
      <c r="G849" s="39"/>
      <c r="H849" s="626"/>
      <c r="I849" s="627">
        <f>SUM($E849,F849:H849)</f>
        <v>0</v>
      </c>
      <c r="J849" s="627"/>
      <c r="K849" s="627"/>
      <c r="L849" s="237">
        <f>SUM(I849:K849)</f>
        <v>0</v>
      </c>
      <c r="M849" s="112"/>
      <c r="N849" s="39"/>
      <c r="O849" s="626"/>
      <c r="P849" s="627">
        <f>SUM($E849,M849:O849)</f>
        <v>0</v>
      </c>
      <c r="Q849" s="627"/>
      <c r="R849" s="627"/>
      <c r="S849" s="237">
        <f>SUM(P849:R849)</f>
        <v>0</v>
      </c>
      <c r="T849" s="112"/>
      <c r="U849" s="39"/>
      <c r="V849" s="626"/>
      <c r="W849" s="627">
        <f t="shared" si="510"/>
        <v>0</v>
      </c>
      <c r="X849" s="636"/>
      <c r="Y849" s="626"/>
      <c r="Z849" s="627"/>
      <c r="AA849" s="626">
        <f t="shared" si="511"/>
        <v>0</v>
      </c>
      <c r="AB849" s="112"/>
      <c r="AC849" s="39"/>
      <c r="AD849" s="626"/>
      <c r="AE849" s="627">
        <f t="shared" si="512"/>
        <v>0</v>
      </c>
      <c r="AF849" s="636"/>
      <c r="AG849" s="857"/>
      <c r="AH849" s="627"/>
      <c r="AI849" s="626">
        <f t="shared" si="513"/>
        <v>0</v>
      </c>
      <c r="AJ849" s="423">
        <f t="shared" si="495"/>
        <v>840</v>
      </c>
    </row>
    <row r="850" spans="1:36">
      <c r="A850" s="423">
        <f t="shared" si="494"/>
        <v>841</v>
      </c>
      <c r="B850" s="145"/>
      <c r="C850" s="145"/>
      <c r="D850" s="684" t="s">
        <v>63</v>
      </c>
      <c r="E850" s="627"/>
      <c r="F850" s="112"/>
      <c r="G850" s="39"/>
      <c r="H850" s="626"/>
      <c r="I850" s="627">
        <f>SUM($E850,F850:H850)</f>
        <v>0</v>
      </c>
      <c r="J850" s="627"/>
      <c r="K850" s="627"/>
      <c r="L850" s="237">
        <f>SUM(I850:K850)</f>
        <v>0</v>
      </c>
      <c r="M850" s="112"/>
      <c r="N850" s="39"/>
      <c r="O850" s="626"/>
      <c r="P850" s="627">
        <f>SUM($E850,M850:O850)</f>
        <v>0</v>
      </c>
      <c r="Q850" s="627"/>
      <c r="R850" s="627"/>
      <c r="S850" s="237">
        <f>SUM(P850:R850)</f>
        <v>0</v>
      </c>
      <c r="T850" s="112"/>
      <c r="U850" s="39"/>
      <c r="V850" s="626"/>
      <c r="W850" s="627">
        <f t="shared" si="510"/>
        <v>0</v>
      </c>
      <c r="X850" s="636"/>
      <c r="Y850" s="626"/>
      <c r="Z850" s="627"/>
      <c r="AA850" s="626">
        <f t="shared" si="511"/>
        <v>0</v>
      </c>
      <c r="AB850" s="112"/>
      <c r="AC850" s="39"/>
      <c r="AD850" s="626"/>
      <c r="AE850" s="627">
        <f t="shared" si="512"/>
        <v>0</v>
      </c>
      <c r="AF850" s="636"/>
      <c r="AG850" s="857"/>
      <c r="AH850" s="627"/>
      <c r="AI850" s="626">
        <f t="shared" si="513"/>
        <v>0</v>
      </c>
      <c r="AJ850" s="423">
        <f t="shared" si="495"/>
        <v>841</v>
      </c>
    </row>
    <row r="851" spans="1:36">
      <c r="A851" s="423">
        <f t="shared" si="494"/>
        <v>842</v>
      </c>
      <c r="B851" s="145"/>
      <c r="C851" s="145"/>
      <c r="D851" s="684"/>
      <c r="E851" s="627"/>
      <c r="F851" s="112"/>
      <c r="G851" s="39"/>
      <c r="H851" s="626"/>
      <c r="I851" s="627"/>
      <c r="J851" s="627"/>
      <c r="K851" s="627"/>
      <c r="M851" s="112"/>
      <c r="N851" s="39"/>
      <c r="O851" s="626"/>
      <c r="P851" s="627"/>
      <c r="Q851" s="627"/>
      <c r="R851" s="627"/>
      <c r="T851" s="112"/>
      <c r="U851" s="39"/>
      <c r="V851" s="626"/>
      <c r="W851" s="627">
        <f t="shared" si="510"/>
        <v>0</v>
      </c>
      <c r="X851" s="636"/>
      <c r="Y851" s="626"/>
      <c r="Z851" s="627"/>
      <c r="AA851" s="626">
        <f t="shared" si="511"/>
        <v>0</v>
      </c>
      <c r="AB851" s="112"/>
      <c r="AC851" s="39"/>
      <c r="AD851" s="626"/>
      <c r="AE851" s="627">
        <f t="shared" si="512"/>
        <v>0</v>
      </c>
      <c r="AF851" s="636"/>
      <c r="AG851" s="857"/>
      <c r="AH851" s="627"/>
      <c r="AI851" s="626">
        <f t="shared" si="513"/>
        <v>0</v>
      </c>
      <c r="AJ851" s="423">
        <f t="shared" si="495"/>
        <v>842</v>
      </c>
    </row>
    <row r="852" spans="1:36">
      <c r="A852" s="423">
        <f t="shared" si="494"/>
        <v>843</v>
      </c>
      <c r="B852" s="145"/>
      <c r="C852" s="145"/>
      <c r="D852" s="685"/>
      <c r="E852" s="627"/>
      <c r="F852" s="112"/>
      <c r="G852" s="39"/>
      <c r="H852" s="626"/>
      <c r="I852" s="627">
        <f>SUM($E852,F852:H852)</f>
        <v>0</v>
      </c>
      <c r="J852" s="627"/>
      <c r="K852" s="627"/>
      <c r="L852" s="237">
        <f>SUM(I852:K852)</f>
        <v>0</v>
      </c>
      <c r="M852" s="112"/>
      <c r="N852" s="39"/>
      <c r="O852" s="626"/>
      <c r="P852" s="627">
        <f>SUM($E852,M852:O852)</f>
        <v>0</v>
      </c>
      <c r="Q852" s="627"/>
      <c r="R852" s="627"/>
      <c r="S852" s="237">
        <f>SUM(P852:R852)</f>
        <v>0</v>
      </c>
      <c r="T852" s="112"/>
      <c r="U852" s="39"/>
      <c r="V852" s="626"/>
      <c r="W852" s="627">
        <f t="shared" si="510"/>
        <v>0</v>
      </c>
      <c r="X852" s="636"/>
      <c r="Y852" s="626"/>
      <c r="Z852" s="627"/>
      <c r="AA852" s="626">
        <f t="shared" si="511"/>
        <v>0</v>
      </c>
      <c r="AB852" s="112"/>
      <c r="AC852" s="39"/>
      <c r="AD852" s="626"/>
      <c r="AE852" s="627">
        <f t="shared" si="512"/>
        <v>0</v>
      </c>
      <c r="AF852" s="636"/>
      <c r="AG852" s="857"/>
      <c r="AH852" s="627"/>
      <c r="AI852" s="626">
        <f t="shared" si="513"/>
        <v>0</v>
      </c>
      <c r="AJ852" s="423">
        <f t="shared" si="495"/>
        <v>843</v>
      </c>
    </row>
    <row r="853" spans="1:36">
      <c r="A853" s="423">
        <f t="shared" si="494"/>
        <v>844</v>
      </c>
      <c r="B853" s="145"/>
      <c r="C853" s="145"/>
      <c r="D853" s="141" t="s">
        <v>40</v>
      </c>
      <c r="E853" s="679"/>
      <c r="F853" s="488">
        <f t="shared" ref="F853:X853" si="514">SUBTOTAL(9,F842:F852)</f>
        <v>500000</v>
      </c>
      <c r="G853" s="55">
        <f t="shared" si="514"/>
        <v>5101685</v>
      </c>
      <c r="H853" s="285">
        <f t="shared" si="514"/>
        <v>0</v>
      </c>
      <c r="I853" s="676">
        <f t="shared" si="514"/>
        <v>5601685</v>
      </c>
      <c r="J853" s="676">
        <f t="shared" si="514"/>
        <v>0</v>
      </c>
      <c r="K853" s="676">
        <f t="shared" si="514"/>
        <v>0</v>
      </c>
      <c r="L853" s="678">
        <f t="shared" si="514"/>
        <v>5601685</v>
      </c>
      <c r="M853" s="488">
        <f t="shared" si="514"/>
        <v>500000</v>
      </c>
      <c r="N853" s="55">
        <f t="shared" si="514"/>
        <v>5101685</v>
      </c>
      <c r="O853" s="285">
        <f t="shared" si="514"/>
        <v>0</v>
      </c>
      <c r="P853" s="676">
        <f t="shared" si="514"/>
        <v>5601685</v>
      </c>
      <c r="Q853" s="676">
        <f t="shared" si="514"/>
        <v>0</v>
      </c>
      <c r="R853" s="676">
        <f t="shared" si="514"/>
        <v>0</v>
      </c>
      <c r="S853" s="678">
        <f t="shared" si="514"/>
        <v>5601685</v>
      </c>
      <c r="T853" s="488">
        <f t="shared" si="514"/>
        <v>500000</v>
      </c>
      <c r="U853" s="55">
        <f t="shared" si="514"/>
        <v>5101685</v>
      </c>
      <c r="V853" s="285">
        <f t="shared" si="514"/>
        <v>0</v>
      </c>
      <c r="W853" s="676">
        <f t="shared" si="514"/>
        <v>5601685</v>
      </c>
      <c r="X853" s="677">
        <f t="shared" si="514"/>
        <v>0</v>
      </c>
      <c r="Y853" s="675"/>
      <c r="Z853" s="676">
        <f t="shared" ref="Z853:AF853" si="515">SUBTOTAL(9,Z842:Z852)</f>
        <v>0</v>
      </c>
      <c r="AA853" s="675">
        <f t="shared" si="515"/>
        <v>5601685</v>
      </c>
      <c r="AB853" s="488">
        <f t="shared" si="515"/>
        <v>0</v>
      </c>
      <c r="AC853" s="55">
        <f t="shared" si="515"/>
        <v>0</v>
      </c>
      <c r="AD853" s="285">
        <f t="shared" si="515"/>
        <v>0</v>
      </c>
      <c r="AE853" s="676">
        <f t="shared" si="515"/>
        <v>0</v>
      </c>
      <c r="AF853" s="677">
        <f t="shared" si="515"/>
        <v>0</v>
      </c>
      <c r="AG853" s="678"/>
      <c r="AH853" s="676">
        <f>SUBTOTAL(9,AH842:AH852)</f>
        <v>0</v>
      </c>
      <c r="AI853" s="675">
        <f>SUBTOTAL(9,AI842:AI852)</f>
        <v>0</v>
      </c>
      <c r="AJ853" s="423">
        <f t="shared" si="495"/>
        <v>844</v>
      </c>
    </row>
    <row r="854" spans="1:36" ht="15.6" thickBot="1">
      <c r="A854" s="423">
        <f t="shared" si="494"/>
        <v>845</v>
      </c>
      <c r="B854" s="674"/>
      <c r="C854" s="674"/>
      <c r="D854" s="620" t="s">
        <v>199</v>
      </c>
      <c r="E854" s="623"/>
      <c r="F854" s="672">
        <f>SUBTOTAL(9,F840:F853,$E841:$E841)</f>
        <v>4511040</v>
      </c>
      <c r="G854" s="671"/>
      <c r="H854" s="668"/>
      <c r="I854" s="669">
        <f>SUBTOTAL(9,I840:I853)</f>
        <v>9612725</v>
      </c>
      <c r="J854" s="669">
        <f>SUBTOTAL(9,J840:J853)</f>
        <v>9564818</v>
      </c>
      <c r="K854" s="669">
        <f>SUBTOTAL(9,K840:K853)</f>
        <v>403000</v>
      </c>
      <c r="L854" s="673">
        <f>SUBTOTAL(9,L840:L853)</f>
        <v>19580543</v>
      </c>
      <c r="M854" s="672">
        <f>SUBTOTAL(9,M840:M853,$E841:$E841)</f>
        <v>4511040</v>
      </c>
      <c r="N854" s="671"/>
      <c r="O854" s="668"/>
      <c r="P854" s="669">
        <f>SUBTOTAL(9,P840:P853)</f>
        <v>9612725</v>
      </c>
      <c r="Q854" s="669">
        <f>SUBTOTAL(9,Q840:Q853)</f>
        <v>9564818</v>
      </c>
      <c r="R854" s="669">
        <f>SUBTOTAL(9,R840:R853)</f>
        <v>403000</v>
      </c>
      <c r="S854" s="673">
        <f>SUBTOTAL(9,S840:S853)</f>
        <v>19580543</v>
      </c>
      <c r="T854" s="672">
        <f>SUBTOTAL(9,T840:T853,$E841:$E841)</f>
        <v>4511040</v>
      </c>
      <c r="U854" s="671"/>
      <c r="V854" s="668"/>
      <c r="W854" s="669">
        <f>SUBTOTAL(9,W840:W853)</f>
        <v>9612725</v>
      </c>
      <c r="X854" s="670">
        <f>SUBTOTAL(9,X840:X853)</f>
        <v>9564818</v>
      </c>
      <c r="Y854" s="668"/>
      <c r="Z854" s="669">
        <f>SUBTOTAL(9,Z840:Z853)</f>
        <v>403000</v>
      </c>
      <c r="AA854" s="668">
        <f>SUBTOTAL(9,AA840:AA853)</f>
        <v>19580543</v>
      </c>
      <c r="AB854" s="672">
        <f>SUBTOTAL(9,AB840:AB853,$E841:$E841)</f>
        <v>4011040</v>
      </c>
      <c r="AC854" s="671"/>
      <c r="AD854" s="668"/>
      <c r="AE854" s="669">
        <f>SUBTOTAL(9,AE840:AE853)</f>
        <v>4011040</v>
      </c>
      <c r="AF854" s="670">
        <f>SUBTOTAL(9,AF840:AF853)</f>
        <v>9564818</v>
      </c>
      <c r="AG854" s="800"/>
      <c r="AH854" s="669">
        <f>SUBTOTAL(9,AH840:AH853)</f>
        <v>403000</v>
      </c>
      <c r="AI854" s="668">
        <f>SUBTOTAL(9,AI840:AI853)</f>
        <v>13978858</v>
      </c>
      <c r="AJ854" s="423">
        <f t="shared" si="495"/>
        <v>845</v>
      </c>
    </row>
    <row r="855" spans="1:36" ht="15.6" thickTop="1">
      <c r="A855" s="423">
        <f t="shared" ref="A855:A918" si="516">ROW()-9</f>
        <v>846</v>
      </c>
      <c r="B855" s="145"/>
      <c r="C855" s="145"/>
      <c r="D855" s="654"/>
      <c r="E855" s="655"/>
      <c r="F855" s="205"/>
      <c r="G855" s="206"/>
      <c r="H855" s="682"/>
      <c r="I855" s="627">
        <f t="shared" ref="I855:I865" si="517">SUM($E855,F855:H855)</f>
        <v>0</v>
      </c>
      <c r="J855" s="655"/>
      <c r="K855" s="655"/>
      <c r="L855" s="237">
        <f t="shared" ref="L855:L865" si="518">SUM(I855:K855)</f>
        <v>0</v>
      </c>
      <c r="M855" s="205"/>
      <c r="N855" s="26"/>
      <c r="O855" s="682"/>
      <c r="P855" s="627">
        <f t="shared" ref="P855:P865" si="519">SUM($E855,M855:O855)</f>
        <v>0</v>
      </c>
      <c r="Q855" s="655"/>
      <c r="R855" s="655"/>
      <c r="S855" s="237">
        <f t="shared" ref="S855:S865" si="520">SUM(P855:R855)</f>
        <v>0</v>
      </c>
      <c r="T855" s="205"/>
      <c r="U855" s="26"/>
      <c r="V855" s="682"/>
      <c r="W855" s="627">
        <f t="shared" ref="W855:W865" si="521">SUM($E855,T855:V855)</f>
        <v>0</v>
      </c>
      <c r="X855" s="683"/>
      <c r="Y855" s="682"/>
      <c r="Z855" s="655"/>
      <c r="AA855" s="626">
        <f t="shared" ref="AA855:AA865" si="522">SUM(W855:Z855)</f>
        <v>0</v>
      </c>
      <c r="AB855" s="205"/>
      <c r="AC855" s="26"/>
      <c r="AD855" s="682"/>
      <c r="AE855" s="627">
        <f t="shared" ref="AE855:AE865" si="523">SUM($E855,AB855:AD855)</f>
        <v>0</v>
      </c>
      <c r="AF855" s="683"/>
      <c r="AG855" s="862"/>
      <c r="AH855" s="655"/>
      <c r="AI855" s="626">
        <f t="shared" ref="AI855:AI865" si="524">SUM(AE855:AH855)</f>
        <v>0</v>
      </c>
      <c r="AJ855" s="423">
        <f t="shared" si="495"/>
        <v>846</v>
      </c>
    </row>
    <row r="856" spans="1:36">
      <c r="A856" s="423">
        <f t="shared" si="516"/>
        <v>847</v>
      </c>
      <c r="B856" s="145" t="s">
        <v>932</v>
      </c>
      <c r="C856" s="145">
        <v>40</v>
      </c>
      <c r="D856" s="237" t="s">
        <v>933</v>
      </c>
      <c r="E856" s="627">
        <v>18846272</v>
      </c>
      <c r="F856" s="133"/>
      <c r="G856" s="28"/>
      <c r="H856" s="626"/>
      <c r="I856" s="627">
        <f t="shared" si="517"/>
        <v>18846272</v>
      </c>
      <c r="J856" s="627">
        <v>27349923</v>
      </c>
      <c r="K856" s="627">
        <v>6054297</v>
      </c>
      <c r="L856" s="237">
        <f t="shared" si="518"/>
        <v>52250492</v>
      </c>
      <c r="M856" s="133"/>
      <c r="O856" s="626"/>
      <c r="P856" s="627">
        <f t="shared" si="519"/>
        <v>18846272</v>
      </c>
      <c r="Q856" s="627">
        <v>27349923</v>
      </c>
      <c r="R856" s="627">
        <v>6054297</v>
      </c>
      <c r="S856" s="237">
        <f t="shared" si="520"/>
        <v>52250492</v>
      </c>
      <c r="T856" s="133"/>
      <c r="V856" s="626"/>
      <c r="W856" s="627">
        <f t="shared" si="521"/>
        <v>18846272</v>
      </c>
      <c r="X856" s="636">
        <v>27349923</v>
      </c>
      <c r="Y856" s="626"/>
      <c r="Z856" s="627">
        <v>6054297</v>
      </c>
      <c r="AA856" s="626">
        <f t="shared" si="522"/>
        <v>52250492</v>
      </c>
      <c r="AB856" s="133"/>
      <c r="AD856" s="626"/>
      <c r="AE856" s="627">
        <f t="shared" si="523"/>
        <v>18846272</v>
      </c>
      <c r="AF856" s="636">
        <v>27349923</v>
      </c>
      <c r="AG856" s="857"/>
      <c r="AH856" s="627">
        <v>6054297</v>
      </c>
      <c r="AI856" s="626">
        <f t="shared" si="524"/>
        <v>52250492</v>
      </c>
      <c r="AJ856" s="423">
        <f t="shared" si="495"/>
        <v>847</v>
      </c>
    </row>
    <row r="857" spans="1:36">
      <c r="A857" s="423">
        <f t="shared" si="516"/>
        <v>848</v>
      </c>
      <c r="B857" s="145"/>
      <c r="C857" s="145"/>
      <c r="D857" s="240" t="s">
        <v>434</v>
      </c>
      <c r="E857" s="627"/>
      <c r="F857" s="133"/>
      <c r="G857" s="28"/>
      <c r="H857" s="626"/>
      <c r="I857" s="627">
        <f t="shared" si="517"/>
        <v>0</v>
      </c>
      <c r="J857" s="627"/>
      <c r="K857" s="627"/>
      <c r="L857" s="237">
        <f t="shared" si="518"/>
        <v>0</v>
      </c>
      <c r="M857" s="133"/>
      <c r="O857" s="626"/>
      <c r="P857" s="627">
        <f t="shared" si="519"/>
        <v>0</v>
      </c>
      <c r="Q857" s="627"/>
      <c r="R857" s="627"/>
      <c r="S857" s="237">
        <f t="shared" si="520"/>
        <v>0</v>
      </c>
      <c r="T857" s="133"/>
      <c r="V857" s="626"/>
      <c r="W857" s="627">
        <f t="shared" si="521"/>
        <v>0</v>
      </c>
      <c r="X857" s="636"/>
      <c r="Y857" s="626"/>
      <c r="Z857" s="627"/>
      <c r="AA857" s="626">
        <f t="shared" si="522"/>
        <v>0</v>
      </c>
      <c r="AB857" s="133"/>
      <c r="AD857" s="626"/>
      <c r="AE857" s="627">
        <f t="shared" si="523"/>
        <v>0</v>
      </c>
      <c r="AF857" s="636"/>
      <c r="AG857" s="857"/>
      <c r="AH857" s="627"/>
      <c r="AI857" s="626">
        <f t="shared" si="524"/>
        <v>0</v>
      </c>
      <c r="AJ857" s="423">
        <f t="shared" si="495"/>
        <v>848</v>
      </c>
    </row>
    <row r="858" spans="1:36">
      <c r="A858" s="423">
        <f t="shared" si="516"/>
        <v>849</v>
      </c>
      <c r="B858" s="145"/>
      <c r="C858" s="145"/>
      <c r="D858" s="693" t="s">
        <v>934</v>
      </c>
      <c r="E858" s="627"/>
      <c r="F858" s="112"/>
      <c r="G858" s="39"/>
      <c r="H858" s="626"/>
      <c r="I858" s="627">
        <f t="shared" si="517"/>
        <v>0</v>
      </c>
      <c r="J858" s="627"/>
      <c r="K858" s="627"/>
      <c r="L858" s="237">
        <f t="shared" si="518"/>
        <v>0</v>
      </c>
      <c r="M858" s="112">
        <v>100000</v>
      </c>
      <c r="N858" s="39"/>
      <c r="O858" s="626"/>
      <c r="P858" s="627">
        <f t="shared" si="519"/>
        <v>100000</v>
      </c>
      <c r="Q858" s="627"/>
      <c r="R858" s="627"/>
      <c r="S858" s="237">
        <f t="shared" si="520"/>
        <v>100000</v>
      </c>
      <c r="T858" s="112">
        <v>100000</v>
      </c>
      <c r="U858" s="39"/>
      <c r="V858" s="626"/>
      <c r="W858" s="627">
        <f t="shared" si="521"/>
        <v>100000</v>
      </c>
      <c r="X858" s="636"/>
      <c r="Y858" s="626"/>
      <c r="Z858" s="627"/>
      <c r="AA858" s="626">
        <f t="shared" si="522"/>
        <v>100000</v>
      </c>
      <c r="AB858" s="112"/>
      <c r="AC858" s="39"/>
      <c r="AD858" s="626"/>
      <c r="AE858" s="627">
        <f t="shared" si="523"/>
        <v>0</v>
      </c>
      <c r="AF858" s="636"/>
      <c r="AG858" s="857"/>
      <c r="AH858" s="627"/>
      <c r="AI858" s="626">
        <f t="shared" si="524"/>
        <v>0</v>
      </c>
      <c r="AJ858" s="423">
        <f t="shared" ref="AJ858:AJ921" si="525">A858</f>
        <v>849</v>
      </c>
    </row>
    <row r="859" spans="1:36">
      <c r="A859" s="423">
        <f t="shared" si="516"/>
        <v>850</v>
      </c>
      <c r="B859" s="145"/>
      <c r="C859" s="145"/>
      <c r="D859" s="685"/>
      <c r="E859" s="627"/>
      <c r="F859" s="112"/>
      <c r="G859" s="39"/>
      <c r="H859" s="626"/>
      <c r="I859" s="627">
        <f t="shared" si="517"/>
        <v>0</v>
      </c>
      <c r="J859" s="627"/>
      <c r="K859" s="627"/>
      <c r="L859" s="237">
        <f t="shared" si="518"/>
        <v>0</v>
      </c>
      <c r="M859" s="112"/>
      <c r="N859" s="39"/>
      <c r="O859" s="626"/>
      <c r="P859" s="627">
        <f t="shared" si="519"/>
        <v>0</v>
      </c>
      <c r="Q859" s="627"/>
      <c r="R859" s="627"/>
      <c r="S859" s="237">
        <f t="shared" si="520"/>
        <v>0</v>
      </c>
      <c r="T859" s="112"/>
      <c r="U859" s="39"/>
      <c r="V859" s="626"/>
      <c r="W859" s="627">
        <f t="shared" si="521"/>
        <v>0</v>
      </c>
      <c r="X859" s="636"/>
      <c r="Y859" s="626"/>
      <c r="Z859" s="627"/>
      <c r="AA859" s="626">
        <f t="shared" si="522"/>
        <v>0</v>
      </c>
      <c r="AB859" s="112"/>
      <c r="AC859" s="39"/>
      <c r="AD859" s="626"/>
      <c r="AE859" s="627">
        <f t="shared" si="523"/>
        <v>0</v>
      </c>
      <c r="AF859" s="636"/>
      <c r="AG859" s="857"/>
      <c r="AH859" s="627"/>
      <c r="AI859" s="626">
        <f t="shared" si="524"/>
        <v>0</v>
      </c>
      <c r="AJ859" s="423">
        <f t="shared" si="525"/>
        <v>850</v>
      </c>
    </row>
    <row r="860" spans="1:36">
      <c r="A860" s="423">
        <f t="shared" si="516"/>
        <v>851</v>
      </c>
      <c r="B860" s="145"/>
      <c r="C860" s="145"/>
      <c r="D860" s="240" t="s">
        <v>716</v>
      </c>
      <c r="E860" s="627"/>
      <c r="F860" s="112"/>
      <c r="G860" s="39"/>
      <c r="H860" s="626"/>
      <c r="I860" s="627">
        <f t="shared" si="517"/>
        <v>0</v>
      </c>
      <c r="J860" s="627"/>
      <c r="K860" s="627"/>
      <c r="L860" s="237">
        <f t="shared" si="518"/>
        <v>0</v>
      </c>
      <c r="M860" s="112"/>
      <c r="N860" s="39"/>
      <c r="O860" s="626"/>
      <c r="P860" s="627">
        <f t="shared" si="519"/>
        <v>0</v>
      </c>
      <c r="Q860" s="627"/>
      <c r="R860" s="627"/>
      <c r="S860" s="237">
        <f t="shared" si="520"/>
        <v>0</v>
      </c>
      <c r="T860" s="112"/>
      <c r="U860" s="39"/>
      <c r="V860" s="626"/>
      <c r="W860" s="627">
        <f t="shared" si="521"/>
        <v>0</v>
      </c>
      <c r="X860" s="636"/>
      <c r="Y860" s="626"/>
      <c r="Z860" s="627"/>
      <c r="AA860" s="626">
        <f t="shared" si="522"/>
        <v>0</v>
      </c>
      <c r="AB860" s="112"/>
      <c r="AC860" s="39"/>
      <c r="AD860" s="626"/>
      <c r="AE860" s="627">
        <f t="shared" si="523"/>
        <v>0</v>
      </c>
      <c r="AF860" s="636"/>
      <c r="AG860" s="857"/>
      <c r="AH860" s="627"/>
      <c r="AI860" s="626">
        <f t="shared" si="524"/>
        <v>0</v>
      </c>
      <c r="AJ860" s="423">
        <f t="shared" si="525"/>
        <v>851</v>
      </c>
    </row>
    <row r="861" spans="1:36">
      <c r="A861" s="423">
        <f t="shared" si="516"/>
        <v>852</v>
      </c>
      <c r="B861" s="145"/>
      <c r="C861" s="145"/>
      <c r="D861" s="237"/>
      <c r="E861" s="627"/>
      <c r="F861" s="112"/>
      <c r="G861" s="39"/>
      <c r="H861" s="626"/>
      <c r="I861" s="627">
        <f t="shared" si="517"/>
        <v>0</v>
      </c>
      <c r="J861" s="627"/>
      <c r="K861" s="627"/>
      <c r="L861" s="237">
        <f t="shared" si="518"/>
        <v>0</v>
      </c>
      <c r="M861" s="112"/>
      <c r="N861" s="39"/>
      <c r="O861" s="626"/>
      <c r="P861" s="627">
        <f t="shared" si="519"/>
        <v>0</v>
      </c>
      <c r="Q861" s="627"/>
      <c r="R861" s="627"/>
      <c r="S861" s="237">
        <f t="shared" si="520"/>
        <v>0</v>
      </c>
      <c r="T861" s="112"/>
      <c r="U861" s="39"/>
      <c r="V861" s="626"/>
      <c r="W861" s="627">
        <f t="shared" si="521"/>
        <v>0</v>
      </c>
      <c r="X861" s="636"/>
      <c r="Y861" s="626"/>
      <c r="Z861" s="627"/>
      <c r="AA861" s="626">
        <f t="shared" si="522"/>
        <v>0</v>
      </c>
      <c r="AB861" s="112"/>
      <c r="AC861" s="39"/>
      <c r="AD861" s="626"/>
      <c r="AE861" s="627">
        <f t="shared" si="523"/>
        <v>0</v>
      </c>
      <c r="AF861" s="636"/>
      <c r="AG861" s="857"/>
      <c r="AH861" s="627"/>
      <c r="AI861" s="626">
        <f t="shared" si="524"/>
        <v>0</v>
      </c>
      <c r="AJ861" s="423">
        <f t="shared" si="525"/>
        <v>852</v>
      </c>
    </row>
    <row r="862" spans="1:36">
      <c r="A862" s="423">
        <f t="shared" si="516"/>
        <v>853</v>
      </c>
      <c r="B862" s="145"/>
      <c r="C862" s="145"/>
      <c r="D862" s="685"/>
      <c r="E862" s="627"/>
      <c r="F862" s="112"/>
      <c r="G862" s="39"/>
      <c r="H862" s="626"/>
      <c r="I862" s="627">
        <f t="shared" si="517"/>
        <v>0</v>
      </c>
      <c r="J862" s="627"/>
      <c r="K862" s="627"/>
      <c r="L862" s="237">
        <f t="shared" si="518"/>
        <v>0</v>
      </c>
      <c r="M862" s="112"/>
      <c r="N862" s="39"/>
      <c r="O862" s="626"/>
      <c r="P862" s="627">
        <f t="shared" si="519"/>
        <v>0</v>
      </c>
      <c r="Q862" s="627"/>
      <c r="R862" s="627"/>
      <c r="S862" s="237">
        <f t="shared" si="520"/>
        <v>0</v>
      </c>
      <c r="T862" s="112"/>
      <c r="U862" s="39"/>
      <c r="V862" s="626"/>
      <c r="W862" s="627">
        <f t="shared" si="521"/>
        <v>0</v>
      </c>
      <c r="X862" s="636"/>
      <c r="Y862" s="626"/>
      <c r="Z862" s="627"/>
      <c r="AA862" s="626">
        <f t="shared" si="522"/>
        <v>0</v>
      </c>
      <c r="AB862" s="112"/>
      <c r="AC862" s="39"/>
      <c r="AD862" s="626"/>
      <c r="AE862" s="627">
        <f t="shared" si="523"/>
        <v>0</v>
      </c>
      <c r="AF862" s="636"/>
      <c r="AG862" s="857"/>
      <c r="AH862" s="627"/>
      <c r="AI862" s="626">
        <f t="shared" si="524"/>
        <v>0</v>
      </c>
      <c r="AJ862" s="423">
        <f t="shared" si="525"/>
        <v>853</v>
      </c>
    </row>
    <row r="863" spans="1:36">
      <c r="A863" s="423">
        <f t="shared" si="516"/>
        <v>854</v>
      </c>
      <c r="B863" s="145"/>
      <c r="C863" s="145"/>
      <c r="D863" s="684" t="s">
        <v>575</v>
      </c>
      <c r="E863" s="627"/>
      <c r="F863" s="112"/>
      <c r="G863" s="39"/>
      <c r="H863" s="626"/>
      <c r="I863" s="627">
        <f t="shared" si="517"/>
        <v>0</v>
      </c>
      <c r="J863" s="627"/>
      <c r="K863" s="627"/>
      <c r="L863" s="237">
        <f t="shared" si="518"/>
        <v>0</v>
      </c>
      <c r="M863" s="112"/>
      <c r="N863" s="39"/>
      <c r="O863" s="626"/>
      <c r="P863" s="627">
        <f t="shared" si="519"/>
        <v>0</v>
      </c>
      <c r="Q863" s="627"/>
      <c r="R863" s="627"/>
      <c r="S863" s="237">
        <f t="shared" si="520"/>
        <v>0</v>
      </c>
      <c r="T863" s="112"/>
      <c r="U863" s="39"/>
      <c r="V863" s="626"/>
      <c r="W863" s="627">
        <f t="shared" si="521"/>
        <v>0</v>
      </c>
      <c r="X863" s="636"/>
      <c r="Y863" s="626"/>
      <c r="Z863" s="627"/>
      <c r="AA863" s="626">
        <f t="shared" si="522"/>
        <v>0</v>
      </c>
      <c r="AB863" s="112"/>
      <c r="AC863" s="39"/>
      <c r="AD863" s="626"/>
      <c r="AE863" s="627">
        <f t="shared" si="523"/>
        <v>0</v>
      </c>
      <c r="AF863" s="636"/>
      <c r="AG863" s="857"/>
      <c r="AH863" s="627"/>
      <c r="AI863" s="626">
        <f t="shared" si="524"/>
        <v>0</v>
      </c>
      <c r="AJ863" s="423">
        <f t="shared" si="525"/>
        <v>854</v>
      </c>
    </row>
    <row r="864" spans="1:36">
      <c r="A864" s="423">
        <f t="shared" si="516"/>
        <v>855</v>
      </c>
      <c r="B864" s="145"/>
      <c r="C864" s="145"/>
      <c r="D864" s="629"/>
      <c r="E864" s="627"/>
      <c r="F864" s="112"/>
      <c r="G864" s="39"/>
      <c r="H864" s="626"/>
      <c r="I864" s="627">
        <f t="shared" si="517"/>
        <v>0</v>
      </c>
      <c r="J864" s="627"/>
      <c r="K864" s="627"/>
      <c r="L864" s="237">
        <f t="shared" si="518"/>
        <v>0</v>
      </c>
      <c r="M864" s="112"/>
      <c r="N864" s="39"/>
      <c r="O864" s="626"/>
      <c r="P864" s="627">
        <f t="shared" si="519"/>
        <v>0</v>
      </c>
      <c r="Q864" s="627"/>
      <c r="R864" s="627"/>
      <c r="S864" s="237">
        <f t="shared" si="520"/>
        <v>0</v>
      </c>
      <c r="T864" s="112"/>
      <c r="U864" s="39"/>
      <c r="V864" s="626"/>
      <c r="W864" s="627">
        <f t="shared" si="521"/>
        <v>0</v>
      </c>
      <c r="X864" s="636"/>
      <c r="Y864" s="626"/>
      <c r="Z864" s="627"/>
      <c r="AA864" s="626">
        <f t="shared" si="522"/>
        <v>0</v>
      </c>
      <c r="AB864" s="112"/>
      <c r="AC864" s="39"/>
      <c r="AD864" s="626"/>
      <c r="AE864" s="627">
        <f t="shared" si="523"/>
        <v>0</v>
      </c>
      <c r="AF864" s="636"/>
      <c r="AG864" s="857"/>
      <c r="AH864" s="627"/>
      <c r="AI864" s="626">
        <f t="shared" si="524"/>
        <v>0</v>
      </c>
      <c r="AJ864" s="423">
        <f t="shared" si="525"/>
        <v>855</v>
      </c>
    </row>
    <row r="865" spans="1:36">
      <c r="A865" s="423">
        <f t="shared" si="516"/>
        <v>856</v>
      </c>
      <c r="B865" s="145"/>
      <c r="C865" s="145"/>
      <c r="D865" s="685"/>
      <c r="E865" s="627"/>
      <c r="F865" s="112"/>
      <c r="G865" s="39"/>
      <c r="H865" s="626"/>
      <c r="I865" s="627">
        <f t="shared" si="517"/>
        <v>0</v>
      </c>
      <c r="J865" s="627"/>
      <c r="K865" s="627"/>
      <c r="L865" s="237">
        <f t="shared" si="518"/>
        <v>0</v>
      </c>
      <c r="M865" s="112"/>
      <c r="N865" s="39"/>
      <c r="O865" s="626"/>
      <c r="P865" s="627">
        <f t="shared" si="519"/>
        <v>0</v>
      </c>
      <c r="Q865" s="627"/>
      <c r="R865" s="627"/>
      <c r="S865" s="237">
        <f t="shared" si="520"/>
        <v>0</v>
      </c>
      <c r="T865" s="112"/>
      <c r="U865" s="39"/>
      <c r="V865" s="626"/>
      <c r="W865" s="627">
        <f t="shared" si="521"/>
        <v>0</v>
      </c>
      <c r="X865" s="636"/>
      <c r="Y865" s="626"/>
      <c r="Z865" s="627"/>
      <c r="AA865" s="626">
        <f t="shared" si="522"/>
        <v>0</v>
      </c>
      <c r="AB865" s="112"/>
      <c r="AC865" s="39"/>
      <c r="AD865" s="626"/>
      <c r="AE865" s="627">
        <f t="shared" si="523"/>
        <v>0</v>
      </c>
      <c r="AF865" s="636"/>
      <c r="AG865" s="857"/>
      <c r="AH865" s="627"/>
      <c r="AI865" s="626">
        <f t="shared" si="524"/>
        <v>0</v>
      </c>
      <c r="AJ865" s="423">
        <f t="shared" si="525"/>
        <v>856</v>
      </c>
    </row>
    <row r="866" spans="1:36">
      <c r="A866" s="423">
        <f t="shared" si="516"/>
        <v>857</v>
      </c>
      <c r="B866" s="145"/>
      <c r="C866" s="145"/>
      <c r="D866" s="141" t="s">
        <v>40</v>
      </c>
      <c r="E866" s="679"/>
      <c r="F866" s="281">
        <f t="shared" ref="F866:AI866" si="526">SUBTOTAL(9,F857:F865)</f>
        <v>0</v>
      </c>
      <c r="G866" s="36">
        <f t="shared" si="526"/>
        <v>0</v>
      </c>
      <c r="H866" s="282">
        <f t="shared" si="526"/>
        <v>0</v>
      </c>
      <c r="I866" s="676">
        <f t="shared" si="526"/>
        <v>0</v>
      </c>
      <c r="J866" s="676">
        <f t="shared" si="526"/>
        <v>0</v>
      </c>
      <c r="K866" s="676">
        <f t="shared" si="526"/>
        <v>0</v>
      </c>
      <c r="L866" s="678">
        <f t="shared" si="526"/>
        <v>0</v>
      </c>
      <c r="M866" s="281">
        <f t="shared" si="526"/>
        <v>100000</v>
      </c>
      <c r="N866" s="55">
        <f t="shared" si="526"/>
        <v>0</v>
      </c>
      <c r="O866" s="285">
        <f t="shared" si="526"/>
        <v>0</v>
      </c>
      <c r="P866" s="676">
        <f t="shared" si="526"/>
        <v>100000</v>
      </c>
      <c r="Q866" s="676">
        <f t="shared" si="526"/>
        <v>0</v>
      </c>
      <c r="R866" s="676">
        <f t="shared" si="526"/>
        <v>0</v>
      </c>
      <c r="S866" s="678">
        <f t="shared" si="526"/>
        <v>100000</v>
      </c>
      <c r="T866" s="281">
        <f t="shared" si="526"/>
        <v>100000</v>
      </c>
      <c r="U866" s="55">
        <f t="shared" si="526"/>
        <v>0</v>
      </c>
      <c r="V866" s="285">
        <f t="shared" si="526"/>
        <v>0</v>
      </c>
      <c r="W866" s="676">
        <f t="shared" si="526"/>
        <v>100000</v>
      </c>
      <c r="X866" s="677">
        <f t="shared" si="526"/>
        <v>0</v>
      </c>
      <c r="Y866" s="675">
        <f t="shared" si="526"/>
        <v>0</v>
      </c>
      <c r="Z866" s="676">
        <f t="shared" si="526"/>
        <v>0</v>
      </c>
      <c r="AA866" s="675">
        <f t="shared" si="526"/>
        <v>100000</v>
      </c>
      <c r="AB866" s="281">
        <f t="shared" si="526"/>
        <v>0</v>
      </c>
      <c r="AC866" s="55">
        <f t="shared" si="526"/>
        <v>0</v>
      </c>
      <c r="AD866" s="285">
        <f t="shared" si="526"/>
        <v>0</v>
      </c>
      <c r="AE866" s="676">
        <f t="shared" si="526"/>
        <v>0</v>
      </c>
      <c r="AF866" s="677">
        <f t="shared" si="526"/>
        <v>0</v>
      </c>
      <c r="AG866" s="678">
        <f t="shared" si="526"/>
        <v>0</v>
      </c>
      <c r="AH866" s="676">
        <f t="shared" si="526"/>
        <v>0</v>
      </c>
      <c r="AI866" s="675">
        <f t="shared" si="526"/>
        <v>0</v>
      </c>
      <c r="AJ866" s="423">
        <f t="shared" si="525"/>
        <v>857</v>
      </c>
    </row>
    <row r="867" spans="1:36" ht="15.6" thickBot="1">
      <c r="A867" s="423">
        <f t="shared" si="516"/>
        <v>858</v>
      </c>
      <c r="B867" s="674"/>
      <c r="C867" s="674"/>
      <c r="D867" s="620" t="s">
        <v>959</v>
      </c>
      <c r="E867" s="623"/>
      <c r="F867" s="601">
        <f>SUBTOTAL(9,F855:F866,$E856:$E856)</f>
        <v>18846272</v>
      </c>
      <c r="G867" s="708"/>
      <c r="H867" s="707"/>
      <c r="I867" s="669">
        <f>SUBTOTAL(9,I855:I866)</f>
        <v>18846272</v>
      </c>
      <c r="J867" s="669">
        <f>SUBTOTAL(9,J855:J866)</f>
        <v>27349923</v>
      </c>
      <c r="K867" s="669">
        <f>SUBTOTAL(9,K855:K866)</f>
        <v>6054297</v>
      </c>
      <c r="L867" s="673">
        <f>SUBTOTAL(9,L855:L866)</f>
        <v>52250492</v>
      </c>
      <c r="M867" s="474">
        <f>SUBTOTAL(9,M855:M866,$E856:$E856)</f>
        <v>18946272</v>
      </c>
      <c r="N867" s="706"/>
      <c r="O867" s="705"/>
      <c r="P867" s="669">
        <f>SUBTOTAL(9,P855:P866)</f>
        <v>18946272</v>
      </c>
      <c r="Q867" s="669">
        <f>SUBTOTAL(9,Q855:Q866)</f>
        <v>27349923</v>
      </c>
      <c r="R867" s="669">
        <f>SUBTOTAL(9,R855:R866)</f>
        <v>6054297</v>
      </c>
      <c r="S867" s="673">
        <f>SUBTOTAL(9,S855:S866)</f>
        <v>52350492</v>
      </c>
      <c r="T867" s="474">
        <f>SUBTOTAL(9,T855:T866,$E856:$E856)</f>
        <v>18946272</v>
      </c>
      <c r="U867" s="706"/>
      <c r="V867" s="705"/>
      <c r="W867" s="669">
        <f>SUBTOTAL(9,W855:W866)</f>
        <v>18946272</v>
      </c>
      <c r="X867" s="670">
        <f>SUBTOTAL(9,X855:X866)</f>
        <v>27349923</v>
      </c>
      <c r="Y867" s="668">
        <f>SUBTOTAL(9,Y855:Y866)</f>
        <v>0</v>
      </c>
      <c r="Z867" s="669">
        <f>SUBTOTAL(9,Z855:Z866)</f>
        <v>6054297</v>
      </c>
      <c r="AA867" s="668">
        <f>SUBTOTAL(9,AA855:AA866)</f>
        <v>52350492</v>
      </c>
      <c r="AB867" s="474">
        <f>SUBTOTAL(9,AB855:AB866,$E856:$E856)</f>
        <v>18846272</v>
      </c>
      <c r="AC867" s="706"/>
      <c r="AD867" s="705"/>
      <c r="AE867" s="669">
        <f>SUBTOTAL(9,AE855:AE866)</f>
        <v>18846272</v>
      </c>
      <c r="AF867" s="670">
        <f>SUBTOTAL(9,AF855:AF866)</f>
        <v>27349923</v>
      </c>
      <c r="AG867" s="800">
        <f>SUBTOTAL(9,AG855:AG866)</f>
        <v>0</v>
      </c>
      <c r="AH867" s="669">
        <f>SUBTOTAL(9,AH855:AH866)</f>
        <v>6054297</v>
      </c>
      <c r="AI867" s="668">
        <f>SUBTOTAL(9,AI855:AI866)</f>
        <v>52250492</v>
      </c>
      <c r="AJ867" s="423">
        <f t="shared" si="525"/>
        <v>858</v>
      </c>
    </row>
    <row r="868" spans="1:36" ht="15.6" thickTop="1">
      <c r="A868" s="423">
        <f t="shared" si="516"/>
        <v>859</v>
      </c>
      <c r="B868" s="145"/>
      <c r="C868" s="145"/>
      <c r="D868" s="654"/>
      <c r="E868" s="655"/>
      <c r="F868" s="205"/>
      <c r="G868" s="206"/>
      <c r="H868" s="682"/>
      <c r="I868" s="627">
        <f t="shared" ref="I868:I878" si="527">SUM($E868,F868:H868)</f>
        <v>0</v>
      </c>
      <c r="J868" s="655"/>
      <c r="K868" s="655"/>
      <c r="L868" s="237">
        <f t="shared" ref="L868:L878" si="528">SUM(I868:K868)</f>
        <v>0</v>
      </c>
      <c r="M868" s="205"/>
      <c r="N868" s="26"/>
      <c r="O868" s="682"/>
      <c r="P868" s="627">
        <f t="shared" ref="P868:P878" si="529">SUM($E868,M868:O868)</f>
        <v>0</v>
      </c>
      <c r="Q868" s="655"/>
      <c r="R868" s="655"/>
      <c r="S868" s="237">
        <f t="shared" ref="S868:S878" si="530">SUM(P868:R868)</f>
        <v>0</v>
      </c>
      <c r="T868" s="205"/>
      <c r="U868" s="26"/>
      <c r="V868" s="682"/>
      <c r="W868" s="627">
        <f t="shared" ref="W868:W878" si="531">SUM($E868,T868:V868)</f>
        <v>0</v>
      </c>
      <c r="X868" s="683"/>
      <c r="Y868" s="682"/>
      <c r="Z868" s="655"/>
      <c r="AA868" s="626">
        <f t="shared" ref="AA868:AA878" si="532">SUM(W868:Z868)</f>
        <v>0</v>
      </c>
      <c r="AB868" s="205"/>
      <c r="AC868" s="26"/>
      <c r="AD868" s="682"/>
      <c r="AE868" s="627">
        <f t="shared" ref="AE868:AE878" si="533">SUM($E868,AB868:AD868)</f>
        <v>0</v>
      </c>
      <c r="AF868" s="683"/>
      <c r="AG868" s="862"/>
      <c r="AH868" s="655"/>
      <c r="AI868" s="626">
        <f t="shared" ref="AI868:AI878" si="534">SUM(AE868:AH868)</f>
        <v>0</v>
      </c>
      <c r="AJ868" s="423">
        <f t="shared" si="525"/>
        <v>859</v>
      </c>
    </row>
    <row r="869" spans="1:36">
      <c r="A869" s="423">
        <f t="shared" si="516"/>
        <v>860</v>
      </c>
      <c r="B869" s="145" t="s">
        <v>935</v>
      </c>
      <c r="C869" s="145">
        <v>41</v>
      </c>
      <c r="D869" s="237" t="s">
        <v>936</v>
      </c>
      <c r="E869" s="627">
        <v>7982182</v>
      </c>
      <c r="F869" s="133"/>
      <c r="G869" s="28"/>
      <c r="H869" s="626"/>
      <c r="I869" s="627">
        <f t="shared" si="527"/>
        <v>7982182</v>
      </c>
      <c r="J869" s="627">
        <v>451680</v>
      </c>
      <c r="K869" s="627">
        <v>11027688</v>
      </c>
      <c r="L869" s="237">
        <f t="shared" si="528"/>
        <v>19461550</v>
      </c>
      <c r="M869" s="133"/>
      <c r="O869" s="626"/>
      <c r="P869" s="627">
        <f t="shared" si="529"/>
        <v>7982182</v>
      </c>
      <c r="Q869" s="627">
        <v>451680</v>
      </c>
      <c r="R869" s="627">
        <v>11027688</v>
      </c>
      <c r="S869" s="237">
        <f t="shared" si="530"/>
        <v>19461550</v>
      </c>
      <c r="T869" s="133"/>
      <c r="V869" s="626"/>
      <c r="W869" s="627">
        <f t="shared" si="531"/>
        <v>7982182</v>
      </c>
      <c r="X869" s="636">
        <v>451680</v>
      </c>
      <c r="Y869" s="626"/>
      <c r="Z869" s="627">
        <v>11027688</v>
      </c>
      <c r="AA869" s="626">
        <f t="shared" si="532"/>
        <v>19461550</v>
      </c>
      <c r="AB869" s="133"/>
      <c r="AD869" s="626"/>
      <c r="AE869" s="627">
        <f t="shared" si="533"/>
        <v>7982182</v>
      </c>
      <c r="AF869" s="636">
        <v>451680</v>
      </c>
      <c r="AG869" s="857"/>
      <c r="AH869" s="627">
        <v>11027688</v>
      </c>
      <c r="AI869" s="626">
        <f t="shared" si="534"/>
        <v>19461550</v>
      </c>
      <c r="AJ869" s="423">
        <f t="shared" si="525"/>
        <v>860</v>
      </c>
    </row>
    <row r="870" spans="1:36">
      <c r="A870" s="423">
        <f t="shared" si="516"/>
        <v>861</v>
      </c>
      <c r="B870" s="145"/>
      <c r="C870" s="145"/>
      <c r="D870" s="240" t="s">
        <v>434</v>
      </c>
      <c r="E870" s="627"/>
      <c r="F870" s="133"/>
      <c r="G870" s="28"/>
      <c r="H870" s="626"/>
      <c r="I870" s="627">
        <f t="shared" si="527"/>
        <v>0</v>
      </c>
      <c r="J870" s="627"/>
      <c r="K870" s="627"/>
      <c r="L870" s="237">
        <f t="shared" si="528"/>
        <v>0</v>
      </c>
      <c r="M870" s="133"/>
      <c r="O870" s="626"/>
      <c r="P870" s="627">
        <f t="shared" si="529"/>
        <v>0</v>
      </c>
      <c r="Q870" s="627"/>
      <c r="R870" s="627"/>
      <c r="S870" s="237">
        <f t="shared" si="530"/>
        <v>0</v>
      </c>
      <c r="T870" s="133"/>
      <c r="V870" s="626"/>
      <c r="W870" s="627">
        <f t="shared" si="531"/>
        <v>0</v>
      </c>
      <c r="X870" s="636"/>
      <c r="Y870" s="626"/>
      <c r="Z870" s="627"/>
      <c r="AA870" s="626">
        <f t="shared" si="532"/>
        <v>0</v>
      </c>
      <c r="AB870" s="133"/>
      <c r="AD870" s="626"/>
      <c r="AE870" s="627">
        <f t="shared" si="533"/>
        <v>0</v>
      </c>
      <c r="AF870" s="636"/>
      <c r="AG870" s="857"/>
      <c r="AH870" s="627"/>
      <c r="AI870" s="626">
        <f t="shared" si="534"/>
        <v>0</v>
      </c>
      <c r="AJ870" s="423">
        <f t="shared" si="525"/>
        <v>861</v>
      </c>
    </row>
    <row r="871" spans="1:36">
      <c r="A871" s="423">
        <f t="shared" si="516"/>
        <v>862</v>
      </c>
      <c r="B871" s="145"/>
      <c r="C871" s="145"/>
      <c r="D871" s="637" t="s">
        <v>937</v>
      </c>
      <c r="E871" s="627"/>
      <c r="F871" s="132">
        <v>1300000</v>
      </c>
      <c r="G871" s="28"/>
      <c r="H871" s="626"/>
      <c r="I871" s="627">
        <f t="shared" si="527"/>
        <v>1300000</v>
      </c>
      <c r="J871" s="627"/>
      <c r="K871" s="627"/>
      <c r="L871" s="237">
        <f t="shared" si="528"/>
        <v>1300000</v>
      </c>
      <c r="M871" s="133">
        <v>1300000</v>
      </c>
      <c r="O871" s="626"/>
      <c r="P871" s="627">
        <f t="shared" si="529"/>
        <v>1300000</v>
      </c>
      <c r="Q871" s="627"/>
      <c r="R871" s="627"/>
      <c r="S871" s="237">
        <f t="shared" si="530"/>
        <v>1300000</v>
      </c>
      <c r="T871" s="133">
        <v>1300000</v>
      </c>
      <c r="V871" s="626"/>
      <c r="W871" s="627">
        <f t="shared" si="531"/>
        <v>1300000</v>
      </c>
      <c r="X871" s="636"/>
      <c r="Y871" s="626"/>
      <c r="Z871" s="627"/>
      <c r="AA871" s="626">
        <f t="shared" si="532"/>
        <v>1300000</v>
      </c>
      <c r="AB871" s="133"/>
      <c r="AD871" s="626"/>
      <c r="AE871" s="627">
        <f t="shared" si="533"/>
        <v>0</v>
      </c>
      <c r="AF871" s="636"/>
      <c r="AG871" s="857"/>
      <c r="AH871" s="627"/>
      <c r="AI871" s="626">
        <f t="shared" si="534"/>
        <v>0</v>
      </c>
      <c r="AJ871" s="423">
        <f t="shared" si="525"/>
        <v>862</v>
      </c>
    </row>
    <row r="872" spans="1:36">
      <c r="A872" s="423">
        <f t="shared" si="516"/>
        <v>863</v>
      </c>
      <c r="B872" s="145"/>
      <c r="C872" s="145"/>
      <c r="D872" s="685"/>
      <c r="E872" s="627"/>
      <c r="F872" s="112"/>
      <c r="G872" s="39"/>
      <c r="H872" s="626"/>
      <c r="I872" s="627">
        <f t="shared" si="527"/>
        <v>0</v>
      </c>
      <c r="J872" s="627"/>
      <c r="K872" s="627"/>
      <c r="L872" s="237">
        <f t="shared" si="528"/>
        <v>0</v>
      </c>
      <c r="M872" s="112"/>
      <c r="N872" s="39"/>
      <c r="O872" s="626"/>
      <c r="P872" s="627">
        <f t="shared" si="529"/>
        <v>0</v>
      </c>
      <c r="Q872" s="627"/>
      <c r="R872" s="627"/>
      <c r="S872" s="237">
        <f t="shared" si="530"/>
        <v>0</v>
      </c>
      <c r="T872" s="112"/>
      <c r="U872" s="39"/>
      <c r="V872" s="626"/>
      <c r="W872" s="627">
        <f t="shared" si="531"/>
        <v>0</v>
      </c>
      <c r="X872" s="636"/>
      <c r="Y872" s="626"/>
      <c r="Z872" s="627"/>
      <c r="AA872" s="626">
        <f t="shared" si="532"/>
        <v>0</v>
      </c>
      <c r="AB872" s="112"/>
      <c r="AC872" s="39"/>
      <c r="AD872" s="626"/>
      <c r="AE872" s="627">
        <f t="shared" si="533"/>
        <v>0</v>
      </c>
      <c r="AF872" s="636"/>
      <c r="AG872" s="857"/>
      <c r="AH872" s="627"/>
      <c r="AI872" s="626">
        <f t="shared" si="534"/>
        <v>0</v>
      </c>
      <c r="AJ872" s="423">
        <f t="shared" si="525"/>
        <v>863</v>
      </c>
    </row>
    <row r="873" spans="1:36">
      <c r="A873" s="423">
        <f t="shared" si="516"/>
        <v>864</v>
      </c>
      <c r="B873" s="145"/>
      <c r="C873" s="145"/>
      <c r="D873" s="240" t="s">
        <v>716</v>
      </c>
      <c r="E873" s="627"/>
      <c r="F873" s="112"/>
      <c r="G873" s="39"/>
      <c r="H873" s="626"/>
      <c r="I873" s="627">
        <f t="shared" si="527"/>
        <v>0</v>
      </c>
      <c r="J873" s="627"/>
      <c r="K873" s="627"/>
      <c r="L873" s="237">
        <f t="shared" si="528"/>
        <v>0</v>
      </c>
      <c r="M873" s="112"/>
      <c r="N873" s="39"/>
      <c r="O873" s="626"/>
      <c r="P873" s="627">
        <f t="shared" si="529"/>
        <v>0</v>
      </c>
      <c r="Q873" s="627"/>
      <c r="R873" s="627"/>
      <c r="S873" s="237">
        <f t="shared" si="530"/>
        <v>0</v>
      </c>
      <c r="T873" s="112"/>
      <c r="U873" s="39"/>
      <c r="V873" s="626"/>
      <c r="W873" s="627">
        <f t="shared" si="531"/>
        <v>0</v>
      </c>
      <c r="X873" s="636"/>
      <c r="Y873" s="626"/>
      <c r="Z873" s="627"/>
      <c r="AA873" s="626">
        <f t="shared" si="532"/>
        <v>0</v>
      </c>
      <c r="AB873" s="112"/>
      <c r="AC873" s="39"/>
      <c r="AD873" s="626"/>
      <c r="AE873" s="627">
        <f t="shared" si="533"/>
        <v>0</v>
      </c>
      <c r="AF873" s="636"/>
      <c r="AG873" s="857"/>
      <c r="AH873" s="627"/>
      <c r="AI873" s="626">
        <f t="shared" si="534"/>
        <v>0</v>
      </c>
      <c r="AJ873" s="423">
        <f t="shared" si="525"/>
        <v>864</v>
      </c>
    </row>
    <row r="874" spans="1:36">
      <c r="A874" s="423">
        <f t="shared" si="516"/>
        <v>865</v>
      </c>
      <c r="B874" s="145"/>
      <c r="C874" s="145"/>
      <c r="D874" s="237"/>
      <c r="E874" s="627"/>
      <c r="F874" s="112"/>
      <c r="G874" s="39"/>
      <c r="H874" s="626"/>
      <c r="I874" s="627">
        <f t="shared" si="527"/>
        <v>0</v>
      </c>
      <c r="J874" s="627"/>
      <c r="K874" s="627"/>
      <c r="L874" s="237">
        <f t="shared" si="528"/>
        <v>0</v>
      </c>
      <c r="M874" s="112"/>
      <c r="N874" s="39"/>
      <c r="O874" s="626"/>
      <c r="P874" s="627">
        <f t="shared" si="529"/>
        <v>0</v>
      </c>
      <c r="Q874" s="627"/>
      <c r="R874" s="627"/>
      <c r="S874" s="237">
        <f t="shared" si="530"/>
        <v>0</v>
      </c>
      <c r="T874" s="112"/>
      <c r="U874" s="39"/>
      <c r="V874" s="626"/>
      <c r="W874" s="627">
        <f t="shared" si="531"/>
        <v>0</v>
      </c>
      <c r="X874" s="636"/>
      <c r="Y874" s="626"/>
      <c r="Z874" s="627"/>
      <c r="AA874" s="626">
        <f t="shared" si="532"/>
        <v>0</v>
      </c>
      <c r="AB874" s="112"/>
      <c r="AC874" s="39"/>
      <c r="AD874" s="626"/>
      <c r="AE874" s="627">
        <f t="shared" si="533"/>
        <v>0</v>
      </c>
      <c r="AF874" s="636"/>
      <c r="AG874" s="857"/>
      <c r="AH874" s="627"/>
      <c r="AI874" s="626">
        <f t="shared" si="534"/>
        <v>0</v>
      </c>
      <c r="AJ874" s="423">
        <f t="shared" si="525"/>
        <v>865</v>
      </c>
    </row>
    <row r="875" spans="1:36">
      <c r="A875" s="423">
        <f t="shared" si="516"/>
        <v>866</v>
      </c>
      <c r="B875" s="145"/>
      <c r="C875" s="145"/>
      <c r="D875" s="685"/>
      <c r="E875" s="627"/>
      <c r="F875" s="112"/>
      <c r="G875" s="39"/>
      <c r="H875" s="626"/>
      <c r="I875" s="627">
        <f t="shared" si="527"/>
        <v>0</v>
      </c>
      <c r="J875" s="627"/>
      <c r="K875" s="627"/>
      <c r="L875" s="237">
        <f t="shared" si="528"/>
        <v>0</v>
      </c>
      <c r="M875" s="112"/>
      <c r="N875" s="39"/>
      <c r="O875" s="626"/>
      <c r="P875" s="627">
        <f t="shared" si="529"/>
        <v>0</v>
      </c>
      <c r="Q875" s="627"/>
      <c r="R875" s="627"/>
      <c r="S875" s="237">
        <f t="shared" si="530"/>
        <v>0</v>
      </c>
      <c r="T875" s="112"/>
      <c r="U875" s="39"/>
      <c r="V875" s="626"/>
      <c r="W875" s="627">
        <f t="shared" si="531"/>
        <v>0</v>
      </c>
      <c r="X875" s="636"/>
      <c r="Y875" s="626"/>
      <c r="Z875" s="627"/>
      <c r="AA875" s="626">
        <f t="shared" si="532"/>
        <v>0</v>
      </c>
      <c r="AB875" s="112"/>
      <c r="AC875" s="39"/>
      <c r="AD875" s="626"/>
      <c r="AE875" s="627">
        <f t="shared" si="533"/>
        <v>0</v>
      </c>
      <c r="AF875" s="636"/>
      <c r="AG875" s="857"/>
      <c r="AH875" s="627"/>
      <c r="AI875" s="626">
        <f t="shared" si="534"/>
        <v>0</v>
      </c>
      <c r="AJ875" s="423">
        <f t="shared" si="525"/>
        <v>866</v>
      </c>
    </row>
    <row r="876" spans="1:36">
      <c r="A876" s="423">
        <f t="shared" si="516"/>
        <v>867</v>
      </c>
      <c r="B876" s="145"/>
      <c r="C876" s="145"/>
      <c r="D876" s="684" t="s">
        <v>575</v>
      </c>
      <c r="E876" s="627"/>
      <c r="F876" s="112"/>
      <c r="G876" s="39"/>
      <c r="H876" s="626"/>
      <c r="I876" s="627">
        <f t="shared" si="527"/>
        <v>0</v>
      </c>
      <c r="J876" s="627"/>
      <c r="K876" s="627"/>
      <c r="L876" s="237">
        <f t="shared" si="528"/>
        <v>0</v>
      </c>
      <c r="M876" s="112"/>
      <c r="N876" s="39"/>
      <c r="O876" s="626"/>
      <c r="P876" s="627">
        <f t="shared" si="529"/>
        <v>0</v>
      </c>
      <c r="Q876" s="627"/>
      <c r="R876" s="627"/>
      <c r="S876" s="237">
        <f t="shared" si="530"/>
        <v>0</v>
      </c>
      <c r="T876" s="112"/>
      <c r="U876" s="39"/>
      <c r="V876" s="626"/>
      <c r="W876" s="627">
        <f t="shared" si="531"/>
        <v>0</v>
      </c>
      <c r="X876" s="636"/>
      <c r="Y876" s="626"/>
      <c r="Z876" s="627"/>
      <c r="AA876" s="626">
        <f t="shared" si="532"/>
        <v>0</v>
      </c>
      <c r="AB876" s="112"/>
      <c r="AC876" s="39"/>
      <c r="AD876" s="626"/>
      <c r="AE876" s="627">
        <f t="shared" si="533"/>
        <v>0</v>
      </c>
      <c r="AF876" s="636"/>
      <c r="AG876" s="857"/>
      <c r="AH876" s="627"/>
      <c r="AI876" s="626">
        <f t="shared" si="534"/>
        <v>0</v>
      </c>
      <c r="AJ876" s="423">
        <f t="shared" si="525"/>
        <v>867</v>
      </c>
    </row>
    <row r="877" spans="1:36">
      <c r="A877" s="423">
        <f t="shared" si="516"/>
        <v>868</v>
      </c>
      <c r="B877" s="145"/>
      <c r="C877" s="145"/>
      <c r="D877" s="629"/>
      <c r="E877" s="627"/>
      <c r="F877" s="112"/>
      <c r="G877" s="39"/>
      <c r="H877" s="626"/>
      <c r="I877" s="627">
        <f t="shared" si="527"/>
        <v>0</v>
      </c>
      <c r="J877" s="627"/>
      <c r="K877" s="627"/>
      <c r="L877" s="237">
        <f t="shared" si="528"/>
        <v>0</v>
      </c>
      <c r="M877" s="112"/>
      <c r="N877" s="39"/>
      <c r="O877" s="626"/>
      <c r="P877" s="627">
        <f t="shared" si="529"/>
        <v>0</v>
      </c>
      <c r="Q877" s="627"/>
      <c r="R877" s="627"/>
      <c r="S877" s="237">
        <f t="shared" si="530"/>
        <v>0</v>
      </c>
      <c r="T877" s="112"/>
      <c r="U877" s="39"/>
      <c r="V877" s="626"/>
      <c r="W877" s="627">
        <f t="shared" si="531"/>
        <v>0</v>
      </c>
      <c r="X877" s="636"/>
      <c r="Y877" s="626"/>
      <c r="Z877" s="627"/>
      <c r="AA877" s="626">
        <f t="shared" si="532"/>
        <v>0</v>
      </c>
      <c r="AB877" s="112"/>
      <c r="AC877" s="39"/>
      <c r="AD877" s="626"/>
      <c r="AE877" s="627">
        <f t="shared" si="533"/>
        <v>0</v>
      </c>
      <c r="AF877" s="636"/>
      <c r="AG877" s="857"/>
      <c r="AH877" s="627"/>
      <c r="AI877" s="626">
        <f t="shared" si="534"/>
        <v>0</v>
      </c>
      <c r="AJ877" s="423">
        <f t="shared" si="525"/>
        <v>868</v>
      </c>
    </row>
    <row r="878" spans="1:36">
      <c r="A878" s="423">
        <f t="shared" si="516"/>
        <v>869</v>
      </c>
      <c r="B878" s="145"/>
      <c r="C878" s="145"/>
      <c r="D878" s="685"/>
      <c r="E878" s="627"/>
      <c r="F878" s="112"/>
      <c r="G878" s="39"/>
      <c r="H878" s="626"/>
      <c r="I878" s="627">
        <f t="shared" si="527"/>
        <v>0</v>
      </c>
      <c r="J878" s="627"/>
      <c r="K878" s="627"/>
      <c r="L878" s="237">
        <f t="shared" si="528"/>
        <v>0</v>
      </c>
      <c r="M878" s="112"/>
      <c r="N878" s="39"/>
      <c r="O878" s="626"/>
      <c r="P878" s="627">
        <f t="shared" si="529"/>
        <v>0</v>
      </c>
      <c r="Q878" s="627"/>
      <c r="R878" s="627"/>
      <c r="S878" s="237">
        <f t="shared" si="530"/>
        <v>0</v>
      </c>
      <c r="T878" s="112"/>
      <c r="U878" s="39"/>
      <c r="V878" s="626"/>
      <c r="W878" s="627">
        <f t="shared" si="531"/>
        <v>0</v>
      </c>
      <c r="X878" s="636"/>
      <c r="Y878" s="626"/>
      <c r="Z878" s="627"/>
      <c r="AA878" s="626">
        <f t="shared" si="532"/>
        <v>0</v>
      </c>
      <c r="AB878" s="112"/>
      <c r="AC878" s="39"/>
      <c r="AD878" s="626"/>
      <c r="AE878" s="627">
        <f t="shared" si="533"/>
        <v>0</v>
      </c>
      <c r="AF878" s="636"/>
      <c r="AG878" s="857"/>
      <c r="AH878" s="627"/>
      <c r="AI878" s="626">
        <f t="shared" si="534"/>
        <v>0</v>
      </c>
      <c r="AJ878" s="423">
        <f t="shared" si="525"/>
        <v>869</v>
      </c>
    </row>
    <row r="879" spans="1:36">
      <c r="A879" s="423">
        <f t="shared" si="516"/>
        <v>870</v>
      </c>
      <c r="B879" s="145"/>
      <c r="C879" s="145"/>
      <c r="D879" s="141" t="s">
        <v>40</v>
      </c>
      <c r="E879" s="679"/>
      <c r="F879" s="281">
        <f t="shared" ref="F879:AI879" si="535">SUBTOTAL(9,F870:F878)</f>
        <v>1300000</v>
      </c>
      <c r="G879" s="36">
        <f t="shared" si="535"/>
        <v>0</v>
      </c>
      <c r="H879" s="282">
        <f t="shared" si="535"/>
        <v>0</v>
      </c>
      <c r="I879" s="676">
        <f t="shared" si="535"/>
        <v>1300000</v>
      </c>
      <c r="J879" s="676">
        <f t="shared" si="535"/>
        <v>0</v>
      </c>
      <c r="K879" s="676">
        <f t="shared" si="535"/>
        <v>0</v>
      </c>
      <c r="L879" s="678">
        <f t="shared" si="535"/>
        <v>1300000</v>
      </c>
      <c r="M879" s="281">
        <f t="shared" si="535"/>
        <v>1300000</v>
      </c>
      <c r="N879" s="55">
        <f t="shared" si="535"/>
        <v>0</v>
      </c>
      <c r="O879" s="285">
        <f t="shared" si="535"/>
        <v>0</v>
      </c>
      <c r="P879" s="676">
        <f t="shared" si="535"/>
        <v>1300000</v>
      </c>
      <c r="Q879" s="676">
        <f t="shared" si="535"/>
        <v>0</v>
      </c>
      <c r="R879" s="676">
        <f t="shared" si="535"/>
        <v>0</v>
      </c>
      <c r="S879" s="678">
        <f t="shared" si="535"/>
        <v>1300000</v>
      </c>
      <c r="T879" s="281">
        <f t="shared" si="535"/>
        <v>1300000</v>
      </c>
      <c r="U879" s="55">
        <f t="shared" si="535"/>
        <v>0</v>
      </c>
      <c r="V879" s="285">
        <f t="shared" si="535"/>
        <v>0</v>
      </c>
      <c r="W879" s="676">
        <f t="shared" si="535"/>
        <v>1300000</v>
      </c>
      <c r="X879" s="677">
        <f t="shared" si="535"/>
        <v>0</v>
      </c>
      <c r="Y879" s="675">
        <f t="shared" si="535"/>
        <v>0</v>
      </c>
      <c r="Z879" s="676">
        <f t="shared" si="535"/>
        <v>0</v>
      </c>
      <c r="AA879" s="675">
        <f t="shared" si="535"/>
        <v>1300000</v>
      </c>
      <c r="AB879" s="281">
        <f t="shared" si="535"/>
        <v>0</v>
      </c>
      <c r="AC879" s="55">
        <f t="shared" si="535"/>
        <v>0</v>
      </c>
      <c r="AD879" s="285">
        <f t="shared" si="535"/>
        <v>0</v>
      </c>
      <c r="AE879" s="676">
        <f t="shared" si="535"/>
        <v>0</v>
      </c>
      <c r="AF879" s="677">
        <f t="shared" si="535"/>
        <v>0</v>
      </c>
      <c r="AG879" s="678">
        <f t="shared" si="535"/>
        <v>0</v>
      </c>
      <c r="AH879" s="676">
        <f t="shared" si="535"/>
        <v>0</v>
      </c>
      <c r="AI879" s="675">
        <f t="shared" si="535"/>
        <v>0</v>
      </c>
      <c r="AJ879" s="423">
        <f t="shared" si="525"/>
        <v>870</v>
      </c>
    </row>
    <row r="880" spans="1:36" ht="15.6" thickBot="1">
      <c r="A880" s="423">
        <f t="shared" si="516"/>
        <v>871</v>
      </c>
      <c r="B880" s="674"/>
      <c r="C880" s="674"/>
      <c r="D880" s="620" t="s">
        <v>938</v>
      </c>
      <c r="E880" s="623"/>
      <c r="F880" s="601">
        <f>SUBTOTAL(9,F868:F879,$E869:$E869)</f>
        <v>9282182</v>
      </c>
      <c r="G880" s="708"/>
      <c r="H880" s="707"/>
      <c r="I880" s="669">
        <f>SUBTOTAL(9,I868:I879)</f>
        <v>9282182</v>
      </c>
      <c r="J880" s="669">
        <f>SUBTOTAL(9,J868:J879)</f>
        <v>451680</v>
      </c>
      <c r="K880" s="669">
        <f>SUBTOTAL(9,K868:K879)</f>
        <v>11027688</v>
      </c>
      <c r="L880" s="673">
        <f>SUBTOTAL(9,L868:L879)</f>
        <v>20761550</v>
      </c>
      <c r="M880" s="474">
        <f>SUBTOTAL(9,M868:M879,$E869:$E869)</f>
        <v>9282182</v>
      </c>
      <c r="N880" s="706"/>
      <c r="O880" s="705"/>
      <c r="P880" s="669">
        <f>SUBTOTAL(9,P868:P879)</f>
        <v>9282182</v>
      </c>
      <c r="Q880" s="669">
        <f>SUBTOTAL(9,Q868:Q879)</f>
        <v>451680</v>
      </c>
      <c r="R880" s="669">
        <f>SUBTOTAL(9,R868:R879)</f>
        <v>11027688</v>
      </c>
      <c r="S880" s="673">
        <f>SUBTOTAL(9,S868:S879)</f>
        <v>20761550</v>
      </c>
      <c r="T880" s="474">
        <f>SUBTOTAL(9,T868:T879,$E869:$E869)</f>
        <v>9282182</v>
      </c>
      <c r="U880" s="706"/>
      <c r="V880" s="705"/>
      <c r="W880" s="669">
        <f>SUBTOTAL(9,W868:W879)</f>
        <v>9282182</v>
      </c>
      <c r="X880" s="670">
        <f>SUBTOTAL(9,X868:X879)</f>
        <v>451680</v>
      </c>
      <c r="Y880" s="668">
        <f>SUBTOTAL(9,Y868:Y879)</f>
        <v>0</v>
      </c>
      <c r="Z880" s="669">
        <f>SUBTOTAL(9,Z868:Z879)</f>
        <v>11027688</v>
      </c>
      <c r="AA880" s="668">
        <f>SUBTOTAL(9,AA868:AA879)</f>
        <v>20761550</v>
      </c>
      <c r="AB880" s="474">
        <f>SUBTOTAL(9,AB868:AB879,$E869:$E869)</f>
        <v>7982182</v>
      </c>
      <c r="AC880" s="706"/>
      <c r="AD880" s="705"/>
      <c r="AE880" s="669">
        <f>SUBTOTAL(9,AE868:AE879)</f>
        <v>7982182</v>
      </c>
      <c r="AF880" s="670">
        <f>SUBTOTAL(9,AF868:AF879)</f>
        <v>451680</v>
      </c>
      <c r="AG880" s="800">
        <f>SUBTOTAL(9,AG868:AG879)</f>
        <v>0</v>
      </c>
      <c r="AH880" s="669">
        <f>SUBTOTAL(9,AH868:AH879)</f>
        <v>11027688</v>
      </c>
      <c r="AI880" s="668">
        <f>SUBTOTAL(9,AI868:AI879)</f>
        <v>19461550</v>
      </c>
      <c r="AJ880" s="423">
        <f t="shared" si="525"/>
        <v>871</v>
      </c>
    </row>
    <row r="881" spans="1:36" ht="15.6" thickTop="1">
      <c r="A881" s="423">
        <f t="shared" si="516"/>
        <v>872</v>
      </c>
      <c r="B881" s="145"/>
      <c r="C881" s="145"/>
      <c r="D881" s="654"/>
      <c r="E881" s="627"/>
      <c r="F881" s="425"/>
      <c r="G881" s="26"/>
      <c r="H881" s="682"/>
      <c r="I881" s="627">
        <f t="shared" ref="I881:I899" si="536">SUM($E881,F881:H881)</f>
        <v>0</v>
      </c>
      <c r="J881" s="655"/>
      <c r="K881" s="655"/>
      <c r="L881" s="654">
        <f t="shared" ref="L881:L899" si="537">SUM(I881:K881)</f>
        <v>0</v>
      </c>
      <c r="M881" s="425"/>
      <c r="N881" s="26"/>
      <c r="O881" s="682"/>
      <c r="P881" s="627">
        <f t="shared" ref="P881:P899" si="538">SUM($E881,M881:O881)</f>
        <v>0</v>
      </c>
      <c r="Q881" s="655"/>
      <c r="R881" s="655"/>
      <c r="S881" s="654">
        <f t="shared" ref="S881:S899" si="539">SUM(P881:R881)</f>
        <v>0</v>
      </c>
      <c r="T881" s="425"/>
      <c r="U881" s="26"/>
      <c r="V881" s="682"/>
      <c r="W881" s="627">
        <f t="shared" ref="W881:W899" si="540">SUM($E881,T881:V881)</f>
        <v>0</v>
      </c>
      <c r="X881" s="683"/>
      <c r="Y881" s="682"/>
      <c r="Z881" s="655"/>
      <c r="AA881" s="682">
        <f t="shared" ref="AA881:AA899" si="541">SUM(W881:Z881)</f>
        <v>0</v>
      </c>
      <c r="AB881" s="425"/>
      <c r="AC881" s="26"/>
      <c r="AD881" s="682"/>
      <c r="AE881" s="627">
        <f t="shared" ref="AE881:AE899" si="542">SUM($E881,AB881:AD881)</f>
        <v>0</v>
      </c>
      <c r="AF881" s="683"/>
      <c r="AG881" s="862"/>
      <c r="AH881" s="655"/>
      <c r="AI881" s="682">
        <f t="shared" ref="AI881:AI899" si="543">SUM(AE881:AH881)</f>
        <v>0</v>
      </c>
      <c r="AJ881" s="423">
        <f t="shared" si="525"/>
        <v>872</v>
      </c>
    </row>
    <row r="882" spans="1:36">
      <c r="A882" s="423">
        <f t="shared" si="516"/>
        <v>873</v>
      </c>
      <c r="B882" s="145" t="s">
        <v>200</v>
      </c>
      <c r="C882" s="145">
        <v>42</v>
      </c>
      <c r="D882" s="237" t="s">
        <v>201</v>
      </c>
      <c r="E882" s="627"/>
      <c r="F882" s="133"/>
      <c r="G882" s="28"/>
      <c r="H882" s="626"/>
      <c r="I882" s="627">
        <f t="shared" si="536"/>
        <v>0</v>
      </c>
      <c r="J882" s="627">
        <v>173055408</v>
      </c>
      <c r="K882" s="627">
        <v>36008678</v>
      </c>
      <c r="L882" s="237">
        <f t="shared" si="537"/>
        <v>209064086</v>
      </c>
      <c r="M882" s="133"/>
      <c r="O882" s="626"/>
      <c r="P882" s="627">
        <f t="shared" si="538"/>
        <v>0</v>
      </c>
      <c r="Q882" s="627">
        <v>173055408</v>
      </c>
      <c r="R882" s="627">
        <v>36008678</v>
      </c>
      <c r="S882" s="237">
        <f t="shared" si="539"/>
        <v>209064086</v>
      </c>
      <c r="T882" s="133"/>
      <c r="V882" s="626"/>
      <c r="W882" s="627">
        <f t="shared" si="540"/>
        <v>0</v>
      </c>
      <c r="X882" s="636">
        <v>173055408</v>
      </c>
      <c r="Y882" s="626"/>
      <c r="Z882" s="627">
        <v>36008678</v>
      </c>
      <c r="AA882" s="626">
        <f t="shared" si="541"/>
        <v>209064086</v>
      </c>
      <c r="AB882" s="133"/>
      <c r="AD882" s="626"/>
      <c r="AE882" s="627">
        <f t="shared" si="542"/>
        <v>0</v>
      </c>
      <c r="AF882" s="636">
        <v>173055408</v>
      </c>
      <c r="AG882" s="857"/>
      <c r="AH882" s="627">
        <v>36008678</v>
      </c>
      <c r="AI882" s="626">
        <f t="shared" si="543"/>
        <v>209064086</v>
      </c>
      <c r="AJ882" s="423">
        <f t="shared" si="525"/>
        <v>873</v>
      </c>
    </row>
    <row r="883" spans="1:36">
      <c r="A883" s="423">
        <f t="shared" si="516"/>
        <v>874</v>
      </c>
      <c r="B883" s="145"/>
      <c r="C883" s="145"/>
      <c r="D883" s="240" t="s">
        <v>61</v>
      </c>
      <c r="E883" s="627"/>
      <c r="F883" s="406"/>
      <c r="H883" s="626"/>
      <c r="I883" s="627">
        <f t="shared" si="536"/>
        <v>0</v>
      </c>
      <c r="J883" s="627"/>
      <c r="K883" s="627"/>
      <c r="L883" s="237">
        <f t="shared" si="537"/>
        <v>0</v>
      </c>
      <c r="M883" s="406"/>
      <c r="O883" s="626"/>
      <c r="P883" s="627">
        <f t="shared" si="538"/>
        <v>0</v>
      </c>
      <c r="Q883" s="627"/>
      <c r="R883" s="627"/>
      <c r="S883" s="237">
        <f t="shared" si="539"/>
        <v>0</v>
      </c>
      <c r="T883" s="406"/>
      <c r="V883" s="626"/>
      <c r="W883" s="627">
        <f t="shared" si="540"/>
        <v>0</v>
      </c>
      <c r="X883" s="636"/>
      <c r="Y883" s="626"/>
      <c r="Z883" s="627"/>
      <c r="AA883" s="626">
        <f t="shared" si="541"/>
        <v>0</v>
      </c>
      <c r="AB883" s="406"/>
      <c r="AD883" s="626"/>
      <c r="AE883" s="627">
        <f t="shared" si="542"/>
        <v>0</v>
      </c>
      <c r="AF883" s="636"/>
      <c r="AG883" s="857"/>
      <c r="AH883" s="627"/>
      <c r="AI883" s="626">
        <f t="shared" si="543"/>
        <v>0</v>
      </c>
      <c r="AJ883" s="423">
        <f t="shared" si="525"/>
        <v>874</v>
      </c>
    </row>
    <row r="884" spans="1:36">
      <c r="A884" s="423">
        <f t="shared" si="516"/>
        <v>875</v>
      </c>
      <c r="B884" s="145"/>
      <c r="C884" s="145"/>
      <c r="D884" s="629"/>
      <c r="E884" s="627"/>
      <c r="F884" s="406"/>
      <c r="H884" s="626"/>
      <c r="I884" s="627">
        <f t="shared" si="536"/>
        <v>0</v>
      </c>
      <c r="J884" s="627"/>
      <c r="K884" s="627"/>
      <c r="L884" s="237">
        <f t="shared" si="537"/>
        <v>0</v>
      </c>
      <c r="M884" s="406"/>
      <c r="O884" s="626"/>
      <c r="P884" s="627">
        <f t="shared" si="538"/>
        <v>0</v>
      </c>
      <c r="Q884" s="627"/>
      <c r="R884" s="627"/>
      <c r="S884" s="237">
        <f t="shared" si="539"/>
        <v>0</v>
      </c>
      <c r="T884" s="406"/>
      <c r="V884" s="626"/>
      <c r="W884" s="627">
        <f t="shared" si="540"/>
        <v>0</v>
      </c>
      <c r="X884" s="636"/>
      <c r="Y884" s="626"/>
      <c r="Z884" s="627"/>
      <c r="AA884" s="626">
        <f t="shared" si="541"/>
        <v>0</v>
      </c>
      <c r="AB884" s="406"/>
      <c r="AD884" s="626"/>
      <c r="AE884" s="627">
        <f t="shared" si="542"/>
        <v>0</v>
      </c>
      <c r="AF884" s="636"/>
      <c r="AG884" s="857"/>
      <c r="AH884" s="627"/>
      <c r="AI884" s="626">
        <f t="shared" si="543"/>
        <v>0</v>
      </c>
      <c r="AJ884" s="423">
        <f t="shared" si="525"/>
        <v>875</v>
      </c>
    </row>
    <row r="885" spans="1:36">
      <c r="A885" s="423">
        <f t="shared" si="516"/>
        <v>876</v>
      </c>
      <c r="B885" s="145"/>
      <c r="C885" s="145"/>
      <c r="D885" s="237"/>
      <c r="E885" s="627"/>
      <c r="F885" s="406"/>
      <c r="H885" s="626"/>
      <c r="I885" s="627">
        <f t="shared" si="536"/>
        <v>0</v>
      </c>
      <c r="J885" s="627"/>
      <c r="K885" s="627"/>
      <c r="L885" s="237">
        <f t="shared" si="537"/>
        <v>0</v>
      </c>
      <c r="M885" s="406"/>
      <c r="O885" s="626"/>
      <c r="P885" s="627">
        <f t="shared" si="538"/>
        <v>0</v>
      </c>
      <c r="Q885" s="627"/>
      <c r="R885" s="627"/>
      <c r="S885" s="237">
        <f t="shared" si="539"/>
        <v>0</v>
      </c>
      <c r="T885" s="406"/>
      <c r="V885" s="626"/>
      <c r="W885" s="627">
        <f t="shared" si="540"/>
        <v>0</v>
      </c>
      <c r="X885" s="636"/>
      <c r="Y885" s="626"/>
      <c r="Z885" s="627"/>
      <c r="AA885" s="626">
        <f t="shared" si="541"/>
        <v>0</v>
      </c>
      <c r="AB885" s="406"/>
      <c r="AD885" s="626"/>
      <c r="AE885" s="627">
        <f t="shared" si="542"/>
        <v>0</v>
      </c>
      <c r="AF885" s="636"/>
      <c r="AG885" s="857"/>
      <c r="AH885" s="627"/>
      <c r="AI885" s="626">
        <f t="shared" si="543"/>
        <v>0</v>
      </c>
      <c r="AJ885" s="423">
        <f t="shared" si="525"/>
        <v>876</v>
      </c>
    </row>
    <row r="886" spans="1:36">
      <c r="A886" s="423">
        <f t="shared" si="516"/>
        <v>877</v>
      </c>
      <c r="B886" s="145"/>
      <c r="C886" s="145"/>
      <c r="D886" s="240" t="s">
        <v>167</v>
      </c>
      <c r="E886" s="627"/>
      <c r="F886" s="406"/>
      <c r="H886" s="626"/>
      <c r="I886" s="627">
        <f t="shared" si="536"/>
        <v>0</v>
      </c>
      <c r="J886" s="627"/>
      <c r="K886" s="627"/>
      <c r="L886" s="237">
        <f t="shared" si="537"/>
        <v>0</v>
      </c>
      <c r="M886" s="406"/>
      <c r="O886" s="626"/>
      <c r="P886" s="627">
        <f t="shared" si="538"/>
        <v>0</v>
      </c>
      <c r="Q886" s="627"/>
      <c r="R886" s="627"/>
      <c r="S886" s="237">
        <f t="shared" si="539"/>
        <v>0</v>
      </c>
      <c r="T886" s="406"/>
      <c r="V886" s="626"/>
      <c r="W886" s="627">
        <f t="shared" si="540"/>
        <v>0</v>
      </c>
      <c r="X886" s="636"/>
      <c r="Y886" s="626"/>
      <c r="Z886" s="627"/>
      <c r="AA886" s="626">
        <f t="shared" si="541"/>
        <v>0</v>
      </c>
      <c r="AB886" s="406"/>
      <c r="AD886" s="626"/>
      <c r="AE886" s="627">
        <f t="shared" si="542"/>
        <v>0</v>
      </c>
      <c r="AF886" s="636"/>
      <c r="AG886" s="857"/>
      <c r="AH886" s="627"/>
      <c r="AI886" s="626">
        <f t="shared" si="543"/>
        <v>0</v>
      </c>
      <c r="AJ886" s="423">
        <f t="shared" si="525"/>
        <v>877</v>
      </c>
    </row>
    <row r="887" spans="1:36">
      <c r="A887" s="423">
        <f t="shared" si="516"/>
        <v>878</v>
      </c>
      <c r="B887" s="145"/>
      <c r="C887" s="145"/>
      <c r="D887" s="637" t="s">
        <v>677</v>
      </c>
      <c r="E887" s="627"/>
      <c r="F887" s="132"/>
      <c r="G887" s="129"/>
      <c r="H887" s="185"/>
      <c r="I887" s="627">
        <f t="shared" si="536"/>
        <v>0</v>
      </c>
      <c r="J887" s="627">
        <v>3757593</v>
      </c>
      <c r="K887" s="421"/>
      <c r="L887" s="237">
        <f t="shared" si="537"/>
        <v>3757593</v>
      </c>
      <c r="M887" s="133"/>
      <c r="O887" s="626"/>
      <c r="P887" s="627">
        <f t="shared" si="538"/>
        <v>0</v>
      </c>
      <c r="Q887" s="627">
        <v>3757593</v>
      </c>
      <c r="R887" s="627"/>
      <c r="S887" s="237">
        <f t="shared" si="539"/>
        <v>3757593</v>
      </c>
      <c r="T887" s="133"/>
      <c r="V887" s="626"/>
      <c r="W887" s="627">
        <f t="shared" si="540"/>
        <v>0</v>
      </c>
      <c r="X887" s="636">
        <v>3757593</v>
      </c>
      <c r="Y887" s="626"/>
      <c r="Z887" s="627"/>
      <c r="AA887" s="626">
        <f t="shared" si="541"/>
        <v>3757593</v>
      </c>
      <c r="AB887" s="133"/>
      <c r="AD887" s="626"/>
      <c r="AE887" s="627">
        <f t="shared" si="542"/>
        <v>0</v>
      </c>
      <c r="AF887" s="636"/>
      <c r="AG887" s="857"/>
      <c r="AH887" s="627"/>
      <c r="AI887" s="626">
        <f t="shared" si="543"/>
        <v>0</v>
      </c>
      <c r="AJ887" s="423">
        <f t="shared" si="525"/>
        <v>878</v>
      </c>
    </row>
    <row r="888" spans="1:36">
      <c r="A888" s="423">
        <f t="shared" si="516"/>
        <v>879</v>
      </c>
      <c r="B888" s="145"/>
      <c r="C888" s="145"/>
      <c r="D888" s="637" t="s">
        <v>678</v>
      </c>
      <c r="E888" s="627"/>
      <c r="F888" s="132"/>
      <c r="G888" s="129"/>
      <c r="H888" s="185"/>
      <c r="I888" s="627">
        <f t="shared" si="536"/>
        <v>0</v>
      </c>
      <c r="J888" s="627">
        <v>5032860</v>
      </c>
      <c r="K888" s="421"/>
      <c r="L888" s="237">
        <f t="shared" si="537"/>
        <v>5032860</v>
      </c>
      <c r="M888" s="133"/>
      <c r="O888" s="626"/>
      <c r="P888" s="627">
        <f t="shared" si="538"/>
        <v>0</v>
      </c>
      <c r="Q888" s="627">
        <v>5032860</v>
      </c>
      <c r="R888" s="627"/>
      <c r="S888" s="237">
        <f t="shared" si="539"/>
        <v>5032860</v>
      </c>
      <c r="T888" s="133"/>
      <c r="V888" s="626"/>
      <c r="W888" s="627">
        <f t="shared" si="540"/>
        <v>0</v>
      </c>
      <c r="X888" s="636">
        <v>5032860</v>
      </c>
      <c r="Y888" s="626"/>
      <c r="Z888" s="627"/>
      <c r="AA888" s="626">
        <f t="shared" si="541"/>
        <v>5032860</v>
      </c>
      <c r="AB888" s="133"/>
      <c r="AD888" s="626"/>
      <c r="AE888" s="627">
        <f t="shared" si="542"/>
        <v>0</v>
      </c>
      <c r="AF888" s="636"/>
      <c r="AG888" s="857"/>
      <c r="AH888" s="627"/>
      <c r="AI888" s="626">
        <f t="shared" si="543"/>
        <v>0</v>
      </c>
      <c r="AJ888" s="423">
        <f t="shared" si="525"/>
        <v>879</v>
      </c>
    </row>
    <row r="889" spans="1:36">
      <c r="A889" s="423">
        <f t="shared" si="516"/>
        <v>880</v>
      </c>
      <c r="B889" s="145"/>
      <c r="C889" s="145"/>
      <c r="D889" s="637" t="s">
        <v>679</v>
      </c>
      <c r="E889" s="627"/>
      <c r="F889" s="132"/>
      <c r="G889" s="129"/>
      <c r="H889" s="185"/>
      <c r="I889" s="627">
        <f t="shared" si="536"/>
        <v>0</v>
      </c>
      <c r="J889" s="627">
        <v>90000</v>
      </c>
      <c r="K889" s="421"/>
      <c r="L889" s="237">
        <f t="shared" si="537"/>
        <v>90000</v>
      </c>
      <c r="M889" s="133"/>
      <c r="O889" s="626"/>
      <c r="P889" s="627">
        <f t="shared" si="538"/>
        <v>0</v>
      </c>
      <c r="Q889" s="627">
        <v>90000</v>
      </c>
      <c r="R889" s="627"/>
      <c r="S889" s="237">
        <f t="shared" si="539"/>
        <v>90000</v>
      </c>
      <c r="T889" s="133"/>
      <c r="V889" s="626"/>
      <c r="W889" s="627">
        <f t="shared" si="540"/>
        <v>0</v>
      </c>
      <c r="X889" s="636">
        <v>90000</v>
      </c>
      <c r="Y889" s="626"/>
      <c r="Z889" s="627"/>
      <c r="AA889" s="626">
        <f t="shared" si="541"/>
        <v>90000</v>
      </c>
      <c r="AB889" s="133"/>
      <c r="AD889" s="626"/>
      <c r="AE889" s="627">
        <f t="shared" si="542"/>
        <v>0</v>
      </c>
      <c r="AF889" s="636"/>
      <c r="AG889" s="857"/>
      <c r="AH889" s="627"/>
      <c r="AI889" s="626">
        <f t="shared" si="543"/>
        <v>0</v>
      </c>
      <c r="AJ889" s="423">
        <f t="shared" si="525"/>
        <v>880</v>
      </c>
    </row>
    <row r="890" spans="1:36">
      <c r="A890" s="423">
        <f t="shared" si="516"/>
        <v>881</v>
      </c>
      <c r="B890" s="145"/>
      <c r="C890" s="145"/>
      <c r="D890" s="629"/>
      <c r="E890" s="627"/>
      <c r="F890" s="406"/>
      <c r="H890" s="626"/>
      <c r="I890" s="627">
        <f t="shared" si="536"/>
        <v>0</v>
      </c>
      <c r="J890" s="627"/>
      <c r="K890" s="627"/>
      <c r="L890" s="237">
        <f t="shared" si="537"/>
        <v>0</v>
      </c>
      <c r="M890" s="406"/>
      <c r="O890" s="626"/>
      <c r="P890" s="627">
        <f t="shared" si="538"/>
        <v>0</v>
      </c>
      <c r="Q890" s="627"/>
      <c r="R890" s="627"/>
      <c r="S890" s="237">
        <f t="shared" si="539"/>
        <v>0</v>
      </c>
      <c r="T890" s="406"/>
      <c r="V890" s="626"/>
      <c r="W890" s="627">
        <f t="shared" si="540"/>
        <v>0</v>
      </c>
      <c r="X890" s="636"/>
      <c r="Y890" s="626"/>
      <c r="Z890" s="627"/>
      <c r="AA890" s="626">
        <f t="shared" si="541"/>
        <v>0</v>
      </c>
      <c r="AB890" s="406"/>
      <c r="AD890" s="626"/>
      <c r="AE890" s="627">
        <f t="shared" si="542"/>
        <v>0</v>
      </c>
      <c r="AF890" s="636"/>
      <c r="AG890" s="857"/>
      <c r="AH890" s="627"/>
      <c r="AI890" s="626">
        <f t="shared" si="543"/>
        <v>0</v>
      </c>
      <c r="AJ890" s="423">
        <f t="shared" si="525"/>
        <v>881</v>
      </c>
    </row>
    <row r="891" spans="1:36">
      <c r="A891" s="423">
        <f t="shared" si="516"/>
        <v>882</v>
      </c>
      <c r="B891" s="145"/>
      <c r="C891" s="145"/>
      <c r="D891" s="684" t="s">
        <v>63</v>
      </c>
      <c r="E891" s="627"/>
      <c r="F891" s="112"/>
      <c r="G891" s="39"/>
      <c r="H891" s="626"/>
      <c r="I891" s="627">
        <f t="shared" si="536"/>
        <v>0</v>
      </c>
      <c r="J891" s="627"/>
      <c r="K891" s="627"/>
      <c r="L891" s="237">
        <f t="shared" si="537"/>
        <v>0</v>
      </c>
      <c r="M891" s="112"/>
      <c r="N891" s="39"/>
      <c r="O891" s="626"/>
      <c r="P891" s="627">
        <f t="shared" si="538"/>
        <v>0</v>
      </c>
      <c r="Q891" s="627"/>
      <c r="R891" s="627"/>
      <c r="S891" s="237">
        <f t="shared" si="539"/>
        <v>0</v>
      </c>
      <c r="T891" s="112"/>
      <c r="U891" s="39"/>
      <c r="V891" s="626"/>
      <c r="W891" s="627">
        <f t="shared" si="540"/>
        <v>0</v>
      </c>
      <c r="X891" s="636"/>
      <c r="Y891" s="626"/>
      <c r="Z891" s="627"/>
      <c r="AA891" s="626">
        <f t="shared" si="541"/>
        <v>0</v>
      </c>
      <c r="AB891" s="112"/>
      <c r="AC891" s="39"/>
      <c r="AD891" s="626"/>
      <c r="AE891" s="627">
        <f t="shared" si="542"/>
        <v>0</v>
      </c>
      <c r="AF891" s="636"/>
      <c r="AG891" s="857"/>
      <c r="AH891" s="627"/>
      <c r="AI891" s="626">
        <f t="shared" si="543"/>
        <v>0</v>
      </c>
      <c r="AJ891" s="423">
        <f t="shared" si="525"/>
        <v>882</v>
      </c>
    </row>
    <row r="892" spans="1:36">
      <c r="A892" s="423">
        <f t="shared" si="516"/>
        <v>883</v>
      </c>
      <c r="B892" s="145"/>
      <c r="C892" s="145"/>
      <c r="D892" s="637" t="s">
        <v>677</v>
      </c>
      <c r="E892" s="627"/>
      <c r="F892" s="160"/>
      <c r="G892" s="98"/>
      <c r="H892" s="185"/>
      <c r="I892" s="627">
        <f t="shared" si="536"/>
        <v>0</v>
      </c>
      <c r="J892" s="627"/>
      <c r="K892" s="627">
        <v>9100</v>
      </c>
      <c r="L892" s="237">
        <f t="shared" si="537"/>
        <v>9100</v>
      </c>
      <c r="M892" s="112"/>
      <c r="N892" s="39"/>
      <c r="O892" s="626"/>
      <c r="P892" s="627">
        <f t="shared" si="538"/>
        <v>0</v>
      </c>
      <c r="Q892" s="627"/>
      <c r="R892" s="627">
        <v>9100</v>
      </c>
      <c r="S892" s="237">
        <f t="shared" si="539"/>
        <v>9100</v>
      </c>
      <c r="T892" s="112"/>
      <c r="U892" s="39"/>
      <c r="V892" s="626"/>
      <c r="W892" s="627">
        <f t="shared" si="540"/>
        <v>0</v>
      </c>
      <c r="X892" s="636"/>
      <c r="Y892" s="626"/>
      <c r="Z892" s="627">
        <v>9100</v>
      </c>
      <c r="AA892" s="626">
        <f t="shared" si="541"/>
        <v>9100</v>
      </c>
      <c r="AB892" s="112"/>
      <c r="AC892" s="39"/>
      <c r="AD892" s="626"/>
      <c r="AE892" s="627">
        <f t="shared" si="542"/>
        <v>0</v>
      </c>
      <c r="AF892" s="636"/>
      <c r="AG892" s="857"/>
      <c r="AH892" s="627"/>
      <c r="AI892" s="626">
        <f t="shared" si="543"/>
        <v>0</v>
      </c>
      <c r="AJ892" s="423">
        <f t="shared" si="525"/>
        <v>883</v>
      </c>
    </row>
    <row r="893" spans="1:36">
      <c r="A893" s="423">
        <f t="shared" si="516"/>
        <v>884</v>
      </c>
      <c r="B893" s="145"/>
      <c r="C893" s="145"/>
      <c r="D893" s="637" t="s">
        <v>680</v>
      </c>
      <c r="E893" s="627"/>
      <c r="F893" s="160"/>
      <c r="G893" s="98"/>
      <c r="H893" s="185"/>
      <c r="I893" s="627">
        <f t="shared" si="536"/>
        <v>0</v>
      </c>
      <c r="J893" s="627"/>
      <c r="K893" s="627">
        <v>886003</v>
      </c>
      <c r="L893" s="237">
        <f t="shared" si="537"/>
        <v>886003</v>
      </c>
      <c r="M893" s="112"/>
      <c r="N893" s="39"/>
      <c r="O893" s="626"/>
      <c r="P893" s="627">
        <f t="shared" si="538"/>
        <v>0</v>
      </c>
      <c r="Q893" s="627"/>
      <c r="R893" s="627">
        <v>886003</v>
      </c>
      <c r="S893" s="237">
        <f t="shared" si="539"/>
        <v>886003</v>
      </c>
      <c r="T893" s="112"/>
      <c r="U893" s="39"/>
      <c r="V893" s="626"/>
      <c r="W893" s="627">
        <f t="shared" si="540"/>
        <v>0</v>
      </c>
      <c r="X893" s="636"/>
      <c r="Y893" s="626"/>
      <c r="Z893" s="627">
        <v>886003</v>
      </c>
      <c r="AA893" s="626">
        <f t="shared" si="541"/>
        <v>886003</v>
      </c>
      <c r="AB893" s="112"/>
      <c r="AC893" s="39"/>
      <c r="AD893" s="626"/>
      <c r="AE893" s="627">
        <f t="shared" si="542"/>
        <v>0</v>
      </c>
      <c r="AF893" s="636"/>
      <c r="AG893" s="857"/>
      <c r="AH893" s="627"/>
      <c r="AI893" s="626">
        <f t="shared" si="543"/>
        <v>0</v>
      </c>
      <c r="AJ893" s="423">
        <f t="shared" si="525"/>
        <v>884</v>
      </c>
    </row>
    <row r="894" spans="1:36">
      <c r="A894" s="423">
        <f t="shared" si="516"/>
        <v>885</v>
      </c>
      <c r="B894" s="145"/>
      <c r="C894" s="145"/>
      <c r="D894" s="637" t="s">
        <v>681</v>
      </c>
      <c r="E894" s="627"/>
      <c r="F894" s="160"/>
      <c r="G894" s="98"/>
      <c r="H894" s="185"/>
      <c r="I894" s="627">
        <f t="shared" si="536"/>
        <v>0</v>
      </c>
      <c r="J894" s="627"/>
      <c r="K894" s="627">
        <v>310000</v>
      </c>
      <c r="L894" s="237">
        <f t="shared" si="537"/>
        <v>310000</v>
      </c>
      <c r="M894" s="112"/>
      <c r="N894" s="39"/>
      <c r="O894" s="626"/>
      <c r="P894" s="627">
        <f t="shared" si="538"/>
        <v>0</v>
      </c>
      <c r="Q894" s="627"/>
      <c r="R894" s="627">
        <v>310000</v>
      </c>
      <c r="S894" s="237">
        <f t="shared" si="539"/>
        <v>310000</v>
      </c>
      <c r="T894" s="112"/>
      <c r="U894" s="39"/>
      <c r="V894" s="626"/>
      <c r="W894" s="627">
        <f t="shared" si="540"/>
        <v>0</v>
      </c>
      <c r="X894" s="636"/>
      <c r="Y894" s="626"/>
      <c r="Z894" s="627">
        <v>310000</v>
      </c>
      <c r="AA894" s="626">
        <f t="shared" si="541"/>
        <v>310000</v>
      </c>
      <c r="AB894" s="112"/>
      <c r="AC894" s="39"/>
      <c r="AD894" s="626"/>
      <c r="AE894" s="627">
        <f t="shared" si="542"/>
        <v>0</v>
      </c>
      <c r="AF894" s="636"/>
      <c r="AG894" s="857"/>
      <c r="AH894" s="627"/>
      <c r="AI894" s="626">
        <f t="shared" si="543"/>
        <v>0</v>
      </c>
      <c r="AJ894" s="423">
        <f t="shared" si="525"/>
        <v>885</v>
      </c>
    </row>
    <row r="895" spans="1:36">
      <c r="A895" s="423">
        <f t="shared" si="516"/>
        <v>886</v>
      </c>
      <c r="B895" s="145"/>
      <c r="C895" s="145"/>
      <c r="D895" s="637" t="s">
        <v>682</v>
      </c>
      <c r="E895" s="627"/>
      <c r="F895" s="160"/>
      <c r="G895" s="98"/>
      <c r="H895" s="185"/>
      <c r="I895" s="627">
        <f t="shared" si="536"/>
        <v>0</v>
      </c>
      <c r="J895" s="627"/>
      <c r="K895" s="627">
        <v>57983</v>
      </c>
      <c r="L895" s="237">
        <f t="shared" si="537"/>
        <v>57983</v>
      </c>
      <c r="M895" s="112"/>
      <c r="N895" s="39"/>
      <c r="O895" s="626"/>
      <c r="P895" s="627">
        <f t="shared" si="538"/>
        <v>0</v>
      </c>
      <c r="Q895" s="627"/>
      <c r="R895" s="627">
        <v>57983</v>
      </c>
      <c r="S895" s="237">
        <f t="shared" si="539"/>
        <v>57983</v>
      </c>
      <c r="T895" s="112"/>
      <c r="U895" s="39"/>
      <c r="V895" s="626"/>
      <c r="W895" s="627">
        <f t="shared" si="540"/>
        <v>0</v>
      </c>
      <c r="X895" s="636"/>
      <c r="Y895" s="626"/>
      <c r="Z895" s="627">
        <v>57983</v>
      </c>
      <c r="AA895" s="626">
        <f t="shared" si="541"/>
        <v>57983</v>
      </c>
      <c r="AB895" s="112"/>
      <c r="AC895" s="39"/>
      <c r="AD895" s="626"/>
      <c r="AE895" s="627">
        <f t="shared" si="542"/>
        <v>0</v>
      </c>
      <c r="AF895" s="636"/>
      <c r="AG895" s="857"/>
      <c r="AH895" s="627"/>
      <c r="AI895" s="626">
        <f t="shared" si="543"/>
        <v>0</v>
      </c>
      <c r="AJ895" s="423">
        <f t="shared" si="525"/>
        <v>886</v>
      </c>
    </row>
    <row r="896" spans="1:36">
      <c r="A896" s="423">
        <f t="shared" si="516"/>
        <v>887</v>
      </c>
      <c r="B896" s="145"/>
      <c r="C896" s="145"/>
      <c r="D896" s="637" t="s">
        <v>683</v>
      </c>
      <c r="E896" s="627"/>
      <c r="F896" s="160"/>
      <c r="G896" s="98"/>
      <c r="H896" s="185"/>
      <c r="I896" s="627">
        <f t="shared" si="536"/>
        <v>0</v>
      </c>
      <c r="J896" s="627"/>
      <c r="K896" s="627">
        <v>170000</v>
      </c>
      <c r="L896" s="237">
        <f t="shared" si="537"/>
        <v>170000</v>
      </c>
      <c r="M896" s="112"/>
      <c r="N896" s="39"/>
      <c r="O896" s="626"/>
      <c r="P896" s="627">
        <f t="shared" si="538"/>
        <v>0</v>
      </c>
      <c r="Q896" s="627"/>
      <c r="R896" s="627">
        <v>170000</v>
      </c>
      <c r="S896" s="237">
        <f t="shared" si="539"/>
        <v>170000</v>
      </c>
      <c r="T896" s="112"/>
      <c r="U896" s="39"/>
      <c r="V896" s="626"/>
      <c r="W896" s="627">
        <f t="shared" si="540"/>
        <v>0</v>
      </c>
      <c r="X896" s="636"/>
      <c r="Y896" s="626"/>
      <c r="Z896" s="627">
        <v>170000</v>
      </c>
      <c r="AA896" s="626">
        <f t="shared" si="541"/>
        <v>170000</v>
      </c>
      <c r="AB896" s="112"/>
      <c r="AC896" s="39"/>
      <c r="AD896" s="626"/>
      <c r="AE896" s="627">
        <f t="shared" si="542"/>
        <v>0</v>
      </c>
      <c r="AF896" s="636"/>
      <c r="AG896" s="857"/>
      <c r="AH896" s="627"/>
      <c r="AI896" s="626">
        <f t="shared" si="543"/>
        <v>0</v>
      </c>
      <c r="AJ896" s="423">
        <f t="shared" si="525"/>
        <v>887</v>
      </c>
    </row>
    <row r="897" spans="1:36">
      <c r="A897" s="423">
        <f t="shared" si="516"/>
        <v>888</v>
      </c>
      <c r="B897" s="145"/>
      <c r="C897" s="145"/>
      <c r="D897" s="637" t="s">
        <v>684</v>
      </c>
      <c r="E897" s="627"/>
      <c r="F897" s="160"/>
      <c r="G897" s="98"/>
      <c r="H897" s="185"/>
      <c r="I897" s="627">
        <f t="shared" si="536"/>
        <v>0</v>
      </c>
      <c r="J897" s="627"/>
      <c r="K897" s="627">
        <v>201000</v>
      </c>
      <c r="L897" s="237">
        <f t="shared" si="537"/>
        <v>201000</v>
      </c>
      <c r="M897" s="112"/>
      <c r="N897" s="39"/>
      <c r="O897" s="626"/>
      <c r="P897" s="627">
        <f t="shared" si="538"/>
        <v>0</v>
      </c>
      <c r="Q897" s="627"/>
      <c r="R897" s="627">
        <v>201000</v>
      </c>
      <c r="S897" s="237">
        <f t="shared" si="539"/>
        <v>201000</v>
      </c>
      <c r="T897" s="112"/>
      <c r="U897" s="39"/>
      <c r="V897" s="626"/>
      <c r="W897" s="627">
        <f t="shared" si="540"/>
        <v>0</v>
      </c>
      <c r="X897" s="636"/>
      <c r="Y897" s="626"/>
      <c r="Z897" s="627">
        <v>201000</v>
      </c>
      <c r="AA897" s="626">
        <f t="shared" si="541"/>
        <v>201000</v>
      </c>
      <c r="AB897" s="112"/>
      <c r="AC897" s="39"/>
      <c r="AD897" s="626"/>
      <c r="AE897" s="627">
        <f t="shared" si="542"/>
        <v>0</v>
      </c>
      <c r="AF897" s="636"/>
      <c r="AG897" s="857"/>
      <c r="AH897" s="627"/>
      <c r="AI897" s="626">
        <f t="shared" si="543"/>
        <v>0</v>
      </c>
      <c r="AJ897" s="423">
        <f t="shared" si="525"/>
        <v>888</v>
      </c>
    </row>
    <row r="898" spans="1:36">
      <c r="A898" s="423">
        <f t="shared" si="516"/>
        <v>889</v>
      </c>
      <c r="B898" s="145"/>
      <c r="C898" s="145"/>
      <c r="D898" s="637" t="s">
        <v>685</v>
      </c>
      <c r="E898" s="627"/>
      <c r="F898" s="160"/>
      <c r="G898" s="98"/>
      <c r="H898" s="185"/>
      <c r="I898" s="627">
        <f t="shared" si="536"/>
        <v>0</v>
      </c>
      <c r="J898" s="627"/>
      <c r="K898" s="627">
        <v>-15159</v>
      </c>
      <c r="L898" s="237">
        <f t="shared" si="537"/>
        <v>-15159</v>
      </c>
      <c r="M898" s="112"/>
      <c r="N898" s="39"/>
      <c r="O898" s="626"/>
      <c r="P898" s="627">
        <f t="shared" si="538"/>
        <v>0</v>
      </c>
      <c r="Q898" s="627"/>
      <c r="R898" s="627">
        <v>-15159</v>
      </c>
      <c r="S898" s="237">
        <f t="shared" si="539"/>
        <v>-15159</v>
      </c>
      <c r="T898" s="112"/>
      <c r="U898" s="39"/>
      <c r="V898" s="626"/>
      <c r="W898" s="627">
        <f t="shared" si="540"/>
        <v>0</v>
      </c>
      <c r="X898" s="636"/>
      <c r="Y898" s="626"/>
      <c r="Z898" s="627">
        <v>-15159</v>
      </c>
      <c r="AA898" s="626">
        <f t="shared" si="541"/>
        <v>-15159</v>
      </c>
      <c r="AB898" s="112"/>
      <c r="AC898" s="39"/>
      <c r="AD898" s="626"/>
      <c r="AE898" s="627">
        <f t="shared" si="542"/>
        <v>0</v>
      </c>
      <c r="AF898" s="636"/>
      <c r="AG898" s="857"/>
      <c r="AH898" s="627"/>
      <c r="AI898" s="626">
        <f t="shared" si="543"/>
        <v>0</v>
      </c>
      <c r="AJ898" s="423">
        <f t="shared" si="525"/>
        <v>889</v>
      </c>
    </row>
    <row r="899" spans="1:36">
      <c r="A899" s="423">
        <f t="shared" si="516"/>
        <v>890</v>
      </c>
      <c r="B899" s="145"/>
      <c r="C899" s="145"/>
      <c r="D899" s="685"/>
      <c r="E899" s="627"/>
      <c r="F899" s="112"/>
      <c r="G899" s="39"/>
      <c r="H899" s="626"/>
      <c r="I899" s="627">
        <f t="shared" si="536"/>
        <v>0</v>
      </c>
      <c r="J899" s="627"/>
      <c r="K899" s="627"/>
      <c r="L899" s="237">
        <f t="shared" si="537"/>
        <v>0</v>
      </c>
      <c r="M899" s="112"/>
      <c r="N899" s="39"/>
      <c r="O899" s="626"/>
      <c r="P899" s="627">
        <f t="shared" si="538"/>
        <v>0</v>
      </c>
      <c r="Q899" s="627"/>
      <c r="R899" s="627"/>
      <c r="S899" s="237">
        <f t="shared" si="539"/>
        <v>0</v>
      </c>
      <c r="T899" s="112"/>
      <c r="U899" s="39"/>
      <c r="V899" s="626"/>
      <c r="W899" s="627">
        <f t="shared" si="540"/>
        <v>0</v>
      </c>
      <c r="X899" s="636"/>
      <c r="Y899" s="626"/>
      <c r="Z899" s="627"/>
      <c r="AA899" s="626">
        <f t="shared" si="541"/>
        <v>0</v>
      </c>
      <c r="AB899" s="112"/>
      <c r="AC899" s="39"/>
      <c r="AD899" s="626"/>
      <c r="AE899" s="627">
        <f t="shared" si="542"/>
        <v>0</v>
      </c>
      <c r="AF899" s="636"/>
      <c r="AG899" s="857"/>
      <c r="AH899" s="627"/>
      <c r="AI899" s="626">
        <f t="shared" si="543"/>
        <v>0</v>
      </c>
      <c r="AJ899" s="423">
        <f t="shared" si="525"/>
        <v>890</v>
      </c>
    </row>
    <row r="900" spans="1:36">
      <c r="A900" s="423">
        <f t="shared" si="516"/>
        <v>891</v>
      </c>
      <c r="B900" s="145"/>
      <c r="C900" s="145"/>
      <c r="D900" s="704" t="s">
        <v>40</v>
      </c>
      <c r="E900" s="627"/>
      <c r="F900" s="488">
        <f t="shared" ref="F900:X900" si="544">SUBTOTAL(9,F883:F899)</f>
        <v>0</v>
      </c>
      <c r="G900" s="55">
        <f t="shared" si="544"/>
        <v>0</v>
      </c>
      <c r="H900" s="285">
        <f t="shared" si="544"/>
        <v>0</v>
      </c>
      <c r="I900" s="676">
        <f t="shared" si="544"/>
        <v>0</v>
      </c>
      <c r="J900" s="676">
        <f t="shared" si="544"/>
        <v>8880453</v>
      </c>
      <c r="K900" s="676">
        <f t="shared" si="544"/>
        <v>1618927</v>
      </c>
      <c r="L900" s="678">
        <f t="shared" si="544"/>
        <v>10499380</v>
      </c>
      <c r="M900" s="488">
        <f t="shared" si="544"/>
        <v>0</v>
      </c>
      <c r="N900" s="55">
        <f t="shared" si="544"/>
        <v>0</v>
      </c>
      <c r="O900" s="285">
        <f t="shared" si="544"/>
        <v>0</v>
      </c>
      <c r="P900" s="676">
        <f t="shared" si="544"/>
        <v>0</v>
      </c>
      <c r="Q900" s="676">
        <f t="shared" si="544"/>
        <v>8880453</v>
      </c>
      <c r="R900" s="676">
        <f t="shared" si="544"/>
        <v>1618927</v>
      </c>
      <c r="S900" s="678">
        <f t="shared" si="544"/>
        <v>10499380</v>
      </c>
      <c r="T900" s="488">
        <f t="shared" si="544"/>
        <v>0</v>
      </c>
      <c r="U900" s="55">
        <f t="shared" si="544"/>
        <v>0</v>
      </c>
      <c r="V900" s="285">
        <f t="shared" si="544"/>
        <v>0</v>
      </c>
      <c r="W900" s="676">
        <f t="shared" si="544"/>
        <v>0</v>
      </c>
      <c r="X900" s="677">
        <f t="shared" si="544"/>
        <v>8880453</v>
      </c>
      <c r="Y900" s="675"/>
      <c r="Z900" s="676">
        <f t="shared" ref="Z900:AF900" si="545">SUBTOTAL(9,Z883:Z899)</f>
        <v>1618927</v>
      </c>
      <c r="AA900" s="675">
        <f t="shared" si="545"/>
        <v>10499380</v>
      </c>
      <c r="AB900" s="488">
        <f t="shared" si="545"/>
        <v>0</v>
      </c>
      <c r="AC900" s="55">
        <f t="shared" si="545"/>
        <v>0</v>
      </c>
      <c r="AD900" s="285">
        <f t="shared" si="545"/>
        <v>0</v>
      </c>
      <c r="AE900" s="676">
        <f t="shared" si="545"/>
        <v>0</v>
      </c>
      <c r="AF900" s="677">
        <f t="shared" si="545"/>
        <v>0</v>
      </c>
      <c r="AG900" s="678"/>
      <c r="AH900" s="676">
        <f>SUBTOTAL(9,AH883:AH899)</f>
        <v>0</v>
      </c>
      <c r="AI900" s="675">
        <f>SUBTOTAL(9,AI883:AI899)</f>
        <v>0</v>
      </c>
      <c r="AJ900" s="423">
        <f t="shared" si="525"/>
        <v>891</v>
      </c>
    </row>
    <row r="901" spans="1:36" ht="15.6" thickBot="1">
      <c r="A901" s="423">
        <f t="shared" si="516"/>
        <v>892</v>
      </c>
      <c r="B901" s="674"/>
      <c r="C901" s="674"/>
      <c r="D901" s="620" t="s">
        <v>202</v>
      </c>
      <c r="E901" s="623"/>
      <c r="F901" s="672">
        <f>SUBTOTAL(9,F881:F900,$E882)</f>
        <v>0</v>
      </c>
      <c r="G901" s="673"/>
      <c r="H901" s="668"/>
      <c r="I901" s="669">
        <f>SUBTOTAL(9,I881:I900)</f>
        <v>0</v>
      </c>
      <c r="J901" s="669">
        <f>SUBTOTAL(9,J881:J900)</f>
        <v>181935861</v>
      </c>
      <c r="K901" s="669">
        <f>SUBTOTAL(9,K881:K900)</f>
        <v>37627605</v>
      </c>
      <c r="L901" s="673">
        <f>SUBTOTAL(9,L881:L900)</f>
        <v>219563466</v>
      </c>
      <c r="M901" s="672">
        <f>SUBTOTAL(9,M881:M900,$E882)</f>
        <v>0</v>
      </c>
      <c r="N901" s="673"/>
      <c r="O901" s="668"/>
      <c r="P901" s="669">
        <f>SUBTOTAL(9,P881:P900)</f>
        <v>0</v>
      </c>
      <c r="Q901" s="669">
        <f>SUBTOTAL(9,Q881:Q900)</f>
        <v>181935861</v>
      </c>
      <c r="R901" s="669">
        <f>SUBTOTAL(9,R881:R900)</f>
        <v>37627605</v>
      </c>
      <c r="S901" s="673">
        <f>SUBTOTAL(9,S881:S900)</f>
        <v>219563466</v>
      </c>
      <c r="T901" s="672">
        <f>SUBTOTAL(9,T881:T900,$E882)</f>
        <v>0</v>
      </c>
      <c r="U901" s="673"/>
      <c r="V901" s="668"/>
      <c r="W901" s="669">
        <f>SUBTOTAL(9,W881:W900)</f>
        <v>0</v>
      </c>
      <c r="X901" s="670">
        <f>SUBTOTAL(9,X881:X900)</f>
        <v>181935861</v>
      </c>
      <c r="Y901" s="668"/>
      <c r="Z901" s="669">
        <f>SUBTOTAL(9,Z881:Z900)</f>
        <v>37627605</v>
      </c>
      <c r="AA901" s="668">
        <f>SUBTOTAL(9,AA881:AA900)</f>
        <v>219563466</v>
      </c>
      <c r="AB901" s="672">
        <f>SUBTOTAL(9,AB881:AB900,$E882)</f>
        <v>0</v>
      </c>
      <c r="AC901" s="673"/>
      <c r="AD901" s="668"/>
      <c r="AE901" s="669">
        <f>SUBTOTAL(9,AE881:AE900)</f>
        <v>0</v>
      </c>
      <c r="AF901" s="670">
        <f>SUBTOTAL(9,AF881:AF900)</f>
        <v>173055408</v>
      </c>
      <c r="AG901" s="800"/>
      <c r="AH901" s="669">
        <f>SUBTOTAL(9,AH881:AH900)</f>
        <v>36008678</v>
      </c>
      <c r="AI901" s="668">
        <f>SUBTOTAL(9,AI881:AI900)</f>
        <v>209064086</v>
      </c>
      <c r="AJ901" s="423">
        <f t="shared" si="525"/>
        <v>892</v>
      </c>
    </row>
    <row r="902" spans="1:36" ht="15.6" thickTop="1">
      <c r="A902" s="423">
        <f t="shared" si="516"/>
        <v>893</v>
      </c>
      <c r="B902" s="145"/>
      <c r="C902" s="145"/>
      <c r="D902" s="654"/>
      <c r="E902" s="655"/>
      <c r="F902" s="425"/>
      <c r="G902" s="26"/>
      <c r="H902" s="682"/>
      <c r="I902" s="627">
        <f t="shared" ref="I902:I907" si="546">SUM($E902,F902:H902)</f>
        <v>0</v>
      </c>
      <c r="J902" s="655"/>
      <c r="K902" s="655"/>
      <c r="L902" s="654">
        <f t="shared" ref="L902:L907" si="547">SUM(I902:K902)</f>
        <v>0</v>
      </c>
      <c r="M902" s="425"/>
      <c r="N902" s="26"/>
      <c r="O902" s="682"/>
      <c r="P902" s="627">
        <f t="shared" ref="P902:P907" si="548">SUM($E902,M902:O902)</f>
        <v>0</v>
      </c>
      <c r="Q902" s="655"/>
      <c r="R902" s="655"/>
      <c r="S902" s="654">
        <f t="shared" ref="S902:S907" si="549">SUM(P902:R902)</f>
        <v>0</v>
      </c>
      <c r="T902" s="425"/>
      <c r="U902" s="26"/>
      <c r="V902" s="682"/>
      <c r="W902" s="627">
        <f t="shared" ref="W902:W914" si="550">SUM($E902,T902:V902)</f>
        <v>0</v>
      </c>
      <c r="X902" s="683"/>
      <c r="Y902" s="682"/>
      <c r="Z902" s="655"/>
      <c r="AA902" s="682">
        <f t="shared" ref="AA902:AA914" si="551">SUM(W902:Z902)</f>
        <v>0</v>
      </c>
      <c r="AB902" s="425"/>
      <c r="AC902" s="26"/>
      <c r="AD902" s="682"/>
      <c r="AE902" s="627">
        <f t="shared" ref="AE902:AE914" si="552">SUM($E902,AB902:AD902)</f>
        <v>0</v>
      </c>
      <c r="AF902" s="683"/>
      <c r="AG902" s="862"/>
      <c r="AH902" s="655"/>
      <c r="AI902" s="682">
        <f t="shared" ref="AI902:AI914" si="553">SUM(AE902:AH902)</f>
        <v>0</v>
      </c>
      <c r="AJ902" s="423">
        <f t="shared" si="525"/>
        <v>893</v>
      </c>
    </row>
    <row r="903" spans="1:36">
      <c r="A903" s="423">
        <f t="shared" si="516"/>
        <v>894</v>
      </c>
      <c r="B903" s="145" t="s">
        <v>203</v>
      </c>
      <c r="C903" s="145">
        <v>43</v>
      </c>
      <c r="D903" s="237" t="s">
        <v>204</v>
      </c>
      <c r="E903" s="627">
        <v>22004592</v>
      </c>
      <c r="F903" s="133"/>
      <c r="G903" s="28"/>
      <c r="H903" s="626"/>
      <c r="I903" s="627">
        <f t="shared" si="546"/>
        <v>22004592</v>
      </c>
      <c r="J903" s="627">
        <v>4763560</v>
      </c>
      <c r="K903" s="627">
        <v>9678713</v>
      </c>
      <c r="L903" s="237">
        <f t="shared" si="547"/>
        <v>36446865</v>
      </c>
      <c r="M903" s="133"/>
      <c r="O903" s="626"/>
      <c r="P903" s="627">
        <f t="shared" si="548"/>
        <v>22004592</v>
      </c>
      <c r="Q903" s="627">
        <v>4763560</v>
      </c>
      <c r="R903" s="627">
        <v>9678713</v>
      </c>
      <c r="S903" s="237">
        <f t="shared" si="549"/>
        <v>36446865</v>
      </c>
      <c r="T903" s="133"/>
      <c r="V903" s="626"/>
      <c r="W903" s="627">
        <f t="shared" si="550"/>
        <v>22004592</v>
      </c>
      <c r="X903" s="636">
        <v>4763560</v>
      </c>
      <c r="Y903" s="626"/>
      <c r="Z903" s="627">
        <v>9678713</v>
      </c>
      <c r="AA903" s="626">
        <f t="shared" si="551"/>
        <v>36446865</v>
      </c>
      <c r="AB903" s="133"/>
      <c r="AD903" s="626"/>
      <c r="AE903" s="627">
        <f t="shared" si="552"/>
        <v>22004592</v>
      </c>
      <c r="AF903" s="636">
        <v>4763560</v>
      </c>
      <c r="AG903" s="857"/>
      <c r="AH903" s="627">
        <v>9678713</v>
      </c>
      <c r="AI903" s="626">
        <f t="shared" si="553"/>
        <v>36446865</v>
      </c>
      <c r="AJ903" s="423">
        <f t="shared" si="525"/>
        <v>894</v>
      </c>
    </row>
    <row r="904" spans="1:36">
      <c r="A904" s="423">
        <f t="shared" si="516"/>
        <v>895</v>
      </c>
      <c r="B904" s="145"/>
      <c r="C904" s="145"/>
      <c r="D904" s="240" t="s">
        <v>434</v>
      </c>
      <c r="E904" s="627"/>
      <c r="F904" s="133"/>
      <c r="G904" s="28"/>
      <c r="H904" s="626"/>
      <c r="I904" s="627">
        <f t="shared" si="546"/>
        <v>0</v>
      </c>
      <c r="J904" s="627"/>
      <c r="K904" s="627"/>
      <c r="L904" s="237">
        <f t="shared" si="547"/>
        <v>0</v>
      </c>
      <c r="M904" s="133"/>
      <c r="O904" s="626"/>
      <c r="P904" s="627">
        <f t="shared" si="548"/>
        <v>0</v>
      </c>
      <c r="Q904" s="627"/>
      <c r="R904" s="627"/>
      <c r="S904" s="237">
        <f t="shared" si="549"/>
        <v>0</v>
      </c>
      <c r="T904" s="133"/>
      <c r="V904" s="626"/>
      <c r="W904" s="627">
        <f t="shared" si="550"/>
        <v>0</v>
      </c>
      <c r="X904" s="636"/>
      <c r="Y904" s="626"/>
      <c r="Z904" s="627"/>
      <c r="AA904" s="626">
        <f t="shared" si="551"/>
        <v>0</v>
      </c>
      <c r="AB904" s="133"/>
      <c r="AD904" s="626"/>
      <c r="AE904" s="627">
        <f t="shared" si="552"/>
        <v>0</v>
      </c>
      <c r="AF904" s="636"/>
      <c r="AG904" s="857"/>
      <c r="AH904" s="627"/>
      <c r="AI904" s="626">
        <f t="shared" si="553"/>
        <v>0</v>
      </c>
      <c r="AJ904" s="423">
        <f t="shared" si="525"/>
        <v>895</v>
      </c>
    </row>
    <row r="905" spans="1:36">
      <c r="A905" s="423">
        <f t="shared" si="516"/>
        <v>896</v>
      </c>
      <c r="B905" s="145"/>
      <c r="C905" s="145"/>
      <c r="D905" s="637" t="s">
        <v>686</v>
      </c>
      <c r="E905" s="627"/>
      <c r="F905" s="132">
        <v>1000000</v>
      </c>
      <c r="G905" s="129"/>
      <c r="H905" s="626"/>
      <c r="I905" s="627">
        <f t="shared" si="546"/>
        <v>1000000</v>
      </c>
      <c r="J905" s="627"/>
      <c r="K905" s="627"/>
      <c r="L905" s="237">
        <f t="shared" si="547"/>
        <v>1000000</v>
      </c>
      <c r="M905" s="133"/>
      <c r="N905" s="6">
        <v>1000000</v>
      </c>
      <c r="O905" s="626"/>
      <c r="P905" s="627">
        <f t="shared" si="548"/>
        <v>1000000</v>
      </c>
      <c r="Q905" s="627"/>
      <c r="R905" s="627"/>
      <c r="S905" s="237">
        <f t="shared" si="549"/>
        <v>1000000</v>
      </c>
      <c r="T905" s="133"/>
      <c r="U905" s="6">
        <v>1000000</v>
      </c>
      <c r="V905" s="626"/>
      <c r="W905" s="627">
        <f t="shared" si="550"/>
        <v>1000000</v>
      </c>
      <c r="X905" s="636"/>
      <c r="Y905" s="626"/>
      <c r="Z905" s="627"/>
      <c r="AA905" s="626">
        <f t="shared" si="551"/>
        <v>1000000</v>
      </c>
      <c r="AB905" s="133"/>
      <c r="AD905" s="626"/>
      <c r="AE905" s="627">
        <f t="shared" si="552"/>
        <v>0</v>
      </c>
      <c r="AF905" s="636"/>
      <c r="AG905" s="857"/>
      <c r="AH905" s="627"/>
      <c r="AI905" s="626">
        <f t="shared" si="553"/>
        <v>0</v>
      </c>
      <c r="AJ905" s="423">
        <f t="shared" si="525"/>
        <v>896</v>
      </c>
    </row>
    <row r="906" spans="1:36">
      <c r="A906" s="423">
        <f t="shared" si="516"/>
        <v>897</v>
      </c>
      <c r="B906" s="145"/>
      <c r="C906" s="145"/>
      <c r="D906" s="637" t="s">
        <v>687</v>
      </c>
      <c r="E906" s="627"/>
      <c r="F906" s="132">
        <v>330000</v>
      </c>
      <c r="G906" s="129"/>
      <c r="H906" s="626"/>
      <c r="I906" s="627">
        <f t="shared" si="546"/>
        <v>330000</v>
      </c>
      <c r="J906" s="627"/>
      <c r="K906" s="627"/>
      <c r="L906" s="237">
        <f t="shared" si="547"/>
        <v>330000</v>
      </c>
      <c r="M906" s="133">
        <v>275000</v>
      </c>
      <c r="O906" s="626"/>
      <c r="P906" s="627">
        <f t="shared" si="548"/>
        <v>275000</v>
      </c>
      <c r="Q906" s="627"/>
      <c r="R906" s="627"/>
      <c r="S906" s="237">
        <f t="shared" si="549"/>
        <v>275000</v>
      </c>
      <c r="T906" s="133">
        <v>275000</v>
      </c>
      <c r="V906" s="626"/>
      <c r="W906" s="627">
        <f t="shared" si="550"/>
        <v>275000</v>
      </c>
      <c r="X906" s="636"/>
      <c r="Y906" s="626"/>
      <c r="Z906" s="627"/>
      <c r="AA906" s="626">
        <f t="shared" si="551"/>
        <v>275000</v>
      </c>
      <c r="AB906" s="133"/>
      <c r="AD906" s="626"/>
      <c r="AE906" s="627">
        <f t="shared" si="552"/>
        <v>0</v>
      </c>
      <c r="AF906" s="636"/>
      <c r="AG906" s="857"/>
      <c r="AH906" s="627"/>
      <c r="AI906" s="626">
        <f t="shared" si="553"/>
        <v>0</v>
      </c>
      <c r="AJ906" s="423">
        <f t="shared" si="525"/>
        <v>897</v>
      </c>
    </row>
    <row r="907" spans="1:36">
      <c r="A907" s="423">
        <f t="shared" si="516"/>
        <v>898</v>
      </c>
      <c r="B907" s="145"/>
      <c r="C907" s="145"/>
      <c r="D907" s="637" t="s">
        <v>688</v>
      </c>
      <c r="E907" s="627"/>
      <c r="F907" s="133"/>
      <c r="G907" s="28"/>
      <c r="H907" s="626"/>
      <c r="I907" s="627">
        <f t="shared" si="546"/>
        <v>0</v>
      </c>
      <c r="J907" s="627"/>
      <c r="K907" s="627"/>
      <c r="L907" s="237">
        <f t="shared" si="547"/>
        <v>0</v>
      </c>
      <c r="M907" s="133">
        <v>995000</v>
      </c>
      <c r="O907" s="626"/>
      <c r="P907" s="627">
        <f t="shared" si="548"/>
        <v>995000</v>
      </c>
      <c r="Q907" s="627"/>
      <c r="R907" s="627"/>
      <c r="S907" s="237">
        <f t="shared" si="549"/>
        <v>995000</v>
      </c>
      <c r="T907" s="133">
        <v>995000</v>
      </c>
      <c r="V907" s="626"/>
      <c r="W907" s="627">
        <f t="shared" si="550"/>
        <v>995000</v>
      </c>
      <c r="X907" s="636"/>
      <c r="Y907" s="626"/>
      <c r="Z907" s="627"/>
      <c r="AA907" s="626">
        <f t="shared" si="551"/>
        <v>995000</v>
      </c>
      <c r="AB907" s="133"/>
      <c r="AD907" s="626"/>
      <c r="AE907" s="627">
        <f t="shared" si="552"/>
        <v>0</v>
      </c>
      <c r="AF907" s="636"/>
      <c r="AG907" s="857"/>
      <c r="AH907" s="627"/>
      <c r="AI907" s="626">
        <f t="shared" si="553"/>
        <v>0</v>
      </c>
      <c r="AJ907" s="423">
        <f t="shared" si="525"/>
        <v>898</v>
      </c>
    </row>
    <row r="908" spans="1:36">
      <c r="A908" s="423">
        <f t="shared" si="516"/>
        <v>899</v>
      </c>
      <c r="B908" s="145"/>
      <c r="C908" s="145"/>
      <c r="D908" s="637"/>
      <c r="E908" s="627"/>
      <c r="F908" s="133"/>
      <c r="G908" s="28"/>
      <c r="H908" s="626"/>
      <c r="I908" s="627"/>
      <c r="J908" s="627"/>
      <c r="K908" s="627"/>
      <c r="M908" s="133"/>
      <c r="O908" s="626"/>
      <c r="P908" s="627"/>
      <c r="Q908" s="627"/>
      <c r="R908" s="627"/>
      <c r="T908" s="133"/>
      <c r="V908" s="626"/>
      <c r="W908" s="627">
        <f t="shared" si="550"/>
        <v>0</v>
      </c>
      <c r="X908" s="636"/>
      <c r="Y908" s="626"/>
      <c r="Z908" s="627"/>
      <c r="AA908" s="626">
        <f t="shared" si="551"/>
        <v>0</v>
      </c>
      <c r="AB908" s="133"/>
      <c r="AD908" s="626"/>
      <c r="AE908" s="627">
        <f t="shared" si="552"/>
        <v>0</v>
      </c>
      <c r="AF908" s="636"/>
      <c r="AG908" s="857"/>
      <c r="AH908" s="627"/>
      <c r="AI908" s="626">
        <f t="shared" si="553"/>
        <v>0</v>
      </c>
      <c r="AJ908" s="423">
        <f t="shared" si="525"/>
        <v>899</v>
      </c>
    </row>
    <row r="909" spans="1:36">
      <c r="A909" s="423">
        <f t="shared" si="516"/>
        <v>900</v>
      </c>
      <c r="B909" s="145"/>
      <c r="C909" s="145"/>
      <c r="D909" s="684" t="s">
        <v>75</v>
      </c>
      <c r="E909" s="627"/>
      <c r="F909" s="112"/>
      <c r="G909" s="39"/>
      <c r="H909" s="626"/>
      <c r="I909" s="627">
        <f>SUM($E909,F909:H909)</f>
        <v>0</v>
      </c>
      <c r="J909" s="627"/>
      <c r="K909" s="627"/>
      <c r="L909" s="237">
        <f>SUM(I909:K909)</f>
        <v>0</v>
      </c>
      <c r="M909" s="112"/>
      <c r="N909" s="39"/>
      <c r="O909" s="626"/>
      <c r="P909" s="627">
        <f>SUM($E909,M909:O909)</f>
        <v>0</v>
      </c>
      <c r="Q909" s="627"/>
      <c r="R909" s="627"/>
      <c r="S909" s="237">
        <f>SUM(P909:R909)</f>
        <v>0</v>
      </c>
      <c r="T909" s="112"/>
      <c r="U909" s="39"/>
      <c r="V909" s="626"/>
      <c r="W909" s="627">
        <f t="shared" si="550"/>
        <v>0</v>
      </c>
      <c r="X909" s="636"/>
      <c r="Y909" s="626"/>
      <c r="Z909" s="627"/>
      <c r="AA909" s="626">
        <f t="shared" si="551"/>
        <v>0</v>
      </c>
      <c r="AB909" s="112"/>
      <c r="AC909" s="39"/>
      <c r="AD909" s="626"/>
      <c r="AE909" s="627">
        <f t="shared" si="552"/>
        <v>0</v>
      </c>
      <c r="AF909" s="636"/>
      <c r="AG909" s="857"/>
      <c r="AH909" s="627"/>
      <c r="AI909" s="626">
        <f t="shared" si="553"/>
        <v>0</v>
      </c>
      <c r="AJ909" s="423">
        <f t="shared" si="525"/>
        <v>900</v>
      </c>
    </row>
    <row r="910" spans="1:36">
      <c r="A910" s="423">
        <f t="shared" si="516"/>
        <v>901</v>
      </c>
      <c r="B910" s="145"/>
      <c r="C910" s="145"/>
      <c r="D910" s="684"/>
      <c r="E910" s="627"/>
      <c r="F910" s="112"/>
      <c r="G910" s="39"/>
      <c r="H910" s="626"/>
      <c r="I910" s="627"/>
      <c r="J910" s="627"/>
      <c r="K910" s="627"/>
      <c r="M910" s="112"/>
      <c r="N910" s="39"/>
      <c r="O910" s="626"/>
      <c r="P910" s="627"/>
      <c r="Q910" s="627"/>
      <c r="R910" s="627"/>
      <c r="T910" s="112"/>
      <c r="U910" s="39"/>
      <c r="V910" s="626"/>
      <c r="W910" s="627">
        <f t="shared" si="550"/>
        <v>0</v>
      </c>
      <c r="X910" s="636"/>
      <c r="Y910" s="626"/>
      <c r="Z910" s="627"/>
      <c r="AA910" s="626">
        <f t="shared" si="551"/>
        <v>0</v>
      </c>
      <c r="AB910" s="112"/>
      <c r="AC910" s="39"/>
      <c r="AD910" s="626"/>
      <c r="AE910" s="627">
        <f t="shared" si="552"/>
        <v>0</v>
      </c>
      <c r="AF910" s="636"/>
      <c r="AG910" s="857"/>
      <c r="AH910" s="627"/>
      <c r="AI910" s="626">
        <f t="shared" si="553"/>
        <v>0</v>
      </c>
      <c r="AJ910" s="423">
        <f t="shared" si="525"/>
        <v>901</v>
      </c>
    </row>
    <row r="911" spans="1:36">
      <c r="A911" s="423">
        <f t="shared" si="516"/>
        <v>902</v>
      </c>
      <c r="B911" s="145"/>
      <c r="C911" s="145"/>
      <c r="D911" s="629"/>
      <c r="E911" s="627"/>
      <c r="F911" s="112"/>
      <c r="G911" s="39"/>
      <c r="H911" s="626"/>
      <c r="I911" s="627">
        <f>SUM($E911,F911:H911)</f>
        <v>0</v>
      </c>
      <c r="J911" s="627"/>
      <c r="K911" s="627"/>
      <c r="L911" s="237">
        <f>SUM(I911:K911)</f>
        <v>0</v>
      </c>
      <c r="M911" s="112"/>
      <c r="N911" s="39"/>
      <c r="O911" s="626"/>
      <c r="P911" s="627">
        <f>SUM($E911,M911:O911)</f>
        <v>0</v>
      </c>
      <c r="Q911" s="627"/>
      <c r="R911" s="627"/>
      <c r="S911" s="237">
        <f>SUM(P911:R911)</f>
        <v>0</v>
      </c>
      <c r="T911" s="112"/>
      <c r="U911" s="39"/>
      <c r="V911" s="626"/>
      <c r="W911" s="627">
        <f t="shared" si="550"/>
        <v>0</v>
      </c>
      <c r="X911" s="636"/>
      <c r="Y911" s="626"/>
      <c r="Z911" s="627"/>
      <c r="AA911" s="626">
        <f t="shared" si="551"/>
        <v>0</v>
      </c>
      <c r="AB911" s="112"/>
      <c r="AC911" s="39"/>
      <c r="AD911" s="626"/>
      <c r="AE911" s="627">
        <f t="shared" si="552"/>
        <v>0</v>
      </c>
      <c r="AF911" s="636"/>
      <c r="AG911" s="857"/>
      <c r="AH911" s="627"/>
      <c r="AI911" s="626">
        <f t="shared" si="553"/>
        <v>0</v>
      </c>
      <c r="AJ911" s="423">
        <f t="shared" si="525"/>
        <v>902</v>
      </c>
    </row>
    <row r="912" spans="1:36">
      <c r="A912" s="423">
        <f t="shared" si="516"/>
        <v>903</v>
      </c>
      <c r="B912" s="145"/>
      <c r="C912" s="145"/>
      <c r="D912" s="684" t="s">
        <v>63</v>
      </c>
      <c r="E912" s="627"/>
      <c r="F912" s="112"/>
      <c r="G912" s="39"/>
      <c r="H912" s="626"/>
      <c r="I912" s="627">
        <f>SUM($E912,F912:H912)</f>
        <v>0</v>
      </c>
      <c r="J912" s="627"/>
      <c r="K912" s="627"/>
      <c r="L912" s="237">
        <f>SUM(I912:K912)</f>
        <v>0</v>
      </c>
      <c r="M912" s="112"/>
      <c r="N912" s="39"/>
      <c r="O912" s="626"/>
      <c r="P912" s="627">
        <f>SUM($E912,M912:O912)</f>
        <v>0</v>
      </c>
      <c r="Q912" s="627"/>
      <c r="R912" s="627"/>
      <c r="S912" s="237">
        <f>SUM(P912:R912)</f>
        <v>0</v>
      </c>
      <c r="T912" s="112"/>
      <c r="U912" s="39"/>
      <c r="V912" s="626"/>
      <c r="W912" s="627">
        <f t="shared" si="550"/>
        <v>0</v>
      </c>
      <c r="X912" s="636"/>
      <c r="Y912" s="626"/>
      <c r="Z912" s="627"/>
      <c r="AA912" s="626">
        <f t="shared" si="551"/>
        <v>0</v>
      </c>
      <c r="AB912" s="112"/>
      <c r="AC912" s="39"/>
      <c r="AD912" s="626"/>
      <c r="AE912" s="627">
        <f t="shared" si="552"/>
        <v>0</v>
      </c>
      <c r="AF912" s="636"/>
      <c r="AG912" s="857"/>
      <c r="AH912" s="627"/>
      <c r="AI912" s="626">
        <f t="shared" si="553"/>
        <v>0</v>
      </c>
      <c r="AJ912" s="423">
        <f t="shared" si="525"/>
        <v>903</v>
      </c>
    </row>
    <row r="913" spans="1:36">
      <c r="A913" s="423">
        <f t="shared" si="516"/>
        <v>904</v>
      </c>
      <c r="B913" s="145"/>
      <c r="C913" s="145"/>
      <c r="D913" s="637" t="s">
        <v>686</v>
      </c>
      <c r="E913" s="627"/>
      <c r="F913" s="112"/>
      <c r="G913" s="39"/>
      <c r="H913" s="626"/>
      <c r="I913" s="627">
        <f>SUM($E913,F913:H913)</f>
        <v>0</v>
      </c>
      <c r="J913" s="627"/>
      <c r="K913" s="627">
        <v>2000000</v>
      </c>
      <c r="L913" s="237">
        <f>SUM(I913:K913)</f>
        <v>2000000</v>
      </c>
      <c r="M913" s="112"/>
      <c r="N913" s="39"/>
      <c r="O913" s="626"/>
      <c r="P913" s="627">
        <f>SUM($E913,M913:O913)</f>
        <v>0</v>
      </c>
      <c r="Q913" s="627"/>
      <c r="R913" s="627">
        <v>2000000</v>
      </c>
      <c r="S913" s="237">
        <f>SUM(P913:R913)</f>
        <v>2000000</v>
      </c>
      <c r="T913" s="112"/>
      <c r="U913" s="39"/>
      <c r="V913" s="626"/>
      <c r="W913" s="627">
        <f t="shared" si="550"/>
        <v>0</v>
      </c>
      <c r="X913" s="636"/>
      <c r="Y913" s="626"/>
      <c r="Z913" s="627">
        <v>2000000</v>
      </c>
      <c r="AA913" s="626">
        <f t="shared" si="551"/>
        <v>2000000</v>
      </c>
      <c r="AB913" s="112"/>
      <c r="AC913" s="39"/>
      <c r="AD913" s="626"/>
      <c r="AE913" s="627">
        <f t="shared" si="552"/>
        <v>0</v>
      </c>
      <c r="AF913" s="636"/>
      <c r="AG913" s="857"/>
      <c r="AH913" s="627"/>
      <c r="AI913" s="626">
        <f t="shared" si="553"/>
        <v>0</v>
      </c>
      <c r="AJ913" s="423">
        <f t="shared" si="525"/>
        <v>904</v>
      </c>
    </row>
    <row r="914" spans="1:36">
      <c r="A914" s="423">
        <f t="shared" si="516"/>
        <v>905</v>
      </c>
      <c r="B914" s="145"/>
      <c r="C914" s="145"/>
      <c r="D914" s="685"/>
      <c r="E914" s="627"/>
      <c r="F914" s="112"/>
      <c r="G914" s="39"/>
      <c r="H914" s="626"/>
      <c r="I914" s="627">
        <f>SUM($E914,F914:H914)</f>
        <v>0</v>
      </c>
      <c r="J914" s="627"/>
      <c r="K914" s="627"/>
      <c r="L914" s="237">
        <f>SUM(I914:K914)</f>
        <v>0</v>
      </c>
      <c r="M914" s="112"/>
      <c r="N914" s="39"/>
      <c r="O914" s="626"/>
      <c r="P914" s="627">
        <f>SUM($E914,M914:O914)</f>
        <v>0</v>
      </c>
      <c r="Q914" s="627"/>
      <c r="R914" s="627"/>
      <c r="S914" s="237">
        <f>SUM(P914:R914)</f>
        <v>0</v>
      </c>
      <c r="T914" s="112"/>
      <c r="U914" s="39"/>
      <c r="V914" s="626"/>
      <c r="W914" s="627">
        <f t="shared" si="550"/>
        <v>0</v>
      </c>
      <c r="X914" s="636"/>
      <c r="Y914" s="626"/>
      <c r="Z914" s="627"/>
      <c r="AA914" s="626">
        <f t="shared" si="551"/>
        <v>0</v>
      </c>
      <c r="AB914" s="112"/>
      <c r="AC914" s="39"/>
      <c r="AD914" s="626"/>
      <c r="AE914" s="627">
        <f t="shared" si="552"/>
        <v>0</v>
      </c>
      <c r="AF914" s="636"/>
      <c r="AG914" s="857"/>
      <c r="AH914" s="627"/>
      <c r="AI914" s="626">
        <f t="shared" si="553"/>
        <v>0</v>
      </c>
      <c r="AJ914" s="423">
        <f t="shared" si="525"/>
        <v>905</v>
      </c>
    </row>
    <row r="915" spans="1:36">
      <c r="A915" s="423">
        <f t="shared" si="516"/>
        <v>906</v>
      </c>
      <c r="B915" s="145"/>
      <c r="C915" s="145"/>
      <c r="D915" s="703" t="s">
        <v>40</v>
      </c>
      <c r="E915" s="679"/>
      <c r="F915" s="488">
        <f t="shared" ref="F915:X915" si="554">SUBTOTAL(9,F904:F914)</f>
        <v>1330000</v>
      </c>
      <c r="G915" s="55">
        <f t="shared" si="554"/>
        <v>0</v>
      </c>
      <c r="H915" s="285">
        <f t="shared" si="554"/>
        <v>0</v>
      </c>
      <c r="I915" s="676">
        <f t="shared" si="554"/>
        <v>1330000</v>
      </c>
      <c r="J915" s="676">
        <f t="shared" si="554"/>
        <v>0</v>
      </c>
      <c r="K915" s="676">
        <f t="shared" si="554"/>
        <v>2000000</v>
      </c>
      <c r="L915" s="678">
        <f t="shared" si="554"/>
        <v>3330000</v>
      </c>
      <c r="M915" s="488">
        <f t="shared" si="554"/>
        <v>1270000</v>
      </c>
      <c r="N915" s="55">
        <f t="shared" si="554"/>
        <v>1000000</v>
      </c>
      <c r="O915" s="285">
        <f t="shared" si="554"/>
        <v>0</v>
      </c>
      <c r="P915" s="676">
        <f t="shared" si="554"/>
        <v>2270000</v>
      </c>
      <c r="Q915" s="676">
        <f t="shared" si="554"/>
        <v>0</v>
      </c>
      <c r="R915" s="676">
        <f t="shared" si="554"/>
        <v>2000000</v>
      </c>
      <c r="S915" s="678">
        <f t="shared" si="554"/>
        <v>4270000</v>
      </c>
      <c r="T915" s="488">
        <f t="shared" si="554"/>
        <v>1270000</v>
      </c>
      <c r="U915" s="55">
        <f t="shared" si="554"/>
        <v>1000000</v>
      </c>
      <c r="V915" s="285">
        <f t="shared" si="554"/>
        <v>0</v>
      </c>
      <c r="W915" s="676">
        <f t="shared" si="554"/>
        <v>2270000</v>
      </c>
      <c r="X915" s="677">
        <f t="shared" si="554"/>
        <v>0</v>
      </c>
      <c r="Y915" s="675"/>
      <c r="Z915" s="676">
        <f t="shared" ref="Z915:AF915" si="555">SUBTOTAL(9,Z904:Z914)</f>
        <v>2000000</v>
      </c>
      <c r="AA915" s="675">
        <f t="shared" si="555"/>
        <v>4270000</v>
      </c>
      <c r="AB915" s="488">
        <f t="shared" si="555"/>
        <v>0</v>
      </c>
      <c r="AC915" s="55">
        <f t="shared" si="555"/>
        <v>0</v>
      </c>
      <c r="AD915" s="285">
        <f t="shared" si="555"/>
        <v>0</v>
      </c>
      <c r="AE915" s="676">
        <f t="shared" si="555"/>
        <v>0</v>
      </c>
      <c r="AF915" s="677">
        <f t="shared" si="555"/>
        <v>0</v>
      </c>
      <c r="AG915" s="678"/>
      <c r="AH915" s="676">
        <f>SUBTOTAL(9,AH904:AH914)</f>
        <v>0</v>
      </c>
      <c r="AI915" s="675">
        <f>SUBTOTAL(9,AI904:AI914)</f>
        <v>0</v>
      </c>
      <c r="AJ915" s="423">
        <f t="shared" si="525"/>
        <v>906</v>
      </c>
    </row>
    <row r="916" spans="1:36" ht="15.6" thickBot="1">
      <c r="A916" s="423">
        <f t="shared" si="516"/>
        <v>907</v>
      </c>
      <c r="B916" s="674"/>
      <c r="C916" s="674"/>
      <c r="D916" s="620" t="s">
        <v>205</v>
      </c>
      <c r="E916" s="623"/>
      <c r="F916" s="672">
        <f>SUBTOTAL(9,F902:F915,$E903:$E903)</f>
        <v>23334592</v>
      </c>
      <c r="G916" s="671"/>
      <c r="H916" s="668"/>
      <c r="I916" s="669">
        <f>SUBTOTAL(9,I902:I915)</f>
        <v>23334592</v>
      </c>
      <c r="J916" s="669">
        <f>SUBTOTAL(9,J902:J915)</f>
        <v>4763560</v>
      </c>
      <c r="K916" s="669">
        <f>SUBTOTAL(9,K902:K915)</f>
        <v>11678713</v>
      </c>
      <c r="L916" s="673">
        <f>SUBTOTAL(9,L902:L915)</f>
        <v>39776865</v>
      </c>
      <c r="M916" s="672">
        <f>SUBTOTAL(9,M902:M915,$E903:$E903)</f>
        <v>23274592</v>
      </c>
      <c r="N916" s="671"/>
      <c r="O916" s="668"/>
      <c r="P916" s="669">
        <f>SUBTOTAL(9,P902:P915)</f>
        <v>24274592</v>
      </c>
      <c r="Q916" s="669">
        <f>SUBTOTAL(9,Q902:Q915)</f>
        <v>4763560</v>
      </c>
      <c r="R916" s="669">
        <f>SUBTOTAL(9,R902:R915)</f>
        <v>11678713</v>
      </c>
      <c r="S916" s="673">
        <f>SUBTOTAL(9,S902:S915)</f>
        <v>40716865</v>
      </c>
      <c r="T916" s="672">
        <f>SUBTOTAL(9,T902:T915,$E903:$E903)</f>
        <v>23274592</v>
      </c>
      <c r="U916" s="671"/>
      <c r="V916" s="668"/>
      <c r="W916" s="669">
        <f>SUBTOTAL(9,W902:W915)</f>
        <v>24274592</v>
      </c>
      <c r="X916" s="670">
        <f>SUBTOTAL(9,X902:X915)</f>
        <v>4763560</v>
      </c>
      <c r="Y916" s="668"/>
      <c r="Z916" s="669">
        <f>SUBTOTAL(9,Z902:Z915)</f>
        <v>11678713</v>
      </c>
      <c r="AA916" s="668">
        <f>SUBTOTAL(9,AA902:AA915)</f>
        <v>40716865</v>
      </c>
      <c r="AB916" s="672">
        <f>SUBTOTAL(9,AB902:AB915,$E903:$E903)</f>
        <v>22004592</v>
      </c>
      <c r="AC916" s="671"/>
      <c r="AD916" s="668"/>
      <c r="AE916" s="669">
        <f>SUBTOTAL(9,AE902:AE915)</f>
        <v>22004592</v>
      </c>
      <c r="AF916" s="670">
        <f>SUBTOTAL(9,AF902:AF915)</f>
        <v>4763560</v>
      </c>
      <c r="AG916" s="800"/>
      <c r="AH916" s="669">
        <f>SUBTOTAL(9,AH902:AH915)</f>
        <v>9678713</v>
      </c>
      <c r="AI916" s="668">
        <f>SUBTOTAL(9,AI902:AI915)</f>
        <v>36446865</v>
      </c>
      <c r="AJ916" s="423">
        <f t="shared" si="525"/>
        <v>907</v>
      </c>
    </row>
    <row r="917" spans="1:36" ht="15.6" thickTop="1">
      <c r="A917" s="423">
        <f t="shared" si="516"/>
        <v>908</v>
      </c>
      <c r="B917" s="145"/>
      <c r="C917" s="145"/>
      <c r="D917" s="654"/>
      <c r="E917" s="655"/>
      <c r="F917" s="425"/>
      <c r="G917" s="26"/>
      <c r="H917" s="682"/>
      <c r="I917" s="627">
        <f>SUM($E917,F917:H917)</f>
        <v>0</v>
      </c>
      <c r="J917" s="655"/>
      <c r="K917" s="655"/>
      <c r="L917" s="654">
        <f>SUM(I917:K917)</f>
        <v>0</v>
      </c>
      <c r="M917" s="425"/>
      <c r="N917" s="26"/>
      <c r="O917" s="682"/>
      <c r="P917" s="627">
        <f t="shared" ref="P917:P925" si="556">SUM($E917,M917:O917)</f>
        <v>0</v>
      </c>
      <c r="Q917" s="655"/>
      <c r="R917" s="655"/>
      <c r="S917" s="654">
        <f t="shared" ref="S917:S925" si="557">SUM(P917:R917)</f>
        <v>0</v>
      </c>
      <c r="T917" s="425"/>
      <c r="U917" s="26"/>
      <c r="V917" s="682"/>
      <c r="W917" s="627">
        <f t="shared" ref="W917:W930" si="558">SUM($E917,T917:V917)</f>
        <v>0</v>
      </c>
      <c r="X917" s="683"/>
      <c r="Y917" s="682"/>
      <c r="Z917" s="655"/>
      <c r="AA917" s="682">
        <f t="shared" ref="AA917:AA930" si="559">SUM(W917:Z917)</f>
        <v>0</v>
      </c>
      <c r="AB917" s="425"/>
      <c r="AC917" s="26"/>
      <c r="AD917" s="682"/>
      <c r="AE917" s="627">
        <f t="shared" ref="AE917:AE930" si="560">SUM($E917,AB917:AD917)</f>
        <v>0</v>
      </c>
      <c r="AF917" s="683"/>
      <c r="AG917" s="862"/>
      <c r="AH917" s="655"/>
      <c r="AI917" s="682">
        <f t="shared" ref="AI917:AI930" si="561">SUM(AE917:AH917)</f>
        <v>0</v>
      </c>
      <c r="AJ917" s="423">
        <f t="shared" si="525"/>
        <v>908</v>
      </c>
    </row>
    <row r="918" spans="1:36">
      <c r="A918" s="423">
        <f t="shared" si="516"/>
        <v>909</v>
      </c>
      <c r="B918" s="145" t="s">
        <v>206</v>
      </c>
      <c r="C918" s="145">
        <v>44</v>
      </c>
      <c r="D918" s="237" t="s">
        <v>207</v>
      </c>
      <c r="E918" s="627">
        <v>14081288</v>
      </c>
      <c r="F918" s="133"/>
      <c r="G918" s="28"/>
      <c r="H918" s="192"/>
      <c r="I918" s="627">
        <f>SUM($E918,F918:H918)</f>
        <v>14081288</v>
      </c>
      <c r="J918" s="627">
        <v>2219304</v>
      </c>
      <c r="K918" s="627">
        <v>9190015</v>
      </c>
      <c r="L918" s="237">
        <f>SUM(I918:K918)</f>
        <v>25490607</v>
      </c>
      <c r="M918" s="133"/>
      <c r="O918" s="119"/>
      <c r="P918" s="627">
        <f t="shared" si="556"/>
        <v>14081288</v>
      </c>
      <c r="Q918" s="627">
        <v>2219304</v>
      </c>
      <c r="R918" s="627">
        <v>9190015</v>
      </c>
      <c r="S918" s="237">
        <f t="shared" si="557"/>
        <v>25490607</v>
      </c>
      <c r="T918" s="133"/>
      <c r="V918" s="119"/>
      <c r="W918" s="627">
        <f t="shared" si="558"/>
        <v>14081288</v>
      </c>
      <c r="X918" s="636">
        <v>2219304</v>
      </c>
      <c r="Y918" s="626"/>
      <c r="Z918" s="627">
        <v>9190015</v>
      </c>
      <c r="AA918" s="626">
        <f t="shared" si="559"/>
        <v>25490607</v>
      </c>
      <c r="AB918" s="133"/>
      <c r="AD918" s="119"/>
      <c r="AE918" s="627">
        <f t="shared" si="560"/>
        <v>14081288</v>
      </c>
      <c r="AF918" s="636">
        <v>2219304</v>
      </c>
      <c r="AG918" s="857"/>
      <c r="AH918" s="627">
        <v>9190015</v>
      </c>
      <c r="AI918" s="626">
        <f t="shared" si="561"/>
        <v>25490607</v>
      </c>
      <c r="AJ918" s="423">
        <f t="shared" si="525"/>
        <v>909</v>
      </c>
    </row>
    <row r="919" spans="1:36">
      <c r="A919" s="423">
        <f t="shared" ref="A919:A982" si="562">ROW()-9</f>
        <v>910</v>
      </c>
      <c r="B919" s="145"/>
      <c r="C919" s="145"/>
      <c r="D919" s="240" t="s">
        <v>434</v>
      </c>
      <c r="E919" s="627"/>
      <c r="F919" s="133"/>
      <c r="G919" s="28"/>
      <c r="H919" s="192"/>
      <c r="I919" s="627">
        <f>SUM($E919,F919:H919)</f>
        <v>0</v>
      </c>
      <c r="J919" s="627"/>
      <c r="K919" s="627"/>
      <c r="L919" s="237">
        <f>SUM(I919:K919)</f>
        <v>0</v>
      </c>
      <c r="M919" s="133"/>
      <c r="O919" s="119"/>
      <c r="P919" s="627">
        <f t="shared" si="556"/>
        <v>0</v>
      </c>
      <c r="Q919" s="627"/>
      <c r="R919" s="627"/>
      <c r="S919" s="237">
        <f t="shared" si="557"/>
        <v>0</v>
      </c>
      <c r="T919" s="133"/>
      <c r="V919" s="119"/>
      <c r="W919" s="627">
        <f t="shared" si="558"/>
        <v>0</v>
      </c>
      <c r="X919" s="636"/>
      <c r="Y919" s="626"/>
      <c r="Z919" s="627"/>
      <c r="AA919" s="626">
        <f t="shared" si="559"/>
        <v>0</v>
      </c>
      <c r="AB919" s="133"/>
      <c r="AD919" s="119"/>
      <c r="AE919" s="627">
        <f t="shared" si="560"/>
        <v>0</v>
      </c>
      <c r="AF919" s="636"/>
      <c r="AG919" s="857"/>
      <c r="AH919" s="627"/>
      <c r="AI919" s="626">
        <f t="shared" si="561"/>
        <v>0</v>
      </c>
      <c r="AJ919" s="423">
        <f t="shared" si="525"/>
        <v>910</v>
      </c>
    </row>
    <row r="920" spans="1:36">
      <c r="A920" s="423">
        <f t="shared" si="562"/>
        <v>911</v>
      </c>
      <c r="B920" s="145"/>
      <c r="C920" s="145"/>
      <c r="D920" s="637" t="s">
        <v>689</v>
      </c>
      <c r="E920" s="627"/>
      <c r="F920" s="132">
        <v>850000</v>
      </c>
      <c r="G920" s="129"/>
      <c r="H920" s="192"/>
      <c r="I920" s="627">
        <f>SUM($E920,F920:H920)</f>
        <v>850000</v>
      </c>
      <c r="J920" s="627"/>
      <c r="K920" s="627"/>
      <c r="L920" s="237">
        <f>SUM(I920:K920)</f>
        <v>850000</v>
      </c>
      <c r="M920" s="133">
        <v>850000</v>
      </c>
      <c r="O920" s="119"/>
      <c r="P920" s="627">
        <f t="shared" si="556"/>
        <v>850000</v>
      </c>
      <c r="Q920" s="627"/>
      <c r="R920" s="627"/>
      <c r="S920" s="237">
        <f t="shared" si="557"/>
        <v>850000</v>
      </c>
      <c r="T920" s="133">
        <v>850000</v>
      </c>
      <c r="V920" s="119"/>
      <c r="W920" s="627">
        <f t="shared" si="558"/>
        <v>850000</v>
      </c>
      <c r="X920" s="636"/>
      <c r="Y920" s="626"/>
      <c r="Z920" s="627"/>
      <c r="AA920" s="626">
        <f t="shared" si="559"/>
        <v>850000</v>
      </c>
      <c r="AB920" s="133"/>
      <c r="AD920" s="119"/>
      <c r="AE920" s="627">
        <f t="shared" si="560"/>
        <v>0</v>
      </c>
      <c r="AF920" s="636"/>
      <c r="AG920" s="857"/>
      <c r="AH920" s="627"/>
      <c r="AI920" s="626">
        <f t="shared" si="561"/>
        <v>0</v>
      </c>
      <c r="AJ920" s="423">
        <f t="shared" si="525"/>
        <v>911</v>
      </c>
    </row>
    <row r="921" spans="1:36">
      <c r="A921" s="423">
        <f t="shared" si="562"/>
        <v>912</v>
      </c>
      <c r="B921" s="145"/>
      <c r="C921" s="145"/>
      <c r="D921" s="637" t="s">
        <v>690</v>
      </c>
      <c r="E921" s="627"/>
      <c r="F921" s="132"/>
      <c r="G921" s="129"/>
      <c r="H921" s="192"/>
      <c r="I921" s="627"/>
      <c r="J921" s="627"/>
      <c r="K921" s="627"/>
      <c r="M921" s="133"/>
      <c r="O921" s="119"/>
      <c r="P921" s="627">
        <f t="shared" si="556"/>
        <v>0</v>
      </c>
      <c r="Q921" s="627"/>
      <c r="R921" s="627"/>
      <c r="S921" s="237">
        <f t="shared" si="557"/>
        <v>0</v>
      </c>
      <c r="T921" s="133"/>
      <c r="V921" s="119"/>
      <c r="W921" s="627">
        <f t="shared" si="558"/>
        <v>0</v>
      </c>
      <c r="X921" s="636"/>
      <c r="Y921" s="626"/>
      <c r="Z921" s="627"/>
      <c r="AA921" s="626">
        <f t="shared" si="559"/>
        <v>0</v>
      </c>
      <c r="AB921" s="133"/>
      <c r="AD921" s="119"/>
      <c r="AE921" s="627">
        <f t="shared" si="560"/>
        <v>0</v>
      </c>
      <c r="AF921" s="636"/>
      <c r="AG921" s="857"/>
      <c r="AH921" s="627"/>
      <c r="AI921" s="626">
        <f t="shared" si="561"/>
        <v>0</v>
      </c>
      <c r="AJ921" s="423">
        <f t="shared" si="525"/>
        <v>912</v>
      </c>
    </row>
    <row r="922" spans="1:36">
      <c r="A922" s="423">
        <f t="shared" si="562"/>
        <v>913</v>
      </c>
      <c r="B922" s="145"/>
      <c r="C922" s="145"/>
      <c r="D922" s="637" t="s">
        <v>691</v>
      </c>
      <c r="E922" s="627"/>
      <c r="F922" s="132"/>
      <c r="G922" s="129"/>
      <c r="H922" s="192"/>
      <c r="I922" s="627"/>
      <c r="J922" s="627"/>
      <c r="K922" s="627"/>
      <c r="M922" s="133">
        <v>1100000</v>
      </c>
      <c r="O922" s="119"/>
      <c r="P922" s="627">
        <f t="shared" si="556"/>
        <v>1100000</v>
      </c>
      <c r="Q922" s="627"/>
      <c r="R922" s="627"/>
      <c r="S922" s="237">
        <f t="shared" si="557"/>
        <v>1100000</v>
      </c>
      <c r="T922" s="133">
        <v>1100000</v>
      </c>
      <c r="V922" s="119"/>
      <c r="W922" s="627">
        <f t="shared" si="558"/>
        <v>1100000</v>
      </c>
      <c r="X922" s="636"/>
      <c r="Y922" s="626"/>
      <c r="Z922" s="627"/>
      <c r="AA922" s="626">
        <f t="shared" si="559"/>
        <v>1100000</v>
      </c>
      <c r="AB922" s="133"/>
      <c r="AD922" s="119"/>
      <c r="AE922" s="627">
        <f t="shared" si="560"/>
        <v>0</v>
      </c>
      <c r="AF922" s="636"/>
      <c r="AG922" s="857"/>
      <c r="AH922" s="627"/>
      <c r="AI922" s="626">
        <f t="shared" si="561"/>
        <v>0</v>
      </c>
      <c r="AJ922" s="423">
        <f t="shared" ref="AJ922:AJ985" si="563">A922</f>
        <v>913</v>
      </c>
    </row>
    <row r="923" spans="1:36">
      <c r="A923" s="423">
        <f t="shared" si="562"/>
        <v>914</v>
      </c>
      <c r="B923" s="145"/>
      <c r="C923" s="145"/>
      <c r="D923" s="637" t="s">
        <v>692</v>
      </c>
      <c r="E923" s="627"/>
      <c r="F923" s="132"/>
      <c r="G923" s="129"/>
      <c r="H923" s="192"/>
      <c r="I923" s="627"/>
      <c r="J923" s="627"/>
      <c r="K923" s="627"/>
      <c r="M923" s="133"/>
      <c r="N923" s="6">
        <v>630000</v>
      </c>
      <c r="O923" s="119"/>
      <c r="P923" s="627">
        <f t="shared" si="556"/>
        <v>630000</v>
      </c>
      <c r="Q923" s="627"/>
      <c r="R923" s="627"/>
      <c r="S923" s="237">
        <f t="shared" si="557"/>
        <v>630000</v>
      </c>
      <c r="T923" s="133"/>
      <c r="U923" s="6">
        <v>630000</v>
      </c>
      <c r="V923" s="119"/>
      <c r="W923" s="627">
        <f t="shared" si="558"/>
        <v>630000</v>
      </c>
      <c r="X923" s="636"/>
      <c r="Y923" s="626"/>
      <c r="Z923" s="627"/>
      <c r="AA923" s="626">
        <f t="shared" si="559"/>
        <v>630000</v>
      </c>
      <c r="AB923" s="133"/>
      <c r="AD923" s="119"/>
      <c r="AE923" s="627">
        <f t="shared" si="560"/>
        <v>0</v>
      </c>
      <c r="AF923" s="636"/>
      <c r="AG923" s="857"/>
      <c r="AH923" s="627"/>
      <c r="AI923" s="626">
        <f t="shared" si="561"/>
        <v>0</v>
      </c>
      <c r="AJ923" s="423">
        <f t="shared" si="563"/>
        <v>914</v>
      </c>
    </row>
    <row r="924" spans="1:36">
      <c r="A924" s="423">
        <f t="shared" si="562"/>
        <v>915</v>
      </c>
      <c r="B924" s="145"/>
      <c r="C924" s="145"/>
      <c r="D924" s="629"/>
      <c r="E924" s="627"/>
      <c r="F924" s="133"/>
      <c r="G924" s="28"/>
      <c r="H924" s="119"/>
      <c r="I924" s="627">
        <f>SUM($E924,F924:H924)</f>
        <v>0</v>
      </c>
      <c r="J924" s="627"/>
      <c r="K924" s="627"/>
      <c r="L924" s="237">
        <f>SUM(I924:K924)</f>
        <v>0</v>
      </c>
      <c r="M924" s="133"/>
      <c r="N924" s="28"/>
      <c r="O924" s="119"/>
      <c r="P924" s="627">
        <f t="shared" si="556"/>
        <v>0</v>
      </c>
      <c r="Q924" s="627"/>
      <c r="R924" s="627"/>
      <c r="S924" s="237">
        <f t="shared" si="557"/>
        <v>0</v>
      </c>
      <c r="T924" s="133"/>
      <c r="U924" s="28"/>
      <c r="V924" s="119"/>
      <c r="W924" s="627">
        <f t="shared" si="558"/>
        <v>0</v>
      </c>
      <c r="X924" s="636"/>
      <c r="Y924" s="626"/>
      <c r="Z924" s="627"/>
      <c r="AA924" s="626">
        <f t="shared" si="559"/>
        <v>0</v>
      </c>
      <c r="AB924" s="133"/>
      <c r="AC924" s="28"/>
      <c r="AD924" s="119"/>
      <c r="AE924" s="627">
        <f t="shared" si="560"/>
        <v>0</v>
      </c>
      <c r="AF924" s="636"/>
      <c r="AG924" s="857"/>
      <c r="AH924" s="627"/>
      <c r="AI924" s="626">
        <f t="shared" si="561"/>
        <v>0</v>
      </c>
      <c r="AJ924" s="423">
        <f t="shared" si="563"/>
        <v>915</v>
      </c>
    </row>
    <row r="925" spans="1:36">
      <c r="A925" s="423">
        <f t="shared" si="562"/>
        <v>916</v>
      </c>
      <c r="B925" s="145"/>
      <c r="C925" s="145"/>
      <c r="D925" s="684" t="s">
        <v>75</v>
      </c>
      <c r="E925" s="627"/>
      <c r="F925" s="133"/>
      <c r="G925" s="28"/>
      <c r="H925" s="119"/>
      <c r="I925" s="627">
        <f>SUM($E925,F925:H925)</f>
        <v>0</v>
      </c>
      <c r="J925" s="627"/>
      <c r="K925" s="627"/>
      <c r="L925" s="237">
        <f>SUM(I925:K925)</f>
        <v>0</v>
      </c>
      <c r="M925" s="133"/>
      <c r="N925" s="28"/>
      <c r="O925" s="119"/>
      <c r="P925" s="627">
        <f t="shared" si="556"/>
        <v>0</v>
      </c>
      <c r="Q925" s="627"/>
      <c r="R925" s="627"/>
      <c r="S925" s="237">
        <f t="shared" si="557"/>
        <v>0</v>
      </c>
      <c r="T925" s="133"/>
      <c r="U925" s="28"/>
      <c r="V925" s="119"/>
      <c r="W925" s="627">
        <f t="shared" si="558"/>
        <v>0</v>
      </c>
      <c r="X925" s="636"/>
      <c r="Y925" s="626"/>
      <c r="Z925" s="627"/>
      <c r="AA925" s="626">
        <f t="shared" si="559"/>
        <v>0</v>
      </c>
      <c r="AB925" s="133"/>
      <c r="AC925" s="28"/>
      <c r="AD925" s="119"/>
      <c r="AE925" s="627">
        <f t="shared" si="560"/>
        <v>0</v>
      </c>
      <c r="AF925" s="636"/>
      <c r="AG925" s="857"/>
      <c r="AH925" s="627"/>
      <c r="AI925" s="626">
        <f t="shared" si="561"/>
        <v>0</v>
      </c>
      <c r="AJ925" s="423">
        <f t="shared" si="563"/>
        <v>916</v>
      </c>
    </row>
    <row r="926" spans="1:36">
      <c r="A926" s="423">
        <f t="shared" si="562"/>
        <v>917</v>
      </c>
      <c r="B926" s="145"/>
      <c r="C926" s="145"/>
      <c r="D926" s="637"/>
      <c r="E926" s="627"/>
      <c r="F926" s="133"/>
      <c r="G926" s="28"/>
      <c r="H926" s="119"/>
      <c r="I926" s="627"/>
      <c r="J926" s="627"/>
      <c r="K926" s="627"/>
      <c r="M926" s="133"/>
      <c r="N926" s="28"/>
      <c r="O926" s="119"/>
      <c r="P926" s="627"/>
      <c r="Q926" s="627"/>
      <c r="R926" s="627"/>
      <c r="T926" s="133"/>
      <c r="U926" s="28"/>
      <c r="V926" s="119"/>
      <c r="W926" s="627">
        <f t="shared" si="558"/>
        <v>0</v>
      </c>
      <c r="X926" s="636"/>
      <c r="Y926" s="626"/>
      <c r="Z926" s="627"/>
      <c r="AA926" s="626">
        <f t="shared" si="559"/>
        <v>0</v>
      </c>
      <c r="AB926" s="133"/>
      <c r="AC926" s="28"/>
      <c r="AD926" s="119"/>
      <c r="AE926" s="627">
        <f t="shared" si="560"/>
        <v>0</v>
      </c>
      <c r="AF926" s="636"/>
      <c r="AG926" s="857"/>
      <c r="AH926" s="627"/>
      <c r="AI926" s="626">
        <f t="shared" si="561"/>
        <v>0</v>
      </c>
      <c r="AJ926" s="423">
        <f t="shared" si="563"/>
        <v>917</v>
      </c>
    </row>
    <row r="927" spans="1:36">
      <c r="A927" s="423">
        <f t="shared" si="562"/>
        <v>918</v>
      </c>
      <c r="B927" s="145"/>
      <c r="C927" s="145"/>
      <c r="D927" s="629"/>
      <c r="E927" s="627"/>
      <c r="F927" s="133"/>
      <c r="G927" s="28"/>
      <c r="H927" s="119"/>
      <c r="I927" s="627">
        <f>SUM($E927,F927:H927)</f>
        <v>0</v>
      </c>
      <c r="J927" s="627"/>
      <c r="K927" s="627"/>
      <c r="L927" s="237">
        <f>SUM(I927:K927)</f>
        <v>0</v>
      </c>
      <c r="M927" s="133"/>
      <c r="N927" s="28"/>
      <c r="O927" s="119"/>
      <c r="P927" s="627">
        <f>SUM($E927,M927:O927)</f>
        <v>0</v>
      </c>
      <c r="Q927" s="627"/>
      <c r="R927" s="627"/>
      <c r="S927" s="237">
        <f>SUM(P927:R927)</f>
        <v>0</v>
      </c>
      <c r="T927" s="133"/>
      <c r="U927" s="28"/>
      <c r="V927" s="119"/>
      <c r="W927" s="627">
        <f t="shared" si="558"/>
        <v>0</v>
      </c>
      <c r="X927" s="636"/>
      <c r="Y927" s="626"/>
      <c r="Z927" s="627"/>
      <c r="AA927" s="626">
        <f t="shared" si="559"/>
        <v>0</v>
      </c>
      <c r="AB927" s="133"/>
      <c r="AC927" s="28"/>
      <c r="AD927" s="119"/>
      <c r="AE927" s="627">
        <f t="shared" si="560"/>
        <v>0</v>
      </c>
      <c r="AF927" s="636"/>
      <c r="AG927" s="857"/>
      <c r="AH927" s="627"/>
      <c r="AI927" s="626">
        <f t="shared" si="561"/>
        <v>0</v>
      </c>
      <c r="AJ927" s="423">
        <f t="shared" si="563"/>
        <v>918</v>
      </c>
    </row>
    <row r="928" spans="1:36">
      <c r="A928" s="423">
        <f t="shared" si="562"/>
        <v>919</v>
      </c>
      <c r="B928" s="145"/>
      <c r="C928" s="145"/>
      <c r="D928" s="684" t="s">
        <v>63</v>
      </c>
      <c r="E928" s="627"/>
      <c r="F928" s="112"/>
      <c r="G928" s="39"/>
      <c r="H928" s="119"/>
      <c r="I928" s="627">
        <f>SUM($E928,F928:H928)</f>
        <v>0</v>
      </c>
      <c r="J928" s="627"/>
      <c r="K928" s="627"/>
      <c r="L928" s="237">
        <f>SUM(I928:K928)</f>
        <v>0</v>
      </c>
      <c r="M928" s="112"/>
      <c r="N928" s="39"/>
      <c r="O928" s="119"/>
      <c r="P928" s="627">
        <f>SUM($E928,M928:O928)</f>
        <v>0</v>
      </c>
      <c r="Q928" s="627"/>
      <c r="R928" s="627"/>
      <c r="S928" s="237">
        <f>SUM(P928:R928)</f>
        <v>0</v>
      </c>
      <c r="T928" s="112"/>
      <c r="U928" s="39"/>
      <c r="V928" s="119"/>
      <c r="W928" s="627">
        <f t="shared" si="558"/>
        <v>0</v>
      </c>
      <c r="X928" s="636"/>
      <c r="Y928" s="626"/>
      <c r="Z928" s="627"/>
      <c r="AA928" s="626">
        <f t="shared" si="559"/>
        <v>0</v>
      </c>
      <c r="AB928" s="112"/>
      <c r="AC928" s="39"/>
      <c r="AD928" s="119"/>
      <c r="AE928" s="627">
        <f t="shared" si="560"/>
        <v>0</v>
      </c>
      <c r="AF928" s="636"/>
      <c r="AG928" s="857"/>
      <c r="AH928" s="627"/>
      <c r="AI928" s="626">
        <f t="shared" si="561"/>
        <v>0</v>
      </c>
      <c r="AJ928" s="423">
        <f t="shared" si="563"/>
        <v>919</v>
      </c>
    </row>
    <row r="929" spans="1:36">
      <c r="A929" s="423">
        <f t="shared" si="562"/>
        <v>920</v>
      </c>
      <c r="B929" s="145"/>
      <c r="C929" s="145"/>
      <c r="D929" s="637"/>
      <c r="E929" s="627"/>
      <c r="F929" s="112"/>
      <c r="G929" s="39"/>
      <c r="H929" s="119"/>
      <c r="I929" s="627"/>
      <c r="J929" s="627"/>
      <c r="K929" s="627"/>
      <c r="M929" s="112"/>
      <c r="N929" s="39"/>
      <c r="O929" s="119"/>
      <c r="P929" s="627"/>
      <c r="Q929" s="627"/>
      <c r="R929" s="627"/>
      <c r="T929" s="112"/>
      <c r="U929" s="39"/>
      <c r="V929" s="119"/>
      <c r="W929" s="627">
        <f t="shared" si="558"/>
        <v>0</v>
      </c>
      <c r="X929" s="636"/>
      <c r="Y929" s="626"/>
      <c r="Z929" s="627"/>
      <c r="AA929" s="626">
        <f t="shared" si="559"/>
        <v>0</v>
      </c>
      <c r="AB929" s="112"/>
      <c r="AC929" s="39"/>
      <c r="AD929" s="119"/>
      <c r="AE929" s="627">
        <f t="shared" si="560"/>
        <v>0</v>
      </c>
      <c r="AF929" s="636"/>
      <c r="AG929" s="857"/>
      <c r="AH929" s="627"/>
      <c r="AI929" s="626">
        <f t="shared" si="561"/>
        <v>0</v>
      </c>
      <c r="AJ929" s="423">
        <f t="shared" si="563"/>
        <v>920</v>
      </c>
    </row>
    <row r="930" spans="1:36">
      <c r="A930" s="423">
        <f t="shared" si="562"/>
        <v>921</v>
      </c>
      <c r="B930" s="145"/>
      <c r="C930" s="145"/>
      <c r="D930" s="685"/>
      <c r="E930" s="627"/>
      <c r="F930" s="112"/>
      <c r="G930" s="39"/>
      <c r="H930" s="119"/>
      <c r="I930" s="627">
        <f>SUM($E930,F930:H930)</f>
        <v>0</v>
      </c>
      <c r="J930" s="627"/>
      <c r="K930" s="627"/>
      <c r="L930" s="237">
        <f>SUM(I930:K930)</f>
        <v>0</v>
      </c>
      <c r="M930" s="112"/>
      <c r="N930" s="39"/>
      <c r="O930" s="119"/>
      <c r="P930" s="627">
        <f>SUM($E930,M930:O930)</f>
        <v>0</v>
      </c>
      <c r="Q930" s="627"/>
      <c r="R930" s="627"/>
      <c r="S930" s="237">
        <f>SUM(P930:R930)</f>
        <v>0</v>
      </c>
      <c r="T930" s="112"/>
      <c r="U930" s="39"/>
      <c r="V930" s="119"/>
      <c r="W930" s="627">
        <f t="shared" si="558"/>
        <v>0</v>
      </c>
      <c r="X930" s="636"/>
      <c r="Y930" s="626"/>
      <c r="Z930" s="627"/>
      <c r="AA930" s="626">
        <f t="shared" si="559"/>
        <v>0</v>
      </c>
      <c r="AB930" s="112"/>
      <c r="AC930" s="39"/>
      <c r="AD930" s="119"/>
      <c r="AE930" s="627">
        <f t="shared" si="560"/>
        <v>0</v>
      </c>
      <c r="AF930" s="636"/>
      <c r="AG930" s="857"/>
      <c r="AH930" s="627"/>
      <c r="AI930" s="626">
        <f t="shared" si="561"/>
        <v>0</v>
      </c>
      <c r="AJ930" s="423">
        <f t="shared" si="563"/>
        <v>921</v>
      </c>
    </row>
    <row r="931" spans="1:36">
      <c r="A931" s="423">
        <f t="shared" si="562"/>
        <v>922</v>
      </c>
      <c r="B931" s="145"/>
      <c r="C931" s="145"/>
      <c r="D931" s="644" t="s">
        <v>40</v>
      </c>
      <c r="E931" s="627"/>
      <c r="F931" s="488">
        <f t="shared" ref="F931:X931" si="564">SUBTOTAL(9,F919:F930)</f>
        <v>850000</v>
      </c>
      <c r="G931" s="55">
        <f t="shared" si="564"/>
        <v>0</v>
      </c>
      <c r="H931" s="285">
        <f t="shared" si="564"/>
        <v>0</v>
      </c>
      <c r="I931" s="676">
        <f t="shared" si="564"/>
        <v>850000</v>
      </c>
      <c r="J931" s="676">
        <f t="shared" si="564"/>
        <v>0</v>
      </c>
      <c r="K931" s="676">
        <f t="shared" si="564"/>
        <v>0</v>
      </c>
      <c r="L931" s="678">
        <f t="shared" si="564"/>
        <v>850000</v>
      </c>
      <c r="M931" s="488">
        <f t="shared" si="564"/>
        <v>1950000</v>
      </c>
      <c r="N931" s="55">
        <f t="shared" si="564"/>
        <v>630000</v>
      </c>
      <c r="O931" s="285">
        <f t="shared" si="564"/>
        <v>0</v>
      </c>
      <c r="P931" s="676">
        <f t="shared" si="564"/>
        <v>2580000</v>
      </c>
      <c r="Q931" s="676">
        <f t="shared" si="564"/>
        <v>0</v>
      </c>
      <c r="R931" s="676">
        <f t="shared" si="564"/>
        <v>0</v>
      </c>
      <c r="S931" s="678">
        <f t="shared" si="564"/>
        <v>2580000</v>
      </c>
      <c r="T931" s="488">
        <f t="shared" si="564"/>
        <v>1950000</v>
      </c>
      <c r="U931" s="55">
        <f t="shared" si="564"/>
        <v>630000</v>
      </c>
      <c r="V931" s="285">
        <f t="shared" si="564"/>
        <v>0</v>
      </c>
      <c r="W931" s="676">
        <f t="shared" si="564"/>
        <v>2580000</v>
      </c>
      <c r="X931" s="677">
        <f t="shared" si="564"/>
        <v>0</v>
      </c>
      <c r="Y931" s="675"/>
      <c r="Z931" s="676">
        <f t="shared" ref="Z931:AF931" si="565">SUBTOTAL(9,Z919:Z930)</f>
        <v>0</v>
      </c>
      <c r="AA931" s="675">
        <f t="shared" si="565"/>
        <v>2580000</v>
      </c>
      <c r="AB931" s="488">
        <f t="shared" si="565"/>
        <v>0</v>
      </c>
      <c r="AC931" s="55">
        <f t="shared" si="565"/>
        <v>0</v>
      </c>
      <c r="AD931" s="285">
        <f t="shared" si="565"/>
        <v>0</v>
      </c>
      <c r="AE931" s="676">
        <f t="shared" si="565"/>
        <v>0</v>
      </c>
      <c r="AF931" s="677">
        <f t="shared" si="565"/>
        <v>0</v>
      </c>
      <c r="AG931" s="678"/>
      <c r="AH931" s="676">
        <f>SUBTOTAL(9,AH919:AH930)</f>
        <v>0</v>
      </c>
      <c r="AI931" s="675">
        <f>SUBTOTAL(9,AI919:AI930)</f>
        <v>0</v>
      </c>
      <c r="AJ931" s="423">
        <f t="shared" si="563"/>
        <v>922</v>
      </c>
    </row>
    <row r="932" spans="1:36" ht="15.6" thickBot="1">
      <c r="A932" s="423">
        <f t="shared" si="562"/>
        <v>923</v>
      </c>
      <c r="B932" s="674"/>
      <c r="C932" s="674"/>
      <c r="D932" s="620" t="s">
        <v>208</v>
      </c>
      <c r="E932" s="623"/>
      <c r="F932" s="672">
        <f>SUBTOTAL(9,F917:F931,$E918:$E918)</f>
        <v>14931288</v>
      </c>
      <c r="G932" s="671"/>
      <c r="H932" s="668"/>
      <c r="I932" s="669">
        <f>SUBTOTAL(9,I917:I931)</f>
        <v>14931288</v>
      </c>
      <c r="J932" s="669">
        <f>SUBTOTAL(9,J917:J931)</f>
        <v>2219304</v>
      </c>
      <c r="K932" s="669">
        <f>SUBTOTAL(9,K917:K931)</f>
        <v>9190015</v>
      </c>
      <c r="L932" s="673">
        <f>SUBTOTAL(9,L917:L931)</f>
        <v>26340607</v>
      </c>
      <c r="M932" s="672">
        <f>SUBTOTAL(9,M917:M931,$E918:$E918)</f>
        <v>16031288</v>
      </c>
      <c r="N932" s="671"/>
      <c r="O932" s="668"/>
      <c r="P932" s="669">
        <f>SUBTOTAL(9,P917:P931)</f>
        <v>16661288</v>
      </c>
      <c r="Q932" s="669">
        <f>SUBTOTAL(9,Q917:Q931)</f>
        <v>2219304</v>
      </c>
      <c r="R932" s="669">
        <f>SUBTOTAL(9,R917:R931)</f>
        <v>9190015</v>
      </c>
      <c r="S932" s="673">
        <f>SUBTOTAL(9,S917:S931)</f>
        <v>28070607</v>
      </c>
      <c r="T932" s="672">
        <f>SUBTOTAL(9,T917:T931,$E918:$E918)</f>
        <v>16031288</v>
      </c>
      <c r="U932" s="671"/>
      <c r="V932" s="668"/>
      <c r="W932" s="669">
        <f>SUBTOTAL(9,W917:W931)</f>
        <v>16661288</v>
      </c>
      <c r="X932" s="670">
        <f>SUBTOTAL(9,X917:X931)</f>
        <v>2219304</v>
      </c>
      <c r="Y932" s="668"/>
      <c r="Z932" s="669">
        <f>SUBTOTAL(9,Z917:Z931)</f>
        <v>9190015</v>
      </c>
      <c r="AA932" s="668">
        <f>SUBTOTAL(9,AA917:AA931)</f>
        <v>28070607</v>
      </c>
      <c r="AB932" s="672">
        <f>SUBTOTAL(9,AB917:AB931,$E918:$E918)</f>
        <v>14081288</v>
      </c>
      <c r="AC932" s="671"/>
      <c r="AD932" s="668"/>
      <c r="AE932" s="669">
        <f>SUBTOTAL(9,AE917:AE931)</f>
        <v>14081288</v>
      </c>
      <c r="AF932" s="670">
        <f>SUBTOTAL(9,AF917:AF931)</f>
        <v>2219304</v>
      </c>
      <c r="AG932" s="800"/>
      <c r="AH932" s="669">
        <f>SUBTOTAL(9,AH917:AH931)</f>
        <v>9190015</v>
      </c>
      <c r="AI932" s="668">
        <f>SUBTOTAL(9,AI917:AI931)</f>
        <v>25490607</v>
      </c>
      <c r="AJ932" s="423">
        <f t="shared" si="563"/>
        <v>923</v>
      </c>
    </row>
    <row r="933" spans="1:36" ht="15.6" thickTop="1">
      <c r="A933" s="423">
        <f t="shared" si="562"/>
        <v>924</v>
      </c>
      <c r="B933" s="145"/>
      <c r="C933" s="145"/>
      <c r="D933" s="654"/>
      <c r="E933" s="655"/>
      <c r="F933" s="425"/>
      <c r="G933" s="26"/>
      <c r="H933" s="682"/>
      <c r="I933" s="627">
        <f t="shared" ref="I933:I947" si="566">SUM($E933,F933:H933)</f>
        <v>0</v>
      </c>
      <c r="J933" s="655"/>
      <c r="K933" s="655"/>
      <c r="L933" s="654">
        <f t="shared" ref="L933:L947" si="567">SUM(I933:K933)</f>
        <v>0</v>
      </c>
      <c r="M933" s="425"/>
      <c r="N933" s="26"/>
      <c r="O933" s="682"/>
      <c r="P933" s="627">
        <f t="shared" ref="P933:P947" si="568">SUM($E933,M933:O933)</f>
        <v>0</v>
      </c>
      <c r="Q933" s="655"/>
      <c r="R933" s="655"/>
      <c r="S933" s="654">
        <f t="shared" ref="S933:S947" si="569">SUM(P933:R933)</f>
        <v>0</v>
      </c>
      <c r="T933" s="425"/>
      <c r="U933" s="26"/>
      <c r="V933" s="682"/>
      <c r="W933" s="627">
        <f t="shared" ref="W933:W947" si="570">SUM($E933,T933:V933)</f>
        <v>0</v>
      </c>
      <c r="X933" s="683"/>
      <c r="Y933" s="682"/>
      <c r="Z933" s="655"/>
      <c r="AA933" s="682">
        <f t="shared" ref="AA933:AA947" si="571">SUM(W933:Z933)</f>
        <v>0</v>
      </c>
      <c r="AB933" s="425"/>
      <c r="AC933" s="26"/>
      <c r="AD933" s="682"/>
      <c r="AE933" s="627">
        <f t="shared" ref="AE933:AE947" si="572">SUM($E933,AB933:AD933)</f>
        <v>0</v>
      </c>
      <c r="AF933" s="683"/>
      <c r="AG933" s="862"/>
      <c r="AH933" s="655"/>
      <c r="AI933" s="682">
        <f t="shared" ref="AI933:AI947" si="573">SUM(AE933:AH933)</f>
        <v>0</v>
      </c>
      <c r="AJ933" s="423">
        <f t="shared" si="563"/>
        <v>924</v>
      </c>
    </row>
    <row r="934" spans="1:36">
      <c r="A934" s="423">
        <f t="shared" si="562"/>
        <v>925</v>
      </c>
      <c r="B934" s="145" t="s">
        <v>209</v>
      </c>
      <c r="C934" s="145">
        <v>45</v>
      </c>
      <c r="D934" s="237" t="s">
        <v>210</v>
      </c>
      <c r="E934" s="627">
        <v>46722293</v>
      </c>
      <c r="F934" s="133"/>
      <c r="G934" s="28"/>
      <c r="H934" s="626"/>
      <c r="I934" s="627">
        <f t="shared" si="566"/>
        <v>46722293</v>
      </c>
      <c r="J934" s="627">
        <v>17275000</v>
      </c>
      <c r="K934" s="627">
        <v>23395568</v>
      </c>
      <c r="L934" s="237">
        <f t="shared" si="567"/>
        <v>87392861</v>
      </c>
      <c r="M934" s="133"/>
      <c r="O934" s="626"/>
      <c r="P934" s="627">
        <f t="shared" si="568"/>
        <v>46722293</v>
      </c>
      <c r="Q934" s="627">
        <v>17275000</v>
      </c>
      <c r="R934" s="627">
        <v>23395568</v>
      </c>
      <c r="S934" s="237">
        <f t="shared" si="569"/>
        <v>87392861</v>
      </c>
      <c r="T934" s="133"/>
      <c r="V934" s="626"/>
      <c r="W934" s="627">
        <f t="shared" si="570"/>
        <v>46722293</v>
      </c>
      <c r="X934" s="636">
        <v>17275000</v>
      </c>
      <c r="Y934" s="626"/>
      <c r="Z934" s="627">
        <v>23395568</v>
      </c>
      <c r="AA934" s="626">
        <f t="shared" si="571"/>
        <v>87392861</v>
      </c>
      <c r="AB934" s="133"/>
      <c r="AD934" s="626"/>
      <c r="AE934" s="627">
        <f t="shared" si="572"/>
        <v>46722293</v>
      </c>
      <c r="AF934" s="636">
        <v>17275000</v>
      </c>
      <c r="AG934" s="857"/>
      <c r="AH934" s="627">
        <v>23395568</v>
      </c>
      <c r="AI934" s="626">
        <f t="shared" si="573"/>
        <v>87392861</v>
      </c>
      <c r="AJ934" s="423">
        <f t="shared" si="563"/>
        <v>925</v>
      </c>
    </row>
    <row r="935" spans="1:36">
      <c r="A935" s="423">
        <f t="shared" si="562"/>
        <v>926</v>
      </c>
      <c r="B935" s="145"/>
      <c r="C935" s="145"/>
      <c r="D935" s="240" t="s">
        <v>434</v>
      </c>
      <c r="E935" s="627"/>
      <c r="F935" s="133"/>
      <c r="G935" s="28"/>
      <c r="H935" s="626"/>
      <c r="I935" s="627">
        <f t="shared" si="566"/>
        <v>0</v>
      </c>
      <c r="J935" s="627"/>
      <c r="K935" s="627"/>
      <c r="L935" s="237">
        <f t="shared" si="567"/>
        <v>0</v>
      </c>
      <c r="M935" s="133"/>
      <c r="O935" s="626"/>
      <c r="P935" s="627">
        <f t="shared" si="568"/>
        <v>0</v>
      </c>
      <c r="Q935" s="627"/>
      <c r="R935" s="627"/>
      <c r="S935" s="237">
        <f t="shared" si="569"/>
        <v>0</v>
      </c>
      <c r="T935" s="133"/>
      <c r="V935" s="626"/>
      <c r="W935" s="627">
        <f t="shared" si="570"/>
        <v>0</v>
      </c>
      <c r="X935" s="636"/>
      <c r="Y935" s="626"/>
      <c r="Z935" s="627"/>
      <c r="AA935" s="626">
        <f t="shared" si="571"/>
        <v>0</v>
      </c>
      <c r="AB935" s="133"/>
      <c r="AD935" s="626"/>
      <c r="AE935" s="627">
        <f t="shared" si="572"/>
        <v>0</v>
      </c>
      <c r="AF935" s="636"/>
      <c r="AG935" s="857"/>
      <c r="AH935" s="627"/>
      <c r="AI935" s="626">
        <f t="shared" si="573"/>
        <v>0</v>
      </c>
      <c r="AJ935" s="423">
        <f t="shared" si="563"/>
        <v>926</v>
      </c>
    </row>
    <row r="936" spans="1:36">
      <c r="A936" s="423">
        <f t="shared" si="562"/>
        <v>927</v>
      </c>
      <c r="B936" s="145"/>
      <c r="C936" s="145"/>
      <c r="D936" s="637" t="s">
        <v>693</v>
      </c>
      <c r="E936" s="627"/>
      <c r="F936" s="132">
        <v>1127250</v>
      </c>
      <c r="G936" s="129"/>
      <c r="H936" s="626"/>
      <c r="I936" s="627">
        <f t="shared" si="566"/>
        <v>1127250</v>
      </c>
      <c r="J936" s="627"/>
      <c r="K936" s="627"/>
      <c r="L936" s="237">
        <f t="shared" si="567"/>
        <v>1127250</v>
      </c>
      <c r="M936" s="133">
        <v>1127250</v>
      </c>
      <c r="O936" s="626"/>
      <c r="P936" s="627">
        <f t="shared" si="568"/>
        <v>1127250</v>
      </c>
      <c r="Q936" s="627"/>
      <c r="R936" s="627"/>
      <c r="S936" s="237">
        <f t="shared" si="569"/>
        <v>1127250</v>
      </c>
      <c r="T936" s="133">
        <v>1127250</v>
      </c>
      <c r="V936" s="626"/>
      <c r="W936" s="627">
        <f t="shared" si="570"/>
        <v>1127250</v>
      </c>
      <c r="X936" s="636"/>
      <c r="Y936" s="626"/>
      <c r="Z936" s="627"/>
      <c r="AA936" s="626">
        <f t="shared" si="571"/>
        <v>1127250</v>
      </c>
      <c r="AB936" s="133"/>
      <c r="AD936" s="626"/>
      <c r="AE936" s="627">
        <f t="shared" si="572"/>
        <v>0</v>
      </c>
      <c r="AF936" s="636"/>
      <c r="AG936" s="857"/>
      <c r="AH936" s="627"/>
      <c r="AI936" s="626">
        <f t="shared" si="573"/>
        <v>0</v>
      </c>
      <c r="AJ936" s="423">
        <f t="shared" si="563"/>
        <v>927</v>
      </c>
    </row>
    <row r="937" spans="1:36">
      <c r="A937" s="423">
        <f t="shared" si="562"/>
        <v>928</v>
      </c>
      <c r="B937" s="145"/>
      <c r="C937" s="145"/>
      <c r="D937" s="637" t="s">
        <v>694</v>
      </c>
      <c r="E937" s="627"/>
      <c r="F937" s="132">
        <v>1448400</v>
      </c>
      <c r="G937" s="129"/>
      <c r="H937" s="626"/>
      <c r="I937" s="627">
        <f t="shared" si="566"/>
        <v>1448400</v>
      </c>
      <c r="J937" s="627"/>
      <c r="K937" s="627"/>
      <c r="L937" s="237">
        <f t="shared" si="567"/>
        <v>1448400</v>
      </c>
      <c r="M937" s="133">
        <v>843800</v>
      </c>
      <c r="O937" s="626"/>
      <c r="P937" s="627">
        <f t="shared" si="568"/>
        <v>843800</v>
      </c>
      <c r="Q937" s="627"/>
      <c r="R937" s="627"/>
      <c r="S937" s="237">
        <f t="shared" si="569"/>
        <v>843800</v>
      </c>
      <c r="T937" s="133">
        <v>843800</v>
      </c>
      <c r="V937" s="626"/>
      <c r="W937" s="627">
        <f t="shared" si="570"/>
        <v>843800</v>
      </c>
      <c r="X937" s="636"/>
      <c r="Y937" s="626"/>
      <c r="Z937" s="627"/>
      <c r="AA937" s="626">
        <f t="shared" si="571"/>
        <v>843800</v>
      </c>
      <c r="AB937" s="133"/>
      <c r="AD937" s="626"/>
      <c r="AE937" s="627">
        <f t="shared" si="572"/>
        <v>0</v>
      </c>
      <c r="AF937" s="636"/>
      <c r="AG937" s="857"/>
      <c r="AH937" s="627"/>
      <c r="AI937" s="626">
        <f t="shared" si="573"/>
        <v>0</v>
      </c>
      <c r="AJ937" s="423">
        <f t="shared" si="563"/>
        <v>928</v>
      </c>
    </row>
    <row r="938" spans="1:36">
      <c r="A938" s="423">
        <f t="shared" si="562"/>
        <v>929</v>
      </c>
      <c r="B938" s="145"/>
      <c r="C938" s="145"/>
      <c r="D938" s="637" t="s">
        <v>695</v>
      </c>
      <c r="E938" s="627"/>
      <c r="F938" s="132"/>
      <c r="G938" s="129">
        <v>4000000</v>
      </c>
      <c r="H938" s="626"/>
      <c r="I938" s="627">
        <f t="shared" si="566"/>
        <v>4000000</v>
      </c>
      <c r="J938" s="627"/>
      <c r="K938" s="627"/>
      <c r="L938" s="237">
        <f t="shared" si="567"/>
        <v>4000000</v>
      </c>
      <c r="M938" s="133"/>
      <c r="N938" s="6">
        <v>2000000</v>
      </c>
      <c r="O938" s="626"/>
      <c r="P938" s="627">
        <f t="shared" si="568"/>
        <v>2000000</v>
      </c>
      <c r="Q938" s="627"/>
      <c r="R938" s="627"/>
      <c r="S938" s="237">
        <f t="shared" si="569"/>
        <v>2000000</v>
      </c>
      <c r="T938" s="133"/>
      <c r="U938" s="6">
        <v>2000000</v>
      </c>
      <c r="V938" s="626"/>
      <c r="W938" s="627">
        <f t="shared" si="570"/>
        <v>2000000</v>
      </c>
      <c r="X938" s="636"/>
      <c r="Y938" s="626"/>
      <c r="Z938" s="627"/>
      <c r="AA938" s="626">
        <f t="shared" si="571"/>
        <v>2000000</v>
      </c>
      <c r="AB938" s="133"/>
      <c r="AD938" s="626"/>
      <c r="AE938" s="627">
        <f t="shared" si="572"/>
        <v>0</v>
      </c>
      <c r="AF938" s="636"/>
      <c r="AG938" s="857"/>
      <c r="AH938" s="627"/>
      <c r="AI938" s="626">
        <f t="shared" si="573"/>
        <v>0</v>
      </c>
      <c r="AJ938" s="423">
        <f t="shared" si="563"/>
        <v>929</v>
      </c>
    </row>
    <row r="939" spans="1:36">
      <c r="A939" s="423">
        <f t="shared" si="562"/>
        <v>930</v>
      </c>
      <c r="B939" s="145"/>
      <c r="C939" s="145"/>
      <c r="D939" s="637" t="s">
        <v>696</v>
      </c>
      <c r="E939" s="627"/>
      <c r="F939" s="132"/>
      <c r="G939" s="129">
        <v>2000000</v>
      </c>
      <c r="H939" s="626"/>
      <c r="I939" s="627">
        <f t="shared" si="566"/>
        <v>2000000</v>
      </c>
      <c r="J939" s="627"/>
      <c r="K939" s="627"/>
      <c r="L939" s="237">
        <f t="shared" si="567"/>
        <v>2000000</v>
      </c>
      <c r="M939" s="133"/>
      <c r="N939" s="28">
        <v>2000000</v>
      </c>
      <c r="O939" s="626"/>
      <c r="P939" s="627">
        <f t="shared" si="568"/>
        <v>2000000</v>
      </c>
      <c r="Q939" s="627"/>
      <c r="R939" s="627"/>
      <c r="S939" s="237">
        <f t="shared" si="569"/>
        <v>2000000</v>
      </c>
      <c r="T939" s="133"/>
      <c r="U939" s="28">
        <v>2000000</v>
      </c>
      <c r="V939" s="626"/>
      <c r="W939" s="627">
        <f t="shared" si="570"/>
        <v>2000000</v>
      </c>
      <c r="X939" s="636"/>
      <c r="Y939" s="626"/>
      <c r="Z939" s="627"/>
      <c r="AA939" s="626">
        <f t="shared" si="571"/>
        <v>2000000</v>
      </c>
      <c r="AB939" s="133"/>
      <c r="AC939" s="28"/>
      <c r="AD939" s="626"/>
      <c r="AE939" s="627">
        <f t="shared" si="572"/>
        <v>0</v>
      </c>
      <c r="AF939" s="636"/>
      <c r="AG939" s="857"/>
      <c r="AH939" s="627"/>
      <c r="AI939" s="626">
        <f t="shared" si="573"/>
        <v>0</v>
      </c>
      <c r="AJ939" s="423">
        <f t="shared" si="563"/>
        <v>930</v>
      </c>
    </row>
    <row r="940" spans="1:36">
      <c r="A940" s="423">
        <f t="shared" si="562"/>
        <v>931</v>
      </c>
      <c r="B940" s="145"/>
      <c r="C940" s="145"/>
      <c r="D940" s="637" t="s">
        <v>697</v>
      </c>
      <c r="E940" s="627"/>
      <c r="F940" s="132"/>
      <c r="G940" s="129">
        <v>990000</v>
      </c>
      <c r="H940" s="626"/>
      <c r="I940" s="627">
        <f t="shared" si="566"/>
        <v>990000</v>
      </c>
      <c r="J940" s="627"/>
      <c r="K940" s="627"/>
      <c r="L940" s="237">
        <f t="shared" si="567"/>
        <v>990000</v>
      </c>
      <c r="M940" s="133"/>
      <c r="N940" s="28">
        <v>990000</v>
      </c>
      <c r="O940" s="626"/>
      <c r="P940" s="627">
        <f t="shared" si="568"/>
        <v>990000</v>
      </c>
      <c r="Q940" s="627"/>
      <c r="R940" s="627"/>
      <c r="S940" s="237">
        <f t="shared" si="569"/>
        <v>990000</v>
      </c>
      <c r="T940" s="133"/>
      <c r="U940" s="28">
        <v>990000</v>
      </c>
      <c r="V940" s="626"/>
      <c r="W940" s="627">
        <f t="shared" si="570"/>
        <v>990000</v>
      </c>
      <c r="X940" s="636"/>
      <c r="Y940" s="626"/>
      <c r="Z940" s="627"/>
      <c r="AA940" s="626">
        <f t="shared" si="571"/>
        <v>990000</v>
      </c>
      <c r="AB940" s="133"/>
      <c r="AC940" s="28"/>
      <c r="AD940" s="626"/>
      <c r="AE940" s="627">
        <f t="shared" si="572"/>
        <v>0</v>
      </c>
      <c r="AF940" s="636"/>
      <c r="AG940" s="857"/>
      <c r="AH940" s="627"/>
      <c r="AI940" s="626">
        <f t="shared" si="573"/>
        <v>0</v>
      </c>
      <c r="AJ940" s="423">
        <f t="shared" si="563"/>
        <v>931</v>
      </c>
    </row>
    <row r="941" spans="1:36">
      <c r="A941" s="423">
        <f t="shared" si="562"/>
        <v>932</v>
      </c>
      <c r="B941" s="145"/>
      <c r="C941" s="145"/>
      <c r="D941" s="685"/>
      <c r="E941" s="627"/>
      <c r="F941" s="133"/>
      <c r="G941" s="28"/>
      <c r="H941" s="626"/>
      <c r="I941" s="627">
        <f t="shared" si="566"/>
        <v>0</v>
      </c>
      <c r="J941" s="627"/>
      <c r="K941" s="627"/>
      <c r="L941" s="237">
        <f t="shared" si="567"/>
        <v>0</v>
      </c>
      <c r="M941" s="133"/>
      <c r="O941" s="626"/>
      <c r="P941" s="627">
        <f t="shared" si="568"/>
        <v>0</v>
      </c>
      <c r="Q941" s="627"/>
      <c r="R941" s="627"/>
      <c r="S941" s="237">
        <f t="shared" si="569"/>
        <v>0</v>
      </c>
      <c r="T941" s="133"/>
      <c r="V941" s="626"/>
      <c r="W941" s="627">
        <f t="shared" si="570"/>
        <v>0</v>
      </c>
      <c r="X941" s="636"/>
      <c r="Y941" s="626"/>
      <c r="Z941" s="627"/>
      <c r="AA941" s="626">
        <f t="shared" si="571"/>
        <v>0</v>
      </c>
      <c r="AB941" s="133"/>
      <c r="AD941" s="626"/>
      <c r="AE941" s="627">
        <f t="shared" si="572"/>
        <v>0</v>
      </c>
      <c r="AF941" s="636"/>
      <c r="AG941" s="857"/>
      <c r="AH941" s="627"/>
      <c r="AI941" s="626">
        <f t="shared" si="573"/>
        <v>0</v>
      </c>
      <c r="AJ941" s="423">
        <f t="shared" si="563"/>
        <v>932</v>
      </c>
    </row>
    <row r="942" spans="1:36">
      <c r="A942" s="423">
        <f t="shared" si="562"/>
        <v>933</v>
      </c>
      <c r="B942" s="145"/>
      <c r="C942" s="145"/>
      <c r="D942" s="684" t="s">
        <v>75</v>
      </c>
      <c r="E942" s="627"/>
      <c r="F942" s="112"/>
      <c r="G942" s="39"/>
      <c r="H942" s="626"/>
      <c r="I942" s="627">
        <f t="shared" si="566"/>
        <v>0</v>
      </c>
      <c r="J942" s="627"/>
      <c r="K942" s="627"/>
      <c r="L942" s="237">
        <f t="shared" si="567"/>
        <v>0</v>
      </c>
      <c r="M942" s="112"/>
      <c r="N942" s="39"/>
      <c r="O942" s="626"/>
      <c r="P942" s="627">
        <f t="shared" si="568"/>
        <v>0</v>
      </c>
      <c r="Q942" s="627"/>
      <c r="R942" s="627"/>
      <c r="S942" s="237">
        <f t="shared" si="569"/>
        <v>0</v>
      </c>
      <c r="T942" s="112"/>
      <c r="U942" s="39"/>
      <c r="V942" s="626"/>
      <c r="W942" s="627">
        <f t="shared" si="570"/>
        <v>0</v>
      </c>
      <c r="X942" s="636"/>
      <c r="Y942" s="626"/>
      <c r="Z942" s="627"/>
      <c r="AA942" s="626">
        <f t="shared" si="571"/>
        <v>0</v>
      </c>
      <c r="AB942" s="112"/>
      <c r="AC942" s="39"/>
      <c r="AD942" s="626"/>
      <c r="AE942" s="627">
        <f t="shared" si="572"/>
        <v>0</v>
      </c>
      <c r="AF942" s="636"/>
      <c r="AG942" s="857"/>
      <c r="AH942" s="627"/>
      <c r="AI942" s="626">
        <f t="shared" si="573"/>
        <v>0</v>
      </c>
      <c r="AJ942" s="423">
        <f t="shared" si="563"/>
        <v>933</v>
      </c>
    </row>
    <row r="943" spans="1:36">
      <c r="A943" s="423">
        <f t="shared" si="562"/>
        <v>934</v>
      </c>
      <c r="B943" s="145"/>
      <c r="C943" s="145"/>
      <c r="D943" s="637" t="s">
        <v>642</v>
      </c>
      <c r="E943" s="627"/>
      <c r="F943" s="112"/>
      <c r="G943" s="39"/>
      <c r="H943" s="626"/>
      <c r="I943" s="627">
        <f t="shared" si="566"/>
        <v>0</v>
      </c>
      <c r="J943" s="627">
        <v>2750000</v>
      </c>
      <c r="K943" s="627"/>
      <c r="L943" s="237">
        <f t="shared" si="567"/>
        <v>2750000</v>
      </c>
      <c r="M943" s="112"/>
      <c r="N943" s="39"/>
      <c r="O943" s="626"/>
      <c r="P943" s="627">
        <f t="shared" si="568"/>
        <v>0</v>
      </c>
      <c r="Q943" s="627">
        <v>2750000</v>
      </c>
      <c r="R943" s="627"/>
      <c r="S943" s="237">
        <f t="shared" si="569"/>
        <v>2750000</v>
      </c>
      <c r="T943" s="112"/>
      <c r="U943" s="39"/>
      <c r="V943" s="626"/>
      <c r="W943" s="627">
        <f t="shared" si="570"/>
        <v>0</v>
      </c>
      <c r="X943" s="636">
        <v>2750000</v>
      </c>
      <c r="Y943" s="626"/>
      <c r="Z943" s="627"/>
      <c r="AA943" s="626">
        <f t="shared" si="571"/>
        <v>2750000</v>
      </c>
      <c r="AB943" s="112"/>
      <c r="AC943" s="39"/>
      <c r="AD943" s="626"/>
      <c r="AE943" s="627">
        <f t="shared" si="572"/>
        <v>0</v>
      </c>
      <c r="AF943" s="636"/>
      <c r="AG943" s="857"/>
      <c r="AH943" s="627"/>
      <c r="AI943" s="626">
        <f t="shared" si="573"/>
        <v>0</v>
      </c>
      <c r="AJ943" s="423">
        <f t="shared" si="563"/>
        <v>934</v>
      </c>
    </row>
    <row r="944" spans="1:36">
      <c r="A944" s="423">
        <f t="shared" si="562"/>
        <v>935</v>
      </c>
      <c r="B944" s="145"/>
      <c r="C944" s="145"/>
      <c r="D944" s="685"/>
      <c r="E944" s="627"/>
      <c r="F944" s="112"/>
      <c r="G944" s="39"/>
      <c r="H944" s="626"/>
      <c r="I944" s="627">
        <f t="shared" si="566"/>
        <v>0</v>
      </c>
      <c r="J944" s="627"/>
      <c r="K944" s="627"/>
      <c r="L944" s="237">
        <f t="shared" si="567"/>
        <v>0</v>
      </c>
      <c r="M944" s="112"/>
      <c r="N944" s="39"/>
      <c r="O944" s="626"/>
      <c r="P944" s="627">
        <f t="shared" si="568"/>
        <v>0</v>
      </c>
      <c r="Q944" s="627"/>
      <c r="R944" s="627"/>
      <c r="S944" s="237">
        <f t="shared" si="569"/>
        <v>0</v>
      </c>
      <c r="T944" s="112"/>
      <c r="U944" s="39"/>
      <c r="V944" s="626"/>
      <c r="W944" s="627">
        <f t="shared" si="570"/>
        <v>0</v>
      </c>
      <c r="X944" s="636"/>
      <c r="Y944" s="626"/>
      <c r="Z944" s="627"/>
      <c r="AA944" s="626">
        <f t="shared" si="571"/>
        <v>0</v>
      </c>
      <c r="AB944" s="112"/>
      <c r="AC944" s="39"/>
      <c r="AD944" s="626"/>
      <c r="AE944" s="627">
        <f t="shared" si="572"/>
        <v>0</v>
      </c>
      <c r="AF944" s="636"/>
      <c r="AG944" s="857"/>
      <c r="AH944" s="627"/>
      <c r="AI944" s="626">
        <f t="shared" si="573"/>
        <v>0</v>
      </c>
      <c r="AJ944" s="423">
        <f t="shared" si="563"/>
        <v>935</v>
      </c>
    </row>
    <row r="945" spans="1:36">
      <c r="A945" s="423">
        <f t="shared" si="562"/>
        <v>936</v>
      </c>
      <c r="B945" s="145"/>
      <c r="C945" s="145"/>
      <c r="D945" s="684" t="s">
        <v>63</v>
      </c>
      <c r="E945" s="627"/>
      <c r="F945" s="112"/>
      <c r="G945" s="39"/>
      <c r="H945" s="626"/>
      <c r="I945" s="627">
        <f t="shared" si="566"/>
        <v>0</v>
      </c>
      <c r="J945" s="627"/>
      <c r="K945" s="627"/>
      <c r="L945" s="237">
        <f t="shared" si="567"/>
        <v>0</v>
      </c>
      <c r="M945" s="112"/>
      <c r="N945" s="39"/>
      <c r="O945" s="626"/>
      <c r="P945" s="627">
        <f t="shared" si="568"/>
        <v>0</v>
      </c>
      <c r="Q945" s="627"/>
      <c r="R945" s="627"/>
      <c r="S945" s="237">
        <f t="shared" si="569"/>
        <v>0</v>
      </c>
      <c r="T945" s="112"/>
      <c r="U945" s="39"/>
      <c r="V945" s="626"/>
      <c r="W945" s="627">
        <f t="shared" si="570"/>
        <v>0</v>
      </c>
      <c r="X945" s="636"/>
      <c r="Y945" s="626"/>
      <c r="Z945" s="627"/>
      <c r="AA945" s="626">
        <f t="shared" si="571"/>
        <v>0</v>
      </c>
      <c r="AB945" s="112"/>
      <c r="AC945" s="39"/>
      <c r="AD945" s="626"/>
      <c r="AE945" s="627">
        <f t="shared" si="572"/>
        <v>0</v>
      </c>
      <c r="AF945" s="636"/>
      <c r="AG945" s="857"/>
      <c r="AH945" s="627"/>
      <c r="AI945" s="626">
        <f t="shared" si="573"/>
        <v>0</v>
      </c>
      <c r="AJ945" s="423">
        <f t="shared" si="563"/>
        <v>936</v>
      </c>
    </row>
    <row r="946" spans="1:36">
      <c r="A946" s="423">
        <f t="shared" si="562"/>
        <v>937</v>
      </c>
      <c r="B946" s="145"/>
      <c r="C946" s="145"/>
      <c r="D946" s="629"/>
      <c r="E946" s="627"/>
      <c r="F946" s="112"/>
      <c r="G946" s="39"/>
      <c r="H946" s="626"/>
      <c r="I946" s="627">
        <f t="shared" si="566"/>
        <v>0</v>
      </c>
      <c r="J946" s="627"/>
      <c r="K946" s="627"/>
      <c r="L946" s="237">
        <f t="shared" si="567"/>
        <v>0</v>
      </c>
      <c r="M946" s="112"/>
      <c r="N946" s="39"/>
      <c r="O946" s="626"/>
      <c r="P946" s="627">
        <f t="shared" si="568"/>
        <v>0</v>
      </c>
      <c r="Q946" s="627"/>
      <c r="R946" s="627"/>
      <c r="S946" s="237">
        <f t="shared" si="569"/>
        <v>0</v>
      </c>
      <c r="T946" s="112"/>
      <c r="U946" s="39"/>
      <c r="V946" s="626"/>
      <c r="W946" s="627">
        <f t="shared" si="570"/>
        <v>0</v>
      </c>
      <c r="X946" s="636"/>
      <c r="Y946" s="626"/>
      <c r="Z946" s="627"/>
      <c r="AA946" s="626">
        <f t="shared" si="571"/>
        <v>0</v>
      </c>
      <c r="AB946" s="112"/>
      <c r="AC946" s="39"/>
      <c r="AD946" s="626"/>
      <c r="AE946" s="627">
        <f t="shared" si="572"/>
        <v>0</v>
      </c>
      <c r="AF946" s="636"/>
      <c r="AG946" s="857"/>
      <c r="AH946" s="627"/>
      <c r="AI946" s="626">
        <f t="shared" si="573"/>
        <v>0</v>
      </c>
      <c r="AJ946" s="423">
        <f t="shared" si="563"/>
        <v>937</v>
      </c>
    </row>
    <row r="947" spans="1:36">
      <c r="A947" s="423">
        <f t="shared" si="562"/>
        <v>938</v>
      </c>
      <c r="B947" s="145"/>
      <c r="C947" s="145"/>
      <c r="D947" s="685"/>
      <c r="E947" s="627"/>
      <c r="F947" s="112"/>
      <c r="G947" s="39"/>
      <c r="H947" s="626"/>
      <c r="I947" s="627">
        <f t="shared" si="566"/>
        <v>0</v>
      </c>
      <c r="J947" s="627"/>
      <c r="K947" s="627"/>
      <c r="L947" s="237">
        <f t="shared" si="567"/>
        <v>0</v>
      </c>
      <c r="M947" s="112"/>
      <c r="N947" s="39"/>
      <c r="O947" s="626"/>
      <c r="P947" s="627">
        <f t="shared" si="568"/>
        <v>0</v>
      </c>
      <c r="Q947" s="627"/>
      <c r="R947" s="627"/>
      <c r="S947" s="237">
        <f t="shared" si="569"/>
        <v>0</v>
      </c>
      <c r="T947" s="112"/>
      <c r="U947" s="39"/>
      <c r="V947" s="626"/>
      <c r="W947" s="627">
        <f t="shared" si="570"/>
        <v>0</v>
      </c>
      <c r="X947" s="636"/>
      <c r="Y947" s="626"/>
      <c r="Z947" s="627"/>
      <c r="AA947" s="626">
        <f t="shared" si="571"/>
        <v>0</v>
      </c>
      <c r="AB947" s="112"/>
      <c r="AC947" s="39"/>
      <c r="AD947" s="626"/>
      <c r="AE947" s="627">
        <f t="shared" si="572"/>
        <v>0</v>
      </c>
      <c r="AF947" s="636"/>
      <c r="AG947" s="857"/>
      <c r="AH947" s="627"/>
      <c r="AI947" s="626">
        <f t="shared" si="573"/>
        <v>0</v>
      </c>
      <c r="AJ947" s="423">
        <f t="shared" si="563"/>
        <v>938</v>
      </c>
    </row>
    <row r="948" spans="1:36">
      <c r="A948" s="423">
        <f t="shared" si="562"/>
        <v>939</v>
      </c>
      <c r="B948" s="145"/>
      <c r="C948" s="145"/>
      <c r="D948" s="141" t="s">
        <v>40</v>
      </c>
      <c r="E948" s="679"/>
      <c r="F948" s="488">
        <f t="shared" ref="F948:X948" si="574">SUBTOTAL(9,F935:F947)</f>
        <v>2575650</v>
      </c>
      <c r="G948" s="55">
        <f t="shared" si="574"/>
        <v>6990000</v>
      </c>
      <c r="H948" s="285">
        <f t="shared" si="574"/>
        <v>0</v>
      </c>
      <c r="I948" s="676">
        <f t="shared" si="574"/>
        <v>9565650</v>
      </c>
      <c r="J948" s="676">
        <f t="shared" si="574"/>
        <v>2750000</v>
      </c>
      <c r="K948" s="676">
        <f t="shared" si="574"/>
        <v>0</v>
      </c>
      <c r="L948" s="678">
        <f t="shared" si="574"/>
        <v>12315650</v>
      </c>
      <c r="M948" s="488">
        <f t="shared" si="574"/>
        <v>1971050</v>
      </c>
      <c r="N948" s="55">
        <f t="shared" si="574"/>
        <v>4990000</v>
      </c>
      <c r="O948" s="285">
        <f t="shared" si="574"/>
        <v>0</v>
      </c>
      <c r="P948" s="676">
        <f t="shared" si="574"/>
        <v>6961050</v>
      </c>
      <c r="Q948" s="676">
        <f t="shared" si="574"/>
        <v>2750000</v>
      </c>
      <c r="R948" s="676">
        <f t="shared" si="574"/>
        <v>0</v>
      </c>
      <c r="S948" s="678">
        <f t="shared" si="574"/>
        <v>9711050</v>
      </c>
      <c r="T948" s="488">
        <f t="shared" si="574"/>
        <v>1971050</v>
      </c>
      <c r="U948" s="55">
        <f t="shared" si="574"/>
        <v>4990000</v>
      </c>
      <c r="V948" s="285">
        <f t="shared" si="574"/>
        <v>0</v>
      </c>
      <c r="W948" s="676">
        <f t="shared" si="574"/>
        <v>6961050</v>
      </c>
      <c r="X948" s="677">
        <f t="shared" si="574"/>
        <v>2750000</v>
      </c>
      <c r="Y948" s="675"/>
      <c r="Z948" s="676">
        <f t="shared" ref="Z948:AF948" si="575">SUBTOTAL(9,Z935:Z947)</f>
        <v>0</v>
      </c>
      <c r="AA948" s="675">
        <f t="shared" si="575"/>
        <v>9711050</v>
      </c>
      <c r="AB948" s="488">
        <f t="shared" si="575"/>
        <v>0</v>
      </c>
      <c r="AC948" s="55">
        <f t="shared" si="575"/>
        <v>0</v>
      </c>
      <c r="AD948" s="285">
        <f t="shared" si="575"/>
        <v>0</v>
      </c>
      <c r="AE948" s="676">
        <f t="shared" si="575"/>
        <v>0</v>
      </c>
      <c r="AF948" s="677">
        <f t="shared" si="575"/>
        <v>0</v>
      </c>
      <c r="AG948" s="678"/>
      <c r="AH948" s="676">
        <f>SUBTOTAL(9,AH935:AH947)</f>
        <v>0</v>
      </c>
      <c r="AI948" s="675">
        <f>SUBTOTAL(9,AI935:AI947)</f>
        <v>0</v>
      </c>
      <c r="AJ948" s="423">
        <f t="shared" si="563"/>
        <v>939</v>
      </c>
    </row>
    <row r="949" spans="1:36" ht="15.6" thickBot="1">
      <c r="A949" s="423">
        <f t="shared" si="562"/>
        <v>940</v>
      </c>
      <c r="B949" s="674"/>
      <c r="C949" s="674"/>
      <c r="D949" s="620" t="s">
        <v>211</v>
      </c>
      <c r="E949" s="623"/>
      <c r="F949" s="672">
        <f>SUBTOTAL(9,F933:F948,$E934:$E934)</f>
        <v>49297943</v>
      </c>
      <c r="G949" s="671"/>
      <c r="H949" s="668"/>
      <c r="I949" s="669">
        <f>SUBTOTAL(9,I933:I948)</f>
        <v>56287943</v>
      </c>
      <c r="J949" s="669">
        <f>SUBTOTAL(9,J933:J948)</f>
        <v>20025000</v>
      </c>
      <c r="K949" s="669">
        <f>SUBTOTAL(9,K933:K948)</f>
        <v>23395568</v>
      </c>
      <c r="L949" s="673">
        <f>SUBTOTAL(9,L933:L948)</f>
        <v>99708511</v>
      </c>
      <c r="M949" s="672">
        <f>SUBTOTAL(9,M933:M948,$E934:$E934)</f>
        <v>48693343</v>
      </c>
      <c r="N949" s="671"/>
      <c r="O949" s="668"/>
      <c r="P949" s="669">
        <f>SUBTOTAL(9,P933:P948)</f>
        <v>53683343</v>
      </c>
      <c r="Q949" s="669">
        <f>SUBTOTAL(9,Q933:Q948)</f>
        <v>20025000</v>
      </c>
      <c r="R949" s="669">
        <f>SUBTOTAL(9,R933:R948)</f>
        <v>23395568</v>
      </c>
      <c r="S949" s="673">
        <f>SUBTOTAL(9,S933:S948)</f>
        <v>97103911</v>
      </c>
      <c r="T949" s="672">
        <f>SUBTOTAL(9,T933:T948,$E934:$E934)</f>
        <v>48693343</v>
      </c>
      <c r="U949" s="671"/>
      <c r="V949" s="668"/>
      <c r="W949" s="669">
        <f>SUBTOTAL(9,W933:W948)</f>
        <v>53683343</v>
      </c>
      <c r="X949" s="670">
        <f>SUBTOTAL(9,X933:X948)</f>
        <v>20025000</v>
      </c>
      <c r="Y949" s="668"/>
      <c r="Z949" s="669">
        <f>SUBTOTAL(9,Z933:Z948)</f>
        <v>23395568</v>
      </c>
      <c r="AA949" s="668">
        <f>SUBTOTAL(9,AA933:AA948)</f>
        <v>97103911</v>
      </c>
      <c r="AB949" s="672">
        <f>SUBTOTAL(9,AB933:AB948,$E934:$E934)</f>
        <v>46722293</v>
      </c>
      <c r="AC949" s="671"/>
      <c r="AD949" s="668"/>
      <c r="AE949" s="669">
        <f>SUBTOTAL(9,AE933:AE948)</f>
        <v>46722293</v>
      </c>
      <c r="AF949" s="670">
        <f>SUBTOTAL(9,AF933:AF948)</f>
        <v>17275000</v>
      </c>
      <c r="AG949" s="800"/>
      <c r="AH949" s="669">
        <f>SUBTOTAL(9,AH933:AH948)</f>
        <v>23395568</v>
      </c>
      <c r="AI949" s="668">
        <f>SUBTOTAL(9,AI933:AI948)</f>
        <v>87392861</v>
      </c>
      <c r="AJ949" s="423">
        <f t="shared" si="563"/>
        <v>940</v>
      </c>
    </row>
    <row r="950" spans="1:36" ht="15.6" thickTop="1">
      <c r="A950" s="423">
        <f t="shared" si="562"/>
        <v>941</v>
      </c>
      <c r="B950" s="145"/>
      <c r="C950" s="145"/>
      <c r="D950" s="654"/>
      <c r="E950" s="655"/>
      <c r="F950" s="425"/>
      <c r="G950" s="26"/>
      <c r="H950" s="682"/>
      <c r="I950" s="627">
        <f>SUM($E950,F950:H950)</f>
        <v>0</v>
      </c>
      <c r="J950" s="655"/>
      <c r="K950" s="655"/>
      <c r="L950" s="654">
        <f>SUM(I950:K950)</f>
        <v>0</v>
      </c>
      <c r="M950" s="425"/>
      <c r="N950" s="26"/>
      <c r="O950" s="682"/>
      <c r="P950" s="627">
        <f t="shared" ref="P950:P957" si="576">SUM($E950,M950:O950)</f>
        <v>0</v>
      </c>
      <c r="Q950" s="655"/>
      <c r="R950" s="655"/>
      <c r="S950" s="654">
        <f t="shared" ref="S950:S957" si="577">SUM(P950:R950)</f>
        <v>0</v>
      </c>
      <c r="T950" s="425"/>
      <c r="U950" s="26"/>
      <c r="V950" s="682"/>
      <c r="W950" s="627">
        <f t="shared" ref="W950:W957" si="578">SUM($E950,T950:V950)</f>
        <v>0</v>
      </c>
      <c r="X950" s="683"/>
      <c r="Y950" s="682"/>
      <c r="Z950" s="655"/>
      <c r="AA950" s="682">
        <f t="shared" ref="AA950:AA957" si="579">SUM(W950:Z950)</f>
        <v>0</v>
      </c>
      <c r="AB950" s="425"/>
      <c r="AC950" s="26"/>
      <c r="AD950" s="682"/>
      <c r="AE950" s="627">
        <f t="shared" ref="AE950:AE957" si="580">SUM($E950,AB950:AD950)</f>
        <v>0</v>
      </c>
      <c r="AF950" s="683"/>
      <c r="AG950" s="862"/>
      <c r="AH950" s="655"/>
      <c r="AI950" s="682">
        <f t="shared" ref="AI950:AI957" si="581">SUM(AE950:AH950)</f>
        <v>0</v>
      </c>
      <c r="AJ950" s="423">
        <f t="shared" si="563"/>
        <v>941</v>
      </c>
    </row>
    <row r="951" spans="1:36">
      <c r="A951" s="423">
        <f t="shared" si="562"/>
        <v>942</v>
      </c>
      <c r="B951" s="145" t="s">
        <v>212</v>
      </c>
      <c r="C951" s="145">
        <v>46</v>
      </c>
      <c r="D951" s="237" t="s">
        <v>213</v>
      </c>
      <c r="E951" s="627">
        <v>4883183</v>
      </c>
      <c r="F951" s="205"/>
      <c r="G951" s="206"/>
      <c r="H951" s="682"/>
      <c r="I951" s="627">
        <f>SUM($E951,F951:H951)</f>
        <v>4883183</v>
      </c>
      <c r="J951" s="627">
        <v>4173741</v>
      </c>
      <c r="K951" s="627"/>
      <c r="L951" s="237">
        <f>SUM(I951:K951)</f>
        <v>9056924</v>
      </c>
      <c r="M951" s="205"/>
      <c r="N951" s="26"/>
      <c r="O951" s="682"/>
      <c r="P951" s="627">
        <f t="shared" si="576"/>
        <v>4883183</v>
      </c>
      <c r="Q951" s="627">
        <v>4173741</v>
      </c>
      <c r="R951" s="627"/>
      <c r="S951" s="237">
        <f t="shared" si="577"/>
        <v>9056924</v>
      </c>
      <c r="T951" s="205"/>
      <c r="U951" s="26"/>
      <c r="V951" s="682"/>
      <c r="W951" s="627">
        <f t="shared" si="578"/>
        <v>4883183</v>
      </c>
      <c r="X951" s="636">
        <v>4173741</v>
      </c>
      <c r="Y951" s="626"/>
      <c r="Z951" s="627"/>
      <c r="AA951" s="626">
        <f t="shared" si="579"/>
        <v>9056924</v>
      </c>
      <c r="AB951" s="205"/>
      <c r="AC951" s="26"/>
      <c r="AD951" s="682"/>
      <c r="AE951" s="627">
        <f t="shared" si="580"/>
        <v>4883183</v>
      </c>
      <c r="AF951" s="636">
        <v>4173741</v>
      </c>
      <c r="AG951" s="857"/>
      <c r="AH951" s="627"/>
      <c r="AI951" s="626">
        <f t="shared" si="581"/>
        <v>9056924</v>
      </c>
      <c r="AJ951" s="423">
        <f t="shared" si="563"/>
        <v>942</v>
      </c>
    </row>
    <row r="952" spans="1:36">
      <c r="A952" s="423">
        <f t="shared" si="562"/>
        <v>943</v>
      </c>
      <c r="B952" s="145"/>
      <c r="C952" s="145"/>
      <c r="D952" s="240" t="s">
        <v>434</v>
      </c>
      <c r="E952" s="655"/>
      <c r="F952" s="133"/>
      <c r="G952" s="28"/>
      <c r="H952" s="682"/>
      <c r="I952" s="627">
        <f>SUM($E952,F952:H952)</f>
        <v>0</v>
      </c>
      <c r="J952" s="655"/>
      <c r="K952" s="655"/>
      <c r="L952" s="237">
        <f>SUM(I952:K952)</f>
        <v>0</v>
      </c>
      <c r="M952" s="133"/>
      <c r="O952" s="682"/>
      <c r="P952" s="627">
        <f t="shared" si="576"/>
        <v>0</v>
      </c>
      <c r="Q952" s="655"/>
      <c r="R952" s="655"/>
      <c r="S952" s="237">
        <f t="shared" si="577"/>
        <v>0</v>
      </c>
      <c r="T952" s="133"/>
      <c r="V952" s="682"/>
      <c r="W952" s="627">
        <f t="shared" si="578"/>
        <v>0</v>
      </c>
      <c r="X952" s="683"/>
      <c r="Y952" s="682"/>
      <c r="Z952" s="655"/>
      <c r="AA952" s="626">
        <f t="shared" si="579"/>
        <v>0</v>
      </c>
      <c r="AB952" s="133"/>
      <c r="AD952" s="682"/>
      <c r="AE952" s="627">
        <f t="shared" si="580"/>
        <v>0</v>
      </c>
      <c r="AF952" s="683"/>
      <c r="AG952" s="862"/>
      <c r="AH952" s="655"/>
      <c r="AI952" s="626">
        <f t="shared" si="581"/>
        <v>0</v>
      </c>
      <c r="AJ952" s="423">
        <f t="shared" si="563"/>
        <v>943</v>
      </c>
    </row>
    <row r="953" spans="1:36">
      <c r="A953" s="423">
        <f t="shared" si="562"/>
        <v>944</v>
      </c>
      <c r="B953" s="145"/>
      <c r="C953" s="145"/>
      <c r="D953" s="637" t="s">
        <v>698</v>
      </c>
      <c r="E953" s="655"/>
      <c r="F953" s="132"/>
      <c r="G953" s="28"/>
      <c r="H953" s="682"/>
      <c r="I953" s="627"/>
      <c r="J953" s="655"/>
      <c r="K953" s="655"/>
      <c r="M953" s="133">
        <v>802600</v>
      </c>
      <c r="O953" s="682"/>
      <c r="P953" s="627">
        <f t="shared" si="576"/>
        <v>802600</v>
      </c>
      <c r="Q953" s="655"/>
      <c r="R953" s="655"/>
      <c r="S953" s="237">
        <f t="shared" si="577"/>
        <v>802600</v>
      </c>
      <c r="T953" s="133">
        <v>802600</v>
      </c>
      <c r="V953" s="682"/>
      <c r="W953" s="627">
        <f t="shared" si="578"/>
        <v>802600</v>
      </c>
      <c r="X953" s="683"/>
      <c r="Y953" s="682"/>
      <c r="Z953" s="655"/>
      <c r="AA953" s="626">
        <f t="shared" si="579"/>
        <v>802600</v>
      </c>
      <c r="AB953" s="133"/>
      <c r="AD953" s="682"/>
      <c r="AE953" s="627">
        <f t="shared" si="580"/>
        <v>0</v>
      </c>
      <c r="AF953" s="683"/>
      <c r="AG953" s="862"/>
      <c r="AH953" s="655"/>
      <c r="AI953" s="626">
        <f t="shared" si="581"/>
        <v>0</v>
      </c>
      <c r="AJ953" s="423">
        <f t="shared" si="563"/>
        <v>944</v>
      </c>
    </row>
    <row r="954" spans="1:36">
      <c r="A954" s="423">
        <f t="shared" si="562"/>
        <v>945</v>
      </c>
      <c r="B954" s="145"/>
      <c r="C954" s="145"/>
      <c r="D954" s="629"/>
      <c r="E954" s="655"/>
      <c r="F954" s="406"/>
      <c r="H954" s="682"/>
      <c r="I954" s="627">
        <f>SUM($E954,F954:H954)</f>
        <v>0</v>
      </c>
      <c r="J954" s="655"/>
      <c r="K954" s="655"/>
      <c r="L954" s="237">
        <f>SUM(I954:K954)</f>
        <v>0</v>
      </c>
      <c r="M954" s="406"/>
      <c r="O954" s="682"/>
      <c r="P954" s="627">
        <f t="shared" si="576"/>
        <v>0</v>
      </c>
      <c r="Q954" s="655"/>
      <c r="R954" s="655"/>
      <c r="S954" s="237">
        <f t="shared" si="577"/>
        <v>0</v>
      </c>
      <c r="T954" s="406"/>
      <c r="V954" s="682"/>
      <c r="W954" s="627">
        <f t="shared" si="578"/>
        <v>0</v>
      </c>
      <c r="X954" s="683"/>
      <c r="Y954" s="682"/>
      <c r="Z954" s="655"/>
      <c r="AA954" s="626">
        <f t="shared" si="579"/>
        <v>0</v>
      </c>
      <c r="AB954" s="406"/>
      <c r="AD954" s="682"/>
      <c r="AE954" s="627">
        <f t="shared" si="580"/>
        <v>0</v>
      </c>
      <c r="AF954" s="683"/>
      <c r="AG954" s="862"/>
      <c r="AH954" s="655"/>
      <c r="AI954" s="626">
        <f t="shared" si="581"/>
        <v>0</v>
      </c>
      <c r="AJ954" s="423">
        <f t="shared" si="563"/>
        <v>945</v>
      </c>
    </row>
    <row r="955" spans="1:36">
      <c r="A955" s="423">
        <f t="shared" si="562"/>
        <v>946</v>
      </c>
      <c r="B955" s="145"/>
      <c r="C955" s="145"/>
      <c r="D955" s="240" t="s">
        <v>62</v>
      </c>
      <c r="E955" s="655"/>
      <c r="F955" s="406"/>
      <c r="H955" s="682"/>
      <c r="I955" s="627">
        <f>SUM($E955,F955:H955)</f>
        <v>0</v>
      </c>
      <c r="J955" s="655"/>
      <c r="K955" s="655"/>
      <c r="L955" s="237">
        <f>SUM(I955:K955)</f>
        <v>0</v>
      </c>
      <c r="M955" s="406"/>
      <c r="O955" s="682"/>
      <c r="P955" s="627">
        <f t="shared" si="576"/>
        <v>0</v>
      </c>
      <c r="Q955" s="655"/>
      <c r="R955" s="655"/>
      <c r="S955" s="237">
        <f t="shared" si="577"/>
        <v>0</v>
      </c>
      <c r="T955" s="406"/>
      <c r="V955" s="682"/>
      <c r="W955" s="627">
        <f t="shared" si="578"/>
        <v>0</v>
      </c>
      <c r="X955" s="683"/>
      <c r="Y955" s="682"/>
      <c r="Z955" s="655"/>
      <c r="AA955" s="626">
        <f t="shared" si="579"/>
        <v>0</v>
      </c>
      <c r="AB955" s="406"/>
      <c r="AD955" s="682"/>
      <c r="AE955" s="627">
        <f t="shared" si="580"/>
        <v>0</v>
      </c>
      <c r="AF955" s="683"/>
      <c r="AG955" s="862"/>
      <c r="AH955" s="655"/>
      <c r="AI955" s="626">
        <f t="shared" si="581"/>
        <v>0</v>
      </c>
      <c r="AJ955" s="423">
        <f t="shared" si="563"/>
        <v>946</v>
      </c>
    </row>
    <row r="956" spans="1:36">
      <c r="A956" s="423">
        <f t="shared" si="562"/>
        <v>947</v>
      </c>
      <c r="B956" s="145"/>
      <c r="C956" s="145"/>
      <c r="D956" s="629"/>
      <c r="E956" s="655"/>
      <c r="F956" s="406"/>
      <c r="H956" s="682"/>
      <c r="I956" s="627">
        <f>SUM($E956,F956:H956)</f>
        <v>0</v>
      </c>
      <c r="J956" s="627"/>
      <c r="K956" s="655"/>
      <c r="L956" s="237">
        <f>SUM(I956:K956)</f>
        <v>0</v>
      </c>
      <c r="M956" s="406"/>
      <c r="O956" s="682"/>
      <c r="P956" s="627">
        <f t="shared" si="576"/>
        <v>0</v>
      </c>
      <c r="Q956" s="627"/>
      <c r="R956" s="655"/>
      <c r="S956" s="237">
        <f t="shared" si="577"/>
        <v>0</v>
      </c>
      <c r="T956" s="406"/>
      <c r="V956" s="682"/>
      <c r="W956" s="627">
        <f t="shared" si="578"/>
        <v>0</v>
      </c>
      <c r="X956" s="636"/>
      <c r="Y956" s="626"/>
      <c r="Z956" s="655"/>
      <c r="AA956" s="626">
        <f t="shared" si="579"/>
        <v>0</v>
      </c>
      <c r="AB956" s="406"/>
      <c r="AD956" s="682"/>
      <c r="AE956" s="627">
        <f t="shared" si="580"/>
        <v>0</v>
      </c>
      <c r="AF956" s="636"/>
      <c r="AG956" s="857"/>
      <c r="AH956" s="655"/>
      <c r="AI956" s="626">
        <f t="shared" si="581"/>
        <v>0</v>
      </c>
      <c r="AJ956" s="423">
        <f t="shared" si="563"/>
        <v>947</v>
      </c>
    </row>
    <row r="957" spans="1:36">
      <c r="A957" s="423">
        <f t="shared" si="562"/>
        <v>948</v>
      </c>
      <c r="B957" s="145"/>
      <c r="C957" s="145"/>
      <c r="E957" s="679"/>
      <c r="F957" s="110"/>
      <c r="G957" s="57"/>
      <c r="H957" s="680"/>
      <c r="I957" s="627">
        <f>SUM($E957,F957:H957)</f>
        <v>0</v>
      </c>
      <c r="J957" s="679"/>
      <c r="K957" s="679"/>
      <c r="L957" s="237">
        <f>SUM(I957:K957)</f>
        <v>0</v>
      </c>
      <c r="M957" s="110"/>
      <c r="N957" s="57"/>
      <c r="O957" s="680"/>
      <c r="P957" s="627">
        <f t="shared" si="576"/>
        <v>0</v>
      </c>
      <c r="Q957" s="679"/>
      <c r="R957" s="679"/>
      <c r="S957" s="237">
        <f t="shared" si="577"/>
        <v>0</v>
      </c>
      <c r="T957" s="110"/>
      <c r="U957" s="57"/>
      <c r="V957" s="680"/>
      <c r="W957" s="627">
        <f t="shared" si="578"/>
        <v>0</v>
      </c>
      <c r="X957" s="681"/>
      <c r="Y957" s="680"/>
      <c r="Z957" s="679"/>
      <c r="AA957" s="626">
        <f t="shared" si="579"/>
        <v>0</v>
      </c>
      <c r="AB957" s="110"/>
      <c r="AC957" s="57"/>
      <c r="AD957" s="680"/>
      <c r="AE957" s="627">
        <f t="shared" si="580"/>
        <v>0</v>
      </c>
      <c r="AF957" s="681"/>
      <c r="AG957" s="872"/>
      <c r="AH957" s="679"/>
      <c r="AI957" s="626">
        <f t="shared" si="581"/>
        <v>0</v>
      </c>
      <c r="AJ957" s="423">
        <f t="shared" si="563"/>
        <v>948</v>
      </c>
    </row>
    <row r="958" spans="1:36">
      <c r="A958" s="423">
        <f t="shared" si="562"/>
        <v>949</v>
      </c>
      <c r="B958" s="145"/>
      <c r="C958" s="145"/>
      <c r="D958" s="141" t="s">
        <v>40</v>
      </c>
      <c r="E958" s="679"/>
      <c r="F958" s="488">
        <f t="shared" ref="F958:X958" si="582">SUBTOTAL(9,F952:F957)</f>
        <v>0</v>
      </c>
      <c r="G958" s="55">
        <f t="shared" si="582"/>
        <v>0</v>
      </c>
      <c r="H958" s="285">
        <f t="shared" si="582"/>
        <v>0</v>
      </c>
      <c r="I958" s="676">
        <f t="shared" si="582"/>
        <v>0</v>
      </c>
      <c r="J958" s="676">
        <f t="shared" si="582"/>
        <v>0</v>
      </c>
      <c r="K958" s="676">
        <f t="shared" si="582"/>
        <v>0</v>
      </c>
      <c r="L958" s="678">
        <f t="shared" si="582"/>
        <v>0</v>
      </c>
      <c r="M958" s="488">
        <f t="shared" si="582"/>
        <v>802600</v>
      </c>
      <c r="N958" s="55">
        <f t="shared" si="582"/>
        <v>0</v>
      </c>
      <c r="O958" s="285">
        <f t="shared" si="582"/>
        <v>0</v>
      </c>
      <c r="P958" s="676">
        <f t="shared" si="582"/>
        <v>802600</v>
      </c>
      <c r="Q958" s="676">
        <f t="shared" si="582"/>
        <v>0</v>
      </c>
      <c r="R958" s="676">
        <f t="shared" si="582"/>
        <v>0</v>
      </c>
      <c r="S958" s="678">
        <f t="shared" si="582"/>
        <v>802600</v>
      </c>
      <c r="T958" s="488">
        <f t="shared" si="582"/>
        <v>802600</v>
      </c>
      <c r="U958" s="55">
        <f t="shared" si="582"/>
        <v>0</v>
      </c>
      <c r="V958" s="285">
        <f t="shared" si="582"/>
        <v>0</v>
      </c>
      <c r="W958" s="676">
        <f t="shared" si="582"/>
        <v>802600</v>
      </c>
      <c r="X958" s="677">
        <f t="shared" si="582"/>
        <v>0</v>
      </c>
      <c r="Y958" s="675"/>
      <c r="Z958" s="676">
        <f t="shared" ref="Z958:AF958" si="583">SUBTOTAL(9,Z952:Z957)</f>
        <v>0</v>
      </c>
      <c r="AA958" s="675">
        <f t="shared" si="583"/>
        <v>802600</v>
      </c>
      <c r="AB958" s="488">
        <f t="shared" si="583"/>
        <v>0</v>
      </c>
      <c r="AC958" s="55">
        <f t="shared" si="583"/>
        <v>0</v>
      </c>
      <c r="AD958" s="285">
        <f t="shared" si="583"/>
        <v>0</v>
      </c>
      <c r="AE958" s="676">
        <f t="shared" si="583"/>
        <v>0</v>
      </c>
      <c r="AF958" s="677">
        <f t="shared" si="583"/>
        <v>0</v>
      </c>
      <c r="AG958" s="678"/>
      <c r="AH958" s="676">
        <f>SUBTOTAL(9,AH952:AH957)</f>
        <v>0</v>
      </c>
      <c r="AI958" s="675">
        <f>SUBTOTAL(9,AI952:AI957)</f>
        <v>0</v>
      </c>
      <c r="AJ958" s="423">
        <f t="shared" si="563"/>
        <v>949</v>
      </c>
    </row>
    <row r="959" spans="1:36" ht="15.6" thickBot="1">
      <c r="A959" s="423">
        <f t="shared" si="562"/>
        <v>950</v>
      </c>
      <c r="B959" s="674"/>
      <c r="C959" s="674"/>
      <c r="D959" s="620" t="s">
        <v>214</v>
      </c>
      <c r="E959" s="623"/>
      <c r="F959" s="672">
        <f>SUBTOTAL(9,F950:F958,$E951:$E951)</f>
        <v>4883183</v>
      </c>
      <c r="G959" s="671"/>
      <c r="H959" s="668"/>
      <c r="I959" s="669">
        <f>SUBTOTAL(9,I950:I958)</f>
        <v>4883183</v>
      </c>
      <c r="J959" s="669">
        <f>SUBTOTAL(9,J950:J958)</f>
        <v>4173741</v>
      </c>
      <c r="K959" s="669">
        <f>SUBTOTAL(9,K950:K958)</f>
        <v>0</v>
      </c>
      <c r="L959" s="673">
        <f>SUBTOTAL(9,L950:L958)</f>
        <v>9056924</v>
      </c>
      <c r="M959" s="672">
        <f>SUBTOTAL(9,M950:M958,$E951:$E951)</f>
        <v>5685783</v>
      </c>
      <c r="N959" s="671"/>
      <c r="O959" s="668"/>
      <c r="P959" s="669">
        <f>SUBTOTAL(9,P950:P958)</f>
        <v>5685783</v>
      </c>
      <c r="Q959" s="669">
        <f>SUBTOTAL(9,Q950:Q958)</f>
        <v>4173741</v>
      </c>
      <c r="R959" s="669">
        <f>SUBTOTAL(9,R950:R958)</f>
        <v>0</v>
      </c>
      <c r="S959" s="673">
        <f>SUBTOTAL(9,S950:S958)</f>
        <v>9859524</v>
      </c>
      <c r="T959" s="672">
        <f>SUBTOTAL(9,T950:T958,$E951:$E951)</f>
        <v>5685783</v>
      </c>
      <c r="U959" s="671"/>
      <c r="V959" s="668"/>
      <c r="W959" s="669">
        <f>SUBTOTAL(9,W950:W958)</f>
        <v>5685783</v>
      </c>
      <c r="X959" s="670">
        <f>SUBTOTAL(9,X950:X958)</f>
        <v>4173741</v>
      </c>
      <c r="Y959" s="668"/>
      <c r="Z959" s="669">
        <f>SUBTOTAL(9,Z950:Z958)</f>
        <v>0</v>
      </c>
      <c r="AA959" s="668">
        <f>SUBTOTAL(9,AA950:AA958)</f>
        <v>9859524</v>
      </c>
      <c r="AB959" s="672">
        <f>SUBTOTAL(9,AB950:AB958,$E951:$E951)</f>
        <v>4883183</v>
      </c>
      <c r="AC959" s="671"/>
      <c r="AD959" s="668"/>
      <c r="AE959" s="669">
        <f>SUBTOTAL(9,AE950:AE958)</f>
        <v>4883183</v>
      </c>
      <c r="AF959" s="670">
        <f>SUBTOTAL(9,AF950:AF958)</f>
        <v>4173741</v>
      </c>
      <c r="AG959" s="800"/>
      <c r="AH959" s="669">
        <f>SUBTOTAL(9,AH950:AH958)</f>
        <v>0</v>
      </c>
      <c r="AI959" s="668">
        <f>SUBTOTAL(9,AI950:AI958)</f>
        <v>9056924</v>
      </c>
      <c r="AJ959" s="423">
        <f t="shared" si="563"/>
        <v>950</v>
      </c>
    </row>
    <row r="960" spans="1:36" ht="15.6" thickTop="1">
      <c r="A960" s="423">
        <f t="shared" si="562"/>
        <v>951</v>
      </c>
      <c r="B960" s="145"/>
      <c r="C960" s="145"/>
      <c r="D960" s="654"/>
      <c r="E960" s="655"/>
      <c r="F960" s="425"/>
      <c r="G960" s="26"/>
      <c r="H960" s="682"/>
      <c r="I960" s="627">
        <f t="shared" ref="I960:I971" si="584">SUM($E960,F960:H960)</f>
        <v>0</v>
      </c>
      <c r="J960" s="655"/>
      <c r="K960" s="655"/>
      <c r="L960" s="654">
        <f t="shared" ref="L960:L971" si="585">SUM(I960:K960)</f>
        <v>0</v>
      </c>
      <c r="M960" s="425"/>
      <c r="N960" s="26"/>
      <c r="O960" s="682"/>
      <c r="P960" s="627">
        <f t="shared" ref="P960:P983" si="586">SUM($E960,M960:O960)</f>
        <v>0</v>
      </c>
      <c r="Q960" s="655"/>
      <c r="R960" s="655"/>
      <c r="S960" s="654">
        <f t="shared" ref="S960:S983" si="587">SUM(P960:R960)</f>
        <v>0</v>
      </c>
      <c r="T960" s="425"/>
      <c r="U960" s="26"/>
      <c r="V960" s="682"/>
      <c r="W960" s="627">
        <f t="shared" ref="W960:W983" si="588">SUM($E960,T960:V960)</f>
        <v>0</v>
      </c>
      <c r="X960" s="683"/>
      <c r="Y960" s="682"/>
      <c r="Z960" s="655"/>
      <c r="AA960" s="682">
        <f t="shared" ref="AA960:AA983" si="589">SUM(W960:Z960)</f>
        <v>0</v>
      </c>
      <c r="AB960" s="425"/>
      <c r="AC960" s="26"/>
      <c r="AD960" s="682"/>
      <c r="AE960" s="627">
        <f t="shared" ref="AE960:AE983" si="590">SUM($E960,AB960:AD960)</f>
        <v>0</v>
      </c>
      <c r="AF960" s="683"/>
      <c r="AG960" s="862"/>
      <c r="AH960" s="655"/>
      <c r="AI960" s="682">
        <f t="shared" ref="AI960:AI983" si="591">SUM(AE960:AH960)</f>
        <v>0</v>
      </c>
      <c r="AJ960" s="423">
        <f t="shared" si="563"/>
        <v>951</v>
      </c>
    </row>
    <row r="961" spans="1:36">
      <c r="A961" s="423">
        <f t="shared" si="562"/>
        <v>952</v>
      </c>
      <c r="B961" s="145" t="s">
        <v>215</v>
      </c>
      <c r="C961" s="145">
        <v>47</v>
      </c>
      <c r="D961" s="237" t="s">
        <v>216</v>
      </c>
      <c r="E961" s="627">
        <v>36250466</v>
      </c>
      <c r="F961" s="133"/>
      <c r="G961" s="28"/>
      <c r="H961" s="626"/>
      <c r="I961" s="627">
        <f t="shared" si="584"/>
        <v>36250466</v>
      </c>
      <c r="J961" s="627">
        <v>31248135</v>
      </c>
      <c r="K961" s="627">
        <v>47685205</v>
      </c>
      <c r="L961" s="237">
        <f t="shared" si="585"/>
        <v>115183806</v>
      </c>
      <c r="M961" s="133"/>
      <c r="O961" s="626"/>
      <c r="P961" s="627">
        <f t="shared" si="586"/>
        <v>36250466</v>
      </c>
      <c r="Q961" s="627">
        <v>31248135</v>
      </c>
      <c r="R961" s="627">
        <v>47685205</v>
      </c>
      <c r="S961" s="237">
        <f t="shared" si="587"/>
        <v>115183806</v>
      </c>
      <c r="T961" s="133"/>
      <c r="V961" s="626"/>
      <c r="W961" s="627">
        <f t="shared" si="588"/>
        <v>36250466</v>
      </c>
      <c r="X961" s="636">
        <v>31248135</v>
      </c>
      <c r="Y961" s="626"/>
      <c r="Z961" s="627">
        <v>47685205</v>
      </c>
      <c r="AA961" s="626">
        <f t="shared" si="589"/>
        <v>115183806</v>
      </c>
      <c r="AB961" s="133"/>
      <c r="AD961" s="626"/>
      <c r="AE961" s="627">
        <f t="shared" si="590"/>
        <v>36250466</v>
      </c>
      <c r="AF961" s="636">
        <v>31248135</v>
      </c>
      <c r="AG961" s="857"/>
      <c r="AH961" s="627">
        <v>47685205</v>
      </c>
      <c r="AI961" s="626">
        <f t="shared" si="591"/>
        <v>115183806</v>
      </c>
      <c r="AJ961" s="423">
        <f t="shared" si="563"/>
        <v>952</v>
      </c>
    </row>
    <row r="962" spans="1:36">
      <c r="A962" s="423">
        <f t="shared" si="562"/>
        <v>953</v>
      </c>
      <c r="B962" s="145"/>
      <c r="C962" s="145"/>
      <c r="D962" s="240" t="s">
        <v>434</v>
      </c>
      <c r="E962" s="627"/>
      <c r="F962" s="133"/>
      <c r="G962" s="28"/>
      <c r="H962" s="626"/>
      <c r="I962" s="627">
        <f t="shared" si="584"/>
        <v>0</v>
      </c>
      <c r="J962" s="627"/>
      <c r="K962" s="627"/>
      <c r="L962" s="237">
        <f t="shared" si="585"/>
        <v>0</v>
      </c>
      <c r="M962" s="133"/>
      <c r="O962" s="626"/>
      <c r="P962" s="627">
        <f t="shared" si="586"/>
        <v>0</v>
      </c>
      <c r="Q962" s="627"/>
      <c r="R962" s="627"/>
      <c r="S962" s="237">
        <f t="shared" si="587"/>
        <v>0</v>
      </c>
      <c r="T962" s="133"/>
      <c r="V962" s="626"/>
      <c r="W962" s="627">
        <f t="shared" si="588"/>
        <v>0</v>
      </c>
      <c r="X962" s="636"/>
      <c r="Y962" s="626"/>
      <c r="Z962" s="627"/>
      <c r="AA962" s="626">
        <f t="shared" si="589"/>
        <v>0</v>
      </c>
      <c r="AB962" s="133"/>
      <c r="AD962" s="626"/>
      <c r="AE962" s="627">
        <f t="shared" si="590"/>
        <v>0</v>
      </c>
      <c r="AF962" s="636"/>
      <c r="AG962" s="857"/>
      <c r="AH962" s="627"/>
      <c r="AI962" s="626">
        <f t="shared" si="591"/>
        <v>0</v>
      </c>
      <c r="AJ962" s="423">
        <f t="shared" si="563"/>
        <v>953</v>
      </c>
    </row>
    <row r="963" spans="1:36">
      <c r="A963" s="423">
        <f t="shared" si="562"/>
        <v>954</v>
      </c>
      <c r="B963" s="145"/>
      <c r="C963" s="145"/>
      <c r="D963" s="637" t="s">
        <v>699</v>
      </c>
      <c r="E963" s="627"/>
      <c r="F963" s="132">
        <v>375137</v>
      </c>
      <c r="G963" s="129"/>
      <c r="H963" s="626"/>
      <c r="I963" s="627">
        <f t="shared" si="584"/>
        <v>375137</v>
      </c>
      <c r="J963" s="627"/>
      <c r="K963" s="627"/>
      <c r="L963" s="237">
        <f t="shared" si="585"/>
        <v>375137</v>
      </c>
      <c r="M963" s="133">
        <v>367631</v>
      </c>
      <c r="O963" s="626"/>
      <c r="P963" s="627">
        <f t="shared" si="586"/>
        <v>367631</v>
      </c>
      <c r="Q963" s="627"/>
      <c r="R963" s="627"/>
      <c r="S963" s="237">
        <f t="shared" si="587"/>
        <v>367631</v>
      </c>
      <c r="T963" s="133">
        <v>367631</v>
      </c>
      <c r="V963" s="626"/>
      <c r="W963" s="627">
        <f t="shared" si="588"/>
        <v>367631</v>
      </c>
      <c r="X963" s="636"/>
      <c r="Y963" s="626"/>
      <c r="Z963" s="627"/>
      <c r="AA963" s="626">
        <f t="shared" si="589"/>
        <v>367631</v>
      </c>
      <c r="AB963" s="133"/>
      <c r="AD963" s="626"/>
      <c r="AE963" s="627">
        <f t="shared" si="590"/>
        <v>0</v>
      </c>
      <c r="AF963" s="636"/>
      <c r="AG963" s="857"/>
      <c r="AH963" s="627"/>
      <c r="AI963" s="626">
        <f t="shared" si="591"/>
        <v>0</v>
      </c>
      <c r="AJ963" s="423">
        <f t="shared" si="563"/>
        <v>954</v>
      </c>
    </row>
    <row r="964" spans="1:36">
      <c r="A964" s="423">
        <f t="shared" si="562"/>
        <v>955</v>
      </c>
      <c r="B964" s="145"/>
      <c r="C964" s="145"/>
      <c r="D964" s="637" t="s">
        <v>700</v>
      </c>
      <c r="E964" s="627"/>
      <c r="F964" s="132">
        <v>1624863</v>
      </c>
      <c r="G964" s="129"/>
      <c r="H964" s="626"/>
      <c r="I964" s="627">
        <f t="shared" si="584"/>
        <v>1624863</v>
      </c>
      <c r="J964" s="627"/>
      <c r="K964" s="627"/>
      <c r="L964" s="237">
        <f t="shared" si="585"/>
        <v>1624863</v>
      </c>
      <c r="M964" s="133">
        <v>1364895</v>
      </c>
      <c r="O964" s="626"/>
      <c r="P964" s="627">
        <f t="shared" si="586"/>
        <v>1364895</v>
      </c>
      <c r="Q964" s="627"/>
      <c r="R964" s="627"/>
      <c r="S964" s="237">
        <f t="shared" si="587"/>
        <v>1364895</v>
      </c>
      <c r="T964" s="133">
        <v>1364895</v>
      </c>
      <c r="V964" s="626"/>
      <c r="W964" s="627">
        <f t="shared" si="588"/>
        <v>1364895</v>
      </c>
      <c r="X964" s="636"/>
      <c r="Y964" s="626"/>
      <c r="Z964" s="627"/>
      <c r="AA964" s="626">
        <f t="shared" si="589"/>
        <v>1364895</v>
      </c>
      <c r="AB964" s="133"/>
      <c r="AD964" s="626"/>
      <c r="AE964" s="627">
        <f t="shared" si="590"/>
        <v>0</v>
      </c>
      <c r="AF964" s="636"/>
      <c r="AG964" s="857"/>
      <c r="AH964" s="627"/>
      <c r="AI964" s="626">
        <f t="shared" si="591"/>
        <v>0</v>
      </c>
      <c r="AJ964" s="423">
        <f t="shared" si="563"/>
        <v>955</v>
      </c>
    </row>
    <row r="965" spans="1:36">
      <c r="A965" s="423">
        <f t="shared" si="562"/>
        <v>956</v>
      </c>
      <c r="B965" s="145"/>
      <c r="C965" s="145"/>
      <c r="D965" s="637" t="s">
        <v>701</v>
      </c>
      <c r="E965" s="627"/>
      <c r="F965" s="132">
        <v>54269</v>
      </c>
      <c r="G965" s="129"/>
      <c r="H965" s="626"/>
      <c r="I965" s="627">
        <f t="shared" si="584"/>
        <v>54269</v>
      </c>
      <c r="J965" s="627"/>
      <c r="K965" s="627"/>
      <c r="L965" s="237">
        <f t="shared" si="585"/>
        <v>54269</v>
      </c>
      <c r="M965" s="133">
        <v>54269</v>
      </c>
      <c r="O965" s="626"/>
      <c r="P965" s="627">
        <f t="shared" si="586"/>
        <v>54269</v>
      </c>
      <c r="Q965" s="627"/>
      <c r="R965" s="627"/>
      <c r="S965" s="237">
        <f t="shared" si="587"/>
        <v>54269</v>
      </c>
      <c r="T965" s="133">
        <v>54269</v>
      </c>
      <c r="V965" s="626"/>
      <c r="W965" s="627">
        <f t="shared" si="588"/>
        <v>54269</v>
      </c>
      <c r="X965" s="636"/>
      <c r="Y965" s="626"/>
      <c r="Z965" s="627"/>
      <c r="AA965" s="626">
        <f t="shared" si="589"/>
        <v>54269</v>
      </c>
      <c r="AB965" s="133"/>
      <c r="AD965" s="626"/>
      <c r="AE965" s="627">
        <f t="shared" si="590"/>
        <v>0</v>
      </c>
      <c r="AF965" s="636"/>
      <c r="AG965" s="857"/>
      <c r="AH965" s="627"/>
      <c r="AI965" s="626">
        <f t="shared" si="591"/>
        <v>0</v>
      </c>
      <c r="AJ965" s="423">
        <f t="shared" si="563"/>
        <v>956</v>
      </c>
    </row>
    <row r="966" spans="1:36">
      <c r="A966" s="423">
        <f t="shared" si="562"/>
        <v>957</v>
      </c>
      <c r="B966" s="145"/>
      <c r="C966" s="145"/>
      <c r="D966" s="637" t="s">
        <v>702</v>
      </c>
      <c r="E966" s="627"/>
      <c r="F966" s="132">
        <v>2598924</v>
      </c>
      <c r="G966" s="129"/>
      <c r="H966" s="626"/>
      <c r="I966" s="627">
        <f t="shared" si="584"/>
        <v>2598924</v>
      </c>
      <c r="J966" s="627"/>
      <c r="K966" s="627"/>
      <c r="L966" s="237">
        <f t="shared" si="585"/>
        <v>2598924</v>
      </c>
      <c r="M966" s="133">
        <v>2598924</v>
      </c>
      <c r="O966" s="626"/>
      <c r="P966" s="627">
        <f t="shared" si="586"/>
        <v>2598924</v>
      </c>
      <c r="Q966" s="627"/>
      <c r="R966" s="627"/>
      <c r="S966" s="237">
        <f t="shared" si="587"/>
        <v>2598924</v>
      </c>
      <c r="T966" s="133">
        <v>2598924</v>
      </c>
      <c r="V966" s="626"/>
      <c r="W966" s="627">
        <f t="shared" si="588"/>
        <v>2598924</v>
      </c>
      <c r="X966" s="636"/>
      <c r="Y966" s="626"/>
      <c r="Z966" s="627"/>
      <c r="AA966" s="626">
        <f t="shared" si="589"/>
        <v>2598924</v>
      </c>
      <c r="AB966" s="133"/>
      <c r="AD966" s="626"/>
      <c r="AE966" s="627">
        <f t="shared" si="590"/>
        <v>0</v>
      </c>
      <c r="AF966" s="636"/>
      <c r="AG966" s="857"/>
      <c r="AH966" s="627"/>
      <c r="AI966" s="626">
        <f t="shared" si="591"/>
        <v>0</v>
      </c>
      <c r="AJ966" s="423">
        <f t="shared" si="563"/>
        <v>957</v>
      </c>
    </row>
    <row r="967" spans="1:36">
      <c r="A967" s="423">
        <f t="shared" si="562"/>
        <v>958</v>
      </c>
      <c r="B967" s="145"/>
      <c r="C967" s="145"/>
      <c r="D967" s="637" t="s">
        <v>703</v>
      </c>
      <c r="E967" s="627"/>
      <c r="F967" s="132"/>
      <c r="G967" s="129">
        <v>1051860</v>
      </c>
      <c r="H967" s="626"/>
      <c r="I967" s="627">
        <f t="shared" si="584"/>
        <v>1051860</v>
      </c>
      <c r="J967" s="627"/>
      <c r="K967" s="627"/>
      <c r="L967" s="237">
        <f t="shared" si="585"/>
        <v>1051860</v>
      </c>
      <c r="M967" s="133"/>
      <c r="N967" s="28">
        <v>1051860</v>
      </c>
      <c r="O967" s="626"/>
      <c r="P967" s="627">
        <f t="shared" si="586"/>
        <v>1051860</v>
      </c>
      <c r="Q967" s="627"/>
      <c r="R967" s="627"/>
      <c r="S967" s="237">
        <f t="shared" si="587"/>
        <v>1051860</v>
      </c>
      <c r="T967" s="133"/>
      <c r="U967" s="28">
        <v>1051860</v>
      </c>
      <c r="V967" s="626"/>
      <c r="W967" s="627">
        <f t="shared" si="588"/>
        <v>1051860</v>
      </c>
      <c r="X967" s="636"/>
      <c r="Y967" s="626"/>
      <c r="Z967" s="627"/>
      <c r="AA967" s="626">
        <f t="shared" si="589"/>
        <v>1051860</v>
      </c>
      <c r="AB967" s="133"/>
      <c r="AC967" s="28"/>
      <c r="AD967" s="626"/>
      <c r="AE967" s="627">
        <f t="shared" si="590"/>
        <v>0</v>
      </c>
      <c r="AF967" s="636"/>
      <c r="AG967" s="857"/>
      <c r="AH967" s="627"/>
      <c r="AI967" s="626">
        <f t="shared" si="591"/>
        <v>0</v>
      </c>
      <c r="AJ967" s="423">
        <f t="shared" si="563"/>
        <v>958</v>
      </c>
    </row>
    <row r="968" spans="1:36">
      <c r="A968" s="423">
        <f t="shared" si="562"/>
        <v>959</v>
      </c>
      <c r="B968" s="145"/>
      <c r="C968" s="145"/>
      <c r="D968" s="637" t="s">
        <v>704</v>
      </c>
      <c r="E968" s="627"/>
      <c r="F968" s="132"/>
      <c r="G968" s="129">
        <v>585500</v>
      </c>
      <c r="H968" s="626"/>
      <c r="I968" s="627">
        <f t="shared" si="584"/>
        <v>585500</v>
      </c>
      <c r="J968" s="627"/>
      <c r="K968" s="627"/>
      <c r="L968" s="237">
        <f t="shared" si="585"/>
        <v>585500</v>
      </c>
      <c r="M968" s="133"/>
      <c r="N968" s="28">
        <v>585500</v>
      </c>
      <c r="O968" s="626"/>
      <c r="P968" s="627">
        <f t="shared" si="586"/>
        <v>585500</v>
      </c>
      <c r="Q968" s="627"/>
      <c r="R968" s="627"/>
      <c r="S968" s="237">
        <f t="shared" si="587"/>
        <v>585500</v>
      </c>
      <c r="T968" s="133"/>
      <c r="U968" s="28">
        <v>585500</v>
      </c>
      <c r="V968" s="626"/>
      <c r="W968" s="627">
        <f t="shared" si="588"/>
        <v>585500</v>
      </c>
      <c r="X968" s="636"/>
      <c r="Y968" s="626"/>
      <c r="Z968" s="627"/>
      <c r="AA968" s="626">
        <f t="shared" si="589"/>
        <v>585500</v>
      </c>
      <c r="AB968" s="133"/>
      <c r="AC968" s="28"/>
      <c r="AD968" s="626"/>
      <c r="AE968" s="627">
        <f t="shared" si="590"/>
        <v>0</v>
      </c>
      <c r="AF968" s="636"/>
      <c r="AG968" s="857"/>
      <c r="AH968" s="627"/>
      <c r="AI968" s="626">
        <f t="shared" si="591"/>
        <v>0</v>
      </c>
      <c r="AJ968" s="423">
        <f t="shared" si="563"/>
        <v>959</v>
      </c>
    </row>
    <row r="969" spans="1:36">
      <c r="A969" s="423">
        <f t="shared" si="562"/>
        <v>960</v>
      </c>
      <c r="B969" s="145"/>
      <c r="C969" s="145"/>
      <c r="D969" s="637" t="s">
        <v>705</v>
      </c>
      <c r="E969" s="627"/>
      <c r="F969" s="132"/>
      <c r="G969" s="129">
        <v>800000</v>
      </c>
      <c r="H969" s="626"/>
      <c r="I969" s="627">
        <f t="shared" si="584"/>
        <v>800000</v>
      </c>
      <c r="J969" s="627"/>
      <c r="K969" s="627"/>
      <c r="L969" s="237">
        <f t="shared" si="585"/>
        <v>800000</v>
      </c>
      <c r="M969" s="133"/>
      <c r="N969" s="6">
        <v>1500000</v>
      </c>
      <c r="O969" s="626"/>
      <c r="P969" s="627">
        <f t="shared" si="586"/>
        <v>1500000</v>
      </c>
      <c r="Q969" s="627"/>
      <c r="R969" s="627"/>
      <c r="S969" s="237">
        <f t="shared" si="587"/>
        <v>1500000</v>
      </c>
      <c r="T969" s="133"/>
      <c r="U969" s="6">
        <v>1500000</v>
      </c>
      <c r="V969" s="626"/>
      <c r="W969" s="627">
        <f t="shared" si="588"/>
        <v>1500000</v>
      </c>
      <c r="X969" s="636"/>
      <c r="Y969" s="626"/>
      <c r="Z969" s="627"/>
      <c r="AA969" s="626">
        <f t="shared" si="589"/>
        <v>1500000</v>
      </c>
      <c r="AB969" s="133"/>
      <c r="AD969" s="626"/>
      <c r="AE969" s="627">
        <f t="shared" si="590"/>
        <v>0</v>
      </c>
      <c r="AF969" s="636"/>
      <c r="AG969" s="857"/>
      <c r="AH969" s="627"/>
      <c r="AI969" s="626">
        <f t="shared" si="591"/>
        <v>0</v>
      </c>
      <c r="AJ969" s="423">
        <f t="shared" si="563"/>
        <v>960</v>
      </c>
    </row>
    <row r="970" spans="1:36">
      <c r="A970" s="423">
        <f t="shared" si="562"/>
        <v>961</v>
      </c>
      <c r="B970" s="145"/>
      <c r="C970" s="145"/>
      <c r="D970" s="637" t="s">
        <v>706</v>
      </c>
      <c r="E970" s="627"/>
      <c r="F970" s="132"/>
      <c r="G970" s="129">
        <v>1207000</v>
      </c>
      <c r="H970" s="626"/>
      <c r="I970" s="627">
        <f t="shared" si="584"/>
        <v>1207000</v>
      </c>
      <c r="J970" s="627"/>
      <c r="K970" s="627"/>
      <c r="L970" s="237">
        <f t="shared" si="585"/>
        <v>1207000</v>
      </c>
      <c r="M970" s="133"/>
      <c r="N970" s="28">
        <v>1207000</v>
      </c>
      <c r="O970" s="626"/>
      <c r="P970" s="627">
        <f t="shared" si="586"/>
        <v>1207000</v>
      </c>
      <c r="Q970" s="627"/>
      <c r="R970" s="627"/>
      <c r="S970" s="237">
        <f t="shared" si="587"/>
        <v>1207000</v>
      </c>
      <c r="T970" s="133"/>
      <c r="U970" s="28">
        <v>1207000</v>
      </c>
      <c r="V970" s="626"/>
      <c r="W970" s="627">
        <f t="shared" si="588"/>
        <v>1207000</v>
      </c>
      <c r="X970" s="636"/>
      <c r="Y970" s="626"/>
      <c r="Z970" s="627"/>
      <c r="AA970" s="626">
        <f t="shared" si="589"/>
        <v>1207000</v>
      </c>
      <c r="AB970" s="133"/>
      <c r="AC970" s="28"/>
      <c r="AD970" s="626"/>
      <c r="AE970" s="627">
        <f t="shared" si="590"/>
        <v>0</v>
      </c>
      <c r="AF970" s="636"/>
      <c r="AG970" s="857"/>
      <c r="AH970" s="627"/>
      <c r="AI970" s="626">
        <f t="shared" si="591"/>
        <v>0</v>
      </c>
      <c r="AJ970" s="423">
        <f t="shared" si="563"/>
        <v>961</v>
      </c>
    </row>
    <row r="971" spans="1:36">
      <c r="A971" s="423">
        <f t="shared" si="562"/>
        <v>962</v>
      </c>
      <c r="B971" s="145"/>
      <c r="C971" s="145"/>
      <c r="D971" s="637" t="s">
        <v>707</v>
      </c>
      <c r="E971" s="627"/>
      <c r="F971" s="132"/>
      <c r="G971" s="129">
        <v>1500000</v>
      </c>
      <c r="H971" s="626"/>
      <c r="I971" s="627">
        <f t="shared" si="584"/>
        <v>1500000</v>
      </c>
      <c r="J971" s="627"/>
      <c r="K971" s="627"/>
      <c r="L971" s="237">
        <f t="shared" si="585"/>
        <v>1500000</v>
      </c>
      <c r="M971" s="133"/>
      <c r="N971" s="28">
        <v>1500000</v>
      </c>
      <c r="O971" s="626"/>
      <c r="P971" s="627">
        <f t="shared" si="586"/>
        <v>1500000</v>
      </c>
      <c r="Q971" s="627"/>
      <c r="R971" s="627"/>
      <c r="S971" s="237">
        <f t="shared" si="587"/>
        <v>1500000</v>
      </c>
      <c r="T971" s="133"/>
      <c r="U971" s="28">
        <v>1500000</v>
      </c>
      <c r="V971" s="626"/>
      <c r="W971" s="627">
        <f t="shared" si="588"/>
        <v>1500000</v>
      </c>
      <c r="X971" s="636"/>
      <c r="Y971" s="626"/>
      <c r="Z971" s="627"/>
      <c r="AA971" s="626">
        <f t="shared" si="589"/>
        <v>1500000</v>
      </c>
      <c r="AB971" s="133"/>
      <c r="AC971" s="28"/>
      <c r="AD971" s="626"/>
      <c r="AE971" s="627">
        <f t="shared" si="590"/>
        <v>0</v>
      </c>
      <c r="AF971" s="636"/>
      <c r="AG971" s="857"/>
      <c r="AH971" s="627"/>
      <c r="AI971" s="626">
        <f t="shared" si="591"/>
        <v>0</v>
      </c>
      <c r="AJ971" s="423">
        <f t="shared" si="563"/>
        <v>962</v>
      </c>
    </row>
    <row r="972" spans="1:36">
      <c r="A972" s="423">
        <f t="shared" si="562"/>
        <v>963</v>
      </c>
      <c r="B972" s="145"/>
      <c r="C972" s="145"/>
      <c r="D972" s="637" t="s">
        <v>708</v>
      </c>
      <c r="E972" s="627"/>
      <c r="F972" s="132"/>
      <c r="G972" s="129"/>
      <c r="H972" s="626"/>
      <c r="I972" s="627"/>
      <c r="J972" s="627"/>
      <c r="K972" s="627"/>
      <c r="M972" s="133">
        <v>250000</v>
      </c>
      <c r="O972" s="626"/>
      <c r="P972" s="627">
        <f t="shared" si="586"/>
        <v>250000</v>
      </c>
      <c r="Q972" s="627"/>
      <c r="R972" s="627"/>
      <c r="S972" s="237">
        <f t="shared" si="587"/>
        <v>250000</v>
      </c>
      <c r="T972" s="133">
        <v>250000</v>
      </c>
      <c r="V972" s="626"/>
      <c r="W972" s="627">
        <f t="shared" si="588"/>
        <v>250000</v>
      </c>
      <c r="X972" s="636"/>
      <c r="Y972" s="626"/>
      <c r="Z972" s="627"/>
      <c r="AA972" s="626">
        <f t="shared" si="589"/>
        <v>250000</v>
      </c>
      <c r="AB972" s="133"/>
      <c r="AD972" s="626"/>
      <c r="AE972" s="627">
        <f t="shared" si="590"/>
        <v>0</v>
      </c>
      <c r="AF972" s="636"/>
      <c r="AG972" s="857"/>
      <c r="AH972" s="627"/>
      <c r="AI972" s="626">
        <f t="shared" si="591"/>
        <v>0</v>
      </c>
      <c r="AJ972" s="423">
        <f t="shared" si="563"/>
        <v>963</v>
      </c>
    </row>
    <row r="973" spans="1:36">
      <c r="A973" s="423">
        <f t="shared" si="562"/>
        <v>964</v>
      </c>
      <c r="B973" s="145"/>
      <c r="C973" s="145"/>
      <c r="D973" s="637" t="s">
        <v>709</v>
      </c>
      <c r="E973" s="627"/>
      <c r="F973" s="132"/>
      <c r="G973" s="129"/>
      <c r="H973" s="626"/>
      <c r="I973" s="627"/>
      <c r="J973" s="627"/>
      <c r="K973" s="627"/>
      <c r="M973" s="133">
        <v>114719</v>
      </c>
      <c r="O973" s="626"/>
      <c r="P973" s="627">
        <f t="shared" si="586"/>
        <v>114719</v>
      </c>
      <c r="Q973" s="627"/>
      <c r="R973" s="627"/>
      <c r="S973" s="237">
        <f t="shared" si="587"/>
        <v>114719</v>
      </c>
      <c r="T973" s="133">
        <v>114719</v>
      </c>
      <c r="V973" s="626"/>
      <c r="W973" s="627">
        <f t="shared" si="588"/>
        <v>114719</v>
      </c>
      <c r="X973" s="636"/>
      <c r="Y973" s="626"/>
      <c r="Z973" s="627"/>
      <c r="AA973" s="626">
        <f t="shared" si="589"/>
        <v>114719</v>
      </c>
      <c r="AB973" s="133"/>
      <c r="AD973" s="626"/>
      <c r="AE973" s="627">
        <f t="shared" si="590"/>
        <v>0</v>
      </c>
      <c r="AF973" s="636"/>
      <c r="AG973" s="857"/>
      <c r="AH973" s="627"/>
      <c r="AI973" s="626">
        <f t="shared" si="591"/>
        <v>0</v>
      </c>
      <c r="AJ973" s="423">
        <f t="shared" si="563"/>
        <v>964</v>
      </c>
    </row>
    <row r="974" spans="1:36">
      <c r="A974" s="423">
        <f t="shared" si="562"/>
        <v>965</v>
      </c>
      <c r="B974" s="145"/>
      <c r="C974" s="145"/>
      <c r="D974" s="637" t="s">
        <v>710</v>
      </c>
      <c r="E974" s="627"/>
      <c r="F974" s="132"/>
      <c r="G974" s="129"/>
      <c r="H974" s="626"/>
      <c r="I974" s="627"/>
      <c r="J974" s="627"/>
      <c r="K974" s="627"/>
      <c r="M974" s="133"/>
      <c r="N974" s="6">
        <v>2800000</v>
      </c>
      <c r="O974" s="626"/>
      <c r="P974" s="627">
        <f t="shared" si="586"/>
        <v>2800000</v>
      </c>
      <c r="Q974" s="627"/>
      <c r="R974" s="627"/>
      <c r="S974" s="237">
        <f t="shared" si="587"/>
        <v>2800000</v>
      </c>
      <c r="T974" s="133"/>
      <c r="U974" s="6">
        <v>2800000</v>
      </c>
      <c r="V974" s="626"/>
      <c r="W974" s="627">
        <f t="shared" si="588"/>
        <v>2800000</v>
      </c>
      <c r="X974" s="636"/>
      <c r="Y974" s="626"/>
      <c r="Z974" s="627"/>
      <c r="AA974" s="626">
        <f t="shared" si="589"/>
        <v>2800000</v>
      </c>
      <c r="AB974" s="133"/>
      <c r="AD974" s="626"/>
      <c r="AE974" s="627">
        <f t="shared" si="590"/>
        <v>0</v>
      </c>
      <c r="AF974" s="636"/>
      <c r="AG974" s="857"/>
      <c r="AH974" s="627"/>
      <c r="AI974" s="626">
        <f t="shared" si="591"/>
        <v>0</v>
      </c>
      <c r="AJ974" s="423">
        <f t="shared" si="563"/>
        <v>965</v>
      </c>
    </row>
    <row r="975" spans="1:36">
      <c r="A975" s="423">
        <f t="shared" si="562"/>
        <v>966</v>
      </c>
      <c r="B975" s="145"/>
      <c r="C975" s="145"/>
      <c r="D975" s="629"/>
      <c r="E975" s="627"/>
      <c r="F975" s="406"/>
      <c r="H975" s="626"/>
      <c r="I975" s="627">
        <f t="shared" ref="I975:I983" si="592">SUM($E975,F975:H975)</f>
        <v>0</v>
      </c>
      <c r="J975" s="627"/>
      <c r="K975" s="627"/>
      <c r="L975" s="237">
        <f t="shared" ref="L975:L983" si="593">SUM(I975:K975)</f>
        <v>0</v>
      </c>
      <c r="M975" s="406"/>
      <c r="O975" s="626"/>
      <c r="P975" s="627">
        <f t="shared" si="586"/>
        <v>0</v>
      </c>
      <c r="Q975" s="627"/>
      <c r="R975" s="627"/>
      <c r="S975" s="237">
        <f t="shared" si="587"/>
        <v>0</v>
      </c>
      <c r="T975" s="406"/>
      <c r="V975" s="626"/>
      <c r="W975" s="627">
        <f t="shared" si="588"/>
        <v>0</v>
      </c>
      <c r="X975" s="636"/>
      <c r="Y975" s="626"/>
      <c r="Z975" s="627"/>
      <c r="AA975" s="626">
        <f t="shared" si="589"/>
        <v>0</v>
      </c>
      <c r="AB975" s="406"/>
      <c r="AD975" s="626"/>
      <c r="AE975" s="627">
        <f t="shared" si="590"/>
        <v>0</v>
      </c>
      <c r="AF975" s="636"/>
      <c r="AG975" s="857"/>
      <c r="AH975" s="627"/>
      <c r="AI975" s="626">
        <f t="shared" si="591"/>
        <v>0</v>
      </c>
      <c r="AJ975" s="423">
        <f t="shared" si="563"/>
        <v>966</v>
      </c>
    </row>
    <row r="976" spans="1:36">
      <c r="A976" s="423">
        <f t="shared" si="562"/>
        <v>967</v>
      </c>
      <c r="B976" s="145"/>
      <c r="C976" s="145"/>
      <c r="D976" s="684" t="s">
        <v>75</v>
      </c>
      <c r="E976" s="627"/>
      <c r="F976" s="112"/>
      <c r="G976" s="39"/>
      <c r="H976" s="626"/>
      <c r="I976" s="627">
        <f t="shared" si="592"/>
        <v>0</v>
      </c>
      <c r="J976" s="627"/>
      <c r="K976" s="627"/>
      <c r="L976" s="237">
        <f t="shared" si="593"/>
        <v>0</v>
      </c>
      <c r="M976" s="112"/>
      <c r="N976" s="39"/>
      <c r="O976" s="626"/>
      <c r="P976" s="627">
        <f t="shared" si="586"/>
        <v>0</v>
      </c>
      <c r="Q976" s="627"/>
      <c r="R976" s="627"/>
      <c r="S976" s="237">
        <f t="shared" si="587"/>
        <v>0</v>
      </c>
      <c r="T976" s="112"/>
      <c r="U976" s="39"/>
      <c r="V976" s="626"/>
      <c r="W976" s="627">
        <f t="shared" si="588"/>
        <v>0</v>
      </c>
      <c r="X976" s="636"/>
      <c r="Y976" s="626"/>
      <c r="Z976" s="627"/>
      <c r="AA976" s="626">
        <f t="shared" si="589"/>
        <v>0</v>
      </c>
      <c r="AB976" s="112"/>
      <c r="AC976" s="39"/>
      <c r="AD976" s="626"/>
      <c r="AE976" s="627">
        <f t="shared" si="590"/>
        <v>0</v>
      </c>
      <c r="AF976" s="636"/>
      <c r="AG976" s="857"/>
      <c r="AH976" s="627"/>
      <c r="AI976" s="626">
        <f t="shared" si="591"/>
        <v>0</v>
      </c>
      <c r="AJ976" s="423">
        <f t="shared" si="563"/>
        <v>967</v>
      </c>
    </row>
    <row r="977" spans="1:36">
      <c r="A977" s="423">
        <f t="shared" si="562"/>
        <v>968</v>
      </c>
      <c r="B977" s="145"/>
      <c r="C977" s="145"/>
      <c r="D977" s="637" t="s">
        <v>711</v>
      </c>
      <c r="E977" s="627"/>
      <c r="F977" s="133"/>
      <c r="G977" s="39"/>
      <c r="H977" s="626"/>
      <c r="I977" s="627">
        <f t="shared" si="592"/>
        <v>0</v>
      </c>
      <c r="J977" s="627">
        <v>500500</v>
      </c>
      <c r="K977" s="627"/>
      <c r="L977" s="237">
        <f t="shared" si="593"/>
        <v>500500</v>
      </c>
      <c r="M977" s="133"/>
      <c r="N977" s="39"/>
      <c r="O977" s="626"/>
      <c r="P977" s="627">
        <f t="shared" si="586"/>
        <v>0</v>
      </c>
      <c r="Q977" s="627">
        <v>500500</v>
      </c>
      <c r="R977" s="627"/>
      <c r="S977" s="237">
        <f t="shared" si="587"/>
        <v>500500</v>
      </c>
      <c r="T977" s="133"/>
      <c r="U977" s="39"/>
      <c r="V977" s="626"/>
      <c r="W977" s="627">
        <f t="shared" si="588"/>
        <v>0</v>
      </c>
      <c r="X977" s="636">
        <v>500500</v>
      </c>
      <c r="Y977" s="626"/>
      <c r="Z977" s="627"/>
      <c r="AA977" s="626">
        <f t="shared" si="589"/>
        <v>500500</v>
      </c>
      <c r="AB977" s="133"/>
      <c r="AC977" s="39"/>
      <c r="AD977" s="626"/>
      <c r="AE977" s="627">
        <f t="shared" si="590"/>
        <v>0</v>
      </c>
      <c r="AF977" s="636"/>
      <c r="AG977" s="857"/>
      <c r="AH977" s="627"/>
      <c r="AI977" s="626">
        <f t="shared" si="591"/>
        <v>0</v>
      </c>
      <c r="AJ977" s="423">
        <f t="shared" si="563"/>
        <v>968</v>
      </c>
    </row>
    <row r="978" spans="1:36">
      <c r="A978" s="423">
        <f t="shared" si="562"/>
        <v>969</v>
      </c>
      <c r="B978" s="145"/>
      <c r="C978" s="145"/>
      <c r="D978" s="685"/>
      <c r="E978" s="627"/>
      <c r="F978" s="112"/>
      <c r="G978" s="39"/>
      <c r="H978" s="626"/>
      <c r="I978" s="627">
        <f t="shared" si="592"/>
        <v>0</v>
      </c>
      <c r="J978" s="627"/>
      <c r="K978" s="627"/>
      <c r="L978" s="237">
        <f t="shared" si="593"/>
        <v>0</v>
      </c>
      <c r="M978" s="112"/>
      <c r="N978" s="39"/>
      <c r="O978" s="626"/>
      <c r="P978" s="627">
        <f t="shared" si="586"/>
        <v>0</v>
      </c>
      <c r="Q978" s="627"/>
      <c r="R978" s="627"/>
      <c r="S978" s="237">
        <f t="shared" si="587"/>
        <v>0</v>
      </c>
      <c r="T978" s="112"/>
      <c r="U978" s="39"/>
      <c r="V978" s="626"/>
      <c r="W978" s="627">
        <f t="shared" si="588"/>
        <v>0</v>
      </c>
      <c r="X978" s="636"/>
      <c r="Y978" s="626"/>
      <c r="Z978" s="627"/>
      <c r="AA978" s="626">
        <f t="shared" si="589"/>
        <v>0</v>
      </c>
      <c r="AB978" s="112"/>
      <c r="AC978" s="39"/>
      <c r="AD978" s="626"/>
      <c r="AE978" s="627">
        <f t="shared" si="590"/>
        <v>0</v>
      </c>
      <c r="AF978" s="636"/>
      <c r="AG978" s="857"/>
      <c r="AH978" s="627"/>
      <c r="AI978" s="626">
        <f t="shared" si="591"/>
        <v>0</v>
      </c>
      <c r="AJ978" s="423">
        <f t="shared" si="563"/>
        <v>969</v>
      </c>
    </row>
    <row r="979" spans="1:36">
      <c r="A979" s="423">
        <f t="shared" si="562"/>
        <v>970</v>
      </c>
      <c r="B979" s="145"/>
      <c r="C979" s="145"/>
      <c r="D979" s="684" t="s">
        <v>63</v>
      </c>
      <c r="E979" s="627"/>
      <c r="F979" s="112"/>
      <c r="G979" s="39"/>
      <c r="H979" s="626"/>
      <c r="I979" s="627">
        <f t="shared" si="592"/>
        <v>0</v>
      </c>
      <c r="J979" s="627"/>
      <c r="K979" s="627"/>
      <c r="L979" s="237">
        <f t="shared" si="593"/>
        <v>0</v>
      </c>
      <c r="M979" s="112"/>
      <c r="N979" s="39"/>
      <c r="O979" s="626"/>
      <c r="P979" s="627">
        <f t="shared" si="586"/>
        <v>0</v>
      </c>
      <c r="Q979" s="627"/>
      <c r="R979" s="627"/>
      <c r="S979" s="237">
        <f t="shared" si="587"/>
        <v>0</v>
      </c>
      <c r="T979" s="112"/>
      <c r="U979" s="39"/>
      <c r="V979" s="626"/>
      <c r="W979" s="627">
        <f t="shared" si="588"/>
        <v>0</v>
      </c>
      <c r="X979" s="636"/>
      <c r="Y979" s="626"/>
      <c r="Z979" s="627"/>
      <c r="AA979" s="626">
        <f t="shared" si="589"/>
        <v>0</v>
      </c>
      <c r="AB979" s="112"/>
      <c r="AC979" s="39"/>
      <c r="AD979" s="626"/>
      <c r="AE979" s="627">
        <f t="shared" si="590"/>
        <v>0</v>
      </c>
      <c r="AF979" s="636"/>
      <c r="AG979" s="857"/>
      <c r="AH979" s="627"/>
      <c r="AI979" s="626">
        <f t="shared" si="591"/>
        <v>0</v>
      </c>
      <c r="AJ979" s="423">
        <f t="shared" si="563"/>
        <v>970</v>
      </c>
    </row>
    <row r="980" spans="1:36">
      <c r="A980" s="423">
        <f t="shared" si="562"/>
        <v>971</v>
      </c>
      <c r="B980" s="145"/>
      <c r="C980" s="145"/>
      <c r="D980" s="637" t="s">
        <v>712</v>
      </c>
      <c r="E980" s="627"/>
      <c r="F980" s="133"/>
      <c r="G980" s="39"/>
      <c r="H980" s="626"/>
      <c r="I980" s="627">
        <f t="shared" si="592"/>
        <v>0</v>
      </c>
      <c r="J980" s="627"/>
      <c r="K980" s="627">
        <v>278559</v>
      </c>
      <c r="L980" s="237">
        <f t="shared" si="593"/>
        <v>278559</v>
      </c>
      <c r="M980" s="133"/>
      <c r="N980" s="39"/>
      <c r="O980" s="626"/>
      <c r="P980" s="627">
        <f t="shared" si="586"/>
        <v>0</v>
      </c>
      <c r="Q980" s="627"/>
      <c r="R980" s="627">
        <v>278559</v>
      </c>
      <c r="S980" s="237">
        <f t="shared" si="587"/>
        <v>278559</v>
      </c>
      <c r="T980" s="133"/>
      <c r="U980" s="39"/>
      <c r="V980" s="626"/>
      <c r="W980" s="627">
        <f t="shared" si="588"/>
        <v>0</v>
      </c>
      <c r="X980" s="636"/>
      <c r="Y980" s="626"/>
      <c r="Z980" s="627">
        <v>278559</v>
      </c>
      <c r="AA980" s="626">
        <f t="shared" si="589"/>
        <v>278559</v>
      </c>
      <c r="AB980" s="133"/>
      <c r="AC980" s="39"/>
      <c r="AD980" s="626"/>
      <c r="AE980" s="627">
        <f t="shared" si="590"/>
        <v>0</v>
      </c>
      <c r="AF980" s="636"/>
      <c r="AG980" s="857"/>
      <c r="AH980" s="627"/>
      <c r="AI980" s="626">
        <f t="shared" si="591"/>
        <v>0</v>
      </c>
      <c r="AJ980" s="423">
        <f t="shared" si="563"/>
        <v>971</v>
      </c>
    </row>
    <row r="981" spans="1:36">
      <c r="A981" s="423">
        <f t="shared" si="562"/>
        <v>972</v>
      </c>
      <c r="B981" s="145"/>
      <c r="C981" s="145"/>
      <c r="D981" s="637" t="s">
        <v>713</v>
      </c>
      <c r="E981" s="627"/>
      <c r="F981" s="133"/>
      <c r="G981" s="39"/>
      <c r="H981" s="626"/>
      <c r="I981" s="627">
        <f t="shared" si="592"/>
        <v>0</v>
      </c>
      <c r="J981" s="627"/>
      <c r="K981" s="627">
        <v>475000</v>
      </c>
      <c r="L981" s="237">
        <f t="shared" si="593"/>
        <v>475000</v>
      </c>
      <c r="M981" s="133"/>
      <c r="N981" s="39"/>
      <c r="O981" s="626"/>
      <c r="P981" s="627">
        <f t="shared" si="586"/>
        <v>0</v>
      </c>
      <c r="Q981" s="627"/>
      <c r="R981" s="627">
        <v>475000</v>
      </c>
      <c r="S981" s="237">
        <f t="shared" si="587"/>
        <v>475000</v>
      </c>
      <c r="T981" s="133"/>
      <c r="U981" s="39"/>
      <c r="V981" s="626"/>
      <c r="W981" s="627">
        <f t="shared" si="588"/>
        <v>0</v>
      </c>
      <c r="X981" s="636"/>
      <c r="Y981" s="626"/>
      <c r="Z981" s="627">
        <v>475000</v>
      </c>
      <c r="AA981" s="626">
        <f t="shared" si="589"/>
        <v>475000</v>
      </c>
      <c r="AB981" s="133"/>
      <c r="AC981" s="39"/>
      <c r="AD981" s="626"/>
      <c r="AE981" s="627">
        <f t="shared" si="590"/>
        <v>0</v>
      </c>
      <c r="AF981" s="636"/>
      <c r="AG981" s="857"/>
      <c r="AH981" s="627"/>
      <c r="AI981" s="626">
        <f t="shared" si="591"/>
        <v>0</v>
      </c>
      <c r="AJ981" s="423">
        <f t="shared" si="563"/>
        <v>972</v>
      </c>
    </row>
    <row r="982" spans="1:36">
      <c r="A982" s="423">
        <f t="shared" si="562"/>
        <v>973</v>
      </c>
      <c r="B982" s="145"/>
      <c r="C982" s="145"/>
      <c r="D982" s="637" t="s">
        <v>714</v>
      </c>
      <c r="E982" s="627"/>
      <c r="F982" s="133"/>
      <c r="G982" s="39"/>
      <c r="H982" s="626"/>
      <c r="I982" s="627">
        <f t="shared" si="592"/>
        <v>0</v>
      </c>
      <c r="J982" s="627"/>
      <c r="K982" s="627">
        <v>321000</v>
      </c>
      <c r="L982" s="237">
        <f t="shared" si="593"/>
        <v>321000</v>
      </c>
      <c r="M982" s="133"/>
      <c r="N982" s="39"/>
      <c r="O982" s="626"/>
      <c r="P982" s="627">
        <f t="shared" si="586"/>
        <v>0</v>
      </c>
      <c r="Q982" s="627"/>
      <c r="R982" s="627">
        <v>321000</v>
      </c>
      <c r="S982" s="237">
        <f t="shared" si="587"/>
        <v>321000</v>
      </c>
      <c r="T982" s="133"/>
      <c r="U982" s="39"/>
      <c r="V982" s="626"/>
      <c r="W982" s="627">
        <f t="shared" si="588"/>
        <v>0</v>
      </c>
      <c r="X982" s="636"/>
      <c r="Y982" s="626"/>
      <c r="Z982" s="627">
        <v>321000</v>
      </c>
      <c r="AA982" s="626">
        <f t="shared" si="589"/>
        <v>321000</v>
      </c>
      <c r="AB982" s="133"/>
      <c r="AC982" s="39"/>
      <c r="AD982" s="626"/>
      <c r="AE982" s="627">
        <f t="shared" si="590"/>
        <v>0</v>
      </c>
      <c r="AF982" s="636"/>
      <c r="AG982" s="857"/>
      <c r="AH982" s="627"/>
      <c r="AI982" s="626">
        <f t="shared" si="591"/>
        <v>0</v>
      </c>
      <c r="AJ982" s="423">
        <f t="shared" si="563"/>
        <v>973</v>
      </c>
    </row>
    <row r="983" spans="1:36">
      <c r="A983" s="423">
        <f t="shared" ref="A983:A1047" si="594">ROW()-9</f>
        <v>974</v>
      </c>
      <c r="B983" s="145"/>
      <c r="C983" s="145"/>
      <c r="D983" s="685"/>
      <c r="E983" s="627"/>
      <c r="F983" s="112"/>
      <c r="G983" s="39"/>
      <c r="H983" s="626"/>
      <c r="I983" s="627">
        <f t="shared" si="592"/>
        <v>0</v>
      </c>
      <c r="J983" s="627"/>
      <c r="K983" s="692"/>
      <c r="L983" s="237">
        <f t="shared" si="593"/>
        <v>0</v>
      </c>
      <c r="M983" s="112"/>
      <c r="N983" s="39"/>
      <c r="O983" s="626"/>
      <c r="P983" s="627">
        <f t="shared" si="586"/>
        <v>0</v>
      </c>
      <c r="Q983" s="627"/>
      <c r="R983" s="692"/>
      <c r="S983" s="237">
        <f t="shared" si="587"/>
        <v>0</v>
      </c>
      <c r="T983" s="112"/>
      <c r="U983" s="39"/>
      <c r="V983" s="626"/>
      <c r="W983" s="627">
        <f t="shared" si="588"/>
        <v>0</v>
      </c>
      <c r="X983" s="636"/>
      <c r="Y983" s="626"/>
      <c r="Z983" s="692"/>
      <c r="AA983" s="626">
        <f t="shared" si="589"/>
        <v>0</v>
      </c>
      <c r="AB983" s="112"/>
      <c r="AC983" s="39"/>
      <c r="AD983" s="626"/>
      <c r="AE983" s="627">
        <f t="shared" si="590"/>
        <v>0</v>
      </c>
      <c r="AF983" s="636"/>
      <c r="AG983" s="857"/>
      <c r="AH983" s="692"/>
      <c r="AI983" s="626">
        <f t="shared" si="591"/>
        <v>0</v>
      </c>
      <c r="AJ983" s="423">
        <f t="shared" si="563"/>
        <v>974</v>
      </c>
    </row>
    <row r="984" spans="1:36">
      <c r="A984" s="423">
        <f t="shared" si="594"/>
        <v>975</v>
      </c>
      <c r="B984" s="145"/>
      <c r="C984" s="145"/>
      <c r="D984" s="141" t="s">
        <v>40</v>
      </c>
      <c r="E984" s="679"/>
      <c r="F984" s="488">
        <f t="shared" ref="F984:X984" si="595">SUBTOTAL(9,F962:F983)</f>
        <v>4653193</v>
      </c>
      <c r="G984" s="55">
        <f t="shared" si="595"/>
        <v>5144360</v>
      </c>
      <c r="H984" s="285">
        <f t="shared" si="595"/>
        <v>0</v>
      </c>
      <c r="I984" s="676">
        <f t="shared" si="595"/>
        <v>9797553</v>
      </c>
      <c r="J984" s="676">
        <f t="shared" si="595"/>
        <v>500500</v>
      </c>
      <c r="K984" s="676">
        <f t="shared" si="595"/>
        <v>1074559</v>
      </c>
      <c r="L984" s="678">
        <f t="shared" si="595"/>
        <v>11372612</v>
      </c>
      <c r="M984" s="488">
        <f t="shared" si="595"/>
        <v>4750438</v>
      </c>
      <c r="N984" s="55">
        <f t="shared" si="595"/>
        <v>8644360</v>
      </c>
      <c r="O984" s="285">
        <f t="shared" si="595"/>
        <v>0</v>
      </c>
      <c r="P984" s="676">
        <f t="shared" si="595"/>
        <v>13394798</v>
      </c>
      <c r="Q984" s="676">
        <f t="shared" si="595"/>
        <v>500500</v>
      </c>
      <c r="R984" s="676">
        <f t="shared" si="595"/>
        <v>1074559</v>
      </c>
      <c r="S984" s="678">
        <f t="shared" si="595"/>
        <v>14969857</v>
      </c>
      <c r="T984" s="488">
        <f t="shared" si="595"/>
        <v>4750438</v>
      </c>
      <c r="U984" s="55">
        <f t="shared" si="595"/>
        <v>8644360</v>
      </c>
      <c r="V984" s="285">
        <f t="shared" si="595"/>
        <v>0</v>
      </c>
      <c r="W984" s="676">
        <f t="shared" si="595"/>
        <v>13394798</v>
      </c>
      <c r="X984" s="677">
        <f t="shared" si="595"/>
        <v>500500</v>
      </c>
      <c r="Y984" s="675"/>
      <c r="Z984" s="676">
        <f t="shared" ref="Z984:AF984" si="596">SUBTOTAL(9,Z962:Z983)</f>
        <v>1074559</v>
      </c>
      <c r="AA984" s="675">
        <f t="shared" si="596"/>
        <v>14969857</v>
      </c>
      <c r="AB984" s="488">
        <f t="shared" si="596"/>
        <v>0</v>
      </c>
      <c r="AC984" s="55">
        <f t="shared" si="596"/>
        <v>0</v>
      </c>
      <c r="AD984" s="285">
        <f t="shared" si="596"/>
        <v>0</v>
      </c>
      <c r="AE984" s="676">
        <f t="shared" si="596"/>
        <v>0</v>
      </c>
      <c r="AF984" s="677">
        <f t="shared" si="596"/>
        <v>0</v>
      </c>
      <c r="AG984" s="678"/>
      <c r="AH984" s="676">
        <f>SUBTOTAL(9,AH962:AH983)</f>
        <v>0</v>
      </c>
      <c r="AI984" s="675">
        <f>SUBTOTAL(9,AI962:AI983)</f>
        <v>0</v>
      </c>
      <c r="AJ984" s="423">
        <f t="shared" si="563"/>
        <v>975</v>
      </c>
    </row>
    <row r="985" spans="1:36" ht="15.6" thickBot="1">
      <c r="A985" s="423">
        <f t="shared" si="594"/>
        <v>976</v>
      </c>
      <c r="B985" s="674"/>
      <c r="C985" s="674"/>
      <c r="D985" s="620" t="s">
        <v>217</v>
      </c>
      <c r="E985" s="623"/>
      <c r="F985" s="672">
        <f>SUBTOTAL(9,F960:F984,$E961:$E961)</f>
        <v>40903659</v>
      </c>
      <c r="G985" s="671"/>
      <c r="H985" s="668"/>
      <c r="I985" s="669">
        <f>SUBTOTAL(9,I960:I984)</f>
        <v>46048019</v>
      </c>
      <c r="J985" s="669">
        <f>SUBTOTAL(9,J960:J984)</f>
        <v>31748635</v>
      </c>
      <c r="K985" s="669">
        <f>SUBTOTAL(9,K960:K984)</f>
        <v>48759764</v>
      </c>
      <c r="L985" s="673">
        <f>SUBTOTAL(9,L960:L984)</f>
        <v>126556418</v>
      </c>
      <c r="M985" s="672">
        <f>SUBTOTAL(9,M960:M984,$E961:$E961)</f>
        <v>41000904</v>
      </c>
      <c r="N985" s="671"/>
      <c r="O985" s="668"/>
      <c r="P985" s="669">
        <f>SUBTOTAL(9,P960:P984)</f>
        <v>49645264</v>
      </c>
      <c r="Q985" s="669">
        <f>SUBTOTAL(9,Q960:Q984)</f>
        <v>31748635</v>
      </c>
      <c r="R985" s="669">
        <f>SUBTOTAL(9,R960:R984)</f>
        <v>48759764</v>
      </c>
      <c r="S985" s="673">
        <f>SUBTOTAL(9,S960:S984)</f>
        <v>130153663</v>
      </c>
      <c r="T985" s="670">
        <f>SUBTOTAL(9,T960:T984,$E961:$E961)</f>
        <v>41000904</v>
      </c>
      <c r="U985" s="671"/>
      <c r="V985" s="668"/>
      <c r="W985" s="669">
        <f>SUBTOTAL(9,W960:W984)</f>
        <v>49645264</v>
      </c>
      <c r="X985" s="670">
        <f>SUBTOTAL(9,X960:X984)</f>
        <v>31748635</v>
      </c>
      <c r="Y985" s="668"/>
      <c r="Z985" s="669">
        <f>SUBTOTAL(9,Z960:Z984)</f>
        <v>48759764</v>
      </c>
      <c r="AA985" s="668">
        <f>SUBTOTAL(9,AA960:AA984)</f>
        <v>130153663</v>
      </c>
      <c r="AB985" s="670">
        <f>SUBTOTAL(9,AB960:AB984,$E961:$E961)</f>
        <v>36250466</v>
      </c>
      <c r="AC985" s="671"/>
      <c r="AD985" s="668"/>
      <c r="AE985" s="669">
        <f>SUBTOTAL(9,AE960:AE984)</f>
        <v>36250466</v>
      </c>
      <c r="AF985" s="670">
        <f>SUBTOTAL(9,AF960:AF984)</f>
        <v>31248135</v>
      </c>
      <c r="AG985" s="800"/>
      <c r="AH985" s="669">
        <f>SUBTOTAL(9,AH960:AH984)</f>
        <v>47685205</v>
      </c>
      <c r="AI985" s="668">
        <f>SUBTOTAL(9,AI960:AI984)</f>
        <v>115183806</v>
      </c>
      <c r="AJ985" s="423">
        <f t="shared" si="563"/>
        <v>976</v>
      </c>
    </row>
    <row r="986" spans="1:36" ht="15.6" thickTop="1">
      <c r="A986" s="423">
        <f t="shared" si="594"/>
        <v>977</v>
      </c>
      <c r="B986" s="145"/>
      <c r="C986" s="145"/>
      <c r="D986" s="654"/>
      <c r="E986" s="655"/>
      <c r="F986" s="425"/>
      <c r="G986" s="26"/>
      <c r="H986" s="682"/>
      <c r="I986" s="627">
        <f t="shared" ref="I986:I996" si="597">SUM($E986,F986:H986)</f>
        <v>0</v>
      </c>
      <c r="J986" s="655"/>
      <c r="K986" s="655"/>
      <c r="L986" s="654">
        <f t="shared" ref="L986:L996" si="598">SUM(I986:K986)</f>
        <v>0</v>
      </c>
      <c r="M986" s="425"/>
      <c r="N986" s="26"/>
      <c r="O986" s="682"/>
      <c r="P986" s="627">
        <f t="shared" ref="P986:P996" si="599">SUM($E986,M986:O986)</f>
        <v>0</v>
      </c>
      <c r="Q986" s="655"/>
      <c r="R986" s="655"/>
      <c r="S986" s="654">
        <f t="shared" ref="S986:S996" si="600">SUM(P986:R986)</f>
        <v>0</v>
      </c>
      <c r="T986" s="425"/>
      <c r="U986" s="26"/>
      <c r="V986" s="682"/>
      <c r="W986" s="627">
        <f t="shared" ref="W986:W996" si="601">SUM($E986,T986:V986)</f>
        <v>0</v>
      </c>
      <c r="X986" s="683"/>
      <c r="Y986" s="682"/>
      <c r="Z986" s="655"/>
      <c r="AA986" s="682">
        <f t="shared" ref="AA986:AA996" si="602">SUM(W986:Z986)</f>
        <v>0</v>
      </c>
      <c r="AB986" s="425"/>
      <c r="AC986" s="26"/>
      <c r="AD986" s="682"/>
      <c r="AE986" s="627">
        <f t="shared" ref="AE986:AE996" si="603">SUM($E986,AB986:AD986)</f>
        <v>0</v>
      </c>
      <c r="AF986" s="683"/>
      <c r="AG986" s="862"/>
      <c r="AH986" s="655"/>
      <c r="AI986" s="682">
        <f t="shared" ref="AI986:AI996" si="604">SUM(AE986:AH986)</f>
        <v>0</v>
      </c>
      <c r="AJ986" s="423">
        <f t="shared" ref="AJ986:AJ1049" si="605">A986</f>
        <v>977</v>
      </c>
    </row>
    <row r="987" spans="1:36">
      <c r="A987" s="423">
        <f t="shared" si="594"/>
        <v>978</v>
      </c>
      <c r="B987" s="145" t="s">
        <v>218</v>
      </c>
      <c r="C987" s="145">
        <v>48</v>
      </c>
      <c r="D987" s="237" t="s">
        <v>219</v>
      </c>
      <c r="E987" s="627">
        <v>755722</v>
      </c>
      <c r="F987" s="420"/>
      <c r="G987" s="141"/>
      <c r="H987" s="626"/>
      <c r="I987" s="627">
        <f t="shared" si="597"/>
        <v>755722</v>
      </c>
      <c r="J987" s="627">
        <v>4550000</v>
      </c>
      <c r="K987" s="627">
        <v>450000</v>
      </c>
      <c r="L987" s="237">
        <f t="shared" si="598"/>
        <v>5755722</v>
      </c>
      <c r="M987" s="636"/>
      <c r="N987" s="237"/>
      <c r="O987" s="626"/>
      <c r="P987" s="627">
        <f t="shared" si="599"/>
        <v>755722</v>
      </c>
      <c r="Q987" s="627">
        <v>4550000</v>
      </c>
      <c r="R987" s="627">
        <v>450000</v>
      </c>
      <c r="S987" s="237">
        <f t="shared" si="600"/>
        <v>5755722</v>
      </c>
      <c r="T987" s="636"/>
      <c r="U987" s="237"/>
      <c r="V987" s="626"/>
      <c r="W987" s="627">
        <f t="shared" si="601"/>
        <v>755722</v>
      </c>
      <c r="X987" s="636">
        <v>4550000</v>
      </c>
      <c r="Y987" s="626"/>
      <c r="Z987" s="627">
        <v>450000</v>
      </c>
      <c r="AA987" s="626">
        <f t="shared" si="602"/>
        <v>5755722</v>
      </c>
      <c r="AB987" s="636"/>
      <c r="AC987" s="237"/>
      <c r="AD987" s="626"/>
      <c r="AE987" s="627">
        <f t="shared" si="603"/>
        <v>755722</v>
      </c>
      <c r="AF987" s="636">
        <v>4550000</v>
      </c>
      <c r="AG987" s="857"/>
      <c r="AH987" s="627">
        <v>450000</v>
      </c>
      <c r="AI987" s="626">
        <f t="shared" si="604"/>
        <v>5755722</v>
      </c>
      <c r="AJ987" s="423">
        <f t="shared" si="605"/>
        <v>978</v>
      </c>
    </row>
    <row r="988" spans="1:36">
      <c r="A988" s="423">
        <f t="shared" si="594"/>
        <v>979</v>
      </c>
      <c r="B988" s="145"/>
      <c r="C988" s="145"/>
      <c r="D988" s="240" t="s">
        <v>434</v>
      </c>
      <c r="E988" s="627"/>
      <c r="F988" s="133"/>
      <c r="G988" s="28"/>
      <c r="H988" s="626"/>
      <c r="I988" s="627">
        <f t="shared" si="597"/>
        <v>0</v>
      </c>
      <c r="J988" s="627"/>
      <c r="K988" s="627"/>
      <c r="L988" s="237">
        <f t="shared" si="598"/>
        <v>0</v>
      </c>
      <c r="M988" s="133"/>
      <c r="N988" s="28"/>
      <c r="O988" s="626"/>
      <c r="P988" s="627">
        <f t="shared" si="599"/>
        <v>0</v>
      </c>
      <c r="Q988" s="627"/>
      <c r="R988" s="627"/>
      <c r="S988" s="237">
        <f t="shared" si="600"/>
        <v>0</v>
      </c>
      <c r="T988" s="133"/>
      <c r="U988" s="28"/>
      <c r="V988" s="626"/>
      <c r="W988" s="627">
        <f t="shared" si="601"/>
        <v>0</v>
      </c>
      <c r="X988" s="636"/>
      <c r="Y988" s="626"/>
      <c r="Z988" s="627"/>
      <c r="AA988" s="626">
        <f t="shared" si="602"/>
        <v>0</v>
      </c>
      <c r="AB988" s="133"/>
      <c r="AC988" s="28"/>
      <c r="AD988" s="626"/>
      <c r="AE988" s="627">
        <f t="shared" si="603"/>
        <v>0</v>
      </c>
      <c r="AF988" s="636"/>
      <c r="AG988" s="857"/>
      <c r="AH988" s="627"/>
      <c r="AI988" s="626">
        <f t="shared" si="604"/>
        <v>0</v>
      </c>
      <c r="AJ988" s="423">
        <f t="shared" si="605"/>
        <v>979</v>
      </c>
    </row>
    <row r="989" spans="1:36">
      <c r="A989" s="423">
        <f t="shared" si="594"/>
        <v>980</v>
      </c>
      <c r="B989" s="145"/>
      <c r="C989" s="145"/>
      <c r="D989" s="637" t="s">
        <v>715</v>
      </c>
      <c r="E989" s="627"/>
      <c r="F989" s="132">
        <v>30000</v>
      </c>
      <c r="G989" s="28"/>
      <c r="H989" s="626"/>
      <c r="I989" s="627">
        <f t="shared" si="597"/>
        <v>30000</v>
      </c>
      <c r="J989" s="627"/>
      <c r="K989" s="627"/>
      <c r="L989" s="237">
        <f t="shared" si="598"/>
        <v>30000</v>
      </c>
      <c r="M989" s="133">
        <v>30000</v>
      </c>
      <c r="N989" s="28"/>
      <c r="O989" s="626"/>
      <c r="P989" s="627">
        <f t="shared" si="599"/>
        <v>30000</v>
      </c>
      <c r="Q989" s="627"/>
      <c r="R989" s="627"/>
      <c r="S989" s="237">
        <f t="shared" si="600"/>
        <v>30000</v>
      </c>
      <c r="T989" s="133">
        <v>30000</v>
      </c>
      <c r="U989" s="28"/>
      <c r="V989" s="626"/>
      <c r="W989" s="627">
        <f t="shared" si="601"/>
        <v>30000</v>
      </c>
      <c r="X989" s="636"/>
      <c r="Y989" s="626"/>
      <c r="Z989" s="627"/>
      <c r="AA989" s="626">
        <f t="shared" si="602"/>
        <v>30000</v>
      </c>
      <c r="AB989" s="133"/>
      <c r="AC989" s="28"/>
      <c r="AD989" s="626"/>
      <c r="AE989" s="627">
        <f t="shared" si="603"/>
        <v>0</v>
      </c>
      <c r="AF989" s="636"/>
      <c r="AG989" s="857"/>
      <c r="AH989" s="627"/>
      <c r="AI989" s="626">
        <f t="shared" si="604"/>
        <v>0</v>
      </c>
      <c r="AJ989" s="423">
        <f t="shared" si="605"/>
        <v>980</v>
      </c>
    </row>
    <row r="990" spans="1:36">
      <c r="A990" s="423">
        <f t="shared" si="594"/>
        <v>981</v>
      </c>
      <c r="B990" s="145"/>
      <c r="C990" s="145"/>
      <c r="D990" s="629"/>
      <c r="E990" s="627"/>
      <c r="F990" s="133"/>
      <c r="G990" s="28"/>
      <c r="H990" s="626"/>
      <c r="I990" s="627">
        <f t="shared" si="597"/>
        <v>0</v>
      </c>
      <c r="J990" s="627"/>
      <c r="K990" s="627"/>
      <c r="L990" s="237">
        <f t="shared" si="598"/>
        <v>0</v>
      </c>
      <c r="M990" s="133"/>
      <c r="N990" s="28"/>
      <c r="O990" s="626"/>
      <c r="P990" s="627">
        <f t="shared" si="599"/>
        <v>0</v>
      </c>
      <c r="Q990" s="627"/>
      <c r="R990" s="627"/>
      <c r="S990" s="237">
        <f t="shared" si="600"/>
        <v>0</v>
      </c>
      <c r="T990" s="133"/>
      <c r="U990" s="28"/>
      <c r="V990" s="626"/>
      <c r="W990" s="627">
        <f t="shared" si="601"/>
        <v>0</v>
      </c>
      <c r="X990" s="636"/>
      <c r="Y990" s="626"/>
      <c r="Z990" s="627"/>
      <c r="AA990" s="626">
        <f t="shared" si="602"/>
        <v>0</v>
      </c>
      <c r="AB990" s="133"/>
      <c r="AC990" s="28"/>
      <c r="AD990" s="626"/>
      <c r="AE990" s="627">
        <f t="shared" si="603"/>
        <v>0</v>
      </c>
      <c r="AF990" s="636"/>
      <c r="AG990" s="857"/>
      <c r="AH990" s="627"/>
      <c r="AI990" s="626">
        <f t="shared" si="604"/>
        <v>0</v>
      </c>
      <c r="AJ990" s="423">
        <f t="shared" si="605"/>
        <v>981</v>
      </c>
    </row>
    <row r="991" spans="1:36">
      <c r="A991" s="423">
        <f t="shared" si="594"/>
        <v>982</v>
      </c>
      <c r="B991" s="145"/>
      <c r="C991" s="145"/>
      <c r="D991" s="684" t="s">
        <v>716</v>
      </c>
      <c r="E991" s="627"/>
      <c r="F991" s="112"/>
      <c r="G991" s="39"/>
      <c r="H991" s="626"/>
      <c r="I991" s="627">
        <f t="shared" si="597"/>
        <v>0</v>
      </c>
      <c r="J991" s="627"/>
      <c r="K991" s="627"/>
      <c r="L991" s="237">
        <f t="shared" si="598"/>
        <v>0</v>
      </c>
      <c r="M991" s="112"/>
      <c r="N991" s="39"/>
      <c r="O991" s="626"/>
      <c r="P991" s="627">
        <f t="shared" si="599"/>
        <v>0</v>
      </c>
      <c r="Q991" s="627"/>
      <c r="R991" s="627"/>
      <c r="S991" s="237">
        <f t="shared" si="600"/>
        <v>0</v>
      </c>
      <c r="T991" s="112"/>
      <c r="U991" s="39"/>
      <c r="V991" s="626"/>
      <c r="W991" s="627">
        <f t="shared" si="601"/>
        <v>0</v>
      </c>
      <c r="X991" s="636"/>
      <c r="Y991" s="626"/>
      <c r="Z991" s="627"/>
      <c r="AA991" s="626">
        <f t="shared" si="602"/>
        <v>0</v>
      </c>
      <c r="AB991" s="112"/>
      <c r="AC991" s="39"/>
      <c r="AD991" s="626"/>
      <c r="AE991" s="627">
        <f t="shared" si="603"/>
        <v>0</v>
      </c>
      <c r="AF991" s="636"/>
      <c r="AG991" s="857"/>
      <c r="AH991" s="627"/>
      <c r="AI991" s="626">
        <f t="shared" si="604"/>
        <v>0</v>
      </c>
      <c r="AJ991" s="423">
        <f t="shared" si="605"/>
        <v>982</v>
      </c>
    </row>
    <row r="992" spans="1:36">
      <c r="A992" s="423">
        <f t="shared" si="594"/>
        <v>983</v>
      </c>
      <c r="B992" s="145"/>
      <c r="C992" s="145"/>
      <c r="D992" s="637" t="s">
        <v>717</v>
      </c>
      <c r="E992" s="627"/>
      <c r="F992" s="132">
        <v>30000</v>
      </c>
      <c r="G992" s="28"/>
      <c r="H992" s="626"/>
      <c r="I992" s="627">
        <f t="shared" si="597"/>
        <v>30000</v>
      </c>
      <c r="J992" s="627"/>
      <c r="K992" s="627"/>
      <c r="L992" s="237">
        <f t="shared" si="598"/>
        <v>30000</v>
      </c>
      <c r="M992" s="133"/>
      <c r="N992" s="28"/>
      <c r="O992" s="626"/>
      <c r="P992" s="627">
        <f t="shared" si="599"/>
        <v>0</v>
      </c>
      <c r="Q992" s="627"/>
      <c r="R992" s="627"/>
      <c r="S992" s="237">
        <f t="shared" si="600"/>
        <v>0</v>
      </c>
      <c r="T992" s="133"/>
      <c r="U992" s="28"/>
      <c r="V992" s="626"/>
      <c r="W992" s="627">
        <f t="shared" si="601"/>
        <v>0</v>
      </c>
      <c r="X992" s="636"/>
      <c r="Y992" s="626"/>
      <c r="Z992" s="627"/>
      <c r="AA992" s="626">
        <f t="shared" si="602"/>
        <v>0</v>
      </c>
      <c r="AB992" s="133"/>
      <c r="AC992" s="28"/>
      <c r="AD992" s="626"/>
      <c r="AE992" s="627">
        <f t="shared" si="603"/>
        <v>0</v>
      </c>
      <c r="AF992" s="636"/>
      <c r="AG992" s="857"/>
      <c r="AH992" s="627"/>
      <c r="AI992" s="626">
        <f t="shared" si="604"/>
        <v>0</v>
      </c>
      <c r="AJ992" s="423">
        <f t="shared" si="605"/>
        <v>983</v>
      </c>
    </row>
    <row r="993" spans="1:36">
      <c r="A993" s="423">
        <f t="shared" si="594"/>
        <v>984</v>
      </c>
      <c r="B993" s="145"/>
      <c r="C993" s="145"/>
      <c r="D993" s="685"/>
      <c r="E993" s="627"/>
      <c r="F993" s="112"/>
      <c r="G993" s="39"/>
      <c r="H993" s="626"/>
      <c r="I993" s="627">
        <f t="shared" si="597"/>
        <v>0</v>
      </c>
      <c r="J993" s="627"/>
      <c r="K993" s="627"/>
      <c r="L993" s="237">
        <f t="shared" si="598"/>
        <v>0</v>
      </c>
      <c r="M993" s="112"/>
      <c r="N993" s="39"/>
      <c r="O993" s="626"/>
      <c r="P993" s="627">
        <f t="shared" si="599"/>
        <v>0</v>
      </c>
      <c r="Q993" s="627"/>
      <c r="R993" s="627"/>
      <c r="S993" s="237">
        <f t="shared" si="600"/>
        <v>0</v>
      </c>
      <c r="T993" s="112"/>
      <c r="U993" s="39"/>
      <c r="V993" s="626"/>
      <c r="W993" s="627">
        <f t="shared" si="601"/>
        <v>0</v>
      </c>
      <c r="X993" s="636"/>
      <c r="Y993" s="626"/>
      <c r="Z993" s="627"/>
      <c r="AA993" s="626">
        <f t="shared" si="602"/>
        <v>0</v>
      </c>
      <c r="AB993" s="112"/>
      <c r="AC993" s="39"/>
      <c r="AD993" s="626"/>
      <c r="AE993" s="627">
        <f t="shared" si="603"/>
        <v>0</v>
      </c>
      <c r="AF993" s="636"/>
      <c r="AG993" s="857"/>
      <c r="AH993" s="627"/>
      <c r="AI993" s="626">
        <f t="shared" si="604"/>
        <v>0</v>
      </c>
      <c r="AJ993" s="423">
        <f t="shared" si="605"/>
        <v>984</v>
      </c>
    </row>
    <row r="994" spans="1:36">
      <c r="A994" s="423">
        <f t="shared" si="594"/>
        <v>985</v>
      </c>
      <c r="B994" s="145"/>
      <c r="C994" s="145"/>
      <c r="D994" s="684" t="s">
        <v>575</v>
      </c>
      <c r="E994" s="627"/>
      <c r="F994" s="112"/>
      <c r="G994" s="39"/>
      <c r="H994" s="626"/>
      <c r="I994" s="627">
        <f t="shared" si="597"/>
        <v>0</v>
      </c>
      <c r="J994" s="627"/>
      <c r="K994" s="627"/>
      <c r="L994" s="237">
        <f t="shared" si="598"/>
        <v>0</v>
      </c>
      <c r="M994" s="112"/>
      <c r="N994" s="39"/>
      <c r="O994" s="626"/>
      <c r="P994" s="627">
        <f t="shared" si="599"/>
        <v>0</v>
      </c>
      <c r="Q994" s="627"/>
      <c r="R994" s="627"/>
      <c r="S994" s="237">
        <f t="shared" si="600"/>
        <v>0</v>
      </c>
      <c r="T994" s="112"/>
      <c r="U994" s="39"/>
      <c r="V994" s="626"/>
      <c r="W994" s="627">
        <f t="shared" si="601"/>
        <v>0</v>
      </c>
      <c r="X994" s="636"/>
      <c r="Y994" s="626"/>
      <c r="Z994" s="627"/>
      <c r="AA994" s="626">
        <f t="shared" si="602"/>
        <v>0</v>
      </c>
      <c r="AB994" s="112"/>
      <c r="AC994" s="39"/>
      <c r="AD994" s="626"/>
      <c r="AE994" s="627">
        <f t="shared" si="603"/>
        <v>0</v>
      </c>
      <c r="AF994" s="636"/>
      <c r="AG994" s="857"/>
      <c r="AH994" s="627"/>
      <c r="AI994" s="626">
        <f t="shared" si="604"/>
        <v>0</v>
      </c>
      <c r="AJ994" s="423">
        <f t="shared" si="605"/>
        <v>985</v>
      </c>
    </row>
    <row r="995" spans="1:36">
      <c r="A995" s="423">
        <f t="shared" si="594"/>
        <v>986</v>
      </c>
      <c r="B995" s="145"/>
      <c r="C995" s="145"/>
      <c r="D995" s="637"/>
      <c r="E995" s="627"/>
      <c r="F995" s="112"/>
      <c r="G995" s="39"/>
      <c r="H995" s="626"/>
      <c r="I995" s="627">
        <f t="shared" si="597"/>
        <v>0</v>
      </c>
      <c r="J995" s="627"/>
      <c r="K995" s="627"/>
      <c r="L995" s="237">
        <f t="shared" si="598"/>
        <v>0</v>
      </c>
      <c r="M995" s="112"/>
      <c r="N995" s="39"/>
      <c r="O995" s="626"/>
      <c r="P995" s="627">
        <f t="shared" si="599"/>
        <v>0</v>
      </c>
      <c r="Q995" s="627"/>
      <c r="R995" s="627"/>
      <c r="S995" s="237">
        <f t="shared" si="600"/>
        <v>0</v>
      </c>
      <c r="T995" s="112"/>
      <c r="U995" s="39"/>
      <c r="V995" s="626"/>
      <c r="W995" s="627">
        <f t="shared" si="601"/>
        <v>0</v>
      </c>
      <c r="X995" s="636"/>
      <c r="Y995" s="626"/>
      <c r="Z995" s="627"/>
      <c r="AA995" s="626">
        <f t="shared" si="602"/>
        <v>0</v>
      </c>
      <c r="AB995" s="112"/>
      <c r="AC995" s="39"/>
      <c r="AD995" s="626"/>
      <c r="AE995" s="627">
        <f t="shared" si="603"/>
        <v>0</v>
      </c>
      <c r="AF995" s="636"/>
      <c r="AG995" s="857"/>
      <c r="AH995" s="627"/>
      <c r="AI995" s="626">
        <f t="shared" si="604"/>
        <v>0</v>
      </c>
      <c r="AJ995" s="423">
        <f t="shared" si="605"/>
        <v>986</v>
      </c>
    </row>
    <row r="996" spans="1:36">
      <c r="A996" s="423">
        <f t="shared" si="594"/>
        <v>987</v>
      </c>
      <c r="B996" s="145"/>
      <c r="C996" s="145"/>
      <c r="D996" s="685"/>
      <c r="E996" s="627"/>
      <c r="F996" s="112"/>
      <c r="G996" s="39"/>
      <c r="H996" s="626"/>
      <c r="I996" s="627">
        <f t="shared" si="597"/>
        <v>0</v>
      </c>
      <c r="J996" s="627"/>
      <c r="K996" s="627"/>
      <c r="L996" s="237">
        <f t="shared" si="598"/>
        <v>0</v>
      </c>
      <c r="M996" s="112"/>
      <c r="N996" s="39"/>
      <c r="O996" s="626"/>
      <c r="P996" s="627">
        <f t="shared" si="599"/>
        <v>0</v>
      </c>
      <c r="Q996" s="627"/>
      <c r="R996" s="627"/>
      <c r="S996" s="237">
        <f t="shared" si="600"/>
        <v>0</v>
      </c>
      <c r="T996" s="112"/>
      <c r="U996" s="39"/>
      <c r="V996" s="626"/>
      <c r="W996" s="627">
        <f t="shared" si="601"/>
        <v>0</v>
      </c>
      <c r="X996" s="636"/>
      <c r="Y996" s="626"/>
      <c r="Z996" s="627"/>
      <c r="AA996" s="626">
        <f t="shared" si="602"/>
        <v>0</v>
      </c>
      <c r="AB996" s="112"/>
      <c r="AC996" s="39"/>
      <c r="AD996" s="626"/>
      <c r="AE996" s="627">
        <f t="shared" si="603"/>
        <v>0</v>
      </c>
      <c r="AF996" s="636"/>
      <c r="AG996" s="857"/>
      <c r="AH996" s="627"/>
      <c r="AI996" s="626">
        <f t="shared" si="604"/>
        <v>0</v>
      </c>
      <c r="AJ996" s="423">
        <f t="shared" si="605"/>
        <v>987</v>
      </c>
    </row>
    <row r="997" spans="1:36">
      <c r="A997" s="423">
        <f t="shared" si="594"/>
        <v>988</v>
      </c>
      <c r="B997" s="145"/>
      <c r="C997" s="145"/>
      <c r="D997" s="141" t="s">
        <v>40</v>
      </c>
      <c r="E997" s="679"/>
      <c r="F997" s="281">
        <f t="shared" ref="F997:X997" si="606">SUBTOTAL(9,F988:F996)</f>
        <v>60000</v>
      </c>
      <c r="G997" s="36">
        <f t="shared" si="606"/>
        <v>0</v>
      </c>
      <c r="H997" s="282">
        <f t="shared" si="606"/>
        <v>0</v>
      </c>
      <c r="I997" s="676">
        <f t="shared" si="606"/>
        <v>60000</v>
      </c>
      <c r="J997" s="676">
        <f t="shared" si="606"/>
        <v>0</v>
      </c>
      <c r="K997" s="676">
        <f t="shared" si="606"/>
        <v>0</v>
      </c>
      <c r="L997" s="678">
        <f t="shared" si="606"/>
        <v>60000</v>
      </c>
      <c r="M997" s="281">
        <f t="shared" si="606"/>
        <v>30000</v>
      </c>
      <c r="N997" s="36">
        <f t="shared" si="606"/>
        <v>0</v>
      </c>
      <c r="O997" s="282">
        <f t="shared" si="606"/>
        <v>0</v>
      </c>
      <c r="P997" s="676">
        <f t="shared" si="606"/>
        <v>30000</v>
      </c>
      <c r="Q997" s="676">
        <f t="shared" si="606"/>
        <v>0</v>
      </c>
      <c r="R997" s="676">
        <f t="shared" si="606"/>
        <v>0</v>
      </c>
      <c r="S997" s="678">
        <f t="shared" si="606"/>
        <v>30000</v>
      </c>
      <c r="T997" s="281">
        <f t="shared" si="606"/>
        <v>30000</v>
      </c>
      <c r="U997" s="36">
        <f t="shared" si="606"/>
        <v>0</v>
      </c>
      <c r="V997" s="282">
        <f t="shared" si="606"/>
        <v>0</v>
      </c>
      <c r="W997" s="676">
        <f t="shared" si="606"/>
        <v>30000</v>
      </c>
      <c r="X997" s="677">
        <f t="shared" si="606"/>
        <v>0</v>
      </c>
      <c r="Y997" s="675"/>
      <c r="Z997" s="676">
        <f t="shared" ref="Z997:AF997" si="607">SUBTOTAL(9,Z988:Z996)</f>
        <v>0</v>
      </c>
      <c r="AA997" s="675">
        <f t="shared" si="607"/>
        <v>30000</v>
      </c>
      <c r="AB997" s="281">
        <f t="shared" si="607"/>
        <v>0</v>
      </c>
      <c r="AC997" s="36">
        <f t="shared" si="607"/>
        <v>0</v>
      </c>
      <c r="AD997" s="282">
        <f t="shared" si="607"/>
        <v>0</v>
      </c>
      <c r="AE997" s="676">
        <f t="shared" si="607"/>
        <v>0</v>
      </c>
      <c r="AF997" s="677">
        <f t="shared" si="607"/>
        <v>0</v>
      </c>
      <c r="AG997" s="678"/>
      <c r="AH997" s="676">
        <f>SUBTOTAL(9,AH988:AH996)</f>
        <v>0</v>
      </c>
      <c r="AI997" s="675">
        <f>SUBTOTAL(9,AI988:AI996)</f>
        <v>0</v>
      </c>
      <c r="AJ997" s="423">
        <f t="shared" si="605"/>
        <v>988</v>
      </c>
    </row>
    <row r="998" spans="1:36" ht="15.6" thickBot="1">
      <c r="A998" s="423">
        <f t="shared" si="594"/>
        <v>989</v>
      </c>
      <c r="B998" s="674"/>
      <c r="C998" s="674"/>
      <c r="D998" s="620" t="s">
        <v>220</v>
      </c>
      <c r="E998" s="623"/>
      <c r="F998" s="672">
        <f>SUBTOTAL(9,F986:F997,$E987:$E987)</f>
        <v>815722</v>
      </c>
      <c r="G998" s="630"/>
      <c r="H998" s="668"/>
      <c r="I998" s="669">
        <f>SUBTOTAL(9,I986:I997)</f>
        <v>815722</v>
      </c>
      <c r="J998" s="669">
        <f>SUBTOTAL(9,J986:J997)</f>
        <v>4550000</v>
      </c>
      <c r="K998" s="669">
        <f>SUBTOTAL(9,K986:K997)</f>
        <v>450000</v>
      </c>
      <c r="L998" s="673">
        <f>SUBTOTAL(9,L986:L997)</f>
        <v>5815722</v>
      </c>
      <c r="M998" s="672">
        <f>SUBTOTAL(9,M986:M997,$E987:$E987)</f>
        <v>785722</v>
      </c>
      <c r="N998" s="630"/>
      <c r="O998" s="668"/>
      <c r="P998" s="669">
        <f>SUBTOTAL(9,P986:P997)</f>
        <v>785722</v>
      </c>
      <c r="Q998" s="669">
        <f>SUBTOTAL(9,Q986:Q997)</f>
        <v>4550000</v>
      </c>
      <c r="R998" s="669">
        <f>SUBTOTAL(9,R986:R997)</f>
        <v>450000</v>
      </c>
      <c r="S998" s="673">
        <f>SUBTOTAL(9,S986:S997)</f>
        <v>5785722</v>
      </c>
      <c r="T998" s="672">
        <f>SUBTOTAL(9,T986:T997,$E987:$E987)</f>
        <v>785722</v>
      </c>
      <c r="U998" s="630"/>
      <c r="V998" s="668"/>
      <c r="W998" s="669">
        <f>SUBTOTAL(9,W986:W997)</f>
        <v>785722</v>
      </c>
      <c r="X998" s="670">
        <f>SUBTOTAL(9,X986:X997)</f>
        <v>4550000</v>
      </c>
      <c r="Y998" s="668"/>
      <c r="Z998" s="669">
        <f>SUBTOTAL(9,Z986:Z997)</f>
        <v>450000</v>
      </c>
      <c r="AA998" s="668">
        <f>SUBTOTAL(9,AA986:AA997)</f>
        <v>5785722</v>
      </c>
      <c r="AB998" s="672">
        <f>SUBTOTAL(9,AB986:AB997,$E987:$E987)</f>
        <v>755722</v>
      </c>
      <c r="AC998" s="630"/>
      <c r="AD998" s="668"/>
      <c r="AE998" s="669">
        <f>SUBTOTAL(9,AE986:AE997)</f>
        <v>755722</v>
      </c>
      <c r="AF998" s="670">
        <f>SUBTOTAL(9,AF986:AF997)</f>
        <v>4550000</v>
      </c>
      <c r="AG998" s="800"/>
      <c r="AH998" s="669">
        <f>SUBTOTAL(9,AH986:AH997)</f>
        <v>450000</v>
      </c>
      <c r="AI998" s="668">
        <f>SUBTOTAL(9,AI986:AI997)</f>
        <v>5755722</v>
      </c>
      <c r="AJ998" s="423">
        <f t="shared" si="605"/>
        <v>989</v>
      </c>
    </row>
    <row r="999" spans="1:36" ht="15.6" thickTop="1">
      <c r="A999" s="423">
        <f t="shared" si="594"/>
        <v>990</v>
      </c>
      <c r="B999" s="145"/>
      <c r="C999" s="145"/>
      <c r="D999" s="237"/>
      <c r="E999" s="627"/>
      <c r="F999" s="406"/>
      <c r="H999" s="626"/>
      <c r="I999" s="627">
        <f t="shared" ref="I999:I1005" si="608">SUM($E999,F999:H999)</f>
        <v>0</v>
      </c>
      <c r="J999" s="627"/>
      <c r="K999" s="627"/>
      <c r="L999" s="237">
        <f t="shared" ref="L999:L1005" si="609">SUM(I999:K999)</f>
        <v>0</v>
      </c>
      <c r="M999" s="406"/>
      <c r="O999" s="626"/>
      <c r="P999" s="627">
        <f t="shared" ref="P999:P1033" si="610">SUM($E999,M999:O999)</f>
        <v>0</v>
      </c>
      <c r="Q999" s="627"/>
      <c r="R999" s="627"/>
      <c r="S999" s="237">
        <f t="shared" ref="S999:S1033" si="611">SUM(P999:R999)</f>
        <v>0</v>
      </c>
      <c r="T999" s="406"/>
      <c r="V999" s="626"/>
      <c r="W999" s="627">
        <f t="shared" ref="W999:W1033" si="612">SUM($E999,T999:V999)</f>
        <v>0</v>
      </c>
      <c r="X999" s="636"/>
      <c r="Y999" s="626"/>
      <c r="Z999" s="627"/>
      <c r="AA999" s="626">
        <f t="shared" ref="AA999:AA1033" si="613">SUM(W999:Z999)</f>
        <v>0</v>
      </c>
      <c r="AB999" s="406"/>
      <c r="AD999" s="626"/>
      <c r="AE999" s="627">
        <f t="shared" ref="AE999:AE1033" si="614">SUM($E999,AB999:AD999)</f>
        <v>0</v>
      </c>
      <c r="AF999" s="636"/>
      <c r="AG999" s="857"/>
      <c r="AH999" s="627"/>
      <c r="AI999" s="626">
        <f t="shared" ref="AI999:AI1033" si="615">SUM(AE999:AH999)</f>
        <v>0</v>
      </c>
      <c r="AJ999" s="423">
        <f t="shared" si="605"/>
        <v>990</v>
      </c>
    </row>
    <row r="1000" spans="1:36">
      <c r="A1000" s="423">
        <f t="shared" si="594"/>
        <v>991</v>
      </c>
      <c r="B1000" s="145" t="s">
        <v>221</v>
      </c>
      <c r="C1000" s="145">
        <v>49</v>
      </c>
      <c r="D1000" s="237" t="s">
        <v>222</v>
      </c>
      <c r="E1000" s="627">
        <v>51006441</v>
      </c>
      <c r="F1000" s="133"/>
      <c r="G1000" s="28"/>
      <c r="H1000" s="626"/>
      <c r="I1000" s="627">
        <f t="shared" si="608"/>
        <v>51006441</v>
      </c>
      <c r="J1000" s="627">
        <v>2505110</v>
      </c>
      <c r="K1000" s="627">
        <v>63418042</v>
      </c>
      <c r="L1000" s="237">
        <f t="shared" si="609"/>
        <v>116929593</v>
      </c>
      <c r="M1000" s="133"/>
      <c r="O1000" s="626"/>
      <c r="P1000" s="627">
        <f t="shared" si="610"/>
        <v>51006441</v>
      </c>
      <c r="Q1000" s="627">
        <v>2505110</v>
      </c>
      <c r="R1000" s="627">
        <v>63418042</v>
      </c>
      <c r="S1000" s="237">
        <f t="shared" si="611"/>
        <v>116929593</v>
      </c>
      <c r="T1000" s="133"/>
      <c r="V1000" s="626"/>
      <c r="W1000" s="627">
        <f t="shared" si="612"/>
        <v>51006441</v>
      </c>
      <c r="X1000" s="636">
        <v>2505110</v>
      </c>
      <c r="Y1000" s="626"/>
      <c r="Z1000" s="627">
        <v>63418042</v>
      </c>
      <c r="AA1000" s="626">
        <f t="shared" si="613"/>
        <v>116929593</v>
      </c>
      <c r="AB1000" s="133"/>
      <c r="AD1000" s="626"/>
      <c r="AE1000" s="627">
        <f t="shared" si="614"/>
        <v>51006441</v>
      </c>
      <c r="AF1000" s="636">
        <v>2505110</v>
      </c>
      <c r="AG1000" s="857"/>
      <c r="AH1000" s="627">
        <v>63418042</v>
      </c>
      <c r="AI1000" s="626">
        <f t="shared" si="615"/>
        <v>116929593</v>
      </c>
      <c r="AJ1000" s="423">
        <f t="shared" si="605"/>
        <v>991</v>
      </c>
    </row>
    <row r="1001" spans="1:36">
      <c r="A1001" s="423">
        <f t="shared" si="594"/>
        <v>992</v>
      </c>
      <c r="B1001" s="145"/>
      <c r="C1001" s="145"/>
      <c r="D1001" s="240" t="s">
        <v>434</v>
      </c>
      <c r="E1001" s="627"/>
      <c r="F1001" s="133"/>
      <c r="G1001" s="28"/>
      <c r="H1001" s="626"/>
      <c r="I1001" s="627">
        <f t="shared" si="608"/>
        <v>0</v>
      </c>
      <c r="J1001" s="627"/>
      <c r="K1001" s="627"/>
      <c r="L1001" s="237">
        <f t="shared" si="609"/>
        <v>0</v>
      </c>
      <c r="M1001" s="133"/>
      <c r="O1001" s="626"/>
      <c r="P1001" s="627">
        <f t="shared" si="610"/>
        <v>0</v>
      </c>
      <c r="Q1001" s="627"/>
      <c r="R1001" s="627"/>
      <c r="S1001" s="237">
        <f t="shared" si="611"/>
        <v>0</v>
      </c>
      <c r="T1001" s="133"/>
      <c r="V1001" s="626"/>
      <c r="W1001" s="627">
        <f t="shared" si="612"/>
        <v>0</v>
      </c>
      <c r="X1001" s="636"/>
      <c r="Y1001" s="626"/>
      <c r="Z1001" s="627"/>
      <c r="AA1001" s="626">
        <f t="shared" si="613"/>
        <v>0</v>
      </c>
      <c r="AB1001" s="133"/>
      <c r="AD1001" s="626"/>
      <c r="AE1001" s="627">
        <f t="shared" si="614"/>
        <v>0</v>
      </c>
      <c r="AF1001" s="636"/>
      <c r="AG1001" s="857"/>
      <c r="AH1001" s="627"/>
      <c r="AI1001" s="626">
        <f t="shared" si="615"/>
        <v>0</v>
      </c>
      <c r="AJ1001" s="423">
        <f t="shared" si="605"/>
        <v>992</v>
      </c>
    </row>
    <row r="1002" spans="1:36">
      <c r="A1002" s="423">
        <f t="shared" si="594"/>
        <v>993</v>
      </c>
      <c r="B1002" s="145"/>
      <c r="C1002" s="145"/>
      <c r="D1002" s="637" t="s">
        <v>718</v>
      </c>
      <c r="E1002" s="627"/>
      <c r="F1002" s="132">
        <v>1000000</v>
      </c>
      <c r="G1002" s="129"/>
      <c r="H1002" s="626"/>
      <c r="I1002" s="627">
        <f t="shared" si="608"/>
        <v>1000000</v>
      </c>
      <c r="J1002" s="627"/>
      <c r="K1002" s="627"/>
      <c r="L1002" s="237">
        <f t="shared" si="609"/>
        <v>1000000</v>
      </c>
      <c r="M1002" s="133">
        <v>1000000</v>
      </c>
      <c r="O1002" s="626"/>
      <c r="P1002" s="627">
        <f t="shared" si="610"/>
        <v>1000000</v>
      </c>
      <c r="Q1002" s="627"/>
      <c r="R1002" s="627"/>
      <c r="S1002" s="237">
        <f t="shared" si="611"/>
        <v>1000000</v>
      </c>
      <c r="T1002" s="133">
        <v>1000000</v>
      </c>
      <c r="V1002" s="626"/>
      <c r="W1002" s="627">
        <f t="shared" si="612"/>
        <v>1000000</v>
      </c>
      <c r="X1002" s="636"/>
      <c r="Y1002" s="626"/>
      <c r="Z1002" s="627"/>
      <c r="AA1002" s="626">
        <f t="shared" si="613"/>
        <v>1000000</v>
      </c>
      <c r="AB1002" s="133"/>
      <c r="AD1002" s="626"/>
      <c r="AE1002" s="627">
        <f t="shared" si="614"/>
        <v>0</v>
      </c>
      <c r="AF1002" s="636"/>
      <c r="AG1002" s="857"/>
      <c r="AH1002" s="627"/>
      <c r="AI1002" s="626">
        <f t="shared" si="615"/>
        <v>0</v>
      </c>
      <c r="AJ1002" s="423">
        <f t="shared" si="605"/>
        <v>993</v>
      </c>
    </row>
    <row r="1003" spans="1:36">
      <c r="A1003" s="423">
        <f t="shared" si="594"/>
        <v>994</v>
      </c>
      <c r="B1003" s="145"/>
      <c r="C1003" s="145"/>
      <c r="D1003" s="637" t="s">
        <v>719</v>
      </c>
      <c r="E1003" s="627"/>
      <c r="F1003" s="132">
        <v>2000000</v>
      </c>
      <c r="G1003" s="129">
        <v>8350000</v>
      </c>
      <c r="H1003" s="626"/>
      <c r="I1003" s="627">
        <f t="shared" si="608"/>
        <v>10350000</v>
      </c>
      <c r="J1003" s="627"/>
      <c r="K1003" s="627"/>
      <c r="L1003" s="237">
        <f t="shared" si="609"/>
        <v>10350000</v>
      </c>
      <c r="M1003" s="133">
        <v>2000000</v>
      </c>
      <c r="N1003" s="6">
        <v>1000000</v>
      </c>
      <c r="O1003" s="626"/>
      <c r="P1003" s="627">
        <f t="shared" si="610"/>
        <v>3000000</v>
      </c>
      <c r="Q1003" s="627"/>
      <c r="R1003" s="627"/>
      <c r="S1003" s="237">
        <f t="shared" si="611"/>
        <v>3000000</v>
      </c>
      <c r="T1003" s="133">
        <v>2000000</v>
      </c>
      <c r="U1003" s="6">
        <v>1000000</v>
      </c>
      <c r="V1003" s="626"/>
      <c r="W1003" s="627">
        <f t="shared" si="612"/>
        <v>3000000</v>
      </c>
      <c r="X1003" s="636"/>
      <c r="Y1003" s="626"/>
      <c r="Z1003" s="627"/>
      <c r="AA1003" s="626">
        <f t="shared" si="613"/>
        <v>3000000</v>
      </c>
      <c r="AB1003" s="133"/>
      <c r="AD1003" s="626"/>
      <c r="AE1003" s="627">
        <f t="shared" si="614"/>
        <v>0</v>
      </c>
      <c r="AF1003" s="636"/>
      <c r="AG1003" s="857"/>
      <c r="AH1003" s="627"/>
      <c r="AI1003" s="626">
        <f t="shared" si="615"/>
        <v>0</v>
      </c>
      <c r="AJ1003" s="423">
        <f t="shared" si="605"/>
        <v>994</v>
      </c>
    </row>
    <row r="1004" spans="1:36">
      <c r="A1004" s="423">
        <f t="shared" si="594"/>
        <v>995</v>
      </c>
      <c r="B1004" s="145"/>
      <c r="C1004" s="145"/>
      <c r="D1004" s="637" t="s">
        <v>720</v>
      </c>
      <c r="E1004" s="627"/>
      <c r="F1004" s="132">
        <v>200000</v>
      </c>
      <c r="G1004" s="129"/>
      <c r="H1004" s="626"/>
      <c r="I1004" s="627">
        <f t="shared" si="608"/>
        <v>200000</v>
      </c>
      <c r="J1004" s="627"/>
      <c r="K1004" s="627"/>
      <c r="L1004" s="237">
        <f t="shared" si="609"/>
        <v>200000</v>
      </c>
      <c r="M1004" s="133">
        <v>200000</v>
      </c>
      <c r="N1004" s="28">
        <v>8350000</v>
      </c>
      <c r="O1004" s="626"/>
      <c r="P1004" s="627">
        <f t="shared" si="610"/>
        <v>8550000</v>
      </c>
      <c r="Q1004" s="627"/>
      <c r="R1004" s="627"/>
      <c r="S1004" s="237">
        <f t="shared" si="611"/>
        <v>8550000</v>
      </c>
      <c r="T1004" s="133">
        <v>200000</v>
      </c>
      <c r="U1004" s="28">
        <v>8350000</v>
      </c>
      <c r="V1004" s="626"/>
      <c r="W1004" s="627">
        <f t="shared" si="612"/>
        <v>8550000</v>
      </c>
      <c r="X1004" s="636"/>
      <c r="Y1004" s="626"/>
      <c r="Z1004" s="627"/>
      <c r="AA1004" s="626">
        <f t="shared" si="613"/>
        <v>8550000</v>
      </c>
      <c r="AB1004" s="133"/>
      <c r="AC1004" s="28"/>
      <c r="AD1004" s="626"/>
      <c r="AE1004" s="627">
        <f t="shared" si="614"/>
        <v>0</v>
      </c>
      <c r="AF1004" s="636"/>
      <c r="AG1004" s="857"/>
      <c r="AH1004" s="627"/>
      <c r="AI1004" s="626">
        <f t="shared" si="615"/>
        <v>0</v>
      </c>
      <c r="AJ1004" s="423">
        <f t="shared" si="605"/>
        <v>995</v>
      </c>
    </row>
    <row r="1005" spans="1:36">
      <c r="A1005" s="423">
        <f t="shared" si="594"/>
        <v>996</v>
      </c>
      <c r="B1005" s="145"/>
      <c r="C1005" s="145"/>
      <c r="D1005" s="637" t="s">
        <v>721</v>
      </c>
      <c r="E1005" s="627"/>
      <c r="F1005" s="132"/>
      <c r="G1005" s="129">
        <v>360000</v>
      </c>
      <c r="H1005" s="626"/>
      <c r="I1005" s="627">
        <f t="shared" si="608"/>
        <v>360000</v>
      </c>
      <c r="J1005" s="627"/>
      <c r="K1005" s="627"/>
      <c r="L1005" s="237">
        <f t="shared" si="609"/>
        <v>360000</v>
      </c>
      <c r="M1005" s="133"/>
      <c r="N1005" s="28">
        <v>360000</v>
      </c>
      <c r="O1005" s="626"/>
      <c r="P1005" s="627">
        <f t="shared" si="610"/>
        <v>360000</v>
      </c>
      <c r="Q1005" s="627"/>
      <c r="R1005" s="627"/>
      <c r="S1005" s="237">
        <f t="shared" si="611"/>
        <v>360000</v>
      </c>
      <c r="T1005" s="133"/>
      <c r="U1005" s="28">
        <v>360000</v>
      </c>
      <c r="V1005" s="626"/>
      <c r="W1005" s="627">
        <f t="shared" si="612"/>
        <v>360000</v>
      </c>
      <c r="X1005" s="636"/>
      <c r="Y1005" s="626"/>
      <c r="Z1005" s="627"/>
      <c r="AA1005" s="626">
        <f t="shared" si="613"/>
        <v>360000</v>
      </c>
      <c r="AB1005" s="133"/>
      <c r="AC1005" s="28"/>
      <c r="AD1005" s="626"/>
      <c r="AE1005" s="627">
        <f t="shared" si="614"/>
        <v>0</v>
      </c>
      <c r="AF1005" s="636"/>
      <c r="AG1005" s="857"/>
      <c r="AH1005" s="627"/>
      <c r="AI1005" s="626">
        <f t="shared" si="615"/>
        <v>0</v>
      </c>
      <c r="AJ1005" s="423">
        <f t="shared" si="605"/>
        <v>996</v>
      </c>
    </row>
    <row r="1006" spans="1:36">
      <c r="A1006" s="423">
        <f t="shared" si="594"/>
        <v>997</v>
      </c>
      <c r="B1006" s="145"/>
      <c r="C1006" s="145"/>
      <c r="D1006" s="637" t="s">
        <v>722</v>
      </c>
      <c r="E1006" s="627"/>
      <c r="F1006" s="132"/>
      <c r="G1006" s="129"/>
      <c r="H1006" s="626"/>
      <c r="I1006" s="627"/>
      <c r="J1006" s="627"/>
      <c r="K1006" s="627"/>
      <c r="M1006" s="133"/>
      <c r="N1006" s="6">
        <v>500000</v>
      </c>
      <c r="O1006" s="626"/>
      <c r="P1006" s="627">
        <f t="shared" si="610"/>
        <v>500000</v>
      </c>
      <c r="Q1006" s="627"/>
      <c r="R1006" s="627"/>
      <c r="S1006" s="237">
        <f t="shared" si="611"/>
        <v>500000</v>
      </c>
      <c r="T1006" s="133"/>
      <c r="U1006" s="6">
        <v>500000</v>
      </c>
      <c r="V1006" s="626"/>
      <c r="W1006" s="627">
        <f t="shared" si="612"/>
        <v>500000</v>
      </c>
      <c r="X1006" s="636"/>
      <c r="Y1006" s="626"/>
      <c r="Z1006" s="627"/>
      <c r="AA1006" s="626">
        <f t="shared" si="613"/>
        <v>500000</v>
      </c>
      <c r="AB1006" s="133"/>
      <c r="AD1006" s="626"/>
      <c r="AE1006" s="627">
        <f t="shared" si="614"/>
        <v>0</v>
      </c>
      <c r="AF1006" s="636"/>
      <c r="AG1006" s="857"/>
      <c r="AH1006" s="627"/>
      <c r="AI1006" s="626">
        <f t="shared" si="615"/>
        <v>0</v>
      </c>
      <c r="AJ1006" s="423">
        <f t="shared" si="605"/>
        <v>997</v>
      </c>
    </row>
    <row r="1007" spans="1:36">
      <c r="A1007" s="423">
        <f t="shared" si="594"/>
        <v>998</v>
      </c>
      <c r="B1007" s="145"/>
      <c r="C1007" s="145"/>
      <c r="D1007" s="637" t="s">
        <v>723</v>
      </c>
      <c r="E1007" s="627"/>
      <c r="F1007" s="132"/>
      <c r="G1007" s="129"/>
      <c r="H1007" s="626"/>
      <c r="I1007" s="627"/>
      <c r="J1007" s="627"/>
      <c r="K1007" s="627"/>
      <c r="M1007" s="133"/>
      <c r="N1007" s="6">
        <v>500000</v>
      </c>
      <c r="O1007" s="626"/>
      <c r="P1007" s="627">
        <f t="shared" si="610"/>
        <v>500000</v>
      </c>
      <c r="Q1007" s="627"/>
      <c r="R1007" s="627"/>
      <c r="S1007" s="237">
        <f t="shared" si="611"/>
        <v>500000</v>
      </c>
      <c r="T1007" s="133"/>
      <c r="U1007" s="6">
        <v>500000</v>
      </c>
      <c r="V1007" s="626"/>
      <c r="W1007" s="627">
        <f t="shared" si="612"/>
        <v>500000</v>
      </c>
      <c r="X1007" s="636"/>
      <c r="Y1007" s="626"/>
      <c r="Z1007" s="627"/>
      <c r="AA1007" s="626">
        <f t="shared" si="613"/>
        <v>500000</v>
      </c>
      <c r="AB1007" s="133"/>
      <c r="AD1007" s="626"/>
      <c r="AE1007" s="627">
        <f t="shared" si="614"/>
        <v>0</v>
      </c>
      <c r="AF1007" s="636"/>
      <c r="AG1007" s="857"/>
      <c r="AH1007" s="627"/>
      <c r="AI1007" s="626">
        <f t="shared" si="615"/>
        <v>0</v>
      </c>
      <c r="AJ1007" s="423">
        <f t="shared" si="605"/>
        <v>998</v>
      </c>
    </row>
    <row r="1008" spans="1:36">
      <c r="A1008" s="423">
        <f t="shared" si="594"/>
        <v>999</v>
      </c>
      <c r="B1008" s="145"/>
      <c r="C1008" s="145"/>
      <c r="D1008" s="637" t="s">
        <v>724</v>
      </c>
      <c r="E1008" s="627"/>
      <c r="F1008" s="132"/>
      <c r="G1008" s="129"/>
      <c r="H1008" s="626"/>
      <c r="I1008" s="627"/>
      <c r="J1008" s="627"/>
      <c r="K1008" s="627"/>
      <c r="M1008" s="133"/>
      <c r="N1008" s="6">
        <v>3000000</v>
      </c>
      <c r="O1008" s="626"/>
      <c r="P1008" s="627">
        <f t="shared" si="610"/>
        <v>3000000</v>
      </c>
      <c r="Q1008" s="627"/>
      <c r="R1008" s="627"/>
      <c r="S1008" s="237">
        <f t="shared" si="611"/>
        <v>3000000</v>
      </c>
      <c r="T1008" s="133"/>
      <c r="U1008" s="6">
        <v>3000000</v>
      </c>
      <c r="V1008" s="626"/>
      <c r="W1008" s="627">
        <f t="shared" si="612"/>
        <v>3000000</v>
      </c>
      <c r="X1008" s="636"/>
      <c r="Y1008" s="626"/>
      <c r="Z1008" s="627"/>
      <c r="AA1008" s="626">
        <f t="shared" si="613"/>
        <v>3000000</v>
      </c>
      <c r="AB1008" s="133"/>
      <c r="AD1008" s="626"/>
      <c r="AE1008" s="627">
        <f t="shared" si="614"/>
        <v>0</v>
      </c>
      <c r="AF1008" s="636"/>
      <c r="AG1008" s="857"/>
      <c r="AH1008" s="627"/>
      <c r="AI1008" s="626">
        <f t="shared" si="615"/>
        <v>0</v>
      </c>
      <c r="AJ1008" s="423">
        <f t="shared" si="605"/>
        <v>999</v>
      </c>
    </row>
    <row r="1009" spans="1:36">
      <c r="A1009" s="423">
        <f t="shared" si="594"/>
        <v>1000</v>
      </c>
      <c r="B1009" s="145"/>
      <c r="C1009" s="145"/>
      <c r="D1009" s="637" t="s">
        <v>725</v>
      </c>
      <c r="E1009" s="627"/>
      <c r="F1009" s="132"/>
      <c r="G1009" s="129"/>
      <c r="H1009" s="626"/>
      <c r="I1009" s="627"/>
      <c r="J1009" s="627"/>
      <c r="K1009" s="627"/>
      <c r="M1009" s="133"/>
      <c r="N1009" s="6">
        <v>500000</v>
      </c>
      <c r="O1009" s="626"/>
      <c r="P1009" s="627">
        <f t="shared" si="610"/>
        <v>500000</v>
      </c>
      <c r="Q1009" s="627"/>
      <c r="R1009" s="627"/>
      <c r="S1009" s="237">
        <f t="shared" si="611"/>
        <v>500000</v>
      </c>
      <c r="T1009" s="133"/>
      <c r="U1009" s="6">
        <v>500000</v>
      </c>
      <c r="V1009" s="626"/>
      <c r="W1009" s="627">
        <f t="shared" si="612"/>
        <v>500000</v>
      </c>
      <c r="X1009" s="636"/>
      <c r="Y1009" s="626"/>
      <c r="Z1009" s="627"/>
      <c r="AA1009" s="626">
        <f t="shared" si="613"/>
        <v>500000</v>
      </c>
      <c r="AB1009" s="133"/>
      <c r="AD1009" s="626"/>
      <c r="AE1009" s="627">
        <f t="shared" si="614"/>
        <v>0</v>
      </c>
      <c r="AF1009" s="636"/>
      <c r="AG1009" s="857"/>
      <c r="AH1009" s="627"/>
      <c r="AI1009" s="626">
        <f t="shared" si="615"/>
        <v>0</v>
      </c>
      <c r="AJ1009" s="423">
        <f t="shared" si="605"/>
        <v>1000</v>
      </c>
    </row>
    <row r="1010" spans="1:36">
      <c r="A1010" s="423">
        <f t="shared" si="594"/>
        <v>1001</v>
      </c>
      <c r="B1010" s="145"/>
      <c r="C1010" s="145"/>
      <c r="D1010" s="637" t="s">
        <v>726</v>
      </c>
      <c r="E1010" s="627"/>
      <c r="F1010" s="132"/>
      <c r="G1010" s="129"/>
      <c r="H1010" s="626"/>
      <c r="I1010" s="627"/>
      <c r="J1010" s="627"/>
      <c r="K1010" s="627"/>
      <c r="M1010" s="133"/>
      <c r="N1010" s="6">
        <v>1000000</v>
      </c>
      <c r="O1010" s="626"/>
      <c r="P1010" s="627">
        <f t="shared" si="610"/>
        <v>1000000</v>
      </c>
      <c r="Q1010" s="627"/>
      <c r="R1010" s="627"/>
      <c r="S1010" s="237">
        <f t="shared" si="611"/>
        <v>1000000</v>
      </c>
      <c r="T1010" s="133"/>
      <c r="U1010" s="6">
        <v>1000000</v>
      </c>
      <c r="V1010" s="626"/>
      <c r="W1010" s="627">
        <f t="shared" si="612"/>
        <v>1000000</v>
      </c>
      <c r="X1010" s="636"/>
      <c r="Y1010" s="626"/>
      <c r="Z1010" s="627"/>
      <c r="AA1010" s="626">
        <f t="shared" si="613"/>
        <v>1000000</v>
      </c>
      <c r="AB1010" s="133"/>
      <c r="AD1010" s="626"/>
      <c r="AE1010" s="627">
        <f t="shared" si="614"/>
        <v>0</v>
      </c>
      <c r="AF1010" s="636"/>
      <c r="AG1010" s="857"/>
      <c r="AH1010" s="627"/>
      <c r="AI1010" s="626">
        <f t="shared" si="615"/>
        <v>0</v>
      </c>
      <c r="AJ1010" s="423">
        <f t="shared" si="605"/>
        <v>1001</v>
      </c>
    </row>
    <row r="1011" spans="1:36">
      <c r="A1011" s="423">
        <f t="shared" si="594"/>
        <v>1002</v>
      </c>
      <c r="B1011" s="145"/>
      <c r="C1011" s="145"/>
      <c r="D1011" s="637" t="s">
        <v>727</v>
      </c>
      <c r="E1011" s="627"/>
      <c r="F1011" s="132"/>
      <c r="G1011" s="129"/>
      <c r="H1011" s="626"/>
      <c r="I1011" s="627"/>
      <c r="J1011" s="627"/>
      <c r="K1011" s="627"/>
      <c r="M1011" s="133"/>
      <c r="N1011" s="6">
        <v>500000</v>
      </c>
      <c r="O1011" s="626"/>
      <c r="P1011" s="627">
        <f t="shared" si="610"/>
        <v>500000</v>
      </c>
      <c r="Q1011" s="627"/>
      <c r="R1011" s="627"/>
      <c r="S1011" s="237">
        <f t="shared" si="611"/>
        <v>500000</v>
      </c>
      <c r="T1011" s="133"/>
      <c r="U1011" s="6">
        <v>500000</v>
      </c>
      <c r="V1011" s="626"/>
      <c r="W1011" s="627">
        <f t="shared" si="612"/>
        <v>500000</v>
      </c>
      <c r="X1011" s="636"/>
      <c r="Y1011" s="626"/>
      <c r="Z1011" s="627"/>
      <c r="AA1011" s="626">
        <f t="shared" si="613"/>
        <v>500000</v>
      </c>
      <c r="AB1011" s="133"/>
      <c r="AD1011" s="626"/>
      <c r="AE1011" s="627">
        <f t="shared" si="614"/>
        <v>0</v>
      </c>
      <c r="AF1011" s="636"/>
      <c r="AG1011" s="857"/>
      <c r="AH1011" s="627"/>
      <c r="AI1011" s="626">
        <f t="shared" si="615"/>
        <v>0</v>
      </c>
      <c r="AJ1011" s="423">
        <f t="shared" si="605"/>
        <v>1002</v>
      </c>
    </row>
    <row r="1012" spans="1:36">
      <c r="A1012" s="423">
        <f t="shared" si="594"/>
        <v>1003</v>
      </c>
      <c r="B1012" s="145"/>
      <c r="C1012" s="145"/>
      <c r="D1012" s="637" t="s">
        <v>728</v>
      </c>
      <c r="E1012" s="627"/>
      <c r="F1012" s="132"/>
      <c r="G1012" s="129"/>
      <c r="H1012" s="626"/>
      <c r="I1012" s="627"/>
      <c r="J1012" s="627"/>
      <c r="K1012" s="627"/>
      <c r="M1012" s="133"/>
      <c r="N1012" s="6">
        <v>10000000</v>
      </c>
      <c r="O1012" s="626"/>
      <c r="P1012" s="627">
        <f t="shared" si="610"/>
        <v>10000000</v>
      </c>
      <c r="Q1012" s="627"/>
      <c r="R1012" s="627"/>
      <c r="S1012" s="237">
        <f t="shared" si="611"/>
        <v>10000000</v>
      </c>
      <c r="T1012" s="133"/>
      <c r="U1012" s="6">
        <v>10000000</v>
      </c>
      <c r="V1012" s="626"/>
      <c r="W1012" s="627">
        <f t="shared" si="612"/>
        <v>10000000</v>
      </c>
      <c r="X1012" s="636"/>
      <c r="Y1012" s="626"/>
      <c r="Z1012" s="627"/>
      <c r="AA1012" s="626">
        <f t="shared" si="613"/>
        <v>10000000</v>
      </c>
      <c r="AB1012" s="133"/>
      <c r="AD1012" s="626"/>
      <c r="AE1012" s="627">
        <f t="shared" si="614"/>
        <v>0</v>
      </c>
      <c r="AF1012" s="636"/>
      <c r="AG1012" s="857"/>
      <c r="AH1012" s="627"/>
      <c r="AI1012" s="626">
        <f t="shared" si="615"/>
        <v>0</v>
      </c>
      <c r="AJ1012" s="423">
        <f t="shared" si="605"/>
        <v>1003</v>
      </c>
    </row>
    <row r="1013" spans="1:36">
      <c r="A1013" s="423">
        <f t="shared" si="594"/>
        <v>1004</v>
      </c>
      <c r="B1013" s="145"/>
      <c r="C1013" s="145"/>
      <c r="D1013" s="637" t="s">
        <v>729</v>
      </c>
      <c r="E1013" s="627"/>
      <c r="F1013" s="132"/>
      <c r="G1013" s="129"/>
      <c r="H1013" s="626"/>
      <c r="I1013" s="627"/>
      <c r="J1013" s="627"/>
      <c r="K1013" s="627"/>
      <c r="M1013" s="133"/>
      <c r="N1013" s="6">
        <v>10000000</v>
      </c>
      <c r="O1013" s="626"/>
      <c r="P1013" s="627">
        <f t="shared" si="610"/>
        <v>10000000</v>
      </c>
      <c r="Q1013" s="627"/>
      <c r="R1013" s="627"/>
      <c r="S1013" s="237">
        <f t="shared" si="611"/>
        <v>10000000</v>
      </c>
      <c r="T1013" s="133"/>
      <c r="U1013" s="6">
        <v>10000000</v>
      </c>
      <c r="V1013" s="626"/>
      <c r="W1013" s="627">
        <f t="shared" si="612"/>
        <v>10000000</v>
      </c>
      <c r="X1013" s="636"/>
      <c r="Y1013" s="626"/>
      <c r="Z1013" s="627"/>
      <c r="AA1013" s="626">
        <f t="shared" si="613"/>
        <v>10000000</v>
      </c>
      <c r="AB1013" s="133"/>
      <c r="AD1013" s="626"/>
      <c r="AE1013" s="627">
        <f t="shared" si="614"/>
        <v>0</v>
      </c>
      <c r="AF1013" s="636"/>
      <c r="AG1013" s="857"/>
      <c r="AH1013" s="627"/>
      <c r="AI1013" s="626">
        <f t="shared" si="615"/>
        <v>0</v>
      </c>
      <c r="AJ1013" s="423">
        <f t="shared" si="605"/>
        <v>1004</v>
      </c>
    </row>
    <row r="1014" spans="1:36">
      <c r="A1014" s="423">
        <f t="shared" si="594"/>
        <v>1005</v>
      </c>
      <c r="B1014" s="145"/>
      <c r="C1014" s="145"/>
      <c r="D1014" s="637" t="s">
        <v>730</v>
      </c>
      <c r="E1014" s="627"/>
      <c r="F1014" s="132"/>
      <c r="G1014" s="129"/>
      <c r="H1014" s="626"/>
      <c r="I1014" s="627"/>
      <c r="J1014" s="627"/>
      <c r="K1014" s="627"/>
      <c r="M1014" s="133"/>
      <c r="N1014" s="6">
        <v>6000000</v>
      </c>
      <c r="O1014" s="626"/>
      <c r="P1014" s="627">
        <f t="shared" si="610"/>
        <v>6000000</v>
      </c>
      <c r="Q1014" s="627"/>
      <c r="R1014" s="627"/>
      <c r="S1014" s="237">
        <f t="shared" si="611"/>
        <v>6000000</v>
      </c>
      <c r="T1014" s="133"/>
      <c r="U1014" s="6">
        <v>6000000</v>
      </c>
      <c r="V1014" s="626"/>
      <c r="W1014" s="627">
        <f t="shared" si="612"/>
        <v>6000000</v>
      </c>
      <c r="X1014" s="636"/>
      <c r="Y1014" s="626"/>
      <c r="Z1014" s="627"/>
      <c r="AA1014" s="626">
        <f t="shared" si="613"/>
        <v>6000000</v>
      </c>
      <c r="AB1014" s="133"/>
      <c r="AD1014" s="626"/>
      <c r="AE1014" s="627">
        <f t="shared" si="614"/>
        <v>0</v>
      </c>
      <c r="AF1014" s="636"/>
      <c r="AG1014" s="857"/>
      <c r="AH1014" s="627"/>
      <c r="AI1014" s="626">
        <f t="shared" si="615"/>
        <v>0</v>
      </c>
      <c r="AJ1014" s="423">
        <f t="shared" si="605"/>
        <v>1005</v>
      </c>
    </row>
    <row r="1015" spans="1:36">
      <c r="A1015" s="423">
        <f t="shared" si="594"/>
        <v>1006</v>
      </c>
      <c r="B1015" s="145"/>
      <c r="C1015" s="145"/>
      <c r="D1015" s="637" t="s">
        <v>731</v>
      </c>
      <c r="E1015" s="627"/>
      <c r="F1015" s="132"/>
      <c r="G1015" s="129"/>
      <c r="H1015" s="626"/>
      <c r="I1015" s="627"/>
      <c r="J1015" s="627"/>
      <c r="K1015" s="627"/>
      <c r="M1015" s="133"/>
      <c r="N1015" s="6">
        <v>1000000</v>
      </c>
      <c r="O1015" s="626"/>
      <c r="P1015" s="627">
        <f t="shared" si="610"/>
        <v>1000000</v>
      </c>
      <c r="Q1015" s="627"/>
      <c r="R1015" s="627"/>
      <c r="S1015" s="237">
        <f t="shared" si="611"/>
        <v>1000000</v>
      </c>
      <c r="T1015" s="133"/>
      <c r="U1015" s="6">
        <v>1000000</v>
      </c>
      <c r="V1015" s="626"/>
      <c r="W1015" s="627">
        <f t="shared" si="612"/>
        <v>1000000</v>
      </c>
      <c r="X1015" s="636"/>
      <c r="Y1015" s="626"/>
      <c r="Z1015" s="627"/>
      <c r="AA1015" s="626">
        <f t="shared" si="613"/>
        <v>1000000</v>
      </c>
      <c r="AB1015" s="133"/>
      <c r="AD1015" s="626"/>
      <c r="AE1015" s="627">
        <f t="shared" si="614"/>
        <v>0</v>
      </c>
      <c r="AF1015" s="636"/>
      <c r="AG1015" s="857"/>
      <c r="AH1015" s="627"/>
      <c r="AI1015" s="626">
        <f t="shared" si="615"/>
        <v>0</v>
      </c>
      <c r="AJ1015" s="423">
        <f t="shared" si="605"/>
        <v>1006</v>
      </c>
    </row>
    <row r="1016" spans="1:36">
      <c r="A1016" s="423">
        <f t="shared" si="594"/>
        <v>1007</v>
      </c>
      <c r="B1016" s="145"/>
      <c r="C1016" s="145"/>
      <c r="D1016" s="637" t="s">
        <v>732</v>
      </c>
      <c r="E1016" s="627"/>
      <c r="F1016" s="132"/>
      <c r="G1016" s="129"/>
      <c r="H1016" s="626"/>
      <c r="I1016" s="627">
        <f>SUM($E1016,F1016:H1016)</f>
        <v>0</v>
      </c>
      <c r="J1016" s="627"/>
      <c r="K1016" s="627"/>
      <c r="L1016" s="237">
        <f>SUM(I1016:K1016)</f>
        <v>0</v>
      </c>
      <c r="M1016" s="133"/>
      <c r="N1016" s="6">
        <v>2500000</v>
      </c>
      <c r="O1016" s="626"/>
      <c r="P1016" s="627">
        <f t="shared" si="610"/>
        <v>2500000</v>
      </c>
      <c r="Q1016" s="627"/>
      <c r="R1016" s="627"/>
      <c r="S1016" s="237">
        <f t="shared" si="611"/>
        <v>2500000</v>
      </c>
      <c r="T1016" s="133"/>
      <c r="U1016" s="6">
        <v>2500000</v>
      </c>
      <c r="V1016" s="626"/>
      <c r="W1016" s="627">
        <f t="shared" si="612"/>
        <v>2500000</v>
      </c>
      <c r="X1016" s="636"/>
      <c r="Y1016" s="626"/>
      <c r="Z1016" s="627"/>
      <c r="AA1016" s="626">
        <f t="shared" si="613"/>
        <v>2500000</v>
      </c>
      <c r="AB1016" s="133"/>
      <c r="AD1016" s="626"/>
      <c r="AE1016" s="627">
        <f t="shared" si="614"/>
        <v>0</v>
      </c>
      <c r="AF1016" s="636"/>
      <c r="AG1016" s="857"/>
      <c r="AH1016" s="627"/>
      <c r="AI1016" s="626">
        <f t="shared" si="615"/>
        <v>0</v>
      </c>
      <c r="AJ1016" s="423">
        <f t="shared" si="605"/>
        <v>1007</v>
      </c>
    </row>
    <row r="1017" spans="1:36">
      <c r="A1017" s="423">
        <f t="shared" si="594"/>
        <v>1008</v>
      </c>
      <c r="B1017" s="145"/>
      <c r="C1017" s="145"/>
      <c r="D1017" s="637" t="s">
        <v>733</v>
      </c>
      <c r="E1017" s="627"/>
      <c r="F1017" s="132"/>
      <c r="G1017" s="129"/>
      <c r="H1017" s="626"/>
      <c r="I1017" s="627"/>
      <c r="J1017" s="627"/>
      <c r="K1017" s="627"/>
      <c r="M1017" s="133"/>
      <c r="N1017" s="6">
        <v>1700000</v>
      </c>
      <c r="O1017" s="626"/>
      <c r="P1017" s="627">
        <f t="shared" si="610"/>
        <v>1700000</v>
      </c>
      <c r="Q1017" s="627"/>
      <c r="R1017" s="627"/>
      <c r="S1017" s="237">
        <f t="shared" si="611"/>
        <v>1700000</v>
      </c>
      <c r="T1017" s="133"/>
      <c r="U1017" s="6">
        <v>1700000</v>
      </c>
      <c r="V1017" s="626"/>
      <c r="W1017" s="627">
        <f t="shared" si="612"/>
        <v>1700000</v>
      </c>
      <c r="X1017" s="636"/>
      <c r="Y1017" s="626"/>
      <c r="Z1017" s="627"/>
      <c r="AA1017" s="626">
        <f t="shared" si="613"/>
        <v>1700000</v>
      </c>
      <c r="AB1017" s="133"/>
      <c r="AD1017" s="626"/>
      <c r="AE1017" s="627">
        <f t="shared" si="614"/>
        <v>0</v>
      </c>
      <c r="AF1017" s="636"/>
      <c r="AG1017" s="857"/>
      <c r="AH1017" s="627"/>
      <c r="AI1017" s="626">
        <f t="shared" si="615"/>
        <v>0</v>
      </c>
      <c r="AJ1017" s="423">
        <f t="shared" si="605"/>
        <v>1008</v>
      </c>
    </row>
    <row r="1018" spans="1:36">
      <c r="A1018" s="423">
        <f t="shared" si="594"/>
        <v>1009</v>
      </c>
      <c r="B1018" s="145"/>
      <c r="C1018" s="145"/>
      <c r="D1018" s="637" t="s">
        <v>734</v>
      </c>
      <c r="E1018" s="627"/>
      <c r="F1018" s="132"/>
      <c r="G1018" s="129"/>
      <c r="H1018" s="626"/>
      <c r="I1018" s="627"/>
      <c r="J1018" s="627"/>
      <c r="K1018" s="627"/>
      <c r="M1018" s="133"/>
      <c r="N1018" s="6">
        <v>1100000</v>
      </c>
      <c r="O1018" s="626"/>
      <c r="P1018" s="627">
        <f t="shared" si="610"/>
        <v>1100000</v>
      </c>
      <c r="Q1018" s="627"/>
      <c r="R1018" s="627"/>
      <c r="S1018" s="237">
        <f t="shared" si="611"/>
        <v>1100000</v>
      </c>
      <c r="T1018" s="133"/>
      <c r="U1018" s="6">
        <v>1100000</v>
      </c>
      <c r="V1018" s="626"/>
      <c r="W1018" s="627">
        <f t="shared" si="612"/>
        <v>1100000</v>
      </c>
      <c r="X1018" s="636"/>
      <c r="Y1018" s="626"/>
      <c r="Z1018" s="627"/>
      <c r="AA1018" s="626">
        <f t="shared" si="613"/>
        <v>1100000</v>
      </c>
      <c r="AB1018" s="133"/>
      <c r="AD1018" s="626"/>
      <c r="AE1018" s="627">
        <f t="shared" si="614"/>
        <v>0</v>
      </c>
      <c r="AF1018" s="636"/>
      <c r="AG1018" s="857"/>
      <c r="AH1018" s="627"/>
      <c r="AI1018" s="626">
        <f t="shared" si="615"/>
        <v>0</v>
      </c>
      <c r="AJ1018" s="423">
        <f t="shared" si="605"/>
        <v>1009</v>
      </c>
    </row>
    <row r="1019" spans="1:36">
      <c r="A1019" s="423">
        <f t="shared" si="594"/>
        <v>1010</v>
      </c>
      <c r="B1019" s="145"/>
      <c r="C1019" s="145"/>
      <c r="D1019" s="637" t="s">
        <v>735</v>
      </c>
      <c r="E1019" s="627"/>
      <c r="F1019" s="132"/>
      <c r="G1019" s="129"/>
      <c r="H1019" s="626"/>
      <c r="I1019" s="627"/>
      <c r="J1019" s="627"/>
      <c r="K1019" s="627"/>
      <c r="M1019" s="133"/>
      <c r="N1019" s="6">
        <v>250000</v>
      </c>
      <c r="O1019" s="626"/>
      <c r="P1019" s="627">
        <f t="shared" si="610"/>
        <v>250000</v>
      </c>
      <c r="Q1019" s="627"/>
      <c r="R1019" s="627"/>
      <c r="S1019" s="237">
        <f t="shared" si="611"/>
        <v>250000</v>
      </c>
      <c r="T1019" s="133"/>
      <c r="U1019" s="6">
        <v>250000</v>
      </c>
      <c r="V1019" s="626"/>
      <c r="W1019" s="627">
        <f t="shared" si="612"/>
        <v>250000</v>
      </c>
      <c r="X1019" s="636"/>
      <c r="Y1019" s="626"/>
      <c r="Z1019" s="627"/>
      <c r="AA1019" s="626">
        <f t="shared" si="613"/>
        <v>250000</v>
      </c>
      <c r="AB1019" s="133"/>
      <c r="AD1019" s="626"/>
      <c r="AE1019" s="627">
        <f t="shared" si="614"/>
        <v>0</v>
      </c>
      <c r="AF1019" s="636"/>
      <c r="AG1019" s="857"/>
      <c r="AH1019" s="627"/>
      <c r="AI1019" s="626">
        <f t="shared" si="615"/>
        <v>0</v>
      </c>
      <c r="AJ1019" s="423">
        <f t="shared" si="605"/>
        <v>1010</v>
      </c>
    </row>
    <row r="1020" spans="1:36">
      <c r="A1020" s="423">
        <f t="shared" si="594"/>
        <v>1011</v>
      </c>
      <c r="B1020" s="145"/>
      <c r="C1020" s="145"/>
      <c r="D1020" s="637" t="s">
        <v>736</v>
      </c>
      <c r="E1020" s="627"/>
      <c r="F1020" s="132"/>
      <c r="G1020" s="129"/>
      <c r="H1020" s="626"/>
      <c r="I1020" s="627"/>
      <c r="J1020" s="627"/>
      <c r="K1020" s="627"/>
      <c r="M1020" s="133"/>
      <c r="N1020" s="6">
        <v>3000000</v>
      </c>
      <c r="O1020" s="626"/>
      <c r="P1020" s="627">
        <f t="shared" si="610"/>
        <v>3000000</v>
      </c>
      <c r="Q1020" s="627"/>
      <c r="R1020" s="627"/>
      <c r="S1020" s="237">
        <f t="shared" si="611"/>
        <v>3000000</v>
      </c>
      <c r="T1020" s="133"/>
      <c r="U1020" s="6">
        <v>3000000</v>
      </c>
      <c r="V1020" s="626"/>
      <c r="W1020" s="627">
        <f t="shared" si="612"/>
        <v>3000000</v>
      </c>
      <c r="X1020" s="636"/>
      <c r="Y1020" s="626"/>
      <c r="Z1020" s="627"/>
      <c r="AA1020" s="626">
        <f t="shared" si="613"/>
        <v>3000000</v>
      </c>
      <c r="AB1020" s="133"/>
      <c r="AD1020" s="626"/>
      <c r="AE1020" s="627">
        <f t="shared" si="614"/>
        <v>0</v>
      </c>
      <c r="AF1020" s="636"/>
      <c r="AG1020" s="857"/>
      <c r="AH1020" s="627"/>
      <c r="AI1020" s="626">
        <f t="shared" si="615"/>
        <v>0</v>
      </c>
      <c r="AJ1020" s="423">
        <f t="shared" si="605"/>
        <v>1011</v>
      </c>
    </row>
    <row r="1021" spans="1:36">
      <c r="A1021" s="423">
        <f t="shared" si="594"/>
        <v>1012</v>
      </c>
      <c r="B1021" s="145"/>
      <c r="C1021" s="145"/>
      <c r="D1021" s="637" t="s">
        <v>737</v>
      </c>
      <c r="E1021" s="627"/>
      <c r="F1021" s="132"/>
      <c r="G1021" s="129"/>
      <c r="H1021" s="626"/>
      <c r="I1021" s="627"/>
      <c r="J1021" s="627"/>
      <c r="K1021" s="627"/>
      <c r="M1021" s="133"/>
      <c r="N1021" s="6">
        <v>400000</v>
      </c>
      <c r="O1021" s="626"/>
      <c r="P1021" s="627">
        <f t="shared" si="610"/>
        <v>400000</v>
      </c>
      <c r="Q1021" s="627"/>
      <c r="R1021" s="627"/>
      <c r="S1021" s="237">
        <f t="shared" si="611"/>
        <v>400000</v>
      </c>
      <c r="T1021" s="133"/>
      <c r="U1021" s="6">
        <v>400000</v>
      </c>
      <c r="V1021" s="626"/>
      <c r="W1021" s="627">
        <f t="shared" si="612"/>
        <v>400000</v>
      </c>
      <c r="X1021" s="636"/>
      <c r="Y1021" s="626"/>
      <c r="Z1021" s="627"/>
      <c r="AA1021" s="626">
        <f t="shared" si="613"/>
        <v>400000</v>
      </c>
      <c r="AB1021" s="133"/>
      <c r="AD1021" s="626"/>
      <c r="AE1021" s="627">
        <f t="shared" si="614"/>
        <v>0</v>
      </c>
      <c r="AF1021" s="636"/>
      <c r="AG1021" s="857"/>
      <c r="AH1021" s="627"/>
      <c r="AI1021" s="626">
        <f t="shared" si="615"/>
        <v>0</v>
      </c>
      <c r="AJ1021" s="423">
        <f t="shared" si="605"/>
        <v>1012</v>
      </c>
    </row>
    <row r="1022" spans="1:36">
      <c r="A1022" s="423">
        <f t="shared" si="594"/>
        <v>1013</v>
      </c>
      <c r="B1022" s="145"/>
      <c r="C1022" s="145"/>
      <c r="D1022" s="637" t="s">
        <v>738</v>
      </c>
      <c r="E1022" s="627"/>
      <c r="F1022" s="132"/>
      <c r="G1022" s="129"/>
      <c r="H1022" s="626"/>
      <c r="I1022" s="627"/>
      <c r="J1022" s="627"/>
      <c r="K1022" s="627"/>
      <c r="M1022" s="133"/>
      <c r="N1022" s="6">
        <v>150000</v>
      </c>
      <c r="O1022" s="626"/>
      <c r="P1022" s="627">
        <f t="shared" si="610"/>
        <v>150000</v>
      </c>
      <c r="Q1022" s="627"/>
      <c r="R1022" s="627"/>
      <c r="S1022" s="237">
        <f t="shared" si="611"/>
        <v>150000</v>
      </c>
      <c r="T1022" s="133"/>
      <c r="U1022" s="6">
        <v>150000</v>
      </c>
      <c r="V1022" s="626"/>
      <c r="W1022" s="627">
        <f t="shared" si="612"/>
        <v>150000</v>
      </c>
      <c r="X1022" s="636"/>
      <c r="Y1022" s="626"/>
      <c r="Z1022" s="627"/>
      <c r="AA1022" s="626">
        <f t="shared" si="613"/>
        <v>150000</v>
      </c>
      <c r="AB1022" s="133"/>
      <c r="AD1022" s="626"/>
      <c r="AE1022" s="627">
        <f t="shared" si="614"/>
        <v>0</v>
      </c>
      <c r="AF1022" s="636"/>
      <c r="AG1022" s="857"/>
      <c r="AH1022" s="627"/>
      <c r="AI1022" s="626">
        <f t="shared" si="615"/>
        <v>0</v>
      </c>
      <c r="AJ1022" s="423">
        <f t="shared" si="605"/>
        <v>1013</v>
      </c>
    </row>
    <row r="1023" spans="1:36">
      <c r="A1023" s="423">
        <f t="shared" si="594"/>
        <v>1014</v>
      </c>
      <c r="B1023" s="145"/>
      <c r="C1023" s="145"/>
      <c r="D1023" s="637" t="s">
        <v>739</v>
      </c>
      <c r="E1023" s="627"/>
      <c r="F1023" s="132"/>
      <c r="G1023" s="129"/>
      <c r="H1023" s="626"/>
      <c r="I1023" s="627"/>
      <c r="J1023" s="627"/>
      <c r="K1023" s="627"/>
      <c r="M1023" s="133"/>
      <c r="N1023" s="6">
        <v>1000000</v>
      </c>
      <c r="O1023" s="626"/>
      <c r="P1023" s="627">
        <f t="shared" si="610"/>
        <v>1000000</v>
      </c>
      <c r="Q1023" s="627"/>
      <c r="R1023" s="627"/>
      <c r="S1023" s="237">
        <f t="shared" si="611"/>
        <v>1000000</v>
      </c>
      <c r="T1023" s="133"/>
      <c r="U1023" s="6">
        <v>1000000</v>
      </c>
      <c r="V1023" s="626"/>
      <c r="W1023" s="627">
        <f t="shared" si="612"/>
        <v>1000000</v>
      </c>
      <c r="X1023" s="636"/>
      <c r="Y1023" s="626"/>
      <c r="Z1023" s="627"/>
      <c r="AA1023" s="626">
        <f t="shared" si="613"/>
        <v>1000000</v>
      </c>
      <c r="AB1023" s="133"/>
      <c r="AD1023" s="626"/>
      <c r="AE1023" s="627">
        <f t="shared" si="614"/>
        <v>0</v>
      </c>
      <c r="AF1023" s="636"/>
      <c r="AG1023" s="857"/>
      <c r="AH1023" s="627"/>
      <c r="AI1023" s="626">
        <f t="shared" si="615"/>
        <v>0</v>
      </c>
      <c r="AJ1023" s="423">
        <f t="shared" si="605"/>
        <v>1014</v>
      </c>
    </row>
    <row r="1024" spans="1:36">
      <c r="A1024" s="423">
        <f t="shared" si="594"/>
        <v>1015</v>
      </c>
      <c r="B1024" s="145"/>
      <c r="C1024" s="145"/>
      <c r="D1024" s="637" t="s">
        <v>978</v>
      </c>
      <c r="E1024" s="627"/>
      <c r="F1024" s="132"/>
      <c r="G1024" s="129"/>
      <c r="H1024" s="626"/>
      <c r="I1024" s="627"/>
      <c r="J1024" s="627"/>
      <c r="K1024" s="627"/>
      <c r="M1024" s="133"/>
      <c r="N1024" s="6">
        <v>1000000</v>
      </c>
      <c r="O1024" s="626"/>
      <c r="P1024" s="627">
        <f t="shared" ref="P1024" si="616">SUM($E1024,M1024:O1024)</f>
        <v>1000000</v>
      </c>
      <c r="Q1024" s="627"/>
      <c r="R1024" s="627"/>
      <c r="S1024" s="237">
        <f t="shared" ref="S1024" si="617">SUM(P1024:R1024)</f>
        <v>1000000</v>
      </c>
      <c r="T1024" s="133"/>
      <c r="U1024" s="6">
        <v>1000000</v>
      </c>
      <c r="V1024" s="626"/>
      <c r="W1024" s="627">
        <f t="shared" ref="W1024" si="618">SUM($E1024,T1024:V1024)</f>
        <v>1000000</v>
      </c>
      <c r="X1024" s="636"/>
      <c r="Y1024" s="626"/>
      <c r="Z1024" s="627"/>
      <c r="AA1024" s="626">
        <f t="shared" ref="AA1024" si="619">SUM(W1024:Z1024)</f>
        <v>1000000</v>
      </c>
      <c r="AB1024" s="133"/>
      <c r="AC1024" s="6">
        <v>40000000</v>
      </c>
      <c r="AD1024" s="626"/>
      <c r="AE1024" s="627">
        <f t="shared" ref="AE1024" si="620">SUM($E1024,AB1024:AD1024)</f>
        <v>40000000</v>
      </c>
      <c r="AF1024" s="636"/>
      <c r="AG1024" s="857"/>
      <c r="AH1024" s="627"/>
      <c r="AI1024" s="626">
        <f t="shared" si="615"/>
        <v>40000000</v>
      </c>
      <c r="AJ1024" s="423">
        <f t="shared" si="605"/>
        <v>1015</v>
      </c>
    </row>
    <row r="1025" spans="1:36">
      <c r="A1025" s="423">
        <f t="shared" si="594"/>
        <v>1016</v>
      </c>
      <c r="B1025" s="145"/>
      <c r="C1025" s="145"/>
      <c r="D1025" s="637"/>
      <c r="E1025" s="627"/>
      <c r="F1025" s="132"/>
      <c r="G1025" s="129"/>
      <c r="H1025" s="626"/>
      <c r="I1025" s="627">
        <f t="shared" ref="I1025:I1033" si="621">SUM($E1025,F1025:H1025)</f>
        <v>0</v>
      </c>
      <c r="J1025" s="627"/>
      <c r="K1025" s="627"/>
      <c r="L1025" s="237">
        <f t="shared" ref="L1025:L1033" si="622">SUM(I1025:K1025)</f>
        <v>0</v>
      </c>
      <c r="M1025" s="133"/>
      <c r="O1025" s="626"/>
      <c r="P1025" s="627">
        <f t="shared" si="610"/>
        <v>0</v>
      </c>
      <c r="Q1025" s="627"/>
      <c r="R1025" s="627"/>
      <c r="S1025" s="237">
        <f t="shared" si="611"/>
        <v>0</v>
      </c>
      <c r="T1025" s="133"/>
      <c r="V1025" s="626"/>
      <c r="W1025" s="627">
        <f t="shared" si="612"/>
        <v>0</v>
      </c>
      <c r="X1025" s="636"/>
      <c r="Y1025" s="626"/>
      <c r="Z1025" s="627"/>
      <c r="AA1025" s="626">
        <f t="shared" si="613"/>
        <v>0</v>
      </c>
      <c r="AB1025" s="133"/>
      <c r="AD1025" s="626"/>
      <c r="AE1025" s="627">
        <f t="shared" si="614"/>
        <v>0</v>
      </c>
      <c r="AF1025" s="636"/>
      <c r="AG1025" s="857"/>
      <c r="AH1025" s="627"/>
      <c r="AI1025" s="626">
        <f t="shared" si="615"/>
        <v>0</v>
      </c>
      <c r="AJ1025" s="423">
        <f t="shared" si="605"/>
        <v>1016</v>
      </c>
    </row>
    <row r="1026" spans="1:36">
      <c r="A1026" s="423">
        <f t="shared" si="594"/>
        <v>1017</v>
      </c>
      <c r="B1026" s="145"/>
      <c r="C1026" s="145"/>
      <c r="D1026" s="240" t="s">
        <v>716</v>
      </c>
      <c r="E1026" s="627"/>
      <c r="F1026" s="132"/>
      <c r="G1026" s="129"/>
      <c r="H1026" s="626"/>
      <c r="I1026" s="627">
        <f t="shared" si="621"/>
        <v>0</v>
      </c>
      <c r="J1026" s="627"/>
      <c r="K1026" s="627"/>
      <c r="L1026" s="237">
        <f t="shared" si="622"/>
        <v>0</v>
      </c>
      <c r="M1026" s="133"/>
      <c r="O1026" s="626"/>
      <c r="P1026" s="627">
        <f t="shared" si="610"/>
        <v>0</v>
      </c>
      <c r="Q1026" s="627"/>
      <c r="R1026" s="627"/>
      <c r="S1026" s="237">
        <f t="shared" si="611"/>
        <v>0</v>
      </c>
      <c r="T1026" s="133"/>
      <c r="V1026" s="626"/>
      <c r="W1026" s="627">
        <f t="shared" si="612"/>
        <v>0</v>
      </c>
      <c r="X1026" s="636"/>
      <c r="Y1026" s="626"/>
      <c r="Z1026" s="627"/>
      <c r="AA1026" s="626">
        <f t="shared" si="613"/>
        <v>0</v>
      </c>
      <c r="AB1026" s="133"/>
      <c r="AD1026" s="626"/>
      <c r="AE1026" s="627">
        <f t="shared" si="614"/>
        <v>0</v>
      </c>
      <c r="AF1026" s="636"/>
      <c r="AG1026" s="857"/>
      <c r="AH1026" s="627"/>
      <c r="AI1026" s="626">
        <f t="shared" si="615"/>
        <v>0</v>
      </c>
      <c r="AJ1026" s="423">
        <f t="shared" si="605"/>
        <v>1017</v>
      </c>
    </row>
    <row r="1027" spans="1:36">
      <c r="A1027" s="423">
        <f t="shared" si="594"/>
        <v>1018</v>
      </c>
      <c r="B1027" s="145"/>
      <c r="C1027" s="145"/>
      <c r="D1027" s="702" t="s">
        <v>740</v>
      </c>
      <c r="E1027" s="627"/>
      <c r="F1027" s="132"/>
      <c r="G1027" s="129"/>
      <c r="H1027" s="626"/>
      <c r="I1027" s="627">
        <f t="shared" si="621"/>
        <v>0</v>
      </c>
      <c r="J1027" s="627"/>
      <c r="K1027" s="627"/>
      <c r="L1027" s="237">
        <f t="shared" si="622"/>
        <v>0</v>
      </c>
      <c r="M1027" s="133"/>
      <c r="O1027" s="626"/>
      <c r="P1027" s="627">
        <f t="shared" si="610"/>
        <v>0</v>
      </c>
      <c r="Q1027" s="627">
        <v>2000000</v>
      </c>
      <c r="R1027" s="627"/>
      <c r="S1027" s="237">
        <f t="shared" si="611"/>
        <v>2000000</v>
      </c>
      <c r="T1027" s="133"/>
      <c r="V1027" s="626"/>
      <c r="W1027" s="627">
        <f t="shared" si="612"/>
        <v>0</v>
      </c>
      <c r="X1027" s="636">
        <v>2000000</v>
      </c>
      <c r="Y1027" s="626"/>
      <c r="Z1027" s="627"/>
      <c r="AA1027" s="626">
        <f t="shared" si="613"/>
        <v>2000000</v>
      </c>
      <c r="AB1027" s="133"/>
      <c r="AD1027" s="626"/>
      <c r="AE1027" s="627">
        <f t="shared" si="614"/>
        <v>0</v>
      </c>
      <c r="AF1027" s="636"/>
      <c r="AG1027" s="857"/>
      <c r="AH1027" s="627"/>
      <c r="AI1027" s="626">
        <f t="shared" si="615"/>
        <v>0</v>
      </c>
      <c r="AJ1027" s="423">
        <f t="shared" si="605"/>
        <v>1018</v>
      </c>
    </row>
    <row r="1028" spans="1:36">
      <c r="A1028" s="423">
        <f t="shared" si="594"/>
        <v>1019</v>
      </c>
      <c r="B1028" s="145"/>
      <c r="C1028" s="145"/>
      <c r="D1028" s="629"/>
      <c r="E1028" s="627"/>
      <c r="F1028" s="133"/>
      <c r="G1028" s="28"/>
      <c r="H1028" s="626"/>
      <c r="I1028" s="627">
        <f t="shared" si="621"/>
        <v>0</v>
      </c>
      <c r="J1028" s="627"/>
      <c r="K1028" s="627"/>
      <c r="L1028" s="237">
        <f t="shared" si="622"/>
        <v>0</v>
      </c>
      <c r="M1028" s="133"/>
      <c r="O1028" s="626"/>
      <c r="P1028" s="627">
        <f t="shared" si="610"/>
        <v>0</v>
      </c>
      <c r="Q1028" s="627"/>
      <c r="R1028" s="627"/>
      <c r="S1028" s="237">
        <f t="shared" si="611"/>
        <v>0</v>
      </c>
      <c r="T1028" s="133"/>
      <c r="V1028" s="626"/>
      <c r="W1028" s="627">
        <f t="shared" si="612"/>
        <v>0</v>
      </c>
      <c r="X1028" s="636"/>
      <c r="Y1028" s="626"/>
      <c r="Z1028" s="627"/>
      <c r="AA1028" s="626">
        <f t="shared" si="613"/>
        <v>0</v>
      </c>
      <c r="AB1028" s="133"/>
      <c r="AD1028" s="626"/>
      <c r="AE1028" s="627">
        <f t="shared" si="614"/>
        <v>0</v>
      </c>
      <c r="AF1028" s="636"/>
      <c r="AG1028" s="857"/>
      <c r="AH1028" s="627"/>
      <c r="AI1028" s="626">
        <f t="shared" si="615"/>
        <v>0</v>
      </c>
      <c r="AJ1028" s="423">
        <f t="shared" si="605"/>
        <v>1019</v>
      </c>
    </row>
    <row r="1029" spans="1:36">
      <c r="A1029" s="423">
        <f t="shared" si="594"/>
        <v>1020</v>
      </c>
      <c r="B1029" s="145"/>
      <c r="C1029" s="145"/>
      <c r="D1029" s="684" t="s">
        <v>575</v>
      </c>
      <c r="E1029" s="627"/>
      <c r="F1029" s="112"/>
      <c r="G1029" s="39"/>
      <c r="H1029" s="626"/>
      <c r="I1029" s="627">
        <f t="shared" si="621"/>
        <v>0</v>
      </c>
      <c r="J1029" s="627"/>
      <c r="K1029" s="627"/>
      <c r="L1029" s="237">
        <f t="shared" si="622"/>
        <v>0</v>
      </c>
      <c r="M1029" s="112"/>
      <c r="N1029" s="39"/>
      <c r="O1029" s="626"/>
      <c r="P1029" s="627">
        <f t="shared" si="610"/>
        <v>0</v>
      </c>
      <c r="Q1029" s="627"/>
      <c r="R1029" s="627"/>
      <c r="S1029" s="237">
        <f t="shared" si="611"/>
        <v>0</v>
      </c>
      <c r="T1029" s="112"/>
      <c r="U1029" s="39"/>
      <c r="V1029" s="626"/>
      <c r="W1029" s="627">
        <f t="shared" si="612"/>
        <v>0</v>
      </c>
      <c r="X1029" s="636"/>
      <c r="Y1029" s="626"/>
      <c r="Z1029" s="627"/>
      <c r="AA1029" s="626">
        <f t="shared" si="613"/>
        <v>0</v>
      </c>
      <c r="AB1029" s="112"/>
      <c r="AC1029" s="39"/>
      <c r="AD1029" s="626"/>
      <c r="AE1029" s="627">
        <f t="shared" si="614"/>
        <v>0</v>
      </c>
      <c r="AF1029" s="636"/>
      <c r="AG1029" s="857"/>
      <c r="AH1029" s="627"/>
      <c r="AI1029" s="626">
        <f t="shared" si="615"/>
        <v>0</v>
      </c>
      <c r="AJ1029" s="423">
        <f t="shared" si="605"/>
        <v>1020</v>
      </c>
    </row>
    <row r="1030" spans="1:36">
      <c r="A1030" s="423">
        <f t="shared" si="594"/>
        <v>1021</v>
      </c>
      <c r="B1030" s="145"/>
      <c r="C1030" s="145"/>
      <c r="D1030" s="637" t="s">
        <v>720</v>
      </c>
      <c r="E1030" s="627"/>
      <c r="F1030" s="112"/>
      <c r="G1030" s="39"/>
      <c r="H1030" s="626"/>
      <c r="I1030" s="627">
        <f t="shared" si="621"/>
        <v>0</v>
      </c>
      <c r="J1030" s="627"/>
      <c r="K1030" s="627">
        <v>336000</v>
      </c>
      <c r="L1030" s="237">
        <f t="shared" si="622"/>
        <v>336000</v>
      </c>
      <c r="M1030" s="112"/>
      <c r="N1030" s="39"/>
      <c r="O1030" s="626"/>
      <c r="P1030" s="627">
        <f t="shared" si="610"/>
        <v>0</v>
      </c>
      <c r="Q1030" s="627"/>
      <c r="R1030" s="627">
        <v>336000</v>
      </c>
      <c r="S1030" s="237">
        <f t="shared" si="611"/>
        <v>336000</v>
      </c>
      <c r="T1030" s="112"/>
      <c r="U1030" s="39"/>
      <c r="V1030" s="626"/>
      <c r="W1030" s="627">
        <f t="shared" si="612"/>
        <v>0</v>
      </c>
      <c r="X1030" s="636"/>
      <c r="Y1030" s="626"/>
      <c r="Z1030" s="627">
        <v>336000</v>
      </c>
      <c r="AA1030" s="626">
        <f t="shared" si="613"/>
        <v>336000</v>
      </c>
      <c r="AB1030" s="112"/>
      <c r="AC1030" s="39"/>
      <c r="AD1030" s="626"/>
      <c r="AE1030" s="627">
        <f t="shared" si="614"/>
        <v>0</v>
      </c>
      <c r="AF1030" s="636"/>
      <c r="AG1030" s="857"/>
      <c r="AH1030" s="627"/>
      <c r="AI1030" s="626">
        <f t="shared" si="615"/>
        <v>0</v>
      </c>
      <c r="AJ1030" s="423">
        <f t="shared" si="605"/>
        <v>1021</v>
      </c>
    </row>
    <row r="1031" spans="1:36">
      <c r="A1031" s="423">
        <f t="shared" si="594"/>
        <v>1022</v>
      </c>
      <c r="B1031" s="145"/>
      <c r="C1031" s="145"/>
      <c r="D1031" s="637" t="s">
        <v>741</v>
      </c>
      <c r="E1031" s="627"/>
      <c r="F1031" s="112"/>
      <c r="G1031" s="39"/>
      <c r="H1031" s="626"/>
      <c r="I1031" s="627">
        <f t="shared" si="621"/>
        <v>0</v>
      </c>
      <c r="J1031" s="627"/>
      <c r="K1031" s="627">
        <v>4290000</v>
      </c>
      <c r="L1031" s="237">
        <f t="shared" si="622"/>
        <v>4290000</v>
      </c>
      <c r="M1031" s="112"/>
      <c r="N1031" s="39"/>
      <c r="O1031" s="626"/>
      <c r="P1031" s="627">
        <f t="shared" si="610"/>
        <v>0</v>
      </c>
      <c r="Q1031" s="627"/>
      <c r="R1031" s="627">
        <v>4290000</v>
      </c>
      <c r="S1031" s="237">
        <f t="shared" si="611"/>
        <v>4290000</v>
      </c>
      <c r="T1031" s="112"/>
      <c r="U1031" s="39"/>
      <c r="V1031" s="626"/>
      <c r="W1031" s="627">
        <f t="shared" si="612"/>
        <v>0</v>
      </c>
      <c r="X1031" s="636"/>
      <c r="Y1031" s="626"/>
      <c r="Z1031" s="627">
        <v>4290000</v>
      </c>
      <c r="AA1031" s="626">
        <f t="shared" si="613"/>
        <v>4290000</v>
      </c>
      <c r="AB1031" s="112"/>
      <c r="AC1031" s="39"/>
      <c r="AD1031" s="626"/>
      <c r="AE1031" s="627">
        <f t="shared" si="614"/>
        <v>0</v>
      </c>
      <c r="AF1031" s="636"/>
      <c r="AG1031" s="857"/>
      <c r="AH1031" s="627"/>
      <c r="AI1031" s="626">
        <f t="shared" si="615"/>
        <v>0</v>
      </c>
      <c r="AJ1031" s="423">
        <f t="shared" si="605"/>
        <v>1022</v>
      </c>
    </row>
    <row r="1032" spans="1:36">
      <c r="A1032" s="423">
        <f t="shared" si="594"/>
        <v>1023</v>
      </c>
      <c r="B1032" s="145"/>
      <c r="C1032" s="145"/>
      <c r="D1032" s="637" t="s">
        <v>742</v>
      </c>
      <c r="E1032" s="627"/>
      <c r="F1032" s="112"/>
      <c r="G1032" s="39"/>
      <c r="H1032" s="626"/>
      <c r="I1032" s="627">
        <f t="shared" si="621"/>
        <v>0</v>
      </c>
      <c r="J1032" s="627"/>
      <c r="K1032" s="627">
        <v>1500000</v>
      </c>
      <c r="L1032" s="237">
        <f t="shared" si="622"/>
        <v>1500000</v>
      </c>
      <c r="M1032" s="112"/>
      <c r="N1032" s="39"/>
      <c r="O1032" s="626"/>
      <c r="P1032" s="627">
        <f t="shared" si="610"/>
        <v>0</v>
      </c>
      <c r="Q1032" s="627"/>
      <c r="R1032" s="627">
        <v>1500000</v>
      </c>
      <c r="S1032" s="237">
        <f t="shared" si="611"/>
        <v>1500000</v>
      </c>
      <c r="T1032" s="112"/>
      <c r="U1032" s="39"/>
      <c r="V1032" s="626"/>
      <c r="W1032" s="627">
        <f t="shared" si="612"/>
        <v>0</v>
      </c>
      <c r="X1032" s="636"/>
      <c r="Y1032" s="626"/>
      <c r="Z1032" s="627">
        <v>1500000</v>
      </c>
      <c r="AA1032" s="626">
        <f t="shared" si="613"/>
        <v>1500000</v>
      </c>
      <c r="AB1032" s="112"/>
      <c r="AC1032" s="39"/>
      <c r="AD1032" s="626"/>
      <c r="AE1032" s="627">
        <f t="shared" si="614"/>
        <v>0</v>
      </c>
      <c r="AF1032" s="636"/>
      <c r="AG1032" s="857"/>
      <c r="AH1032" s="627"/>
      <c r="AI1032" s="626">
        <f t="shared" si="615"/>
        <v>0</v>
      </c>
      <c r="AJ1032" s="423">
        <f t="shared" si="605"/>
        <v>1023</v>
      </c>
    </row>
    <row r="1033" spans="1:36">
      <c r="A1033" s="423">
        <f t="shared" si="594"/>
        <v>1024</v>
      </c>
      <c r="B1033" s="145"/>
      <c r="C1033" s="145"/>
      <c r="D1033" s="685"/>
      <c r="E1033" s="627"/>
      <c r="F1033" s="112"/>
      <c r="G1033" s="39"/>
      <c r="H1033" s="626"/>
      <c r="I1033" s="627">
        <f t="shared" si="621"/>
        <v>0</v>
      </c>
      <c r="J1033" s="627"/>
      <c r="K1033" s="627"/>
      <c r="L1033" s="237">
        <f t="shared" si="622"/>
        <v>0</v>
      </c>
      <c r="M1033" s="112"/>
      <c r="N1033" s="39"/>
      <c r="O1033" s="626"/>
      <c r="P1033" s="627">
        <f t="shared" si="610"/>
        <v>0</v>
      </c>
      <c r="Q1033" s="627"/>
      <c r="R1033" s="627"/>
      <c r="S1033" s="237">
        <f t="shared" si="611"/>
        <v>0</v>
      </c>
      <c r="T1033" s="112"/>
      <c r="U1033" s="39"/>
      <c r="V1033" s="626"/>
      <c r="W1033" s="627">
        <f t="shared" si="612"/>
        <v>0</v>
      </c>
      <c r="X1033" s="636"/>
      <c r="Y1033" s="626"/>
      <c r="Z1033" s="627"/>
      <c r="AA1033" s="626">
        <f t="shared" si="613"/>
        <v>0</v>
      </c>
      <c r="AB1033" s="112"/>
      <c r="AC1033" s="39"/>
      <c r="AD1033" s="626"/>
      <c r="AE1033" s="627">
        <f t="shared" si="614"/>
        <v>0</v>
      </c>
      <c r="AF1033" s="636"/>
      <c r="AG1033" s="857"/>
      <c r="AH1033" s="627"/>
      <c r="AI1033" s="626">
        <f t="shared" si="615"/>
        <v>0</v>
      </c>
      <c r="AJ1033" s="423">
        <f t="shared" si="605"/>
        <v>1024</v>
      </c>
    </row>
    <row r="1034" spans="1:36">
      <c r="A1034" s="423">
        <f t="shared" si="594"/>
        <v>1025</v>
      </c>
      <c r="B1034" s="145"/>
      <c r="C1034" s="145"/>
      <c r="D1034" s="644" t="s">
        <v>40</v>
      </c>
      <c r="E1034" s="679"/>
      <c r="F1034" s="488">
        <f t="shared" ref="F1034:X1034" si="623">SUBTOTAL(9,F1001:F1033)</f>
        <v>3200000</v>
      </c>
      <c r="G1034" s="55">
        <f t="shared" si="623"/>
        <v>8710000</v>
      </c>
      <c r="H1034" s="285">
        <f t="shared" si="623"/>
        <v>0</v>
      </c>
      <c r="I1034" s="676">
        <f t="shared" si="623"/>
        <v>11910000</v>
      </c>
      <c r="J1034" s="676">
        <f t="shared" si="623"/>
        <v>0</v>
      </c>
      <c r="K1034" s="676">
        <f t="shared" si="623"/>
        <v>6126000</v>
      </c>
      <c r="L1034" s="678">
        <f t="shared" si="623"/>
        <v>18036000</v>
      </c>
      <c r="M1034" s="488">
        <f t="shared" si="623"/>
        <v>3200000</v>
      </c>
      <c r="N1034" s="55">
        <f t="shared" si="623"/>
        <v>53810000</v>
      </c>
      <c r="O1034" s="285">
        <f t="shared" si="623"/>
        <v>0</v>
      </c>
      <c r="P1034" s="676">
        <f t="shared" si="623"/>
        <v>57010000</v>
      </c>
      <c r="Q1034" s="676">
        <f t="shared" si="623"/>
        <v>2000000</v>
      </c>
      <c r="R1034" s="676">
        <f t="shared" si="623"/>
        <v>6126000</v>
      </c>
      <c r="S1034" s="678">
        <f t="shared" si="623"/>
        <v>65136000</v>
      </c>
      <c r="T1034" s="488">
        <f t="shared" si="623"/>
        <v>3200000</v>
      </c>
      <c r="U1034" s="55">
        <f t="shared" si="623"/>
        <v>53810000</v>
      </c>
      <c r="V1034" s="285">
        <f t="shared" si="623"/>
        <v>0</v>
      </c>
      <c r="W1034" s="676">
        <f t="shared" si="623"/>
        <v>57010000</v>
      </c>
      <c r="X1034" s="677">
        <f t="shared" si="623"/>
        <v>2000000</v>
      </c>
      <c r="Y1034" s="675"/>
      <c r="Z1034" s="676">
        <f t="shared" ref="Z1034:AF1034" si="624">SUBTOTAL(9,Z1001:Z1033)</f>
        <v>6126000</v>
      </c>
      <c r="AA1034" s="675">
        <f t="shared" si="624"/>
        <v>65136000</v>
      </c>
      <c r="AB1034" s="488">
        <f t="shared" si="624"/>
        <v>0</v>
      </c>
      <c r="AC1034" s="55">
        <f t="shared" si="624"/>
        <v>40000000</v>
      </c>
      <c r="AD1034" s="285">
        <f t="shared" si="624"/>
        <v>0</v>
      </c>
      <c r="AE1034" s="676">
        <f t="shared" si="624"/>
        <v>40000000</v>
      </c>
      <c r="AF1034" s="677">
        <f t="shared" si="624"/>
        <v>0</v>
      </c>
      <c r="AG1034" s="678"/>
      <c r="AH1034" s="676">
        <f>SUBTOTAL(9,AH1001:AH1033)</f>
        <v>0</v>
      </c>
      <c r="AI1034" s="675">
        <f>SUBTOTAL(9,AI1001:AI1033)</f>
        <v>40000000</v>
      </c>
      <c r="AJ1034" s="423">
        <f t="shared" si="605"/>
        <v>1025</v>
      </c>
    </row>
    <row r="1035" spans="1:36" ht="15.6" thickBot="1">
      <c r="A1035" s="423">
        <f t="shared" si="594"/>
        <v>1026</v>
      </c>
      <c r="B1035" s="674"/>
      <c r="C1035" s="674"/>
      <c r="D1035" s="620" t="s">
        <v>223</v>
      </c>
      <c r="E1035" s="623"/>
      <c r="F1035" s="672">
        <f>SUBTOTAL(9,F999:F1034,$E1000:$E1000)</f>
        <v>54206441</v>
      </c>
      <c r="G1035" s="671"/>
      <c r="H1035" s="668"/>
      <c r="I1035" s="669">
        <f>SUBTOTAL(9,I999:I1034)</f>
        <v>62916441</v>
      </c>
      <c r="J1035" s="669">
        <f>SUBTOTAL(9,J999:J1034)</f>
        <v>2505110</v>
      </c>
      <c r="K1035" s="669">
        <f>SUBTOTAL(9,K999:K1034)</f>
        <v>69544042</v>
      </c>
      <c r="L1035" s="673">
        <f>SUBTOTAL(9,L999:L1034)</f>
        <v>134965593</v>
      </c>
      <c r="M1035" s="672">
        <f>SUBTOTAL(9,M999:M1034,$E1000:$E1000)</f>
        <v>54206441</v>
      </c>
      <c r="N1035" s="671"/>
      <c r="O1035" s="668"/>
      <c r="P1035" s="669">
        <f>SUBTOTAL(9,P999:P1034)</f>
        <v>108016441</v>
      </c>
      <c r="Q1035" s="669">
        <f>SUBTOTAL(9,Q999:Q1034)</f>
        <v>4505110</v>
      </c>
      <c r="R1035" s="669">
        <f>SUBTOTAL(9,R999:R1034)</f>
        <v>69544042</v>
      </c>
      <c r="S1035" s="673">
        <f>SUBTOTAL(9,S999:S1034)</f>
        <v>182065593</v>
      </c>
      <c r="T1035" s="672">
        <f>SUBTOTAL(9,T999:T1034,$E1000:$E1000)</f>
        <v>54206441</v>
      </c>
      <c r="U1035" s="671"/>
      <c r="V1035" s="668"/>
      <c r="W1035" s="669">
        <f>SUBTOTAL(9,W999:W1034)</f>
        <v>108016441</v>
      </c>
      <c r="X1035" s="670">
        <f>SUBTOTAL(9,X999:X1034)</f>
        <v>4505110</v>
      </c>
      <c r="Y1035" s="668"/>
      <c r="Z1035" s="669">
        <f>SUBTOTAL(9,Z999:Z1034)</f>
        <v>69544042</v>
      </c>
      <c r="AA1035" s="668">
        <f>SUBTOTAL(9,AA999:AA1034)</f>
        <v>182065593</v>
      </c>
      <c r="AB1035" s="672">
        <f>SUBTOTAL(9,AB999:AB1034,$E1000:$E1000)</f>
        <v>51006441</v>
      </c>
      <c r="AC1035" s="671"/>
      <c r="AD1035" s="668"/>
      <c r="AE1035" s="669">
        <f>SUBTOTAL(9,AE999:AE1034)</f>
        <v>91006441</v>
      </c>
      <c r="AF1035" s="670">
        <f>SUBTOTAL(9,AF999:AF1034)</f>
        <v>2505110</v>
      </c>
      <c r="AG1035" s="800"/>
      <c r="AH1035" s="669">
        <f>SUBTOTAL(9,AH999:AH1034)</f>
        <v>63418042</v>
      </c>
      <c r="AI1035" s="668">
        <f>SUBTOTAL(9,AI999:AI1034)</f>
        <v>156929593</v>
      </c>
      <c r="AJ1035" s="423">
        <f t="shared" si="605"/>
        <v>1026</v>
      </c>
    </row>
    <row r="1036" spans="1:36" ht="15.6" thickTop="1">
      <c r="A1036" s="423">
        <f t="shared" si="594"/>
        <v>1027</v>
      </c>
      <c r="B1036" s="145"/>
      <c r="C1036" s="145"/>
      <c r="D1036" s="654"/>
      <c r="E1036" s="655"/>
      <c r="F1036" s="425"/>
      <c r="G1036" s="26"/>
      <c r="H1036" s="682"/>
      <c r="I1036" s="627">
        <f t="shared" ref="I1036:I1043" si="625">SUM($E1036,F1036:H1036)</f>
        <v>0</v>
      </c>
      <c r="J1036" s="655"/>
      <c r="K1036" s="655"/>
      <c r="L1036" s="654">
        <f t="shared" ref="L1036:L1043" si="626">SUM(I1036:K1036)</f>
        <v>0</v>
      </c>
      <c r="M1036" s="425"/>
      <c r="N1036" s="26"/>
      <c r="O1036" s="682"/>
      <c r="P1036" s="627">
        <f t="shared" ref="P1036:P1055" si="627">SUM($E1036,M1036:O1036)</f>
        <v>0</v>
      </c>
      <c r="Q1036" s="655"/>
      <c r="R1036" s="655"/>
      <c r="S1036" s="654">
        <f t="shared" ref="S1036:S1055" si="628">SUM(P1036:R1036)</f>
        <v>0</v>
      </c>
      <c r="T1036" s="425"/>
      <c r="U1036" s="26"/>
      <c r="V1036" s="682"/>
      <c r="W1036" s="627">
        <f t="shared" ref="W1036:W1055" si="629">SUM($E1036,T1036:V1036)</f>
        <v>0</v>
      </c>
      <c r="X1036" s="683"/>
      <c r="Y1036" s="682"/>
      <c r="Z1036" s="655"/>
      <c r="AA1036" s="682">
        <f t="shared" ref="AA1036:AA1055" si="630">SUM(W1036:Z1036)</f>
        <v>0</v>
      </c>
      <c r="AB1036" s="425"/>
      <c r="AC1036" s="26"/>
      <c r="AD1036" s="682"/>
      <c r="AE1036" s="627">
        <f t="shared" ref="AE1036:AE1055" si="631">SUM($E1036,AB1036:AD1036)</f>
        <v>0</v>
      </c>
      <c r="AF1036" s="683"/>
      <c r="AG1036" s="862"/>
      <c r="AH1036" s="655"/>
      <c r="AI1036" s="682">
        <f t="shared" ref="AI1036:AI1055" si="632">SUM(AE1036:AH1036)</f>
        <v>0</v>
      </c>
      <c r="AJ1036" s="423">
        <f t="shared" si="605"/>
        <v>1027</v>
      </c>
    </row>
    <row r="1037" spans="1:36">
      <c r="A1037" s="423">
        <f t="shared" si="594"/>
        <v>1028</v>
      </c>
      <c r="B1037" s="145" t="s">
        <v>224</v>
      </c>
      <c r="C1037" s="145">
        <v>50</v>
      </c>
      <c r="D1037" s="237" t="s">
        <v>225</v>
      </c>
      <c r="E1037" s="627">
        <f>52672576-48000</f>
        <v>52624576</v>
      </c>
      <c r="F1037" s="420"/>
      <c r="G1037" s="141"/>
      <c r="H1037" s="626"/>
      <c r="I1037" s="627">
        <f t="shared" si="625"/>
        <v>52624576</v>
      </c>
      <c r="J1037" s="627">
        <v>19465015</v>
      </c>
      <c r="K1037" s="627">
        <v>54611500</v>
      </c>
      <c r="L1037" s="237">
        <f t="shared" si="626"/>
        <v>126701091</v>
      </c>
      <c r="M1037" s="636"/>
      <c r="N1037" s="237"/>
      <c r="O1037" s="626"/>
      <c r="P1037" s="627">
        <f t="shared" si="627"/>
        <v>52624576</v>
      </c>
      <c r="Q1037" s="627">
        <v>19465015</v>
      </c>
      <c r="R1037" s="627">
        <v>54611500</v>
      </c>
      <c r="S1037" s="237">
        <f t="shared" si="628"/>
        <v>126701091</v>
      </c>
      <c r="T1037" s="636"/>
      <c r="U1037" s="237"/>
      <c r="V1037" s="626"/>
      <c r="W1037" s="627">
        <f t="shared" si="629"/>
        <v>52624576</v>
      </c>
      <c r="X1037" s="636">
        <v>19465015</v>
      </c>
      <c r="Y1037" s="626"/>
      <c r="Z1037" s="627">
        <v>54611500</v>
      </c>
      <c r="AA1037" s="626">
        <f t="shared" si="630"/>
        <v>126701091</v>
      </c>
      <c r="AB1037" s="636"/>
      <c r="AC1037" s="237"/>
      <c r="AD1037" s="626"/>
      <c r="AE1037" s="627">
        <f t="shared" si="631"/>
        <v>52624576</v>
      </c>
      <c r="AF1037" s="636">
        <v>19465015</v>
      </c>
      <c r="AG1037" s="857"/>
      <c r="AH1037" s="627">
        <v>54611500</v>
      </c>
      <c r="AI1037" s="626">
        <f t="shared" si="632"/>
        <v>126701091</v>
      </c>
      <c r="AJ1037" s="423">
        <f t="shared" si="605"/>
        <v>1028</v>
      </c>
    </row>
    <row r="1038" spans="1:36">
      <c r="A1038" s="423">
        <f t="shared" si="594"/>
        <v>1029</v>
      </c>
      <c r="B1038" s="145"/>
      <c r="C1038" s="145"/>
      <c r="D1038" s="240" t="s">
        <v>434</v>
      </c>
      <c r="E1038" s="627"/>
      <c r="F1038" s="133"/>
      <c r="G1038" s="28"/>
      <c r="H1038" s="626"/>
      <c r="I1038" s="627">
        <f t="shared" si="625"/>
        <v>0</v>
      </c>
      <c r="J1038" s="627"/>
      <c r="K1038" s="627"/>
      <c r="L1038" s="237">
        <f t="shared" si="626"/>
        <v>0</v>
      </c>
      <c r="M1038" s="133"/>
      <c r="O1038" s="626"/>
      <c r="P1038" s="627">
        <f t="shared" si="627"/>
        <v>0</v>
      </c>
      <c r="Q1038" s="627"/>
      <c r="R1038" s="627"/>
      <c r="S1038" s="237">
        <f t="shared" si="628"/>
        <v>0</v>
      </c>
      <c r="T1038" s="133"/>
      <c r="V1038" s="626"/>
      <c r="W1038" s="627">
        <f t="shared" si="629"/>
        <v>0</v>
      </c>
      <c r="X1038" s="636"/>
      <c r="Y1038" s="626"/>
      <c r="Z1038" s="627"/>
      <c r="AA1038" s="626">
        <f t="shared" si="630"/>
        <v>0</v>
      </c>
      <c r="AB1038" s="133"/>
      <c r="AD1038" s="626"/>
      <c r="AE1038" s="627">
        <f t="shared" si="631"/>
        <v>0</v>
      </c>
      <c r="AF1038" s="636"/>
      <c r="AG1038" s="857"/>
      <c r="AH1038" s="627"/>
      <c r="AI1038" s="626">
        <f t="shared" si="632"/>
        <v>0</v>
      </c>
      <c r="AJ1038" s="423">
        <f t="shared" si="605"/>
        <v>1029</v>
      </c>
    </row>
    <row r="1039" spans="1:36">
      <c r="A1039" s="423">
        <f t="shared" si="594"/>
        <v>1030</v>
      </c>
      <c r="B1039" s="145"/>
      <c r="C1039" s="145"/>
      <c r="D1039" s="637" t="s">
        <v>422</v>
      </c>
      <c r="E1039" s="627"/>
      <c r="F1039" s="132">
        <v>3700000</v>
      </c>
      <c r="G1039" s="129"/>
      <c r="H1039" s="626"/>
      <c r="I1039" s="627">
        <f t="shared" si="625"/>
        <v>3700000</v>
      </c>
      <c r="J1039" s="627"/>
      <c r="K1039" s="627"/>
      <c r="L1039" s="237">
        <f t="shared" si="626"/>
        <v>3700000</v>
      </c>
      <c r="M1039" s="133"/>
      <c r="N1039" s="28">
        <v>3700000</v>
      </c>
      <c r="O1039" s="626"/>
      <c r="P1039" s="627">
        <f t="shared" si="627"/>
        <v>3700000</v>
      </c>
      <c r="Q1039" s="627"/>
      <c r="R1039" s="627"/>
      <c r="S1039" s="237">
        <f t="shared" si="628"/>
        <v>3700000</v>
      </c>
      <c r="T1039" s="133"/>
      <c r="U1039" s="28">
        <v>3700000</v>
      </c>
      <c r="V1039" s="626"/>
      <c r="W1039" s="627">
        <f t="shared" si="629"/>
        <v>3700000</v>
      </c>
      <c r="X1039" s="636"/>
      <c r="Y1039" s="626"/>
      <c r="Z1039" s="627"/>
      <c r="AA1039" s="626">
        <f t="shared" si="630"/>
        <v>3700000</v>
      </c>
      <c r="AB1039" s="133"/>
      <c r="AC1039" s="28"/>
      <c r="AD1039" s="626"/>
      <c r="AE1039" s="627">
        <f t="shared" si="631"/>
        <v>0</v>
      </c>
      <c r="AF1039" s="636"/>
      <c r="AG1039" s="857"/>
      <c r="AH1039" s="627"/>
      <c r="AI1039" s="626">
        <f t="shared" si="632"/>
        <v>0</v>
      </c>
      <c r="AJ1039" s="423">
        <f t="shared" si="605"/>
        <v>1030</v>
      </c>
    </row>
    <row r="1040" spans="1:36">
      <c r="A1040" s="423">
        <f t="shared" si="594"/>
        <v>1031</v>
      </c>
      <c r="B1040" s="145"/>
      <c r="C1040" s="145"/>
      <c r="D1040" s="637" t="s">
        <v>743</v>
      </c>
      <c r="E1040" s="627"/>
      <c r="F1040" s="132">
        <v>250000</v>
      </c>
      <c r="G1040" s="129"/>
      <c r="H1040" s="626"/>
      <c r="I1040" s="627">
        <f t="shared" si="625"/>
        <v>250000</v>
      </c>
      <c r="J1040" s="627"/>
      <c r="K1040" s="627"/>
      <c r="L1040" s="237">
        <f t="shared" si="626"/>
        <v>250000</v>
      </c>
      <c r="M1040" s="133">
        <v>250000</v>
      </c>
      <c r="N1040" s="28"/>
      <c r="O1040" s="626"/>
      <c r="P1040" s="627">
        <f t="shared" si="627"/>
        <v>250000</v>
      </c>
      <c r="Q1040" s="627"/>
      <c r="R1040" s="627"/>
      <c r="S1040" s="237">
        <f t="shared" si="628"/>
        <v>250000</v>
      </c>
      <c r="T1040" s="133">
        <v>250000</v>
      </c>
      <c r="U1040" s="28"/>
      <c r="V1040" s="626"/>
      <c r="W1040" s="627">
        <f t="shared" si="629"/>
        <v>250000</v>
      </c>
      <c r="X1040" s="636"/>
      <c r="Y1040" s="626"/>
      <c r="Z1040" s="627"/>
      <c r="AA1040" s="626">
        <f t="shared" si="630"/>
        <v>250000</v>
      </c>
      <c r="AB1040" s="133"/>
      <c r="AC1040" s="28"/>
      <c r="AD1040" s="626"/>
      <c r="AE1040" s="627">
        <f t="shared" si="631"/>
        <v>0</v>
      </c>
      <c r="AF1040" s="636"/>
      <c r="AG1040" s="857"/>
      <c r="AH1040" s="627"/>
      <c r="AI1040" s="626">
        <f t="shared" si="632"/>
        <v>0</v>
      </c>
      <c r="AJ1040" s="423">
        <f t="shared" si="605"/>
        <v>1031</v>
      </c>
    </row>
    <row r="1041" spans="1:36">
      <c r="A1041" s="423">
        <f t="shared" si="594"/>
        <v>1032</v>
      </c>
      <c r="B1041" s="145"/>
      <c r="C1041" s="145"/>
      <c r="D1041" s="637" t="s">
        <v>744</v>
      </c>
      <c r="E1041" s="627"/>
      <c r="F1041" s="132">
        <v>170000</v>
      </c>
      <c r="G1041" s="129"/>
      <c r="H1041" s="626"/>
      <c r="I1041" s="627">
        <f t="shared" si="625"/>
        <v>170000</v>
      </c>
      <c r="J1041" s="627"/>
      <c r="K1041" s="627"/>
      <c r="L1041" s="237">
        <f t="shared" si="626"/>
        <v>170000</v>
      </c>
      <c r="M1041" s="133">
        <v>170000</v>
      </c>
      <c r="N1041" s="28"/>
      <c r="O1041" s="626"/>
      <c r="P1041" s="627">
        <f t="shared" si="627"/>
        <v>170000</v>
      </c>
      <c r="Q1041" s="627"/>
      <c r="R1041" s="627"/>
      <c r="S1041" s="237">
        <f t="shared" si="628"/>
        <v>170000</v>
      </c>
      <c r="T1041" s="133">
        <v>170000</v>
      </c>
      <c r="U1041" s="28"/>
      <c r="V1041" s="626"/>
      <c r="W1041" s="627">
        <f t="shared" si="629"/>
        <v>170000</v>
      </c>
      <c r="X1041" s="636"/>
      <c r="Y1041" s="626"/>
      <c r="Z1041" s="627"/>
      <c r="AA1041" s="626">
        <f t="shared" si="630"/>
        <v>170000</v>
      </c>
      <c r="AB1041" s="133"/>
      <c r="AC1041" s="28"/>
      <c r="AD1041" s="626"/>
      <c r="AE1041" s="627">
        <f t="shared" si="631"/>
        <v>0</v>
      </c>
      <c r="AF1041" s="636"/>
      <c r="AG1041" s="857"/>
      <c r="AH1041" s="627"/>
      <c r="AI1041" s="626">
        <f t="shared" si="632"/>
        <v>0</v>
      </c>
      <c r="AJ1041" s="423">
        <f t="shared" si="605"/>
        <v>1032</v>
      </c>
    </row>
    <row r="1042" spans="1:36">
      <c r="A1042" s="423">
        <f t="shared" si="594"/>
        <v>1033</v>
      </c>
      <c r="B1042" s="145"/>
      <c r="C1042" s="145"/>
      <c r="D1042" s="637" t="s">
        <v>423</v>
      </c>
      <c r="E1042" s="627"/>
      <c r="F1042" s="132"/>
      <c r="G1042" s="129">
        <v>4000000</v>
      </c>
      <c r="H1042" s="626"/>
      <c r="I1042" s="627">
        <f t="shared" si="625"/>
        <v>4000000</v>
      </c>
      <c r="J1042" s="627"/>
      <c r="K1042" s="627"/>
      <c r="L1042" s="237">
        <f t="shared" si="626"/>
        <v>4000000</v>
      </c>
      <c r="M1042" s="133"/>
      <c r="N1042" s="28">
        <v>4000000</v>
      </c>
      <c r="O1042" s="626"/>
      <c r="P1042" s="627">
        <f t="shared" si="627"/>
        <v>4000000</v>
      </c>
      <c r="Q1042" s="627"/>
      <c r="R1042" s="627"/>
      <c r="S1042" s="237">
        <f t="shared" si="628"/>
        <v>4000000</v>
      </c>
      <c r="T1042" s="133"/>
      <c r="U1042" s="28">
        <v>4000000</v>
      </c>
      <c r="V1042" s="626"/>
      <c r="W1042" s="627">
        <f t="shared" si="629"/>
        <v>4000000</v>
      </c>
      <c r="X1042" s="636"/>
      <c r="Y1042" s="626"/>
      <c r="Z1042" s="627"/>
      <c r="AA1042" s="626">
        <f t="shared" si="630"/>
        <v>4000000</v>
      </c>
      <c r="AB1042" s="133"/>
      <c r="AC1042" s="28"/>
      <c r="AD1042" s="626"/>
      <c r="AE1042" s="627">
        <f t="shared" si="631"/>
        <v>0</v>
      </c>
      <c r="AF1042" s="636"/>
      <c r="AG1042" s="857"/>
      <c r="AH1042" s="627"/>
      <c r="AI1042" s="626">
        <f t="shared" si="632"/>
        <v>0</v>
      </c>
      <c r="AJ1042" s="423">
        <f t="shared" si="605"/>
        <v>1033</v>
      </c>
    </row>
    <row r="1043" spans="1:36">
      <c r="A1043" s="423">
        <f t="shared" si="594"/>
        <v>1034</v>
      </c>
      <c r="B1043" s="145"/>
      <c r="C1043" s="145"/>
      <c r="D1043" s="637" t="s">
        <v>745</v>
      </c>
      <c r="E1043" s="627"/>
      <c r="F1043" s="132"/>
      <c r="G1043" s="129">
        <v>360000</v>
      </c>
      <c r="H1043" s="626"/>
      <c r="I1043" s="627">
        <f t="shared" si="625"/>
        <v>360000</v>
      </c>
      <c r="J1043" s="627"/>
      <c r="K1043" s="627"/>
      <c r="L1043" s="237">
        <f t="shared" si="626"/>
        <v>360000</v>
      </c>
      <c r="M1043" s="133"/>
      <c r="N1043" s="28">
        <v>360000</v>
      </c>
      <c r="O1043" s="626"/>
      <c r="P1043" s="627">
        <f t="shared" si="627"/>
        <v>360000</v>
      </c>
      <c r="Q1043" s="627"/>
      <c r="R1043" s="627"/>
      <c r="S1043" s="237">
        <f t="shared" si="628"/>
        <v>360000</v>
      </c>
      <c r="T1043" s="133"/>
      <c r="U1043" s="28">
        <v>360000</v>
      </c>
      <c r="V1043" s="626"/>
      <c r="W1043" s="627">
        <f t="shared" si="629"/>
        <v>360000</v>
      </c>
      <c r="X1043" s="636"/>
      <c r="Y1043" s="626"/>
      <c r="Z1043" s="627"/>
      <c r="AA1043" s="626">
        <f t="shared" si="630"/>
        <v>360000</v>
      </c>
      <c r="AB1043" s="133"/>
      <c r="AC1043" s="28"/>
      <c r="AD1043" s="626"/>
      <c r="AE1043" s="627">
        <f t="shared" si="631"/>
        <v>0</v>
      </c>
      <c r="AF1043" s="636"/>
      <c r="AG1043" s="857"/>
      <c r="AH1043" s="627"/>
      <c r="AI1043" s="626">
        <f t="shared" si="632"/>
        <v>0</v>
      </c>
      <c r="AJ1043" s="423">
        <f t="shared" si="605"/>
        <v>1034</v>
      </c>
    </row>
    <row r="1044" spans="1:36">
      <c r="A1044" s="423">
        <f t="shared" si="594"/>
        <v>1035</v>
      </c>
      <c r="B1044" s="145"/>
      <c r="C1044" s="145"/>
      <c r="D1044" s="637" t="s">
        <v>746</v>
      </c>
      <c r="E1044" s="627"/>
      <c r="F1044" s="132"/>
      <c r="G1044" s="129"/>
      <c r="H1044" s="626"/>
      <c r="I1044" s="627"/>
      <c r="J1044" s="627"/>
      <c r="K1044" s="627"/>
      <c r="M1044" s="133"/>
      <c r="N1044" s="28">
        <v>1000000</v>
      </c>
      <c r="O1044" s="626"/>
      <c r="P1044" s="627">
        <f t="shared" si="627"/>
        <v>1000000</v>
      </c>
      <c r="Q1044" s="627"/>
      <c r="R1044" s="627"/>
      <c r="S1044" s="237">
        <f t="shared" si="628"/>
        <v>1000000</v>
      </c>
      <c r="T1044" s="133"/>
      <c r="U1044" s="28">
        <v>1000000</v>
      </c>
      <c r="V1044" s="626"/>
      <c r="W1044" s="627">
        <f t="shared" si="629"/>
        <v>1000000</v>
      </c>
      <c r="X1044" s="636"/>
      <c r="Y1044" s="626"/>
      <c r="Z1044" s="627"/>
      <c r="AA1044" s="626">
        <f t="shared" si="630"/>
        <v>1000000</v>
      </c>
      <c r="AB1044" s="133"/>
      <c r="AC1044" s="28"/>
      <c r="AD1044" s="626"/>
      <c r="AE1044" s="627">
        <f t="shared" si="631"/>
        <v>0</v>
      </c>
      <c r="AF1044" s="636"/>
      <c r="AG1044" s="857"/>
      <c r="AH1044" s="627"/>
      <c r="AI1044" s="626">
        <f t="shared" si="632"/>
        <v>0</v>
      </c>
      <c r="AJ1044" s="423">
        <f t="shared" si="605"/>
        <v>1035</v>
      </c>
    </row>
    <row r="1045" spans="1:36">
      <c r="A1045" s="423">
        <f t="shared" si="594"/>
        <v>1036</v>
      </c>
      <c r="B1045" s="145"/>
      <c r="C1045" s="145"/>
      <c r="D1045" s="637" t="s">
        <v>747</v>
      </c>
      <c r="E1045" s="627"/>
      <c r="F1045" s="132"/>
      <c r="G1045" s="129"/>
      <c r="H1045" s="626"/>
      <c r="I1045" s="627"/>
      <c r="J1045" s="627"/>
      <c r="K1045" s="627"/>
      <c r="M1045" s="133"/>
      <c r="N1045" s="28">
        <v>1000000</v>
      </c>
      <c r="O1045" s="626"/>
      <c r="P1045" s="627">
        <f t="shared" si="627"/>
        <v>1000000</v>
      </c>
      <c r="Q1045" s="627"/>
      <c r="R1045" s="627"/>
      <c r="S1045" s="237">
        <f t="shared" si="628"/>
        <v>1000000</v>
      </c>
      <c r="T1045" s="133"/>
      <c r="U1045" s="28">
        <v>1000000</v>
      </c>
      <c r="V1045" s="626"/>
      <c r="W1045" s="627">
        <f t="shared" si="629"/>
        <v>1000000</v>
      </c>
      <c r="X1045" s="636"/>
      <c r="Y1045" s="626"/>
      <c r="Z1045" s="627"/>
      <c r="AA1045" s="626">
        <f t="shared" si="630"/>
        <v>1000000</v>
      </c>
      <c r="AB1045" s="133"/>
      <c r="AC1045" s="28"/>
      <c r="AD1045" s="626"/>
      <c r="AE1045" s="627">
        <f t="shared" si="631"/>
        <v>0</v>
      </c>
      <c r="AF1045" s="636"/>
      <c r="AG1045" s="857"/>
      <c r="AH1045" s="627"/>
      <c r="AI1045" s="626">
        <f t="shared" si="632"/>
        <v>0</v>
      </c>
      <c r="AJ1045" s="423">
        <f t="shared" si="605"/>
        <v>1036</v>
      </c>
    </row>
    <row r="1046" spans="1:36">
      <c r="A1046" s="423">
        <f t="shared" si="594"/>
        <v>1037</v>
      </c>
      <c r="B1046" s="145"/>
      <c r="C1046" s="145"/>
      <c r="D1046" s="637" t="s">
        <v>748</v>
      </c>
      <c r="E1046" s="627"/>
      <c r="F1046" s="132"/>
      <c r="G1046" s="129"/>
      <c r="H1046" s="626"/>
      <c r="I1046" s="627"/>
      <c r="J1046" s="627"/>
      <c r="K1046" s="627"/>
      <c r="M1046" s="133"/>
      <c r="N1046" s="28">
        <v>1500000</v>
      </c>
      <c r="O1046" s="626"/>
      <c r="P1046" s="627">
        <f t="shared" si="627"/>
        <v>1500000</v>
      </c>
      <c r="Q1046" s="627"/>
      <c r="R1046" s="627"/>
      <c r="S1046" s="237">
        <f t="shared" si="628"/>
        <v>1500000</v>
      </c>
      <c r="T1046" s="133"/>
      <c r="U1046" s="28">
        <v>1500000</v>
      </c>
      <c r="V1046" s="626"/>
      <c r="W1046" s="627">
        <f t="shared" si="629"/>
        <v>1500000</v>
      </c>
      <c r="X1046" s="636"/>
      <c r="Y1046" s="626"/>
      <c r="Z1046" s="627"/>
      <c r="AA1046" s="626">
        <f t="shared" si="630"/>
        <v>1500000</v>
      </c>
      <c r="AB1046" s="133"/>
      <c r="AC1046" s="28"/>
      <c r="AD1046" s="626"/>
      <c r="AE1046" s="627">
        <f t="shared" si="631"/>
        <v>0</v>
      </c>
      <c r="AF1046" s="636"/>
      <c r="AG1046" s="857"/>
      <c r="AH1046" s="627"/>
      <c r="AI1046" s="626">
        <f t="shared" si="632"/>
        <v>0</v>
      </c>
      <c r="AJ1046" s="423">
        <f t="shared" si="605"/>
        <v>1037</v>
      </c>
    </row>
    <row r="1047" spans="1:36">
      <c r="A1047" s="423">
        <f t="shared" si="594"/>
        <v>1038</v>
      </c>
      <c r="B1047" s="213"/>
      <c r="C1047" s="213"/>
      <c r="D1047" s="637" t="s">
        <v>749</v>
      </c>
      <c r="E1047" s="214"/>
      <c r="F1047" s="132"/>
      <c r="G1047" s="129"/>
      <c r="H1047" s="185"/>
      <c r="I1047" s="627"/>
      <c r="J1047" s="214"/>
      <c r="K1047" s="214"/>
      <c r="L1047" s="148"/>
      <c r="M1047" s="133"/>
      <c r="N1047" s="28">
        <v>9000000</v>
      </c>
      <c r="O1047" s="192"/>
      <c r="P1047" s="627">
        <f t="shared" si="627"/>
        <v>9000000</v>
      </c>
      <c r="Q1047" s="214"/>
      <c r="R1047" s="214"/>
      <c r="S1047" s="148">
        <f t="shared" si="628"/>
        <v>9000000</v>
      </c>
      <c r="T1047" s="133"/>
      <c r="U1047" s="28">
        <v>9000000</v>
      </c>
      <c r="V1047" s="192"/>
      <c r="W1047" s="627">
        <f t="shared" si="629"/>
        <v>9000000</v>
      </c>
      <c r="X1047" s="215"/>
      <c r="Y1047" s="232"/>
      <c r="Z1047" s="214"/>
      <c r="AA1047" s="221">
        <f t="shared" si="630"/>
        <v>9000000</v>
      </c>
      <c r="AB1047" s="133"/>
      <c r="AC1047" s="28"/>
      <c r="AD1047" s="192"/>
      <c r="AE1047" s="627">
        <f t="shared" si="631"/>
        <v>0</v>
      </c>
      <c r="AF1047" s="215"/>
      <c r="AG1047" s="873"/>
      <c r="AH1047" s="214"/>
      <c r="AI1047" s="221">
        <f t="shared" si="632"/>
        <v>0</v>
      </c>
      <c r="AJ1047" s="423">
        <f t="shared" si="605"/>
        <v>1038</v>
      </c>
    </row>
    <row r="1048" spans="1:36">
      <c r="A1048" s="423">
        <f t="shared" ref="A1048:A1111" si="633">ROW()-9</f>
        <v>1039</v>
      </c>
      <c r="B1048" s="145"/>
      <c r="C1048" s="145"/>
      <c r="D1048" s="637"/>
      <c r="E1048" s="627"/>
      <c r="F1048" s="133"/>
      <c r="G1048" s="28"/>
      <c r="H1048" s="626"/>
      <c r="I1048" s="627">
        <f t="shared" ref="I1048:I1055" si="634">SUM($E1048,F1048:H1048)</f>
        <v>0</v>
      </c>
      <c r="J1048" s="627"/>
      <c r="K1048" s="627"/>
      <c r="L1048" s="237">
        <f t="shared" ref="L1048:L1055" si="635">SUM(I1048:K1048)</f>
        <v>0</v>
      </c>
      <c r="M1048" s="133"/>
      <c r="O1048" s="626"/>
      <c r="P1048" s="627">
        <f t="shared" si="627"/>
        <v>0</v>
      </c>
      <c r="Q1048" s="627"/>
      <c r="R1048" s="627"/>
      <c r="S1048" s="237">
        <f t="shared" si="628"/>
        <v>0</v>
      </c>
      <c r="T1048" s="133"/>
      <c r="V1048" s="626"/>
      <c r="W1048" s="627">
        <f t="shared" si="629"/>
        <v>0</v>
      </c>
      <c r="X1048" s="636"/>
      <c r="Y1048" s="626"/>
      <c r="Z1048" s="627"/>
      <c r="AA1048" s="626">
        <f t="shared" si="630"/>
        <v>0</v>
      </c>
      <c r="AB1048" s="133"/>
      <c r="AD1048" s="626"/>
      <c r="AE1048" s="627">
        <f t="shared" si="631"/>
        <v>0</v>
      </c>
      <c r="AF1048" s="636"/>
      <c r="AG1048" s="857"/>
      <c r="AH1048" s="627"/>
      <c r="AI1048" s="626">
        <f t="shared" si="632"/>
        <v>0</v>
      </c>
      <c r="AJ1048" s="423">
        <f t="shared" si="605"/>
        <v>1039</v>
      </c>
    </row>
    <row r="1049" spans="1:36">
      <c r="A1049" s="423">
        <f t="shared" si="633"/>
        <v>1040</v>
      </c>
      <c r="B1049" s="145"/>
      <c r="C1049" s="145"/>
      <c r="D1049" s="240" t="s">
        <v>716</v>
      </c>
      <c r="E1049" s="627"/>
      <c r="F1049" s="133"/>
      <c r="G1049" s="28"/>
      <c r="H1049" s="626"/>
      <c r="I1049" s="627">
        <f t="shared" si="634"/>
        <v>0</v>
      </c>
      <c r="J1049" s="627"/>
      <c r="K1049" s="627"/>
      <c r="L1049" s="237">
        <f t="shared" si="635"/>
        <v>0</v>
      </c>
      <c r="M1049" s="133"/>
      <c r="O1049" s="626"/>
      <c r="P1049" s="627">
        <f t="shared" si="627"/>
        <v>0</v>
      </c>
      <c r="Q1049" s="627"/>
      <c r="R1049" s="627"/>
      <c r="S1049" s="237">
        <f t="shared" si="628"/>
        <v>0</v>
      </c>
      <c r="T1049" s="133"/>
      <c r="V1049" s="626"/>
      <c r="W1049" s="627">
        <f t="shared" si="629"/>
        <v>0</v>
      </c>
      <c r="X1049" s="636"/>
      <c r="Y1049" s="626"/>
      <c r="Z1049" s="627"/>
      <c r="AA1049" s="626">
        <f t="shared" si="630"/>
        <v>0</v>
      </c>
      <c r="AB1049" s="133"/>
      <c r="AD1049" s="626"/>
      <c r="AE1049" s="627">
        <f t="shared" si="631"/>
        <v>0</v>
      </c>
      <c r="AF1049" s="636"/>
      <c r="AG1049" s="857"/>
      <c r="AH1049" s="627"/>
      <c r="AI1049" s="626">
        <f t="shared" si="632"/>
        <v>0</v>
      </c>
      <c r="AJ1049" s="423">
        <f t="shared" si="605"/>
        <v>1040</v>
      </c>
    </row>
    <row r="1050" spans="1:36">
      <c r="A1050" s="423">
        <f t="shared" si="633"/>
        <v>1041</v>
      </c>
      <c r="B1050" s="145"/>
      <c r="C1050" s="145"/>
      <c r="D1050" s="637" t="s">
        <v>750</v>
      </c>
      <c r="E1050" s="627"/>
      <c r="F1050" s="133"/>
      <c r="G1050" s="28"/>
      <c r="H1050" s="626"/>
      <c r="I1050" s="627">
        <f t="shared" si="634"/>
        <v>0</v>
      </c>
      <c r="J1050" s="627">
        <v>40000</v>
      </c>
      <c r="K1050" s="627"/>
      <c r="L1050" s="237">
        <f t="shared" si="635"/>
        <v>40000</v>
      </c>
      <c r="M1050" s="133"/>
      <c r="O1050" s="626"/>
      <c r="P1050" s="627">
        <f t="shared" si="627"/>
        <v>0</v>
      </c>
      <c r="Q1050" s="627">
        <v>40000</v>
      </c>
      <c r="R1050" s="627"/>
      <c r="S1050" s="237">
        <f t="shared" si="628"/>
        <v>40000</v>
      </c>
      <c r="T1050" s="133"/>
      <c r="V1050" s="626"/>
      <c r="W1050" s="627">
        <f t="shared" si="629"/>
        <v>0</v>
      </c>
      <c r="X1050" s="636">
        <v>40000</v>
      </c>
      <c r="Y1050" s="626"/>
      <c r="Z1050" s="627"/>
      <c r="AA1050" s="626">
        <f t="shared" si="630"/>
        <v>40000</v>
      </c>
      <c r="AB1050" s="133"/>
      <c r="AD1050" s="626"/>
      <c r="AE1050" s="627">
        <f t="shared" si="631"/>
        <v>0</v>
      </c>
      <c r="AF1050" s="636"/>
      <c r="AG1050" s="857"/>
      <c r="AH1050" s="627"/>
      <c r="AI1050" s="626">
        <f t="shared" si="632"/>
        <v>0</v>
      </c>
      <c r="AJ1050" s="423">
        <f t="shared" ref="AJ1050:AJ1113" si="636">A1050</f>
        <v>1041</v>
      </c>
    </row>
    <row r="1051" spans="1:36">
      <c r="A1051" s="423">
        <f t="shared" si="633"/>
        <v>1042</v>
      </c>
      <c r="B1051" s="145"/>
      <c r="C1051" s="145"/>
      <c r="D1051" s="637" t="s">
        <v>751</v>
      </c>
      <c r="E1051" s="627"/>
      <c r="F1051" s="133"/>
      <c r="G1051" s="28"/>
      <c r="H1051" s="626"/>
      <c r="I1051" s="627">
        <f t="shared" si="634"/>
        <v>0</v>
      </c>
      <c r="J1051" s="627">
        <v>255000</v>
      </c>
      <c r="K1051" s="627"/>
      <c r="L1051" s="237">
        <f t="shared" si="635"/>
        <v>255000</v>
      </c>
      <c r="M1051" s="133"/>
      <c r="O1051" s="626"/>
      <c r="P1051" s="627">
        <f t="shared" si="627"/>
        <v>0</v>
      </c>
      <c r="Q1051" s="627">
        <v>255000</v>
      </c>
      <c r="R1051" s="627"/>
      <c r="S1051" s="237">
        <f t="shared" si="628"/>
        <v>255000</v>
      </c>
      <c r="T1051" s="133"/>
      <c r="V1051" s="626"/>
      <c r="W1051" s="627">
        <f t="shared" si="629"/>
        <v>0</v>
      </c>
      <c r="X1051" s="636">
        <v>255000</v>
      </c>
      <c r="Y1051" s="626"/>
      <c r="Z1051" s="627"/>
      <c r="AA1051" s="626">
        <f t="shared" si="630"/>
        <v>255000</v>
      </c>
      <c r="AB1051" s="133"/>
      <c r="AD1051" s="626"/>
      <c r="AE1051" s="627">
        <f t="shared" si="631"/>
        <v>0</v>
      </c>
      <c r="AF1051" s="636"/>
      <c r="AG1051" s="857"/>
      <c r="AH1051" s="627"/>
      <c r="AI1051" s="626">
        <f t="shared" si="632"/>
        <v>0</v>
      </c>
      <c r="AJ1051" s="423">
        <f t="shared" si="636"/>
        <v>1042</v>
      </c>
    </row>
    <row r="1052" spans="1:36">
      <c r="A1052" s="423">
        <f t="shared" si="633"/>
        <v>1043</v>
      </c>
      <c r="B1052" s="145"/>
      <c r="C1052" s="145"/>
      <c r="D1052" s="685"/>
      <c r="E1052" s="627"/>
      <c r="F1052" s="112"/>
      <c r="G1052" s="39"/>
      <c r="H1052" s="626"/>
      <c r="I1052" s="627">
        <f t="shared" si="634"/>
        <v>0</v>
      </c>
      <c r="J1052" s="627"/>
      <c r="K1052" s="627"/>
      <c r="L1052" s="237">
        <f t="shared" si="635"/>
        <v>0</v>
      </c>
      <c r="M1052" s="112"/>
      <c r="N1052" s="39"/>
      <c r="O1052" s="626"/>
      <c r="P1052" s="627">
        <f t="shared" si="627"/>
        <v>0</v>
      </c>
      <c r="Q1052" s="627"/>
      <c r="R1052" s="627"/>
      <c r="S1052" s="237">
        <f t="shared" si="628"/>
        <v>0</v>
      </c>
      <c r="T1052" s="112"/>
      <c r="U1052" s="39"/>
      <c r="V1052" s="626"/>
      <c r="W1052" s="627">
        <f t="shared" si="629"/>
        <v>0</v>
      </c>
      <c r="X1052" s="636"/>
      <c r="Y1052" s="626"/>
      <c r="Z1052" s="627"/>
      <c r="AA1052" s="626">
        <f t="shared" si="630"/>
        <v>0</v>
      </c>
      <c r="AB1052" s="112"/>
      <c r="AC1052" s="39"/>
      <c r="AD1052" s="626"/>
      <c r="AE1052" s="627">
        <f t="shared" si="631"/>
        <v>0</v>
      </c>
      <c r="AF1052" s="636"/>
      <c r="AG1052" s="857"/>
      <c r="AH1052" s="627"/>
      <c r="AI1052" s="626">
        <f t="shared" si="632"/>
        <v>0</v>
      </c>
      <c r="AJ1052" s="423">
        <f t="shared" si="636"/>
        <v>1043</v>
      </c>
    </row>
    <row r="1053" spans="1:36">
      <c r="A1053" s="423">
        <f t="shared" si="633"/>
        <v>1044</v>
      </c>
      <c r="B1053" s="145"/>
      <c r="C1053" s="145"/>
      <c r="D1053" s="684" t="s">
        <v>752</v>
      </c>
      <c r="E1053" s="627"/>
      <c r="F1053" s="112"/>
      <c r="G1053" s="39"/>
      <c r="H1053" s="626"/>
      <c r="I1053" s="627">
        <f t="shared" si="634"/>
        <v>0</v>
      </c>
      <c r="J1053" s="627"/>
      <c r="K1053" s="627"/>
      <c r="L1053" s="237">
        <f t="shared" si="635"/>
        <v>0</v>
      </c>
      <c r="M1053" s="112"/>
      <c r="N1053" s="39"/>
      <c r="O1053" s="626"/>
      <c r="P1053" s="627">
        <f t="shared" si="627"/>
        <v>0</v>
      </c>
      <c r="Q1053" s="627"/>
      <c r="R1053" s="627"/>
      <c r="S1053" s="237">
        <f t="shared" si="628"/>
        <v>0</v>
      </c>
      <c r="T1053" s="112"/>
      <c r="U1053" s="39"/>
      <c r="V1053" s="626"/>
      <c r="W1053" s="627">
        <f t="shared" si="629"/>
        <v>0</v>
      </c>
      <c r="X1053" s="636"/>
      <c r="Y1053" s="626"/>
      <c r="Z1053" s="627"/>
      <c r="AA1053" s="626">
        <f t="shared" si="630"/>
        <v>0</v>
      </c>
      <c r="AB1053" s="112"/>
      <c r="AC1053" s="39"/>
      <c r="AD1053" s="626"/>
      <c r="AE1053" s="627">
        <f t="shared" si="631"/>
        <v>0</v>
      </c>
      <c r="AF1053" s="636"/>
      <c r="AG1053" s="857"/>
      <c r="AH1053" s="627"/>
      <c r="AI1053" s="626">
        <f t="shared" si="632"/>
        <v>0</v>
      </c>
      <c r="AJ1053" s="423">
        <f t="shared" si="636"/>
        <v>1044</v>
      </c>
    </row>
    <row r="1054" spans="1:36">
      <c r="A1054" s="423">
        <f t="shared" si="633"/>
        <v>1045</v>
      </c>
      <c r="B1054" s="145"/>
      <c r="C1054" s="145"/>
      <c r="D1054" s="637" t="s">
        <v>750</v>
      </c>
      <c r="E1054" s="627"/>
      <c r="F1054" s="112"/>
      <c r="G1054" s="39"/>
      <c r="H1054" s="626"/>
      <c r="I1054" s="627">
        <f t="shared" si="634"/>
        <v>0</v>
      </c>
      <c r="J1054" s="627"/>
      <c r="K1054" s="627">
        <v>50000</v>
      </c>
      <c r="L1054" s="237">
        <f t="shared" si="635"/>
        <v>50000</v>
      </c>
      <c r="M1054" s="112"/>
      <c r="N1054" s="39"/>
      <c r="O1054" s="626"/>
      <c r="P1054" s="627">
        <f t="shared" si="627"/>
        <v>0</v>
      </c>
      <c r="Q1054" s="627"/>
      <c r="R1054" s="627">
        <v>50000</v>
      </c>
      <c r="S1054" s="237">
        <f t="shared" si="628"/>
        <v>50000</v>
      </c>
      <c r="T1054" s="112"/>
      <c r="U1054" s="39"/>
      <c r="V1054" s="626"/>
      <c r="W1054" s="627">
        <f t="shared" si="629"/>
        <v>0</v>
      </c>
      <c r="X1054" s="636"/>
      <c r="Y1054" s="626"/>
      <c r="Z1054" s="627">
        <v>50000</v>
      </c>
      <c r="AA1054" s="626">
        <f t="shared" si="630"/>
        <v>50000</v>
      </c>
      <c r="AB1054" s="112"/>
      <c r="AC1054" s="39"/>
      <c r="AD1054" s="626"/>
      <c r="AE1054" s="627">
        <f t="shared" si="631"/>
        <v>0</v>
      </c>
      <c r="AF1054" s="636"/>
      <c r="AG1054" s="857"/>
      <c r="AH1054" s="627"/>
      <c r="AI1054" s="626">
        <f t="shared" si="632"/>
        <v>0</v>
      </c>
      <c r="AJ1054" s="423">
        <f t="shared" si="636"/>
        <v>1045</v>
      </c>
    </row>
    <row r="1055" spans="1:36">
      <c r="A1055" s="423">
        <f t="shared" si="633"/>
        <v>1046</v>
      </c>
      <c r="B1055" s="145"/>
      <c r="C1055" s="145"/>
      <c r="D1055" s="685"/>
      <c r="E1055" s="627"/>
      <c r="F1055" s="112"/>
      <c r="G1055" s="39"/>
      <c r="H1055" s="626"/>
      <c r="I1055" s="627">
        <f t="shared" si="634"/>
        <v>0</v>
      </c>
      <c r="J1055" s="627"/>
      <c r="K1055" s="627"/>
      <c r="L1055" s="237">
        <f t="shared" si="635"/>
        <v>0</v>
      </c>
      <c r="M1055" s="112"/>
      <c r="N1055" s="39"/>
      <c r="O1055" s="626"/>
      <c r="P1055" s="627">
        <f t="shared" si="627"/>
        <v>0</v>
      </c>
      <c r="Q1055" s="627"/>
      <c r="R1055" s="627"/>
      <c r="S1055" s="237">
        <f t="shared" si="628"/>
        <v>0</v>
      </c>
      <c r="T1055" s="112"/>
      <c r="U1055" s="39"/>
      <c r="V1055" s="626"/>
      <c r="W1055" s="627">
        <f t="shared" si="629"/>
        <v>0</v>
      </c>
      <c r="X1055" s="636"/>
      <c r="Y1055" s="626"/>
      <c r="Z1055" s="627"/>
      <c r="AA1055" s="626">
        <f t="shared" si="630"/>
        <v>0</v>
      </c>
      <c r="AB1055" s="112"/>
      <c r="AC1055" s="39"/>
      <c r="AD1055" s="626"/>
      <c r="AE1055" s="627">
        <f t="shared" si="631"/>
        <v>0</v>
      </c>
      <c r="AF1055" s="636"/>
      <c r="AG1055" s="857"/>
      <c r="AH1055" s="627"/>
      <c r="AI1055" s="626">
        <f t="shared" si="632"/>
        <v>0</v>
      </c>
      <c r="AJ1055" s="423">
        <f t="shared" si="636"/>
        <v>1046</v>
      </c>
    </row>
    <row r="1056" spans="1:36">
      <c r="A1056" s="423">
        <f t="shared" si="633"/>
        <v>1047</v>
      </c>
      <c r="B1056" s="145"/>
      <c r="C1056" s="145"/>
      <c r="D1056" s="141" t="s">
        <v>40</v>
      </c>
      <c r="E1056" s="679"/>
      <c r="F1056" s="488">
        <f t="shared" ref="F1056:X1056" si="637">SUBTOTAL(9,F1038:F1055)</f>
        <v>4120000</v>
      </c>
      <c r="G1056" s="55">
        <f t="shared" si="637"/>
        <v>4360000</v>
      </c>
      <c r="H1056" s="285">
        <f t="shared" si="637"/>
        <v>0</v>
      </c>
      <c r="I1056" s="676">
        <f t="shared" si="637"/>
        <v>8480000</v>
      </c>
      <c r="J1056" s="676">
        <f t="shared" si="637"/>
        <v>295000</v>
      </c>
      <c r="K1056" s="676">
        <f t="shared" si="637"/>
        <v>50000</v>
      </c>
      <c r="L1056" s="678">
        <f t="shared" si="637"/>
        <v>8825000</v>
      </c>
      <c r="M1056" s="488">
        <f t="shared" si="637"/>
        <v>420000</v>
      </c>
      <c r="N1056" s="55">
        <f t="shared" si="637"/>
        <v>20560000</v>
      </c>
      <c r="O1056" s="285">
        <f t="shared" si="637"/>
        <v>0</v>
      </c>
      <c r="P1056" s="676">
        <f t="shared" si="637"/>
        <v>20980000</v>
      </c>
      <c r="Q1056" s="676">
        <f t="shared" si="637"/>
        <v>295000</v>
      </c>
      <c r="R1056" s="676">
        <f t="shared" si="637"/>
        <v>50000</v>
      </c>
      <c r="S1056" s="678">
        <f t="shared" si="637"/>
        <v>21325000</v>
      </c>
      <c r="T1056" s="488">
        <f t="shared" si="637"/>
        <v>420000</v>
      </c>
      <c r="U1056" s="55">
        <f t="shared" si="637"/>
        <v>20560000</v>
      </c>
      <c r="V1056" s="285">
        <f t="shared" si="637"/>
        <v>0</v>
      </c>
      <c r="W1056" s="676">
        <f t="shared" si="637"/>
        <v>20980000</v>
      </c>
      <c r="X1056" s="677">
        <f t="shared" si="637"/>
        <v>295000</v>
      </c>
      <c r="Y1056" s="675"/>
      <c r="Z1056" s="676">
        <f t="shared" ref="Z1056:AF1056" si="638">SUBTOTAL(9,Z1038:Z1055)</f>
        <v>50000</v>
      </c>
      <c r="AA1056" s="675">
        <f t="shared" si="638"/>
        <v>21325000</v>
      </c>
      <c r="AB1056" s="488">
        <f t="shared" si="638"/>
        <v>0</v>
      </c>
      <c r="AC1056" s="55">
        <f t="shared" si="638"/>
        <v>0</v>
      </c>
      <c r="AD1056" s="285">
        <f t="shared" si="638"/>
        <v>0</v>
      </c>
      <c r="AE1056" s="676">
        <f t="shared" si="638"/>
        <v>0</v>
      </c>
      <c r="AF1056" s="677">
        <f t="shared" si="638"/>
        <v>0</v>
      </c>
      <c r="AG1056" s="678"/>
      <c r="AH1056" s="676">
        <f>SUBTOTAL(9,AH1038:AH1055)</f>
        <v>0</v>
      </c>
      <c r="AI1056" s="675">
        <f>SUBTOTAL(9,AI1038:AI1055)</f>
        <v>0</v>
      </c>
      <c r="AJ1056" s="423">
        <f t="shared" si="636"/>
        <v>1047</v>
      </c>
    </row>
    <row r="1057" spans="1:36" ht="15.6" thickBot="1">
      <c r="A1057" s="423">
        <f t="shared" si="633"/>
        <v>1048</v>
      </c>
      <c r="B1057" s="674"/>
      <c r="C1057" s="674"/>
      <c r="D1057" s="620" t="s">
        <v>226</v>
      </c>
      <c r="E1057" s="623"/>
      <c r="F1057" s="672">
        <f>SUBTOTAL(9,F1036:F1056,$E1037:$E1037)</f>
        <v>56744576</v>
      </c>
      <c r="G1057" s="671"/>
      <c r="H1057" s="668"/>
      <c r="I1057" s="669">
        <f>SUBTOTAL(9,I1036:I1056)</f>
        <v>61104576</v>
      </c>
      <c r="J1057" s="669">
        <f>SUBTOTAL(9,J1036:J1056)</f>
        <v>19760015</v>
      </c>
      <c r="K1057" s="669">
        <f>SUBTOTAL(9,K1036:K1056)</f>
        <v>54661500</v>
      </c>
      <c r="L1057" s="673">
        <f>SUBTOTAL(9,L1036:L1056)</f>
        <v>135526091</v>
      </c>
      <c r="M1057" s="672">
        <f>SUBTOTAL(9,M1036:M1056,$E1037:$E1037)</f>
        <v>53044576</v>
      </c>
      <c r="N1057" s="671"/>
      <c r="O1057" s="668"/>
      <c r="P1057" s="669">
        <f>SUBTOTAL(9,P1036:P1056)</f>
        <v>73604576</v>
      </c>
      <c r="Q1057" s="669">
        <f>SUBTOTAL(9,Q1036:Q1056)</f>
        <v>19760015</v>
      </c>
      <c r="R1057" s="669">
        <f>SUBTOTAL(9,R1036:R1056)</f>
        <v>54661500</v>
      </c>
      <c r="S1057" s="673">
        <f>SUBTOTAL(9,S1036:S1056)</f>
        <v>148026091</v>
      </c>
      <c r="T1057" s="672">
        <f>SUBTOTAL(9,T1036:T1056,$E1037:$E1037)</f>
        <v>53044576</v>
      </c>
      <c r="U1057" s="671"/>
      <c r="V1057" s="668"/>
      <c r="W1057" s="669">
        <f>SUBTOTAL(9,W1036:W1056)</f>
        <v>73604576</v>
      </c>
      <c r="X1057" s="670">
        <f>SUBTOTAL(9,X1036:X1056)</f>
        <v>19760015</v>
      </c>
      <c r="Y1057" s="668"/>
      <c r="Z1057" s="669">
        <f>SUBTOTAL(9,Z1036:Z1056)</f>
        <v>54661500</v>
      </c>
      <c r="AA1057" s="668">
        <f>SUBTOTAL(9,AA1036:AA1056)</f>
        <v>148026091</v>
      </c>
      <c r="AB1057" s="672">
        <f>SUBTOTAL(9,AB1036:AB1056,$E1037:$E1037)</f>
        <v>52624576</v>
      </c>
      <c r="AC1057" s="671"/>
      <c r="AD1057" s="668"/>
      <c r="AE1057" s="669">
        <f>SUBTOTAL(9,AE1036:AE1056)</f>
        <v>52624576</v>
      </c>
      <c r="AF1057" s="670">
        <f>SUBTOTAL(9,AF1036:AF1056)</f>
        <v>19465015</v>
      </c>
      <c r="AG1057" s="800"/>
      <c r="AH1057" s="669">
        <f>SUBTOTAL(9,AH1036:AH1056)</f>
        <v>54611500</v>
      </c>
      <c r="AI1057" s="668">
        <f>SUBTOTAL(9,AI1036:AI1056)</f>
        <v>126701091</v>
      </c>
      <c r="AJ1057" s="423">
        <f t="shared" si="636"/>
        <v>1048</v>
      </c>
    </row>
    <row r="1058" spans="1:36" ht="15.6" thickTop="1">
      <c r="A1058" s="423">
        <f t="shared" si="633"/>
        <v>1049</v>
      </c>
      <c r="B1058" s="145"/>
      <c r="C1058" s="145"/>
      <c r="D1058" s="654"/>
      <c r="E1058" s="655"/>
      <c r="F1058" s="425"/>
      <c r="G1058" s="26"/>
      <c r="H1058" s="682"/>
      <c r="I1058" s="627">
        <f t="shared" ref="I1058:I1068" si="639">SUM($E1058,F1058:H1058)</f>
        <v>0</v>
      </c>
      <c r="J1058" s="655"/>
      <c r="K1058" s="655"/>
      <c r="L1058" s="654">
        <f t="shared" ref="L1058:L1068" si="640">SUM(I1058:K1058)</f>
        <v>0</v>
      </c>
      <c r="M1058" s="425"/>
      <c r="N1058" s="26"/>
      <c r="O1058" s="682"/>
      <c r="P1058" s="627">
        <f t="shared" ref="P1058:P1068" si="641">SUM($E1058,M1058:O1058)</f>
        <v>0</v>
      </c>
      <c r="Q1058" s="655"/>
      <c r="R1058" s="655"/>
      <c r="S1058" s="654">
        <f t="shared" ref="S1058:S1068" si="642">SUM(P1058:R1058)</f>
        <v>0</v>
      </c>
      <c r="T1058" s="425"/>
      <c r="U1058" s="26"/>
      <c r="V1058" s="682"/>
      <c r="W1058" s="627">
        <f t="shared" ref="W1058:W1068" si="643">SUM($E1058,T1058:V1058)</f>
        <v>0</v>
      </c>
      <c r="X1058" s="683"/>
      <c r="Y1058" s="682"/>
      <c r="Z1058" s="655"/>
      <c r="AA1058" s="682">
        <f t="shared" ref="AA1058:AA1068" si="644">SUM(W1058:Z1058)</f>
        <v>0</v>
      </c>
      <c r="AB1058" s="425"/>
      <c r="AC1058" s="26"/>
      <c r="AD1058" s="682"/>
      <c r="AE1058" s="627">
        <f t="shared" ref="AE1058:AE1068" si="645">SUM($E1058,AB1058:AD1058)</f>
        <v>0</v>
      </c>
      <c r="AF1058" s="683"/>
      <c r="AG1058" s="862"/>
      <c r="AH1058" s="655"/>
      <c r="AI1058" s="682">
        <f t="shared" ref="AI1058:AI1068" si="646">SUM(AE1058:AH1058)</f>
        <v>0</v>
      </c>
      <c r="AJ1058" s="423">
        <f t="shared" si="636"/>
        <v>1049</v>
      </c>
    </row>
    <row r="1059" spans="1:36">
      <c r="A1059" s="423">
        <f t="shared" si="633"/>
        <v>1050</v>
      </c>
      <c r="B1059" s="145" t="s">
        <v>227</v>
      </c>
      <c r="C1059" s="145">
        <v>51</v>
      </c>
      <c r="D1059" s="237" t="s">
        <v>228</v>
      </c>
      <c r="E1059" s="627"/>
      <c r="F1059" s="132"/>
      <c r="G1059" s="129"/>
      <c r="H1059" s="626"/>
      <c r="I1059" s="627">
        <f t="shared" si="639"/>
        <v>0</v>
      </c>
      <c r="J1059" s="627">
        <v>18000</v>
      </c>
      <c r="K1059" s="627">
        <v>405150</v>
      </c>
      <c r="L1059" s="237">
        <f t="shared" si="640"/>
        <v>423150</v>
      </c>
      <c r="M1059" s="133"/>
      <c r="O1059" s="626"/>
      <c r="P1059" s="627">
        <f t="shared" si="641"/>
        <v>0</v>
      </c>
      <c r="Q1059" s="627">
        <v>18000</v>
      </c>
      <c r="R1059" s="627">
        <v>405150</v>
      </c>
      <c r="S1059" s="237">
        <f t="shared" si="642"/>
        <v>423150</v>
      </c>
      <c r="T1059" s="133"/>
      <c r="V1059" s="626"/>
      <c r="W1059" s="627">
        <f t="shared" si="643"/>
        <v>0</v>
      </c>
      <c r="X1059" s="636">
        <v>18000</v>
      </c>
      <c r="Y1059" s="626"/>
      <c r="Z1059" s="627">
        <v>405150</v>
      </c>
      <c r="AA1059" s="626">
        <f t="shared" si="644"/>
        <v>423150</v>
      </c>
      <c r="AB1059" s="133"/>
      <c r="AD1059" s="626"/>
      <c r="AE1059" s="627">
        <f t="shared" si="645"/>
        <v>0</v>
      </c>
      <c r="AF1059" s="636">
        <v>18000</v>
      </c>
      <c r="AG1059" s="857"/>
      <c r="AH1059" s="627">
        <v>405150</v>
      </c>
      <c r="AI1059" s="626">
        <f t="shared" si="646"/>
        <v>423150</v>
      </c>
      <c r="AJ1059" s="423">
        <f t="shared" si="636"/>
        <v>1050</v>
      </c>
    </row>
    <row r="1060" spans="1:36">
      <c r="A1060" s="423">
        <f t="shared" si="633"/>
        <v>1051</v>
      </c>
      <c r="B1060" s="145"/>
      <c r="C1060" s="145"/>
      <c r="D1060" s="240" t="s">
        <v>61</v>
      </c>
      <c r="E1060" s="627"/>
      <c r="F1060" s="406"/>
      <c r="H1060" s="626"/>
      <c r="I1060" s="627">
        <f t="shared" si="639"/>
        <v>0</v>
      </c>
      <c r="J1060" s="627"/>
      <c r="K1060" s="627"/>
      <c r="L1060" s="237">
        <f t="shared" si="640"/>
        <v>0</v>
      </c>
      <c r="M1060" s="406"/>
      <c r="O1060" s="626"/>
      <c r="P1060" s="627">
        <f t="shared" si="641"/>
        <v>0</v>
      </c>
      <c r="Q1060" s="627"/>
      <c r="R1060" s="627"/>
      <c r="S1060" s="237">
        <f t="shared" si="642"/>
        <v>0</v>
      </c>
      <c r="T1060" s="406"/>
      <c r="V1060" s="626"/>
      <c r="W1060" s="627">
        <f t="shared" si="643"/>
        <v>0</v>
      </c>
      <c r="X1060" s="636"/>
      <c r="Y1060" s="626"/>
      <c r="Z1060" s="627"/>
      <c r="AA1060" s="626">
        <f t="shared" si="644"/>
        <v>0</v>
      </c>
      <c r="AB1060" s="406"/>
      <c r="AD1060" s="626"/>
      <c r="AE1060" s="627">
        <f t="shared" si="645"/>
        <v>0</v>
      </c>
      <c r="AF1060" s="636"/>
      <c r="AG1060" s="857"/>
      <c r="AH1060" s="627"/>
      <c r="AI1060" s="626">
        <f t="shared" si="646"/>
        <v>0</v>
      </c>
      <c r="AJ1060" s="423">
        <f t="shared" si="636"/>
        <v>1051</v>
      </c>
    </row>
    <row r="1061" spans="1:36">
      <c r="A1061" s="423">
        <f t="shared" si="633"/>
        <v>1052</v>
      </c>
      <c r="B1061" s="145"/>
      <c r="C1061" s="145"/>
      <c r="D1061" s="629"/>
      <c r="E1061" s="627"/>
      <c r="F1061" s="406"/>
      <c r="H1061" s="626"/>
      <c r="I1061" s="627">
        <f t="shared" si="639"/>
        <v>0</v>
      </c>
      <c r="J1061" s="627"/>
      <c r="K1061" s="627"/>
      <c r="L1061" s="237">
        <f t="shared" si="640"/>
        <v>0</v>
      </c>
      <c r="M1061" s="406"/>
      <c r="O1061" s="626"/>
      <c r="P1061" s="627">
        <f t="shared" si="641"/>
        <v>0</v>
      </c>
      <c r="Q1061" s="627"/>
      <c r="R1061" s="627"/>
      <c r="S1061" s="237">
        <f t="shared" si="642"/>
        <v>0</v>
      </c>
      <c r="T1061" s="406"/>
      <c r="V1061" s="626"/>
      <c r="W1061" s="627">
        <f t="shared" si="643"/>
        <v>0</v>
      </c>
      <c r="X1061" s="636"/>
      <c r="Y1061" s="626"/>
      <c r="Z1061" s="627"/>
      <c r="AA1061" s="626">
        <f t="shared" si="644"/>
        <v>0</v>
      </c>
      <c r="AB1061" s="406"/>
      <c r="AD1061" s="626"/>
      <c r="AE1061" s="627">
        <f t="shared" si="645"/>
        <v>0</v>
      </c>
      <c r="AF1061" s="636"/>
      <c r="AG1061" s="857"/>
      <c r="AH1061" s="627"/>
      <c r="AI1061" s="626">
        <f t="shared" si="646"/>
        <v>0</v>
      </c>
      <c r="AJ1061" s="423">
        <f t="shared" si="636"/>
        <v>1052</v>
      </c>
    </row>
    <row r="1062" spans="1:36">
      <c r="A1062" s="423">
        <f t="shared" si="633"/>
        <v>1053</v>
      </c>
      <c r="B1062" s="145"/>
      <c r="C1062" s="145"/>
      <c r="D1062" s="685"/>
      <c r="E1062" s="627"/>
      <c r="F1062" s="112"/>
      <c r="G1062" s="39"/>
      <c r="H1062" s="626"/>
      <c r="I1062" s="627">
        <f t="shared" si="639"/>
        <v>0</v>
      </c>
      <c r="J1062" s="627"/>
      <c r="K1062" s="627"/>
      <c r="L1062" s="237">
        <f t="shared" si="640"/>
        <v>0</v>
      </c>
      <c r="M1062" s="112"/>
      <c r="N1062" s="39"/>
      <c r="O1062" s="626"/>
      <c r="P1062" s="627">
        <f t="shared" si="641"/>
        <v>0</v>
      </c>
      <c r="Q1062" s="627"/>
      <c r="R1062" s="627"/>
      <c r="S1062" s="237">
        <f t="shared" si="642"/>
        <v>0</v>
      </c>
      <c r="T1062" s="112"/>
      <c r="U1062" s="39"/>
      <c r="V1062" s="626"/>
      <c r="W1062" s="627">
        <f t="shared" si="643"/>
        <v>0</v>
      </c>
      <c r="X1062" s="636"/>
      <c r="Y1062" s="626"/>
      <c r="Z1062" s="627"/>
      <c r="AA1062" s="626">
        <f t="shared" si="644"/>
        <v>0</v>
      </c>
      <c r="AB1062" s="112"/>
      <c r="AC1062" s="39"/>
      <c r="AD1062" s="626"/>
      <c r="AE1062" s="627">
        <f t="shared" si="645"/>
        <v>0</v>
      </c>
      <c r="AF1062" s="636"/>
      <c r="AG1062" s="857"/>
      <c r="AH1062" s="627"/>
      <c r="AI1062" s="626">
        <f t="shared" si="646"/>
        <v>0</v>
      </c>
      <c r="AJ1062" s="423">
        <f t="shared" si="636"/>
        <v>1053</v>
      </c>
    </row>
    <row r="1063" spans="1:36">
      <c r="A1063" s="423">
        <f t="shared" si="633"/>
        <v>1054</v>
      </c>
      <c r="B1063" s="145"/>
      <c r="C1063" s="145"/>
      <c r="D1063" s="240" t="s">
        <v>62</v>
      </c>
      <c r="E1063" s="627"/>
      <c r="F1063" s="133"/>
      <c r="G1063" s="28"/>
      <c r="H1063" s="626"/>
      <c r="I1063" s="627">
        <f t="shared" si="639"/>
        <v>0</v>
      </c>
      <c r="J1063" s="627"/>
      <c r="K1063" s="627"/>
      <c r="L1063" s="237">
        <f t="shared" si="640"/>
        <v>0</v>
      </c>
      <c r="M1063" s="133"/>
      <c r="N1063" s="28"/>
      <c r="O1063" s="626"/>
      <c r="P1063" s="627">
        <f t="shared" si="641"/>
        <v>0</v>
      </c>
      <c r="Q1063" s="627"/>
      <c r="R1063" s="627"/>
      <c r="S1063" s="237">
        <f t="shared" si="642"/>
        <v>0</v>
      </c>
      <c r="T1063" s="133"/>
      <c r="U1063" s="28"/>
      <c r="V1063" s="626"/>
      <c r="W1063" s="627">
        <f t="shared" si="643"/>
        <v>0</v>
      </c>
      <c r="X1063" s="636"/>
      <c r="Y1063" s="626"/>
      <c r="Z1063" s="627"/>
      <c r="AA1063" s="626">
        <f t="shared" si="644"/>
        <v>0</v>
      </c>
      <c r="AB1063" s="133"/>
      <c r="AC1063" s="28"/>
      <c r="AD1063" s="626"/>
      <c r="AE1063" s="627">
        <f t="shared" si="645"/>
        <v>0</v>
      </c>
      <c r="AF1063" s="636"/>
      <c r="AG1063" s="857"/>
      <c r="AH1063" s="627"/>
      <c r="AI1063" s="626">
        <f t="shared" si="646"/>
        <v>0</v>
      </c>
      <c r="AJ1063" s="423">
        <f t="shared" si="636"/>
        <v>1054</v>
      </c>
    </row>
    <row r="1064" spans="1:36">
      <c r="A1064" s="423">
        <f t="shared" si="633"/>
        <v>1055</v>
      </c>
      <c r="B1064" s="145"/>
      <c r="C1064" s="145"/>
      <c r="D1064" s="685"/>
      <c r="E1064" s="627"/>
      <c r="F1064" s="406"/>
      <c r="H1064" s="626"/>
      <c r="I1064" s="627">
        <f t="shared" si="639"/>
        <v>0</v>
      </c>
      <c r="J1064" s="627"/>
      <c r="K1064" s="627"/>
      <c r="L1064" s="237">
        <f t="shared" si="640"/>
        <v>0</v>
      </c>
      <c r="M1064" s="406"/>
      <c r="O1064" s="626"/>
      <c r="P1064" s="627">
        <f t="shared" si="641"/>
        <v>0</v>
      </c>
      <c r="Q1064" s="627"/>
      <c r="R1064" s="627"/>
      <c r="S1064" s="237">
        <f t="shared" si="642"/>
        <v>0</v>
      </c>
      <c r="T1064" s="406"/>
      <c r="V1064" s="626"/>
      <c r="W1064" s="627">
        <f t="shared" si="643"/>
        <v>0</v>
      </c>
      <c r="X1064" s="636"/>
      <c r="Y1064" s="626"/>
      <c r="Z1064" s="627"/>
      <c r="AA1064" s="626">
        <f t="shared" si="644"/>
        <v>0</v>
      </c>
      <c r="AB1064" s="406"/>
      <c r="AD1064" s="626"/>
      <c r="AE1064" s="627">
        <f t="shared" si="645"/>
        <v>0</v>
      </c>
      <c r="AF1064" s="636"/>
      <c r="AG1064" s="857"/>
      <c r="AH1064" s="627"/>
      <c r="AI1064" s="626">
        <f t="shared" si="646"/>
        <v>0</v>
      </c>
      <c r="AJ1064" s="423">
        <f t="shared" si="636"/>
        <v>1055</v>
      </c>
    </row>
    <row r="1065" spans="1:36">
      <c r="A1065" s="423">
        <f t="shared" si="633"/>
        <v>1056</v>
      </c>
      <c r="B1065" s="145"/>
      <c r="C1065" s="145"/>
      <c r="D1065" s="685"/>
      <c r="E1065" s="627"/>
      <c r="F1065" s="112"/>
      <c r="G1065" s="39"/>
      <c r="H1065" s="626"/>
      <c r="I1065" s="627">
        <f t="shared" si="639"/>
        <v>0</v>
      </c>
      <c r="J1065" s="627"/>
      <c r="K1065" s="627"/>
      <c r="L1065" s="237">
        <f t="shared" si="640"/>
        <v>0</v>
      </c>
      <c r="M1065" s="112"/>
      <c r="N1065" s="39"/>
      <c r="O1065" s="626"/>
      <c r="P1065" s="627">
        <f t="shared" si="641"/>
        <v>0</v>
      </c>
      <c r="Q1065" s="627"/>
      <c r="R1065" s="627"/>
      <c r="S1065" s="237">
        <f t="shared" si="642"/>
        <v>0</v>
      </c>
      <c r="T1065" s="112"/>
      <c r="U1065" s="39"/>
      <c r="V1065" s="626"/>
      <c r="W1065" s="627">
        <f t="shared" si="643"/>
        <v>0</v>
      </c>
      <c r="X1065" s="636"/>
      <c r="Y1065" s="626"/>
      <c r="Z1065" s="627"/>
      <c r="AA1065" s="626">
        <f t="shared" si="644"/>
        <v>0</v>
      </c>
      <c r="AB1065" s="112"/>
      <c r="AC1065" s="39"/>
      <c r="AD1065" s="626"/>
      <c r="AE1065" s="627">
        <f t="shared" si="645"/>
        <v>0</v>
      </c>
      <c r="AF1065" s="636"/>
      <c r="AG1065" s="857"/>
      <c r="AH1065" s="627"/>
      <c r="AI1065" s="626">
        <f t="shared" si="646"/>
        <v>0</v>
      </c>
      <c r="AJ1065" s="423">
        <f t="shared" si="636"/>
        <v>1056</v>
      </c>
    </row>
    <row r="1066" spans="1:36">
      <c r="A1066" s="423">
        <f t="shared" si="633"/>
        <v>1057</v>
      </c>
      <c r="B1066" s="145"/>
      <c r="C1066" s="145"/>
      <c r="D1066" s="684" t="s">
        <v>63</v>
      </c>
      <c r="E1066" s="627"/>
      <c r="F1066" s="112"/>
      <c r="G1066" s="39"/>
      <c r="H1066" s="626"/>
      <c r="I1066" s="627">
        <f t="shared" si="639"/>
        <v>0</v>
      </c>
      <c r="J1066" s="627"/>
      <c r="K1066" s="627"/>
      <c r="L1066" s="237">
        <f t="shared" si="640"/>
        <v>0</v>
      </c>
      <c r="M1066" s="112"/>
      <c r="N1066" s="39"/>
      <c r="O1066" s="626"/>
      <c r="P1066" s="627">
        <f t="shared" si="641"/>
        <v>0</v>
      </c>
      <c r="Q1066" s="627"/>
      <c r="R1066" s="627"/>
      <c r="S1066" s="237">
        <f t="shared" si="642"/>
        <v>0</v>
      </c>
      <c r="T1066" s="112"/>
      <c r="U1066" s="39"/>
      <c r="V1066" s="626"/>
      <c r="W1066" s="627">
        <f t="shared" si="643"/>
        <v>0</v>
      </c>
      <c r="X1066" s="636"/>
      <c r="Y1066" s="626"/>
      <c r="Z1066" s="627"/>
      <c r="AA1066" s="626">
        <f t="shared" si="644"/>
        <v>0</v>
      </c>
      <c r="AB1066" s="112"/>
      <c r="AC1066" s="39"/>
      <c r="AD1066" s="626"/>
      <c r="AE1066" s="627">
        <f t="shared" si="645"/>
        <v>0</v>
      </c>
      <c r="AF1066" s="636"/>
      <c r="AG1066" s="857"/>
      <c r="AH1066" s="627"/>
      <c r="AI1066" s="626">
        <f t="shared" si="646"/>
        <v>0</v>
      </c>
      <c r="AJ1066" s="423">
        <f t="shared" si="636"/>
        <v>1057</v>
      </c>
    </row>
    <row r="1067" spans="1:36">
      <c r="A1067" s="423">
        <f t="shared" si="633"/>
        <v>1058</v>
      </c>
      <c r="B1067" s="145"/>
      <c r="C1067" s="145"/>
      <c r="D1067" s="685"/>
      <c r="E1067" s="627"/>
      <c r="F1067" s="112"/>
      <c r="G1067" s="39"/>
      <c r="H1067" s="626"/>
      <c r="I1067" s="627">
        <f t="shared" si="639"/>
        <v>0</v>
      </c>
      <c r="J1067" s="627"/>
      <c r="K1067" s="627"/>
      <c r="L1067" s="237">
        <f t="shared" si="640"/>
        <v>0</v>
      </c>
      <c r="M1067" s="112"/>
      <c r="N1067" s="39"/>
      <c r="O1067" s="626"/>
      <c r="P1067" s="627">
        <f t="shared" si="641"/>
        <v>0</v>
      </c>
      <c r="Q1067" s="627"/>
      <c r="R1067" s="627"/>
      <c r="S1067" s="237">
        <f t="shared" si="642"/>
        <v>0</v>
      </c>
      <c r="T1067" s="112"/>
      <c r="U1067" s="39"/>
      <c r="V1067" s="626"/>
      <c r="W1067" s="627">
        <f t="shared" si="643"/>
        <v>0</v>
      </c>
      <c r="X1067" s="636"/>
      <c r="Y1067" s="626"/>
      <c r="Z1067" s="627"/>
      <c r="AA1067" s="626">
        <f t="shared" si="644"/>
        <v>0</v>
      </c>
      <c r="AB1067" s="112"/>
      <c r="AC1067" s="39"/>
      <c r="AD1067" s="626"/>
      <c r="AE1067" s="627">
        <f t="shared" si="645"/>
        <v>0</v>
      </c>
      <c r="AF1067" s="636"/>
      <c r="AG1067" s="857"/>
      <c r="AH1067" s="627"/>
      <c r="AI1067" s="626">
        <f t="shared" si="646"/>
        <v>0</v>
      </c>
      <c r="AJ1067" s="423">
        <f t="shared" si="636"/>
        <v>1058</v>
      </c>
    </row>
    <row r="1068" spans="1:36">
      <c r="A1068" s="423">
        <f t="shared" si="633"/>
        <v>1059</v>
      </c>
      <c r="B1068" s="145"/>
      <c r="C1068" s="145"/>
      <c r="D1068" s="141" t="s">
        <v>229</v>
      </c>
      <c r="E1068" s="679"/>
      <c r="F1068" s="110"/>
      <c r="G1068" s="57"/>
      <c r="H1068" s="680"/>
      <c r="I1068" s="627">
        <f t="shared" si="639"/>
        <v>0</v>
      </c>
      <c r="J1068" s="679"/>
      <c r="K1068" s="679"/>
      <c r="L1068" s="237">
        <f t="shared" si="640"/>
        <v>0</v>
      </c>
      <c r="M1068" s="110"/>
      <c r="N1068" s="57"/>
      <c r="O1068" s="680"/>
      <c r="P1068" s="627">
        <f t="shared" si="641"/>
        <v>0</v>
      </c>
      <c r="Q1068" s="679"/>
      <c r="R1068" s="679"/>
      <c r="S1068" s="237">
        <f t="shared" si="642"/>
        <v>0</v>
      </c>
      <c r="T1068" s="110"/>
      <c r="U1068" s="57"/>
      <c r="V1068" s="680"/>
      <c r="W1068" s="627">
        <f t="shared" si="643"/>
        <v>0</v>
      </c>
      <c r="X1068" s="681"/>
      <c r="Y1068" s="680"/>
      <c r="Z1068" s="679"/>
      <c r="AA1068" s="626">
        <f t="shared" si="644"/>
        <v>0</v>
      </c>
      <c r="AB1068" s="110"/>
      <c r="AC1068" s="57"/>
      <c r="AD1068" s="680"/>
      <c r="AE1068" s="627">
        <f t="shared" si="645"/>
        <v>0</v>
      </c>
      <c r="AF1068" s="681"/>
      <c r="AG1068" s="872"/>
      <c r="AH1068" s="679"/>
      <c r="AI1068" s="626">
        <f t="shared" si="646"/>
        <v>0</v>
      </c>
      <c r="AJ1068" s="423">
        <f t="shared" si="636"/>
        <v>1059</v>
      </c>
    </row>
    <row r="1069" spans="1:36">
      <c r="A1069" s="423">
        <f t="shared" si="633"/>
        <v>1060</v>
      </c>
      <c r="B1069" s="145"/>
      <c r="C1069" s="145"/>
      <c r="D1069" s="141" t="s">
        <v>40</v>
      </c>
      <c r="E1069" s="679"/>
      <c r="F1069" s="488">
        <f t="shared" ref="F1069:X1069" si="647">SUBTOTAL(9,F1060:F1068)</f>
        <v>0</v>
      </c>
      <c r="G1069" s="55">
        <f t="shared" si="647"/>
        <v>0</v>
      </c>
      <c r="H1069" s="285">
        <f t="shared" si="647"/>
        <v>0</v>
      </c>
      <c r="I1069" s="676">
        <f t="shared" si="647"/>
        <v>0</v>
      </c>
      <c r="J1069" s="676">
        <f t="shared" si="647"/>
        <v>0</v>
      </c>
      <c r="K1069" s="676">
        <f t="shared" si="647"/>
        <v>0</v>
      </c>
      <c r="L1069" s="678">
        <f t="shared" si="647"/>
        <v>0</v>
      </c>
      <c r="M1069" s="488">
        <f t="shared" si="647"/>
        <v>0</v>
      </c>
      <c r="N1069" s="55">
        <f t="shared" si="647"/>
        <v>0</v>
      </c>
      <c r="O1069" s="285">
        <f t="shared" si="647"/>
        <v>0</v>
      </c>
      <c r="P1069" s="676">
        <f t="shared" si="647"/>
        <v>0</v>
      </c>
      <c r="Q1069" s="676">
        <f t="shared" si="647"/>
        <v>0</v>
      </c>
      <c r="R1069" s="676">
        <f t="shared" si="647"/>
        <v>0</v>
      </c>
      <c r="S1069" s="678">
        <f t="shared" si="647"/>
        <v>0</v>
      </c>
      <c r="T1069" s="488">
        <f t="shared" si="647"/>
        <v>0</v>
      </c>
      <c r="U1069" s="55">
        <f t="shared" si="647"/>
        <v>0</v>
      </c>
      <c r="V1069" s="285">
        <f t="shared" si="647"/>
        <v>0</v>
      </c>
      <c r="W1069" s="676">
        <f t="shared" si="647"/>
        <v>0</v>
      </c>
      <c r="X1069" s="677">
        <f t="shared" si="647"/>
        <v>0</v>
      </c>
      <c r="Y1069" s="675"/>
      <c r="Z1069" s="676">
        <f t="shared" ref="Z1069:AF1069" si="648">SUBTOTAL(9,Z1060:Z1068)</f>
        <v>0</v>
      </c>
      <c r="AA1069" s="675">
        <f t="shared" si="648"/>
        <v>0</v>
      </c>
      <c r="AB1069" s="488">
        <f t="shared" si="648"/>
        <v>0</v>
      </c>
      <c r="AC1069" s="55">
        <f t="shared" si="648"/>
        <v>0</v>
      </c>
      <c r="AD1069" s="285">
        <f t="shared" si="648"/>
        <v>0</v>
      </c>
      <c r="AE1069" s="676">
        <f t="shared" si="648"/>
        <v>0</v>
      </c>
      <c r="AF1069" s="677">
        <f t="shared" si="648"/>
        <v>0</v>
      </c>
      <c r="AG1069" s="678"/>
      <c r="AH1069" s="676">
        <f>SUBTOTAL(9,AH1060:AH1068)</f>
        <v>0</v>
      </c>
      <c r="AI1069" s="675">
        <f>SUBTOTAL(9,AI1060:AI1068)</f>
        <v>0</v>
      </c>
      <c r="AJ1069" s="423">
        <f t="shared" si="636"/>
        <v>1060</v>
      </c>
    </row>
    <row r="1070" spans="1:36" ht="15.6" thickBot="1">
      <c r="A1070" s="423">
        <f t="shared" si="633"/>
        <v>1061</v>
      </c>
      <c r="B1070" s="674"/>
      <c r="C1070" s="674"/>
      <c r="D1070" s="620" t="s">
        <v>230</v>
      </c>
      <c r="E1070" s="623"/>
      <c r="F1070" s="672">
        <f>SUBTOTAL(9,F1058:F1069,$E1059)</f>
        <v>0</v>
      </c>
      <c r="G1070" s="673"/>
      <c r="H1070" s="668"/>
      <c r="I1070" s="669">
        <f>SUBTOTAL(9,I1058:I1069)</f>
        <v>0</v>
      </c>
      <c r="J1070" s="669">
        <f>SUBTOTAL(9,J1058:J1069)</f>
        <v>18000</v>
      </c>
      <c r="K1070" s="669">
        <f>SUBTOTAL(9,K1058:K1069)</f>
        <v>405150</v>
      </c>
      <c r="L1070" s="673">
        <f>SUBTOTAL(9,L1058:L1069)</f>
        <v>423150</v>
      </c>
      <c r="M1070" s="672">
        <f>SUBTOTAL(9,M1058:M1069,$E1059)</f>
        <v>0</v>
      </c>
      <c r="N1070" s="673"/>
      <c r="O1070" s="668"/>
      <c r="P1070" s="669">
        <f>SUBTOTAL(9,P1058:P1069)</f>
        <v>0</v>
      </c>
      <c r="Q1070" s="669">
        <f>SUBTOTAL(9,Q1058:Q1069)</f>
        <v>18000</v>
      </c>
      <c r="R1070" s="669">
        <f>SUBTOTAL(9,R1058:R1069)</f>
        <v>405150</v>
      </c>
      <c r="S1070" s="673">
        <f>SUBTOTAL(9,S1058:S1069)</f>
        <v>423150</v>
      </c>
      <c r="T1070" s="672">
        <f>SUBTOTAL(9,T1058:T1069,$E1059)</f>
        <v>0</v>
      </c>
      <c r="U1070" s="673"/>
      <c r="V1070" s="668"/>
      <c r="W1070" s="669">
        <f>SUBTOTAL(9,W1058:W1069)</f>
        <v>0</v>
      </c>
      <c r="X1070" s="670">
        <f>SUBTOTAL(9,X1058:X1069)</f>
        <v>18000</v>
      </c>
      <c r="Y1070" s="668"/>
      <c r="Z1070" s="669">
        <f>SUBTOTAL(9,Z1058:Z1069)</f>
        <v>405150</v>
      </c>
      <c r="AA1070" s="668">
        <f>SUBTOTAL(9,AA1058:AA1069)</f>
        <v>423150</v>
      </c>
      <c r="AB1070" s="672">
        <f>SUBTOTAL(9,AB1058:AB1069,$E1059)</f>
        <v>0</v>
      </c>
      <c r="AC1070" s="673"/>
      <c r="AD1070" s="668"/>
      <c r="AE1070" s="669">
        <f>SUBTOTAL(9,AE1058:AE1069)</f>
        <v>0</v>
      </c>
      <c r="AF1070" s="670">
        <f>SUBTOTAL(9,AF1058:AF1069)</f>
        <v>18000</v>
      </c>
      <c r="AG1070" s="800"/>
      <c r="AH1070" s="669">
        <f>SUBTOTAL(9,AH1058:AH1069)</f>
        <v>405150</v>
      </c>
      <c r="AI1070" s="668">
        <f>SUBTOTAL(9,AI1058:AI1069)</f>
        <v>423150</v>
      </c>
      <c r="AJ1070" s="423">
        <f t="shared" si="636"/>
        <v>1061</v>
      </c>
    </row>
    <row r="1071" spans="1:36" ht="15.6" thickTop="1">
      <c r="A1071" s="423">
        <f t="shared" si="633"/>
        <v>1062</v>
      </c>
      <c r="B1071" s="145"/>
      <c r="C1071" s="145"/>
      <c r="D1071" s="654"/>
      <c r="E1071" s="655"/>
      <c r="F1071" s="425"/>
      <c r="G1071" s="26"/>
      <c r="H1071" s="682"/>
      <c r="I1071" s="627">
        <f>SUM($E1071,F1071:H1071)</f>
        <v>0</v>
      </c>
      <c r="J1071" s="655"/>
      <c r="K1071" s="655"/>
      <c r="L1071" s="654">
        <f t="shared" ref="L1071:L1076" si="649">SUM(I1071:K1071)</f>
        <v>0</v>
      </c>
      <c r="M1071" s="425"/>
      <c r="N1071" s="26"/>
      <c r="O1071" s="682"/>
      <c r="P1071" s="627">
        <f>SUM($E1071,M1071:O1071)</f>
        <v>0</v>
      </c>
      <c r="Q1071" s="655"/>
      <c r="R1071" s="655"/>
      <c r="S1071" s="654">
        <f t="shared" ref="S1071:S1076" si="650">SUM(P1071:R1071)</f>
        <v>0</v>
      </c>
      <c r="T1071" s="425"/>
      <c r="U1071" s="26"/>
      <c r="V1071" s="682"/>
      <c r="W1071" s="627">
        <f>SUM($E1071,T1071:V1071)</f>
        <v>0</v>
      </c>
      <c r="X1071" s="683"/>
      <c r="Y1071" s="682"/>
      <c r="Z1071" s="655"/>
      <c r="AA1071" s="682">
        <f t="shared" ref="AA1071:AA1078" si="651">SUM(W1071:Z1071)</f>
        <v>0</v>
      </c>
      <c r="AB1071" s="425"/>
      <c r="AC1071" s="26"/>
      <c r="AD1071" s="682"/>
      <c r="AE1071" s="627">
        <f>SUM($E1071,AB1071:AD1071)</f>
        <v>0</v>
      </c>
      <c r="AF1071" s="683"/>
      <c r="AG1071" s="862"/>
      <c r="AH1071" s="655"/>
      <c r="AI1071" s="682">
        <f t="shared" ref="AI1071:AI1078" si="652">SUM(AE1071:AH1071)</f>
        <v>0</v>
      </c>
      <c r="AJ1071" s="423">
        <f t="shared" si="636"/>
        <v>1062</v>
      </c>
    </row>
    <row r="1072" spans="1:36">
      <c r="A1072" s="423">
        <f t="shared" si="633"/>
        <v>1063</v>
      </c>
      <c r="B1072" s="145" t="s">
        <v>231</v>
      </c>
      <c r="C1072" s="145">
        <v>52</v>
      </c>
      <c r="D1072" s="237" t="s">
        <v>753</v>
      </c>
      <c r="E1072" s="627"/>
      <c r="F1072" s="133"/>
      <c r="G1072" s="28"/>
      <c r="H1072" s="626"/>
      <c r="I1072" s="627">
        <f>SUM($E1072, F1072:H1072)</f>
        <v>0</v>
      </c>
      <c r="J1072" s="627"/>
      <c r="K1072" s="627">
        <v>13836012</v>
      </c>
      <c r="L1072" s="237">
        <f t="shared" si="649"/>
        <v>13836012</v>
      </c>
      <c r="M1072" s="133"/>
      <c r="O1072" s="626"/>
      <c r="P1072" s="627">
        <f>SUM($E1072, M1072:O1072)</f>
        <v>0</v>
      </c>
      <c r="Q1072" s="627"/>
      <c r="R1072" s="627">
        <v>13836012</v>
      </c>
      <c r="S1072" s="237">
        <f t="shared" si="650"/>
        <v>13836012</v>
      </c>
      <c r="T1072" s="133"/>
      <c r="V1072" s="626"/>
      <c r="W1072" s="627">
        <f>SUM($E1072, T1072:V1072)</f>
        <v>0</v>
      </c>
      <c r="X1072" s="636"/>
      <c r="Y1072" s="626"/>
      <c r="Z1072" s="627">
        <v>13836012</v>
      </c>
      <c r="AA1072" s="626">
        <f t="shared" si="651"/>
        <v>13836012</v>
      </c>
      <c r="AB1072" s="133"/>
      <c r="AD1072" s="626"/>
      <c r="AE1072" s="627">
        <f>SUM($E1072, AB1072:AD1072)</f>
        <v>0</v>
      </c>
      <c r="AF1072" s="636"/>
      <c r="AG1072" s="857"/>
      <c r="AH1072" s="627">
        <v>13836012</v>
      </c>
      <c r="AI1072" s="626">
        <f t="shared" si="652"/>
        <v>13836012</v>
      </c>
      <c r="AJ1072" s="423">
        <f t="shared" si="636"/>
        <v>1063</v>
      </c>
    </row>
    <row r="1073" spans="1:36">
      <c r="A1073" s="423">
        <f t="shared" si="633"/>
        <v>1064</v>
      </c>
      <c r="B1073" s="145"/>
      <c r="C1073" s="145"/>
      <c r="D1073" s="240" t="s">
        <v>434</v>
      </c>
      <c r="E1073" s="627"/>
      <c r="F1073" s="133"/>
      <c r="G1073" s="28"/>
      <c r="H1073" s="626"/>
      <c r="I1073" s="627">
        <f>SUM($E1073, F1073:H1073)</f>
        <v>0</v>
      </c>
      <c r="J1073" s="627"/>
      <c r="K1073" s="627"/>
      <c r="L1073" s="237">
        <f t="shared" si="649"/>
        <v>0</v>
      </c>
      <c r="M1073" s="133"/>
      <c r="O1073" s="626"/>
      <c r="P1073" s="627">
        <f>SUM($E1073, M1073:O1073)</f>
        <v>0</v>
      </c>
      <c r="Q1073" s="627"/>
      <c r="R1073" s="627"/>
      <c r="S1073" s="237">
        <f t="shared" si="650"/>
        <v>0</v>
      </c>
      <c r="T1073" s="133"/>
      <c r="V1073" s="626"/>
      <c r="W1073" s="627">
        <f>SUM($E1073, T1073:V1073)</f>
        <v>0</v>
      </c>
      <c r="X1073" s="636"/>
      <c r="Y1073" s="626"/>
      <c r="Z1073" s="627"/>
      <c r="AA1073" s="626">
        <f t="shared" si="651"/>
        <v>0</v>
      </c>
      <c r="AB1073" s="133"/>
      <c r="AD1073" s="626"/>
      <c r="AE1073" s="627">
        <f>SUM($E1073, AB1073:AD1073)</f>
        <v>0</v>
      </c>
      <c r="AF1073" s="636"/>
      <c r="AG1073" s="857"/>
      <c r="AH1073" s="627"/>
      <c r="AI1073" s="626">
        <f t="shared" si="652"/>
        <v>0</v>
      </c>
      <c r="AJ1073" s="423">
        <f t="shared" si="636"/>
        <v>1064</v>
      </c>
    </row>
    <row r="1074" spans="1:36">
      <c r="A1074" s="423">
        <f t="shared" si="633"/>
        <v>1065</v>
      </c>
      <c r="B1074" s="145"/>
      <c r="C1074" s="145"/>
      <c r="D1074" s="637" t="s">
        <v>754</v>
      </c>
      <c r="E1074" s="627"/>
      <c r="F1074" s="133"/>
      <c r="G1074" s="28"/>
      <c r="H1074" s="626"/>
      <c r="I1074" s="627">
        <f>SUM($E1074, F1074:H1074)</f>
        <v>0</v>
      </c>
      <c r="J1074" s="627"/>
      <c r="K1074" s="627"/>
      <c r="L1074" s="237">
        <f t="shared" si="649"/>
        <v>0</v>
      </c>
      <c r="M1074" s="133"/>
      <c r="N1074" s="6">
        <v>750000</v>
      </c>
      <c r="O1074" s="626"/>
      <c r="P1074" s="627">
        <f>SUM($E1074, M1074:O1074)</f>
        <v>750000</v>
      </c>
      <c r="Q1074" s="627"/>
      <c r="R1074" s="627"/>
      <c r="S1074" s="237">
        <f t="shared" si="650"/>
        <v>750000</v>
      </c>
      <c r="T1074" s="133"/>
      <c r="U1074" s="6">
        <v>750000</v>
      </c>
      <c r="V1074" s="626"/>
      <c r="W1074" s="627">
        <f>SUM($E1074, T1074:V1074)</f>
        <v>750000</v>
      </c>
      <c r="X1074" s="636"/>
      <c r="Y1074" s="626"/>
      <c r="Z1074" s="627"/>
      <c r="AA1074" s="626">
        <f t="shared" si="651"/>
        <v>750000</v>
      </c>
      <c r="AB1074" s="133"/>
      <c r="AD1074" s="626"/>
      <c r="AE1074" s="627">
        <f>SUM($E1074, AB1074:AD1074)</f>
        <v>0</v>
      </c>
      <c r="AF1074" s="636"/>
      <c r="AG1074" s="857"/>
      <c r="AH1074" s="627"/>
      <c r="AI1074" s="626">
        <f t="shared" si="652"/>
        <v>0</v>
      </c>
      <c r="AJ1074" s="423">
        <f t="shared" si="636"/>
        <v>1065</v>
      </c>
    </row>
    <row r="1075" spans="1:36">
      <c r="A1075" s="423">
        <f t="shared" si="633"/>
        <v>1066</v>
      </c>
      <c r="B1075" s="145"/>
      <c r="C1075" s="145"/>
      <c r="D1075" s="685"/>
      <c r="E1075" s="679"/>
      <c r="F1075" s="110"/>
      <c r="G1075" s="57"/>
      <c r="H1075" s="680"/>
      <c r="I1075" s="627">
        <f>SUM($E1075,F1075:H1075)</f>
        <v>0</v>
      </c>
      <c r="J1075" s="679"/>
      <c r="K1075" s="679"/>
      <c r="L1075" s="237">
        <f t="shared" si="649"/>
        <v>0</v>
      </c>
      <c r="M1075" s="110"/>
      <c r="N1075" s="57"/>
      <c r="O1075" s="680"/>
      <c r="P1075" s="627">
        <f>SUM($E1075,M1075:O1075)</f>
        <v>0</v>
      </c>
      <c r="Q1075" s="679"/>
      <c r="R1075" s="679"/>
      <c r="S1075" s="237">
        <f t="shared" si="650"/>
        <v>0</v>
      </c>
      <c r="T1075" s="110"/>
      <c r="U1075" s="57"/>
      <c r="V1075" s="680"/>
      <c r="W1075" s="627">
        <f>SUM($E1075,T1075:V1075)</f>
        <v>0</v>
      </c>
      <c r="X1075" s="681"/>
      <c r="Y1075" s="680"/>
      <c r="Z1075" s="679"/>
      <c r="AA1075" s="626">
        <f t="shared" si="651"/>
        <v>0</v>
      </c>
      <c r="AB1075" s="110"/>
      <c r="AC1075" s="57"/>
      <c r="AD1075" s="680"/>
      <c r="AE1075" s="627">
        <f>SUM($E1075,AB1075:AD1075)</f>
        <v>0</v>
      </c>
      <c r="AF1075" s="681"/>
      <c r="AG1075" s="872"/>
      <c r="AH1075" s="679"/>
      <c r="AI1075" s="626">
        <f t="shared" si="652"/>
        <v>0</v>
      </c>
      <c r="AJ1075" s="423">
        <f t="shared" si="636"/>
        <v>1066</v>
      </c>
    </row>
    <row r="1076" spans="1:36">
      <c r="A1076" s="423">
        <f t="shared" si="633"/>
        <v>1067</v>
      </c>
      <c r="B1076" s="145"/>
      <c r="C1076" s="145"/>
      <c r="D1076" s="684" t="s">
        <v>63</v>
      </c>
      <c r="E1076" s="679"/>
      <c r="F1076" s="110"/>
      <c r="G1076" s="57"/>
      <c r="H1076" s="680"/>
      <c r="I1076" s="627">
        <f>SUM($E1076,F1076:H1076)</f>
        <v>0</v>
      </c>
      <c r="J1076" s="679"/>
      <c r="K1076" s="679"/>
      <c r="L1076" s="237">
        <f t="shared" si="649"/>
        <v>0</v>
      </c>
      <c r="M1076" s="110"/>
      <c r="N1076" s="57"/>
      <c r="O1076" s="680"/>
      <c r="P1076" s="627">
        <f>SUM($E1076,M1076:O1076)</f>
        <v>0</v>
      </c>
      <c r="Q1076" s="679"/>
      <c r="R1076" s="679"/>
      <c r="S1076" s="237">
        <f t="shared" si="650"/>
        <v>0</v>
      </c>
      <c r="T1076" s="110"/>
      <c r="U1076" s="57"/>
      <c r="V1076" s="680"/>
      <c r="W1076" s="627">
        <f>SUM($E1076,T1076:V1076)</f>
        <v>0</v>
      </c>
      <c r="X1076" s="681"/>
      <c r="Y1076" s="680"/>
      <c r="Z1076" s="679"/>
      <c r="AA1076" s="626">
        <f t="shared" si="651"/>
        <v>0</v>
      </c>
      <c r="AB1076" s="110"/>
      <c r="AC1076" s="57"/>
      <c r="AD1076" s="680"/>
      <c r="AE1076" s="627">
        <f>SUM($E1076,AB1076:AD1076)</f>
        <v>0</v>
      </c>
      <c r="AF1076" s="681"/>
      <c r="AG1076" s="872"/>
      <c r="AH1076" s="679"/>
      <c r="AI1076" s="626">
        <f t="shared" si="652"/>
        <v>0</v>
      </c>
      <c r="AJ1076" s="423">
        <f t="shared" si="636"/>
        <v>1067</v>
      </c>
    </row>
    <row r="1077" spans="1:36">
      <c r="A1077" s="423">
        <f t="shared" si="633"/>
        <v>1068</v>
      </c>
      <c r="B1077" s="145"/>
      <c r="C1077" s="145"/>
      <c r="D1077" s="684"/>
      <c r="E1077" s="679"/>
      <c r="F1077" s="110"/>
      <c r="G1077" s="57"/>
      <c r="H1077" s="680"/>
      <c r="I1077" s="627"/>
      <c r="J1077" s="679"/>
      <c r="K1077" s="679"/>
      <c r="M1077" s="110"/>
      <c r="N1077" s="57"/>
      <c r="O1077" s="680"/>
      <c r="P1077" s="627"/>
      <c r="Q1077" s="679"/>
      <c r="R1077" s="679"/>
      <c r="T1077" s="110"/>
      <c r="U1077" s="57"/>
      <c r="V1077" s="680"/>
      <c r="W1077" s="627">
        <f>SUM($E1077,T1077:V1077)</f>
        <v>0</v>
      </c>
      <c r="X1077" s="681"/>
      <c r="Y1077" s="680"/>
      <c r="Z1077" s="679"/>
      <c r="AA1077" s="626">
        <f t="shared" si="651"/>
        <v>0</v>
      </c>
      <c r="AB1077" s="110"/>
      <c r="AC1077" s="57"/>
      <c r="AD1077" s="680"/>
      <c r="AE1077" s="627">
        <f>SUM($E1077,AB1077:AD1077)</f>
        <v>0</v>
      </c>
      <c r="AF1077" s="681"/>
      <c r="AG1077" s="872"/>
      <c r="AH1077" s="679"/>
      <c r="AI1077" s="626">
        <f t="shared" si="652"/>
        <v>0</v>
      </c>
      <c r="AJ1077" s="423">
        <f t="shared" si="636"/>
        <v>1068</v>
      </c>
    </row>
    <row r="1078" spans="1:36">
      <c r="A1078" s="423">
        <f t="shared" si="633"/>
        <v>1069</v>
      </c>
      <c r="B1078" s="145"/>
      <c r="C1078" s="145"/>
      <c r="D1078" s="646"/>
      <c r="E1078" s="679"/>
      <c r="F1078" s="110"/>
      <c r="G1078" s="57"/>
      <c r="H1078" s="680"/>
      <c r="I1078" s="627">
        <f>SUM($E1078,F1078:H1078)</f>
        <v>0</v>
      </c>
      <c r="J1078" s="679"/>
      <c r="K1078" s="679"/>
      <c r="L1078" s="237">
        <f>SUM(I1078:K1078)</f>
        <v>0</v>
      </c>
      <c r="M1078" s="110"/>
      <c r="N1078" s="57"/>
      <c r="O1078" s="680"/>
      <c r="P1078" s="627">
        <f>SUM($E1078,M1078:O1078)</f>
        <v>0</v>
      </c>
      <c r="Q1078" s="679"/>
      <c r="R1078" s="679"/>
      <c r="S1078" s="237">
        <f>SUM(P1078:R1078)</f>
        <v>0</v>
      </c>
      <c r="T1078" s="110"/>
      <c r="U1078" s="57"/>
      <c r="V1078" s="680"/>
      <c r="W1078" s="627">
        <f>SUM($E1078,T1078:V1078)</f>
        <v>0</v>
      </c>
      <c r="X1078" s="681"/>
      <c r="Y1078" s="680"/>
      <c r="Z1078" s="679"/>
      <c r="AA1078" s="626">
        <f t="shared" si="651"/>
        <v>0</v>
      </c>
      <c r="AB1078" s="110"/>
      <c r="AC1078" s="57"/>
      <c r="AD1078" s="680"/>
      <c r="AE1078" s="627">
        <f>SUM($E1078,AB1078:AD1078)</f>
        <v>0</v>
      </c>
      <c r="AF1078" s="681"/>
      <c r="AG1078" s="872"/>
      <c r="AH1078" s="679"/>
      <c r="AI1078" s="626">
        <f t="shared" si="652"/>
        <v>0</v>
      </c>
      <c r="AJ1078" s="423">
        <f t="shared" si="636"/>
        <v>1069</v>
      </c>
    </row>
    <row r="1079" spans="1:36">
      <c r="A1079" s="423">
        <f t="shared" si="633"/>
        <v>1070</v>
      </c>
      <c r="B1079" s="145"/>
      <c r="C1079" s="145"/>
      <c r="D1079" s="141" t="s">
        <v>40</v>
      </c>
      <c r="E1079" s="679"/>
      <c r="F1079" s="488">
        <f t="shared" ref="F1079:X1079" si="653">SUBTOTAL(9,F1073:F1078)</f>
        <v>0</v>
      </c>
      <c r="G1079" s="55">
        <f t="shared" si="653"/>
        <v>0</v>
      </c>
      <c r="H1079" s="285">
        <f t="shared" si="653"/>
        <v>0</v>
      </c>
      <c r="I1079" s="676">
        <f t="shared" si="653"/>
        <v>0</v>
      </c>
      <c r="J1079" s="676">
        <f t="shared" si="653"/>
        <v>0</v>
      </c>
      <c r="K1079" s="676">
        <f t="shared" si="653"/>
        <v>0</v>
      </c>
      <c r="L1079" s="678">
        <f t="shared" si="653"/>
        <v>0</v>
      </c>
      <c r="M1079" s="488">
        <f t="shared" si="653"/>
        <v>0</v>
      </c>
      <c r="N1079" s="55">
        <f t="shared" si="653"/>
        <v>750000</v>
      </c>
      <c r="O1079" s="285">
        <f t="shared" si="653"/>
        <v>0</v>
      </c>
      <c r="P1079" s="676">
        <f t="shared" si="653"/>
        <v>750000</v>
      </c>
      <c r="Q1079" s="676">
        <f t="shared" si="653"/>
        <v>0</v>
      </c>
      <c r="R1079" s="676">
        <f t="shared" si="653"/>
        <v>0</v>
      </c>
      <c r="S1079" s="678">
        <f t="shared" si="653"/>
        <v>750000</v>
      </c>
      <c r="T1079" s="488">
        <f t="shared" si="653"/>
        <v>0</v>
      </c>
      <c r="U1079" s="55">
        <f t="shared" si="653"/>
        <v>750000</v>
      </c>
      <c r="V1079" s="285">
        <f t="shared" si="653"/>
        <v>0</v>
      </c>
      <c r="W1079" s="676">
        <f t="shared" si="653"/>
        <v>750000</v>
      </c>
      <c r="X1079" s="677">
        <f t="shared" si="653"/>
        <v>0</v>
      </c>
      <c r="Y1079" s="675"/>
      <c r="Z1079" s="676">
        <f t="shared" ref="Z1079:AF1079" si="654">SUBTOTAL(9,Z1073:Z1078)</f>
        <v>0</v>
      </c>
      <c r="AA1079" s="675">
        <f t="shared" si="654"/>
        <v>750000</v>
      </c>
      <c r="AB1079" s="488">
        <f t="shared" si="654"/>
        <v>0</v>
      </c>
      <c r="AC1079" s="55">
        <f t="shared" si="654"/>
        <v>0</v>
      </c>
      <c r="AD1079" s="285">
        <f t="shared" si="654"/>
        <v>0</v>
      </c>
      <c r="AE1079" s="676">
        <f t="shared" si="654"/>
        <v>0</v>
      </c>
      <c r="AF1079" s="677">
        <f t="shared" si="654"/>
        <v>0</v>
      </c>
      <c r="AG1079" s="678"/>
      <c r="AH1079" s="676">
        <f>SUBTOTAL(9,AH1073:AH1078)</f>
        <v>0</v>
      </c>
      <c r="AI1079" s="675">
        <f>SUBTOTAL(9,AI1073:AI1078)</f>
        <v>0</v>
      </c>
      <c r="AJ1079" s="423">
        <f t="shared" si="636"/>
        <v>1070</v>
      </c>
    </row>
    <row r="1080" spans="1:36" ht="15.6" thickBot="1">
      <c r="A1080" s="423">
        <f t="shared" si="633"/>
        <v>1071</v>
      </c>
      <c r="B1080" s="674"/>
      <c r="C1080" s="674"/>
      <c r="D1080" s="620" t="s">
        <v>232</v>
      </c>
      <c r="E1080" s="623"/>
      <c r="F1080" s="672">
        <f>SUBTOTAL(9,F1071:F1079,$E1072)</f>
        <v>0</v>
      </c>
      <c r="G1080" s="671"/>
      <c r="H1080" s="668"/>
      <c r="I1080" s="669">
        <f>SUBTOTAL(9,I1071:I1079)</f>
        <v>0</v>
      </c>
      <c r="J1080" s="669">
        <f>SUBTOTAL(9,J1071:J1079)</f>
        <v>0</v>
      </c>
      <c r="K1080" s="669">
        <f>SUBTOTAL(9,K1071:K1079)</f>
        <v>13836012</v>
      </c>
      <c r="L1080" s="673">
        <f>SUBTOTAL(9,L1071:L1079)</f>
        <v>13836012</v>
      </c>
      <c r="M1080" s="672">
        <f>SUBTOTAL(9,M1071:M1079,$E1072)</f>
        <v>0</v>
      </c>
      <c r="N1080" s="671"/>
      <c r="O1080" s="668"/>
      <c r="P1080" s="669">
        <f>SUBTOTAL(9,P1071:P1079)</f>
        <v>750000</v>
      </c>
      <c r="Q1080" s="669">
        <f>SUBTOTAL(9,Q1071:Q1079)</f>
        <v>0</v>
      </c>
      <c r="R1080" s="669">
        <f>SUBTOTAL(9,R1071:R1079)</f>
        <v>13836012</v>
      </c>
      <c r="S1080" s="673">
        <f>SUBTOTAL(9,S1071:S1079)</f>
        <v>14586012</v>
      </c>
      <c r="T1080" s="672">
        <f>SUBTOTAL(9,T1071:T1079,$E1072)</f>
        <v>0</v>
      </c>
      <c r="U1080" s="671"/>
      <c r="V1080" s="668"/>
      <c r="W1080" s="669">
        <f>SUBTOTAL(9,W1071:W1079)</f>
        <v>750000</v>
      </c>
      <c r="X1080" s="670">
        <f>SUBTOTAL(9,X1071:X1079)</f>
        <v>0</v>
      </c>
      <c r="Y1080" s="668"/>
      <c r="Z1080" s="669">
        <f>SUBTOTAL(9,Z1071:Z1079)</f>
        <v>13836012</v>
      </c>
      <c r="AA1080" s="668">
        <f>SUBTOTAL(9,AA1071:AA1079)</f>
        <v>14586012</v>
      </c>
      <c r="AB1080" s="672">
        <f>SUBTOTAL(9,AB1071:AB1079,$E1072)</f>
        <v>0</v>
      </c>
      <c r="AC1080" s="671"/>
      <c r="AD1080" s="668"/>
      <c r="AE1080" s="669">
        <f>SUBTOTAL(9,AE1071:AE1079)</f>
        <v>0</v>
      </c>
      <c r="AF1080" s="670">
        <f>SUBTOTAL(9,AF1071:AF1079)</f>
        <v>0</v>
      </c>
      <c r="AG1080" s="800"/>
      <c r="AH1080" s="669">
        <f>SUBTOTAL(9,AH1071:AH1079)</f>
        <v>13836012</v>
      </c>
      <c r="AI1080" s="668">
        <f>SUBTOTAL(9,AI1071:AI1079)</f>
        <v>13836012</v>
      </c>
      <c r="AJ1080" s="423">
        <f t="shared" si="636"/>
        <v>1071</v>
      </c>
    </row>
    <row r="1081" spans="1:36" ht="15.6" thickTop="1">
      <c r="A1081" s="423">
        <f t="shared" si="633"/>
        <v>1072</v>
      </c>
      <c r="B1081" s="145"/>
      <c r="C1081" s="145"/>
      <c r="D1081" s="654"/>
      <c r="E1081" s="655"/>
      <c r="F1081" s="425"/>
      <c r="G1081" s="26"/>
      <c r="H1081" s="682"/>
      <c r="I1081" s="627">
        <f t="shared" ref="I1081:I1088" si="655">SUM($E1081,F1081:H1081)</f>
        <v>0</v>
      </c>
      <c r="J1081" s="655"/>
      <c r="K1081" s="655"/>
      <c r="L1081" s="654">
        <f t="shared" ref="L1081:L1088" si="656">SUM(I1081:K1081)</f>
        <v>0</v>
      </c>
      <c r="M1081" s="425"/>
      <c r="N1081" s="26"/>
      <c r="O1081" s="682"/>
      <c r="P1081" s="627">
        <f t="shared" ref="P1081:P1088" si="657">SUM($E1081,M1081:O1081)</f>
        <v>0</v>
      </c>
      <c r="Q1081" s="655"/>
      <c r="R1081" s="655"/>
      <c r="S1081" s="654">
        <f t="shared" ref="S1081:S1088" si="658">SUM(P1081:R1081)</f>
        <v>0</v>
      </c>
      <c r="T1081" s="425"/>
      <c r="U1081" s="26"/>
      <c r="V1081" s="682"/>
      <c r="W1081" s="627">
        <f t="shared" ref="W1081:W1088" si="659">SUM($E1081,T1081:V1081)</f>
        <v>0</v>
      </c>
      <c r="X1081" s="683"/>
      <c r="Y1081" s="682"/>
      <c r="Z1081" s="655"/>
      <c r="AA1081" s="682">
        <f t="shared" ref="AA1081:AA1088" si="660">SUM(W1081:Z1081)</f>
        <v>0</v>
      </c>
      <c r="AB1081" s="425"/>
      <c r="AC1081" s="26"/>
      <c r="AD1081" s="682"/>
      <c r="AE1081" s="627">
        <f t="shared" ref="AE1081:AE1088" si="661">SUM($E1081,AB1081:AD1081)</f>
        <v>0</v>
      </c>
      <c r="AF1081" s="683"/>
      <c r="AG1081" s="862"/>
      <c r="AH1081" s="655"/>
      <c r="AI1081" s="682">
        <f t="shared" ref="AI1081:AI1088" si="662">SUM(AE1081:AH1081)</f>
        <v>0</v>
      </c>
      <c r="AJ1081" s="423">
        <f t="shared" si="636"/>
        <v>1072</v>
      </c>
    </row>
    <row r="1082" spans="1:36">
      <c r="A1082" s="423">
        <f t="shared" si="633"/>
        <v>1073</v>
      </c>
      <c r="B1082" s="145" t="s">
        <v>233</v>
      </c>
      <c r="C1082" s="145">
        <v>53</v>
      </c>
      <c r="D1082" s="237" t="s">
        <v>234</v>
      </c>
      <c r="E1082" s="627">
        <v>9070134</v>
      </c>
      <c r="F1082" s="420"/>
      <c r="G1082" s="141"/>
      <c r="H1082" s="626"/>
      <c r="I1082" s="627">
        <f t="shared" si="655"/>
        <v>9070134</v>
      </c>
      <c r="J1082" s="627"/>
      <c r="K1082" s="627">
        <v>2564400</v>
      </c>
      <c r="L1082" s="237">
        <f t="shared" si="656"/>
        <v>11634534</v>
      </c>
      <c r="M1082" s="636"/>
      <c r="N1082" s="237"/>
      <c r="O1082" s="626"/>
      <c r="P1082" s="627">
        <f t="shared" si="657"/>
        <v>9070134</v>
      </c>
      <c r="Q1082" s="627"/>
      <c r="R1082" s="627">
        <v>2564400</v>
      </c>
      <c r="S1082" s="237">
        <f t="shared" si="658"/>
        <v>11634534</v>
      </c>
      <c r="T1082" s="636"/>
      <c r="U1082" s="237"/>
      <c r="V1082" s="626"/>
      <c r="W1082" s="627">
        <f t="shared" si="659"/>
        <v>9070134</v>
      </c>
      <c r="X1082" s="636"/>
      <c r="Y1082" s="626"/>
      <c r="Z1082" s="627">
        <v>2564400</v>
      </c>
      <c r="AA1082" s="626">
        <f t="shared" si="660"/>
        <v>11634534</v>
      </c>
      <c r="AB1082" s="636"/>
      <c r="AC1082" s="237"/>
      <c r="AD1082" s="626"/>
      <c r="AE1082" s="627">
        <f t="shared" si="661"/>
        <v>9070134</v>
      </c>
      <c r="AF1082" s="636"/>
      <c r="AG1082" s="857"/>
      <c r="AH1082" s="627">
        <v>2564400</v>
      </c>
      <c r="AI1082" s="626">
        <f t="shared" si="662"/>
        <v>11634534</v>
      </c>
      <c r="AJ1082" s="423">
        <f t="shared" si="636"/>
        <v>1073</v>
      </c>
    </row>
    <row r="1083" spans="1:36">
      <c r="A1083" s="423">
        <f t="shared" si="633"/>
        <v>1074</v>
      </c>
      <c r="B1083" s="145"/>
      <c r="C1083" s="145"/>
      <c r="D1083" s="240" t="s">
        <v>434</v>
      </c>
      <c r="E1083" s="627"/>
      <c r="F1083" s="420"/>
      <c r="G1083" s="141"/>
      <c r="H1083" s="626"/>
      <c r="I1083" s="627">
        <f t="shared" si="655"/>
        <v>0</v>
      </c>
      <c r="J1083" s="627"/>
      <c r="K1083" s="627"/>
      <c r="L1083" s="237">
        <f t="shared" si="656"/>
        <v>0</v>
      </c>
      <c r="M1083" s="636"/>
      <c r="N1083" s="237"/>
      <c r="O1083" s="626"/>
      <c r="P1083" s="627">
        <f t="shared" si="657"/>
        <v>0</v>
      </c>
      <c r="Q1083" s="627"/>
      <c r="R1083" s="627"/>
      <c r="S1083" s="237">
        <f t="shared" si="658"/>
        <v>0</v>
      </c>
      <c r="T1083" s="636"/>
      <c r="U1083" s="237"/>
      <c r="V1083" s="626"/>
      <c r="W1083" s="627">
        <f t="shared" si="659"/>
        <v>0</v>
      </c>
      <c r="X1083" s="636"/>
      <c r="Y1083" s="626"/>
      <c r="Z1083" s="627"/>
      <c r="AA1083" s="626">
        <f t="shared" si="660"/>
        <v>0</v>
      </c>
      <c r="AB1083" s="636"/>
      <c r="AC1083" s="237"/>
      <c r="AD1083" s="626"/>
      <c r="AE1083" s="627">
        <f t="shared" si="661"/>
        <v>0</v>
      </c>
      <c r="AF1083" s="636"/>
      <c r="AG1083" s="857"/>
      <c r="AH1083" s="627"/>
      <c r="AI1083" s="626">
        <f t="shared" si="662"/>
        <v>0</v>
      </c>
      <c r="AJ1083" s="423">
        <f t="shared" si="636"/>
        <v>1074</v>
      </c>
    </row>
    <row r="1084" spans="1:36">
      <c r="A1084" s="423">
        <f t="shared" si="633"/>
        <v>1075</v>
      </c>
      <c r="B1084" s="145"/>
      <c r="C1084" s="145"/>
      <c r="D1084" s="637" t="s">
        <v>755</v>
      </c>
      <c r="E1084" s="627"/>
      <c r="F1084" s="132">
        <v>2000000</v>
      </c>
      <c r="G1084" s="129">
        <v>3000000</v>
      </c>
      <c r="H1084" s="626"/>
      <c r="I1084" s="627">
        <f t="shared" si="655"/>
        <v>5000000</v>
      </c>
      <c r="J1084" s="627"/>
      <c r="K1084" s="627"/>
      <c r="L1084" s="237">
        <f t="shared" si="656"/>
        <v>5000000</v>
      </c>
      <c r="M1084" s="133">
        <v>2000000</v>
      </c>
      <c r="N1084" s="6">
        <v>5000000</v>
      </c>
      <c r="O1084" s="626"/>
      <c r="P1084" s="627">
        <f t="shared" si="657"/>
        <v>7000000</v>
      </c>
      <c r="Q1084" s="627"/>
      <c r="R1084" s="627"/>
      <c r="S1084" s="237">
        <f t="shared" si="658"/>
        <v>7000000</v>
      </c>
      <c r="T1084" s="133">
        <v>2000000</v>
      </c>
      <c r="U1084" s="6">
        <v>5000000</v>
      </c>
      <c r="V1084" s="626"/>
      <c r="W1084" s="627">
        <f t="shared" si="659"/>
        <v>7000000</v>
      </c>
      <c r="X1084" s="636"/>
      <c r="Y1084" s="626"/>
      <c r="Z1084" s="627"/>
      <c r="AA1084" s="626">
        <f t="shared" si="660"/>
        <v>7000000</v>
      </c>
      <c r="AB1084" s="133"/>
      <c r="AD1084" s="626"/>
      <c r="AE1084" s="627">
        <f t="shared" si="661"/>
        <v>0</v>
      </c>
      <c r="AF1084" s="636"/>
      <c r="AG1084" s="857"/>
      <c r="AH1084" s="627"/>
      <c r="AI1084" s="626">
        <f t="shared" si="662"/>
        <v>0</v>
      </c>
      <c r="AJ1084" s="423">
        <f t="shared" si="636"/>
        <v>1075</v>
      </c>
    </row>
    <row r="1085" spans="1:36">
      <c r="A1085" s="423">
        <f t="shared" si="633"/>
        <v>1076</v>
      </c>
      <c r="B1085" s="145"/>
      <c r="C1085" s="145"/>
      <c r="D1085" s="629"/>
      <c r="E1085" s="627"/>
      <c r="F1085" s="420"/>
      <c r="G1085" s="141"/>
      <c r="H1085" s="626"/>
      <c r="I1085" s="627">
        <f t="shared" si="655"/>
        <v>0</v>
      </c>
      <c r="J1085" s="627"/>
      <c r="K1085" s="627"/>
      <c r="L1085" s="237">
        <f t="shared" si="656"/>
        <v>0</v>
      </c>
      <c r="M1085" s="636"/>
      <c r="N1085" s="237"/>
      <c r="O1085" s="626"/>
      <c r="P1085" s="627">
        <f t="shared" si="657"/>
        <v>0</v>
      </c>
      <c r="Q1085" s="627"/>
      <c r="R1085" s="627"/>
      <c r="S1085" s="237">
        <f t="shared" si="658"/>
        <v>0</v>
      </c>
      <c r="T1085" s="636"/>
      <c r="U1085" s="237"/>
      <c r="V1085" s="626"/>
      <c r="W1085" s="627">
        <f t="shared" si="659"/>
        <v>0</v>
      </c>
      <c r="X1085" s="636"/>
      <c r="Y1085" s="626"/>
      <c r="Z1085" s="627"/>
      <c r="AA1085" s="626">
        <f t="shared" si="660"/>
        <v>0</v>
      </c>
      <c r="AB1085" s="636"/>
      <c r="AC1085" s="237"/>
      <c r="AD1085" s="626"/>
      <c r="AE1085" s="627">
        <f t="shared" si="661"/>
        <v>0</v>
      </c>
      <c r="AF1085" s="636"/>
      <c r="AG1085" s="857"/>
      <c r="AH1085" s="627"/>
      <c r="AI1085" s="626">
        <f t="shared" si="662"/>
        <v>0</v>
      </c>
      <c r="AJ1085" s="423">
        <f t="shared" si="636"/>
        <v>1076</v>
      </c>
    </row>
    <row r="1086" spans="1:36">
      <c r="A1086" s="423">
        <f t="shared" si="633"/>
        <v>1077</v>
      </c>
      <c r="B1086" s="145"/>
      <c r="C1086" s="145"/>
      <c r="D1086" s="701" t="s">
        <v>575</v>
      </c>
      <c r="E1086" s="627"/>
      <c r="F1086" s="420"/>
      <c r="G1086" s="141"/>
      <c r="H1086" s="626"/>
      <c r="I1086" s="627">
        <f t="shared" si="655"/>
        <v>0</v>
      </c>
      <c r="J1086" s="627"/>
      <c r="K1086" s="627"/>
      <c r="L1086" s="237">
        <f t="shared" si="656"/>
        <v>0</v>
      </c>
      <c r="M1086" s="636"/>
      <c r="N1086" s="237"/>
      <c r="O1086" s="626"/>
      <c r="P1086" s="627">
        <f t="shared" si="657"/>
        <v>0</v>
      </c>
      <c r="Q1086" s="627"/>
      <c r="R1086" s="627"/>
      <c r="S1086" s="237">
        <f t="shared" si="658"/>
        <v>0</v>
      </c>
      <c r="T1086" s="636"/>
      <c r="U1086" s="237"/>
      <c r="V1086" s="626"/>
      <c r="W1086" s="627">
        <f t="shared" si="659"/>
        <v>0</v>
      </c>
      <c r="X1086" s="636"/>
      <c r="Y1086" s="626"/>
      <c r="Z1086" s="627"/>
      <c r="AA1086" s="626">
        <f t="shared" si="660"/>
        <v>0</v>
      </c>
      <c r="AB1086" s="636"/>
      <c r="AC1086" s="237"/>
      <c r="AD1086" s="626"/>
      <c r="AE1086" s="627">
        <f t="shared" si="661"/>
        <v>0</v>
      </c>
      <c r="AF1086" s="636"/>
      <c r="AG1086" s="857"/>
      <c r="AH1086" s="627"/>
      <c r="AI1086" s="626">
        <f t="shared" si="662"/>
        <v>0</v>
      </c>
      <c r="AJ1086" s="423">
        <f t="shared" si="636"/>
        <v>1077</v>
      </c>
    </row>
    <row r="1087" spans="1:36">
      <c r="A1087" s="423">
        <f t="shared" si="633"/>
        <v>1078</v>
      </c>
      <c r="B1087" s="145"/>
      <c r="C1087" s="145"/>
      <c r="D1087" s="637"/>
      <c r="E1087" s="627"/>
      <c r="F1087" s="420"/>
      <c r="G1087" s="141"/>
      <c r="H1087" s="626"/>
      <c r="I1087" s="627">
        <f t="shared" si="655"/>
        <v>0</v>
      </c>
      <c r="J1087" s="627"/>
      <c r="K1087" s="627"/>
      <c r="L1087" s="237">
        <f t="shared" si="656"/>
        <v>0</v>
      </c>
      <c r="M1087" s="636"/>
      <c r="N1087" s="237"/>
      <c r="O1087" s="626"/>
      <c r="P1087" s="627">
        <f t="shared" si="657"/>
        <v>0</v>
      </c>
      <c r="Q1087" s="627"/>
      <c r="R1087" s="627"/>
      <c r="S1087" s="237">
        <f t="shared" si="658"/>
        <v>0</v>
      </c>
      <c r="T1087" s="636"/>
      <c r="U1087" s="237"/>
      <c r="V1087" s="626"/>
      <c r="W1087" s="627">
        <f t="shared" si="659"/>
        <v>0</v>
      </c>
      <c r="X1087" s="636"/>
      <c r="Y1087" s="626"/>
      <c r="Z1087" s="627"/>
      <c r="AA1087" s="626">
        <f t="shared" si="660"/>
        <v>0</v>
      </c>
      <c r="AB1087" s="636"/>
      <c r="AC1087" s="237"/>
      <c r="AD1087" s="626"/>
      <c r="AE1087" s="627">
        <f t="shared" si="661"/>
        <v>0</v>
      </c>
      <c r="AF1087" s="636"/>
      <c r="AG1087" s="857"/>
      <c r="AH1087" s="627"/>
      <c r="AI1087" s="626">
        <f t="shared" si="662"/>
        <v>0</v>
      </c>
      <c r="AJ1087" s="423">
        <f t="shared" si="636"/>
        <v>1078</v>
      </c>
    </row>
    <row r="1088" spans="1:36" ht="15.6">
      <c r="A1088" s="423">
        <f t="shared" si="633"/>
        <v>1079</v>
      </c>
      <c r="B1088" s="145"/>
      <c r="C1088" s="145"/>
      <c r="D1088" s="629"/>
      <c r="E1088" s="627"/>
      <c r="F1088" s="496"/>
      <c r="G1088" s="28"/>
      <c r="H1088" s="626"/>
      <c r="I1088" s="627">
        <f t="shared" si="655"/>
        <v>0</v>
      </c>
      <c r="J1088" s="627"/>
      <c r="K1088" s="692"/>
      <c r="L1088" s="237">
        <f t="shared" si="656"/>
        <v>0</v>
      </c>
      <c r="M1088" s="496"/>
      <c r="N1088" s="28"/>
      <c r="O1088" s="626"/>
      <c r="P1088" s="627">
        <f t="shared" si="657"/>
        <v>0</v>
      </c>
      <c r="Q1088" s="627"/>
      <c r="R1088" s="692"/>
      <c r="S1088" s="237">
        <f t="shared" si="658"/>
        <v>0</v>
      </c>
      <c r="T1088" s="496"/>
      <c r="U1088" s="28"/>
      <c r="V1088" s="626"/>
      <c r="W1088" s="627">
        <f t="shared" si="659"/>
        <v>0</v>
      </c>
      <c r="X1088" s="636"/>
      <c r="Y1088" s="626"/>
      <c r="Z1088" s="692"/>
      <c r="AA1088" s="626">
        <f t="shared" si="660"/>
        <v>0</v>
      </c>
      <c r="AB1088" s="496"/>
      <c r="AC1088" s="28"/>
      <c r="AD1088" s="626"/>
      <c r="AE1088" s="627">
        <f t="shared" si="661"/>
        <v>0</v>
      </c>
      <c r="AF1088" s="636"/>
      <c r="AG1088" s="857"/>
      <c r="AH1088" s="692"/>
      <c r="AI1088" s="626">
        <f t="shared" si="662"/>
        <v>0</v>
      </c>
      <c r="AJ1088" s="423">
        <f t="shared" si="636"/>
        <v>1079</v>
      </c>
    </row>
    <row r="1089" spans="1:36">
      <c r="A1089" s="423">
        <f t="shared" si="633"/>
        <v>1080</v>
      </c>
      <c r="B1089" s="145"/>
      <c r="C1089" s="145"/>
      <c r="D1089" s="142" t="s">
        <v>40</v>
      </c>
      <c r="E1089" s="627"/>
      <c r="F1089" s="488">
        <f t="shared" ref="F1089:L1089" si="663">SUBTOTAL(9,F1086:F1088)</f>
        <v>0</v>
      </c>
      <c r="G1089" s="55">
        <f t="shared" si="663"/>
        <v>0</v>
      </c>
      <c r="H1089" s="285">
        <f t="shared" si="663"/>
        <v>0</v>
      </c>
      <c r="I1089" s="676">
        <f t="shared" si="663"/>
        <v>0</v>
      </c>
      <c r="J1089" s="676">
        <f t="shared" si="663"/>
        <v>0</v>
      </c>
      <c r="K1089" s="676">
        <f t="shared" si="663"/>
        <v>0</v>
      </c>
      <c r="L1089" s="678">
        <f t="shared" si="663"/>
        <v>0</v>
      </c>
      <c r="M1089" s="488">
        <f>SUBTOTAL(9,M1084:M1088)</f>
        <v>2000000</v>
      </c>
      <c r="N1089" s="55">
        <f>SUBTOTAL(9,N1084:N1088)</f>
        <v>5000000</v>
      </c>
      <c r="O1089" s="285">
        <f>SUBTOTAL(9,O1086:O1088)</f>
        <v>0</v>
      </c>
      <c r="P1089" s="676">
        <f>SUBTOTAL(9,P1084:P1088)</f>
        <v>7000000</v>
      </c>
      <c r="Q1089" s="676">
        <f>SUBTOTAL(9,Q1086:Q1088)</f>
        <v>0</v>
      </c>
      <c r="R1089" s="676">
        <f>SUBTOTAL(9,R1086:R1088)</f>
        <v>0</v>
      </c>
      <c r="S1089" s="678">
        <f>SUBTOTAL(9,S1084:S1088)</f>
        <v>7000000</v>
      </c>
      <c r="T1089" s="488">
        <f>SUBTOTAL(9,T1084:T1088)</f>
        <v>2000000</v>
      </c>
      <c r="U1089" s="55">
        <f>SUBTOTAL(9,U1084:U1088)</f>
        <v>5000000</v>
      </c>
      <c r="V1089" s="285">
        <f>SUBTOTAL(9,V1086:V1088)</f>
        <v>0</v>
      </c>
      <c r="W1089" s="676">
        <f>SUBTOTAL(9,W1083:W1088)</f>
        <v>7000000</v>
      </c>
      <c r="X1089" s="677">
        <f>SUBTOTAL(9,X1083:X1088)</f>
        <v>0</v>
      </c>
      <c r="Y1089" s="675"/>
      <c r="Z1089" s="676">
        <f>SUBTOTAL(9,Z1086:Z1088)</f>
        <v>0</v>
      </c>
      <c r="AA1089" s="675">
        <f>SUBTOTAL(9,AA1083:AA1088)</f>
        <v>7000000</v>
      </c>
      <c r="AB1089" s="488">
        <f>SUBTOTAL(9,AB1084:AB1088)</f>
        <v>0</v>
      </c>
      <c r="AC1089" s="55">
        <f>SUBTOTAL(9,AC1084:AC1088)</f>
        <v>0</v>
      </c>
      <c r="AD1089" s="285">
        <f>SUBTOTAL(9,AD1086:AD1088)</f>
        <v>0</v>
      </c>
      <c r="AE1089" s="676">
        <f>SUBTOTAL(9,AE1083:AE1088)</f>
        <v>0</v>
      </c>
      <c r="AF1089" s="677">
        <f>SUBTOTAL(9,AF1083:AF1088)</f>
        <v>0</v>
      </c>
      <c r="AG1089" s="678"/>
      <c r="AH1089" s="676">
        <f>SUBTOTAL(9,AH1086:AH1088)</f>
        <v>0</v>
      </c>
      <c r="AI1089" s="675">
        <f>SUBTOTAL(9,AI1083:AI1088)</f>
        <v>0</v>
      </c>
      <c r="AJ1089" s="423">
        <f t="shared" si="636"/>
        <v>1080</v>
      </c>
    </row>
    <row r="1090" spans="1:36" ht="15.6" thickBot="1">
      <c r="A1090" s="423">
        <f t="shared" si="633"/>
        <v>1081</v>
      </c>
      <c r="B1090" s="674"/>
      <c r="C1090" s="674"/>
      <c r="D1090" s="620" t="s">
        <v>235</v>
      </c>
      <c r="E1090" s="623"/>
      <c r="F1090" s="672">
        <f>SUBTOTAL(9,F1081:F1089,$E1082)</f>
        <v>11070134</v>
      </c>
      <c r="G1090" s="673"/>
      <c r="H1090" s="668"/>
      <c r="I1090" s="669">
        <f>SUBTOTAL(9,I1081:I1089)</f>
        <v>14070134</v>
      </c>
      <c r="J1090" s="669">
        <f>SUBTOTAL(9,J1081:J1089)</f>
        <v>0</v>
      </c>
      <c r="K1090" s="669">
        <f>SUBTOTAL(9,K1081:K1089)</f>
        <v>2564400</v>
      </c>
      <c r="L1090" s="673">
        <f>SUBTOTAL(9,L1081:L1089)</f>
        <v>16634534</v>
      </c>
      <c r="M1090" s="672">
        <f>SUBTOTAL(9,M1081:M1089,$E1082)</f>
        <v>11070134</v>
      </c>
      <c r="N1090" s="673"/>
      <c r="O1090" s="668"/>
      <c r="P1090" s="669">
        <f>SUBTOTAL(9,P1081:P1089)</f>
        <v>16070134</v>
      </c>
      <c r="Q1090" s="669">
        <f>SUBTOTAL(9,Q1081:Q1089)</f>
        <v>0</v>
      </c>
      <c r="R1090" s="669">
        <f>SUBTOTAL(9,R1081:R1089)</f>
        <v>2564400</v>
      </c>
      <c r="S1090" s="673">
        <f>SUBTOTAL(9,S1081:S1089)</f>
        <v>18634534</v>
      </c>
      <c r="T1090" s="672">
        <f>SUBTOTAL(9,T1081:T1089,$E1082)</f>
        <v>11070134</v>
      </c>
      <c r="U1090" s="673"/>
      <c r="V1090" s="668"/>
      <c r="W1090" s="669">
        <f>SUBTOTAL(9,W1081:W1089)</f>
        <v>16070134</v>
      </c>
      <c r="X1090" s="670">
        <f>SUBTOTAL(9,X1081:X1089)</f>
        <v>0</v>
      </c>
      <c r="Y1090" s="668"/>
      <c r="Z1090" s="669">
        <f>SUBTOTAL(9,Z1081:Z1089)</f>
        <v>2564400</v>
      </c>
      <c r="AA1090" s="668">
        <f>SUBTOTAL(9,AA1081:AA1089)</f>
        <v>18634534</v>
      </c>
      <c r="AB1090" s="672">
        <f>SUBTOTAL(9,AB1081:AB1089,$E1082)</f>
        <v>9070134</v>
      </c>
      <c r="AC1090" s="673"/>
      <c r="AD1090" s="668"/>
      <c r="AE1090" s="669">
        <f>SUBTOTAL(9,AE1081:AE1089)</f>
        <v>9070134</v>
      </c>
      <c r="AF1090" s="670">
        <f>SUBTOTAL(9,AF1081:AF1089)</f>
        <v>0</v>
      </c>
      <c r="AG1090" s="800"/>
      <c r="AH1090" s="669">
        <f>SUBTOTAL(9,AH1081:AH1089)</f>
        <v>2564400</v>
      </c>
      <c r="AI1090" s="668">
        <f>SUBTOTAL(9,AI1081:AI1089)</f>
        <v>11634534</v>
      </c>
      <c r="AJ1090" s="423">
        <f t="shared" si="636"/>
        <v>1081</v>
      </c>
    </row>
    <row r="1091" spans="1:36" ht="15.6" thickTop="1">
      <c r="A1091" s="423">
        <f t="shared" si="633"/>
        <v>1082</v>
      </c>
      <c r="B1091" s="145"/>
      <c r="C1091" s="145"/>
      <c r="D1091" s="654"/>
      <c r="E1091" s="655"/>
      <c r="F1091" s="425"/>
      <c r="G1091" s="26"/>
      <c r="H1091" s="682"/>
      <c r="I1091" s="627">
        <f t="shared" ref="I1091:I1097" si="664">SUM($E1091,F1091:H1091)</f>
        <v>0</v>
      </c>
      <c r="J1091" s="655"/>
      <c r="K1091" s="655"/>
      <c r="L1091" s="654">
        <f t="shared" ref="L1091:L1097" si="665">SUM(I1091:K1091)</f>
        <v>0</v>
      </c>
      <c r="M1091" s="425"/>
      <c r="N1091" s="26"/>
      <c r="O1091" s="682"/>
      <c r="P1091" s="627">
        <f t="shared" ref="P1091:P1097" si="666">SUM($E1091,M1091:O1091)</f>
        <v>0</v>
      </c>
      <c r="Q1091" s="655"/>
      <c r="R1091" s="655"/>
      <c r="S1091" s="654">
        <f t="shared" ref="S1091:S1097" si="667">SUM(P1091:R1091)</f>
        <v>0</v>
      </c>
      <c r="T1091" s="425"/>
      <c r="U1091" s="26"/>
      <c r="V1091" s="682"/>
      <c r="W1091" s="627">
        <f t="shared" ref="W1091:W1099" si="668">SUM($E1091,T1091:V1091)</f>
        <v>0</v>
      </c>
      <c r="X1091" s="683"/>
      <c r="Y1091" s="682"/>
      <c r="Z1091" s="655"/>
      <c r="AA1091" s="682">
        <f t="shared" ref="AA1091:AA1099" si="669">SUM(W1091:Z1091)</f>
        <v>0</v>
      </c>
      <c r="AB1091" s="425"/>
      <c r="AC1091" s="26"/>
      <c r="AD1091" s="682"/>
      <c r="AE1091" s="627">
        <f t="shared" ref="AE1091:AE1099" si="670">SUM($E1091,AB1091:AD1091)</f>
        <v>0</v>
      </c>
      <c r="AF1091" s="683"/>
      <c r="AG1091" s="862"/>
      <c r="AH1091" s="655"/>
      <c r="AI1091" s="682">
        <f t="shared" ref="AI1091:AI1099" si="671">SUM(AE1091:AH1091)</f>
        <v>0</v>
      </c>
      <c r="AJ1091" s="423">
        <f t="shared" si="636"/>
        <v>1082</v>
      </c>
    </row>
    <row r="1092" spans="1:36">
      <c r="A1092" s="423">
        <f t="shared" si="633"/>
        <v>1083</v>
      </c>
      <c r="B1092" s="145" t="s">
        <v>236</v>
      </c>
      <c r="C1092" s="145">
        <v>54</v>
      </c>
      <c r="D1092" s="237" t="s">
        <v>237</v>
      </c>
      <c r="E1092" s="627">
        <v>22035656</v>
      </c>
      <c r="F1092" s="132"/>
      <c r="G1092" s="129"/>
      <c r="H1092" s="626"/>
      <c r="I1092" s="627">
        <f t="shared" si="664"/>
        <v>22035656</v>
      </c>
      <c r="J1092" s="627">
        <v>700000</v>
      </c>
      <c r="K1092" s="627">
        <v>21394000</v>
      </c>
      <c r="L1092" s="237">
        <f t="shared" si="665"/>
        <v>44129656</v>
      </c>
      <c r="M1092" s="133"/>
      <c r="O1092" s="626"/>
      <c r="P1092" s="627">
        <f t="shared" si="666"/>
        <v>22035656</v>
      </c>
      <c r="Q1092" s="627">
        <v>700000</v>
      </c>
      <c r="R1092" s="627">
        <v>21394000</v>
      </c>
      <c r="S1092" s="237">
        <f t="shared" si="667"/>
        <v>44129656</v>
      </c>
      <c r="T1092" s="133"/>
      <c r="V1092" s="626"/>
      <c r="W1092" s="627">
        <f t="shared" si="668"/>
        <v>22035656</v>
      </c>
      <c r="X1092" s="636">
        <v>700000</v>
      </c>
      <c r="Y1092" s="626"/>
      <c r="Z1092" s="627">
        <v>21394000</v>
      </c>
      <c r="AA1092" s="626">
        <f t="shared" si="669"/>
        <v>44129656</v>
      </c>
      <c r="AB1092" s="133"/>
      <c r="AD1092" s="626"/>
      <c r="AE1092" s="627">
        <f t="shared" si="670"/>
        <v>22035656</v>
      </c>
      <c r="AF1092" s="636">
        <v>700000</v>
      </c>
      <c r="AG1092" s="857"/>
      <c r="AH1092" s="627">
        <v>21394000</v>
      </c>
      <c r="AI1092" s="626">
        <f t="shared" si="671"/>
        <v>44129656</v>
      </c>
      <c r="AJ1092" s="423">
        <f t="shared" si="636"/>
        <v>1083</v>
      </c>
    </row>
    <row r="1093" spans="1:36">
      <c r="A1093" s="423">
        <f t="shared" si="633"/>
        <v>1084</v>
      </c>
      <c r="B1093" s="145"/>
      <c r="C1093" s="145"/>
      <c r="D1093" s="240" t="s">
        <v>434</v>
      </c>
      <c r="E1093" s="627"/>
      <c r="F1093" s="133"/>
      <c r="G1093" s="28"/>
      <c r="H1093" s="626"/>
      <c r="I1093" s="627">
        <f t="shared" si="664"/>
        <v>0</v>
      </c>
      <c r="J1093" s="627"/>
      <c r="K1093" s="627"/>
      <c r="L1093" s="237">
        <f t="shared" si="665"/>
        <v>0</v>
      </c>
      <c r="M1093" s="133"/>
      <c r="O1093" s="626"/>
      <c r="P1093" s="627">
        <f t="shared" si="666"/>
        <v>0</v>
      </c>
      <c r="Q1093" s="627"/>
      <c r="R1093" s="627"/>
      <c r="S1093" s="237">
        <f t="shared" si="667"/>
        <v>0</v>
      </c>
      <c r="T1093" s="133"/>
      <c r="V1093" s="626"/>
      <c r="W1093" s="627">
        <f t="shared" si="668"/>
        <v>0</v>
      </c>
      <c r="X1093" s="636"/>
      <c r="Y1093" s="626"/>
      <c r="Z1093" s="627"/>
      <c r="AA1093" s="626">
        <f t="shared" si="669"/>
        <v>0</v>
      </c>
      <c r="AB1093" s="133"/>
      <c r="AD1093" s="626"/>
      <c r="AE1093" s="627">
        <f t="shared" si="670"/>
        <v>0</v>
      </c>
      <c r="AF1093" s="636"/>
      <c r="AG1093" s="857"/>
      <c r="AH1093" s="627"/>
      <c r="AI1093" s="626">
        <f t="shared" si="671"/>
        <v>0</v>
      </c>
      <c r="AJ1093" s="423">
        <f t="shared" si="636"/>
        <v>1084</v>
      </c>
    </row>
    <row r="1094" spans="1:36">
      <c r="A1094" s="423">
        <f t="shared" si="633"/>
        <v>1085</v>
      </c>
      <c r="B1094" s="145"/>
      <c r="C1094" s="145"/>
      <c r="D1094" s="637" t="s">
        <v>756</v>
      </c>
      <c r="E1094" s="627"/>
      <c r="F1094" s="132">
        <v>2000000</v>
      </c>
      <c r="G1094" s="129"/>
      <c r="H1094" s="626"/>
      <c r="I1094" s="627">
        <f t="shared" si="664"/>
        <v>2000000</v>
      </c>
      <c r="J1094" s="627"/>
      <c r="K1094" s="627"/>
      <c r="L1094" s="237">
        <f t="shared" si="665"/>
        <v>2000000</v>
      </c>
      <c r="M1094" s="133">
        <v>2000000</v>
      </c>
      <c r="O1094" s="626"/>
      <c r="P1094" s="627">
        <f t="shared" si="666"/>
        <v>2000000</v>
      </c>
      <c r="Q1094" s="627"/>
      <c r="R1094" s="627"/>
      <c r="S1094" s="237">
        <f t="shared" si="667"/>
        <v>2000000</v>
      </c>
      <c r="T1094" s="133">
        <v>2000000</v>
      </c>
      <c r="V1094" s="626"/>
      <c r="W1094" s="627">
        <f t="shared" si="668"/>
        <v>2000000</v>
      </c>
      <c r="X1094" s="636"/>
      <c r="Y1094" s="626"/>
      <c r="Z1094" s="627"/>
      <c r="AA1094" s="626">
        <f t="shared" si="669"/>
        <v>2000000</v>
      </c>
      <c r="AB1094" s="133"/>
      <c r="AD1094" s="626"/>
      <c r="AE1094" s="627">
        <f t="shared" si="670"/>
        <v>0</v>
      </c>
      <c r="AF1094" s="636"/>
      <c r="AG1094" s="857"/>
      <c r="AH1094" s="627"/>
      <c r="AI1094" s="626">
        <f t="shared" si="671"/>
        <v>0</v>
      </c>
      <c r="AJ1094" s="423">
        <f t="shared" si="636"/>
        <v>1085</v>
      </c>
    </row>
    <row r="1095" spans="1:36">
      <c r="A1095" s="423">
        <f t="shared" si="633"/>
        <v>1086</v>
      </c>
      <c r="B1095" s="145"/>
      <c r="C1095" s="145"/>
      <c r="D1095" s="637" t="s">
        <v>757</v>
      </c>
      <c r="E1095" s="627"/>
      <c r="F1095" s="132"/>
      <c r="G1095" s="129">
        <v>4300000</v>
      </c>
      <c r="H1095" s="626"/>
      <c r="I1095" s="627">
        <f t="shared" si="664"/>
        <v>4300000</v>
      </c>
      <c r="J1095" s="627"/>
      <c r="K1095" s="627"/>
      <c r="L1095" s="237">
        <f t="shared" si="665"/>
        <v>4300000</v>
      </c>
      <c r="M1095" s="133"/>
      <c r="N1095" s="28">
        <v>4300000</v>
      </c>
      <c r="O1095" s="626"/>
      <c r="P1095" s="627">
        <f t="shared" si="666"/>
        <v>4300000</v>
      </c>
      <c r="Q1095" s="627"/>
      <c r="R1095" s="627"/>
      <c r="S1095" s="237">
        <f t="shared" si="667"/>
        <v>4300000</v>
      </c>
      <c r="T1095" s="133"/>
      <c r="U1095" s="28">
        <v>4300000</v>
      </c>
      <c r="V1095" s="626"/>
      <c r="W1095" s="627">
        <f t="shared" si="668"/>
        <v>4300000</v>
      </c>
      <c r="X1095" s="636"/>
      <c r="Y1095" s="626"/>
      <c r="Z1095" s="627"/>
      <c r="AA1095" s="626">
        <f t="shared" si="669"/>
        <v>4300000</v>
      </c>
      <c r="AB1095" s="133"/>
      <c r="AC1095" s="28"/>
      <c r="AD1095" s="626"/>
      <c r="AE1095" s="627">
        <f t="shared" si="670"/>
        <v>0</v>
      </c>
      <c r="AF1095" s="636"/>
      <c r="AG1095" s="857"/>
      <c r="AH1095" s="627"/>
      <c r="AI1095" s="626">
        <f t="shared" si="671"/>
        <v>0</v>
      </c>
      <c r="AJ1095" s="423">
        <f t="shared" si="636"/>
        <v>1086</v>
      </c>
    </row>
    <row r="1096" spans="1:36">
      <c r="A1096" s="423">
        <f t="shared" si="633"/>
        <v>1087</v>
      </c>
      <c r="B1096" s="145"/>
      <c r="C1096" s="145"/>
      <c r="D1096" s="237"/>
      <c r="E1096" s="627"/>
      <c r="F1096" s="133"/>
      <c r="G1096" s="28"/>
      <c r="H1096" s="626"/>
      <c r="I1096" s="627">
        <f t="shared" si="664"/>
        <v>0</v>
      </c>
      <c r="J1096" s="627"/>
      <c r="K1096" s="627"/>
      <c r="L1096" s="237">
        <f t="shared" si="665"/>
        <v>0</v>
      </c>
      <c r="M1096" s="133"/>
      <c r="O1096" s="626"/>
      <c r="P1096" s="627">
        <f t="shared" si="666"/>
        <v>0</v>
      </c>
      <c r="Q1096" s="627"/>
      <c r="R1096" s="627"/>
      <c r="S1096" s="237">
        <f t="shared" si="667"/>
        <v>0</v>
      </c>
      <c r="T1096" s="133"/>
      <c r="V1096" s="626"/>
      <c r="W1096" s="627">
        <f t="shared" si="668"/>
        <v>0</v>
      </c>
      <c r="X1096" s="636"/>
      <c r="Y1096" s="626"/>
      <c r="Z1096" s="627"/>
      <c r="AA1096" s="626">
        <f t="shared" si="669"/>
        <v>0</v>
      </c>
      <c r="AB1096" s="133"/>
      <c r="AD1096" s="626"/>
      <c r="AE1096" s="627">
        <f t="shared" si="670"/>
        <v>0</v>
      </c>
      <c r="AF1096" s="636"/>
      <c r="AG1096" s="857"/>
      <c r="AH1096" s="627"/>
      <c r="AI1096" s="626">
        <f t="shared" si="671"/>
        <v>0</v>
      </c>
      <c r="AJ1096" s="423">
        <f t="shared" si="636"/>
        <v>1087</v>
      </c>
    </row>
    <row r="1097" spans="1:36">
      <c r="A1097" s="423">
        <f t="shared" si="633"/>
        <v>1088</v>
      </c>
      <c r="B1097" s="145"/>
      <c r="C1097" s="145"/>
      <c r="D1097" s="684" t="s">
        <v>575</v>
      </c>
      <c r="E1097" s="679"/>
      <c r="F1097" s="110"/>
      <c r="G1097" s="57"/>
      <c r="H1097" s="680"/>
      <c r="I1097" s="627">
        <f t="shared" si="664"/>
        <v>0</v>
      </c>
      <c r="J1097" s="679"/>
      <c r="K1097" s="679"/>
      <c r="L1097" s="237">
        <f t="shared" si="665"/>
        <v>0</v>
      </c>
      <c r="M1097" s="110"/>
      <c r="N1097" s="57"/>
      <c r="O1097" s="680"/>
      <c r="P1097" s="627">
        <f t="shared" si="666"/>
        <v>0</v>
      </c>
      <c r="Q1097" s="679"/>
      <c r="R1097" s="679"/>
      <c r="S1097" s="237">
        <f t="shared" si="667"/>
        <v>0</v>
      </c>
      <c r="T1097" s="110"/>
      <c r="U1097" s="57"/>
      <c r="V1097" s="680"/>
      <c r="W1097" s="627">
        <f t="shared" si="668"/>
        <v>0</v>
      </c>
      <c r="X1097" s="681"/>
      <c r="Y1097" s="680"/>
      <c r="Z1097" s="679"/>
      <c r="AA1097" s="626">
        <f t="shared" si="669"/>
        <v>0</v>
      </c>
      <c r="AB1097" s="110"/>
      <c r="AC1097" s="57"/>
      <c r="AD1097" s="680"/>
      <c r="AE1097" s="627">
        <f t="shared" si="670"/>
        <v>0</v>
      </c>
      <c r="AF1097" s="681"/>
      <c r="AG1097" s="872"/>
      <c r="AH1097" s="679"/>
      <c r="AI1097" s="626">
        <f t="shared" si="671"/>
        <v>0</v>
      </c>
      <c r="AJ1097" s="423">
        <f t="shared" si="636"/>
        <v>1088</v>
      </c>
    </row>
    <row r="1098" spans="1:36">
      <c r="A1098" s="423">
        <f t="shared" si="633"/>
        <v>1089</v>
      </c>
      <c r="B1098" s="145"/>
      <c r="C1098" s="145"/>
      <c r="D1098" s="684"/>
      <c r="E1098" s="679"/>
      <c r="F1098" s="110"/>
      <c r="G1098" s="57"/>
      <c r="H1098" s="680"/>
      <c r="I1098" s="627"/>
      <c r="J1098" s="679"/>
      <c r="K1098" s="679"/>
      <c r="M1098" s="110"/>
      <c r="N1098" s="57"/>
      <c r="O1098" s="680"/>
      <c r="P1098" s="627"/>
      <c r="Q1098" s="679"/>
      <c r="R1098" s="679"/>
      <c r="T1098" s="110"/>
      <c r="U1098" s="57"/>
      <c r="V1098" s="680"/>
      <c r="W1098" s="627">
        <f t="shared" si="668"/>
        <v>0</v>
      </c>
      <c r="X1098" s="681"/>
      <c r="Y1098" s="680"/>
      <c r="Z1098" s="679"/>
      <c r="AA1098" s="626">
        <f t="shared" si="669"/>
        <v>0</v>
      </c>
      <c r="AB1098" s="110"/>
      <c r="AC1098" s="57"/>
      <c r="AD1098" s="680"/>
      <c r="AE1098" s="627">
        <f t="shared" si="670"/>
        <v>0</v>
      </c>
      <c r="AF1098" s="681"/>
      <c r="AG1098" s="872"/>
      <c r="AH1098" s="679"/>
      <c r="AI1098" s="626">
        <f t="shared" si="671"/>
        <v>0</v>
      </c>
      <c r="AJ1098" s="423">
        <f t="shared" si="636"/>
        <v>1089</v>
      </c>
    </row>
    <row r="1099" spans="1:36">
      <c r="A1099" s="423">
        <f t="shared" si="633"/>
        <v>1090</v>
      </c>
      <c r="B1099" s="145"/>
      <c r="C1099" s="145"/>
      <c r="D1099" s="646"/>
      <c r="E1099" s="679"/>
      <c r="F1099" s="110"/>
      <c r="G1099" s="57"/>
      <c r="H1099" s="680"/>
      <c r="I1099" s="627">
        <f>SUM($E1099,F1099:H1099)</f>
        <v>0</v>
      </c>
      <c r="J1099" s="679"/>
      <c r="K1099" s="679"/>
      <c r="L1099" s="237">
        <f>SUM(I1099:K1099)</f>
        <v>0</v>
      </c>
      <c r="M1099" s="110"/>
      <c r="N1099" s="57"/>
      <c r="O1099" s="680"/>
      <c r="P1099" s="627">
        <f>SUM($E1099,M1099:O1099)</f>
        <v>0</v>
      </c>
      <c r="Q1099" s="679"/>
      <c r="R1099" s="679"/>
      <c r="S1099" s="237">
        <f>SUM(P1099:R1099)</f>
        <v>0</v>
      </c>
      <c r="T1099" s="110"/>
      <c r="U1099" s="57"/>
      <c r="V1099" s="680"/>
      <c r="W1099" s="627">
        <f t="shared" si="668"/>
        <v>0</v>
      </c>
      <c r="X1099" s="681"/>
      <c r="Y1099" s="680"/>
      <c r="Z1099" s="679"/>
      <c r="AA1099" s="626">
        <f t="shared" si="669"/>
        <v>0</v>
      </c>
      <c r="AB1099" s="110"/>
      <c r="AC1099" s="57"/>
      <c r="AD1099" s="680"/>
      <c r="AE1099" s="627">
        <f t="shared" si="670"/>
        <v>0</v>
      </c>
      <c r="AF1099" s="681"/>
      <c r="AG1099" s="872"/>
      <c r="AH1099" s="679"/>
      <c r="AI1099" s="626">
        <f t="shared" si="671"/>
        <v>0</v>
      </c>
      <c r="AJ1099" s="423">
        <f t="shared" si="636"/>
        <v>1090</v>
      </c>
    </row>
    <row r="1100" spans="1:36">
      <c r="A1100" s="423">
        <f t="shared" si="633"/>
        <v>1091</v>
      </c>
      <c r="B1100" s="145"/>
      <c r="C1100" s="145"/>
      <c r="D1100" s="141" t="s">
        <v>40</v>
      </c>
      <c r="E1100" s="679"/>
      <c r="F1100" s="488">
        <f t="shared" ref="F1100:X1100" si="672">SUBTOTAL(9,F1093:F1099)</f>
        <v>2000000</v>
      </c>
      <c r="G1100" s="55">
        <f t="shared" si="672"/>
        <v>4300000</v>
      </c>
      <c r="H1100" s="285">
        <f t="shared" si="672"/>
        <v>0</v>
      </c>
      <c r="I1100" s="676">
        <f t="shared" si="672"/>
        <v>6300000</v>
      </c>
      <c r="J1100" s="676">
        <f t="shared" si="672"/>
        <v>0</v>
      </c>
      <c r="K1100" s="676">
        <f t="shared" si="672"/>
        <v>0</v>
      </c>
      <c r="L1100" s="678">
        <f t="shared" si="672"/>
        <v>6300000</v>
      </c>
      <c r="M1100" s="488">
        <f t="shared" si="672"/>
        <v>2000000</v>
      </c>
      <c r="N1100" s="55">
        <f t="shared" si="672"/>
        <v>4300000</v>
      </c>
      <c r="O1100" s="285">
        <f t="shared" si="672"/>
        <v>0</v>
      </c>
      <c r="P1100" s="676">
        <f t="shared" si="672"/>
        <v>6300000</v>
      </c>
      <c r="Q1100" s="676">
        <f t="shared" si="672"/>
        <v>0</v>
      </c>
      <c r="R1100" s="676">
        <f t="shared" si="672"/>
        <v>0</v>
      </c>
      <c r="S1100" s="678">
        <f t="shared" si="672"/>
        <v>6300000</v>
      </c>
      <c r="T1100" s="488">
        <f t="shared" si="672"/>
        <v>2000000</v>
      </c>
      <c r="U1100" s="55">
        <f t="shared" si="672"/>
        <v>4300000</v>
      </c>
      <c r="V1100" s="285">
        <f t="shared" si="672"/>
        <v>0</v>
      </c>
      <c r="W1100" s="676">
        <f t="shared" si="672"/>
        <v>6300000</v>
      </c>
      <c r="X1100" s="677">
        <f t="shared" si="672"/>
        <v>0</v>
      </c>
      <c r="Y1100" s="675"/>
      <c r="Z1100" s="676">
        <f t="shared" ref="Z1100:AF1100" si="673">SUBTOTAL(9,Z1093:Z1099)</f>
        <v>0</v>
      </c>
      <c r="AA1100" s="675">
        <f t="shared" si="673"/>
        <v>6300000</v>
      </c>
      <c r="AB1100" s="488">
        <f t="shared" si="673"/>
        <v>0</v>
      </c>
      <c r="AC1100" s="55">
        <f t="shared" si="673"/>
        <v>0</v>
      </c>
      <c r="AD1100" s="285">
        <f t="shared" si="673"/>
        <v>0</v>
      </c>
      <c r="AE1100" s="676">
        <f t="shared" si="673"/>
        <v>0</v>
      </c>
      <c r="AF1100" s="677">
        <f t="shared" si="673"/>
        <v>0</v>
      </c>
      <c r="AG1100" s="678"/>
      <c r="AH1100" s="676">
        <f>SUBTOTAL(9,AH1093:AH1099)</f>
        <v>0</v>
      </c>
      <c r="AI1100" s="675">
        <f>SUBTOTAL(9,AI1093:AI1099)</f>
        <v>0</v>
      </c>
      <c r="AJ1100" s="423">
        <f t="shared" si="636"/>
        <v>1091</v>
      </c>
    </row>
    <row r="1101" spans="1:36" ht="15.6" thickBot="1">
      <c r="A1101" s="423">
        <f t="shared" si="633"/>
        <v>1092</v>
      </c>
      <c r="B1101" s="674"/>
      <c r="C1101" s="674"/>
      <c r="D1101" s="620" t="s">
        <v>238</v>
      </c>
      <c r="E1101" s="623"/>
      <c r="F1101" s="672">
        <f>SUBTOTAL(9,F1091:F1100,$E1092)</f>
        <v>24035656</v>
      </c>
      <c r="G1101" s="671"/>
      <c r="H1101" s="668"/>
      <c r="I1101" s="669">
        <f>SUBTOTAL(9,I1091:I1100)</f>
        <v>28335656</v>
      </c>
      <c r="J1101" s="669">
        <f>SUBTOTAL(9,J1091:J1100)</f>
        <v>700000</v>
      </c>
      <c r="K1101" s="669">
        <f>SUBTOTAL(9,K1091:K1100)</f>
        <v>21394000</v>
      </c>
      <c r="L1101" s="673">
        <f>SUBTOTAL(9,L1091:L1100)</f>
        <v>50429656</v>
      </c>
      <c r="M1101" s="672">
        <f>SUBTOTAL(9,M1091:M1100,$E1092)</f>
        <v>24035656</v>
      </c>
      <c r="N1101" s="671"/>
      <c r="O1101" s="668"/>
      <c r="P1101" s="669">
        <f>SUBTOTAL(9,P1091:P1100)</f>
        <v>28335656</v>
      </c>
      <c r="Q1101" s="669">
        <f>SUBTOTAL(9,Q1091:Q1100)</f>
        <v>700000</v>
      </c>
      <c r="R1101" s="669">
        <f>SUBTOTAL(9,R1091:R1100)</f>
        <v>21394000</v>
      </c>
      <c r="S1101" s="673">
        <f>SUBTOTAL(9,S1091:S1100)</f>
        <v>50429656</v>
      </c>
      <c r="T1101" s="672">
        <f>SUBTOTAL(9,T1091:T1100,$E1092)</f>
        <v>24035656</v>
      </c>
      <c r="U1101" s="671"/>
      <c r="V1101" s="668"/>
      <c r="W1101" s="669">
        <f>SUBTOTAL(9,W1091:W1100)</f>
        <v>28335656</v>
      </c>
      <c r="X1101" s="670">
        <f>SUBTOTAL(9,X1091:X1100)</f>
        <v>700000</v>
      </c>
      <c r="Y1101" s="668"/>
      <c r="Z1101" s="669">
        <f>SUBTOTAL(9,Z1091:Z1100)</f>
        <v>21394000</v>
      </c>
      <c r="AA1101" s="668">
        <f>SUBTOTAL(9,AA1091:AA1100)</f>
        <v>50429656</v>
      </c>
      <c r="AB1101" s="672">
        <f>SUBTOTAL(9,AB1091:AB1100,$E1092)</f>
        <v>22035656</v>
      </c>
      <c r="AC1101" s="671"/>
      <c r="AD1101" s="668"/>
      <c r="AE1101" s="669">
        <f>SUBTOTAL(9,AE1091:AE1100)</f>
        <v>22035656</v>
      </c>
      <c r="AF1101" s="670">
        <f>SUBTOTAL(9,AF1091:AF1100)</f>
        <v>700000</v>
      </c>
      <c r="AG1101" s="800"/>
      <c r="AH1101" s="669">
        <f>SUBTOTAL(9,AH1091:AH1100)</f>
        <v>21394000</v>
      </c>
      <c r="AI1101" s="668">
        <f>SUBTOTAL(9,AI1091:AI1100)</f>
        <v>44129656</v>
      </c>
      <c r="AJ1101" s="423">
        <f t="shared" si="636"/>
        <v>1092</v>
      </c>
    </row>
    <row r="1102" spans="1:36" ht="15.6" thickTop="1">
      <c r="A1102" s="423">
        <f t="shared" si="633"/>
        <v>1093</v>
      </c>
      <c r="B1102" s="145"/>
      <c r="C1102" s="145"/>
      <c r="D1102" s="654"/>
      <c r="E1102" s="655"/>
      <c r="F1102" s="425"/>
      <c r="G1102" s="26"/>
      <c r="H1102" s="682"/>
      <c r="I1102" s="627">
        <f>SUM($E1102,F1102:H1102)</f>
        <v>0</v>
      </c>
      <c r="J1102" s="655"/>
      <c r="K1102" s="655"/>
      <c r="L1102" s="654">
        <f>SUM(I1102:K1102)</f>
        <v>0</v>
      </c>
      <c r="M1102" s="425"/>
      <c r="N1102" s="26"/>
      <c r="O1102" s="682"/>
      <c r="P1102" s="627">
        <f t="shared" ref="P1102:P1116" si="674">SUM($E1102,M1102:O1102)</f>
        <v>0</v>
      </c>
      <c r="Q1102" s="655"/>
      <c r="R1102" s="655"/>
      <c r="S1102" s="654">
        <f t="shared" ref="S1102:S1116" si="675">SUM(P1102:R1102)</f>
        <v>0</v>
      </c>
      <c r="T1102" s="425"/>
      <c r="U1102" s="26"/>
      <c r="V1102" s="682"/>
      <c r="W1102" s="627">
        <f t="shared" ref="W1102:W1116" si="676">SUM($E1102,T1102:V1102)</f>
        <v>0</v>
      </c>
      <c r="X1102" s="683"/>
      <c r="Y1102" s="682"/>
      <c r="Z1102" s="655"/>
      <c r="AA1102" s="682">
        <f t="shared" ref="AA1102:AA1116" si="677">SUM(W1102:Z1102)</f>
        <v>0</v>
      </c>
      <c r="AB1102" s="425"/>
      <c r="AC1102" s="26"/>
      <c r="AD1102" s="682"/>
      <c r="AE1102" s="627">
        <f t="shared" ref="AE1102:AE1116" si="678">SUM($E1102,AB1102:AD1102)</f>
        <v>0</v>
      </c>
      <c r="AF1102" s="683"/>
      <c r="AG1102" s="862"/>
      <c r="AH1102" s="655"/>
      <c r="AI1102" s="682">
        <f t="shared" ref="AI1102:AI1116" si="679">SUM(AE1102:AH1102)</f>
        <v>0</v>
      </c>
      <c r="AJ1102" s="423">
        <f t="shared" si="636"/>
        <v>1093</v>
      </c>
    </row>
    <row r="1103" spans="1:36">
      <c r="A1103" s="423">
        <f t="shared" si="633"/>
        <v>1094</v>
      </c>
      <c r="B1103" s="213" t="s">
        <v>239</v>
      </c>
      <c r="C1103" s="213">
        <v>57</v>
      </c>
      <c r="D1103" s="148" t="s">
        <v>240</v>
      </c>
      <c r="E1103" s="627">
        <v>70008010</v>
      </c>
      <c r="F1103" s="132"/>
      <c r="G1103" s="129"/>
      <c r="H1103" s="221"/>
      <c r="I1103" s="216">
        <f>SUM($E1103,F1103:H1103)</f>
        <v>70008010</v>
      </c>
      <c r="J1103" s="627">
        <v>835393</v>
      </c>
      <c r="K1103" s="627">
        <v>22123000</v>
      </c>
      <c r="L1103" s="148">
        <f>SUM(I1103:K1103)</f>
        <v>92966403</v>
      </c>
      <c r="M1103" s="133"/>
      <c r="N1103" s="28"/>
      <c r="O1103" s="221"/>
      <c r="P1103" s="216">
        <f t="shared" si="674"/>
        <v>70008010</v>
      </c>
      <c r="Q1103" s="627">
        <v>835393</v>
      </c>
      <c r="R1103" s="627">
        <v>22123000</v>
      </c>
      <c r="S1103" s="148">
        <f t="shared" si="675"/>
        <v>92966403</v>
      </c>
      <c r="T1103" s="133"/>
      <c r="U1103" s="28"/>
      <c r="V1103" s="221"/>
      <c r="W1103" s="216">
        <f t="shared" si="676"/>
        <v>70008010</v>
      </c>
      <c r="X1103" s="636">
        <v>835393</v>
      </c>
      <c r="Y1103" s="626"/>
      <c r="Z1103" s="627">
        <v>22123000</v>
      </c>
      <c r="AA1103" s="221">
        <f t="shared" si="677"/>
        <v>92966403</v>
      </c>
      <c r="AB1103" s="133"/>
      <c r="AC1103" s="28"/>
      <c r="AD1103" s="221"/>
      <c r="AE1103" s="216">
        <f t="shared" si="678"/>
        <v>70008010</v>
      </c>
      <c r="AF1103" s="636">
        <v>835393</v>
      </c>
      <c r="AG1103" s="857"/>
      <c r="AH1103" s="627">
        <v>22123000</v>
      </c>
      <c r="AI1103" s="221">
        <f t="shared" si="679"/>
        <v>92966403</v>
      </c>
      <c r="AJ1103" s="423">
        <f t="shared" si="636"/>
        <v>1094</v>
      </c>
    </row>
    <row r="1104" spans="1:36">
      <c r="A1104" s="423">
        <f t="shared" si="633"/>
        <v>1095</v>
      </c>
      <c r="B1104" s="145"/>
      <c r="C1104" s="145"/>
      <c r="D1104" s="240" t="s">
        <v>434</v>
      </c>
      <c r="E1104" s="627"/>
      <c r="F1104" s="133"/>
      <c r="G1104" s="28"/>
      <c r="H1104" s="626"/>
      <c r="I1104" s="216">
        <f>SUM($E1104,F1104:H1104)</f>
        <v>0</v>
      </c>
      <c r="J1104" s="627"/>
      <c r="K1104" s="627"/>
      <c r="L1104" s="148">
        <f>SUM(I1104:K1104)</f>
        <v>0</v>
      </c>
      <c r="M1104" s="133"/>
      <c r="O1104" s="626"/>
      <c r="P1104" s="216">
        <f t="shared" si="674"/>
        <v>0</v>
      </c>
      <c r="Q1104" s="627"/>
      <c r="R1104" s="627"/>
      <c r="S1104" s="148">
        <f t="shared" si="675"/>
        <v>0</v>
      </c>
      <c r="T1104" s="133"/>
      <c r="V1104" s="626"/>
      <c r="W1104" s="216">
        <f t="shared" si="676"/>
        <v>0</v>
      </c>
      <c r="X1104" s="636"/>
      <c r="Y1104" s="626"/>
      <c r="Z1104" s="627"/>
      <c r="AA1104" s="221">
        <f t="shared" si="677"/>
        <v>0</v>
      </c>
      <c r="AB1104" s="133"/>
      <c r="AD1104" s="626"/>
      <c r="AE1104" s="216">
        <f t="shared" si="678"/>
        <v>0</v>
      </c>
      <c r="AF1104" s="636"/>
      <c r="AG1104" s="857"/>
      <c r="AH1104" s="627"/>
      <c r="AI1104" s="221">
        <f t="shared" si="679"/>
        <v>0</v>
      </c>
      <c r="AJ1104" s="423">
        <f t="shared" si="636"/>
        <v>1095</v>
      </c>
    </row>
    <row r="1105" spans="1:36">
      <c r="A1105" s="423">
        <f t="shared" si="633"/>
        <v>1096</v>
      </c>
      <c r="B1105" s="145"/>
      <c r="C1105" s="145"/>
      <c r="D1105" s="637" t="s">
        <v>758</v>
      </c>
      <c r="E1105" s="627"/>
      <c r="F1105" s="133"/>
      <c r="G1105" s="28"/>
      <c r="H1105" s="626"/>
      <c r="I1105" s="216">
        <f>SUM($E1105,F1105:H1105)</f>
        <v>0</v>
      </c>
      <c r="J1105" s="627"/>
      <c r="K1105" s="627"/>
      <c r="L1105" s="148">
        <f>SUM(I1105:K1105)</f>
        <v>0</v>
      </c>
      <c r="M1105" s="133">
        <v>10000000</v>
      </c>
      <c r="O1105" s="626"/>
      <c r="P1105" s="216">
        <f t="shared" si="674"/>
        <v>10000000</v>
      </c>
      <c r="Q1105" s="627"/>
      <c r="R1105" s="627"/>
      <c r="S1105" s="148">
        <f t="shared" si="675"/>
        <v>10000000</v>
      </c>
      <c r="T1105" s="133">
        <v>10000000</v>
      </c>
      <c r="V1105" s="626"/>
      <c r="W1105" s="216">
        <f t="shared" si="676"/>
        <v>10000000</v>
      </c>
      <c r="X1105" s="636"/>
      <c r="Y1105" s="626"/>
      <c r="Z1105" s="627"/>
      <c r="AA1105" s="221">
        <f t="shared" si="677"/>
        <v>10000000</v>
      </c>
      <c r="AB1105" s="133"/>
      <c r="AD1105" s="626"/>
      <c r="AE1105" s="216">
        <f t="shared" si="678"/>
        <v>0</v>
      </c>
      <c r="AF1105" s="636"/>
      <c r="AG1105" s="857"/>
      <c r="AH1105" s="627"/>
      <c r="AI1105" s="221">
        <f t="shared" si="679"/>
        <v>0</v>
      </c>
      <c r="AJ1105" s="423">
        <f t="shared" si="636"/>
        <v>1096</v>
      </c>
    </row>
    <row r="1106" spans="1:36">
      <c r="A1106" s="423">
        <f t="shared" si="633"/>
        <v>1097</v>
      </c>
      <c r="B1106" s="145"/>
      <c r="C1106" s="145"/>
      <c r="D1106" s="637" t="s">
        <v>759</v>
      </c>
      <c r="E1106" s="627"/>
      <c r="F1106" s="133"/>
      <c r="G1106" s="28"/>
      <c r="H1106" s="626"/>
      <c r="I1106" s="216">
        <f>SUM($E1106,F1106:H1106)</f>
        <v>0</v>
      </c>
      <c r="J1106" s="627"/>
      <c r="K1106" s="627"/>
      <c r="L1106" s="148">
        <f>SUM(I1106:K1106)</f>
        <v>0</v>
      </c>
      <c r="M1106" s="133">
        <v>2050624</v>
      </c>
      <c r="O1106" s="626"/>
      <c r="P1106" s="216">
        <f t="shared" si="674"/>
        <v>2050624</v>
      </c>
      <c r="Q1106" s="627"/>
      <c r="R1106" s="627"/>
      <c r="S1106" s="148">
        <f t="shared" si="675"/>
        <v>2050624</v>
      </c>
      <c r="T1106" s="133">
        <v>2050624</v>
      </c>
      <c r="V1106" s="626"/>
      <c r="W1106" s="216">
        <f t="shared" si="676"/>
        <v>2050624</v>
      </c>
      <c r="X1106" s="636"/>
      <c r="Y1106" s="626"/>
      <c r="Z1106" s="627"/>
      <c r="AA1106" s="221">
        <f t="shared" si="677"/>
        <v>2050624</v>
      </c>
      <c r="AB1106" s="133"/>
      <c r="AD1106" s="626"/>
      <c r="AE1106" s="216">
        <f t="shared" si="678"/>
        <v>0</v>
      </c>
      <c r="AF1106" s="636"/>
      <c r="AG1106" s="857"/>
      <c r="AH1106" s="627"/>
      <c r="AI1106" s="221">
        <f t="shared" si="679"/>
        <v>0</v>
      </c>
      <c r="AJ1106" s="423">
        <f t="shared" si="636"/>
        <v>1097</v>
      </c>
    </row>
    <row r="1107" spans="1:36">
      <c r="A1107" s="423">
        <f t="shared" si="633"/>
        <v>1098</v>
      </c>
      <c r="B1107" s="145"/>
      <c r="C1107" s="145"/>
      <c r="D1107" s="637" t="s">
        <v>760</v>
      </c>
      <c r="E1107" s="627"/>
      <c r="F1107" s="133"/>
      <c r="G1107" s="28"/>
      <c r="H1107" s="626"/>
      <c r="I1107" s="216"/>
      <c r="J1107" s="627"/>
      <c r="K1107" s="627"/>
      <c r="L1107" s="148"/>
      <c r="M1107" s="133"/>
      <c r="N1107" s="6">
        <v>79000</v>
      </c>
      <c r="O1107" s="626"/>
      <c r="P1107" s="216">
        <f t="shared" si="674"/>
        <v>79000</v>
      </c>
      <c r="Q1107" s="627"/>
      <c r="R1107" s="627"/>
      <c r="S1107" s="148">
        <f t="shared" si="675"/>
        <v>79000</v>
      </c>
      <c r="T1107" s="133"/>
      <c r="U1107" s="6">
        <v>79000</v>
      </c>
      <c r="V1107" s="626"/>
      <c r="W1107" s="216">
        <f t="shared" si="676"/>
        <v>79000</v>
      </c>
      <c r="X1107" s="636"/>
      <c r="Y1107" s="626"/>
      <c r="Z1107" s="627"/>
      <c r="AA1107" s="221">
        <f t="shared" si="677"/>
        <v>79000</v>
      </c>
      <c r="AB1107" s="133"/>
      <c r="AD1107" s="626"/>
      <c r="AE1107" s="216">
        <f t="shared" si="678"/>
        <v>0</v>
      </c>
      <c r="AF1107" s="636"/>
      <c r="AG1107" s="857"/>
      <c r="AH1107" s="627"/>
      <c r="AI1107" s="221">
        <f t="shared" si="679"/>
        <v>0</v>
      </c>
      <c r="AJ1107" s="423">
        <f t="shared" si="636"/>
        <v>1098</v>
      </c>
    </row>
    <row r="1108" spans="1:36">
      <c r="A1108" s="423">
        <f t="shared" si="633"/>
        <v>1099</v>
      </c>
      <c r="B1108" s="145"/>
      <c r="C1108" s="145"/>
      <c r="D1108" s="637" t="s">
        <v>761</v>
      </c>
      <c r="E1108" s="627"/>
      <c r="F1108" s="133"/>
      <c r="G1108" s="28"/>
      <c r="H1108" s="626"/>
      <c r="I1108" s="216"/>
      <c r="J1108" s="627"/>
      <c r="K1108" s="627"/>
      <c r="L1108" s="148"/>
      <c r="M1108" s="133"/>
      <c r="N1108" s="6">
        <v>1425000</v>
      </c>
      <c r="O1108" s="626"/>
      <c r="P1108" s="216">
        <f t="shared" si="674"/>
        <v>1425000</v>
      </c>
      <c r="Q1108" s="627"/>
      <c r="R1108" s="627"/>
      <c r="S1108" s="148">
        <f t="shared" si="675"/>
        <v>1425000</v>
      </c>
      <c r="T1108" s="133"/>
      <c r="U1108" s="6">
        <v>1425000</v>
      </c>
      <c r="V1108" s="626"/>
      <c r="W1108" s="216">
        <f t="shared" si="676"/>
        <v>1425000</v>
      </c>
      <c r="X1108" s="636"/>
      <c r="Y1108" s="626"/>
      <c r="Z1108" s="627"/>
      <c r="AA1108" s="221">
        <f t="shared" si="677"/>
        <v>1425000</v>
      </c>
      <c r="AB1108" s="133"/>
      <c r="AD1108" s="626"/>
      <c r="AE1108" s="216">
        <f t="shared" si="678"/>
        <v>0</v>
      </c>
      <c r="AF1108" s="636"/>
      <c r="AG1108" s="857"/>
      <c r="AH1108" s="627"/>
      <c r="AI1108" s="221">
        <f t="shared" si="679"/>
        <v>0</v>
      </c>
      <c r="AJ1108" s="423">
        <f t="shared" si="636"/>
        <v>1099</v>
      </c>
    </row>
    <row r="1109" spans="1:36">
      <c r="A1109" s="423">
        <f t="shared" si="633"/>
        <v>1100</v>
      </c>
      <c r="B1109" s="145"/>
      <c r="C1109" s="145"/>
      <c r="D1109" s="637" t="s">
        <v>762</v>
      </c>
      <c r="E1109" s="627"/>
      <c r="F1109" s="133"/>
      <c r="G1109" s="28"/>
      <c r="H1109" s="626"/>
      <c r="I1109" s="216"/>
      <c r="J1109" s="627"/>
      <c r="K1109" s="627"/>
      <c r="L1109" s="148"/>
      <c r="M1109" s="133"/>
      <c r="N1109" s="6">
        <v>5000000</v>
      </c>
      <c r="O1109" s="626"/>
      <c r="P1109" s="216">
        <f t="shared" si="674"/>
        <v>5000000</v>
      </c>
      <c r="Q1109" s="627"/>
      <c r="R1109" s="627"/>
      <c r="S1109" s="148">
        <f t="shared" si="675"/>
        <v>5000000</v>
      </c>
      <c r="T1109" s="133"/>
      <c r="U1109" s="6">
        <v>5000000</v>
      </c>
      <c r="V1109" s="626"/>
      <c r="W1109" s="216">
        <f t="shared" si="676"/>
        <v>5000000</v>
      </c>
      <c r="X1109" s="636"/>
      <c r="Y1109" s="626"/>
      <c r="Z1109" s="627"/>
      <c r="AA1109" s="221">
        <f t="shared" si="677"/>
        <v>5000000</v>
      </c>
      <c r="AB1109" s="133"/>
      <c r="AD1109" s="626"/>
      <c r="AE1109" s="216">
        <f t="shared" si="678"/>
        <v>0</v>
      </c>
      <c r="AF1109" s="636"/>
      <c r="AG1109" s="857"/>
      <c r="AH1109" s="627"/>
      <c r="AI1109" s="221">
        <f t="shared" si="679"/>
        <v>0</v>
      </c>
      <c r="AJ1109" s="423">
        <f t="shared" si="636"/>
        <v>1100</v>
      </c>
    </row>
    <row r="1110" spans="1:36">
      <c r="A1110" s="423">
        <f t="shared" si="633"/>
        <v>1101</v>
      </c>
      <c r="B1110" s="145"/>
      <c r="C1110" s="145"/>
      <c r="D1110" s="629"/>
      <c r="E1110" s="627"/>
      <c r="F1110" s="133"/>
      <c r="G1110" s="28"/>
      <c r="H1110" s="626"/>
      <c r="I1110" s="216">
        <f t="shared" ref="I1110:I1116" si="680">SUM($E1110,F1110:H1110)</f>
        <v>0</v>
      </c>
      <c r="J1110" s="627"/>
      <c r="K1110" s="627"/>
      <c r="L1110" s="148">
        <f t="shared" ref="L1110:L1116" si="681">SUM(I1110:K1110)</f>
        <v>0</v>
      </c>
      <c r="M1110" s="133"/>
      <c r="O1110" s="626"/>
      <c r="P1110" s="216">
        <f t="shared" si="674"/>
        <v>0</v>
      </c>
      <c r="Q1110" s="627"/>
      <c r="R1110" s="627"/>
      <c r="S1110" s="148">
        <f t="shared" si="675"/>
        <v>0</v>
      </c>
      <c r="T1110" s="133"/>
      <c r="V1110" s="626"/>
      <c r="W1110" s="216">
        <f t="shared" si="676"/>
        <v>0</v>
      </c>
      <c r="X1110" s="636"/>
      <c r="Y1110" s="626"/>
      <c r="Z1110" s="627"/>
      <c r="AA1110" s="221">
        <f t="shared" si="677"/>
        <v>0</v>
      </c>
      <c r="AB1110" s="133"/>
      <c r="AD1110" s="626"/>
      <c r="AE1110" s="216">
        <f t="shared" si="678"/>
        <v>0</v>
      </c>
      <c r="AF1110" s="636"/>
      <c r="AG1110" s="857"/>
      <c r="AH1110" s="627"/>
      <c r="AI1110" s="221">
        <f t="shared" si="679"/>
        <v>0</v>
      </c>
      <c r="AJ1110" s="423">
        <f t="shared" si="636"/>
        <v>1101</v>
      </c>
    </row>
    <row r="1111" spans="1:36">
      <c r="A1111" s="423">
        <f t="shared" si="633"/>
        <v>1102</v>
      </c>
      <c r="B1111" s="145"/>
      <c r="C1111" s="145"/>
      <c r="D1111" s="240" t="s">
        <v>716</v>
      </c>
      <c r="E1111" s="627"/>
      <c r="F1111" s="133"/>
      <c r="G1111" s="28"/>
      <c r="H1111" s="626"/>
      <c r="I1111" s="216">
        <f t="shared" si="680"/>
        <v>0</v>
      </c>
      <c r="J1111" s="627"/>
      <c r="K1111" s="627"/>
      <c r="L1111" s="148">
        <f t="shared" si="681"/>
        <v>0</v>
      </c>
      <c r="M1111" s="133"/>
      <c r="O1111" s="626"/>
      <c r="P1111" s="216">
        <f t="shared" si="674"/>
        <v>0</v>
      </c>
      <c r="Q1111" s="627"/>
      <c r="R1111" s="627"/>
      <c r="S1111" s="148">
        <f t="shared" si="675"/>
        <v>0</v>
      </c>
      <c r="T1111" s="133"/>
      <c r="V1111" s="626"/>
      <c r="W1111" s="216">
        <f t="shared" si="676"/>
        <v>0</v>
      </c>
      <c r="X1111" s="636"/>
      <c r="Y1111" s="626"/>
      <c r="Z1111" s="627"/>
      <c r="AA1111" s="221">
        <f t="shared" si="677"/>
        <v>0</v>
      </c>
      <c r="AB1111" s="133"/>
      <c r="AD1111" s="626"/>
      <c r="AE1111" s="216">
        <f t="shared" si="678"/>
        <v>0</v>
      </c>
      <c r="AF1111" s="636"/>
      <c r="AG1111" s="857"/>
      <c r="AH1111" s="627"/>
      <c r="AI1111" s="221">
        <f t="shared" si="679"/>
        <v>0</v>
      </c>
      <c r="AJ1111" s="423">
        <f t="shared" si="636"/>
        <v>1102</v>
      </c>
    </row>
    <row r="1112" spans="1:36">
      <c r="A1112" s="423">
        <f t="shared" ref="A1112:A1175" si="682">ROW()-9</f>
        <v>1103</v>
      </c>
      <c r="B1112" s="145"/>
      <c r="C1112" s="145"/>
      <c r="D1112" s="240"/>
      <c r="E1112" s="627"/>
      <c r="F1112" s="133"/>
      <c r="G1112" s="28"/>
      <c r="H1112" s="626"/>
      <c r="I1112" s="216">
        <f t="shared" si="680"/>
        <v>0</v>
      </c>
      <c r="J1112" s="627"/>
      <c r="K1112" s="627"/>
      <c r="L1112" s="148">
        <f t="shared" si="681"/>
        <v>0</v>
      </c>
      <c r="M1112" s="133"/>
      <c r="O1112" s="626"/>
      <c r="P1112" s="216">
        <f t="shared" si="674"/>
        <v>0</v>
      </c>
      <c r="Q1112" s="627"/>
      <c r="R1112" s="627"/>
      <c r="S1112" s="148">
        <f t="shared" si="675"/>
        <v>0</v>
      </c>
      <c r="T1112" s="133"/>
      <c r="V1112" s="626"/>
      <c r="W1112" s="216">
        <f t="shared" si="676"/>
        <v>0</v>
      </c>
      <c r="X1112" s="636"/>
      <c r="Y1112" s="626"/>
      <c r="Z1112" s="627"/>
      <c r="AA1112" s="221">
        <f t="shared" si="677"/>
        <v>0</v>
      </c>
      <c r="AB1112" s="133"/>
      <c r="AD1112" s="626"/>
      <c r="AE1112" s="216">
        <f t="shared" si="678"/>
        <v>0</v>
      </c>
      <c r="AF1112" s="636"/>
      <c r="AG1112" s="857"/>
      <c r="AH1112" s="627"/>
      <c r="AI1112" s="221">
        <f t="shared" si="679"/>
        <v>0</v>
      </c>
      <c r="AJ1112" s="423">
        <f t="shared" si="636"/>
        <v>1103</v>
      </c>
    </row>
    <row r="1113" spans="1:36">
      <c r="A1113" s="423">
        <f t="shared" si="682"/>
        <v>1104</v>
      </c>
      <c r="B1113" s="145"/>
      <c r="C1113" s="145"/>
      <c r="D1113" s="629"/>
      <c r="E1113" s="627"/>
      <c r="F1113" s="133"/>
      <c r="G1113" s="28"/>
      <c r="H1113" s="626"/>
      <c r="I1113" s="216">
        <f t="shared" si="680"/>
        <v>0</v>
      </c>
      <c r="J1113" s="627"/>
      <c r="K1113" s="627"/>
      <c r="L1113" s="148">
        <f t="shared" si="681"/>
        <v>0</v>
      </c>
      <c r="M1113" s="133"/>
      <c r="N1113" s="28"/>
      <c r="O1113" s="626"/>
      <c r="P1113" s="216">
        <f t="shared" si="674"/>
        <v>0</v>
      </c>
      <c r="Q1113" s="627"/>
      <c r="R1113" s="627"/>
      <c r="S1113" s="148">
        <f t="shared" si="675"/>
        <v>0</v>
      </c>
      <c r="T1113" s="133"/>
      <c r="U1113" s="28"/>
      <c r="V1113" s="626"/>
      <c r="W1113" s="216">
        <f t="shared" si="676"/>
        <v>0</v>
      </c>
      <c r="X1113" s="636"/>
      <c r="Y1113" s="626"/>
      <c r="Z1113" s="627"/>
      <c r="AA1113" s="221">
        <f t="shared" si="677"/>
        <v>0</v>
      </c>
      <c r="AB1113" s="133"/>
      <c r="AC1113" s="28"/>
      <c r="AD1113" s="626"/>
      <c r="AE1113" s="216">
        <f t="shared" si="678"/>
        <v>0</v>
      </c>
      <c r="AF1113" s="636"/>
      <c r="AG1113" s="857"/>
      <c r="AH1113" s="627"/>
      <c r="AI1113" s="221">
        <f t="shared" si="679"/>
        <v>0</v>
      </c>
      <c r="AJ1113" s="423">
        <f t="shared" si="636"/>
        <v>1104</v>
      </c>
    </row>
    <row r="1114" spans="1:36">
      <c r="A1114" s="423">
        <f t="shared" si="682"/>
        <v>1105</v>
      </c>
      <c r="B1114" s="145"/>
      <c r="C1114" s="145"/>
      <c r="D1114" s="684" t="s">
        <v>575</v>
      </c>
      <c r="E1114" s="627"/>
      <c r="F1114" s="112"/>
      <c r="G1114" s="39"/>
      <c r="H1114" s="626"/>
      <c r="I1114" s="216">
        <f t="shared" si="680"/>
        <v>0</v>
      </c>
      <c r="J1114" s="627"/>
      <c r="K1114" s="627"/>
      <c r="L1114" s="148">
        <f t="shared" si="681"/>
        <v>0</v>
      </c>
      <c r="M1114" s="112"/>
      <c r="N1114" s="39"/>
      <c r="O1114" s="626"/>
      <c r="P1114" s="216">
        <f t="shared" si="674"/>
        <v>0</v>
      </c>
      <c r="Q1114" s="627"/>
      <c r="R1114" s="627"/>
      <c r="S1114" s="148">
        <f t="shared" si="675"/>
        <v>0</v>
      </c>
      <c r="T1114" s="112"/>
      <c r="U1114" s="39"/>
      <c r="V1114" s="626"/>
      <c r="W1114" s="216">
        <f t="shared" si="676"/>
        <v>0</v>
      </c>
      <c r="X1114" s="636"/>
      <c r="Y1114" s="626"/>
      <c r="Z1114" s="627"/>
      <c r="AA1114" s="221">
        <f t="shared" si="677"/>
        <v>0</v>
      </c>
      <c r="AB1114" s="112"/>
      <c r="AC1114" s="39"/>
      <c r="AD1114" s="626"/>
      <c r="AE1114" s="216">
        <f t="shared" si="678"/>
        <v>0</v>
      </c>
      <c r="AF1114" s="636"/>
      <c r="AG1114" s="857"/>
      <c r="AH1114" s="627"/>
      <c r="AI1114" s="221">
        <f t="shared" si="679"/>
        <v>0</v>
      </c>
      <c r="AJ1114" s="423">
        <f t="shared" ref="AJ1114:AJ1177" si="683">A1114</f>
        <v>1105</v>
      </c>
    </row>
    <row r="1115" spans="1:36">
      <c r="A1115" s="423">
        <f t="shared" si="682"/>
        <v>1106</v>
      </c>
      <c r="B1115" s="145"/>
      <c r="C1115" s="145"/>
      <c r="D1115" s="637" t="s">
        <v>763</v>
      </c>
      <c r="E1115" s="627"/>
      <c r="F1115" s="112"/>
      <c r="G1115" s="39"/>
      <c r="H1115" s="626"/>
      <c r="I1115" s="216">
        <f t="shared" si="680"/>
        <v>0</v>
      </c>
      <c r="J1115" s="627"/>
      <c r="K1115" s="627"/>
      <c r="L1115" s="148">
        <f t="shared" si="681"/>
        <v>0</v>
      </c>
      <c r="M1115" s="112"/>
      <c r="N1115" s="39"/>
      <c r="O1115" s="626"/>
      <c r="P1115" s="216">
        <f t="shared" si="674"/>
        <v>0</v>
      </c>
      <c r="Q1115" s="627"/>
      <c r="R1115" s="627"/>
      <c r="S1115" s="148">
        <f t="shared" si="675"/>
        <v>0</v>
      </c>
      <c r="T1115" s="112"/>
      <c r="U1115" s="39"/>
      <c r="V1115" s="626"/>
      <c r="W1115" s="216">
        <f t="shared" si="676"/>
        <v>0</v>
      </c>
      <c r="X1115" s="636"/>
      <c r="Y1115" s="626"/>
      <c r="Z1115" s="627"/>
      <c r="AA1115" s="221">
        <f t="shared" si="677"/>
        <v>0</v>
      </c>
      <c r="AB1115" s="112"/>
      <c r="AC1115" s="39"/>
      <c r="AD1115" s="626"/>
      <c r="AE1115" s="216">
        <f t="shared" si="678"/>
        <v>0</v>
      </c>
      <c r="AF1115" s="636"/>
      <c r="AG1115" s="857"/>
      <c r="AH1115" s="627"/>
      <c r="AI1115" s="221">
        <f t="shared" si="679"/>
        <v>0</v>
      </c>
      <c r="AJ1115" s="423">
        <f t="shared" si="683"/>
        <v>1106</v>
      </c>
    </row>
    <row r="1116" spans="1:36">
      <c r="A1116" s="423">
        <f t="shared" si="682"/>
        <v>1107</v>
      </c>
      <c r="B1116" s="145"/>
      <c r="C1116" s="145"/>
      <c r="D1116" s="685"/>
      <c r="E1116" s="627"/>
      <c r="F1116" s="112"/>
      <c r="G1116" s="39"/>
      <c r="H1116" s="626"/>
      <c r="I1116" s="627">
        <f t="shared" si="680"/>
        <v>0</v>
      </c>
      <c r="J1116" s="627"/>
      <c r="K1116" s="627"/>
      <c r="L1116" s="237">
        <f t="shared" si="681"/>
        <v>0</v>
      </c>
      <c r="M1116" s="112"/>
      <c r="N1116" s="39"/>
      <c r="O1116" s="626"/>
      <c r="P1116" s="627">
        <f t="shared" si="674"/>
        <v>0</v>
      </c>
      <c r="Q1116" s="627"/>
      <c r="R1116" s="627"/>
      <c r="S1116" s="237">
        <f t="shared" si="675"/>
        <v>0</v>
      </c>
      <c r="T1116" s="112"/>
      <c r="U1116" s="39"/>
      <c r="V1116" s="626"/>
      <c r="W1116" s="627">
        <f t="shared" si="676"/>
        <v>0</v>
      </c>
      <c r="X1116" s="636"/>
      <c r="Y1116" s="626"/>
      <c r="Z1116" s="627"/>
      <c r="AA1116" s="626">
        <f t="shared" si="677"/>
        <v>0</v>
      </c>
      <c r="AB1116" s="112"/>
      <c r="AC1116" s="39"/>
      <c r="AD1116" s="626"/>
      <c r="AE1116" s="627">
        <f t="shared" si="678"/>
        <v>0</v>
      </c>
      <c r="AF1116" s="636"/>
      <c r="AG1116" s="857"/>
      <c r="AH1116" s="627"/>
      <c r="AI1116" s="626">
        <f t="shared" si="679"/>
        <v>0</v>
      </c>
      <c r="AJ1116" s="423">
        <f t="shared" si="683"/>
        <v>1107</v>
      </c>
    </row>
    <row r="1117" spans="1:36">
      <c r="A1117" s="423">
        <f t="shared" si="682"/>
        <v>1108</v>
      </c>
      <c r="B1117" s="145"/>
      <c r="C1117" s="145"/>
      <c r="D1117" s="141" t="s">
        <v>40</v>
      </c>
      <c r="E1117" s="679"/>
      <c r="F1117" s="488">
        <f t="shared" ref="F1117:X1117" si="684">SUBTOTAL(9,F1104:F1116)</f>
        <v>0</v>
      </c>
      <c r="G1117" s="55">
        <f t="shared" si="684"/>
        <v>0</v>
      </c>
      <c r="H1117" s="285">
        <f t="shared" si="684"/>
        <v>0</v>
      </c>
      <c r="I1117" s="676">
        <f t="shared" si="684"/>
        <v>0</v>
      </c>
      <c r="J1117" s="676">
        <f t="shared" si="684"/>
        <v>0</v>
      </c>
      <c r="K1117" s="676">
        <f t="shared" si="684"/>
        <v>0</v>
      </c>
      <c r="L1117" s="678">
        <f t="shared" si="684"/>
        <v>0</v>
      </c>
      <c r="M1117" s="488">
        <f t="shared" si="684"/>
        <v>12050624</v>
      </c>
      <c r="N1117" s="55">
        <f t="shared" si="684"/>
        <v>6504000</v>
      </c>
      <c r="O1117" s="285">
        <f t="shared" si="684"/>
        <v>0</v>
      </c>
      <c r="P1117" s="676">
        <f t="shared" si="684"/>
        <v>18554624</v>
      </c>
      <c r="Q1117" s="676">
        <f t="shared" si="684"/>
        <v>0</v>
      </c>
      <c r="R1117" s="676">
        <f t="shared" si="684"/>
        <v>0</v>
      </c>
      <c r="S1117" s="678">
        <f t="shared" si="684"/>
        <v>18554624</v>
      </c>
      <c r="T1117" s="488">
        <f t="shared" si="684"/>
        <v>12050624</v>
      </c>
      <c r="U1117" s="55">
        <f t="shared" si="684"/>
        <v>6504000</v>
      </c>
      <c r="V1117" s="285">
        <f t="shared" si="684"/>
        <v>0</v>
      </c>
      <c r="W1117" s="676">
        <f t="shared" si="684"/>
        <v>18554624</v>
      </c>
      <c r="X1117" s="677">
        <f t="shared" si="684"/>
        <v>0</v>
      </c>
      <c r="Y1117" s="675"/>
      <c r="Z1117" s="676">
        <f t="shared" ref="Z1117:AF1117" si="685">SUBTOTAL(9,Z1104:Z1116)</f>
        <v>0</v>
      </c>
      <c r="AA1117" s="675">
        <f t="shared" si="685"/>
        <v>18554624</v>
      </c>
      <c r="AB1117" s="488">
        <f t="shared" si="685"/>
        <v>0</v>
      </c>
      <c r="AC1117" s="55">
        <f t="shared" si="685"/>
        <v>0</v>
      </c>
      <c r="AD1117" s="285">
        <f t="shared" si="685"/>
        <v>0</v>
      </c>
      <c r="AE1117" s="676">
        <f t="shared" si="685"/>
        <v>0</v>
      </c>
      <c r="AF1117" s="677">
        <f t="shared" si="685"/>
        <v>0</v>
      </c>
      <c r="AG1117" s="678"/>
      <c r="AH1117" s="676">
        <f>SUBTOTAL(9,AH1104:AH1116)</f>
        <v>0</v>
      </c>
      <c r="AI1117" s="675">
        <f>SUBTOTAL(9,AI1104:AI1116)</f>
        <v>0</v>
      </c>
      <c r="AJ1117" s="423">
        <f t="shared" si="683"/>
        <v>1108</v>
      </c>
    </row>
    <row r="1118" spans="1:36" ht="15.6" thickBot="1">
      <c r="A1118" s="423">
        <f t="shared" si="682"/>
        <v>1109</v>
      </c>
      <c r="B1118" s="674"/>
      <c r="C1118" s="674"/>
      <c r="D1118" s="620" t="s">
        <v>241</v>
      </c>
      <c r="E1118" s="623"/>
      <c r="F1118" s="672">
        <f>SUBTOTAL(9,F1102:F1117,$E1103:$E1103)</f>
        <v>70008010</v>
      </c>
      <c r="G1118" s="671"/>
      <c r="H1118" s="668"/>
      <c r="I1118" s="669">
        <f>SUBTOTAL(9,I1102:I1117)</f>
        <v>70008010</v>
      </c>
      <c r="J1118" s="669">
        <f>SUBTOTAL(9,J1102:J1117)</f>
        <v>835393</v>
      </c>
      <c r="K1118" s="669">
        <f>SUBTOTAL(9,K1102:K1117)</f>
        <v>22123000</v>
      </c>
      <c r="L1118" s="673">
        <f>SUBTOTAL(9,L1102:L1117)</f>
        <v>92966403</v>
      </c>
      <c r="M1118" s="672">
        <f>SUBTOTAL(9,M1102:M1117,$E1103:$E1103)</f>
        <v>82058634</v>
      </c>
      <c r="N1118" s="671"/>
      <c r="O1118" s="668"/>
      <c r="P1118" s="669">
        <f>SUBTOTAL(9,P1102:P1117)</f>
        <v>88562634</v>
      </c>
      <c r="Q1118" s="669">
        <f>SUBTOTAL(9,Q1102:Q1117)</f>
        <v>835393</v>
      </c>
      <c r="R1118" s="669">
        <f>SUBTOTAL(9,R1102:R1117)</f>
        <v>22123000</v>
      </c>
      <c r="S1118" s="673">
        <f>SUBTOTAL(9,S1102:S1117)</f>
        <v>111521027</v>
      </c>
      <c r="T1118" s="672">
        <f>SUBTOTAL(9,T1102:T1117,$E1103:$E1103)</f>
        <v>82058634</v>
      </c>
      <c r="U1118" s="671"/>
      <c r="V1118" s="668"/>
      <c r="W1118" s="669">
        <f>SUBTOTAL(9,W1102:W1117)</f>
        <v>88562634</v>
      </c>
      <c r="X1118" s="670">
        <f>SUBTOTAL(9,X1102:X1117)</f>
        <v>835393</v>
      </c>
      <c r="Y1118" s="668"/>
      <c r="Z1118" s="669">
        <f>SUBTOTAL(9,Z1102:Z1117)</f>
        <v>22123000</v>
      </c>
      <c r="AA1118" s="668">
        <f>SUBTOTAL(9,AA1102:AA1117)</f>
        <v>111521027</v>
      </c>
      <c r="AB1118" s="672">
        <f>SUBTOTAL(9,AB1102:AB1117,$E1103:$E1103)</f>
        <v>70008010</v>
      </c>
      <c r="AC1118" s="671"/>
      <c r="AD1118" s="668"/>
      <c r="AE1118" s="669">
        <f>SUBTOTAL(9,AE1102:AE1117)</f>
        <v>70008010</v>
      </c>
      <c r="AF1118" s="670">
        <f>SUBTOTAL(9,AF1102:AF1117)</f>
        <v>835393</v>
      </c>
      <c r="AG1118" s="800"/>
      <c r="AH1118" s="669">
        <f>SUBTOTAL(9,AH1102:AH1117)</f>
        <v>22123000</v>
      </c>
      <c r="AI1118" s="668">
        <f>SUBTOTAL(9,AI1102:AI1117)</f>
        <v>92966403</v>
      </c>
      <c r="AJ1118" s="423">
        <f t="shared" si="683"/>
        <v>1109</v>
      </c>
    </row>
    <row r="1119" spans="1:36" ht="15.6" thickTop="1">
      <c r="A1119" s="423">
        <f t="shared" si="682"/>
        <v>1110</v>
      </c>
      <c r="B1119" s="145"/>
      <c r="C1119" s="145"/>
      <c r="D1119" s="237"/>
      <c r="E1119" s="627"/>
      <c r="F1119" s="406"/>
      <c r="H1119" s="119"/>
      <c r="I1119" s="627">
        <f t="shared" ref="I1119:I1127" si="686">SUM($E1119,F1119:H1119)</f>
        <v>0</v>
      </c>
      <c r="J1119" s="627"/>
      <c r="K1119" s="627"/>
      <c r="L1119" s="237">
        <f t="shared" ref="L1119:L1127" si="687">SUM(I1119:K1119)</f>
        <v>0</v>
      </c>
      <c r="M1119" s="406"/>
      <c r="O1119" s="119"/>
      <c r="P1119" s="627">
        <f t="shared" ref="P1119:P1127" si="688">SUM($E1119,M1119:O1119)</f>
        <v>0</v>
      </c>
      <c r="Q1119" s="627"/>
      <c r="R1119" s="627"/>
      <c r="S1119" s="237">
        <f t="shared" ref="S1119:S1127" si="689">SUM(P1119:R1119)</f>
        <v>0</v>
      </c>
      <c r="T1119" s="406"/>
      <c r="V1119" s="119"/>
      <c r="W1119" s="627">
        <f t="shared" ref="W1119:W1127" si="690">SUM($E1119,T1119:V1119)</f>
        <v>0</v>
      </c>
      <c r="X1119" s="636"/>
      <c r="Y1119" s="626"/>
      <c r="Z1119" s="627"/>
      <c r="AA1119" s="626">
        <f t="shared" ref="AA1119:AA1127" si="691">SUM(W1119:Z1119)</f>
        <v>0</v>
      </c>
      <c r="AB1119" s="406"/>
      <c r="AD1119" s="119"/>
      <c r="AE1119" s="627">
        <f t="shared" ref="AE1119:AE1127" si="692">SUM($E1119,AB1119:AD1119)</f>
        <v>0</v>
      </c>
      <c r="AF1119" s="636"/>
      <c r="AG1119" s="857"/>
      <c r="AH1119" s="627"/>
      <c r="AI1119" s="626">
        <f t="shared" ref="AI1119:AI1127" si="693">SUM(AE1119:AH1119)</f>
        <v>0</v>
      </c>
      <c r="AJ1119" s="423">
        <f t="shared" si="683"/>
        <v>1110</v>
      </c>
    </row>
    <row r="1120" spans="1:36">
      <c r="A1120" s="423">
        <f t="shared" si="682"/>
        <v>1111</v>
      </c>
      <c r="B1120" s="213" t="s">
        <v>242</v>
      </c>
      <c r="C1120" s="213">
        <v>58</v>
      </c>
      <c r="D1120" s="148" t="s">
        <v>243</v>
      </c>
      <c r="E1120" s="627">
        <v>3157701</v>
      </c>
      <c r="F1120" s="607"/>
      <c r="G1120" s="697"/>
      <c r="H1120" s="221"/>
      <c r="I1120" s="627">
        <f t="shared" si="686"/>
        <v>3157701</v>
      </c>
      <c r="J1120" s="216"/>
      <c r="K1120" s="627">
        <v>1555986</v>
      </c>
      <c r="L1120" s="148">
        <f t="shared" si="687"/>
        <v>4713687</v>
      </c>
      <c r="M1120" s="222"/>
      <c r="N1120" s="148"/>
      <c r="O1120" s="221"/>
      <c r="P1120" s="627">
        <f t="shared" si="688"/>
        <v>3157701</v>
      </c>
      <c r="Q1120" s="216"/>
      <c r="R1120" s="627">
        <v>1555986</v>
      </c>
      <c r="S1120" s="148">
        <f t="shared" si="689"/>
        <v>4713687</v>
      </c>
      <c r="T1120" s="222"/>
      <c r="U1120" s="148"/>
      <c r="V1120" s="221"/>
      <c r="W1120" s="627">
        <f t="shared" si="690"/>
        <v>3157701</v>
      </c>
      <c r="X1120" s="222"/>
      <c r="Y1120" s="221"/>
      <c r="Z1120" s="627">
        <v>1555986</v>
      </c>
      <c r="AA1120" s="221">
        <f t="shared" si="691"/>
        <v>4713687</v>
      </c>
      <c r="AB1120" s="222"/>
      <c r="AC1120" s="148"/>
      <c r="AD1120" s="221"/>
      <c r="AE1120" s="627">
        <f t="shared" si="692"/>
        <v>3157701</v>
      </c>
      <c r="AF1120" s="222"/>
      <c r="AG1120" s="497"/>
      <c r="AH1120" s="627">
        <v>1555986</v>
      </c>
      <c r="AI1120" s="221">
        <f t="shared" si="693"/>
        <v>4713687</v>
      </c>
      <c r="AJ1120" s="423">
        <f t="shared" si="683"/>
        <v>1111</v>
      </c>
    </row>
    <row r="1121" spans="1:36">
      <c r="A1121" s="423">
        <f t="shared" si="682"/>
        <v>1112</v>
      </c>
      <c r="B1121" s="145"/>
      <c r="C1121" s="145"/>
      <c r="D1121" s="240" t="s">
        <v>434</v>
      </c>
      <c r="E1121" s="627"/>
      <c r="F1121" s="133"/>
      <c r="G1121" s="28"/>
      <c r="H1121" s="626"/>
      <c r="I1121" s="627">
        <f t="shared" si="686"/>
        <v>0</v>
      </c>
      <c r="J1121" s="627"/>
      <c r="K1121" s="627"/>
      <c r="L1121" s="148">
        <f t="shared" si="687"/>
        <v>0</v>
      </c>
      <c r="M1121" s="133"/>
      <c r="O1121" s="626"/>
      <c r="P1121" s="627">
        <f t="shared" si="688"/>
        <v>0</v>
      </c>
      <c r="Q1121" s="627"/>
      <c r="R1121" s="627"/>
      <c r="S1121" s="148">
        <f t="shared" si="689"/>
        <v>0</v>
      </c>
      <c r="T1121" s="133"/>
      <c r="V1121" s="626"/>
      <c r="W1121" s="627">
        <f t="shared" si="690"/>
        <v>0</v>
      </c>
      <c r="X1121" s="636"/>
      <c r="Y1121" s="626"/>
      <c r="Z1121" s="627"/>
      <c r="AA1121" s="221">
        <f t="shared" si="691"/>
        <v>0</v>
      </c>
      <c r="AB1121" s="133"/>
      <c r="AD1121" s="626"/>
      <c r="AE1121" s="627">
        <f t="shared" si="692"/>
        <v>0</v>
      </c>
      <c r="AF1121" s="636"/>
      <c r="AG1121" s="857"/>
      <c r="AH1121" s="627"/>
      <c r="AI1121" s="221">
        <f t="shared" si="693"/>
        <v>0</v>
      </c>
      <c r="AJ1121" s="423">
        <f t="shared" si="683"/>
        <v>1112</v>
      </c>
    </row>
    <row r="1122" spans="1:36">
      <c r="A1122" s="423">
        <f t="shared" si="682"/>
        <v>1113</v>
      </c>
      <c r="B1122" s="145"/>
      <c r="C1122" s="145"/>
      <c r="D1122" s="637" t="s">
        <v>764</v>
      </c>
      <c r="E1122" s="627"/>
      <c r="F1122" s="132">
        <v>267150</v>
      </c>
      <c r="G1122" s="28"/>
      <c r="H1122" s="626"/>
      <c r="I1122" s="627">
        <f t="shared" si="686"/>
        <v>267150</v>
      </c>
      <c r="J1122" s="627"/>
      <c r="K1122" s="627"/>
      <c r="L1122" s="148">
        <f t="shared" si="687"/>
        <v>267150</v>
      </c>
      <c r="M1122" s="133">
        <v>267150</v>
      </c>
      <c r="N1122" s="28"/>
      <c r="O1122" s="626"/>
      <c r="P1122" s="627">
        <f t="shared" si="688"/>
        <v>267150</v>
      </c>
      <c r="Q1122" s="627"/>
      <c r="R1122" s="627"/>
      <c r="S1122" s="148">
        <f t="shared" si="689"/>
        <v>267150</v>
      </c>
      <c r="T1122" s="133">
        <v>267150</v>
      </c>
      <c r="U1122" s="28"/>
      <c r="V1122" s="626"/>
      <c r="W1122" s="627">
        <f t="shared" si="690"/>
        <v>267150</v>
      </c>
      <c r="X1122" s="636"/>
      <c r="Y1122" s="626"/>
      <c r="Z1122" s="627"/>
      <c r="AA1122" s="221">
        <f t="shared" si="691"/>
        <v>267150</v>
      </c>
      <c r="AB1122" s="133"/>
      <c r="AC1122" s="28"/>
      <c r="AD1122" s="626"/>
      <c r="AE1122" s="627">
        <f t="shared" si="692"/>
        <v>0</v>
      </c>
      <c r="AF1122" s="636"/>
      <c r="AG1122" s="857"/>
      <c r="AH1122" s="627"/>
      <c r="AI1122" s="221">
        <f t="shared" si="693"/>
        <v>0</v>
      </c>
      <c r="AJ1122" s="423">
        <f t="shared" si="683"/>
        <v>1113</v>
      </c>
    </row>
    <row r="1123" spans="1:36">
      <c r="A1123" s="423">
        <f t="shared" si="682"/>
        <v>1114</v>
      </c>
      <c r="B1123" s="145"/>
      <c r="C1123" s="145"/>
      <c r="D1123" s="637" t="s">
        <v>765</v>
      </c>
      <c r="E1123" s="627"/>
      <c r="F1123" s="133"/>
      <c r="G1123" s="28"/>
      <c r="H1123" s="626"/>
      <c r="I1123" s="627">
        <f t="shared" si="686"/>
        <v>0</v>
      </c>
      <c r="J1123" s="627"/>
      <c r="K1123" s="627"/>
      <c r="L1123" s="148">
        <f t="shared" si="687"/>
        <v>0</v>
      </c>
      <c r="M1123" s="133"/>
      <c r="N1123" s="28">
        <v>40040</v>
      </c>
      <c r="O1123" s="626"/>
      <c r="P1123" s="627">
        <f t="shared" si="688"/>
        <v>40040</v>
      </c>
      <c r="Q1123" s="627"/>
      <c r="R1123" s="627"/>
      <c r="S1123" s="148">
        <f t="shared" si="689"/>
        <v>40040</v>
      </c>
      <c r="T1123" s="133"/>
      <c r="U1123" s="28">
        <v>40040</v>
      </c>
      <c r="V1123" s="626"/>
      <c r="W1123" s="627">
        <f t="shared" si="690"/>
        <v>40040</v>
      </c>
      <c r="X1123" s="636"/>
      <c r="Y1123" s="626"/>
      <c r="Z1123" s="627"/>
      <c r="AA1123" s="221">
        <f t="shared" si="691"/>
        <v>40040</v>
      </c>
      <c r="AB1123" s="133"/>
      <c r="AC1123" s="28"/>
      <c r="AD1123" s="626"/>
      <c r="AE1123" s="627">
        <f t="shared" si="692"/>
        <v>0</v>
      </c>
      <c r="AF1123" s="636"/>
      <c r="AG1123" s="857"/>
      <c r="AH1123" s="627"/>
      <c r="AI1123" s="221">
        <f t="shared" si="693"/>
        <v>0</v>
      </c>
      <c r="AJ1123" s="423">
        <f t="shared" si="683"/>
        <v>1114</v>
      </c>
    </row>
    <row r="1124" spans="1:36">
      <c r="A1124" s="423">
        <f t="shared" si="682"/>
        <v>1115</v>
      </c>
      <c r="B1124" s="145"/>
      <c r="C1124" s="145"/>
      <c r="D1124" s="629"/>
      <c r="E1124" s="627"/>
      <c r="F1124" s="133"/>
      <c r="G1124" s="28"/>
      <c r="H1124" s="626"/>
      <c r="I1124" s="627">
        <f t="shared" si="686"/>
        <v>0</v>
      </c>
      <c r="J1124" s="627"/>
      <c r="K1124" s="627"/>
      <c r="L1124" s="148">
        <f t="shared" si="687"/>
        <v>0</v>
      </c>
      <c r="M1124" s="133"/>
      <c r="N1124" s="28"/>
      <c r="O1124" s="626"/>
      <c r="P1124" s="627">
        <f t="shared" si="688"/>
        <v>0</v>
      </c>
      <c r="Q1124" s="627"/>
      <c r="R1124" s="627"/>
      <c r="S1124" s="148">
        <f t="shared" si="689"/>
        <v>0</v>
      </c>
      <c r="T1124" s="133"/>
      <c r="U1124" s="28"/>
      <c r="V1124" s="626"/>
      <c r="W1124" s="627">
        <f t="shared" si="690"/>
        <v>0</v>
      </c>
      <c r="X1124" s="636"/>
      <c r="Y1124" s="626"/>
      <c r="Z1124" s="627"/>
      <c r="AA1124" s="221">
        <f t="shared" si="691"/>
        <v>0</v>
      </c>
      <c r="AB1124" s="133"/>
      <c r="AC1124" s="28"/>
      <c r="AD1124" s="626"/>
      <c r="AE1124" s="627">
        <f t="shared" si="692"/>
        <v>0</v>
      </c>
      <c r="AF1124" s="636"/>
      <c r="AG1124" s="857"/>
      <c r="AH1124" s="627"/>
      <c r="AI1124" s="221">
        <f t="shared" si="693"/>
        <v>0</v>
      </c>
      <c r="AJ1124" s="423">
        <f t="shared" si="683"/>
        <v>1115</v>
      </c>
    </row>
    <row r="1125" spans="1:36">
      <c r="A1125" s="423">
        <f t="shared" si="682"/>
        <v>1116</v>
      </c>
      <c r="B1125" s="145"/>
      <c r="C1125" s="145"/>
      <c r="D1125" s="240" t="s">
        <v>575</v>
      </c>
      <c r="E1125" s="627"/>
      <c r="F1125" s="133"/>
      <c r="G1125" s="28"/>
      <c r="H1125" s="626"/>
      <c r="I1125" s="627">
        <f t="shared" si="686"/>
        <v>0</v>
      </c>
      <c r="J1125" s="627"/>
      <c r="K1125" s="627"/>
      <c r="L1125" s="148">
        <f t="shared" si="687"/>
        <v>0</v>
      </c>
      <c r="M1125" s="133"/>
      <c r="O1125" s="626"/>
      <c r="P1125" s="627">
        <f t="shared" si="688"/>
        <v>0</v>
      </c>
      <c r="Q1125" s="627"/>
      <c r="R1125" s="627"/>
      <c r="S1125" s="148">
        <f t="shared" si="689"/>
        <v>0</v>
      </c>
      <c r="T1125" s="133"/>
      <c r="V1125" s="626"/>
      <c r="W1125" s="627">
        <f t="shared" si="690"/>
        <v>0</v>
      </c>
      <c r="X1125" s="636"/>
      <c r="Y1125" s="626"/>
      <c r="Z1125" s="627"/>
      <c r="AA1125" s="221">
        <f t="shared" si="691"/>
        <v>0</v>
      </c>
      <c r="AB1125" s="133"/>
      <c r="AD1125" s="626"/>
      <c r="AE1125" s="627">
        <f t="shared" si="692"/>
        <v>0</v>
      </c>
      <c r="AF1125" s="636"/>
      <c r="AG1125" s="857"/>
      <c r="AH1125" s="627"/>
      <c r="AI1125" s="221">
        <f t="shared" si="693"/>
        <v>0</v>
      </c>
      <c r="AJ1125" s="423">
        <f t="shared" si="683"/>
        <v>1116</v>
      </c>
    </row>
    <row r="1126" spans="1:36">
      <c r="A1126" s="423">
        <f t="shared" si="682"/>
        <v>1117</v>
      </c>
      <c r="B1126" s="145"/>
      <c r="C1126" s="145"/>
      <c r="D1126" s="637" t="s">
        <v>766</v>
      </c>
      <c r="E1126" s="627"/>
      <c r="F1126" s="112"/>
      <c r="G1126" s="39"/>
      <c r="H1126" s="626"/>
      <c r="I1126" s="627">
        <f t="shared" si="686"/>
        <v>0</v>
      </c>
      <c r="J1126" s="627"/>
      <c r="K1126" s="627">
        <v>100000</v>
      </c>
      <c r="L1126" s="148">
        <f t="shared" si="687"/>
        <v>100000</v>
      </c>
      <c r="M1126" s="112"/>
      <c r="N1126" s="39"/>
      <c r="O1126" s="626"/>
      <c r="P1126" s="627">
        <f t="shared" si="688"/>
        <v>0</v>
      </c>
      <c r="Q1126" s="627"/>
      <c r="R1126" s="627">
        <v>100000</v>
      </c>
      <c r="S1126" s="148">
        <f t="shared" si="689"/>
        <v>100000</v>
      </c>
      <c r="T1126" s="112"/>
      <c r="U1126" s="39"/>
      <c r="V1126" s="626"/>
      <c r="W1126" s="627">
        <f t="shared" si="690"/>
        <v>0</v>
      </c>
      <c r="X1126" s="636"/>
      <c r="Y1126" s="626"/>
      <c r="Z1126" s="627">
        <v>100000</v>
      </c>
      <c r="AA1126" s="221">
        <f t="shared" si="691"/>
        <v>100000</v>
      </c>
      <c r="AB1126" s="112"/>
      <c r="AC1126" s="39"/>
      <c r="AD1126" s="626"/>
      <c r="AE1126" s="627">
        <f t="shared" si="692"/>
        <v>0</v>
      </c>
      <c r="AF1126" s="636"/>
      <c r="AG1126" s="857"/>
      <c r="AH1126" s="627"/>
      <c r="AI1126" s="221">
        <f t="shared" si="693"/>
        <v>0</v>
      </c>
      <c r="AJ1126" s="423">
        <f t="shared" si="683"/>
        <v>1117</v>
      </c>
    </row>
    <row r="1127" spans="1:36">
      <c r="A1127" s="423">
        <f t="shared" si="682"/>
        <v>1118</v>
      </c>
      <c r="B1127" s="145"/>
      <c r="C1127" s="145"/>
      <c r="D1127" s="646"/>
      <c r="E1127" s="627"/>
      <c r="F1127" s="110"/>
      <c r="G1127" s="57"/>
      <c r="H1127" s="680"/>
      <c r="I1127" s="627">
        <f t="shared" si="686"/>
        <v>0</v>
      </c>
      <c r="J1127" s="679"/>
      <c r="K1127" s="679"/>
      <c r="L1127" s="237">
        <f t="shared" si="687"/>
        <v>0</v>
      </c>
      <c r="M1127" s="110"/>
      <c r="N1127" s="57"/>
      <c r="O1127" s="680"/>
      <c r="P1127" s="627">
        <f t="shared" si="688"/>
        <v>0</v>
      </c>
      <c r="Q1127" s="679"/>
      <c r="R1127" s="679"/>
      <c r="S1127" s="237">
        <f t="shared" si="689"/>
        <v>0</v>
      </c>
      <c r="T1127" s="110"/>
      <c r="U1127" s="57"/>
      <c r="V1127" s="680"/>
      <c r="W1127" s="627">
        <f t="shared" si="690"/>
        <v>0</v>
      </c>
      <c r="X1127" s="681"/>
      <c r="Y1127" s="680"/>
      <c r="Z1127" s="679"/>
      <c r="AA1127" s="626">
        <f t="shared" si="691"/>
        <v>0</v>
      </c>
      <c r="AB1127" s="110"/>
      <c r="AC1127" s="57"/>
      <c r="AD1127" s="680"/>
      <c r="AE1127" s="627">
        <f t="shared" si="692"/>
        <v>0</v>
      </c>
      <c r="AF1127" s="681"/>
      <c r="AG1127" s="872"/>
      <c r="AH1127" s="679"/>
      <c r="AI1127" s="626">
        <f t="shared" si="693"/>
        <v>0</v>
      </c>
      <c r="AJ1127" s="423">
        <f t="shared" si="683"/>
        <v>1118</v>
      </c>
    </row>
    <row r="1128" spans="1:36">
      <c r="A1128" s="423">
        <f t="shared" si="682"/>
        <v>1119</v>
      </c>
      <c r="B1128" s="145"/>
      <c r="C1128" s="145"/>
      <c r="D1128" s="141" t="s">
        <v>40</v>
      </c>
      <c r="E1128" s="627"/>
      <c r="F1128" s="488">
        <f t="shared" ref="F1128:X1128" si="694">SUBTOTAL(9,F1121:F1127)</f>
        <v>267150</v>
      </c>
      <c r="G1128" s="55">
        <f t="shared" si="694"/>
        <v>0</v>
      </c>
      <c r="H1128" s="285">
        <f t="shared" si="694"/>
        <v>0</v>
      </c>
      <c r="I1128" s="676">
        <f t="shared" si="694"/>
        <v>267150</v>
      </c>
      <c r="J1128" s="676">
        <f t="shared" si="694"/>
        <v>0</v>
      </c>
      <c r="K1128" s="676">
        <f t="shared" si="694"/>
        <v>100000</v>
      </c>
      <c r="L1128" s="678">
        <f t="shared" si="694"/>
        <v>367150</v>
      </c>
      <c r="M1128" s="488">
        <f t="shared" si="694"/>
        <v>267150</v>
      </c>
      <c r="N1128" s="55">
        <f t="shared" si="694"/>
        <v>40040</v>
      </c>
      <c r="O1128" s="285">
        <f t="shared" si="694"/>
        <v>0</v>
      </c>
      <c r="P1128" s="676">
        <f t="shared" si="694"/>
        <v>307190</v>
      </c>
      <c r="Q1128" s="676">
        <f t="shared" si="694"/>
        <v>0</v>
      </c>
      <c r="R1128" s="676">
        <f t="shared" si="694"/>
        <v>100000</v>
      </c>
      <c r="S1128" s="678">
        <f t="shared" si="694"/>
        <v>407190</v>
      </c>
      <c r="T1128" s="488">
        <f t="shared" si="694"/>
        <v>267150</v>
      </c>
      <c r="U1128" s="55">
        <f t="shared" si="694"/>
        <v>40040</v>
      </c>
      <c r="V1128" s="285">
        <f t="shared" si="694"/>
        <v>0</v>
      </c>
      <c r="W1128" s="676">
        <f t="shared" si="694"/>
        <v>307190</v>
      </c>
      <c r="X1128" s="677">
        <f t="shared" si="694"/>
        <v>0</v>
      </c>
      <c r="Y1128" s="675"/>
      <c r="Z1128" s="676">
        <f t="shared" ref="Z1128:AF1128" si="695">SUBTOTAL(9,Z1121:Z1127)</f>
        <v>100000</v>
      </c>
      <c r="AA1128" s="675">
        <f t="shared" si="695"/>
        <v>407190</v>
      </c>
      <c r="AB1128" s="488">
        <f t="shared" si="695"/>
        <v>0</v>
      </c>
      <c r="AC1128" s="55">
        <f t="shared" si="695"/>
        <v>0</v>
      </c>
      <c r="AD1128" s="285">
        <f t="shared" si="695"/>
        <v>0</v>
      </c>
      <c r="AE1128" s="676">
        <f t="shared" si="695"/>
        <v>0</v>
      </c>
      <c r="AF1128" s="677">
        <f t="shared" si="695"/>
        <v>0</v>
      </c>
      <c r="AG1128" s="678"/>
      <c r="AH1128" s="676">
        <f>SUBTOTAL(9,AH1121:AH1127)</f>
        <v>0</v>
      </c>
      <c r="AI1128" s="675">
        <f>SUBTOTAL(9,AI1121:AI1127)</f>
        <v>0</v>
      </c>
      <c r="AJ1128" s="423">
        <f t="shared" si="683"/>
        <v>1119</v>
      </c>
    </row>
    <row r="1129" spans="1:36" ht="15.6" thickBot="1">
      <c r="A1129" s="423">
        <f t="shared" si="682"/>
        <v>1120</v>
      </c>
      <c r="B1129" s="674"/>
      <c r="C1129" s="674"/>
      <c r="D1129" s="620" t="s">
        <v>960</v>
      </c>
      <c r="E1129" s="623"/>
      <c r="F1129" s="672">
        <f>SUBTOTAL(9,F1119:F1128,$E1120:$E1120)</f>
        <v>3424851</v>
      </c>
      <c r="G1129" s="671"/>
      <c r="H1129" s="668"/>
      <c r="I1129" s="669">
        <f>SUBTOTAL(9,I1119:I1128)</f>
        <v>3424851</v>
      </c>
      <c r="J1129" s="669">
        <f>SUBTOTAL(9,J1119:J1128)</f>
        <v>0</v>
      </c>
      <c r="K1129" s="669">
        <f>SUBTOTAL(9,K1119:K1128)</f>
        <v>1655986</v>
      </c>
      <c r="L1129" s="673">
        <f>SUBTOTAL(9,L1119:L1128)</f>
        <v>5080837</v>
      </c>
      <c r="M1129" s="672">
        <f>SUBTOTAL(9,M1119:M1128,$E1120:$E1120)</f>
        <v>3424851</v>
      </c>
      <c r="N1129" s="671"/>
      <c r="O1129" s="668"/>
      <c r="P1129" s="669">
        <f>SUBTOTAL(9,P1119:P1128)</f>
        <v>3464891</v>
      </c>
      <c r="Q1129" s="669">
        <f>SUBTOTAL(9,Q1119:Q1128)</f>
        <v>0</v>
      </c>
      <c r="R1129" s="669">
        <f>SUBTOTAL(9,R1119:R1128)</f>
        <v>1655986</v>
      </c>
      <c r="S1129" s="673">
        <f>SUBTOTAL(9,S1119:S1128)</f>
        <v>5120877</v>
      </c>
      <c r="T1129" s="672">
        <f>SUBTOTAL(9,T1119:T1128,$E1120:$E1120)</f>
        <v>3424851</v>
      </c>
      <c r="U1129" s="671"/>
      <c r="V1129" s="668"/>
      <c r="W1129" s="669">
        <f>SUBTOTAL(9,W1119:W1128)</f>
        <v>3464891</v>
      </c>
      <c r="X1129" s="670">
        <f>SUBTOTAL(9,X1119:X1128)</f>
        <v>0</v>
      </c>
      <c r="Y1129" s="668"/>
      <c r="Z1129" s="669">
        <f>SUBTOTAL(9,Z1119:Z1128)</f>
        <v>1655986</v>
      </c>
      <c r="AA1129" s="668">
        <f>SUBTOTAL(9,AA1119:AA1128)</f>
        <v>5120877</v>
      </c>
      <c r="AB1129" s="672">
        <f>SUBTOTAL(9,AB1119:AB1128,$E1120:$E1120)</f>
        <v>3157701</v>
      </c>
      <c r="AC1129" s="671"/>
      <c r="AD1129" s="668"/>
      <c r="AE1129" s="669">
        <f>SUBTOTAL(9,AE1119:AE1128)</f>
        <v>3157701</v>
      </c>
      <c r="AF1129" s="670">
        <f>SUBTOTAL(9,AF1119:AF1128)</f>
        <v>0</v>
      </c>
      <c r="AG1129" s="800"/>
      <c r="AH1129" s="669">
        <f>SUBTOTAL(9,AH1119:AH1128)</f>
        <v>1555986</v>
      </c>
      <c r="AI1129" s="668">
        <f>SUBTOTAL(9,AI1119:AI1128)</f>
        <v>4713687</v>
      </c>
      <c r="AJ1129" s="423">
        <f t="shared" si="683"/>
        <v>1120</v>
      </c>
    </row>
    <row r="1130" spans="1:36" ht="15.6" thickTop="1">
      <c r="A1130" s="423">
        <f t="shared" si="682"/>
        <v>1121</v>
      </c>
      <c r="B1130" s="145"/>
      <c r="C1130" s="145"/>
      <c r="D1130" s="654"/>
      <c r="E1130" s="655"/>
      <c r="F1130" s="425"/>
      <c r="G1130" s="26"/>
      <c r="H1130" s="682"/>
      <c r="I1130" s="627">
        <f t="shared" ref="I1130:I1145" si="696">SUM($E1130,F1130:H1130)</f>
        <v>0</v>
      </c>
      <c r="J1130" s="655"/>
      <c r="K1130" s="700"/>
      <c r="L1130" s="654">
        <f t="shared" ref="L1130:L1145" si="697">SUM(I1130:K1130)</f>
        <v>0</v>
      </c>
      <c r="M1130" s="425"/>
      <c r="N1130" s="26"/>
      <c r="O1130" s="682"/>
      <c r="P1130" s="627">
        <f t="shared" ref="P1130:P1145" si="698">SUM($E1130,M1130:O1130)</f>
        <v>0</v>
      </c>
      <c r="Q1130" s="655"/>
      <c r="R1130" s="700"/>
      <c r="S1130" s="654">
        <f t="shared" ref="S1130:S1145" si="699">SUM(P1130:R1130)</f>
        <v>0</v>
      </c>
      <c r="T1130" s="425"/>
      <c r="U1130" s="26"/>
      <c r="V1130" s="682"/>
      <c r="W1130" s="627">
        <f t="shared" ref="W1130:W1145" si="700">SUM($E1130,T1130:V1130)</f>
        <v>0</v>
      </c>
      <c r="X1130" s="683"/>
      <c r="Y1130" s="682"/>
      <c r="Z1130" s="700"/>
      <c r="AA1130" s="682">
        <f t="shared" ref="AA1130:AA1145" si="701">SUM(W1130:Z1130)</f>
        <v>0</v>
      </c>
      <c r="AB1130" s="425"/>
      <c r="AC1130" s="26"/>
      <c r="AD1130" s="682"/>
      <c r="AE1130" s="627">
        <f t="shared" ref="AE1130:AE1145" si="702">SUM($E1130,AB1130:AD1130)</f>
        <v>0</v>
      </c>
      <c r="AF1130" s="683"/>
      <c r="AG1130" s="862"/>
      <c r="AH1130" s="700"/>
      <c r="AI1130" s="682">
        <f t="shared" ref="AI1130:AI1145" si="703">SUM(AE1130:AH1130)</f>
        <v>0</v>
      </c>
      <c r="AJ1130" s="423">
        <f t="shared" si="683"/>
        <v>1121</v>
      </c>
    </row>
    <row r="1131" spans="1:36">
      <c r="A1131" s="423">
        <f t="shared" si="682"/>
        <v>1122</v>
      </c>
      <c r="B1131" s="213" t="s">
        <v>244</v>
      </c>
      <c r="C1131" s="213">
        <v>59</v>
      </c>
      <c r="D1131" s="148" t="s">
        <v>245</v>
      </c>
      <c r="E1131" s="627">
        <v>14633341</v>
      </c>
      <c r="F1131" s="607"/>
      <c r="G1131" s="697"/>
      <c r="H1131" s="221"/>
      <c r="I1131" s="627">
        <f t="shared" si="696"/>
        <v>14633341</v>
      </c>
      <c r="J1131" s="627">
        <v>60003654</v>
      </c>
      <c r="K1131" s="627">
        <v>26764911</v>
      </c>
      <c r="L1131" s="148">
        <f t="shared" si="697"/>
        <v>101401906</v>
      </c>
      <c r="M1131" s="222"/>
      <c r="N1131" s="148"/>
      <c r="O1131" s="221"/>
      <c r="P1131" s="627">
        <f t="shared" si="698"/>
        <v>14633341</v>
      </c>
      <c r="Q1131" s="627">
        <v>60003654</v>
      </c>
      <c r="R1131" s="627">
        <v>26764911</v>
      </c>
      <c r="S1131" s="148">
        <f t="shared" si="699"/>
        <v>101401906</v>
      </c>
      <c r="T1131" s="222"/>
      <c r="U1131" s="148"/>
      <c r="V1131" s="221"/>
      <c r="W1131" s="627">
        <f t="shared" si="700"/>
        <v>14633341</v>
      </c>
      <c r="X1131" s="636">
        <v>60003654</v>
      </c>
      <c r="Y1131" s="626"/>
      <c r="Z1131" s="627">
        <v>26764911</v>
      </c>
      <c r="AA1131" s="221">
        <f t="shared" si="701"/>
        <v>101401906</v>
      </c>
      <c r="AB1131" s="222"/>
      <c r="AC1131" s="148"/>
      <c r="AD1131" s="221"/>
      <c r="AE1131" s="627">
        <f t="shared" si="702"/>
        <v>14633341</v>
      </c>
      <c r="AF1131" s="636">
        <v>60003654</v>
      </c>
      <c r="AG1131" s="857"/>
      <c r="AH1131" s="627">
        <v>26764911</v>
      </c>
      <c r="AI1131" s="221">
        <f t="shared" si="703"/>
        <v>101401906</v>
      </c>
      <c r="AJ1131" s="423">
        <f t="shared" si="683"/>
        <v>1122</v>
      </c>
    </row>
    <row r="1132" spans="1:36">
      <c r="A1132" s="423">
        <f t="shared" si="682"/>
        <v>1123</v>
      </c>
      <c r="B1132" s="145"/>
      <c r="C1132" s="145"/>
      <c r="D1132" s="240" t="s">
        <v>434</v>
      </c>
      <c r="E1132" s="627"/>
      <c r="F1132" s="133"/>
      <c r="G1132" s="28"/>
      <c r="H1132" s="626"/>
      <c r="I1132" s="627">
        <f t="shared" si="696"/>
        <v>0</v>
      </c>
      <c r="J1132" s="627"/>
      <c r="K1132" s="627"/>
      <c r="L1132" s="148">
        <f t="shared" si="697"/>
        <v>0</v>
      </c>
      <c r="M1132" s="133"/>
      <c r="O1132" s="626"/>
      <c r="P1132" s="627">
        <f t="shared" si="698"/>
        <v>0</v>
      </c>
      <c r="Q1132" s="627"/>
      <c r="R1132" s="627"/>
      <c r="S1132" s="148">
        <f t="shared" si="699"/>
        <v>0</v>
      </c>
      <c r="T1132" s="133"/>
      <c r="V1132" s="626"/>
      <c r="W1132" s="627">
        <f t="shared" si="700"/>
        <v>0</v>
      </c>
      <c r="X1132" s="636"/>
      <c r="Y1132" s="626"/>
      <c r="Z1132" s="627"/>
      <c r="AA1132" s="221">
        <f t="shared" si="701"/>
        <v>0</v>
      </c>
      <c r="AB1132" s="133"/>
      <c r="AD1132" s="626"/>
      <c r="AE1132" s="627">
        <f t="shared" si="702"/>
        <v>0</v>
      </c>
      <c r="AF1132" s="636"/>
      <c r="AG1132" s="857"/>
      <c r="AH1132" s="627"/>
      <c r="AI1132" s="221">
        <f t="shared" si="703"/>
        <v>0</v>
      </c>
      <c r="AJ1132" s="423">
        <f t="shared" si="683"/>
        <v>1123</v>
      </c>
    </row>
    <row r="1133" spans="1:36">
      <c r="A1133" s="423">
        <f t="shared" si="682"/>
        <v>1124</v>
      </c>
      <c r="B1133" s="145"/>
      <c r="C1133" s="145"/>
      <c r="D1133" s="637" t="s">
        <v>767</v>
      </c>
      <c r="E1133" s="627"/>
      <c r="F1133" s="132">
        <v>1600000</v>
      </c>
      <c r="G1133" s="28"/>
      <c r="H1133" s="626"/>
      <c r="I1133" s="627">
        <f t="shared" si="696"/>
        <v>1600000</v>
      </c>
      <c r="J1133" s="627"/>
      <c r="K1133" s="627"/>
      <c r="L1133" s="148">
        <f t="shared" si="697"/>
        <v>1600000</v>
      </c>
      <c r="M1133" s="133">
        <v>1600000</v>
      </c>
      <c r="O1133" s="626"/>
      <c r="P1133" s="627">
        <f t="shared" si="698"/>
        <v>1600000</v>
      </c>
      <c r="Q1133" s="627"/>
      <c r="R1133" s="627"/>
      <c r="S1133" s="148">
        <f t="shared" si="699"/>
        <v>1600000</v>
      </c>
      <c r="T1133" s="133">
        <v>1600000</v>
      </c>
      <c r="V1133" s="626"/>
      <c r="W1133" s="627">
        <f t="shared" si="700"/>
        <v>1600000</v>
      </c>
      <c r="X1133" s="636"/>
      <c r="Y1133" s="626"/>
      <c r="Z1133" s="627"/>
      <c r="AA1133" s="221">
        <f t="shared" si="701"/>
        <v>1600000</v>
      </c>
      <c r="AB1133" s="133"/>
      <c r="AD1133" s="626"/>
      <c r="AE1133" s="627">
        <f t="shared" si="702"/>
        <v>0</v>
      </c>
      <c r="AF1133" s="636"/>
      <c r="AG1133" s="857"/>
      <c r="AH1133" s="627"/>
      <c r="AI1133" s="221">
        <f t="shared" si="703"/>
        <v>0</v>
      </c>
      <c r="AJ1133" s="423">
        <f t="shared" si="683"/>
        <v>1124</v>
      </c>
    </row>
    <row r="1134" spans="1:36">
      <c r="A1134" s="423">
        <f t="shared" si="682"/>
        <v>1125</v>
      </c>
      <c r="B1134" s="145"/>
      <c r="C1134" s="145"/>
      <c r="D1134" s="637" t="s">
        <v>768</v>
      </c>
      <c r="E1134" s="627"/>
      <c r="F1134" s="132">
        <v>1283975</v>
      </c>
      <c r="G1134" s="28"/>
      <c r="H1134" s="626"/>
      <c r="I1134" s="627">
        <f t="shared" si="696"/>
        <v>1283975</v>
      </c>
      <c r="J1134" s="627"/>
      <c r="K1134" s="627"/>
      <c r="L1134" s="148">
        <f t="shared" si="697"/>
        <v>1283975</v>
      </c>
      <c r="M1134" s="133">
        <v>1500000</v>
      </c>
      <c r="O1134" s="626"/>
      <c r="P1134" s="627">
        <f t="shared" si="698"/>
        <v>1500000</v>
      </c>
      <c r="Q1134" s="627"/>
      <c r="R1134" s="627"/>
      <c r="S1134" s="148">
        <f t="shared" si="699"/>
        <v>1500000</v>
      </c>
      <c r="T1134" s="133">
        <v>1500000</v>
      </c>
      <c r="V1134" s="626"/>
      <c r="W1134" s="627">
        <f t="shared" si="700"/>
        <v>1500000</v>
      </c>
      <c r="X1134" s="636"/>
      <c r="Y1134" s="626"/>
      <c r="Z1134" s="627"/>
      <c r="AA1134" s="221">
        <f t="shared" si="701"/>
        <v>1500000</v>
      </c>
      <c r="AB1134" s="133"/>
      <c r="AD1134" s="626"/>
      <c r="AE1134" s="627">
        <f t="shared" si="702"/>
        <v>0</v>
      </c>
      <c r="AF1134" s="636"/>
      <c r="AG1134" s="857"/>
      <c r="AH1134" s="627"/>
      <c r="AI1134" s="221">
        <f t="shared" si="703"/>
        <v>0</v>
      </c>
      <c r="AJ1134" s="423">
        <f t="shared" si="683"/>
        <v>1125</v>
      </c>
    </row>
    <row r="1135" spans="1:36">
      <c r="A1135" s="423">
        <f t="shared" si="682"/>
        <v>1126</v>
      </c>
      <c r="B1135" s="145"/>
      <c r="C1135" s="145"/>
      <c r="D1135" s="637" t="s">
        <v>769</v>
      </c>
      <c r="E1135" s="627"/>
      <c r="F1135" s="132">
        <v>497550</v>
      </c>
      <c r="G1135" s="28"/>
      <c r="H1135" s="626"/>
      <c r="I1135" s="627">
        <f t="shared" si="696"/>
        <v>497550</v>
      </c>
      <c r="J1135" s="627"/>
      <c r="K1135" s="627"/>
      <c r="L1135" s="148">
        <f t="shared" si="697"/>
        <v>497550</v>
      </c>
      <c r="M1135" s="133">
        <v>497550</v>
      </c>
      <c r="O1135" s="626"/>
      <c r="P1135" s="627">
        <f t="shared" si="698"/>
        <v>497550</v>
      </c>
      <c r="Q1135" s="627"/>
      <c r="R1135" s="627"/>
      <c r="S1135" s="148">
        <f t="shared" si="699"/>
        <v>497550</v>
      </c>
      <c r="T1135" s="133">
        <v>497550</v>
      </c>
      <c r="V1135" s="626"/>
      <c r="W1135" s="627">
        <f t="shared" si="700"/>
        <v>497550</v>
      </c>
      <c r="X1135" s="636"/>
      <c r="Y1135" s="626"/>
      <c r="Z1135" s="627"/>
      <c r="AA1135" s="221">
        <f t="shared" si="701"/>
        <v>497550</v>
      </c>
      <c r="AB1135" s="133"/>
      <c r="AD1135" s="626"/>
      <c r="AE1135" s="627">
        <f t="shared" si="702"/>
        <v>0</v>
      </c>
      <c r="AF1135" s="636"/>
      <c r="AG1135" s="857"/>
      <c r="AH1135" s="627"/>
      <c r="AI1135" s="221">
        <f t="shared" si="703"/>
        <v>0</v>
      </c>
      <c r="AJ1135" s="423">
        <f t="shared" si="683"/>
        <v>1126</v>
      </c>
    </row>
    <row r="1136" spans="1:36">
      <c r="A1136" s="423">
        <f t="shared" si="682"/>
        <v>1127</v>
      </c>
      <c r="B1136" s="145"/>
      <c r="C1136" s="145"/>
      <c r="D1136" s="637" t="s">
        <v>770</v>
      </c>
      <c r="E1136" s="627"/>
      <c r="F1136" s="132">
        <v>85875</v>
      </c>
      <c r="G1136" s="28"/>
      <c r="H1136" s="626"/>
      <c r="I1136" s="627">
        <f t="shared" si="696"/>
        <v>85875</v>
      </c>
      <c r="J1136" s="627"/>
      <c r="K1136" s="627"/>
      <c r="L1136" s="148">
        <f t="shared" si="697"/>
        <v>85875</v>
      </c>
      <c r="M1136" s="133">
        <v>85875</v>
      </c>
      <c r="O1136" s="626"/>
      <c r="P1136" s="627">
        <f t="shared" si="698"/>
        <v>85875</v>
      </c>
      <c r="Q1136" s="627"/>
      <c r="R1136" s="627"/>
      <c r="S1136" s="148">
        <f t="shared" si="699"/>
        <v>85875</v>
      </c>
      <c r="T1136" s="133">
        <v>85875</v>
      </c>
      <c r="V1136" s="626"/>
      <c r="W1136" s="627">
        <f t="shared" si="700"/>
        <v>85875</v>
      </c>
      <c r="X1136" s="636"/>
      <c r="Y1136" s="626"/>
      <c r="Z1136" s="627"/>
      <c r="AA1136" s="221">
        <f t="shared" si="701"/>
        <v>85875</v>
      </c>
      <c r="AB1136" s="133"/>
      <c r="AD1136" s="626"/>
      <c r="AE1136" s="627">
        <f t="shared" si="702"/>
        <v>0</v>
      </c>
      <c r="AF1136" s="636"/>
      <c r="AG1136" s="857"/>
      <c r="AH1136" s="627"/>
      <c r="AI1136" s="221">
        <f t="shared" si="703"/>
        <v>0</v>
      </c>
      <c r="AJ1136" s="423">
        <f t="shared" si="683"/>
        <v>1127</v>
      </c>
    </row>
    <row r="1137" spans="1:36">
      <c r="A1137" s="423">
        <f t="shared" si="682"/>
        <v>1128</v>
      </c>
      <c r="B1137" s="145"/>
      <c r="C1137" s="145"/>
      <c r="D1137" s="637" t="s">
        <v>771</v>
      </c>
      <c r="E1137" s="627"/>
      <c r="F1137" s="132">
        <v>71700</v>
      </c>
      <c r="G1137" s="28"/>
      <c r="H1137" s="626"/>
      <c r="I1137" s="627">
        <f t="shared" si="696"/>
        <v>71700</v>
      </c>
      <c r="J1137" s="627"/>
      <c r="K1137" s="627"/>
      <c r="L1137" s="148">
        <f t="shared" si="697"/>
        <v>71700</v>
      </c>
      <c r="M1137" s="133">
        <v>71700</v>
      </c>
      <c r="O1137" s="626"/>
      <c r="P1137" s="627">
        <f t="shared" si="698"/>
        <v>71700</v>
      </c>
      <c r="Q1137" s="627"/>
      <c r="R1137" s="627"/>
      <c r="S1137" s="148">
        <f t="shared" si="699"/>
        <v>71700</v>
      </c>
      <c r="T1137" s="133">
        <v>71700</v>
      </c>
      <c r="V1137" s="626"/>
      <c r="W1137" s="627">
        <f t="shared" si="700"/>
        <v>71700</v>
      </c>
      <c r="X1137" s="636"/>
      <c r="Y1137" s="626"/>
      <c r="Z1137" s="627"/>
      <c r="AA1137" s="221">
        <f t="shared" si="701"/>
        <v>71700</v>
      </c>
      <c r="AB1137" s="133"/>
      <c r="AD1137" s="626"/>
      <c r="AE1137" s="627">
        <f t="shared" si="702"/>
        <v>0</v>
      </c>
      <c r="AF1137" s="636"/>
      <c r="AG1137" s="857"/>
      <c r="AH1137" s="627"/>
      <c r="AI1137" s="221">
        <f t="shared" si="703"/>
        <v>0</v>
      </c>
      <c r="AJ1137" s="423">
        <f t="shared" si="683"/>
        <v>1128</v>
      </c>
    </row>
    <row r="1138" spans="1:36">
      <c r="A1138" s="423">
        <f t="shared" si="682"/>
        <v>1129</v>
      </c>
      <c r="B1138" s="145"/>
      <c r="C1138" s="145"/>
      <c r="D1138" s="637" t="s">
        <v>772</v>
      </c>
      <c r="E1138" s="627"/>
      <c r="F1138" s="133"/>
      <c r="G1138" s="28"/>
      <c r="H1138" s="626"/>
      <c r="I1138" s="627">
        <f t="shared" si="696"/>
        <v>0</v>
      </c>
      <c r="J1138" s="627"/>
      <c r="K1138" s="627"/>
      <c r="L1138" s="148">
        <f t="shared" si="697"/>
        <v>0</v>
      </c>
      <c r="M1138" s="133"/>
      <c r="O1138" s="626"/>
      <c r="P1138" s="627">
        <f t="shared" si="698"/>
        <v>0</v>
      </c>
      <c r="Q1138" s="627"/>
      <c r="R1138" s="627"/>
      <c r="S1138" s="148">
        <f t="shared" si="699"/>
        <v>0</v>
      </c>
      <c r="T1138" s="133"/>
      <c r="V1138" s="626"/>
      <c r="W1138" s="627">
        <f t="shared" si="700"/>
        <v>0</v>
      </c>
      <c r="X1138" s="636"/>
      <c r="Y1138" s="626"/>
      <c r="Z1138" s="627"/>
      <c r="AA1138" s="221">
        <f t="shared" si="701"/>
        <v>0</v>
      </c>
      <c r="AB1138" s="133"/>
      <c r="AD1138" s="626"/>
      <c r="AE1138" s="627">
        <f t="shared" si="702"/>
        <v>0</v>
      </c>
      <c r="AF1138" s="636"/>
      <c r="AG1138" s="857"/>
      <c r="AH1138" s="627"/>
      <c r="AI1138" s="221">
        <f t="shared" si="703"/>
        <v>0</v>
      </c>
      <c r="AJ1138" s="423">
        <f t="shared" si="683"/>
        <v>1129</v>
      </c>
    </row>
    <row r="1139" spans="1:36">
      <c r="A1139" s="423">
        <f t="shared" si="682"/>
        <v>1130</v>
      </c>
      <c r="B1139" s="145"/>
      <c r="C1139" s="145"/>
      <c r="D1139" s="629"/>
      <c r="E1139" s="627"/>
      <c r="F1139" s="133"/>
      <c r="G1139" s="28"/>
      <c r="H1139" s="626"/>
      <c r="I1139" s="627">
        <f t="shared" si="696"/>
        <v>0</v>
      </c>
      <c r="J1139" s="627"/>
      <c r="K1139" s="627"/>
      <c r="L1139" s="148">
        <f t="shared" si="697"/>
        <v>0</v>
      </c>
      <c r="M1139" s="133"/>
      <c r="O1139" s="626"/>
      <c r="P1139" s="627">
        <f t="shared" si="698"/>
        <v>0</v>
      </c>
      <c r="Q1139" s="627"/>
      <c r="R1139" s="627"/>
      <c r="S1139" s="148">
        <f t="shared" si="699"/>
        <v>0</v>
      </c>
      <c r="T1139" s="133"/>
      <c r="V1139" s="626"/>
      <c r="W1139" s="627">
        <f t="shared" si="700"/>
        <v>0</v>
      </c>
      <c r="X1139" s="636"/>
      <c r="Y1139" s="626"/>
      <c r="Z1139" s="627"/>
      <c r="AA1139" s="221">
        <f t="shared" si="701"/>
        <v>0</v>
      </c>
      <c r="AB1139" s="133"/>
      <c r="AD1139" s="626"/>
      <c r="AE1139" s="627">
        <f t="shared" si="702"/>
        <v>0</v>
      </c>
      <c r="AF1139" s="636"/>
      <c r="AG1139" s="857"/>
      <c r="AH1139" s="627"/>
      <c r="AI1139" s="221">
        <f t="shared" si="703"/>
        <v>0</v>
      </c>
      <c r="AJ1139" s="423">
        <f t="shared" si="683"/>
        <v>1130</v>
      </c>
    </row>
    <row r="1140" spans="1:36">
      <c r="A1140" s="423">
        <f t="shared" si="682"/>
        <v>1131</v>
      </c>
      <c r="B1140" s="145"/>
      <c r="C1140" s="145"/>
      <c r="D1140" s="240" t="s">
        <v>716</v>
      </c>
      <c r="E1140" s="627"/>
      <c r="F1140" s="133"/>
      <c r="G1140" s="28"/>
      <c r="H1140" s="626"/>
      <c r="I1140" s="627">
        <f t="shared" si="696"/>
        <v>0</v>
      </c>
      <c r="J1140" s="627"/>
      <c r="K1140" s="627"/>
      <c r="L1140" s="148">
        <f t="shared" si="697"/>
        <v>0</v>
      </c>
      <c r="M1140" s="133"/>
      <c r="O1140" s="626"/>
      <c r="P1140" s="627">
        <f t="shared" si="698"/>
        <v>0</v>
      </c>
      <c r="Q1140" s="627"/>
      <c r="R1140" s="627"/>
      <c r="S1140" s="148">
        <f t="shared" si="699"/>
        <v>0</v>
      </c>
      <c r="T1140" s="133"/>
      <c r="V1140" s="626"/>
      <c r="W1140" s="627">
        <f t="shared" si="700"/>
        <v>0</v>
      </c>
      <c r="X1140" s="636"/>
      <c r="Y1140" s="626"/>
      <c r="Z1140" s="627"/>
      <c r="AA1140" s="221">
        <f t="shared" si="701"/>
        <v>0</v>
      </c>
      <c r="AB1140" s="133"/>
      <c r="AD1140" s="626"/>
      <c r="AE1140" s="627">
        <f t="shared" si="702"/>
        <v>0</v>
      </c>
      <c r="AF1140" s="636"/>
      <c r="AG1140" s="857"/>
      <c r="AH1140" s="627"/>
      <c r="AI1140" s="221">
        <f t="shared" si="703"/>
        <v>0</v>
      </c>
      <c r="AJ1140" s="423">
        <f t="shared" si="683"/>
        <v>1131</v>
      </c>
    </row>
    <row r="1141" spans="1:36">
      <c r="A1141" s="423">
        <f t="shared" si="682"/>
        <v>1132</v>
      </c>
      <c r="B1141" s="145"/>
      <c r="C1141" s="145"/>
      <c r="D1141" s="629"/>
      <c r="E1141" s="627"/>
      <c r="F1141" s="133"/>
      <c r="G1141" s="28"/>
      <c r="H1141" s="626"/>
      <c r="I1141" s="627">
        <f t="shared" si="696"/>
        <v>0</v>
      </c>
      <c r="J1141" s="627"/>
      <c r="K1141" s="627"/>
      <c r="L1141" s="148">
        <f t="shared" si="697"/>
        <v>0</v>
      </c>
      <c r="M1141" s="133"/>
      <c r="O1141" s="626"/>
      <c r="P1141" s="627">
        <f t="shared" si="698"/>
        <v>0</v>
      </c>
      <c r="Q1141" s="627"/>
      <c r="R1141" s="627"/>
      <c r="S1141" s="148">
        <f t="shared" si="699"/>
        <v>0</v>
      </c>
      <c r="T1141" s="133"/>
      <c r="V1141" s="626"/>
      <c r="W1141" s="627">
        <f t="shared" si="700"/>
        <v>0</v>
      </c>
      <c r="X1141" s="636"/>
      <c r="Y1141" s="626"/>
      <c r="Z1141" s="627"/>
      <c r="AA1141" s="221">
        <f t="shared" si="701"/>
        <v>0</v>
      </c>
      <c r="AB1141" s="133"/>
      <c r="AD1141" s="626"/>
      <c r="AE1141" s="627">
        <f t="shared" si="702"/>
        <v>0</v>
      </c>
      <c r="AF1141" s="636"/>
      <c r="AG1141" s="857"/>
      <c r="AH1141" s="627"/>
      <c r="AI1141" s="221">
        <f t="shared" si="703"/>
        <v>0</v>
      </c>
      <c r="AJ1141" s="423">
        <f t="shared" si="683"/>
        <v>1132</v>
      </c>
    </row>
    <row r="1142" spans="1:36">
      <c r="A1142" s="423">
        <f t="shared" si="682"/>
        <v>1133</v>
      </c>
      <c r="B1142" s="145"/>
      <c r="C1142" s="145"/>
      <c r="D1142" s="629"/>
      <c r="E1142" s="627"/>
      <c r="F1142" s="133"/>
      <c r="G1142" s="28"/>
      <c r="H1142" s="626"/>
      <c r="I1142" s="627">
        <f t="shared" si="696"/>
        <v>0</v>
      </c>
      <c r="J1142" s="627"/>
      <c r="K1142" s="627"/>
      <c r="L1142" s="148">
        <f t="shared" si="697"/>
        <v>0</v>
      </c>
      <c r="M1142" s="133"/>
      <c r="O1142" s="626"/>
      <c r="P1142" s="627">
        <f t="shared" si="698"/>
        <v>0</v>
      </c>
      <c r="Q1142" s="627"/>
      <c r="R1142" s="627"/>
      <c r="S1142" s="148">
        <f t="shared" si="699"/>
        <v>0</v>
      </c>
      <c r="T1142" s="133"/>
      <c r="V1142" s="626"/>
      <c r="W1142" s="627">
        <f t="shared" si="700"/>
        <v>0</v>
      </c>
      <c r="X1142" s="636"/>
      <c r="Y1142" s="626"/>
      <c r="Z1142" s="627"/>
      <c r="AA1142" s="221">
        <f t="shared" si="701"/>
        <v>0</v>
      </c>
      <c r="AB1142" s="133"/>
      <c r="AD1142" s="626"/>
      <c r="AE1142" s="627">
        <f t="shared" si="702"/>
        <v>0</v>
      </c>
      <c r="AF1142" s="636"/>
      <c r="AG1142" s="857"/>
      <c r="AH1142" s="627"/>
      <c r="AI1142" s="221">
        <f t="shared" si="703"/>
        <v>0</v>
      </c>
      <c r="AJ1142" s="423">
        <f t="shared" si="683"/>
        <v>1133</v>
      </c>
    </row>
    <row r="1143" spans="1:36">
      <c r="A1143" s="423">
        <f t="shared" si="682"/>
        <v>1134</v>
      </c>
      <c r="B1143" s="145"/>
      <c r="C1143" s="145"/>
      <c r="D1143" s="240" t="s">
        <v>575</v>
      </c>
      <c r="E1143" s="627"/>
      <c r="F1143" s="133"/>
      <c r="G1143" s="28"/>
      <c r="H1143" s="626"/>
      <c r="I1143" s="627">
        <f t="shared" si="696"/>
        <v>0</v>
      </c>
      <c r="J1143" s="627"/>
      <c r="K1143" s="627"/>
      <c r="L1143" s="148">
        <f t="shared" si="697"/>
        <v>0</v>
      </c>
      <c r="M1143" s="133"/>
      <c r="O1143" s="626"/>
      <c r="P1143" s="627">
        <f t="shared" si="698"/>
        <v>0</v>
      </c>
      <c r="Q1143" s="627"/>
      <c r="R1143" s="627"/>
      <c r="S1143" s="148">
        <f t="shared" si="699"/>
        <v>0</v>
      </c>
      <c r="T1143" s="133"/>
      <c r="V1143" s="626"/>
      <c r="W1143" s="627">
        <f t="shared" si="700"/>
        <v>0</v>
      </c>
      <c r="X1143" s="636"/>
      <c r="Y1143" s="626"/>
      <c r="Z1143" s="627"/>
      <c r="AA1143" s="221">
        <f t="shared" si="701"/>
        <v>0</v>
      </c>
      <c r="AB1143" s="133"/>
      <c r="AD1143" s="626"/>
      <c r="AE1143" s="627">
        <f t="shared" si="702"/>
        <v>0</v>
      </c>
      <c r="AF1143" s="636"/>
      <c r="AG1143" s="857"/>
      <c r="AH1143" s="627"/>
      <c r="AI1143" s="221">
        <f t="shared" si="703"/>
        <v>0</v>
      </c>
      <c r="AJ1143" s="423">
        <f t="shared" si="683"/>
        <v>1134</v>
      </c>
    </row>
    <row r="1144" spans="1:36">
      <c r="A1144" s="423">
        <f t="shared" si="682"/>
        <v>1135</v>
      </c>
      <c r="B1144" s="145"/>
      <c r="C1144" s="145"/>
      <c r="D1144" s="637"/>
      <c r="E1144" s="627"/>
      <c r="F1144" s="133"/>
      <c r="G1144" s="28"/>
      <c r="H1144" s="626"/>
      <c r="I1144" s="627">
        <f t="shared" si="696"/>
        <v>0</v>
      </c>
      <c r="J1144" s="627"/>
      <c r="K1144" s="627"/>
      <c r="L1144" s="148">
        <f t="shared" si="697"/>
        <v>0</v>
      </c>
      <c r="M1144" s="133"/>
      <c r="O1144" s="626"/>
      <c r="P1144" s="627">
        <f t="shared" si="698"/>
        <v>0</v>
      </c>
      <c r="Q1144" s="627"/>
      <c r="R1144" s="627"/>
      <c r="S1144" s="148">
        <f t="shared" si="699"/>
        <v>0</v>
      </c>
      <c r="T1144" s="133"/>
      <c r="V1144" s="626"/>
      <c r="W1144" s="627">
        <f t="shared" si="700"/>
        <v>0</v>
      </c>
      <c r="X1144" s="636"/>
      <c r="Y1144" s="626"/>
      <c r="Z1144" s="627"/>
      <c r="AA1144" s="221">
        <f t="shared" si="701"/>
        <v>0</v>
      </c>
      <c r="AB1144" s="133"/>
      <c r="AD1144" s="626"/>
      <c r="AE1144" s="627">
        <f t="shared" si="702"/>
        <v>0</v>
      </c>
      <c r="AF1144" s="636"/>
      <c r="AG1144" s="857"/>
      <c r="AH1144" s="627"/>
      <c r="AI1144" s="221">
        <f t="shared" si="703"/>
        <v>0</v>
      </c>
      <c r="AJ1144" s="423">
        <f t="shared" si="683"/>
        <v>1135</v>
      </c>
    </row>
    <row r="1145" spans="1:36">
      <c r="A1145" s="423">
        <f t="shared" si="682"/>
        <v>1136</v>
      </c>
      <c r="B1145" s="145"/>
      <c r="C1145" s="145"/>
      <c r="D1145" s="629"/>
      <c r="E1145" s="679"/>
      <c r="F1145" s="110"/>
      <c r="G1145" s="57"/>
      <c r="H1145" s="680"/>
      <c r="I1145" s="627">
        <f t="shared" si="696"/>
        <v>0</v>
      </c>
      <c r="J1145" s="679"/>
      <c r="K1145" s="679"/>
      <c r="L1145" s="237">
        <f t="shared" si="697"/>
        <v>0</v>
      </c>
      <c r="M1145" s="110"/>
      <c r="N1145" s="57"/>
      <c r="O1145" s="680"/>
      <c r="P1145" s="627">
        <f t="shared" si="698"/>
        <v>0</v>
      </c>
      <c r="Q1145" s="679"/>
      <c r="R1145" s="679"/>
      <c r="S1145" s="237">
        <f t="shared" si="699"/>
        <v>0</v>
      </c>
      <c r="T1145" s="110"/>
      <c r="U1145" s="57"/>
      <c r="V1145" s="680"/>
      <c r="W1145" s="627">
        <f t="shared" si="700"/>
        <v>0</v>
      </c>
      <c r="X1145" s="681"/>
      <c r="Y1145" s="680"/>
      <c r="Z1145" s="679"/>
      <c r="AA1145" s="626">
        <f t="shared" si="701"/>
        <v>0</v>
      </c>
      <c r="AB1145" s="110"/>
      <c r="AC1145" s="57"/>
      <c r="AD1145" s="680"/>
      <c r="AE1145" s="627">
        <f t="shared" si="702"/>
        <v>0</v>
      </c>
      <c r="AF1145" s="681"/>
      <c r="AG1145" s="872"/>
      <c r="AH1145" s="679"/>
      <c r="AI1145" s="626">
        <f t="shared" si="703"/>
        <v>0</v>
      </c>
      <c r="AJ1145" s="423">
        <f t="shared" si="683"/>
        <v>1136</v>
      </c>
    </row>
    <row r="1146" spans="1:36">
      <c r="A1146" s="423">
        <f t="shared" si="682"/>
        <v>1137</v>
      </c>
      <c r="B1146" s="145"/>
      <c r="C1146" s="145"/>
      <c r="D1146" s="237" t="s">
        <v>40</v>
      </c>
      <c r="E1146" s="679"/>
      <c r="F1146" s="488">
        <f t="shared" ref="F1146:X1146" si="704">SUBTOTAL(9,F1132:F1145)</f>
        <v>3539100</v>
      </c>
      <c r="G1146" s="55">
        <f t="shared" si="704"/>
        <v>0</v>
      </c>
      <c r="H1146" s="285">
        <f t="shared" si="704"/>
        <v>0</v>
      </c>
      <c r="I1146" s="676">
        <f t="shared" si="704"/>
        <v>3539100</v>
      </c>
      <c r="J1146" s="676">
        <f t="shared" si="704"/>
        <v>0</v>
      </c>
      <c r="K1146" s="676">
        <f t="shared" si="704"/>
        <v>0</v>
      </c>
      <c r="L1146" s="678">
        <f t="shared" si="704"/>
        <v>3539100</v>
      </c>
      <c r="M1146" s="488">
        <f t="shared" si="704"/>
        <v>3755125</v>
      </c>
      <c r="N1146" s="55">
        <f t="shared" si="704"/>
        <v>0</v>
      </c>
      <c r="O1146" s="285">
        <f t="shared" si="704"/>
        <v>0</v>
      </c>
      <c r="P1146" s="676">
        <f t="shared" si="704"/>
        <v>3755125</v>
      </c>
      <c r="Q1146" s="676">
        <f t="shared" si="704"/>
        <v>0</v>
      </c>
      <c r="R1146" s="676">
        <f t="shared" si="704"/>
        <v>0</v>
      </c>
      <c r="S1146" s="678">
        <f t="shared" si="704"/>
        <v>3755125</v>
      </c>
      <c r="T1146" s="488">
        <f t="shared" si="704"/>
        <v>3755125</v>
      </c>
      <c r="U1146" s="55">
        <f t="shared" si="704"/>
        <v>0</v>
      </c>
      <c r="V1146" s="285">
        <f t="shared" si="704"/>
        <v>0</v>
      </c>
      <c r="W1146" s="676">
        <f t="shared" si="704"/>
        <v>3755125</v>
      </c>
      <c r="X1146" s="677">
        <f t="shared" si="704"/>
        <v>0</v>
      </c>
      <c r="Y1146" s="675"/>
      <c r="Z1146" s="676">
        <f t="shared" ref="Z1146:AF1146" si="705">SUBTOTAL(9,Z1132:Z1145)</f>
        <v>0</v>
      </c>
      <c r="AA1146" s="675">
        <f t="shared" si="705"/>
        <v>3755125</v>
      </c>
      <c r="AB1146" s="488">
        <f t="shared" si="705"/>
        <v>0</v>
      </c>
      <c r="AC1146" s="55">
        <f t="shared" si="705"/>
        <v>0</v>
      </c>
      <c r="AD1146" s="285">
        <f t="shared" si="705"/>
        <v>0</v>
      </c>
      <c r="AE1146" s="676">
        <f t="shared" si="705"/>
        <v>0</v>
      </c>
      <c r="AF1146" s="677">
        <f t="shared" si="705"/>
        <v>0</v>
      </c>
      <c r="AG1146" s="678"/>
      <c r="AH1146" s="676">
        <f>SUBTOTAL(9,AH1132:AH1145)</f>
        <v>0</v>
      </c>
      <c r="AI1146" s="675">
        <f>SUBTOTAL(9,AI1132:AI1145)</f>
        <v>0</v>
      </c>
      <c r="AJ1146" s="423">
        <f t="shared" si="683"/>
        <v>1137</v>
      </c>
    </row>
    <row r="1147" spans="1:36" ht="15.6" thickBot="1">
      <c r="A1147" s="423">
        <f t="shared" si="682"/>
        <v>1138</v>
      </c>
      <c r="B1147" s="674"/>
      <c r="C1147" s="674"/>
      <c r="D1147" s="620" t="s">
        <v>246</v>
      </c>
      <c r="E1147" s="623"/>
      <c r="F1147" s="672">
        <f>SUBTOTAL(9,F1130:F1146,$E1131:$E1131)</f>
        <v>18172441</v>
      </c>
      <c r="G1147" s="671"/>
      <c r="H1147" s="668"/>
      <c r="I1147" s="669">
        <f>SUBTOTAL(9,I1130:I1146)</f>
        <v>18172441</v>
      </c>
      <c r="J1147" s="669">
        <f>SUBTOTAL(9,J1130:J1146)</f>
        <v>60003654</v>
      </c>
      <c r="K1147" s="669">
        <f>SUBTOTAL(9,K1130:K1146)</f>
        <v>26764911</v>
      </c>
      <c r="L1147" s="673">
        <f>SUBTOTAL(9,L1130:L1146)</f>
        <v>104941006</v>
      </c>
      <c r="M1147" s="672">
        <f>SUBTOTAL(9,M1130:M1146,$E1131:$E1131)</f>
        <v>18388466</v>
      </c>
      <c r="N1147" s="671"/>
      <c r="O1147" s="668"/>
      <c r="P1147" s="669">
        <f>SUBTOTAL(9,P1130:P1146)</f>
        <v>18388466</v>
      </c>
      <c r="Q1147" s="669">
        <f>SUBTOTAL(9,Q1130:Q1146)</f>
        <v>60003654</v>
      </c>
      <c r="R1147" s="669">
        <f>SUBTOTAL(9,R1130:R1146)</f>
        <v>26764911</v>
      </c>
      <c r="S1147" s="673">
        <f>SUBTOTAL(9,S1130:S1146)</f>
        <v>105157031</v>
      </c>
      <c r="T1147" s="672">
        <f>SUBTOTAL(9,T1130:T1146,$E1131:$E1131)</f>
        <v>18388466</v>
      </c>
      <c r="U1147" s="671"/>
      <c r="V1147" s="668"/>
      <c r="W1147" s="669">
        <f>SUBTOTAL(9,W1130:W1146)</f>
        <v>18388466</v>
      </c>
      <c r="X1147" s="670">
        <f>SUBTOTAL(9,X1130:X1146)</f>
        <v>60003654</v>
      </c>
      <c r="Y1147" s="668"/>
      <c r="Z1147" s="669">
        <f>SUBTOTAL(9,Z1130:Z1146)</f>
        <v>26764911</v>
      </c>
      <c r="AA1147" s="668">
        <f>SUBTOTAL(9,AA1130:AA1146)</f>
        <v>105157031</v>
      </c>
      <c r="AB1147" s="672">
        <f>SUBTOTAL(9,AB1130:AB1146,$E1131:$E1131)</f>
        <v>14633341</v>
      </c>
      <c r="AC1147" s="671"/>
      <c r="AD1147" s="668"/>
      <c r="AE1147" s="669">
        <f>SUBTOTAL(9,AE1130:AE1146)</f>
        <v>14633341</v>
      </c>
      <c r="AF1147" s="670">
        <f>SUBTOTAL(9,AF1130:AF1146)</f>
        <v>60003654</v>
      </c>
      <c r="AG1147" s="800"/>
      <c r="AH1147" s="669">
        <f>SUBTOTAL(9,AH1130:AH1146)</f>
        <v>26764911</v>
      </c>
      <c r="AI1147" s="668">
        <f>SUBTOTAL(9,AI1130:AI1146)</f>
        <v>101401906</v>
      </c>
      <c r="AJ1147" s="423">
        <f t="shared" si="683"/>
        <v>1138</v>
      </c>
    </row>
    <row r="1148" spans="1:36" ht="15.6" thickTop="1">
      <c r="A1148" s="423">
        <f t="shared" si="682"/>
        <v>1139</v>
      </c>
      <c r="B1148" s="145"/>
      <c r="C1148" s="145"/>
      <c r="D1148" s="654"/>
      <c r="E1148" s="655"/>
      <c r="F1148" s="425"/>
      <c r="G1148" s="26"/>
      <c r="H1148" s="682"/>
      <c r="I1148" s="627">
        <f t="shared" ref="I1148:I1153" si="706">SUM($E1148,F1148:H1148)</f>
        <v>0</v>
      </c>
      <c r="J1148" s="655"/>
      <c r="K1148" s="655"/>
      <c r="L1148" s="654">
        <f t="shared" ref="L1148:L1153" si="707">SUM(I1148:K1148)</f>
        <v>0</v>
      </c>
      <c r="M1148" s="425"/>
      <c r="N1148" s="26"/>
      <c r="O1148" s="682"/>
      <c r="P1148" s="627">
        <f t="shared" ref="P1148:P1162" si="708">SUM($E1148,M1148:O1148)</f>
        <v>0</v>
      </c>
      <c r="Q1148" s="655"/>
      <c r="R1148" s="655"/>
      <c r="S1148" s="654">
        <f t="shared" ref="S1148:S1162" si="709">SUM(P1148:R1148)</f>
        <v>0</v>
      </c>
      <c r="T1148" s="425"/>
      <c r="U1148" s="26"/>
      <c r="V1148" s="682"/>
      <c r="W1148" s="627">
        <f t="shared" ref="W1148:W1162" si="710">SUM($E1148,T1148:V1148)</f>
        <v>0</v>
      </c>
      <c r="X1148" s="683"/>
      <c r="Y1148" s="682"/>
      <c r="Z1148" s="655"/>
      <c r="AA1148" s="682">
        <f t="shared" ref="AA1148:AA1162" si="711">SUM(W1148:Z1148)</f>
        <v>0</v>
      </c>
      <c r="AB1148" s="425"/>
      <c r="AC1148" s="26"/>
      <c r="AD1148" s="682"/>
      <c r="AE1148" s="627">
        <f t="shared" ref="AE1148:AE1162" si="712">SUM($E1148,AB1148:AD1148)</f>
        <v>0</v>
      </c>
      <c r="AF1148" s="683"/>
      <c r="AG1148" s="862"/>
      <c r="AH1148" s="655"/>
      <c r="AI1148" s="682">
        <f t="shared" ref="AI1148:AI1162" si="713">SUM(AE1148:AH1148)</f>
        <v>0</v>
      </c>
      <c r="AJ1148" s="423">
        <f t="shared" si="683"/>
        <v>1139</v>
      </c>
    </row>
    <row r="1149" spans="1:36">
      <c r="A1149" s="423">
        <f t="shared" si="682"/>
        <v>1140</v>
      </c>
      <c r="B1149" s="145" t="s">
        <v>247</v>
      </c>
      <c r="C1149" s="145">
        <v>60</v>
      </c>
      <c r="D1149" s="237" t="s">
        <v>248</v>
      </c>
      <c r="E1149" s="627">
        <v>29075368</v>
      </c>
      <c r="F1149" s="133"/>
      <c r="G1149" s="28"/>
      <c r="H1149" s="626"/>
      <c r="I1149" s="627">
        <f t="shared" si="706"/>
        <v>29075368</v>
      </c>
      <c r="J1149" s="627">
        <v>355583</v>
      </c>
      <c r="K1149" s="627">
        <v>8325000</v>
      </c>
      <c r="L1149" s="237">
        <f t="shared" si="707"/>
        <v>37755951</v>
      </c>
      <c r="M1149" s="133"/>
      <c r="O1149" s="626"/>
      <c r="P1149" s="627">
        <f t="shared" si="708"/>
        <v>29075368</v>
      </c>
      <c r="Q1149" s="627">
        <v>355583</v>
      </c>
      <c r="R1149" s="627">
        <v>8325000</v>
      </c>
      <c r="S1149" s="237">
        <f t="shared" si="709"/>
        <v>37755951</v>
      </c>
      <c r="T1149" s="133"/>
      <c r="V1149" s="626"/>
      <c r="W1149" s="627">
        <f t="shared" si="710"/>
        <v>29075368</v>
      </c>
      <c r="X1149" s="636">
        <v>355583</v>
      </c>
      <c r="Y1149" s="626"/>
      <c r="Z1149" s="627">
        <v>8325000</v>
      </c>
      <c r="AA1149" s="626">
        <f t="shared" si="711"/>
        <v>37755951</v>
      </c>
      <c r="AB1149" s="133"/>
      <c r="AD1149" s="626"/>
      <c r="AE1149" s="627">
        <f t="shared" si="712"/>
        <v>29075368</v>
      </c>
      <c r="AF1149" s="636">
        <v>355583</v>
      </c>
      <c r="AG1149" s="857"/>
      <c r="AH1149" s="627">
        <v>8325000</v>
      </c>
      <c r="AI1149" s="626">
        <f t="shared" si="713"/>
        <v>37755951</v>
      </c>
      <c r="AJ1149" s="423">
        <f t="shared" si="683"/>
        <v>1140</v>
      </c>
    </row>
    <row r="1150" spans="1:36">
      <c r="A1150" s="423">
        <f t="shared" si="682"/>
        <v>1141</v>
      </c>
      <c r="B1150" s="145"/>
      <c r="C1150" s="145"/>
      <c r="D1150" s="240" t="s">
        <v>434</v>
      </c>
      <c r="E1150" s="627"/>
      <c r="F1150" s="133"/>
      <c r="G1150" s="28"/>
      <c r="H1150" s="626"/>
      <c r="I1150" s="627">
        <f t="shared" si="706"/>
        <v>0</v>
      </c>
      <c r="J1150" s="627"/>
      <c r="K1150" s="627"/>
      <c r="L1150" s="237">
        <f t="shared" si="707"/>
        <v>0</v>
      </c>
      <c r="M1150" s="133"/>
      <c r="O1150" s="626"/>
      <c r="P1150" s="627">
        <f t="shared" si="708"/>
        <v>0</v>
      </c>
      <c r="Q1150" s="627"/>
      <c r="R1150" s="627"/>
      <c r="S1150" s="237">
        <f t="shared" si="709"/>
        <v>0</v>
      </c>
      <c r="T1150" s="133"/>
      <c r="V1150" s="626"/>
      <c r="W1150" s="627">
        <f t="shared" si="710"/>
        <v>0</v>
      </c>
      <c r="X1150" s="636"/>
      <c r="Y1150" s="626"/>
      <c r="Z1150" s="627"/>
      <c r="AA1150" s="626">
        <f t="shared" si="711"/>
        <v>0</v>
      </c>
      <c r="AB1150" s="133"/>
      <c r="AD1150" s="626"/>
      <c r="AE1150" s="627">
        <f t="shared" si="712"/>
        <v>0</v>
      </c>
      <c r="AF1150" s="636"/>
      <c r="AG1150" s="857"/>
      <c r="AH1150" s="627"/>
      <c r="AI1150" s="626">
        <f t="shared" si="713"/>
        <v>0</v>
      </c>
      <c r="AJ1150" s="423">
        <f t="shared" si="683"/>
        <v>1141</v>
      </c>
    </row>
    <row r="1151" spans="1:36">
      <c r="A1151" s="423">
        <f t="shared" si="682"/>
        <v>1142</v>
      </c>
      <c r="B1151" s="145"/>
      <c r="C1151" s="145"/>
      <c r="D1151" s="637" t="s">
        <v>773</v>
      </c>
      <c r="E1151" s="627"/>
      <c r="F1151" s="132">
        <v>370000</v>
      </c>
      <c r="G1151" s="129">
        <v>6000</v>
      </c>
      <c r="H1151" s="626"/>
      <c r="I1151" s="627">
        <f t="shared" si="706"/>
        <v>376000</v>
      </c>
      <c r="J1151" s="627"/>
      <c r="K1151" s="627"/>
      <c r="L1151" s="237">
        <f t="shared" si="707"/>
        <v>376000</v>
      </c>
      <c r="M1151" s="133">
        <v>185000</v>
      </c>
      <c r="N1151" s="28"/>
      <c r="O1151" s="626"/>
      <c r="P1151" s="627">
        <f t="shared" si="708"/>
        <v>185000</v>
      </c>
      <c r="Q1151" s="627"/>
      <c r="R1151" s="627"/>
      <c r="S1151" s="237">
        <f t="shared" si="709"/>
        <v>185000</v>
      </c>
      <c r="T1151" s="133">
        <v>185000</v>
      </c>
      <c r="U1151" s="28"/>
      <c r="V1151" s="626"/>
      <c r="W1151" s="627">
        <f t="shared" si="710"/>
        <v>185000</v>
      </c>
      <c r="X1151" s="636"/>
      <c r="Y1151" s="626"/>
      <c r="Z1151" s="627"/>
      <c r="AA1151" s="626">
        <f t="shared" si="711"/>
        <v>185000</v>
      </c>
      <c r="AB1151" s="133"/>
      <c r="AC1151" s="28"/>
      <c r="AD1151" s="626"/>
      <c r="AE1151" s="627">
        <f t="shared" si="712"/>
        <v>0</v>
      </c>
      <c r="AF1151" s="636"/>
      <c r="AG1151" s="857"/>
      <c r="AH1151" s="627"/>
      <c r="AI1151" s="626">
        <f t="shared" si="713"/>
        <v>0</v>
      </c>
      <c r="AJ1151" s="423">
        <f t="shared" si="683"/>
        <v>1142</v>
      </c>
    </row>
    <row r="1152" spans="1:36">
      <c r="A1152" s="423">
        <f t="shared" si="682"/>
        <v>1143</v>
      </c>
      <c r="B1152" s="145"/>
      <c r="C1152" s="145"/>
      <c r="D1152" s="637" t="s">
        <v>774</v>
      </c>
      <c r="E1152" s="627"/>
      <c r="F1152" s="132">
        <v>417940</v>
      </c>
      <c r="G1152" s="129">
        <v>589300</v>
      </c>
      <c r="H1152" s="626"/>
      <c r="I1152" s="627">
        <f t="shared" si="706"/>
        <v>1007240</v>
      </c>
      <c r="J1152" s="627"/>
      <c r="K1152" s="627"/>
      <c r="L1152" s="237">
        <f t="shared" si="707"/>
        <v>1007240</v>
      </c>
      <c r="M1152" s="133">
        <v>417940</v>
      </c>
      <c r="N1152" s="28">
        <v>589300</v>
      </c>
      <c r="O1152" s="626"/>
      <c r="P1152" s="627">
        <f t="shared" si="708"/>
        <v>1007240</v>
      </c>
      <c r="Q1152" s="627"/>
      <c r="R1152" s="627"/>
      <c r="S1152" s="237">
        <f t="shared" si="709"/>
        <v>1007240</v>
      </c>
      <c r="T1152" s="133">
        <v>417940</v>
      </c>
      <c r="U1152" s="28">
        <v>589300</v>
      </c>
      <c r="V1152" s="626"/>
      <c r="W1152" s="627">
        <f t="shared" si="710"/>
        <v>1007240</v>
      </c>
      <c r="X1152" s="636"/>
      <c r="Y1152" s="626"/>
      <c r="Z1152" s="627"/>
      <c r="AA1152" s="626">
        <f t="shared" si="711"/>
        <v>1007240</v>
      </c>
      <c r="AB1152" s="133"/>
      <c r="AC1152" s="28"/>
      <c r="AD1152" s="626"/>
      <c r="AE1152" s="627">
        <f t="shared" si="712"/>
        <v>0</v>
      </c>
      <c r="AF1152" s="636"/>
      <c r="AG1152" s="857"/>
      <c r="AH1152" s="627"/>
      <c r="AI1152" s="626">
        <f t="shared" si="713"/>
        <v>0</v>
      </c>
      <c r="AJ1152" s="423">
        <f t="shared" si="683"/>
        <v>1143</v>
      </c>
    </row>
    <row r="1153" spans="1:60">
      <c r="A1153" s="423">
        <f t="shared" si="682"/>
        <v>1144</v>
      </c>
      <c r="B1153" s="145"/>
      <c r="C1153" s="145"/>
      <c r="D1153" s="637" t="s">
        <v>775</v>
      </c>
      <c r="E1153" s="627"/>
      <c r="F1153" s="132"/>
      <c r="G1153" s="129">
        <f>194000+29000</f>
        <v>223000</v>
      </c>
      <c r="H1153" s="626"/>
      <c r="I1153" s="627">
        <f t="shared" si="706"/>
        <v>223000</v>
      </c>
      <c r="J1153" s="627"/>
      <c r="K1153" s="627"/>
      <c r="L1153" s="237">
        <f t="shared" si="707"/>
        <v>223000</v>
      </c>
      <c r="M1153" s="133"/>
      <c r="N1153" s="28">
        <f>194000+29000</f>
        <v>223000</v>
      </c>
      <c r="O1153" s="626"/>
      <c r="P1153" s="627">
        <f t="shared" si="708"/>
        <v>223000</v>
      </c>
      <c r="Q1153" s="627"/>
      <c r="R1153" s="627"/>
      <c r="S1153" s="237">
        <f t="shared" si="709"/>
        <v>223000</v>
      </c>
      <c r="T1153" s="133"/>
      <c r="U1153" s="28">
        <f>194000+29000</f>
        <v>223000</v>
      </c>
      <c r="V1153" s="626"/>
      <c r="W1153" s="627">
        <f t="shared" si="710"/>
        <v>223000</v>
      </c>
      <c r="X1153" s="636"/>
      <c r="Y1153" s="626"/>
      <c r="Z1153" s="627"/>
      <c r="AA1153" s="626">
        <f t="shared" si="711"/>
        <v>223000</v>
      </c>
      <c r="AB1153" s="133"/>
      <c r="AC1153" s="28"/>
      <c r="AD1153" s="626"/>
      <c r="AE1153" s="627">
        <f t="shared" si="712"/>
        <v>0</v>
      </c>
      <c r="AF1153" s="636"/>
      <c r="AG1153" s="857"/>
      <c r="AH1153" s="627"/>
      <c r="AI1153" s="626">
        <f t="shared" si="713"/>
        <v>0</v>
      </c>
      <c r="AJ1153" s="423">
        <f t="shared" si="683"/>
        <v>1144</v>
      </c>
    </row>
    <row r="1154" spans="1:60">
      <c r="A1154" s="423">
        <f t="shared" si="682"/>
        <v>1145</v>
      </c>
      <c r="B1154" s="145"/>
      <c r="C1154" s="145"/>
      <c r="D1154" s="637" t="s">
        <v>776</v>
      </c>
      <c r="E1154" s="627"/>
      <c r="F1154" s="133"/>
      <c r="G1154" s="28"/>
      <c r="H1154" s="626"/>
      <c r="I1154" s="627"/>
      <c r="J1154" s="627"/>
      <c r="K1154" s="627"/>
      <c r="M1154" s="133">
        <v>1000000</v>
      </c>
      <c r="N1154" s="6">
        <v>2500000</v>
      </c>
      <c r="O1154" s="626"/>
      <c r="P1154" s="627">
        <f t="shared" si="708"/>
        <v>3500000</v>
      </c>
      <c r="Q1154" s="627"/>
      <c r="R1154" s="627"/>
      <c r="S1154" s="237">
        <f t="shared" si="709"/>
        <v>3500000</v>
      </c>
      <c r="T1154" s="133">
        <v>1000000</v>
      </c>
      <c r="U1154" s="6">
        <v>2500000</v>
      </c>
      <c r="V1154" s="626"/>
      <c r="W1154" s="627">
        <f t="shared" si="710"/>
        <v>3500000</v>
      </c>
      <c r="X1154" s="636"/>
      <c r="Y1154" s="626"/>
      <c r="Z1154" s="627"/>
      <c r="AA1154" s="626">
        <f t="shared" si="711"/>
        <v>3500000</v>
      </c>
      <c r="AB1154" s="133"/>
      <c r="AD1154" s="626"/>
      <c r="AE1154" s="627">
        <f t="shared" si="712"/>
        <v>0</v>
      </c>
      <c r="AF1154" s="636"/>
      <c r="AG1154" s="857"/>
      <c r="AH1154" s="627"/>
      <c r="AI1154" s="626">
        <f t="shared" si="713"/>
        <v>0</v>
      </c>
      <c r="AJ1154" s="423">
        <f t="shared" si="683"/>
        <v>1145</v>
      </c>
    </row>
    <row r="1155" spans="1:60">
      <c r="A1155" s="423">
        <f t="shared" si="682"/>
        <v>1146</v>
      </c>
      <c r="B1155" s="145"/>
      <c r="C1155" s="145"/>
      <c r="D1155" s="637" t="s">
        <v>777</v>
      </c>
      <c r="E1155" s="627"/>
      <c r="F1155" s="133"/>
      <c r="G1155" s="28"/>
      <c r="H1155" s="626"/>
      <c r="I1155" s="627"/>
      <c r="J1155" s="627"/>
      <c r="K1155" s="627"/>
      <c r="M1155" s="133">
        <v>74642</v>
      </c>
      <c r="O1155" s="626"/>
      <c r="P1155" s="627">
        <f t="shared" si="708"/>
        <v>74642</v>
      </c>
      <c r="Q1155" s="627"/>
      <c r="R1155" s="627"/>
      <c r="S1155" s="237">
        <f t="shared" si="709"/>
        <v>74642</v>
      </c>
      <c r="T1155" s="133">
        <v>74642</v>
      </c>
      <c r="V1155" s="626"/>
      <c r="W1155" s="627">
        <f t="shared" si="710"/>
        <v>74642</v>
      </c>
      <c r="X1155" s="636"/>
      <c r="Y1155" s="626"/>
      <c r="Z1155" s="627"/>
      <c r="AA1155" s="626">
        <f t="shared" si="711"/>
        <v>74642</v>
      </c>
      <c r="AB1155" s="133"/>
      <c r="AD1155" s="626"/>
      <c r="AE1155" s="627">
        <f t="shared" si="712"/>
        <v>0</v>
      </c>
      <c r="AF1155" s="636"/>
      <c r="AG1155" s="857"/>
      <c r="AH1155" s="627"/>
      <c r="AI1155" s="626">
        <f t="shared" si="713"/>
        <v>0</v>
      </c>
      <c r="AJ1155" s="423">
        <f t="shared" si="683"/>
        <v>1146</v>
      </c>
    </row>
    <row r="1156" spans="1:60">
      <c r="A1156" s="423">
        <f t="shared" si="682"/>
        <v>1147</v>
      </c>
      <c r="B1156" s="145"/>
      <c r="C1156" s="145"/>
      <c r="D1156" s="629"/>
      <c r="E1156" s="627"/>
      <c r="F1156" s="133"/>
      <c r="G1156" s="28"/>
      <c r="H1156" s="626"/>
      <c r="I1156" s="627">
        <f t="shared" ref="I1156:I1162" si="714">SUM($E1156,F1156:H1156)</f>
        <v>0</v>
      </c>
      <c r="J1156" s="627"/>
      <c r="K1156" s="627"/>
      <c r="L1156" s="237">
        <f t="shared" ref="L1156:L1162" si="715">SUM(I1156:K1156)</f>
        <v>0</v>
      </c>
      <c r="M1156" s="133"/>
      <c r="O1156" s="626"/>
      <c r="P1156" s="627">
        <f t="shared" si="708"/>
        <v>0</v>
      </c>
      <c r="Q1156" s="627"/>
      <c r="R1156" s="627"/>
      <c r="S1156" s="237">
        <f t="shared" si="709"/>
        <v>0</v>
      </c>
      <c r="T1156" s="133"/>
      <c r="V1156" s="626"/>
      <c r="W1156" s="627">
        <f t="shared" si="710"/>
        <v>0</v>
      </c>
      <c r="X1156" s="636"/>
      <c r="Y1156" s="626"/>
      <c r="Z1156" s="627"/>
      <c r="AA1156" s="626">
        <f t="shared" si="711"/>
        <v>0</v>
      </c>
      <c r="AB1156" s="133"/>
      <c r="AD1156" s="626"/>
      <c r="AE1156" s="627">
        <f t="shared" si="712"/>
        <v>0</v>
      </c>
      <c r="AF1156" s="636"/>
      <c r="AG1156" s="857"/>
      <c r="AH1156" s="627"/>
      <c r="AI1156" s="626">
        <f t="shared" si="713"/>
        <v>0</v>
      </c>
      <c r="AJ1156" s="423">
        <f t="shared" si="683"/>
        <v>1147</v>
      </c>
    </row>
    <row r="1157" spans="1:60">
      <c r="A1157" s="423">
        <f t="shared" si="682"/>
        <v>1148</v>
      </c>
      <c r="B1157" s="145"/>
      <c r="C1157" s="145"/>
      <c r="D1157" s="240" t="s">
        <v>716</v>
      </c>
      <c r="E1157" s="627"/>
      <c r="F1157" s="133"/>
      <c r="G1157" s="28"/>
      <c r="H1157" s="626"/>
      <c r="I1157" s="627">
        <f t="shared" si="714"/>
        <v>0</v>
      </c>
      <c r="J1157" s="627"/>
      <c r="K1157" s="627"/>
      <c r="L1157" s="237">
        <f t="shared" si="715"/>
        <v>0</v>
      </c>
      <c r="M1157" s="133"/>
      <c r="O1157" s="626"/>
      <c r="P1157" s="627">
        <f t="shared" si="708"/>
        <v>0</v>
      </c>
      <c r="Q1157" s="627"/>
      <c r="R1157" s="627"/>
      <c r="S1157" s="237">
        <f t="shared" si="709"/>
        <v>0</v>
      </c>
      <c r="T1157" s="133"/>
      <c r="V1157" s="626"/>
      <c r="W1157" s="627">
        <f t="shared" si="710"/>
        <v>0</v>
      </c>
      <c r="X1157" s="636"/>
      <c r="Y1157" s="626"/>
      <c r="Z1157" s="627"/>
      <c r="AA1157" s="626">
        <f t="shared" si="711"/>
        <v>0</v>
      </c>
      <c r="AB1157" s="133"/>
      <c r="AD1157" s="626"/>
      <c r="AE1157" s="627">
        <f t="shared" si="712"/>
        <v>0</v>
      </c>
      <c r="AF1157" s="636"/>
      <c r="AG1157" s="857"/>
      <c r="AH1157" s="627"/>
      <c r="AI1157" s="626">
        <f t="shared" si="713"/>
        <v>0</v>
      </c>
      <c r="AJ1157" s="423">
        <f t="shared" si="683"/>
        <v>1148</v>
      </c>
    </row>
    <row r="1158" spans="1:60">
      <c r="A1158" s="423">
        <f t="shared" si="682"/>
        <v>1149</v>
      </c>
      <c r="B1158" s="145"/>
      <c r="C1158" s="145"/>
      <c r="D1158" s="240"/>
      <c r="E1158" s="627"/>
      <c r="F1158" s="133"/>
      <c r="G1158" s="28"/>
      <c r="H1158" s="626"/>
      <c r="I1158" s="627">
        <f t="shared" si="714"/>
        <v>0</v>
      </c>
      <c r="J1158" s="627"/>
      <c r="K1158" s="627"/>
      <c r="L1158" s="237">
        <f t="shared" si="715"/>
        <v>0</v>
      </c>
      <c r="M1158" s="133"/>
      <c r="O1158" s="626"/>
      <c r="P1158" s="627">
        <f t="shared" si="708"/>
        <v>0</v>
      </c>
      <c r="Q1158" s="627"/>
      <c r="R1158" s="627"/>
      <c r="S1158" s="237">
        <f t="shared" si="709"/>
        <v>0</v>
      </c>
      <c r="T1158" s="133"/>
      <c r="V1158" s="626"/>
      <c r="W1158" s="627">
        <f t="shared" si="710"/>
        <v>0</v>
      </c>
      <c r="X1158" s="636"/>
      <c r="Y1158" s="626"/>
      <c r="Z1158" s="627"/>
      <c r="AA1158" s="626">
        <f t="shared" si="711"/>
        <v>0</v>
      </c>
      <c r="AB1158" s="133"/>
      <c r="AD1158" s="626"/>
      <c r="AE1158" s="627">
        <f t="shared" si="712"/>
        <v>0</v>
      </c>
      <c r="AF1158" s="636"/>
      <c r="AG1158" s="857"/>
      <c r="AH1158" s="627"/>
      <c r="AI1158" s="626">
        <f t="shared" si="713"/>
        <v>0</v>
      </c>
      <c r="AJ1158" s="423">
        <f t="shared" si="683"/>
        <v>1149</v>
      </c>
    </row>
    <row r="1159" spans="1:60">
      <c r="A1159" s="423">
        <f t="shared" si="682"/>
        <v>1150</v>
      </c>
      <c r="B1159" s="145"/>
      <c r="C1159" s="145"/>
      <c r="D1159" s="685"/>
      <c r="E1159" s="627"/>
      <c r="F1159" s="112"/>
      <c r="G1159" s="39"/>
      <c r="H1159" s="626"/>
      <c r="I1159" s="627">
        <f t="shared" si="714"/>
        <v>0</v>
      </c>
      <c r="J1159" s="627"/>
      <c r="K1159" s="627"/>
      <c r="L1159" s="237">
        <f t="shared" si="715"/>
        <v>0</v>
      </c>
      <c r="M1159" s="112"/>
      <c r="N1159" s="39"/>
      <c r="O1159" s="626"/>
      <c r="P1159" s="627">
        <f t="shared" si="708"/>
        <v>0</v>
      </c>
      <c r="Q1159" s="627"/>
      <c r="R1159" s="627"/>
      <c r="S1159" s="237">
        <f t="shared" si="709"/>
        <v>0</v>
      </c>
      <c r="T1159" s="112"/>
      <c r="U1159" s="39"/>
      <c r="V1159" s="626"/>
      <c r="W1159" s="627">
        <f t="shared" si="710"/>
        <v>0</v>
      </c>
      <c r="X1159" s="636"/>
      <c r="Y1159" s="626"/>
      <c r="Z1159" s="627"/>
      <c r="AA1159" s="626">
        <f t="shared" si="711"/>
        <v>0</v>
      </c>
      <c r="AB1159" s="112"/>
      <c r="AC1159" s="39"/>
      <c r="AD1159" s="626"/>
      <c r="AE1159" s="627">
        <f t="shared" si="712"/>
        <v>0</v>
      </c>
      <c r="AF1159" s="636"/>
      <c r="AG1159" s="857"/>
      <c r="AH1159" s="627"/>
      <c r="AI1159" s="626">
        <f t="shared" si="713"/>
        <v>0</v>
      </c>
      <c r="AJ1159" s="423">
        <f t="shared" si="683"/>
        <v>1150</v>
      </c>
    </row>
    <row r="1160" spans="1:60">
      <c r="A1160" s="423">
        <f t="shared" si="682"/>
        <v>1151</v>
      </c>
      <c r="B1160" s="145"/>
      <c r="C1160" s="145"/>
      <c r="D1160" s="240" t="s">
        <v>575</v>
      </c>
      <c r="E1160" s="627"/>
      <c r="F1160" s="112"/>
      <c r="G1160" s="39"/>
      <c r="H1160" s="626"/>
      <c r="I1160" s="627">
        <f t="shared" si="714"/>
        <v>0</v>
      </c>
      <c r="J1160" s="627"/>
      <c r="K1160" s="627"/>
      <c r="L1160" s="237">
        <f t="shared" si="715"/>
        <v>0</v>
      </c>
      <c r="M1160" s="112"/>
      <c r="N1160" s="39"/>
      <c r="O1160" s="626"/>
      <c r="P1160" s="627">
        <f t="shared" si="708"/>
        <v>0</v>
      </c>
      <c r="Q1160" s="627"/>
      <c r="R1160" s="627"/>
      <c r="S1160" s="237">
        <f t="shared" si="709"/>
        <v>0</v>
      </c>
      <c r="T1160" s="112"/>
      <c r="U1160" s="39"/>
      <c r="V1160" s="626"/>
      <c r="W1160" s="627">
        <f t="shared" si="710"/>
        <v>0</v>
      </c>
      <c r="X1160" s="636"/>
      <c r="Y1160" s="626"/>
      <c r="Z1160" s="627"/>
      <c r="AA1160" s="626">
        <f t="shared" si="711"/>
        <v>0</v>
      </c>
      <c r="AB1160" s="112"/>
      <c r="AC1160" s="39"/>
      <c r="AD1160" s="626"/>
      <c r="AE1160" s="627">
        <f t="shared" si="712"/>
        <v>0</v>
      </c>
      <c r="AF1160" s="636"/>
      <c r="AG1160" s="857"/>
      <c r="AH1160" s="627"/>
      <c r="AI1160" s="626">
        <f t="shared" si="713"/>
        <v>0</v>
      </c>
      <c r="AJ1160" s="423">
        <f t="shared" si="683"/>
        <v>1151</v>
      </c>
    </row>
    <row r="1161" spans="1:60">
      <c r="A1161" s="423">
        <f t="shared" si="682"/>
        <v>1152</v>
      </c>
      <c r="B1161" s="145"/>
      <c r="C1161" s="145"/>
      <c r="D1161" s="629"/>
      <c r="E1161" s="627"/>
      <c r="F1161" s="112"/>
      <c r="G1161" s="39"/>
      <c r="H1161" s="626"/>
      <c r="I1161" s="627">
        <f t="shared" si="714"/>
        <v>0</v>
      </c>
      <c r="J1161" s="627"/>
      <c r="K1161" s="627"/>
      <c r="L1161" s="237">
        <f t="shared" si="715"/>
        <v>0</v>
      </c>
      <c r="M1161" s="112"/>
      <c r="N1161" s="39"/>
      <c r="O1161" s="626"/>
      <c r="P1161" s="627">
        <f t="shared" si="708"/>
        <v>0</v>
      </c>
      <c r="Q1161" s="627"/>
      <c r="R1161" s="627"/>
      <c r="S1161" s="237">
        <f t="shared" si="709"/>
        <v>0</v>
      </c>
      <c r="T1161" s="112"/>
      <c r="U1161" s="39"/>
      <c r="V1161" s="626"/>
      <c r="W1161" s="627">
        <f t="shared" si="710"/>
        <v>0</v>
      </c>
      <c r="X1161" s="636"/>
      <c r="Y1161" s="626"/>
      <c r="Z1161" s="627"/>
      <c r="AA1161" s="626">
        <f t="shared" si="711"/>
        <v>0</v>
      </c>
      <c r="AB1161" s="112"/>
      <c r="AC1161" s="39"/>
      <c r="AD1161" s="626"/>
      <c r="AE1161" s="627">
        <f t="shared" si="712"/>
        <v>0</v>
      </c>
      <c r="AF1161" s="636"/>
      <c r="AG1161" s="857"/>
      <c r="AH1161" s="627"/>
      <c r="AI1161" s="626">
        <f t="shared" si="713"/>
        <v>0</v>
      </c>
      <c r="AJ1161" s="423">
        <f t="shared" si="683"/>
        <v>1152</v>
      </c>
    </row>
    <row r="1162" spans="1:60">
      <c r="A1162" s="423">
        <f t="shared" si="682"/>
        <v>1153</v>
      </c>
      <c r="B1162" s="145"/>
      <c r="C1162" s="145"/>
      <c r="D1162" s="685"/>
      <c r="E1162" s="627"/>
      <c r="F1162" s="112"/>
      <c r="G1162" s="39"/>
      <c r="H1162" s="626"/>
      <c r="I1162" s="627">
        <f t="shared" si="714"/>
        <v>0</v>
      </c>
      <c r="J1162" s="627"/>
      <c r="K1162" s="692"/>
      <c r="L1162" s="237">
        <f t="shared" si="715"/>
        <v>0</v>
      </c>
      <c r="M1162" s="112"/>
      <c r="N1162" s="39"/>
      <c r="O1162" s="626"/>
      <c r="P1162" s="627">
        <f t="shared" si="708"/>
        <v>0</v>
      </c>
      <c r="Q1162" s="627"/>
      <c r="R1162" s="692"/>
      <c r="S1162" s="237">
        <f t="shared" si="709"/>
        <v>0</v>
      </c>
      <c r="T1162" s="112"/>
      <c r="U1162" s="39"/>
      <c r="V1162" s="626"/>
      <c r="W1162" s="627">
        <f t="shared" si="710"/>
        <v>0</v>
      </c>
      <c r="X1162" s="636"/>
      <c r="Y1162" s="626"/>
      <c r="Z1162" s="692"/>
      <c r="AA1162" s="626">
        <f t="shared" si="711"/>
        <v>0</v>
      </c>
      <c r="AB1162" s="112"/>
      <c r="AC1162" s="39"/>
      <c r="AD1162" s="626"/>
      <c r="AE1162" s="627">
        <f t="shared" si="712"/>
        <v>0</v>
      </c>
      <c r="AF1162" s="636"/>
      <c r="AG1162" s="857"/>
      <c r="AH1162" s="692"/>
      <c r="AI1162" s="626">
        <f t="shared" si="713"/>
        <v>0</v>
      </c>
      <c r="AJ1162" s="423">
        <f t="shared" si="683"/>
        <v>1153</v>
      </c>
    </row>
    <row r="1163" spans="1:60" s="646" customFormat="1">
      <c r="A1163" s="423">
        <f t="shared" si="682"/>
        <v>1154</v>
      </c>
      <c r="B1163" s="145"/>
      <c r="C1163" s="145"/>
      <c r="D1163" s="141" t="s">
        <v>40</v>
      </c>
      <c r="E1163" s="679"/>
      <c r="F1163" s="488">
        <f t="shared" ref="F1163:X1163" si="716">SUBTOTAL(9,F1150:F1162)</f>
        <v>787940</v>
      </c>
      <c r="G1163" s="55">
        <f t="shared" si="716"/>
        <v>818300</v>
      </c>
      <c r="H1163" s="285">
        <f t="shared" si="716"/>
        <v>0</v>
      </c>
      <c r="I1163" s="676">
        <f t="shared" si="716"/>
        <v>1606240</v>
      </c>
      <c r="J1163" s="676">
        <f t="shared" si="716"/>
        <v>0</v>
      </c>
      <c r="K1163" s="676">
        <f t="shared" si="716"/>
        <v>0</v>
      </c>
      <c r="L1163" s="678">
        <f t="shared" si="716"/>
        <v>1606240</v>
      </c>
      <c r="M1163" s="488">
        <f t="shared" si="716"/>
        <v>1677582</v>
      </c>
      <c r="N1163" s="55">
        <f t="shared" si="716"/>
        <v>3312300</v>
      </c>
      <c r="O1163" s="285">
        <f t="shared" si="716"/>
        <v>0</v>
      </c>
      <c r="P1163" s="676">
        <f t="shared" si="716"/>
        <v>4989882</v>
      </c>
      <c r="Q1163" s="676">
        <f t="shared" si="716"/>
        <v>0</v>
      </c>
      <c r="R1163" s="676">
        <f t="shared" si="716"/>
        <v>0</v>
      </c>
      <c r="S1163" s="678">
        <f t="shared" si="716"/>
        <v>4989882</v>
      </c>
      <c r="T1163" s="488">
        <f t="shared" si="716"/>
        <v>1677582</v>
      </c>
      <c r="U1163" s="55">
        <f t="shared" si="716"/>
        <v>3312300</v>
      </c>
      <c r="V1163" s="285">
        <f t="shared" si="716"/>
        <v>0</v>
      </c>
      <c r="W1163" s="676">
        <f t="shared" si="716"/>
        <v>4989882</v>
      </c>
      <c r="X1163" s="677">
        <f t="shared" si="716"/>
        <v>0</v>
      </c>
      <c r="Y1163" s="675"/>
      <c r="Z1163" s="676">
        <f t="shared" ref="Z1163:AF1163" si="717">SUBTOTAL(9,Z1150:Z1162)</f>
        <v>0</v>
      </c>
      <c r="AA1163" s="675">
        <f t="shared" si="717"/>
        <v>4989882</v>
      </c>
      <c r="AB1163" s="488">
        <f t="shared" si="717"/>
        <v>0</v>
      </c>
      <c r="AC1163" s="55">
        <f t="shared" si="717"/>
        <v>0</v>
      </c>
      <c r="AD1163" s="285">
        <f t="shared" si="717"/>
        <v>0</v>
      </c>
      <c r="AE1163" s="676">
        <f t="shared" si="717"/>
        <v>0</v>
      </c>
      <c r="AF1163" s="677">
        <f t="shared" si="717"/>
        <v>0</v>
      </c>
      <c r="AG1163" s="678"/>
      <c r="AH1163" s="676">
        <f>SUBTOTAL(9,AH1150:AH1162)</f>
        <v>0</v>
      </c>
      <c r="AI1163" s="675">
        <f>SUBTOTAL(9,AI1150:AI1162)</f>
        <v>0</v>
      </c>
      <c r="AJ1163" s="423">
        <f t="shared" si="683"/>
        <v>1154</v>
      </c>
      <c r="AK1163" s="141"/>
      <c r="AL1163" s="141"/>
      <c r="AM1163" s="141"/>
      <c r="AN1163" s="141"/>
      <c r="AO1163" s="141"/>
      <c r="AP1163" s="141"/>
      <c r="AQ1163" s="141"/>
      <c r="AR1163" s="141"/>
      <c r="AS1163" s="141"/>
      <c r="AT1163" s="141"/>
      <c r="AU1163" s="141"/>
      <c r="AV1163" s="141"/>
      <c r="AW1163" s="141"/>
      <c r="AX1163" s="141"/>
      <c r="AY1163" s="141"/>
      <c r="AZ1163" s="141"/>
      <c r="BA1163" s="141"/>
      <c r="BB1163" s="141"/>
      <c r="BC1163" s="141"/>
      <c r="BD1163" s="141"/>
      <c r="BE1163" s="141"/>
      <c r="BF1163" s="141"/>
      <c r="BG1163" s="141"/>
      <c r="BH1163" s="141"/>
    </row>
    <row r="1164" spans="1:60" s="646" customFormat="1" ht="15.6" thickBot="1">
      <c r="A1164" s="423">
        <f t="shared" si="682"/>
        <v>1155</v>
      </c>
      <c r="B1164" s="674"/>
      <c r="C1164" s="674"/>
      <c r="D1164" s="620" t="s">
        <v>249</v>
      </c>
      <c r="E1164" s="623"/>
      <c r="F1164" s="672">
        <f>SUBTOTAL(9,F1148:F1163,$E1149:$E1149)</f>
        <v>29863308</v>
      </c>
      <c r="G1164" s="671"/>
      <c r="H1164" s="668"/>
      <c r="I1164" s="669">
        <f>SUBTOTAL(9,I1148:I1163)</f>
        <v>30681608</v>
      </c>
      <c r="J1164" s="669">
        <f>SUBTOTAL(9,J1148:J1163)</f>
        <v>355583</v>
      </c>
      <c r="K1164" s="669">
        <f>SUBTOTAL(9,K1148:K1163)</f>
        <v>8325000</v>
      </c>
      <c r="L1164" s="673">
        <f>SUBTOTAL(9,L1148:L1163)</f>
        <v>39362191</v>
      </c>
      <c r="M1164" s="672">
        <f>SUBTOTAL(9,M1148:M1163,$E1149:$E1149)</f>
        <v>30752950</v>
      </c>
      <c r="N1164" s="671"/>
      <c r="O1164" s="668"/>
      <c r="P1164" s="669">
        <f>SUBTOTAL(9,P1148:P1163)</f>
        <v>34065250</v>
      </c>
      <c r="Q1164" s="669">
        <f>SUBTOTAL(9,Q1148:Q1163)</f>
        <v>355583</v>
      </c>
      <c r="R1164" s="669">
        <f>SUBTOTAL(9,R1148:R1163)</f>
        <v>8325000</v>
      </c>
      <c r="S1164" s="673">
        <f>SUBTOTAL(9,S1148:S1163)</f>
        <v>42745833</v>
      </c>
      <c r="T1164" s="672">
        <f>SUBTOTAL(9,T1148:T1163,$E1149:$E1149)</f>
        <v>30752950</v>
      </c>
      <c r="U1164" s="671"/>
      <c r="V1164" s="668"/>
      <c r="W1164" s="669">
        <f>SUBTOTAL(9,W1148:W1163)</f>
        <v>34065250</v>
      </c>
      <c r="X1164" s="670">
        <f>SUBTOTAL(9,X1148:X1163)</f>
        <v>355583</v>
      </c>
      <c r="Y1164" s="668"/>
      <c r="Z1164" s="669">
        <f>SUBTOTAL(9,Z1148:Z1163)</f>
        <v>8325000</v>
      </c>
      <c r="AA1164" s="668">
        <f>SUBTOTAL(9,AA1148:AA1163)</f>
        <v>42745833</v>
      </c>
      <c r="AB1164" s="672">
        <f>SUBTOTAL(9,AB1148:AB1163,$E1149:$E1149)</f>
        <v>29075368</v>
      </c>
      <c r="AC1164" s="671"/>
      <c r="AD1164" s="668"/>
      <c r="AE1164" s="669">
        <f>SUBTOTAL(9,AE1148:AE1163)</f>
        <v>29075368</v>
      </c>
      <c r="AF1164" s="670">
        <f>SUBTOTAL(9,AF1148:AF1163)</f>
        <v>355583</v>
      </c>
      <c r="AG1164" s="800"/>
      <c r="AH1164" s="669">
        <f>SUBTOTAL(9,AH1148:AH1163)</f>
        <v>8325000</v>
      </c>
      <c r="AI1164" s="668">
        <f>SUBTOTAL(9,AI1148:AI1163)</f>
        <v>37755951</v>
      </c>
      <c r="AJ1164" s="423">
        <f t="shared" si="683"/>
        <v>1155</v>
      </c>
      <c r="AK1164" s="141"/>
      <c r="AL1164" s="141"/>
      <c r="AM1164" s="141"/>
      <c r="AN1164" s="141"/>
      <c r="AO1164" s="141"/>
      <c r="AP1164" s="141"/>
      <c r="AQ1164" s="141"/>
      <c r="AR1164" s="141"/>
      <c r="AS1164" s="141"/>
      <c r="AT1164" s="141"/>
      <c r="AU1164" s="141"/>
      <c r="AV1164" s="141"/>
      <c r="AW1164" s="141"/>
      <c r="AX1164" s="141"/>
      <c r="AY1164" s="141"/>
      <c r="AZ1164" s="141"/>
      <c r="BA1164" s="141"/>
      <c r="BB1164" s="141"/>
      <c r="BC1164" s="141"/>
      <c r="BD1164" s="141"/>
      <c r="BE1164" s="141"/>
      <c r="BF1164" s="141"/>
      <c r="BG1164" s="141"/>
      <c r="BH1164" s="141"/>
    </row>
    <row r="1165" spans="1:60" ht="15.6" thickTop="1">
      <c r="A1165" s="423">
        <f t="shared" si="682"/>
        <v>1156</v>
      </c>
      <c r="B1165" s="145"/>
      <c r="C1165" s="145"/>
      <c r="D1165" s="654"/>
      <c r="E1165" s="655"/>
      <c r="F1165" s="425"/>
      <c r="G1165" s="26"/>
      <c r="H1165" s="682"/>
      <c r="I1165" s="627">
        <f t="shared" ref="I1165:I1170" si="718">SUM($E1165,F1165:H1165)</f>
        <v>0</v>
      </c>
      <c r="J1165" s="655"/>
      <c r="K1165" s="655"/>
      <c r="L1165" s="654">
        <f t="shared" ref="L1165:L1170" si="719">SUM(I1165:K1165)</f>
        <v>0</v>
      </c>
      <c r="M1165" s="425"/>
      <c r="N1165" s="26"/>
      <c r="O1165" s="682"/>
      <c r="P1165" s="627">
        <f t="shared" ref="P1165:P1175" si="720">SUM($E1165,M1165:O1165)</f>
        <v>0</v>
      </c>
      <c r="Q1165" s="655"/>
      <c r="R1165" s="655"/>
      <c r="S1165" s="654">
        <f t="shared" ref="S1165:S1175" si="721">SUM(P1165:R1165)</f>
        <v>0</v>
      </c>
      <c r="T1165" s="425"/>
      <c r="U1165" s="26"/>
      <c r="V1165" s="682"/>
      <c r="W1165" s="627">
        <f t="shared" ref="W1165:W1175" si="722">SUM($E1165,T1165:V1165)</f>
        <v>0</v>
      </c>
      <c r="X1165" s="683"/>
      <c r="Y1165" s="682"/>
      <c r="Z1165" s="655"/>
      <c r="AA1165" s="682">
        <f t="shared" ref="AA1165:AA1175" si="723">SUM(W1165:Z1165)</f>
        <v>0</v>
      </c>
      <c r="AB1165" s="425"/>
      <c r="AC1165" s="26"/>
      <c r="AD1165" s="682"/>
      <c r="AE1165" s="627">
        <f t="shared" ref="AE1165:AE1175" si="724">SUM($E1165,AB1165:AD1165)</f>
        <v>0</v>
      </c>
      <c r="AF1165" s="683"/>
      <c r="AG1165" s="862"/>
      <c r="AH1165" s="655"/>
      <c r="AI1165" s="682">
        <f t="shared" ref="AI1165:AI1175" si="725">SUM(AE1165:AH1165)</f>
        <v>0</v>
      </c>
      <c r="AJ1165" s="423">
        <f t="shared" si="683"/>
        <v>1156</v>
      </c>
    </row>
    <row r="1166" spans="1:60">
      <c r="A1166" s="423">
        <f t="shared" si="682"/>
        <v>1157</v>
      </c>
      <c r="B1166" s="145" t="s">
        <v>250</v>
      </c>
      <c r="C1166" s="145">
        <v>61</v>
      </c>
      <c r="D1166" s="237" t="s">
        <v>251</v>
      </c>
      <c r="E1166" s="627">
        <v>31900161</v>
      </c>
      <c r="F1166" s="133"/>
      <c r="G1166" s="28"/>
      <c r="H1166" s="626"/>
      <c r="I1166" s="627">
        <f t="shared" si="718"/>
        <v>31900161</v>
      </c>
      <c r="J1166" s="627"/>
      <c r="K1166" s="627">
        <v>14296872</v>
      </c>
      <c r="L1166" s="237">
        <f t="shared" si="719"/>
        <v>46197033</v>
      </c>
      <c r="M1166" s="133"/>
      <c r="O1166" s="626"/>
      <c r="P1166" s="627">
        <f t="shared" si="720"/>
        <v>31900161</v>
      </c>
      <c r="Q1166" s="627"/>
      <c r="R1166" s="627">
        <v>14296872</v>
      </c>
      <c r="S1166" s="237">
        <f t="shared" si="721"/>
        <v>46197033</v>
      </c>
      <c r="T1166" s="133"/>
      <c r="V1166" s="626"/>
      <c r="W1166" s="627">
        <f t="shared" si="722"/>
        <v>31900161</v>
      </c>
      <c r="X1166" s="636"/>
      <c r="Y1166" s="626"/>
      <c r="Z1166" s="627">
        <v>14296872</v>
      </c>
      <c r="AA1166" s="626">
        <f t="shared" si="723"/>
        <v>46197033</v>
      </c>
      <c r="AB1166" s="133"/>
      <c r="AD1166" s="626"/>
      <c r="AE1166" s="627">
        <f t="shared" si="724"/>
        <v>31900161</v>
      </c>
      <c r="AF1166" s="636"/>
      <c r="AG1166" s="857"/>
      <c r="AH1166" s="627">
        <v>14296872</v>
      </c>
      <c r="AI1166" s="626">
        <f t="shared" si="725"/>
        <v>46197033</v>
      </c>
      <c r="AJ1166" s="423">
        <f t="shared" si="683"/>
        <v>1157</v>
      </c>
    </row>
    <row r="1167" spans="1:60">
      <c r="A1167" s="423">
        <f t="shared" si="682"/>
        <v>1158</v>
      </c>
      <c r="B1167" s="145"/>
      <c r="C1167" s="145"/>
      <c r="D1167" s="240" t="s">
        <v>434</v>
      </c>
      <c r="E1167" s="627"/>
      <c r="F1167" s="133"/>
      <c r="G1167" s="28"/>
      <c r="H1167" s="626"/>
      <c r="I1167" s="627">
        <f t="shared" si="718"/>
        <v>0</v>
      </c>
      <c r="J1167" s="627"/>
      <c r="K1167" s="627"/>
      <c r="L1167" s="237">
        <f t="shared" si="719"/>
        <v>0</v>
      </c>
      <c r="M1167" s="133"/>
      <c r="O1167" s="626"/>
      <c r="P1167" s="627">
        <f t="shared" si="720"/>
        <v>0</v>
      </c>
      <c r="Q1167" s="627"/>
      <c r="R1167" s="627"/>
      <c r="S1167" s="237">
        <f t="shared" si="721"/>
        <v>0</v>
      </c>
      <c r="T1167" s="133"/>
      <c r="V1167" s="626"/>
      <c r="W1167" s="627">
        <f t="shared" si="722"/>
        <v>0</v>
      </c>
      <c r="X1167" s="636"/>
      <c r="Y1167" s="626"/>
      <c r="Z1167" s="627"/>
      <c r="AA1167" s="626">
        <f t="shared" si="723"/>
        <v>0</v>
      </c>
      <c r="AB1167" s="133"/>
      <c r="AD1167" s="626"/>
      <c r="AE1167" s="627">
        <f t="shared" si="724"/>
        <v>0</v>
      </c>
      <c r="AF1167" s="636"/>
      <c r="AG1167" s="857"/>
      <c r="AH1167" s="627"/>
      <c r="AI1167" s="626">
        <f t="shared" si="725"/>
        <v>0</v>
      </c>
      <c r="AJ1167" s="423">
        <f t="shared" si="683"/>
        <v>1158</v>
      </c>
    </row>
    <row r="1168" spans="1:60">
      <c r="A1168" s="423">
        <f t="shared" si="682"/>
        <v>1159</v>
      </c>
      <c r="B1168" s="145"/>
      <c r="C1168" s="145"/>
      <c r="D1168" s="637" t="s">
        <v>778</v>
      </c>
      <c r="E1168" s="627"/>
      <c r="F1168" s="132">
        <v>216701</v>
      </c>
      <c r="G1168" s="28"/>
      <c r="H1168" s="626"/>
      <c r="I1168" s="627">
        <f t="shared" si="718"/>
        <v>216701</v>
      </c>
      <c r="J1168" s="627"/>
      <c r="K1168" s="627"/>
      <c r="L1168" s="237">
        <f t="shared" si="719"/>
        <v>216701</v>
      </c>
      <c r="M1168" s="133">
        <v>253728</v>
      </c>
      <c r="O1168" s="626"/>
      <c r="P1168" s="627">
        <f t="shared" si="720"/>
        <v>253728</v>
      </c>
      <c r="Q1168" s="627"/>
      <c r="R1168" s="627"/>
      <c r="S1168" s="237">
        <f t="shared" si="721"/>
        <v>253728</v>
      </c>
      <c r="T1168" s="133">
        <v>253728</v>
      </c>
      <c r="V1168" s="626"/>
      <c r="W1168" s="627">
        <f t="shared" si="722"/>
        <v>253728</v>
      </c>
      <c r="X1168" s="636"/>
      <c r="Y1168" s="626"/>
      <c r="Z1168" s="627"/>
      <c r="AA1168" s="626">
        <f t="shared" si="723"/>
        <v>253728</v>
      </c>
      <c r="AB1168" s="133"/>
      <c r="AD1168" s="626"/>
      <c r="AE1168" s="627">
        <f t="shared" si="724"/>
        <v>0</v>
      </c>
      <c r="AF1168" s="636"/>
      <c r="AG1168" s="857"/>
      <c r="AH1168" s="627"/>
      <c r="AI1168" s="626">
        <f t="shared" si="725"/>
        <v>0</v>
      </c>
      <c r="AJ1168" s="423">
        <f t="shared" si="683"/>
        <v>1159</v>
      </c>
    </row>
    <row r="1169" spans="1:36">
      <c r="A1169" s="423">
        <f t="shared" si="682"/>
        <v>1160</v>
      </c>
      <c r="B1169" s="145"/>
      <c r="C1169" s="145"/>
      <c r="D1169" s="637" t="s">
        <v>779</v>
      </c>
      <c r="E1169" s="627"/>
      <c r="F1169" s="132">
        <v>500000</v>
      </c>
      <c r="G1169" s="28"/>
      <c r="H1169" s="626"/>
      <c r="I1169" s="627">
        <f t="shared" si="718"/>
        <v>500000</v>
      </c>
      <c r="J1169" s="627"/>
      <c r="K1169" s="627"/>
      <c r="L1169" s="237">
        <f t="shared" si="719"/>
        <v>500000</v>
      </c>
      <c r="M1169" s="133">
        <v>2800000</v>
      </c>
      <c r="O1169" s="626"/>
      <c r="P1169" s="627">
        <f t="shared" si="720"/>
        <v>2800000</v>
      </c>
      <c r="Q1169" s="627"/>
      <c r="R1169" s="627"/>
      <c r="S1169" s="237">
        <f t="shared" si="721"/>
        <v>2800000</v>
      </c>
      <c r="T1169" s="133">
        <v>2800000</v>
      </c>
      <c r="V1169" s="626"/>
      <c r="W1169" s="627">
        <f t="shared" si="722"/>
        <v>2800000</v>
      </c>
      <c r="X1169" s="636"/>
      <c r="Y1169" s="626"/>
      <c r="Z1169" s="627"/>
      <c r="AA1169" s="626">
        <f t="shared" si="723"/>
        <v>2800000</v>
      </c>
      <c r="AB1169" s="133"/>
      <c r="AD1169" s="626"/>
      <c r="AE1169" s="627">
        <f t="shared" si="724"/>
        <v>0</v>
      </c>
      <c r="AF1169" s="636"/>
      <c r="AG1169" s="857"/>
      <c r="AH1169" s="627"/>
      <c r="AI1169" s="626">
        <f t="shared" si="725"/>
        <v>0</v>
      </c>
      <c r="AJ1169" s="423">
        <f t="shared" si="683"/>
        <v>1160</v>
      </c>
    </row>
    <row r="1170" spans="1:36">
      <c r="A1170" s="423">
        <f t="shared" si="682"/>
        <v>1161</v>
      </c>
      <c r="B1170" s="145"/>
      <c r="C1170" s="145"/>
      <c r="D1170" s="637" t="s">
        <v>780</v>
      </c>
      <c r="E1170" s="627"/>
      <c r="F1170" s="133"/>
      <c r="G1170" s="28"/>
      <c r="H1170" s="626"/>
      <c r="I1170" s="627">
        <f t="shared" si="718"/>
        <v>0</v>
      </c>
      <c r="J1170" s="627"/>
      <c r="K1170" s="627"/>
      <c r="L1170" s="237">
        <f t="shared" si="719"/>
        <v>0</v>
      </c>
      <c r="M1170" s="133">
        <v>500000</v>
      </c>
      <c r="O1170" s="626"/>
      <c r="P1170" s="627">
        <f t="shared" si="720"/>
        <v>500000</v>
      </c>
      <c r="Q1170" s="627"/>
      <c r="R1170" s="627"/>
      <c r="S1170" s="237">
        <f t="shared" si="721"/>
        <v>500000</v>
      </c>
      <c r="T1170" s="133">
        <v>500000</v>
      </c>
      <c r="V1170" s="626"/>
      <c r="W1170" s="627">
        <f t="shared" si="722"/>
        <v>500000</v>
      </c>
      <c r="X1170" s="636"/>
      <c r="Y1170" s="626"/>
      <c r="Z1170" s="627"/>
      <c r="AA1170" s="626">
        <f t="shared" si="723"/>
        <v>500000</v>
      </c>
      <c r="AB1170" s="133"/>
      <c r="AD1170" s="626"/>
      <c r="AE1170" s="627">
        <f t="shared" si="724"/>
        <v>0</v>
      </c>
      <c r="AF1170" s="636"/>
      <c r="AG1170" s="857"/>
      <c r="AH1170" s="627"/>
      <c r="AI1170" s="626">
        <f t="shared" si="725"/>
        <v>0</v>
      </c>
      <c r="AJ1170" s="423">
        <f t="shared" si="683"/>
        <v>1161</v>
      </c>
    </row>
    <row r="1171" spans="1:36">
      <c r="A1171" s="423">
        <f t="shared" si="682"/>
        <v>1162</v>
      </c>
      <c r="B1171" s="145"/>
      <c r="C1171" s="145"/>
      <c r="D1171" s="637" t="s">
        <v>781</v>
      </c>
      <c r="E1171" s="627"/>
      <c r="F1171" s="133"/>
      <c r="G1171" s="28"/>
      <c r="H1171" s="626"/>
      <c r="I1171" s="627"/>
      <c r="J1171" s="627"/>
      <c r="K1171" s="627"/>
      <c r="M1171" s="133"/>
      <c r="O1171" s="626"/>
      <c r="P1171" s="627">
        <f t="shared" si="720"/>
        <v>0</v>
      </c>
      <c r="Q1171" s="627"/>
      <c r="R1171" s="627"/>
      <c r="S1171" s="237">
        <f t="shared" si="721"/>
        <v>0</v>
      </c>
      <c r="T1171" s="133"/>
      <c r="V1171" s="626"/>
      <c r="W1171" s="627">
        <f t="shared" si="722"/>
        <v>0</v>
      </c>
      <c r="X1171" s="636"/>
      <c r="Y1171" s="626"/>
      <c r="Z1171" s="627"/>
      <c r="AA1171" s="626">
        <f t="shared" si="723"/>
        <v>0</v>
      </c>
      <c r="AB1171" s="133"/>
      <c r="AD1171" s="626"/>
      <c r="AE1171" s="627">
        <f t="shared" si="724"/>
        <v>0</v>
      </c>
      <c r="AF1171" s="636"/>
      <c r="AG1171" s="857"/>
      <c r="AH1171" s="627"/>
      <c r="AI1171" s="626">
        <f t="shared" si="725"/>
        <v>0</v>
      </c>
      <c r="AJ1171" s="423">
        <f t="shared" si="683"/>
        <v>1162</v>
      </c>
    </row>
    <row r="1172" spans="1:36">
      <c r="A1172" s="423">
        <f t="shared" si="682"/>
        <v>1163</v>
      </c>
      <c r="B1172" s="699"/>
      <c r="C1172" s="699"/>
      <c r="D1172" s="629"/>
      <c r="E1172" s="631"/>
      <c r="F1172" s="133"/>
      <c r="G1172" s="28"/>
      <c r="H1172" s="626"/>
      <c r="I1172" s="627">
        <f>SUM($E1172,F1172:H1172)</f>
        <v>0</v>
      </c>
      <c r="J1172" s="627"/>
      <c r="K1172" s="627"/>
      <c r="L1172" s="237">
        <f>SUM(I1172:K1172)</f>
        <v>0</v>
      </c>
      <c r="M1172" s="133"/>
      <c r="N1172" s="28"/>
      <c r="O1172" s="626"/>
      <c r="P1172" s="627">
        <f t="shared" si="720"/>
        <v>0</v>
      </c>
      <c r="Q1172" s="631"/>
      <c r="R1172" s="631"/>
      <c r="S1172" s="237">
        <f t="shared" si="721"/>
        <v>0</v>
      </c>
      <c r="T1172" s="133"/>
      <c r="U1172" s="28"/>
      <c r="V1172" s="626"/>
      <c r="W1172" s="627">
        <f t="shared" si="722"/>
        <v>0</v>
      </c>
      <c r="X1172" s="698"/>
      <c r="Y1172" s="628"/>
      <c r="Z1172" s="631"/>
      <c r="AA1172" s="626">
        <f t="shared" si="723"/>
        <v>0</v>
      </c>
      <c r="AB1172" s="133"/>
      <c r="AC1172" s="28"/>
      <c r="AD1172" s="626"/>
      <c r="AE1172" s="627">
        <f t="shared" si="724"/>
        <v>0</v>
      </c>
      <c r="AF1172" s="698"/>
      <c r="AG1172" s="874"/>
      <c r="AH1172" s="631"/>
      <c r="AI1172" s="626">
        <f t="shared" si="725"/>
        <v>0</v>
      </c>
      <c r="AJ1172" s="423">
        <f t="shared" si="683"/>
        <v>1163</v>
      </c>
    </row>
    <row r="1173" spans="1:36">
      <c r="A1173" s="423">
        <f t="shared" si="682"/>
        <v>1164</v>
      </c>
      <c r="B1173" s="145"/>
      <c r="C1173" s="145"/>
      <c r="D1173" s="684" t="s">
        <v>575</v>
      </c>
      <c r="E1173" s="627"/>
      <c r="F1173" s="112"/>
      <c r="G1173" s="39"/>
      <c r="H1173" s="626"/>
      <c r="I1173" s="627">
        <f>SUM($E1173,F1173:H1173)</f>
        <v>0</v>
      </c>
      <c r="J1173" s="627"/>
      <c r="K1173" s="627"/>
      <c r="L1173" s="237">
        <f>SUM(I1173:K1173)</f>
        <v>0</v>
      </c>
      <c r="M1173" s="112"/>
      <c r="N1173" s="39"/>
      <c r="O1173" s="626"/>
      <c r="P1173" s="627">
        <f t="shared" si="720"/>
        <v>0</v>
      </c>
      <c r="Q1173" s="627"/>
      <c r="R1173" s="627"/>
      <c r="S1173" s="237">
        <f t="shared" si="721"/>
        <v>0</v>
      </c>
      <c r="T1173" s="112"/>
      <c r="U1173" s="39"/>
      <c r="V1173" s="626"/>
      <c r="W1173" s="627">
        <f t="shared" si="722"/>
        <v>0</v>
      </c>
      <c r="X1173" s="636"/>
      <c r="Y1173" s="626"/>
      <c r="Z1173" s="627"/>
      <c r="AA1173" s="626">
        <f t="shared" si="723"/>
        <v>0</v>
      </c>
      <c r="AB1173" s="112"/>
      <c r="AC1173" s="39"/>
      <c r="AD1173" s="626"/>
      <c r="AE1173" s="627">
        <f t="shared" si="724"/>
        <v>0</v>
      </c>
      <c r="AF1173" s="636"/>
      <c r="AG1173" s="857"/>
      <c r="AH1173" s="627"/>
      <c r="AI1173" s="626">
        <f t="shared" si="725"/>
        <v>0</v>
      </c>
      <c r="AJ1173" s="423">
        <f t="shared" si="683"/>
        <v>1164</v>
      </c>
    </row>
    <row r="1174" spans="1:36">
      <c r="A1174" s="423">
        <f t="shared" si="682"/>
        <v>1165</v>
      </c>
      <c r="B1174" s="145"/>
      <c r="C1174" s="145"/>
      <c r="D1174" s="685"/>
      <c r="E1174" s="627"/>
      <c r="F1174" s="112"/>
      <c r="G1174" s="39"/>
      <c r="H1174" s="626"/>
      <c r="I1174" s="627">
        <f>SUM($E1174,F1174:H1174)</f>
        <v>0</v>
      </c>
      <c r="J1174" s="627"/>
      <c r="K1174" s="627"/>
      <c r="L1174" s="237">
        <f>SUM(I1174:K1174)</f>
        <v>0</v>
      </c>
      <c r="M1174" s="112"/>
      <c r="N1174" s="39"/>
      <c r="O1174" s="626"/>
      <c r="P1174" s="627">
        <f t="shared" si="720"/>
        <v>0</v>
      </c>
      <c r="Q1174" s="627"/>
      <c r="R1174" s="627"/>
      <c r="S1174" s="237">
        <f t="shared" si="721"/>
        <v>0</v>
      </c>
      <c r="T1174" s="112"/>
      <c r="U1174" s="39"/>
      <c r="V1174" s="626"/>
      <c r="W1174" s="627">
        <f t="shared" si="722"/>
        <v>0</v>
      </c>
      <c r="X1174" s="636"/>
      <c r="Y1174" s="626"/>
      <c r="Z1174" s="627"/>
      <c r="AA1174" s="626">
        <f t="shared" si="723"/>
        <v>0</v>
      </c>
      <c r="AB1174" s="112"/>
      <c r="AC1174" s="39"/>
      <c r="AD1174" s="626"/>
      <c r="AE1174" s="627">
        <f t="shared" si="724"/>
        <v>0</v>
      </c>
      <c r="AF1174" s="636"/>
      <c r="AG1174" s="857"/>
      <c r="AH1174" s="627"/>
      <c r="AI1174" s="626">
        <f t="shared" si="725"/>
        <v>0</v>
      </c>
      <c r="AJ1174" s="423">
        <f t="shared" si="683"/>
        <v>1165</v>
      </c>
    </row>
    <row r="1175" spans="1:36">
      <c r="A1175" s="423">
        <f t="shared" si="682"/>
        <v>1166</v>
      </c>
      <c r="B1175" s="145"/>
      <c r="C1175" s="145"/>
      <c r="D1175" s="685"/>
      <c r="E1175" s="627"/>
      <c r="F1175" s="112"/>
      <c r="G1175" s="39"/>
      <c r="H1175" s="626"/>
      <c r="I1175" s="627">
        <f>SUM($E1175,F1175:H1175)</f>
        <v>0</v>
      </c>
      <c r="J1175" s="627"/>
      <c r="K1175" s="627"/>
      <c r="L1175" s="237">
        <f>SUM(I1175:K1175)</f>
        <v>0</v>
      </c>
      <c r="M1175" s="112"/>
      <c r="N1175" s="39"/>
      <c r="O1175" s="626"/>
      <c r="P1175" s="627">
        <f t="shared" si="720"/>
        <v>0</v>
      </c>
      <c r="Q1175" s="627"/>
      <c r="R1175" s="627"/>
      <c r="S1175" s="237">
        <f t="shared" si="721"/>
        <v>0</v>
      </c>
      <c r="T1175" s="112"/>
      <c r="U1175" s="39"/>
      <c r="V1175" s="626"/>
      <c r="W1175" s="627">
        <f t="shared" si="722"/>
        <v>0</v>
      </c>
      <c r="X1175" s="636"/>
      <c r="Y1175" s="626"/>
      <c r="Z1175" s="627"/>
      <c r="AA1175" s="626">
        <f t="shared" si="723"/>
        <v>0</v>
      </c>
      <c r="AB1175" s="112"/>
      <c r="AC1175" s="39"/>
      <c r="AD1175" s="626"/>
      <c r="AE1175" s="627">
        <f t="shared" si="724"/>
        <v>0</v>
      </c>
      <c r="AF1175" s="636"/>
      <c r="AG1175" s="857"/>
      <c r="AH1175" s="627"/>
      <c r="AI1175" s="626">
        <f t="shared" si="725"/>
        <v>0</v>
      </c>
      <c r="AJ1175" s="423">
        <f t="shared" si="683"/>
        <v>1166</v>
      </c>
    </row>
    <row r="1176" spans="1:36">
      <c r="A1176" s="423">
        <f t="shared" ref="A1176:A1240" si="726">ROW()-9</f>
        <v>1167</v>
      </c>
      <c r="B1176" s="145"/>
      <c r="C1176" s="145"/>
      <c r="D1176" s="141" t="s">
        <v>40</v>
      </c>
      <c r="E1176" s="679"/>
      <c r="F1176" s="488">
        <f t="shared" ref="F1176:X1176" si="727">SUBTOTAL(9,F1167:F1175)</f>
        <v>716701</v>
      </c>
      <c r="G1176" s="55">
        <f t="shared" si="727"/>
        <v>0</v>
      </c>
      <c r="H1176" s="285">
        <f t="shared" si="727"/>
        <v>0</v>
      </c>
      <c r="I1176" s="676">
        <f t="shared" si="727"/>
        <v>716701</v>
      </c>
      <c r="J1176" s="676">
        <f t="shared" si="727"/>
        <v>0</v>
      </c>
      <c r="K1176" s="676">
        <f t="shared" si="727"/>
        <v>0</v>
      </c>
      <c r="L1176" s="678">
        <f t="shared" si="727"/>
        <v>716701</v>
      </c>
      <c r="M1176" s="488">
        <f t="shared" si="727"/>
        <v>3553728</v>
      </c>
      <c r="N1176" s="55">
        <f t="shared" si="727"/>
        <v>0</v>
      </c>
      <c r="O1176" s="285">
        <f t="shared" si="727"/>
        <v>0</v>
      </c>
      <c r="P1176" s="676">
        <f t="shared" si="727"/>
        <v>3553728</v>
      </c>
      <c r="Q1176" s="676">
        <f t="shared" si="727"/>
        <v>0</v>
      </c>
      <c r="R1176" s="676">
        <f t="shared" si="727"/>
        <v>0</v>
      </c>
      <c r="S1176" s="678">
        <f t="shared" si="727"/>
        <v>3553728</v>
      </c>
      <c r="T1176" s="488">
        <f t="shared" si="727"/>
        <v>3553728</v>
      </c>
      <c r="U1176" s="55">
        <f t="shared" si="727"/>
        <v>0</v>
      </c>
      <c r="V1176" s="285">
        <f t="shared" si="727"/>
        <v>0</v>
      </c>
      <c r="W1176" s="676">
        <f t="shared" si="727"/>
        <v>3553728</v>
      </c>
      <c r="X1176" s="677">
        <f t="shared" si="727"/>
        <v>0</v>
      </c>
      <c r="Y1176" s="675"/>
      <c r="Z1176" s="676">
        <f t="shared" ref="Z1176:AF1176" si="728">SUBTOTAL(9,Z1167:Z1175)</f>
        <v>0</v>
      </c>
      <c r="AA1176" s="675">
        <f t="shared" si="728"/>
        <v>3553728</v>
      </c>
      <c r="AB1176" s="488">
        <f t="shared" si="728"/>
        <v>0</v>
      </c>
      <c r="AC1176" s="55">
        <f t="shared" si="728"/>
        <v>0</v>
      </c>
      <c r="AD1176" s="285">
        <f t="shared" si="728"/>
        <v>0</v>
      </c>
      <c r="AE1176" s="676">
        <f t="shared" si="728"/>
        <v>0</v>
      </c>
      <c r="AF1176" s="677">
        <f t="shared" si="728"/>
        <v>0</v>
      </c>
      <c r="AG1176" s="678"/>
      <c r="AH1176" s="676">
        <f>SUBTOTAL(9,AH1167:AH1175)</f>
        <v>0</v>
      </c>
      <c r="AI1176" s="675">
        <f>SUBTOTAL(9,AI1167:AI1175)</f>
        <v>0</v>
      </c>
      <c r="AJ1176" s="423">
        <f t="shared" si="683"/>
        <v>1167</v>
      </c>
    </row>
    <row r="1177" spans="1:36" ht="15.6" thickBot="1">
      <c r="A1177" s="423">
        <f t="shared" si="726"/>
        <v>1168</v>
      </c>
      <c r="B1177" s="674"/>
      <c r="C1177" s="674"/>
      <c r="D1177" s="620" t="s">
        <v>252</v>
      </c>
      <c r="E1177" s="623"/>
      <c r="F1177" s="672">
        <f>SUBTOTAL(9,F1165:F1176,$E1166:$E1166)</f>
        <v>32616862</v>
      </c>
      <c r="G1177" s="671"/>
      <c r="H1177" s="668"/>
      <c r="I1177" s="669">
        <f>SUBTOTAL(9,I1165:I1176)</f>
        <v>32616862</v>
      </c>
      <c r="J1177" s="669">
        <f>SUBTOTAL(9,J1165:J1176)</f>
        <v>0</v>
      </c>
      <c r="K1177" s="669">
        <f>SUBTOTAL(9,K1165:K1176)</f>
        <v>14296872</v>
      </c>
      <c r="L1177" s="673">
        <f>SUBTOTAL(9,L1165:L1176)</f>
        <v>46913734</v>
      </c>
      <c r="M1177" s="672">
        <f>SUBTOTAL(9,M1165:M1176,$E1166:$E1166)</f>
        <v>35453889</v>
      </c>
      <c r="N1177" s="671"/>
      <c r="O1177" s="668"/>
      <c r="P1177" s="669">
        <f>SUBTOTAL(9,P1165:P1176)</f>
        <v>35453889</v>
      </c>
      <c r="Q1177" s="669">
        <f>SUBTOTAL(9,Q1165:Q1176)</f>
        <v>0</v>
      </c>
      <c r="R1177" s="669">
        <f>SUBTOTAL(9,R1165:R1176)</f>
        <v>14296872</v>
      </c>
      <c r="S1177" s="673">
        <f>SUBTOTAL(9,S1165:S1176)</f>
        <v>49750761</v>
      </c>
      <c r="T1177" s="672">
        <f>SUBTOTAL(9,T1165:T1176,$E1166:$E1166)</f>
        <v>35453889</v>
      </c>
      <c r="U1177" s="671"/>
      <c r="V1177" s="668"/>
      <c r="W1177" s="669">
        <f>SUBTOTAL(9,W1165:W1176)</f>
        <v>35453889</v>
      </c>
      <c r="X1177" s="670">
        <f>SUBTOTAL(9,X1165:X1176)</f>
        <v>0</v>
      </c>
      <c r="Y1177" s="668"/>
      <c r="Z1177" s="669">
        <f>SUBTOTAL(9,Z1165:Z1176)</f>
        <v>14296872</v>
      </c>
      <c r="AA1177" s="668">
        <f>SUBTOTAL(9,AA1165:AA1176)</f>
        <v>49750761</v>
      </c>
      <c r="AB1177" s="672">
        <f>SUBTOTAL(9,AB1165:AB1176,$E1166:$E1166)</f>
        <v>31900161</v>
      </c>
      <c r="AC1177" s="671"/>
      <c r="AD1177" s="668"/>
      <c r="AE1177" s="669">
        <f>SUBTOTAL(9,AE1165:AE1176)</f>
        <v>31900161</v>
      </c>
      <c r="AF1177" s="670">
        <f>SUBTOTAL(9,AF1165:AF1176)</f>
        <v>0</v>
      </c>
      <c r="AG1177" s="800"/>
      <c r="AH1177" s="669">
        <f>SUBTOTAL(9,AH1165:AH1176)</f>
        <v>14296872</v>
      </c>
      <c r="AI1177" s="668">
        <f>SUBTOTAL(9,AI1165:AI1176)</f>
        <v>46197033</v>
      </c>
      <c r="AJ1177" s="423">
        <f t="shared" si="683"/>
        <v>1168</v>
      </c>
    </row>
    <row r="1178" spans="1:36" ht="15.6" thickTop="1">
      <c r="A1178" s="423">
        <f t="shared" si="726"/>
        <v>1169</v>
      </c>
      <c r="B1178" s="145"/>
      <c r="C1178" s="145"/>
      <c r="D1178" s="237"/>
      <c r="E1178" s="627"/>
      <c r="F1178" s="406"/>
      <c r="H1178" s="626"/>
      <c r="I1178" s="627">
        <f t="shared" ref="I1178:I1194" si="729">SUM($E1178,F1178:H1178)</f>
        <v>0</v>
      </c>
      <c r="J1178" s="627"/>
      <c r="K1178" s="627"/>
      <c r="L1178" s="237">
        <f t="shared" ref="L1178:L1194" si="730">SUM(I1178:K1178)</f>
        <v>0</v>
      </c>
      <c r="M1178" s="406"/>
      <c r="O1178" s="626"/>
      <c r="P1178" s="627">
        <f t="shared" ref="P1178:P1194" si="731">SUM($E1178,M1178:O1178)</f>
        <v>0</v>
      </c>
      <c r="Q1178" s="627"/>
      <c r="R1178" s="627"/>
      <c r="S1178" s="237">
        <f t="shared" ref="S1178:S1194" si="732">SUM(P1178:R1178)</f>
        <v>0</v>
      </c>
      <c r="T1178" s="406"/>
      <c r="V1178" s="626"/>
      <c r="W1178" s="627">
        <f t="shared" ref="W1178:W1194" si="733">SUM($E1178,T1178:V1178)</f>
        <v>0</v>
      </c>
      <c r="X1178" s="636"/>
      <c r="Y1178" s="626"/>
      <c r="Z1178" s="627"/>
      <c r="AA1178" s="626">
        <f t="shared" ref="AA1178:AA1194" si="734">SUM(W1178:Z1178)</f>
        <v>0</v>
      </c>
      <c r="AB1178" s="406"/>
      <c r="AD1178" s="626"/>
      <c r="AE1178" s="627">
        <f t="shared" ref="AE1178:AE1194" si="735">SUM($E1178,AB1178:AD1178)</f>
        <v>0</v>
      </c>
      <c r="AF1178" s="636"/>
      <c r="AG1178" s="857"/>
      <c r="AH1178" s="627"/>
      <c r="AI1178" s="626">
        <f t="shared" ref="AI1178:AI1194" si="736">SUM(AE1178:AH1178)</f>
        <v>0</v>
      </c>
      <c r="AJ1178" s="423">
        <f t="shared" ref="AJ1178:AJ1241" si="737">A1178</f>
        <v>1169</v>
      </c>
    </row>
    <row r="1179" spans="1:36">
      <c r="A1179" s="423">
        <f t="shared" si="726"/>
        <v>1170</v>
      </c>
      <c r="B1179" s="213" t="s">
        <v>253</v>
      </c>
      <c r="C1179" s="213">
        <v>62</v>
      </c>
      <c r="D1179" s="148" t="s">
        <v>782</v>
      </c>
      <c r="E1179" s="627">
        <v>54760881</v>
      </c>
      <c r="F1179" s="607"/>
      <c r="G1179" s="697"/>
      <c r="H1179" s="221"/>
      <c r="I1179" s="627">
        <f t="shared" si="729"/>
        <v>54760881</v>
      </c>
      <c r="J1179" s="627">
        <v>25000000</v>
      </c>
      <c r="K1179" s="627">
        <v>23548045</v>
      </c>
      <c r="L1179" s="148">
        <f t="shared" si="730"/>
        <v>103308926</v>
      </c>
      <c r="M1179" s="222"/>
      <c r="N1179" s="148"/>
      <c r="O1179" s="221"/>
      <c r="P1179" s="627">
        <f t="shared" si="731"/>
        <v>54760881</v>
      </c>
      <c r="Q1179" s="627">
        <v>25000000</v>
      </c>
      <c r="R1179" s="627">
        <v>23548045</v>
      </c>
      <c r="S1179" s="148">
        <f t="shared" si="732"/>
        <v>103308926</v>
      </c>
      <c r="T1179" s="222"/>
      <c r="U1179" s="148"/>
      <c r="V1179" s="221"/>
      <c r="W1179" s="627">
        <f t="shared" si="733"/>
        <v>54760881</v>
      </c>
      <c r="X1179" s="636">
        <v>25000000</v>
      </c>
      <c r="Y1179" s="626"/>
      <c r="Z1179" s="627">
        <v>23548045</v>
      </c>
      <c r="AA1179" s="221">
        <f t="shared" si="734"/>
        <v>103308926</v>
      </c>
      <c r="AB1179" s="222"/>
      <c r="AC1179" s="148"/>
      <c r="AD1179" s="221"/>
      <c r="AE1179" s="627">
        <f t="shared" si="735"/>
        <v>54760881</v>
      </c>
      <c r="AF1179" s="636">
        <v>25000000</v>
      </c>
      <c r="AG1179" s="857"/>
      <c r="AH1179" s="627">
        <v>23548045</v>
      </c>
      <c r="AI1179" s="221">
        <f t="shared" si="736"/>
        <v>103308926</v>
      </c>
      <c r="AJ1179" s="423">
        <f t="shared" si="737"/>
        <v>1170</v>
      </c>
    </row>
    <row r="1180" spans="1:36">
      <c r="A1180" s="423">
        <f t="shared" si="726"/>
        <v>1171</v>
      </c>
      <c r="B1180" s="145"/>
      <c r="C1180" s="145"/>
      <c r="D1180" s="240" t="s">
        <v>434</v>
      </c>
      <c r="E1180" s="627"/>
      <c r="F1180" s="133"/>
      <c r="G1180" s="28"/>
      <c r="H1180" s="626"/>
      <c r="I1180" s="627">
        <f t="shared" si="729"/>
        <v>0</v>
      </c>
      <c r="J1180" s="627"/>
      <c r="K1180" s="627"/>
      <c r="L1180" s="148">
        <f t="shared" si="730"/>
        <v>0</v>
      </c>
      <c r="M1180" s="133"/>
      <c r="O1180" s="626"/>
      <c r="P1180" s="627">
        <f t="shared" si="731"/>
        <v>0</v>
      </c>
      <c r="Q1180" s="627"/>
      <c r="R1180" s="627"/>
      <c r="S1180" s="148">
        <f t="shared" si="732"/>
        <v>0</v>
      </c>
      <c r="T1180" s="133"/>
      <c r="V1180" s="626"/>
      <c r="W1180" s="627">
        <f t="shared" si="733"/>
        <v>0</v>
      </c>
      <c r="X1180" s="636"/>
      <c r="Y1180" s="626"/>
      <c r="Z1180" s="627"/>
      <c r="AA1180" s="221">
        <f t="shared" si="734"/>
        <v>0</v>
      </c>
      <c r="AB1180" s="133"/>
      <c r="AD1180" s="626"/>
      <c r="AE1180" s="627">
        <f t="shared" si="735"/>
        <v>0</v>
      </c>
      <c r="AF1180" s="636"/>
      <c r="AG1180" s="857"/>
      <c r="AH1180" s="627"/>
      <c r="AI1180" s="221">
        <f t="shared" si="736"/>
        <v>0</v>
      </c>
      <c r="AJ1180" s="423">
        <f t="shared" si="737"/>
        <v>1171</v>
      </c>
    </row>
    <row r="1181" spans="1:36">
      <c r="A1181" s="423">
        <f t="shared" si="726"/>
        <v>1172</v>
      </c>
      <c r="B1181" s="145"/>
      <c r="C1181" s="145"/>
      <c r="D1181" s="637" t="s">
        <v>783</v>
      </c>
      <c r="E1181" s="627"/>
      <c r="F1181" s="132">
        <v>4609233</v>
      </c>
      <c r="G1181" s="129"/>
      <c r="H1181" s="626"/>
      <c r="I1181" s="627">
        <f t="shared" si="729"/>
        <v>4609233</v>
      </c>
      <c r="J1181" s="627"/>
      <c r="K1181" s="627"/>
      <c r="L1181" s="148">
        <f t="shared" si="730"/>
        <v>4609233</v>
      </c>
      <c r="M1181" s="133">
        <v>3500000</v>
      </c>
      <c r="N1181" s="28">
        <v>2000000</v>
      </c>
      <c r="O1181" s="626"/>
      <c r="P1181" s="627">
        <f t="shared" si="731"/>
        <v>5500000</v>
      </c>
      <c r="Q1181" s="627"/>
      <c r="R1181" s="627"/>
      <c r="S1181" s="148">
        <f t="shared" si="732"/>
        <v>5500000</v>
      </c>
      <c r="T1181" s="133">
        <v>3500000</v>
      </c>
      <c r="U1181" s="28">
        <v>2000000</v>
      </c>
      <c r="V1181" s="626"/>
      <c r="W1181" s="627">
        <f t="shared" si="733"/>
        <v>5500000</v>
      </c>
      <c r="X1181" s="636"/>
      <c r="Y1181" s="626"/>
      <c r="Z1181" s="627"/>
      <c r="AA1181" s="221">
        <f t="shared" si="734"/>
        <v>5500000</v>
      </c>
      <c r="AB1181" s="133"/>
      <c r="AC1181" s="28"/>
      <c r="AD1181" s="626"/>
      <c r="AE1181" s="627">
        <f t="shared" si="735"/>
        <v>0</v>
      </c>
      <c r="AF1181" s="636"/>
      <c r="AG1181" s="857"/>
      <c r="AH1181" s="627"/>
      <c r="AI1181" s="221">
        <f t="shared" si="736"/>
        <v>0</v>
      </c>
      <c r="AJ1181" s="423">
        <f t="shared" si="737"/>
        <v>1172</v>
      </c>
    </row>
    <row r="1182" spans="1:36">
      <c r="A1182" s="423">
        <f t="shared" si="726"/>
        <v>1173</v>
      </c>
      <c r="B1182" s="145"/>
      <c r="C1182" s="145"/>
      <c r="D1182" s="637" t="s">
        <v>424</v>
      </c>
      <c r="E1182" s="627"/>
      <c r="F1182" s="132">
        <v>936528</v>
      </c>
      <c r="G1182" s="129"/>
      <c r="H1182" s="626"/>
      <c r="I1182" s="627">
        <f t="shared" si="729"/>
        <v>936528</v>
      </c>
      <c r="J1182" s="627"/>
      <c r="K1182" s="627"/>
      <c r="L1182" s="148">
        <f t="shared" si="730"/>
        <v>936528</v>
      </c>
      <c r="M1182" s="133">
        <v>936528</v>
      </c>
      <c r="O1182" s="626"/>
      <c r="P1182" s="627">
        <f t="shared" si="731"/>
        <v>936528</v>
      </c>
      <c r="Q1182" s="627"/>
      <c r="R1182" s="627"/>
      <c r="S1182" s="148">
        <f t="shared" si="732"/>
        <v>936528</v>
      </c>
      <c r="T1182" s="133">
        <v>936528</v>
      </c>
      <c r="V1182" s="626"/>
      <c r="W1182" s="627">
        <f t="shared" si="733"/>
        <v>936528</v>
      </c>
      <c r="X1182" s="636"/>
      <c r="Y1182" s="626"/>
      <c r="Z1182" s="627"/>
      <c r="AA1182" s="221">
        <f t="shared" si="734"/>
        <v>936528</v>
      </c>
      <c r="AB1182" s="133"/>
      <c r="AD1182" s="626"/>
      <c r="AE1182" s="627">
        <f t="shared" si="735"/>
        <v>0</v>
      </c>
      <c r="AF1182" s="636"/>
      <c r="AG1182" s="857"/>
      <c r="AH1182" s="627"/>
      <c r="AI1182" s="221">
        <f t="shared" si="736"/>
        <v>0</v>
      </c>
      <c r="AJ1182" s="423">
        <f t="shared" si="737"/>
        <v>1173</v>
      </c>
    </row>
    <row r="1183" spans="1:36">
      <c r="A1183" s="423">
        <f t="shared" si="726"/>
        <v>1174</v>
      </c>
      <c r="B1183" s="145"/>
      <c r="C1183" s="145"/>
      <c r="D1183" s="637" t="s">
        <v>784</v>
      </c>
      <c r="E1183" s="627"/>
      <c r="F1183" s="132">
        <v>2000000</v>
      </c>
      <c r="G1183" s="129"/>
      <c r="H1183" s="626"/>
      <c r="I1183" s="627">
        <f t="shared" si="729"/>
        <v>2000000</v>
      </c>
      <c r="J1183" s="627"/>
      <c r="K1183" s="627"/>
      <c r="L1183" s="148">
        <f t="shared" si="730"/>
        <v>2000000</v>
      </c>
      <c r="M1183" s="133">
        <v>1800000</v>
      </c>
      <c r="N1183" s="6">
        <v>1500000</v>
      </c>
      <c r="O1183" s="626"/>
      <c r="P1183" s="627">
        <f t="shared" si="731"/>
        <v>3300000</v>
      </c>
      <c r="Q1183" s="627"/>
      <c r="R1183" s="627"/>
      <c r="S1183" s="148">
        <f t="shared" si="732"/>
        <v>3300000</v>
      </c>
      <c r="T1183" s="133">
        <v>1800000</v>
      </c>
      <c r="U1183" s="6">
        <v>1500000</v>
      </c>
      <c r="V1183" s="626"/>
      <c r="W1183" s="627">
        <f t="shared" si="733"/>
        <v>3300000</v>
      </c>
      <c r="X1183" s="636"/>
      <c r="Y1183" s="626"/>
      <c r="Z1183" s="627"/>
      <c r="AA1183" s="221">
        <f t="shared" si="734"/>
        <v>3300000</v>
      </c>
      <c r="AB1183" s="133"/>
      <c r="AD1183" s="626"/>
      <c r="AE1183" s="627">
        <f t="shared" si="735"/>
        <v>0</v>
      </c>
      <c r="AF1183" s="636"/>
      <c r="AG1183" s="857"/>
      <c r="AH1183" s="627"/>
      <c r="AI1183" s="221">
        <f t="shared" si="736"/>
        <v>0</v>
      </c>
      <c r="AJ1183" s="423">
        <f t="shared" si="737"/>
        <v>1174</v>
      </c>
    </row>
    <row r="1184" spans="1:36">
      <c r="A1184" s="423">
        <f t="shared" si="726"/>
        <v>1175</v>
      </c>
      <c r="B1184" s="145"/>
      <c r="C1184" s="145"/>
      <c r="D1184" s="637" t="s">
        <v>785</v>
      </c>
      <c r="E1184" s="627"/>
      <c r="F1184" s="132">
        <v>500000</v>
      </c>
      <c r="G1184" s="129"/>
      <c r="H1184" s="626"/>
      <c r="I1184" s="627">
        <f t="shared" si="729"/>
        <v>500000</v>
      </c>
      <c r="J1184" s="627"/>
      <c r="K1184" s="627"/>
      <c r="L1184" s="148">
        <f t="shared" si="730"/>
        <v>500000</v>
      </c>
      <c r="M1184" s="133"/>
      <c r="N1184" s="6">
        <v>500000</v>
      </c>
      <c r="O1184" s="626"/>
      <c r="P1184" s="627">
        <f t="shared" si="731"/>
        <v>500000</v>
      </c>
      <c r="Q1184" s="627"/>
      <c r="R1184" s="627"/>
      <c r="S1184" s="148">
        <f t="shared" si="732"/>
        <v>500000</v>
      </c>
      <c r="T1184" s="133"/>
      <c r="U1184" s="6">
        <v>500000</v>
      </c>
      <c r="V1184" s="626"/>
      <c r="W1184" s="627">
        <f t="shared" si="733"/>
        <v>500000</v>
      </c>
      <c r="X1184" s="636"/>
      <c r="Y1184" s="626"/>
      <c r="Z1184" s="627"/>
      <c r="AA1184" s="221">
        <f t="shared" si="734"/>
        <v>500000</v>
      </c>
      <c r="AB1184" s="133"/>
      <c r="AD1184" s="626"/>
      <c r="AE1184" s="627">
        <f t="shared" si="735"/>
        <v>0</v>
      </c>
      <c r="AF1184" s="636"/>
      <c r="AG1184" s="857"/>
      <c r="AH1184" s="627"/>
      <c r="AI1184" s="221">
        <f t="shared" si="736"/>
        <v>0</v>
      </c>
      <c r="AJ1184" s="423">
        <f t="shared" si="737"/>
        <v>1175</v>
      </c>
    </row>
    <row r="1185" spans="1:36">
      <c r="A1185" s="423">
        <f t="shared" si="726"/>
        <v>1176</v>
      </c>
      <c r="B1185" s="145"/>
      <c r="C1185" s="145"/>
      <c r="D1185" s="637" t="s">
        <v>786</v>
      </c>
      <c r="E1185" s="627"/>
      <c r="F1185" s="132">
        <v>763222</v>
      </c>
      <c r="G1185" s="129"/>
      <c r="H1185" s="626"/>
      <c r="I1185" s="627">
        <f t="shared" si="729"/>
        <v>763222</v>
      </c>
      <c r="J1185" s="627"/>
      <c r="K1185" s="627"/>
      <c r="L1185" s="148">
        <f t="shared" si="730"/>
        <v>763222</v>
      </c>
      <c r="M1185" s="133">
        <v>763222</v>
      </c>
      <c r="O1185" s="626"/>
      <c r="P1185" s="627">
        <f t="shared" si="731"/>
        <v>763222</v>
      </c>
      <c r="Q1185" s="627"/>
      <c r="R1185" s="627"/>
      <c r="S1185" s="148">
        <f t="shared" si="732"/>
        <v>763222</v>
      </c>
      <c r="T1185" s="133">
        <v>763222</v>
      </c>
      <c r="V1185" s="626"/>
      <c r="W1185" s="627">
        <f t="shared" si="733"/>
        <v>763222</v>
      </c>
      <c r="X1185" s="636"/>
      <c r="Y1185" s="626"/>
      <c r="Z1185" s="627"/>
      <c r="AA1185" s="221">
        <f t="shared" si="734"/>
        <v>763222</v>
      </c>
      <c r="AB1185" s="133"/>
      <c r="AD1185" s="626"/>
      <c r="AE1185" s="627">
        <f t="shared" si="735"/>
        <v>0</v>
      </c>
      <c r="AF1185" s="636"/>
      <c r="AG1185" s="857"/>
      <c r="AH1185" s="627"/>
      <c r="AI1185" s="221">
        <f t="shared" si="736"/>
        <v>0</v>
      </c>
      <c r="AJ1185" s="423">
        <f t="shared" si="737"/>
        <v>1176</v>
      </c>
    </row>
    <row r="1186" spans="1:36">
      <c r="A1186" s="423">
        <f t="shared" si="726"/>
        <v>1177</v>
      </c>
      <c r="B1186" s="145"/>
      <c r="C1186" s="145"/>
      <c r="D1186" s="637" t="s">
        <v>787</v>
      </c>
      <c r="E1186" s="627"/>
      <c r="F1186" s="132">
        <v>177756</v>
      </c>
      <c r="G1186" s="129"/>
      <c r="H1186" s="626"/>
      <c r="I1186" s="627">
        <f t="shared" si="729"/>
        <v>177756</v>
      </c>
      <c r="J1186" s="627"/>
      <c r="K1186" s="627"/>
      <c r="L1186" s="148">
        <f t="shared" si="730"/>
        <v>177756</v>
      </c>
      <c r="M1186" s="133">
        <v>177756</v>
      </c>
      <c r="O1186" s="626"/>
      <c r="P1186" s="627">
        <f t="shared" si="731"/>
        <v>177756</v>
      </c>
      <c r="Q1186" s="627"/>
      <c r="R1186" s="627"/>
      <c r="S1186" s="148">
        <f t="shared" si="732"/>
        <v>177756</v>
      </c>
      <c r="T1186" s="133">
        <v>177756</v>
      </c>
      <c r="V1186" s="626"/>
      <c r="W1186" s="627">
        <f t="shared" si="733"/>
        <v>177756</v>
      </c>
      <c r="X1186" s="636"/>
      <c r="Y1186" s="626"/>
      <c r="Z1186" s="627"/>
      <c r="AA1186" s="221">
        <f t="shared" si="734"/>
        <v>177756</v>
      </c>
      <c r="AB1186" s="133"/>
      <c r="AD1186" s="626"/>
      <c r="AE1186" s="627">
        <f t="shared" si="735"/>
        <v>0</v>
      </c>
      <c r="AF1186" s="636"/>
      <c r="AG1186" s="857"/>
      <c r="AH1186" s="627"/>
      <c r="AI1186" s="221">
        <f t="shared" si="736"/>
        <v>0</v>
      </c>
      <c r="AJ1186" s="423">
        <f t="shared" si="737"/>
        <v>1177</v>
      </c>
    </row>
    <row r="1187" spans="1:36">
      <c r="A1187" s="423">
        <f t="shared" si="726"/>
        <v>1178</v>
      </c>
      <c r="B1187" s="145"/>
      <c r="C1187" s="145"/>
      <c r="D1187" s="637" t="s">
        <v>788</v>
      </c>
      <c r="E1187" s="627"/>
      <c r="F1187" s="132"/>
      <c r="G1187" s="129">
        <v>713917</v>
      </c>
      <c r="H1187" s="626"/>
      <c r="I1187" s="627">
        <f t="shared" si="729"/>
        <v>713917</v>
      </c>
      <c r="J1187" s="627"/>
      <c r="K1187" s="627"/>
      <c r="L1187" s="148">
        <f t="shared" si="730"/>
        <v>713917</v>
      </c>
      <c r="M1187" s="133"/>
      <c r="N1187" s="28">
        <v>713917</v>
      </c>
      <c r="O1187" s="626"/>
      <c r="P1187" s="627">
        <f t="shared" si="731"/>
        <v>713917</v>
      </c>
      <c r="Q1187" s="627"/>
      <c r="R1187" s="627"/>
      <c r="S1187" s="148">
        <f t="shared" si="732"/>
        <v>713917</v>
      </c>
      <c r="T1187" s="133"/>
      <c r="U1187" s="28">
        <v>713917</v>
      </c>
      <c r="V1187" s="626"/>
      <c r="W1187" s="627">
        <f t="shared" si="733"/>
        <v>713917</v>
      </c>
      <c r="X1187" s="636"/>
      <c r="Y1187" s="626"/>
      <c r="Z1187" s="627"/>
      <c r="AA1187" s="221">
        <f t="shared" si="734"/>
        <v>713917</v>
      </c>
      <c r="AB1187" s="133"/>
      <c r="AC1187" s="28"/>
      <c r="AD1187" s="626"/>
      <c r="AE1187" s="627">
        <f t="shared" si="735"/>
        <v>0</v>
      </c>
      <c r="AF1187" s="636"/>
      <c r="AG1187" s="857"/>
      <c r="AH1187" s="627"/>
      <c r="AI1187" s="221">
        <f t="shared" si="736"/>
        <v>0</v>
      </c>
      <c r="AJ1187" s="423">
        <f t="shared" si="737"/>
        <v>1178</v>
      </c>
    </row>
    <row r="1188" spans="1:36">
      <c r="A1188" s="423">
        <f t="shared" si="726"/>
        <v>1179</v>
      </c>
      <c r="B1188" s="145"/>
      <c r="C1188" s="145"/>
      <c r="D1188" s="637" t="s">
        <v>789</v>
      </c>
      <c r="E1188" s="627"/>
      <c r="F1188" s="132"/>
      <c r="G1188" s="129">
        <v>952000</v>
      </c>
      <c r="H1188" s="626"/>
      <c r="I1188" s="627">
        <f t="shared" si="729"/>
        <v>952000</v>
      </c>
      <c r="J1188" s="627"/>
      <c r="K1188" s="627"/>
      <c r="L1188" s="148">
        <f t="shared" si="730"/>
        <v>952000</v>
      </c>
      <c r="M1188" s="133"/>
      <c r="N1188" s="28">
        <v>952000</v>
      </c>
      <c r="O1188" s="626"/>
      <c r="P1188" s="627">
        <f t="shared" si="731"/>
        <v>952000</v>
      </c>
      <c r="Q1188" s="627"/>
      <c r="R1188" s="627"/>
      <c r="S1188" s="148">
        <f t="shared" si="732"/>
        <v>952000</v>
      </c>
      <c r="T1188" s="133"/>
      <c r="U1188" s="28">
        <v>952000</v>
      </c>
      <c r="V1188" s="626"/>
      <c r="W1188" s="627">
        <f t="shared" si="733"/>
        <v>952000</v>
      </c>
      <c r="X1188" s="636"/>
      <c r="Y1188" s="626"/>
      <c r="Z1188" s="627"/>
      <c r="AA1188" s="221">
        <f t="shared" si="734"/>
        <v>952000</v>
      </c>
      <c r="AB1188" s="133"/>
      <c r="AC1188" s="28"/>
      <c r="AD1188" s="626"/>
      <c r="AE1188" s="627">
        <f t="shared" si="735"/>
        <v>0</v>
      </c>
      <c r="AF1188" s="636"/>
      <c r="AG1188" s="857"/>
      <c r="AH1188" s="627"/>
      <c r="AI1188" s="221">
        <f t="shared" si="736"/>
        <v>0</v>
      </c>
      <c r="AJ1188" s="423">
        <f t="shared" si="737"/>
        <v>1179</v>
      </c>
    </row>
    <row r="1189" spans="1:36">
      <c r="A1189" s="423">
        <f t="shared" si="726"/>
        <v>1180</v>
      </c>
      <c r="B1189" s="145"/>
      <c r="C1189" s="145"/>
      <c r="D1189" s="637"/>
      <c r="E1189" s="627"/>
      <c r="F1189" s="133"/>
      <c r="G1189" s="28"/>
      <c r="H1189" s="626"/>
      <c r="I1189" s="627">
        <f t="shared" si="729"/>
        <v>0</v>
      </c>
      <c r="J1189" s="627"/>
      <c r="K1189" s="627"/>
      <c r="L1189" s="148">
        <f t="shared" si="730"/>
        <v>0</v>
      </c>
      <c r="M1189" s="133"/>
      <c r="O1189" s="626"/>
      <c r="P1189" s="627">
        <f t="shared" si="731"/>
        <v>0</v>
      </c>
      <c r="Q1189" s="627"/>
      <c r="R1189" s="627"/>
      <c r="S1189" s="148">
        <f t="shared" si="732"/>
        <v>0</v>
      </c>
      <c r="T1189" s="133"/>
      <c r="V1189" s="626"/>
      <c r="W1189" s="627">
        <f t="shared" si="733"/>
        <v>0</v>
      </c>
      <c r="X1189" s="636"/>
      <c r="Y1189" s="626"/>
      <c r="Z1189" s="627"/>
      <c r="AA1189" s="221">
        <f t="shared" si="734"/>
        <v>0</v>
      </c>
      <c r="AB1189" s="133"/>
      <c r="AD1189" s="626"/>
      <c r="AE1189" s="627">
        <f t="shared" si="735"/>
        <v>0</v>
      </c>
      <c r="AF1189" s="636"/>
      <c r="AG1189" s="857"/>
      <c r="AH1189" s="627"/>
      <c r="AI1189" s="221">
        <f t="shared" si="736"/>
        <v>0</v>
      </c>
      <c r="AJ1189" s="423">
        <f t="shared" si="737"/>
        <v>1180</v>
      </c>
    </row>
    <row r="1190" spans="1:36">
      <c r="A1190" s="423">
        <f t="shared" si="726"/>
        <v>1181</v>
      </c>
      <c r="B1190" s="145"/>
      <c r="C1190" s="145"/>
      <c r="D1190" s="240" t="s">
        <v>716</v>
      </c>
      <c r="E1190" s="627"/>
      <c r="F1190" s="133"/>
      <c r="G1190" s="28"/>
      <c r="H1190" s="626"/>
      <c r="I1190" s="627">
        <f t="shared" si="729"/>
        <v>0</v>
      </c>
      <c r="J1190" s="627"/>
      <c r="K1190" s="627"/>
      <c r="L1190" s="148">
        <f t="shared" si="730"/>
        <v>0</v>
      </c>
      <c r="M1190" s="133"/>
      <c r="O1190" s="626"/>
      <c r="P1190" s="627">
        <f t="shared" si="731"/>
        <v>0</v>
      </c>
      <c r="Q1190" s="627"/>
      <c r="R1190" s="627"/>
      <c r="S1190" s="148">
        <f t="shared" si="732"/>
        <v>0</v>
      </c>
      <c r="T1190" s="133"/>
      <c r="V1190" s="626"/>
      <c r="W1190" s="627">
        <f t="shared" si="733"/>
        <v>0</v>
      </c>
      <c r="X1190" s="636"/>
      <c r="Y1190" s="626"/>
      <c r="Z1190" s="627"/>
      <c r="AA1190" s="221">
        <f t="shared" si="734"/>
        <v>0</v>
      </c>
      <c r="AB1190" s="133"/>
      <c r="AD1190" s="626"/>
      <c r="AE1190" s="627">
        <f t="shared" si="735"/>
        <v>0</v>
      </c>
      <c r="AF1190" s="636"/>
      <c r="AG1190" s="857"/>
      <c r="AH1190" s="627"/>
      <c r="AI1190" s="221">
        <f t="shared" si="736"/>
        <v>0</v>
      </c>
      <c r="AJ1190" s="423">
        <f t="shared" si="737"/>
        <v>1181</v>
      </c>
    </row>
    <row r="1191" spans="1:36">
      <c r="A1191" s="423">
        <f t="shared" si="726"/>
        <v>1182</v>
      </c>
      <c r="B1191" s="145"/>
      <c r="C1191" s="145"/>
      <c r="D1191" s="240"/>
      <c r="E1191" s="627"/>
      <c r="F1191" s="133"/>
      <c r="G1191" s="28"/>
      <c r="H1191" s="626"/>
      <c r="I1191" s="627">
        <f t="shared" si="729"/>
        <v>0</v>
      </c>
      <c r="J1191" s="627"/>
      <c r="K1191" s="627"/>
      <c r="L1191" s="148">
        <f t="shared" si="730"/>
        <v>0</v>
      </c>
      <c r="M1191" s="133"/>
      <c r="O1191" s="626"/>
      <c r="P1191" s="627">
        <f t="shared" si="731"/>
        <v>0</v>
      </c>
      <c r="Q1191" s="627"/>
      <c r="R1191" s="627"/>
      <c r="S1191" s="148">
        <f t="shared" si="732"/>
        <v>0</v>
      </c>
      <c r="T1191" s="133"/>
      <c r="V1191" s="626"/>
      <c r="W1191" s="627">
        <f t="shared" si="733"/>
        <v>0</v>
      </c>
      <c r="X1191" s="636"/>
      <c r="Y1191" s="626"/>
      <c r="Z1191" s="627"/>
      <c r="AA1191" s="221">
        <f t="shared" si="734"/>
        <v>0</v>
      </c>
      <c r="AB1191" s="133"/>
      <c r="AD1191" s="626"/>
      <c r="AE1191" s="627">
        <f t="shared" si="735"/>
        <v>0</v>
      </c>
      <c r="AF1191" s="636"/>
      <c r="AG1191" s="857"/>
      <c r="AH1191" s="627"/>
      <c r="AI1191" s="221">
        <f t="shared" si="736"/>
        <v>0</v>
      </c>
      <c r="AJ1191" s="423">
        <f t="shared" si="737"/>
        <v>1182</v>
      </c>
    </row>
    <row r="1192" spans="1:36">
      <c r="A1192" s="423">
        <f t="shared" si="726"/>
        <v>1183</v>
      </c>
      <c r="B1192" s="145"/>
      <c r="C1192" s="145"/>
      <c r="D1192" s="684" t="s">
        <v>575</v>
      </c>
      <c r="E1192" s="627"/>
      <c r="F1192" s="112"/>
      <c r="G1192" s="39"/>
      <c r="H1192" s="626"/>
      <c r="I1192" s="627">
        <f t="shared" si="729"/>
        <v>0</v>
      </c>
      <c r="J1192" s="627"/>
      <c r="K1192" s="627"/>
      <c r="L1192" s="148">
        <f t="shared" si="730"/>
        <v>0</v>
      </c>
      <c r="M1192" s="112"/>
      <c r="N1192" s="39"/>
      <c r="O1192" s="626"/>
      <c r="P1192" s="627">
        <f t="shared" si="731"/>
        <v>0</v>
      </c>
      <c r="Q1192" s="627"/>
      <c r="R1192" s="627"/>
      <c r="S1192" s="148">
        <f t="shared" si="732"/>
        <v>0</v>
      </c>
      <c r="T1192" s="112"/>
      <c r="U1192" s="39"/>
      <c r="V1192" s="626"/>
      <c r="W1192" s="627">
        <f t="shared" si="733"/>
        <v>0</v>
      </c>
      <c r="X1192" s="636"/>
      <c r="Y1192" s="626"/>
      <c r="Z1192" s="627"/>
      <c r="AA1192" s="221">
        <f t="shared" si="734"/>
        <v>0</v>
      </c>
      <c r="AB1192" s="112"/>
      <c r="AC1192" s="39"/>
      <c r="AD1192" s="626"/>
      <c r="AE1192" s="627">
        <f t="shared" si="735"/>
        <v>0</v>
      </c>
      <c r="AF1192" s="636"/>
      <c r="AG1192" s="857"/>
      <c r="AH1192" s="627"/>
      <c r="AI1192" s="221">
        <f t="shared" si="736"/>
        <v>0</v>
      </c>
      <c r="AJ1192" s="423">
        <f t="shared" si="737"/>
        <v>1183</v>
      </c>
    </row>
    <row r="1193" spans="1:36">
      <c r="A1193" s="423">
        <f t="shared" si="726"/>
        <v>1184</v>
      </c>
      <c r="B1193" s="145"/>
      <c r="C1193" s="145"/>
      <c r="D1193" s="637"/>
      <c r="E1193" s="627"/>
      <c r="F1193" s="112"/>
      <c r="G1193" s="39"/>
      <c r="H1193" s="626"/>
      <c r="I1193" s="627">
        <f t="shared" si="729"/>
        <v>0</v>
      </c>
      <c r="J1193" s="627"/>
      <c r="K1193" s="627"/>
      <c r="L1193" s="148">
        <f t="shared" si="730"/>
        <v>0</v>
      </c>
      <c r="M1193" s="112"/>
      <c r="N1193" s="39"/>
      <c r="O1193" s="626"/>
      <c r="P1193" s="627">
        <f t="shared" si="731"/>
        <v>0</v>
      </c>
      <c r="Q1193" s="627"/>
      <c r="R1193" s="627"/>
      <c r="S1193" s="148">
        <f t="shared" si="732"/>
        <v>0</v>
      </c>
      <c r="T1193" s="112"/>
      <c r="U1193" s="39"/>
      <c r="V1193" s="626"/>
      <c r="W1193" s="627">
        <f t="shared" si="733"/>
        <v>0</v>
      </c>
      <c r="X1193" s="636"/>
      <c r="Y1193" s="626"/>
      <c r="Z1193" s="627"/>
      <c r="AA1193" s="221">
        <f t="shared" si="734"/>
        <v>0</v>
      </c>
      <c r="AB1193" s="112"/>
      <c r="AC1193" s="39"/>
      <c r="AD1193" s="626"/>
      <c r="AE1193" s="627">
        <f t="shared" si="735"/>
        <v>0</v>
      </c>
      <c r="AF1193" s="636"/>
      <c r="AG1193" s="857"/>
      <c r="AH1193" s="627"/>
      <c r="AI1193" s="221">
        <f t="shared" si="736"/>
        <v>0</v>
      </c>
      <c r="AJ1193" s="423">
        <f t="shared" si="737"/>
        <v>1184</v>
      </c>
    </row>
    <row r="1194" spans="1:36">
      <c r="A1194" s="423">
        <f t="shared" si="726"/>
        <v>1185</v>
      </c>
      <c r="B1194" s="145"/>
      <c r="C1194" s="145"/>
      <c r="E1194" s="627"/>
      <c r="F1194" s="110"/>
      <c r="G1194" s="57"/>
      <c r="H1194" s="680"/>
      <c r="I1194" s="627">
        <f t="shared" si="729"/>
        <v>0</v>
      </c>
      <c r="J1194" s="679"/>
      <c r="K1194" s="679"/>
      <c r="L1194" s="237">
        <f t="shared" si="730"/>
        <v>0</v>
      </c>
      <c r="M1194" s="110"/>
      <c r="N1194" s="57"/>
      <c r="O1194" s="680"/>
      <c r="P1194" s="627">
        <f t="shared" si="731"/>
        <v>0</v>
      </c>
      <c r="Q1194" s="679"/>
      <c r="R1194" s="679"/>
      <c r="S1194" s="237">
        <f t="shared" si="732"/>
        <v>0</v>
      </c>
      <c r="T1194" s="110"/>
      <c r="U1194" s="57"/>
      <c r="V1194" s="680"/>
      <c r="W1194" s="627">
        <f t="shared" si="733"/>
        <v>0</v>
      </c>
      <c r="X1194" s="681"/>
      <c r="Y1194" s="680"/>
      <c r="Z1194" s="679"/>
      <c r="AA1194" s="626">
        <f t="shared" si="734"/>
        <v>0</v>
      </c>
      <c r="AB1194" s="110"/>
      <c r="AC1194" s="57"/>
      <c r="AD1194" s="680"/>
      <c r="AE1194" s="627">
        <f t="shared" si="735"/>
        <v>0</v>
      </c>
      <c r="AF1194" s="681"/>
      <c r="AG1194" s="872"/>
      <c r="AH1194" s="679"/>
      <c r="AI1194" s="626">
        <f t="shared" si="736"/>
        <v>0</v>
      </c>
      <c r="AJ1194" s="423">
        <f t="shared" si="737"/>
        <v>1185</v>
      </c>
    </row>
    <row r="1195" spans="1:36">
      <c r="A1195" s="423">
        <f t="shared" si="726"/>
        <v>1186</v>
      </c>
      <c r="B1195" s="145"/>
      <c r="C1195" s="145"/>
      <c r="D1195" s="141" t="s">
        <v>40</v>
      </c>
      <c r="E1195" s="627"/>
      <c r="F1195" s="488">
        <f t="shared" ref="F1195:X1195" si="738">SUBTOTAL(9,F1180:F1194)</f>
        <v>8986739</v>
      </c>
      <c r="G1195" s="55">
        <f t="shared" si="738"/>
        <v>1665917</v>
      </c>
      <c r="H1195" s="285">
        <f t="shared" si="738"/>
        <v>0</v>
      </c>
      <c r="I1195" s="676">
        <f t="shared" si="738"/>
        <v>10652656</v>
      </c>
      <c r="J1195" s="676">
        <f t="shared" si="738"/>
        <v>0</v>
      </c>
      <c r="K1195" s="676">
        <f t="shared" si="738"/>
        <v>0</v>
      </c>
      <c r="L1195" s="678">
        <f t="shared" si="738"/>
        <v>10652656</v>
      </c>
      <c r="M1195" s="488">
        <f t="shared" si="738"/>
        <v>7177506</v>
      </c>
      <c r="N1195" s="55">
        <f t="shared" si="738"/>
        <v>5665917</v>
      </c>
      <c r="O1195" s="285">
        <f t="shared" si="738"/>
        <v>0</v>
      </c>
      <c r="P1195" s="676">
        <f t="shared" si="738"/>
        <v>12843423</v>
      </c>
      <c r="Q1195" s="676">
        <f t="shared" si="738"/>
        <v>0</v>
      </c>
      <c r="R1195" s="676">
        <f t="shared" si="738"/>
        <v>0</v>
      </c>
      <c r="S1195" s="678">
        <f t="shared" si="738"/>
        <v>12843423</v>
      </c>
      <c r="T1195" s="488">
        <f t="shared" si="738"/>
        <v>7177506</v>
      </c>
      <c r="U1195" s="55">
        <f t="shared" si="738"/>
        <v>5665917</v>
      </c>
      <c r="V1195" s="285">
        <f t="shared" si="738"/>
        <v>0</v>
      </c>
      <c r="W1195" s="676">
        <f t="shared" si="738"/>
        <v>12843423</v>
      </c>
      <c r="X1195" s="677">
        <f t="shared" si="738"/>
        <v>0</v>
      </c>
      <c r="Y1195" s="675"/>
      <c r="Z1195" s="676">
        <f t="shared" ref="Z1195:AF1195" si="739">SUBTOTAL(9,Z1180:Z1194)</f>
        <v>0</v>
      </c>
      <c r="AA1195" s="675">
        <f t="shared" si="739"/>
        <v>12843423</v>
      </c>
      <c r="AB1195" s="488">
        <f t="shared" si="739"/>
        <v>0</v>
      </c>
      <c r="AC1195" s="55">
        <f t="shared" si="739"/>
        <v>0</v>
      </c>
      <c r="AD1195" s="285">
        <f t="shared" si="739"/>
        <v>0</v>
      </c>
      <c r="AE1195" s="676">
        <f t="shared" si="739"/>
        <v>0</v>
      </c>
      <c r="AF1195" s="677">
        <f t="shared" si="739"/>
        <v>0</v>
      </c>
      <c r="AG1195" s="678"/>
      <c r="AH1195" s="676">
        <f>SUBTOTAL(9,AH1180:AH1194)</f>
        <v>0</v>
      </c>
      <c r="AI1195" s="675">
        <f>SUBTOTAL(9,AI1180:AI1194)</f>
        <v>0</v>
      </c>
      <c r="AJ1195" s="423">
        <f t="shared" si="737"/>
        <v>1186</v>
      </c>
    </row>
    <row r="1196" spans="1:36" ht="15.6" thickBot="1">
      <c r="A1196" s="423">
        <f t="shared" si="726"/>
        <v>1187</v>
      </c>
      <c r="B1196" s="674"/>
      <c r="C1196" s="674"/>
      <c r="D1196" s="620" t="s">
        <v>254</v>
      </c>
      <c r="E1196" s="623"/>
      <c r="F1196" s="672">
        <f>SUBTOTAL(9,F1178:F1195,$E1179:$E1179)</f>
        <v>63747620</v>
      </c>
      <c r="G1196" s="671"/>
      <c r="H1196" s="668"/>
      <c r="I1196" s="669">
        <f>SUBTOTAL(9,I1178:I1195)</f>
        <v>65413537</v>
      </c>
      <c r="J1196" s="669">
        <f>SUBTOTAL(9,J1178:J1195)</f>
        <v>25000000</v>
      </c>
      <c r="K1196" s="669">
        <f>SUBTOTAL(9,K1178:K1195)</f>
        <v>23548045</v>
      </c>
      <c r="L1196" s="673">
        <f>SUBTOTAL(9,L1178:L1195)</f>
        <v>113961582</v>
      </c>
      <c r="M1196" s="672">
        <f>SUBTOTAL(9,M1178:M1195,$E1179:$E1179)</f>
        <v>61938387</v>
      </c>
      <c r="N1196" s="671"/>
      <c r="O1196" s="668"/>
      <c r="P1196" s="669">
        <f>SUBTOTAL(9,P1178:P1195)</f>
        <v>67604304</v>
      </c>
      <c r="Q1196" s="669">
        <f>SUBTOTAL(9,Q1178:Q1195)</f>
        <v>25000000</v>
      </c>
      <c r="R1196" s="669">
        <f>SUBTOTAL(9,R1178:R1195)</f>
        <v>23548045</v>
      </c>
      <c r="S1196" s="673">
        <f>SUBTOTAL(9,S1178:S1195)</f>
        <v>116152349</v>
      </c>
      <c r="T1196" s="672">
        <f>SUBTOTAL(9,T1178:T1195,$E1179:$E1179)</f>
        <v>61938387</v>
      </c>
      <c r="U1196" s="671"/>
      <c r="V1196" s="668"/>
      <c r="W1196" s="669">
        <f>SUBTOTAL(9,W1178:W1195)</f>
        <v>67604304</v>
      </c>
      <c r="X1196" s="670">
        <f>SUBTOTAL(9,X1178:X1195)</f>
        <v>25000000</v>
      </c>
      <c r="Y1196" s="668"/>
      <c r="Z1196" s="669">
        <f>SUBTOTAL(9,Z1178:Z1195)</f>
        <v>23548045</v>
      </c>
      <c r="AA1196" s="668">
        <f>SUBTOTAL(9,AA1178:AA1195)</f>
        <v>116152349</v>
      </c>
      <c r="AB1196" s="672">
        <f>SUBTOTAL(9,AB1178:AB1195,$E1179:$E1179)</f>
        <v>54760881</v>
      </c>
      <c r="AC1196" s="671"/>
      <c r="AD1196" s="668"/>
      <c r="AE1196" s="669">
        <f>SUBTOTAL(9,AE1178:AE1195)</f>
        <v>54760881</v>
      </c>
      <c r="AF1196" s="670">
        <f>SUBTOTAL(9,AF1178:AF1195)</f>
        <v>25000000</v>
      </c>
      <c r="AG1196" s="800"/>
      <c r="AH1196" s="669">
        <f>SUBTOTAL(9,AH1178:AH1195)</f>
        <v>23548045</v>
      </c>
      <c r="AI1196" s="668">
        <f>SUBTOTAL(9,AI1178:AI1195)</f>
        <v>103308926</v>
      </c>
      <c r="AJ1196" s="423">
        <f t="shared" si="737"/>
        <v>1187</v>
      </c>
    </row>
    <row r="1197" spans="1:36" ht="15.6" thickTop="1">
      <c r="A1197" s="423">
        <f t="shared" si="726"/>
        <v>1188</v>
      </c>
      <c r="B1197" s="145"/>
      <c r="C1197" s="145"/>
      <c r="D1197" s="237"/>
      <c r="E1197" s="627"/>
      <c r="F1197" s="406"/>
      <c r="H1197" s="626"/>
      <c r="I1197" s="627">
        <f t="shared" ref="I1197:I1213" si="740">SUM($E1197,F1197:H1197)</f>
        <v>0</v>
      </c>
      <c r="J1197" s="627"/>
      <c r="K1197" s="627"/>
      <c r="L1197" s="237">
        <f t="shared" ref="L1197:L1213" si="741">SUM(I1197:K1197)</f>
        <v>0</v>
      </c>
      <c r="M1197" s="406"/>
      <c r="O1197" s="626"/>
      <c r="P1197" s="627">
        <f t="shared" ref="P1197:P1213" si="742">SUM($E1197,M1197:O1197)</f>
        <v>0</v>
      </c>
      <c r="Q1197" s="627"/>
      <c r="R1197" s="627"/>
      <c r="S1197" s="237">
        <f t="shared" ref="S1197:S1213" si="743">SUM(P1197:R1197)</f>
        <v>0</v>
      </c>
      <c r="T1197" s="406"/>
      <c r="V1197" s="626"/>
      <c r="W1197" s="627">
        <f t="shared" ref="W1197:W1213" si="744">SUM($E1197,T1197:V1197)</f>
        <v>0</v>
      </c>
      <c r="X1197" s="636"/>
      <c r="Y1197" s="626"/>
      <c r="Z1197" s="627"/>
      <c r="AA1197" s="626">
        <f t="shared" ref="AA1197:AA1213" si="745">SUM(W1197:Z1197)</f>
        <v>0</v>
      </c>
      <c r="AB1197" s="406"/>
      <c r="AD1197" s="626"/>
      <c r="AE1197" s="627">
        <f t="shared" ref="AE1197:AE1213" si="746">SUM($E1197,AB1197:AD1197)</f>
        <v>0</v>
      </c>
      <c r="AF1197" s="636"/>
      <c r="AG1197" s="857"/>
      <c r="AH1197" s="627"/>
      <c r="AI1197" s="626">
        <f t="shared" ref="AI1197:AI1213" si="747">SUM(AE1197:AH1197)</f>
        <v>0</v>
      </c>
      <c r="AJ1197" s="423">
        <f t="shared" si="737"/>
        <v>1188</v>
      </c>
    </row>
    <row r="1198" spans="1:36">
      <c r="A1198" s="423">
        <f t="shared" si="726"/>
        <v>1189</v>
      </c>
      <c r="B1198" s="145" t="s">
        <v>255</v>
      </c>
      <c r="C1198" s="145">
        <v>63</v>
      </c>
      <c r="D1198" s="237" t="s">
        <v>256</v>
      </c>
      <c r="E1198" s="627">
        <v>98705783</v>
      </c>
      <c r="F1198" s="133"/>
      <c r="G1198" s="28"/>
      <c r="H1198" s="626"/>
      <c r="I1198" s="627">
        <f t="shared" si="740"/>
        <v>98705783</v>
      </c>
      <c r="J1198" s="627">
        <v>24611366</v>
      </c>
      <c r="K1198" s="627">
        <v>45957430</v>
      </c>
      <c r="L1198" s="237">
        <f t="shared" si="741"/>
        <v>169274579</v>
      </c>
      <c r="M1198" s="133"/>
      <c r="O1198" s="626"/>
      <c r="P1198" s="627">
        <f t="shared" si="742"/>
        <v>98705783</v>
      </c>
      <c r="Q1198" s="627">
        <v>24611366</v>
      </c>
      <c r="R1198" s="627">
        <v>45957430</v>
      </c>
      <c r="S1198" s="237">
        <f t="shared" si="743"/>
        <v>169274579</v>
      </c>
      <c r="T1198" s="133"/>
      <c r="V1198" s="626"/>
      <c r="W1198" s="627">
        <f t="shared" si="744"/>
        <v>98705783</v>
      </c>
      <c r="X1198" s="636">
        <v>24611366</v>
      </c>
      <c r="Y1198" s="626"/>
      <c r="Z1198" s="627">
        <v>45957430</v>
      </c>
      <c r="AA1198" s="626">
        <f t="shared" si="745"/>
        <v>169274579</v>
      </c>
      <c r="AB1198" s="133"/>
      <c r="AD1198" s="626"/>
      <c r="AE1198" s="627">
        <f t="shared" si="746"/>
        <v>98705783</v>
      </c>
      <c r="AF1198" s="636">
        <v>24611366</v>
      </c>
      <c r="AG1198" s="857"/>
      <c r="AH1198" s="627">
        <v>45957430</v>
      </c>
      <c r="AI1198" s="626">
        <f t="shared" si="747"/>
        <v>169274579</v>
      </c>
      <c r="AJ1198" s="423">
        <f t="shared" si="737"/>
        <v>1189</v>
      </c>
    </row>
    <row r="1199" spans="1:36">
      <c r="A1199" s="423">
        <f t="shared" si="726"/>
        <v>1190</v>
      </c>
      <c r="B1199" s="145"/>
      <c r="C1199" s="145"/>
      <c r="D1199" s="240" t="s">
        <v>434</v>
      </c>
      <c r="E1199" s="627"/>
      <c r="F1199" s="133"/>
      <c r="G1199" s="28"/>
      <c r="H1199" s="626"/>
      <c r="I1199" s="627">
        <f t="shared" si="740"/>
        <v>0</v>
      </c>
      <c r="J1199" s="627"/>
      <c r="K1199" s="627"/>
      <c r="L1199" s="237">
        <f t="shared" si="741"/>
        <v>0</v>
      </c>
      <c r="M1199" s="133"/>
      <c r="O1199" s="626"/>
      <c r="P1199" s="627">
        <f t="shared" si="742"/>
        <v>0</v>
      </c>
      <c r="Q1199" s="627"/>
      <c r="R1199" s="627"/>
      <c r="S1199" s="237">
        <f t="shared" si="743"/>
        <v>0</v>
      </c>
      <c r="T1199" s="133"/>
      <c r="V1199" s="626"/>
      <c r="W1199" s="627">
        <f t="shared" si="744"/>
        <v>0</v>
      </c>
      <c r="X1199" s="636"/>
      <c r="Y1199" s="626"/>
      <c r="Z1199" s="627"/>
      <c r="AA1199" s="626">
        <f t="shared" si="745"/>
        <v>0</v>
      </c>
      <c r="AB1199" s="133"/>
      <c r="AD1199" s="626"/>
      <c r="AE1199" s="627">
        <f t="shared" si="746"/>
        <v>0</v>
      </c>
      <c r="AF1199" s="636"/>
      <c r="AG1199" s="857"/>
      <c r="AH1199" s="627"/>
      <c r="AI1199" s="626">
        <f t="shared" si="747"/>
        <v>0</v>
      </c>
      <c r="AJ1199" s="423">
        <f t="shared" si="737"/>
        <v>1190</v>
      </c>
    </row>
    <row r="1200" spans="1:36">
      <c r="A1200" s="423">
        <f t="shared" si="726"/>
        <v>1191</v>
      </c>
      <c r="B1200" s="145"/>
      <c r="C1200" s="145"/>
      <c r="D1200" s="637" t="s">
        <v>790</v>
      </c>
      <c r="E1200" s="627"/>
      <c r="F1200" s="132">
        <v>-763222</v>
      </c>
      <c r="G1200" s="129"/>
      <c r="H1200" s="626"/>
      <c r="I1200" s="627">
        <f t="shared" si="740"/>
        <v>-763222</v>
      </c>
      <c r="J1200" s="627"/>
      <c r="K1200" s="627"/>
      <c r="L1200" s="237">
        <f t="shared" si="741"/>
        <v>-763222</v>
      </c>
      <c r="M1200" s="133">
        <v>-763222</v>
      </c>
      <c r="O1200" s="626"/>
      <c r="P1200" s="627">
        <f t="shared" si="742"/>
        <v>-763222</v>
      </c>
      <c r="Q1200" s="627"/>
      <c r="R1200" s="627"/>
      <c r="S1200" s="237">
        <f t="shared" si="743"/>
        <v>-763222</v>
      </c>
      <c r="T1200" s="133">
        <v>-763222</v>
      </c>
      <c r="V1200" s="626"/>
      <c r="W1200" s="627">
        <f t="shared" si="744"/>
        <v>-763222</v>
      </c>
      <c r="X1200" s="636"/>
      <c r="Y1200" s="626"/>
      <c r="Z1200" s="627"/>
      <c r="AA1200" s="626">
        <f t="shared" si="745"/>
        <v>-763222</v>
      </c>
      <c r="AB1200" s="133"/>
      <c r="AD1200" s="626"/>
      <c r="AE1200" s="627">
        <f t="shared" si="746"/>
        <v>0</v>
      </c>
      <c r="AF1200" s="636"/>
      <c r="AG1200" s="857"/>
      <c r="AH1200" s="627"/>
      <c r="AI1200" s="626">
        <f t="shared" si="747"/>
        <v>0</v>
      </c>
      <c r="AJ1200" s="423">
        <f t="shared" si="737"/>
        <v>1191</v>
      </c>
    </row>
    <row r="1201" spans="1:36">
      <c r="A1201" s="423">
        <f t="shared" si="726"/>
        <v>1192</v>
      </c>
      <c r="B1201" s="145"/>
      <c r="C1201" s="145"/>
      <c r="D1201" s="637" t="s">
        <v>674</v>
      </c>
      <c r="E1201" s="627"/>
      <c r="F1201" s="132">
        <v>5000000</v>
      </c>
      <c r="G1201" s="129"/>
      <c r="H1201" s="626"/>
      <c r="I1201" s="627">
        <f t="shared" si="740"/>
        <v>5000000</v>
      </c>
      <c r="J1201" s="627"/>
      <c r="K1201" s="627"/>
      <c r="L1201" s="237">
        <f t="shared" si="741"/>
        <v>5000000</v>
      </c>
      <c r="M1201" s="133">
        <v>3000000</v>
      </c>
      <c r="O1201" s="626"/>
      <c r="P1201" s="627">
        <f t="shared" si="742"/>
        <v>3000000</v>
      </c>
      <c r="Q1201" s="627"/>
      <c r="R1201" s="627"/>
      <c r="S1201" s="237">
        <f t="shared" si="743"/>
        <v>3000000</v>
      </c>
      <c r="T1201" s="133">
        <v>3000000</v>
      </c>
      <c r="V1201" s="626"/>
      <c r="W1201" s="627">
        <f t="shared" si="744"/>
        <v>3000000</v>
      </c>
      <c r="X1201" s="636"/>
      <c r="Y1201" s="626"/>
      <c r="Z1201" s="627"/>
      <c r="AA1201" s="626">
        <f t="shared" si="745"/>
        <v>3000000</v>
      </c>
      <c r="AB1201" s="133"/>
      <c r="AD1201" s="626"/>
      <c r="AE1201" s="627">
        <f t="shared" si="746"/>
        <v>0</v>
      </c>
      <c r="AF1201" s="636"/>
      <c r="AG1201" s="857"/>
      <c r="AH1201" s="627"/>
      <c r="AI1201" s="626">
        <f t="shared" si="747"/>
        <v>0</v>
      </c>
      <c r="AJ1201" s="423">
        <f t="shared" si="737"/>
        <v>1192</v>
      </c>
    </row>
    <row r="1202" spans="1:36">
      <c r="A1202" s="423">
        <f t="shared" si="726"/>
        <v>1193</v>
      </c>
      <c r="B1202" s="145"/>
      <c r="C1202" s="145"/>
      <c r="D1202" s="637" t="s">
        <v>785</v>
      </c>
      <c r="E1202" s="627"/>
      <c r="F1202" s="132">
        <v>1493168</v>
      </c>
      <c r="G1202" s="129"/>
      <c r="H1202" s="626"/>
      <c r="I1202" s="627">
        <f t="shared" si="740"/>
        <v>1493168</v>
      </c>
      <c r="J1202" s="627"/>
      <c r="K1202" s="627"/>
      <c r="L1202" s="237">
        <f t="shared" si="741"/>
        <v>1493168</v>
      </c>
      <c r="M1202" s="133">
        <v>1000000</v>
      </c>
      <c r="O1202" s="626"/>
      <c r="P1202" s="627">
        <f t="shared" si="742"/>
        <v>1000000</v>
      </c>
      <c r="Q1202" s="627"/>
      <c r="R1202" s="627"/>
      <c r="S1202" s="237">
        <f t="shared" si="743"/>
        <v>1000000</v>
      </c>
      <c r="T1202" s="133">
        <v>1000000</v>
      </c>
      <c r="V1202" s="626"/>
      <c r="W1202" s="627">
        <f t="shared" si="744"/>
        <v>1000000</v>
      </c>
      <c r="X1202" s="636"/>
      <c r="Y1202" s="626"/>
      <c r="Z1202" s="627"/>
      <c r="AA1202" s="626">
        <f t="shared" si="745"/>
        <v>1000000</v>
      </c>
      <c r="AB1202" s="133"/>
      <c r="AD1202" s="626"/>
      <c r="AE1202" s="627">
        <f t="shared" si="746"/>
        <v>0</v>
      </c>
      <c r="AF1202" s="636"/>
      <c r="AG1202" s="857"/>
      <c r="AH1202" s="627"/>
      <c r="AI1202" s="626">
        <f t="shared" si="747"/>
        <v>0</v>
      </c>
      <c r="AJ1202" s="423">
        <f t="shared" si="737"/>
        <v>1193</v>
      </c>
    </row>
    <row r="1203" spans="1:36">
      <c r="A1203" s="423">
        <f t="shared" si="726"/>
        <v>1194</v>
      </c>
      <c r="B1203" s="145"/>
      <c r="C1203" s="145"/>
      <c r="D1203" s="637" t="s">
        <v>791</v>
      </c>
      <c r="E1203" s="627"/>
      <c r="F1203" s="133"/>
      <c r="G1203" s="28"/>
      <c r="H1203" s="626"/>
      <c r="I1203" s="627">
        <f t="shared" si="740"/>
        <v>0</v>
      </c>
      <c r="J1203" s="627"/>
      <c r="K1203" s="627"/>
      <c r="L1203" s="237">
        <f t="shared" si="741"/>
        <v>0</v>
      </c>
      <c r="M1203" s="133"/>
      <c r="N1203" s="6">
        <v>761000</v>
      </c>
      <c r="O1203" s="626"/>
      <c r="P1203" s="627">
        <f t="shared" si="742"/>
        <v>761000</v>
      </c>
      <c r="Q1203" s="627"/>
      <c r="R1203" s="627"/>
      <c r="S1203" s="237">
        <f t="shared" si="743"/>
        <v>761000</v>
      </c>
      <c r="T1203" s="133"/>
      <c r="U1203" s="6">
        <v>761000</v>
      </c>
      <c r="V1203" s="626"/>
      <c r="W1203" s="627">
        <f t="shared" si="744"/>
        <v>761000</v>
      </c>
      <c r="X1203" s="636"/>
      <c r="Y1203" s="626"/>
      <c r="Z1203" s="627"/>
      <c r="AA1203" s="626">
        <f t="shared" si="745"/>
        <v>761000</v>
      </c>
      <c r="AB1203" s="133"/>
      <c r="AD1203" s="626"/>
      <c r="AE1203" s="627">
        <f t="shared" si="746"/>
        <v>0</v>
      </c>
      <c r="AF1203" s="636"/>
      <c r="AG1203" s="857"/>
      <c r="AH1203" s="627"/>
      <c r="AI1203" s="626">
        <f t="shared" si="747"/>
        <v>0</v>
      </c>
      <c r="AJ1203" s="423">
        <f t="shared" si="737"/>
        <v>1194</v>
      </c>
    </row>
    <row r="1204" spans="1:36">
      <c r="A1204" s="423">
        <f t="shared" si="726"/>
        <v>1195</v>
      </c>
      <c r="B1204" s="145"/>
      <c r="C1204" s="145"/>
      <c r="D1204" s="637" t="s">
        <v>792</v>
      </c>
      <c r="E1204" s="627"/>
      <c r="F1204" s="133"/>
      <c r="G1204" s="28"/>
      <c r="H1204" s="626"/>
      <c r="I1204" s="627">
        <f t="shared" si="740"/>
        <v>0</v>
      </c>
      <c r="J1204" s="627"/>
      <c r="K1204" s="627"/>
      <c r="L1204" s="237">
        <f t="shared" si="741"/>
        <v>0</v>
      </c>
      <c r="M1204" s="133"/>
      <c r="O1204" s="626"/>
      <c r="P1204" s="627">
        <f t="shared" si="742"/>
        <v>0</v>
      </c>
      <c r="Q1204" s="627"/>
      <c r="R1204" s="627"/>
      <c r="S1204" s="237">
        <f t="shared" si="743"/>
        <v>0</v>
      </c>
      <c r="T1204" s="133"/>
      <c r="V1204" s="626"/>
      <c r="W1204" s="627">
        <f t="shared" si="744"/>
        <v>0</v>
      </c>
      <c r="X1204" s="636"/>
      <c r="Y1204" s="626"/>
      <c r="Z1204" s="627"/>
      <c r="AA1204" s="626">
        <f t="shared" si="745"/>
        <v>0</v>
      </c>
      <c r="AB1204" s="133"/>
      <c r="AD1204" s="626"/>
      <c r="AE1204" s="627">
        <f t="shared" si="746"/>
        <v>0</v>
      </c>
      <c r="AF1204" s="636"/>
      <c r="AG1204" s="857"/>
      <c r="AH1204" s="627"/>
      <c r="AI1204" s="626">
        <f t="shared" si="747"/>
        <v>0</v>
      </c>
      <c r="AJ1204" s="423">
        <f t="shared" si="737"/>
        <v>1195</v>
      </c>
    </row>
    <row r="1205" spans="1:36">
      <c r="A1205" s="423">
        <f t="shared" si="726"/>
        <v>1196</v>
      </c>
      <c r="B1205" s="145"/>
      <c r="C1205" s="145"/>
      <c r="D1205" s="637" t="s">
        <v>433</v>
      </c>
      <c r="E1205" s="627"/>
      <c r="F1205" s="133"/>
      <c r="G1205" s="28"/>
      <c r="H1205" s="626"/>
      <c r="I1205" s="627">
        <f t="shared" si="740"/>
        <v>0</v>
      </c>
      <c r="J1205" s="627"/>
      <c r="K1205" s="627"/>
      <c r="L1205" s="237">
        <f t="shared" si="741"/>
        <v>0</v>
      </c>
      <c r="M1205" s="133"/>
      <c r="N1205" s="6">
        <v>2300000</v>
      </c>
      <c r="O1205" s="626"/>
      <c r="P1205" s="627">
        <f t="shared" si="742"/>
        <v>2300000</v>
      </c>
      <c r="Q1205" s="627"/>
      <c r="R1205" s="627"/>
      <c r="S1205" s="237">
        <f t="shared" si="743"/>
        <v>2300000</v>
      </c>
      <c r="T1205" s="133"/>
      <c r="U1205" s="6">
        <v>2300000</v>
      </c>
      <c r="V1205" s="626"/>
      <c r="W1205" s="627">
        <f t="shared" si="744"/>
        <v>2300000</v>
      </c>
      <c r="X1205" s="636"/>
      <c r="Y1205" s="626"/>
      <c r="Z1205" s="627"/>
      <c r="AA1205" s="626">
        <f t="shared" si="745"/>
        <v>2300000</v>
      </c>
      <c r="AB1205" s="133"/>
      <c r="AD1205" s="626"/>
      <c r="AE1205" s="627">
        <f t="shared" si="746"/>
        <v>0</v>
      </c>
      <c r="AF1205" s="636"/>
      <c r="AG1205" s="857"/>
      <c r="AH1205" s="627"/>
      <c r="AI1205" s="626">
        <f t="shared" si="747"/>
        <v>0</v>
      </c>
      <c r="AJ1205" s="423">
        <f t="shared" si="737"/>
        <v>1196</v>
      </c>
    </row>
    <row r="1206" spans="1:36">
      <c r="A1206" s="423">
        <f t="shared" si="726"/>
        <v>1197</v>
      </c>
      <c r="B1206" s="145"/>
      <c r="C1206" s="145"/>
      <c r="D1206" s="629"/>
      <c r="E1206" s="627"/>
      <c r="F1206" s="133"/>
      <c r="G1206" s="28"/>
      <c r="H1206" s="626"/>
      <c r="I1206" s="627">
        <f t="shared" si="740"/>
        <v>0</v>
      </c>
      <c r="J1206" s="627"/>
      <c r="K1206" s="627"/>
      <c r="L1206" s="237">
        <f t="shared" si="741"/>
        <v>0</v>
      </c>
      <c r="M1206" s="133"/>
      <c r="O1206" s="626"/>
      <c r="P1206" s="627">
        <f t="shared" si="742"/>
        <v>0</v>
      </c>
      <c r="Q1206" s="627"/>
      <c r="R1206" s="627"/>
      <c r="S1206" s="237">
        <f t="shared" si="743"/>
        <v>0</v>
      </c>
      <c r="T1206" s="133"/>
      <c r="V1206" s="626"/>
      <c r="W1206" s="627">
        <f t="shared" si="744"/>
        <v>0</v>
      </c>
      <c r="X1206" s="636"/>
      <c r="Y1206" s="626"/>
      <c r="Z1206" s="627"/>
      <c r="AA1206" s="626">
        <f t="shared" si="745"/>
        <v>0</v>
      </c>
      <c r="AB1206" s="133"/>
      <c r="AD1206" s="626"/>
      <c r="AE1206" s="627">
        <f t="shared" si="746"/>
        <v>0</v>
      </c>
      <c r="AF1206" s="636"/>
      <c r="AG1206" s="857"/>
      <c r="AH1206" s="627"/>
      <c r="AI1206" s="626">
        <f t="shared" si="747"/>
        <v>0</v>
      </c>
      <c r="AJ1206" s="423">
        <f t="shared" si="737"/>
        <v>1197</v>
      </c>
    </row>
    <row r="1207" spans="1:36">
      <c r="A1207" s="423">
        <f t="shared" si="726"/>
        <v>1198</v>
      </c>
      <c r="B1207" s="145"/>
      <c r="C1207" s="145"/>
      <c r="D1207" s="240" t="s">
        <v>716</v>
      </c>
      <c r="E1207" s="627"/>
      <c r="F1207" s="133"/>
      <c r="G1207" s="28"/>
      <c r="H1207" s="626"/>
      <c r="I1207" s="627">
        <f t="shared" si="740"/>
        <v>0</v>
      </c>
      <c r="J1207" s="627"/>
      <c r="K1207" s="627"/>
      <c r="L1207" s="237">
        <f t="shared" si="741"/>
        <v>0</v>
      </c>
      <c r="M1207" s="133"/>
      <c r="O1207" s="626"/>
      <c r="P1207" s="627">
        <f t="shared" si="742"/>
        <v>0</v>
      </c>
      <c r="Q1207" s="627"/>
      <c r="R1207" s="627"/>
      <c r="S1207" s="237">
        <f t="shared" si="743"/>
        <v>0</v>
      </c>
      <c r="T1207" s="133"/>
      <c r="V1207" s="626"/>
      <c r="W1207" s="627">
        <f t="shared" si="744"/>
        <v>0</v>
      </c>
      <c r="X1207" s="636"/>
      <c r="Y1207" s="626"/>
      <c r="Z1207" s="627"/>
      <c r="AA1207" s="626">
        <f t="shared" si="745"/>
        <v>0</v>
      </c>
      <c r="AB1207" s="133"/>
      <c r="AD1207" s="626"/>
      <c r="AE1207" s="627">
        <f t="shared" si="746"/>
        <v>0</v>
      </c>
      <c r="AF1207" s="636"/>
      <c r="AG1207" s="857"/>
      <c r="AH1207" s="627"/>
      <c r="AI1207" s="626">
        <f t="shared" si="747"/>
        <v>0</v>
      </c>
      <c r="AJ1207" s="423">
        <f t="shared" si="737"/>
        <v>1198</v>
      </c>
    </row>
    <row r="1208" spans="1:36">
      <c r="A1208" s="423">
        <f t="shared" si="726"/>
        <v>1199</v>
      </c>
      <c r="B1208" s="145"/>
      <c r="C1208" s="145"/>
      <c r="D1208" s="637" t="s">
        <v>793</v>
      </c>
      <c r="E1208" s="627"/>
      <c r="F1208" s="133"/>
      <c r="G1208" s="28"/>
      <c r="H1208" s="626"/>
      <c r="I1208" s="627">
        <f t="shared" si="740"/>
        <v>0</v>
      </c>
      <c r="J1208" s="627">
        <v>317294</v>
      </c>
      <c r="K1208" s="627"/>
      <c r="L1208" s="237">
        <f t="shared" si="741"/>
        <v>317294</v>
      </c>
      <c r="M1208" s="133"/>
      <c r="O1208" s="626"/>
      <c r="P1208" s="627">
        <f t="shared" si="742"/>
        <v>0</v>
      </c>
      <c r="Q1208" s="627">
        <v>317294</v>
      </c>
      <c r="R1208" s="627"/>
      <c r="S1208" s="237">
        <f t="shared" si="743"/>
        <v>317294</v>
      </c>
      <c r="T1208" s="133"/>
      <c r="V1208" s="626"/>
      <c r="W1208" s="627">
        <f t="shared" si="744"/>
        <v>0</v>
      </c>
      <c r="X1208" s="636">
        <v>317294</v>
      </c>
      <c r="Y1208" s="626"/>
      <c r="Z1208" s="627"/>
      <c r="AA1208" s="626">
        <f t="shared" si="745"/>
        <v>317294</v>
      </c>
      <c r="AB1208" s="133"/>
      <c r="AD1208" s="626"/>
      <c r="AE1208" s="627">
        <f t="shared" si="746"/>
        <v>0</v>
      </c>
      <c r="AF1208" s="636"/>
      <c r="AG1208" s="857"/>
      <c r="AH1208" s="627"/>
      <c r="AI1208" s="626">
        <f t="shared" si="747"/>
        <v>0</v>
      </c>
      <c r="AJ1208" s="423">
        <f t="shared" si="737"/>
        <v>1199</v>
      </c>
    </row>
    <row r="1209" spans="1:36">
      <c r="A1209" s="423">
        <f t="shared" si="726"/>
        <v>1200</v>
      </c>
      <c r="B1209" s="145"/>
      <c r="C1209" s="145"/>
      <c r="D1209" s="637" t="s">
        <v>794</v>
      </c>
      <c r="E1209" s="627"/>
      <c r="F1209" s="133"/>
      <c r="G1209" s="28"/>
      <c r="H1209" s="626"/>
      <c r="I1209" s="627">
        <f t="shared" si="740"/>
        <v>0</v>
      </c>
      <c r="J1209" s="627">
        <v>1434582</v>
      </c>
      <c r="K1209" s="627"/>
      <c r="L1209" s="237">
        <f t="shared" si="741"/>
        <v>1434582</v>
      </c>
      <c r="M1209" s="133"/>
      <c r="O1209" s="626"/>
      <c r="P1209" s="627">
        <f t="shared" si="742"/>
        <v>0</v>
      </c>
      <c r="Q1209" s="627">
        <v>1434582</v>
      </c>
      <c r="R1209" s="627"/>
      <c r="S1209" s="237">
        <f t="shared" si="743"/>
        <v>1434582</v>
      </c>
      <c r="T1209" s="133"/>
      <c r="V1209" s="626"/>
      <c r="W1209" s="627">
        <f t="shared" si="744"/>
        <v>0</v>
      </c>
      <c r="X1209" s="636">
        <v>1434582</v>
      </c>
      <c r="Y1209" s="626"/>
      <c r="Z1209" s="627"/>
      <c r="AA1209" s="626">
        <f t="shared" si="745"/>
        <v>1434582</v>
      </c>
      <c r="AB1209" s="133"/>
      <c r="AD1209" s="626"/>
      <c r="AE1209" s="627">
        <f t="shared" si="746"/>
        <v>0</v>
      </c>
      <c r="AF1209" s="636"/>
      <c r="AG1209" s="857"/>
      <c r="AH1209" s="627"/>
      <c r="AI1209" s="626">
        <f t="shared" si="747"/>
        <v>0</v>
      </c>
      <c r="AJ1209" s="423">
        <f t="shared" si="737"/>
        <v>1200</v>
      </c>
    </row>
    <row r="1210" spans="1:36">
      <c r="A1210" s="423">
        <f t="shared" si="726"/>
        <v>1201</v>
      </c>
      <c r="B1210" s="145"/>
      <c r="C1210" s="145"/>
      <c r="D1210" s="685"/>
      <c r="E1210" s="627"/>
      <c r="F1210" s="112"/>
      <c r="G1210" s="39"/>
      <c r="H1210" s="626"/>
      <c r="I1210" s="627">
        <f t="shared" si="740"/>
        <v>0</v>
      </c>
      <c r="J1210" s="627"/>
      <c r="K1210" s="627"/>
      <c r="L1210" s="237">
        <f t="shared" si="741"/>
        <v>0</v>
      </c>
      <c r="M1210" s="112"/>
      <c r="N1210" s="39"/>
      <c r="O1210" s="626"/>
      <c r="P1210" s="627">
        <f t="shared" si="742"/>
        <v>0</v>
      </c>
      <c r="Q1210" s="627"/>
      <c r="R1210" s="627"/>
      <c r="S1210" s="237">
        <f t="shared" si="743"/>
        <v>0</v>
      </c>
      <c r="T1210" s="112"/>
      <c r="U1210" s="39"/>
      <c r="V1210" s="626"/>
      <c r="W1210" s="627">
        <f t="shared" si="744"/>
        <v>0</v>
      </c>
      <c r="X1210" s="636"/>
      <c r="Y1210" s="626"/>
      <c r="Z1210" s="627"/>
      <c r="AA1210" s="626">
        <f t="shared" si="745"/>
        <v>0</v>
      </c>
      <c r="AB1210" s="112"/>
      <c r="AC1210" s="39"/>
      <c r="AD1210" s="626"/>
      <c r="AE1210" s="627">
        <f t="shared" si="746"/>
        <v>0</v>
      </c>
      <c r="AF1210" s="636"/>
      <c r="AG1210" s="857"/>
      <c r="AH1210" s="627"/>
      <c r="AI1210" s="626">
        <f t="shared" si="747"/>
        <v>0</v>
      </c>
      <c r="AJ1210" s="423">
        <f t="shared" si="737"/>
        <v>1201</v>
      </c>
    </row>
    <row r="1211" spans="1:36">
      <c r="A1211" s="423">
        <f t="shared" si="726"/>
        <v>1202</v>
      </c>
      <c r="B1211" s="145"/>
      <c r="C1211" s="145"/>
      <c r="D1211" s="684" t="s">
        <v>575</v>
      </c>
      <c r="E1211" s="627"/>
      <c r="F1211" s="112"/>
      <c r="G1211" s="39"/>
      <c r="H1211" s="626"/>
      <c r="I1211" s="627">
        <f t="shared" si="740"/>
        <v>0</v>
      </c>
      <c r="J1211" s="627"/>
      <c r="K1211" s="627"/>
      <c r="L1211" s="237">
        <f t="shared" si="741"/>
        <v>0</v>
      </c>
      <c r="M1211" s="112"/>
      <c r="N1211" s="39"/>
      <c r="O1211" s="626"/>
      <c r="P1211" s="627">
        <f t="shared" si="742"/>
        <v>0</v>
      </c>
      <c r="Q1211" s="627"/>
      <c r="R1211" s="627"/>
      <c r="S1211" s="237">
        <f t="shared" si="743"/>
        <v>0</v>
      </c>
      <c r="T1211" s="112"/>
      <c r="U1211" s="39"/>
      <c r="V1211" s="626"/>
      <c r="W1211" s="627">
        <f t="shared" si="744"/>
        <v>0</v>
      </c>
      <c r="X1211" s="636"/>
      <c r="Y1211" s="626"/>
      <c r="Z1211" s="627"/>
      <c r="AA1211" s="626">
        <f t="shared" si="745"/>
        <v>0</v>
      </c>
      <c r="AB1211" s="112"/>
      <c r="AC1211" s="39"/>
      <c r="AD1211" s="626"/>
      <c r="AE1211" s="627">
        <f t="shared" si="746"/>
        <v>0</v>
      </c>
      <c r="AF1211" s="636"/>
      <c r="AG1211" s="857"/>
      <c r="AH1211" s="627"/>
      <c r="AI1211" s="626">
        <f t="shared" si="747"/>
        <v>0</v>
      </c>
      <c r="AJ1211" s="423">
        <f t="shared" si="737"/>
        <v>1202</v>
      </c>
    </row>
    <row r="1212" spans="1:36">
      <c r="A1212" s="423">
        <f t="shared" si="726"/>
        <v>1203</v>
      </c>
      <c r="B1212" s="145"/>
      <c r="C1212" s="145"/>
      <c r="D1212" s="637"/>
      <c r="E1212" s="627"/>
      <c r="F1212" s="112"/>
      <c r="G1212" s="39"/>
      <c r="H1212" s="626"/>
      <c r="I1212" s="627">
        <f t="shared" si="740"/>
        <v>0</v>
      </c>
      <c r="J1212" s="627"/>
      <c r="K1212" s="627"/>
      <c r="L1212" s="237">
        <f t="shared" si="741"/>
        <v>0</v>
      </c>
      <c r="M1212" s="112"/>
      <c r="N1212" s="39"/>
      <c r="O1212" s="626"/>
      <c r="P1212" s="627">
        <f t="shared" si="742"/>
        <v>0</v>
      </c>
      <c r="Q1212" s="627"/>
      <c r="R1212" s="627"/>
      <c r="S1212" s="237">
        <f t="shared" si="743"/>
        <v>0</v>
      </c>
      <c r="T1212" s="112"/>
      <c r="U1212" s="39"/>
      <c r="V1212" s="626"/>
      <c r="W1212" s="627">
        <f t="shared" si="744"/>
        <v>0</v>
      </c>
      <c r="X1212" s="636"/>
      <c r="Y1212" s="626"/>
      <c r="Z1212" s="627"/>
      <c r="AA1212" s="626">
        <f t="shared" si="745"/>
        <v>0</v>
      </c>
      <c r="AB1212" s="112"/>
      <c r="AC1212" s="39"/>
      <c r="AD1212" s="626"/>
      <c r="AE1212" s="627">
        <f t="shared" si="746"/>
        <v>0</v>
      </c>
      <c r="AF1212" s="636"/>
      <c r="AG1212" s="857"/>
      <c r="AH1212" s="627"/>
      <c r="AI1212" s="626">
        <f t="shared" si="747"/>
        <v>0</v>
      </c>
      <c r="AJ1212" s="423">
        <f t="shared" si="737"/>
        <v>1203</v>
      </c>
    </row>
    <row r="1213" spans="1:36">
      <c r="A1213" s="423">
        <f t="shared" si="726"/>
        <v>1204</v>
      </c>
      <c r="B1213" s="145"/>
      <c r="C1213" s="145"/>
      <c r="D1213" s="685"/>
      <c r="E1213" s="627"/>
      <c r="F1213" s="112"/>
      <c r="G1213" s="39"/>
      <c r="H1213" s="626"/>
      <c r="I1213" s="627">
        <f t="shared" si="740"/>
        <v>0</v>
      </c>
      <c r="J1213" s="627"/>
      <c r="K1213" s="627"/>
      <c r="L1213" s="237">
        <f t="shared" si="741"/>
        <v>0</v>
      </c>
      <c r="M1213" s="112"/>
      <c r="N1213" s="39"/>
      <c r="O1213" s="626"/>
      <c r="P1213" s="627">
        <f t="shared" si="742"/>
        <v>0</v>
      </c>
      <c r="Q1213" s="627"/>
      <c r="R1213" s="627"/>
      <c r="S1213" s="237">
        <f t="shared" si="743"/>
        <v>0</v>
      </c>
      <c r="T1213" s="112"/>
      <c r="U1213" s="39"/>
      <c r="V1213" s="626"/>
      <c r="W1213" s="627">
        <f t="shared" si="744"/>
        <v>0</v>
      </c>
      <c r="X1213" s="636"/>
      <c r="Y1213" s="626"/>
      <c r="Z1213" s="627"/>
      <c r="AA1213" s="626">
        <f t="shared" si="745"/>
        <v>0</v>
      </c>
      <c r="AB1213" s="112"/>
      <c r="AC1213" s="39"/>
      <c r="AD1213" s="626"/>
      <c r="AE1213" s="627">
        <f t="shared" si="746"/>
        <v>0</v>
      </c>
      <c r="AF1213" s="636"/>
      <c r="AG1213" s="857"/>
      <c r="AH1213" s="627"/>
      <c r="AI1213" s="626">
        <f t="shared" si="747"/>
        <v>0</v>
      </c>
      <c r="AJ1213" s="423">
        <f t="shared" si="737"/>
        <v>1204</v>
      </c>
    </row>
    <row r="1214" spans="1:36">
      <c r="A1214" s="423">
        <f t="shared" si="726"/>
        <v>1205</v>
      </c>
      <c r="B1214" s="145"/>
      <c r="C1214" s="145"/>
      <c r="D1214" s="141" t="s">
        <v>40</v>
      </c>
      <c r="E1214" s="627"/>
      <c r="F1214" s="488">
        <f t="shared" ref="F1214:K1214" si="748">SUBTOTAL(9,F1206:F1213)</f>
        <v>0</v>
      </c>
      <c r="G1214" s="55">
        <f t="shared" si="748"/>
        <v>0</v>
      </c>
      <c r="H1214" s="285">
        <f t="shared" si="748"/>
        <v>0</v>
      </c>
      <c r="I1214" s="676">
        <f t="shared" si="748"/>
        <v>0</v>
      </c>
      <c r="J1214" s="676">
        <f t="shared" si="748"/>
        <v>1751876</v>
      </c>
      <c r="K1214" s="676">
        <f t="shared" si="748"/>
        <v>0</v>
      </c>
      <c r="L1214" s="678">
        <f>SUBTOTAL(9,L1200:L1213)</f>
        <v>7481822</v>
      </c>
      <c r="M1214" s="488">
        <f t="shared" ref="M1214:R1214" si="749">SUBTOTAL(9,M1206:M1213)</f>
        <v>0</v>
      </c>
      <c r="N1214" s="55">
        <f t="shared" si="749"/>
        <v>0</v>
      </c>
      <c r="O1214" s="285">
        <f t="shared" si="749"/>
        <v>0</v>
      </c>
      <c r="P1214" s="676">
        <f t="shared" si="749"/>
        <v>0</v>
      </c>
      <c r="Q1214" s="676">
        <f t="shared" si="749"/>
        <v>1751876</v>
      </c>
      <c r="R1214" s="676">
        <f t="shared" si="749"/>
        <v>0</v>
      </c>
      <c r="S1214" s="678">
        <f>SUBTOTAL(9,S1200:S1213)</f>
        <v>8049654</v>
      </c>
      <c r="T1214" s="488">
        <f>SUBTOTAL(9,T1206:T1213)</f>
        <v>0</v>
      </c>
      <c r="U1214" s="55">
        <f>SUBTOTAL(9,U1206:U1213)</f>
        <v>0</v>
      </c>
      <c r="V1214" s="285">
        <f>SUBTOTAL(9,V1206:V1213)</f>
        <v>0</v>
      </c>
      <c r="W1214" s="676">
        <f>SUBTOTAL(9,W1199:W1213)</f>
        <v>6297778</v>
      </c>
      <c r="X1214" s="677">
        <f>SUBTOTAL(9,X1199:X1213)</f>
        <v>1751876</v>
      </c>
      <c r="Y1214" s="675"/>
      <c r="Z1214" s="676">
        <f>SUBTOTAL(9,Z1199:Z1213)</f>
        <v>0</v>
      </c>
      <c r="AA1214" s="675">
        <f>SUBTOTAL(9,AA1199:AA1213)</f>
        <v>8049654</v>
      </c>
      <c r="AB1214" s="488">
        <f>SUBTOTAL(9,AB1206:AB1213)</f>
        <v>0</v>
      </c>
      <c r="AC1214" s="55">
        <f>SUBTOTAL(9,AC1206:AC1213)</f>
        <v>0</v>
      </c>
      <c r="AD1214" s="285">
        <f>SUBTOTAL(9,AD1206:AD1213)</f>
        <v>0</v>
      </c>
      <c r="AE1214" s="676">
        <f>SUBTOTAL(9,AE1199:AE1213)</f>
        <v>0</v>
      </c>
      <c r="AF1214" s="677">
        <f>SUBTOTAL(9,AF1199:AF1213)</f>
        <v>0</v>
      </c>
      <c r="AG1214" s="678"/>
      <c r="AH1214" s="676">
        <f>SUBTOTAL(9,AH1199:AH1213)</f>
        <v>0</v>
      </c>
      <c r="AI1214" s="675">
        <f>SUBTOTAL(9,AI1199:AI1213)</f>
        <v>0</v>
      </c>
      <c r="AJ1214" s="423">
        <f t="shared" si="737"/>
        <v>1205</v>
      </c>
    </row>
    <row r="1215" spans="1:36" ht="15.6" thickBot="1">
      <c r="A1215" s="423">
        <f t="shared" si="726"/>
        <v>1206</v>
      </c>
      <c r="B1215" s="674"/>
      <c r="C1215" s="674"/>
      <c r="D1215" s="620" t="s">
        <v>257</v>
      </c>
      <c r="E1215" s="623"/>
      <c r="F1215" s="672">
        <f>SUBTOTAL(9,F1197:F1214,$E1198:$E1198)</f>
        <v>104435729</v>
      </c>
      <c r="G1215" s="671"/>
      <c r="H1215" s="668"/>
      <c r="I1215" s="669">
        <f>SUBTOTAL(9,I1197:I1214)</f>
        <v>104435729</v>
      </c>
      <c r="J1215" s="669">
        <f>SUBTOTAL(9,J1197:J1214)</f>
        <v>26363242</v>
      </c>
      <c r="K1215" s="669">
        <f>SUBTOTAL(9,K1197:K1214)</f>
        <v>45957430</v>
      </c>
      <c r="L1215" s="673">
        <f>SUBTOTAL(9,L1197:L1214)</f>
        <v>176756401</v>
      </c>
      <c r="M1215" s="672">
        <f>SUBTOTAL(9,M1197:M1214,$E1198:$E1198)</f>
        <v>101942561</v>
      </c>
      <c r="N1215" s="671"/>
      <c r="O1215" s="668"/>
      <c r="P1215" s="669">
        <f>SUBTOTAL(9,P1197:P1214)</f>
        <v>105003561</v>
      </c>
      <c r="Q1215" s="669">
        <f>SUBTOTAL(9,Q1197:Q1214)</f>
        <v>26363242</v>
      </c>
      <c r="R1215" s="669">
        <f>SUBTOTAL(9,R1197:R1214)</f>
        <v>45957430</v>
      </c>
      <c r="S1215" s="673">
        <f>SUBTOTAL(9,S1197:S1214)</f>
        <v>177324233</v>
      </c>
      <c r="T1215" s="672">
        <f>SUBTOTAL(9,T1197:T1214,$E1198:$E1198)</f>
        <v>101942561</v>
      </c>
      <c r="U1215" s="671"/>
      <c r="V1215" s="668"/>
      <c r="W1215" s="669">
        <f>SUBTOTAL(9,W1197:W1214)</f>
        <v>105003561</v>
      </c>
      <c r="X1215" s="670">
        <f>SUBTOTAL(9,X1197:X1214)</f>
        <v>26363242</v>
      </c>
      <c r="Y1215" s="668"/>
      <c r="Z1215" s="669">
        <f>SUBTOTAL(9,Z1197:Z1214)</f>
        <v>45957430</v>
      </c>
      <c r="AA1215" s="668">
        <f>SUBTOTAL(9,AA1197:AA1214)</f>
        <v>177324233</v>
      </c>
      <c r="AB1215" s="672">
        <f>SUBTOTAL(9,AB1197:AB1214,$E1198:$E1198)</f>
        <v>98705783</v>
      </c>
      <c r="AC1215" s="671"/>
      <c r="AD1215" s="668"/>
      <c r="AE1215" s="669">
        <f>SUBTOTAL(9,AE1197:AE1214)</f>
        <v>98705783</v>
      </c>
      <c r="AF1215" s="670">
        <f>SUBTOTAL(9,AF1197:AF1214)</f>
        <v>24611366</v>
      </c>
      <c r="AG1215" s="800"/>
      <c r="AH1215" s="669">
        <f>SUBTOTAL(9,AH1197:AH1214)</f>
        <v>45957430</v>
      </c>
      <c r="AI1215" s="668">
        <f>SUBTOTAL(9,AI1197:AI1214)</f>
        <v>169274579</v>
      </c>
      <c r="AJ1215" s="423">
        <f t="shared" si="737"/>
        <v>1206</v>
      </c>
    </row>
    <row r="1216" spans="1:36" ht="15.6" thickTop="1">
      <c r="A1216" s="423">
        <f t="shared" si="726"/>
        <v>1207</v>
      </c>
      <c r="B1216" s="145"/>
      <c r="C1216" s="145"/>
      <c r="D1216" s="237"/>
      <c r="E1216" s="627"/>
      <c r="F1216" s="406"/>
      <c r="H1216" s="626"/>
      <c r="I1216" s="627">
        <f t="shared" ref="I1216:I1226" si="750">SUM($E1216,F1216:H1216)</f>
        <v>0</v>
      </c>
      <c r="J1216" s="627"/>
      <c r="K1216" s="627"/>
      <c r="L1216" s="237">
        <f t="shared" ref="L1216:L1226" si="751">SUM(I1216:K1216)</f>
        <v>0</v>
      </c>
      <c r="M1216" s="406"/>
      <c r="O1216" s="626"/>
      <c r="P1216" s="627">
        <f t="shared" ref="P1216:P1226" si="752">SUM($E1216,M1216:O1216)</f>
        <v>0</v>
      </c>
      <c r="Q1216" s="627"/>
      <c r="R1216" s="627"/>
      <c r="S1216" s="237">
        <f t="shared" ref="S1216:S1226" si="753">SUM(P1216:R1216)</f>
        <v>0</v>
      </c>
      <c r="T1216" s="406"/>
      <c r="V1216" s="626"/>
      <c r="W1216" s="627">
        <f t="shared" ref="W1216:W1226" si="754">SUM($E1216,T1216:V1216)</f>
        <v>0</v>
      </c>
      <c r="X1216" s="636"/>
      <c r="Y1216" s="626"/>
      <c r="Z1216" s="627"/>
      <c r="AA1216" s="626">
        <f t="shared" ref="AA1216:AA1226" si="755">SUM(W1216:Z1216)</f>
        <v>0</v>
      </c>
      <c r="AB1216" s="406"/>
      <c r="AD1216" s="626"/>
      <c r="AE1216" s="627">
        <f t="shared" ref="AE1216:AE1226" si="756">SUM($E1216,AB1216:AD1216)</f>
        <v>0</v>
      </c>
      <c r="AF1216" s="636"/>
      <c r="AG1216" s="857"/>
      <c r="AH1216" s="627"/>
      <c r="AI1216" s="626">
        <f t="shared" ref="AI1216:AI1226" si="757">SUM(AE1216:AH1216)</f>
        <v>0</v>
      </c>
      <c r="AJ1216" s="423">
        <f t="shared" si="737"/>
        <v>1207</v>
      </c>
    </row>
    <row r="1217" spans="1:36">
      <c r="A1217" s="423">
        <f t="shared" si="726"/>
        <v>1208</v>
      </c>
      <c r="B1217" s="145" t="s">
        <v>258</v>
      </c>
      <c r="C1217" s="145">
        <v>64</v>
      </c>
      <c r="D1217" s="237" t="s">
        <v>259</v>
      </c>
      <c r="E1217" s="627">
        <v>8708307</v>
      </c>
      <c r="F1217" s="133"/>
      <c r="G1217" s="28"/>
      <c r="H1217" s="626"/>
      <c r="I1217" s="627">
        <f t="shared" si="750"/>
        <v>8708307</v>
      </c>
      <c r="J1217" s="627">
        <v>601000</v>
      </c>
      <c r="K1217" s="627">
        <v>6805025</v>
      </c>
      <c r="L1217" s="237">
        <f t="shared" si="751"/>
        <v>16114332</v>
      </c>
      <c r="M1217" s="133"/>
      <c r="O1217" s="626"/>
      <c r="P1217" s="627">
        <f t="shared" si="752"/>
        <v>8708307</v>
      </c>
      <c r="Q1217" s="627">
        <v>601000</v>
      </c>
      <c r="R1217" s="627">
        <v>6805025</v>
      </c>
      <c r="S1217" s="237">
        <f t="shared" si="753"/>
        <v>16114332</v>
      </c>
      <c r="T1217" s="133"/>
      <c r="V1217" s="626"/>
      <c r="W1217" s="627">
        <f t="shared" si="754"/>
        <v>8708307</v>
      </c>
      <c r="X1217" s="636">
        <v>601000</v>
      </c>
      <c r="Y1217" s="626"/>
      <c r="Z1217" s="627">
        <v>6805025</v>
      </c>
      <c r="AA1217" s="626">
        <f t="shared" si="755"/>
        <v>16114332</v>
      </c>
      <c r="AB1217" s="133"/>
      <c r="AD1217" s="626"/>
      <c r="AE1217" s="627">
        <f t="shared" si="756"/>
        <v>8708307</v>
      </c>
      <c r="AF1217" s="636">
        <v>601000</v>
      </c>
      <c r="AG1217" s="857"/>
      <c r="AH1217" s="627">
        <v>6805025</v>
      </c>
      <c r="AI1217" s="626">
        <f t="shared" si="757"/>
        <v>16114332</v>
      </c>
      <c r="AJ1217" s="423">
        <f t="shared" si="737"/>
        <v>1208</v>
      </c>
    </row>
    <row r="1218" spans="1:36">
      <c r="A1218" s="423">
        <f t="shared" si="726"/>
        <v>1209</v>
      </c>
      <c r="B1218" s="145"/>
      <c r="C1218" s="145"/>
      <c r="D1218" s="240" t="s">
        <v>434</v>
      </c>
      <c r="E1218" s="627"/>
      <c r="F1218" s="133"/>
      <c r="G1218" s="28"/>
      <c r="H1218" s="626"/>
      <c r="I1218" s="627">
        <f t="shared" si="750"/>
        <v>0</v>
      </c>
      <c r="J1218" s="627"/>
      <c r="K1218" s="627"/>
      <c r="L1218" s="237">
        <f t="shared" si="751"/>
        <v>0</v>
      </c>
      <c r="M1218" s="133"/>
      <c r="O1218" s="626"/>
      <c r="P1218" s="627">
        <f t="shared" si="752"/>
        <v>0</v>
      </c>
      <c r="Q1218" s="627"/>
      <c r="R1218" s="627"/>
      <c r="S1218" s="237">
        <f t="shared" si="753"/>
        <v>0</v>
      </c>
      <c r="T1218" s="133"/>
      <c r="V1218" s="626"/>
      <c r="W1218" s="627">
        <f t="shared" si="754"/>
        <v>0</v>
      </c>
      <c r="X1218" s="636"/>
      <c r="Y1218" s="626"/>
      <c r="Z1218" s="627"/>
      <c r="AA1218" s="626">
        <f t="shared" si="755"/>
        <v>0</v>
      </c>
      <c r="AB1218" s="133"/>
      <c r="AD1218" s="626"/>
      <c r="AE1218" s="627">
        <f t="shared" si="756"/>
        <v>0</v>
      </c>
      <c r="AF1218" s="636"/>
      <c r="AG1218" s="857"/>
      <c r="AH1218" s="627"/>
      <c r="AI1218" s="626">
        <f t="shared" si="757"/>
        <v>0</v>
      </c>
      <c r="AJ1218" s="423">
        <f t="shared" si="737"/>
        <v>1209</v>
      </c>
    </row>
    <row r="1219" spans="1:36">
      <c r="A1219" s="423">
        <f t="shared" si="726"/>
        <v>1210</v>
      </c>
      <c r="B1219" s="145"/>
      <c r="C1219" s="145"/>
      <c r="D1219" s="637" t="s">
        <v>795</v>
      </c>
      <c r="E1219" s="627"/>
      <c r="F1219" s="132"/>
      <c r="G1219" s="129">
        <v>2750000</v>
      </c>
      <c r="H1219" s="626"/>
      <c r="I1219" s="627">
        <f t="shared" si="750"/>
        <v>2750000</v>
      </c>
      <c r="J1219" s="627"/>
      <c r="K1219" s="627"/>
      <c r="L1219" s="237">
        <f t="shared" si="751"/>
        <v>2750000</v>
      </c>
      <c r="M1219" s="133"/>
      <c r="N1219" s="28">
        <v>2750000</v>
      </c>
      <c r="O1219" s="626"/>
      <c r="P1219" s="627">
        <f t="shared" si="752"/>
        <v>2750000</v>
      </c>
      <c r="Q1219" s="627"/>
      <c r="R1219" s="627"/>
      <c r="S1219" s="237">
        <f t="shared" si="753"/>
        <v>2750000</v>
      </c>
      <c r="T1219" s="133"/>
      <c r="U1219" s="28">
        <v>2750000</v>
      </c>
      <c r="V1219" s="626"/>
      <c r="W1219" s="627">
        <f t="shared" si="754"/>
        <v>2750000</v>
      </c>
      <c r="X1219" s="636"/>
      <c r="Y1219" s="626"/>
      <c r="Z1219" s="627"/>
      <c r="AA1219" s="626">
        <f t="shared" si="755"/>
        <v>2750000</v>
      </c>
      <c r="AB1219" s="133"/>
      <c r="AC1219" s="28"/>
      <c r="AD1219" s="626"/>
      <c r="AE1219" s="627">
        <f t="shared" si="756"/>
        <v>0</v>
      </c>
      <c r="AF1219" s="636"/>
      <c r="AG1219" s="857"/>
      <c r="AH1219" s="627"/>
      <c r="AI1219" s="626">
        <f t="shared" si="757"/>
        <v>0</v>
      </c>
      <c r="AJ1219" s="423">
        <f t="shared" si="737"/>
        <v>1210</v>
      </c>
    </row>
    <row r="1220" spans="1:36">
      <c r="A1220" s="423">
        <f t="shared" si="726"/>
        <v>1211</v>
      </c>
      <c r="B1220" s="145"/>
      <c r="C1220" s="145"/>
      <c r="D1220" s="629"/>
      <c r="E1220" s="627"/>
      <c r="F1220" s="133"/>
      <c r="G1220" s="28"/>
      <c r="H1220" s="626"/>
      <c r="I1220" s="627">
        <f t="shared" si="750"/>
        <v>0</v>
      </c>
      <c r="J1220" s="627"/>
      <c r="K1220" s="627"/>
      <c r="L1220" s="237">
        <f t="shared" si="751"/>
        <v>0</v>
      </c>
      <c r="M1220" s="133"/>
      <c r="O1220" s="626"/>
      <c r="P1220" s="627">
        <f t="shared" si="752"/>
        <v>0</v>
      </c>
      <c r="Q1220" s="627"/>
      <c r="R1220" s="627"/>
      <c r="S1220" s="237">
        <f t="shared" si="753"/>
        <v>0</v>
      </c>
      <c r="T1220" s="133"/>
      <c r="V1220" s="626"/>
      <c r="W1220" s="627">
        <f t="shared" si="754"/>
        <v>0</v>
      </c>
      <c r="X1220" s="636"/>
      <c r="Y1220" s="626"/>
      <c r="Z1220" s="627"/>
      <c r="AA1220" s="626">
        <f t="shared" si="755"/>
        <v>0</v>
      </c>
      <c r="AB1220" s="133"/>
      <c r="AD1220" s="626"/>
      <c r="AE1220" s="627">
        <f t="shared" si="756"/>
        <v>0</v>
      </c>
      <c r="AF1220" s="636"/>
      <c r="AG1220" s="857"/>
      <c r="AH1220" s="627"/>
      <c r="AI1220" s="626">
        <f t="shared" si="757"/>
        <v>0</v>
      </c>
      <c r="AJ1220" s="423">
        <f t="shared" si="737"/>
        <v>1211</v>
      </c>
    </row>
    <row r="1221" spans="1:36">
      <c r="A1221" s="423">
        <f t="shared" si="726"/>
        <v>1212</v>
      </c>
      <c r="B1221" s="145"/>
      <c r="C1221" s="145"/>
      <c r="D1221" s="240" t="s">
        <v>716</v>
      </c>
      <c r="E1221" s="627"/>
      <c r="F1221" s="133"/>
      <c r="G1221" s="28"/>
      <c r="H1221" s="626"/>
      <c r="I1221" s="627">
        <f t="shared" si="750"/>
        <v>0</v>
      </c>
      <c r="J1221" s="627"/>
      <c r="K1221" s="627"/>
      <c r="L1221" s="237">
        <f t="shared" si="751"/>
        <v>0</v>
      </c>
      <c r="M1221" s="133"/>
      <c r="O1221" s="626"/>
      <c r="P1221" s="627">
        <f t="shared" si="752"/>
        <v>0</v>
      </c>
      <c r="Q1221" s="627"/>
      <c r="R1221" s="627"/>
      <c r="S1221" s="237">
        <f t="shared" si="753"/>
        <v>0</v>
      </c>
      <c r="T1221" s="133"/>
      <c r="V1221" s="626"/>
      <c r="W1221" s="627">
        <f t="shared" si="754"/>
        <v>0</v>
      </c>
      <c r="X1221" s="636"/>
      <c r="Y1221" s="626"/>
      <c r="Z1221" s="627"/>
      <c r="AA1221" s="626">
        <f t="shared" si="755"/>
        <v>0</v>
      </c>
      <c r="AB1221" s="133"/>
      <c r="AD1221" s="626"/>
      <c r="AE1221" s="627">
        <f t="shared" si="756"/>
        <v>0</v>
      </c>
      <c r="AF1221" s="636"/>
      <c r="AG1221" s="857"/>
      <c r="AH1221" s="627"/>
      <c r="AI1221" s="626">
        <f t="shared" si="757"/>
        <v>0</v>
      </c>
      <c r="AJ1221" s="423">
        <f t="shared" si="737"/>
        <v>1212</v>
      </c>
    </row>
    <row r="1222" spans="1:36">
      <c r="A1222" s="423">
        <f t="shared" si="726"/>
        <v>1213</v>
      </c>
      <c r="B1222" s="145"/>
      <c r="C1222" s="145"/>
      <c r="D1222" s="629"/>
      <c r="E1222" s="627"/>
      <c r="F1222" s="133"/>
      <c r="G1222" s="28"/>
      <c r="H1222" s="626"/>
      <c r="I1222" s="627">
        <f t="shared" si="750"/>
        <v>0</v>
      </c>
      <c r="J1222" s="627"/>
      <c r="K1222" s="627"/>
      <c r="L1222" s="237">
        <f t="shared" si="751"/>
        <v>0</v>
      </c>
      <c r="M1222" s="133"/>
      <c r="O1222" s="626"/>
      <c r="P1222" s="627">
        <f t="shared" si="752"/>
        <v>0</v>
      </c>
      <c r="Q1222" s="627"/>
      <c r="R1222" s="627"/>
      <c r="S1222" s="237">
        <f t="shared" si="753"/>
        <v>0</v>
      </c>
      <c r="T1222" s="133"/>
      <c r="V1222" s="626"/>
      <c r="W1222" s="627">
        <f t="shared" si="754"/>
        <v>0</v>
      </c>
      <c r="X1222" s="636"/>
      <c r="Y1222" s="626"/>
      <c r="Z1222" s="627"/>
      <c r="AA1222" s="626">
        <f t="shared" si="755"/>
        <v>0</v>
      </c>
      <c r="AB1222" s="133"/>
      <c r="AD1222" s="626"/>
      <c r="AE1222" s="627">
        <f t="shared" si="756"/>
        <v>0</v>
      </c>
      <c r="AF1222" s="636"/>
      <c r="AG1222" s="857"/>
      <c r="AH1222" s="627"/>
      <c r="AI1222" s="626">
        <f t="shared" si="757"/>
        <v>0</v>
      </c>
      <c r="AJ1222" s="423">
        <f t="shared" si="737"/>
        <v>1213</v>
      </c>
    </row>
    <row r="1223" spans="1:36">
      <c r="A1223" s="423">
        <f t="shared" si="726"/>
        <v>1214</v>
      </c>
      <c r="B1223" s="145"/>
      <c r="C1223" s="145"/>
      <c r="D1223" s="629"/>
      <c r="E1223" s="627"/>
      <c r="F1223" s="112"/>
      <c r="G1223" s="39"/>
      <c r="H1223" s="626"/>
      <c r="I1223" s="627">
        <f t="shared" si="750"/>
        <v>0</v>
      </c>
      <c r="J1223" s="627"/>
      <c r="K1223" s="627"/>
      <c r="L1223" s="237">
        <f t="shared" si="751"/>
        <v>0</v>
      </c>
      <c r="M1223" s="112"/>
      <c r="N1223" s="39"/>
      <c r="O1223" s="626"/>
      <c r="P1223" s="627">
        <f t="shared" si="752"/>
        <v>0</v>
      </c>
      <c r="Q1223" s="627"/>
      <c r="R1223" s="627"/>
      <c r="S1223" s="237">
        <f t="shared" si="753"/>
        <v>0</v>
      </c>
      <c r="T1223" s="112"/>
      <c r="U1223" s="39"/>
      <c r="V1223" s="626"/>
      <c r="W1223" s="627">
        <f t="shared" si="754"/>
        <v>0</v>
      </c>
      <c r="X1223" s="636"/>
      <c r="Y1223" s="626"/>
      <c r="Z1223" s="627"/>
      <c r="AA1223" s="626">
        <f t="shared" si="755"/>
        <v>0</v>
      </c>
      <c r="AB1223" s="112"/>
      <c r="AC1223" s="39"/>
      <c r="AD1223" s="626"/>
      <c r="AE1223" s="627">
        <f t="shared" si="756"/>
        <v>0</v>
      </c>
      <c r="AF1223" s="636"/>
      <c r="AG1223" s="857"/>
      <c r="AH1223" s="627"/>
      <c r="AI1223" s="626">
        <f t="shared" si="757"/>
        <v>0</v>
      </c>
      <c r="AJ1223" s="423">
        <f t="shared" si="737"/>
        <v>1214</v>
      </c>
    </row>
    <row r="1224" spans="1:36">
      <c r="A1224" s="423">
        <f t="shared" si="726"/>
        <v>1215</v>
      </c>
      <c r="B1224" s="145"/>
      <c r="C1224" s="145"/>
      <c r="D1224" s="684" t="s">
        <v>575</v>
      </c>
      <c r="E1224" s="627"/>
      <c r="F1224" s="112"/>
      <c r="G1224" s="39"/>
      <c r="H1224" s="626"/>
      <c r="I1224" s="627">
        <f t="shared" si="750"/>
        <v>0</v>
      </c>
      <c r="J1224" s="627"/>
      <c r="K1224" s="627"/>
      <c r="L1224" s="237">
        <f t="shared" si="751"/>
        <v>0</v>
      </c>
      <c r="M1224" s="112"/>
      <c r="N1224" s="39"/>
      <c r="O1224" s="626"/>
      <c r="P1224" s="627">
        <f t="shared" si="752"/>
        <v>0</v>
      </c>
      <c r="Q1224" s="627"/>
      <c r="R1224" s="627"/>
      <c r="S1224" s="237">
        <f t="shared" si="753"/>
        <v>0</v>
      </c>
      <c r="T1224" s="112"/>
      <c r="U1224" s="39"/>
      <c r="V1224" s="626"/>
      <c r="W1224" s="627">
        <f t="shared" si="754"/>
        <v>0</v>
      </c>
      <c r="X1224" s="636"/>
      <c r="Y1224" s="626"/>
      <c r="Z1224" s="627"/>
      <c r="AA1224" s="626">
        <f t="shared" si="755"/>
        <v>0</v>
      </c>
      <c r="AB1224" s="112"/>
      <c r="AC1224" s="39"/>
      <c r="AD1224" s="626"/>
      <c r="AE1224" s="627">
        <f t="shared" si="756"/>
        <v>0</v>
      </c>
      <c r="AF1224" s="636"/>
      <c r="AG1224" s="857"/>
      <c r="AH1224" s="627"/>
      <c r="AI1224" s="626">
        <f t="shared" si="757"/>
        <v>0</v>
      </c>
      <c r="AJ1224" s="423">
        <f t="shared" si="737"/>
        <v>1215</v>
      </c>
    </row>
    <row r="1225" spans="1:36">
      <c r="A1225" s="423">
        <f t="shared" si="726"/>
        <v>1216</v>
      </c>
      <c r="B1225" s="145"/>
      <c r="C1225" s="145"/>
      <c r="D1225" s="685"/>
      <c r="E1225" s="627"/>
      <c r="F1225" s="112"/>
      <c r="G1225" s="39"/>
      <c r="H1225" s="626"/>
      <c r="I1225" s="627">
        <f t="shared" si="750"/>
        <v>0</v>
      </c>
      <c r="J1225" s="627"/>
      <c r="K1225" s="627"/>
      <c r="L1225" s="237">
        <f t="shared" si="751"/>
        <v>0</v>
      </c>
      <c r="M1225" s="112"/>
      <c r="N1225" s="39"/>
      <c r="O1225" s="626"/>
      <c r="P1225" s="627">
        <f t="shared" si="752"/>
        <v>0</v>
      </c>
      <c r="Q1225" s="627"/>
      <c r="R1225" s="627"/>
      <c r="S1225" s="237">
        <f t="shared" si="753"/>
        <v>0</v>
      </c>
      <c r="T1225" s="112"/>
      <c r="U1225" s="39"/>
      <c r="V1225" s="626"/>
      <c r="W1225" s="627">
        <f t="shared" si="754"/>
        <v>0</v>
      </c>
      <c r="X1225" s="636"/>
      <c r="Y1225" s="626"/>
      <c r="Z1225" s="627"/>
      <c r="AA1225" s="626">
        <f t="shared" si="755"/>
        <v>0</v>
      </c>
      <c r="AB1225" s="112"/>
      <c r="AC1225" s="39"/>
      <c r="AD1225" s="626"/>
      <c r="AE1225" s="627">
        <f t="shared" si="756"/>
        <v>0</v>
      </c>
      <c r="AF1225" s="636"/>
      <c r="AG1225" s="857"/>
      <c r="AH1225" s="627"/>
      <c r="AI1225" s="626">
        <f t="shared" si="757"/>
        <v>0</v>
      </c>
      <c r="AJ1225" s="423">
        <f t="shared" si="737"/>
        <v>1216</v>
      </c>
    </row>
    <row r="1226" spans="1:36">
      <c r="A1226" s="423">
        <f t="shared" si="726"/>
        <v>1217</v>
      </c>
      <c r="B1226" s="145"/>
      <c r="C1226" s="145"/>
      <c r="D1226" s="685"/>
      <c r="E1226" s="627"/>
      <c r="F1226" s="112"/>
      <c r="G1226" s="39"/>
      <c r="H1226" s="626"/>
      <c r="I1226" s="627">
        <f t="shared" si="750"/>
        <v>0</v>
      </c>
      <c r="J1226" s="627"/>
      <c r="K1226" s="627"/>
      <c r="L1226" s="237">
        <f t="shared" si="751"/>
        <v>0</v>
      </c>
      <c r="M1226" s="112"/>
      <c r="N1226" s="39"/>
      <c r="O1226" s="626"/>
      <c r="P1226" s="627">
        <f t="shared" si="752"/>
        <v>0</v>
      </c>
      <c r="Q1226" s="627"/>
      <c r="R1226" s="627"/>
      <c r="S1226" s="237">
        <f t="shared" si="753"/>
        <v>0</v>
      </c>
      <c r="T1226" s="112"/>
      <c r="U1226" s="39"/>
      <c r="V1226" s="626"/>
      <c r="W1226" s="627">
        <f t="shared" si="754"/>
        <v>0</v>
      </c>
      <c r="X1226" s="636"/>
      <c r="Y1226" s="626"/>
      <c r="Z1226" s="627"/>
      <c r="AA1226" s="626">
        <f t="shared" si="755"/>
        <v>0</v>
      </c>
      <c r="AB1226" s="112"/>
      <c r="AC1226" s="39"/>
      <c r="AD1226" s="626"/>
      <c r="AE1226" s="627">
        <f t="shared" si="756"/>
        <v>0</v>
      </c>
      <c r="AF1226" s="636"/>
      <c r="AG1226" s="857"/>
      <c r="AH1226" s="627"/>
      <c r="AI1226" s="626">
        <f t="shared" si="757"/>
        <v>0</v>
      </c>
      <c r="AJ1226" s="423">
        <f t="shared" si="737"/>
        <v>1217</v>
      </c>
    </row>
    <row r="1227" spans="1:36">
      <c r="A1227" s="423">
        <f t="shared" si="726"/>
        <v>1218</v>
      </c>
      <c r="B1227" s="145"/>
      <c r="C1227" s="145"/>
      <c r="D1227" s="141" t="s">
        <v>40</v>
      </c>
      <c r="E1227" s="627"/>
      <c r="F1227" s="488">
        <f t="shared" ref="F1227:X1227" si="758">SUBTOTAL(9,F1218:F1226)</f>
        <v>0</v>
      </c>
      <c r="G1227" s="55">
        <f t="shared" si="758"/>
        <v>2750000</v>
      </c>
      <c r="H1227" s="285">
        <f t="shared" si="758"/>
        <v>0</v>
      </c>
      <c r="I1227" s="676">
        <f t="shared" si="758"/>
        <v>2750000</v>
      </c>
      <c r="J1227" s="676">
        <f t="shared" si="758"/>
        <v>0</v>
      </c>
      <c r="K1227" s="676">
        <f t="shared" si="758"/>
        <v>0</v>
      </c>
      <c r="L1227" s="678">
        <f t="shared" si="758"/>
        <v>2750000</v>
      </c>
      <c r="M1227" s="488">
        <f t="shared" si="758"/>
        <v>0</v>
      </c>
      <c r="N1227" s="55">
        <f t="shared" si="758"/>
        <v>2750000</v>
      </c>
      <c r="O1227" s="285">
        <f t="shared" si="758"/>
        <v>0</v>
      </c>
      <c r="P1227" s="676">
        <f t="shared" si="758"/>
        <v>2750000</v>
      </c>
      <c r="Q1227" s="676">
        <f t="shared" si="758"/>
        <v>0</v>
      </c>
      <c r="R1227" s="676">
        <f t="shared" si="758"/>
        <v>0</v>
      </c>
      <c r="S1227" s="678">
        <f t="shared" si="758"/>
        <v>2750000</v>
      </c>
      <c r="T1227" s="488">
        <f t="shared" si="758"/>
        <v>0</v>
      </c>
      <c r="U1227" s="55">
        <f t="shared" si="758"/>
        <v>2750000</v>
      </c>
      <c r="V1227" s="285">
        <f t="shared" si="758"/>
        <v>0</v>
      </c>
      <c r="W1227" s="676">
        <f t="shared" si="758"/>
        <v>2750000</v>
      </c>
      <c r="X1227" s="677">
        <f t="shared" si="758"/>
        <v>0</v>
      </c>
      <c r="Y1227" s="675"/>
      <c r="Z1227" s="676">
        <f t="shared" ref="Z1227:AF1227" si="759">SUBTOTAL(9,Z1218:Z1226)</f>
        <v>0</v>
      </c>
      <c r="AA1227" s="675">
        <f t="shared" si="759"/>
        <v>2750000</v>
      </c>
      <c r="AB1227" s="488">
        <f t="shared" si="759"/>
        <v>0</v>
      </c>
      <c r="AC1227" s="55">
        <f t="shared" si="759"/>
        <v>0</v>
      </c>
      <c r="AD1227" s="285">
        <f t="shared" si="759"/>
        <v>0</v>
      </c>
      <c r="AE1227" s="676">
        <f t="shared" si="759"/>
        <v>0</v>
      </c>
      <c r="AF1227" s="677">
        <f t="shared" si="759"/>
        <v>0</v>
      </c>
      <c r="AG1227" s="678"/>
      <c r="AH1227" s="676">
        <f>SUBTOTAL(9,AH1218:AH1226)</f>
        <v>0</v>
      </c>
      <c r="AI1227" s="675">
        <f>SUBTOTAL(9,AI1218:AI1226)</f>
        <v>0</v>
      </c>
      <c r="AJ1227" s="423">
        <f t="shared" si="737"/>
        <v>1218</v>
      </c>
    </row>
    <row r="1228" spans="1:36" ht="15.6" thickBot="1">
      <c r="A1228" s="423">
        <f t="shared" si="726"/>
        <v>1219</v>
      </c>
      <c r="B1228" s="674"/>
      <c r="C1228" s="674"/>
      <c r="D1228" s="620" t="s">
        <v>260</v>
      </c>
      <c r="E1228" s="623"/>
      <c r="F1228" s="672">
        <f>SUBTOTAL(9,F1216:F1227,$E1217:$E1217)</f>
        <v>8708307</v>
      </c>
      <c r="G1228" s="671"/>
      <c r="H1228" s="668"/>
      <c r="I1228" s="669">
        <f>SUBTOTAL(9,I1216:I1227)</f>
        <v>11458307</v>
      </c>
      <c r="J1228" s="669">
        <f>SUBTOTAL(9,J1216:J1227)</f>
        <v>601000</v>
      </c>
      <c r="K1228" s="669">
        <f>SUBTOTAL(9,K1216:K1227)</f>
        <v>6805025</v>
      </c>
      <c r="L1228" s="673">
        <f>SUBTOTAL(9,L1216:L1227)</f>
        <v>18864332</v>
      </c>
      <c r="M1228" s="672">
        <f>SUBTOTAL(9,M1216:M1227,$E1217:$E1217)</f>
        <v>8708307</v>
      </c>
      <c r="N1228" s="671"/>
      <c r="O1228" s="668"/>
      <c r="P1228" s="669">
        <f>SUBTOTAL(9,P1216:P1227)</f>
        <v>11458307</v>
      </c>
      <c r="Q1228" s="669">
        <f>SUBTOTAL(9,Q1216:Q1227)</f>
        <v>601000</v>
      </c>
      <c r="R1228" s="669">
        <f>SUBTOTAL(9,R1216:R1227)</f>
        <v>6805025</v>
      </c>
      <c r="S1228" s="673">
        <f>SUBTOTAL(9,S1216:S1227)</f>
        <v>18864332</v>
      </c>
      <c r="T1228" s="672">
        <f>SUBTOTAL(9,T1216:T1227,$E1217:$E1217)</f>
        <v>8708307</v>
      </c>
      <c r="U1228" s="671"/>
      <c r="V1228" s="668"/>
      <c r="W1228" s="669">
        <f>SUBTOTAL(9,W1216:W1227)</f>
        <v>11458307</v>
      </c>
      <c r="X1228" s="670">
        <f>SUBTOTAL(9,X1216:X1227)</f>
        <v>601000</v>
      </c>
      <c r="Y1228" s="668"/>
      <c r="Z1228" s="669">
        <f>SUBTOTAL(9,Z1216:Z1227)</f>
        <v>6805025</v>
      </c>
      <c r="AA1228" s="668">
        <f>SUBTOTAL(9,AA1216:AA1227)</f>
        <v>18864332</v>
      </c>
      <c r="AB1228" s="672">
        <f>SUBTOTAL(9,AB1216:AB1227,$E1217:$E1217)</f>
        <v>8708307</v>
      </c>
      <c r="AC1228" s="671"/>
      <c r="AD1228" s="668"/>
      <c r="AE1228" s="669">
        <f>SUBTOTAL(9,AE1216:AE1227)</f>
        <v>8708307</v>
      </c>
      <c r="AF1228" s="670">
        <f>SUBTOTAL(9,AF1216:AF1227)</f>
        <v>601000</v>
      </c>
      <c r="AG1228" s="800"/>
      <c r="AH1228" s="669">
        <f>SUBTOTAL(9,AH1216:AH1227)</f>
        <v>6805025</v>
      </c>
      <c r="AI1228" s="668">
        <f>SUBTOTAL(9,AI1216:AI1227)</f>
        <v>16114332</v>
      </c>
      <c r="AJ1228" s="423">
        <f t="shared" si="737"/>
        <v>1219</v>
      </c>
    </row>
    <row r="1229" spans="1:36" ht="15.6" thickTop="1">
      <c r="A1229" s="423">
        <f t="shared" si="726"/>
        <v>1220</v>
      </c>
      <c r="B1229" s="145"/>
      <c r="C1229" s="145"/>
      <c r="D1229" s="654"/>
      <c r="E1229" s="655"/>
      <c r="F1229" s="425"/>
      <c r="G1229" s="26"/>
      <c r="H1229" s="682"/>
      <c r="I1229" s="627">
        <f t="shared" ref="I1229:I1236" si="760">SUM($E1229,F1229:H1229)</f>
        <v>0</v>
      </c>
      <c r="J1229" s="655"/>
      <c r="K1229" s="655"/>
      <c r="L1229" s="654">
        <f t="shared" ref="L1229:L1236" si="761">SUM(I1229:K1229)</f>
        <v>0</v>
      </c>
      <c r="M1229" s="425"/>
      <c r="N1229" s="26"/>
      <c r="O1229" s="682"/>
      <c r="P1229" s="627">
        <f t="shared" ref="P1229:P1245" si="762">SUM($E1229,M1229:O1229)</f>
        <v>0</v>
      </c>
      <c r="Q1229" s="655"/>
      <c r="R1229" s="655"/>
      <c r="S1229" s="654">
        <f t="shared" ref="S1229:S1245" si="763">SUM(P1229:R1229)</f>
        <v>0</v>
      </c>
      <c r="T1229" s="425"/>
      <c r="U1229" s="26"/>
      <c r="V1229" s="682"/>
      <c r="W1229" s="627">
        <f t="shared" ref="W1229:W1246" si="764">SUM($E1229,T1229:V1229)</f>
        <v>0</v>
      </c>
      <c r="X1229" s="683"/>
      <c r="Y1229" s="682"/>
      <c r="Z1229" s="655"/>
      <c r="AA1229" s="682">
        <f t="shared" ref="AA1229:AA1246" si="765">SUM(W1229:Z1229)</f>
        <v>0</v>
      </c>
      <c r="AB1229" s="425"/>
      <c r="AC1229" s="26"/>
      <c r="AD1229" s="682"/>
      <c r="AE1229" s="627">
        <f t="shared" ref="AE1229:AE1246" si="766">SUM($E1229,AB1229:AD1229)</f>
        <v>0</v>
      </c>
      <c r="AF1229" s="683"/>
      <c r="AG1229" s="862"/>
      <c r="AH1229" s="655"/>
      <c r="AI1229" s="682">
        <f t="shared" ref="AI1229:AI1246" si="767">SUM(AE1229:AH1229)</f>
        <v>0</v>
      </c>
      <c r="AJ1229" s="423">
        <f t="shared" si="737"/>
        <v>1220</v>
      </c>
    </row>
    <row r="1230" spans="1:36">
      <c r="A1230" s="423">
        <f t="shared" si="726"/>
        <v>1221</v>
      </c>
      <c r="B1230" s="145" t="s">
        <v>261</v>
      </c>
      <c r="C1230" s="145">
        <v>65</v>
      </c>
      <c r="D1230" s="237" t="s">
        <v>796</v>
      </c>
      <c r="E1230" s="627">
        <v>455647384</v>
      </c>
      <c r="F1230" s="133"/>
      <c r="G1230" s="28"/>
      <c r="H1230" s="626"/>
      <c r="I1230" s="627">
        <f t="shared" si="760"/>
        <v>455647384</v>
      </c>
      <c r="J1230" s="627">
        <v>3773785</v>
      </c>
      <c r="K1230" s="627">
        <v>66209210</v>
      </c>
      <c r="L1230" s="237">
        <f t="shared" si="761"/>
        <v>525630379</v>
      </c>
      <c r="M1230" s="133"/>
      <c r="O1230" s="626"/>
      <c r="P1230" s="627">
        <f t="shared" si="762"/>
        <v>455647384</v>
      </c>
      <c r="Q1230" s="627">
        <v>3773785</v>
      </c>
      <c r="R1230" s="627">
        <v>66209210</v>
      </c>
      <c r="S1230" s="237">
        <f t="shared" si="763"/>
        <v>525630379</v>
      </c>
      <c r="T1230" s="133"/>
      <c r="V1230" s="626"/>
      <c r="W1230" s="627">
        <f t="shared" si="764"/>
        <v>455647384</v>
      </c>
      <c r="X1230" s="636">
        <v>3773785</v>
      </c>
      <c r="Y1230" s="626"/>
      <c r="Z1230" s="627">
        <v>66209210</v>
      </c>
      <c r="AA1230" s="626">
        <f t="shared" si="765"/>
        <v>525630379</v>
      </c>
      <c r="AB1230" s="133"/>
      <c r="AD1230" s="626"/>
      <c r="AE1230" s="627">
        <f t="shared" si="766"/>
        <v>455647384</v>
      </c>
      <c r="AF1230" s="636">
        <v>3773785</v>
      </c>
      <c r="AG1230" s="857"/>
      <c r="AH1230" s="627">
        <v>66209210</v>
      </c>
      <c r="AI1230" s="626">
        <f t="shared" si="767"/>
        <v>525630379</v>
      </c>
      <c r="AJ1230" s="423">
        <f t="shared" si="737"/>
        <v>1221</v>
      </c>
    </row>
    <row r="1231" spans="1:36">
      <c r="A1231" s="423">
        <f t="shared" si="726"/>
        <v>1222</v>
      </c>
      <c r="B1231" s="145"/>
      <c r="C1231" s="145"/>
      <c r="D1231" s="240" t="s">
        <v>434</v>
      </c>
      <c r="E1231" s="627"/>
      <c r="F1231" s="133"/>
      <c r="G1231" s="28"/>
      <c r="H1231" s="626"/>
      <c r="I1231" s="627">
        <f t="shared" si="760"/>
        <v>0</v>
      </c>
      <c r="J1231" s="627"/>
      <c r="K1231" s="627"/>
      <c r="L1231" s="237">
        <f t="shared" si="761"/>
        <v>0</v>
      </c>
      <c r="M1231" s="133"/>
      <c r="O1231" s="626"/>
      <c r="P1231" s="627">
        <f t="shared" si="762"/>
        <v>0</v>
      </c>
      <c r="Q1231" s="627"/>
      <c r="R1231" s="627"/>
      <c r="S1231" s="237">
        <f t="shared" si="763"/>
        <v>0</v>
      </c>
      <c r="T1231" s="133"/>
      <c r="V1231" s="626"/>
      <c r="W1231" s="627">
        <f t="shared" si="764"/>
        <v>0</v>
      </c>
      <c r="X1231" s="636"/>
      <c r="Y1231" s="626"/>
      <c r="Z1231" s="627"/>
      <c r="AA1231" s="626">
        <f t="shared" si="765"/>
        <v>0</v>
      </c>
      <c r="AB1231" s="133"/>
      <c r="AD1231" s="626"/>
      <c r="AE1231" s="627">
        <f t="shared" si="766"/>
        <v>0</v>
      </c>
      <c r="AF1231" s="636"/>
      <c r="AG1231" s="857"/>
      <c r="AH1231" s="627"/>
      <c r="AI1231" s="626">
        <f t="shared" si="767"/>
        <v>0</v>
      </c>
      <c r="AJ1231" s="423">
        <f t="shared" si="737"/>
        <v>1222</v>
      </c>
    </row>
    <row r="1232" spans="1:36">
      <c r="A1232" s="423">
        <f t="shared" si="726"/>
        <v>1223</v>
      </c>
      <c r="B1232" s="145"/>
      <c r="C1232" s="145"/>
      <c r="D1232" s="637" t="s">
        <v>674</v>
      </c>
      <c r="E1232" s="627"/>
      <c r="F1232" s="132">
        <v>10000000</v>
      </c>
      <c r="G1232" s="129"/>
      <c r="H1232" s="626"/>
      <c r="I1232" s="627">
        <f t="shared" si="760"/>
        <v>10000000</v>
      </c>
      <c r="J1232" s="627"/>
      <c r="K1232" s="627"/>
      <c r="L1232" s="237">
        <f t="shared" si="761"/>
        <v>10000000</v>
      </c>
      <c r="M1232" s="133">
        <v>9000000</v>
      </c>
      <c r="O1232" s="626"/>
      <c r="P1232" s="627">
        <f t="shared" si="762"/>
        <v>9000000</v>
      </c>
      <c r="Q1232" s="627"/>
      <c r="R1232" s="627"/>
      <c r="S1232" s="237">
        <f t="shared" si="763"/>
        <v>9000000</v>
      </c>
      <c r="T1232" s="133">
        <v>9000000</v>
      </c>
      <c r="V1232" s="626"/>
      <c r="W1232" s="627">
        <f t="shared" si="764"/>
        <v>9000000</v>
      </c>
      <c r="X1232" s="636"/>
      <c r="Y1232" s="626"/>
      <c r="Z1232" s="627"/>
      <c r="AA1232" s="626">
        <f t="shared" si="765"/>
        <v>9000000</v>
      </c>
      <c r="AB1232" s="133"/>
      <c r="AD1232" s="626"/>
      <c r="AE1232" s="627">
        <f t="shared" si="766"/>
        <v>0</v>
      </c>
      <c r="AF1232" s="636"/>
      <c r="AG1232" s="857"/>
      <c r="AH1232" s="627"/>
      <c r="AI1232" s="626">
        <f t="shared" si="767"/>
        <v>0</v>
      </c>
      <c r="AJ1232" s="423">
        <f t="shared" si="737"/>
        <v>1223</v>
      </c>
    </row>
    <row r="1233" spans="1:36">
      <c r="A1233" s="423">
        <f t="shared" si="726"/>
        <v>1224</v>
      </c>
      <c r="B1233" s="145"/>
      <c r="C1233" s="145"/>
      <c r="D1233" s="637" t="s">
        <v>797</v>
      </c>
      <c r="E1233" s="627"/>
      <c r="F1233" s="132">
        <v>10000000</v>
      </c>
      <c r="G1233" s="129"/>
      <c r="H1233" s="626"/>
      <c r="I1233" s="627">
        <f t="shared" si="760"/>
        <v>10000000</v>
      </c>
      <c r="J1233" s="627"/>
      <c r="K1233" s="627"/>
      <c r="L1233" s="237">
        <f t="shared" si="761"/>
        <v>10000000</v>
      </c>
      <c r="M1233" s="133">
        <v>9000000</v>
      </c>
      <c r="O1233" s="626"/>
      <c r="P1233" s="627">
        <f t="shared" si="762"/>
        <v>9000000</v>
      </c>
      <c r="Q1233" s="627"/>
      <c r="R1233" s="627"/>
      <c r="S1233" s="237">
        <f t="shared" si="763"/>
        <v>9000000</v>
      </c>
      <c r="T1233" s="133">
        <v>9000000</v>
      </c>
      <c r="V1233" s="626"/>
      <c r="W1233" s="627">
        <f t="shared" si="764"/>
        <v>9000000</v>
      </c>
      <c r="X1233" s="636"/>
      <c r="Y1233" s="626"/>
      <c r="Z1233" s="627"/>
      <c r="AA1233" s="626">
        <f t="shared" si="765"/>
        <v>9000000</v>
      </c>
      <c r="AB1233" s="133"/>
      <c r="AD1233" s="626"/>
      <c r="AE1233" s="627">
        <f t="shared" si="766"/>
        <v>0</v>
      </c>
      <c r="AF1233" s="636"/>
      <c r="AG1233" s="857"/>
      <c r="AH1233" s="627"/>
      <c r="AI1233" s="626">
        <f t="shared" si="767"/>
        <v>0</v>
      </c>
      <c r="AJ1233" s="423">
        <f t="shared" si="737"/>
        <v>1224</v>
      </c>
    </row>
    <row r="1234" spans="1:36">
      <c r="A1234" s="423">
        <f t="shared" si="726"/>
        <v>1225</v>
      </c>
      <c r="B1234" s="145"/>
      <c r="C1234" s="145"/>
      <c r="D1234" s="637" t="s">
        <v>798</v>
      </c>
      <c r="E1234" s="627"/>
      <c r="F1234" s="132">
        <v>5000000</v>
      </c>
      <c r="G1234" s="129"/>
      <c r="H1234" s="626"/>
      <c r="I1234" s="627">
        <f t="shared" si="760"/>
        <v>5000000</v>
      </c>
      <c r="J1234" s="627"/>
      <c r="K1234" s="627"/>
      <c r="L1234" s="237">
        <f t="shared" si="761"/>
        <v>5000000</v>
      </c>
      <c r="M1234" s="133">
        <v>5000000</v>
      </c>
      <c r="O1234" s="626"/>
      <c r="P1234" s="627">
        <f t="shared" si="762"/>
        <v>5000000</v>
      </c>
      <c r="Q1234" s="627"/>
      <c r="R1234" s="627"/>
      <c r="S1234" s="237">
        <f t="shared" si="763"/>
        <v>5000000</v>
      </c>
      <c r="T1234" s="133">
        <v>5000000</v>
      </c>
      <c r="V1234" s="626"/>
      <c r="W1234" s="627">
        <f t="shared" si="764"/>
        <v>5000000</v>
      </c>
      <c r="X1234" s="636"/>
      <c r="Y1234" s="626"/>
      <c r="Z1234" s="627"/>
      <c r="AA1234" s="626">
        <f t="shared" si="765"/>
        <v>5000000</v>
      </c>
      <c r="AB1234" s="133"/>
      <c r="AD1234" s="626"/>
      <c r="AE1234" s="627">
        <f t="shared" si="766"/>
        <v>0</v>
      </c>
      <c r="AF1234" s="636"/>
      <c r="AG1234" s="857"/>
      <c r="AH1234" s="627"/>
      <c r="AI1234" s="626">
        <f t="shared" si="767"/>
        <v>0</v>
      </c>
      <c r="AJ1234" s="423">
        <f t="shared" si="737"/>
        <v>1225</v>
      </c>
    </row>
    <row r="1235" spans="1:36">
      <c r="A1235" s="423">
        <f t="shared" si="726"/>
        <v>1226</v>
      </c>
      <c r="B1235" s="145"/>
      <c r="C1235" s="145"/>
      <c r="D1235" s="637" t="s">
        <v>799</v>
      </c>
      <c r="E1235" s="627"/>
      <c r="F1235" s="132">
        <v>4587019</v>
      </c>
      <c r="G1235" s="129"/>
      <c r="H1235" s="626"/>
      <c r="I1235" s="627">
        <f t="shared" si="760"/>
        <v>4587019</v>
      </c>
      <c r="J1235" s="627"/>
      <c r="K1235" s="627"/>
      <c r="L1235" s="237">
        <f t="shared" si="761"/>
        <v>4587019</v>
      </c>
      <c r="M1235" s="133">
        <v>3000000</v>
      </c>
      <c r="O1235" s="626"/>
      <c r="P1235" s="627">
        <f t="shared" si="762"/>
        <v>3000000</v>
      </c>
      <c r="Q1235" s="627"/>
      <c r="R1235" s="627"/>
      <c r="S1235" s="237">
        <f t="shared" si="763"/>
        <v>3000000</v>
      </c>
      <c r="T1235" s="133">
        <v>3000000</v>
      </c>
      <c r="V1235" s="626"/>
      <c r="W1235" s="627">
        <f t="shared" si="764"/>
        <v>3000000</v>
      </c>
      <c r="X1235" s="636"/>
      <c r="Y1235" s="626"/>
      <c r="Z1235" s="627"/>
      <c r="AA1235" s="626">
        <f t="shared" si="765"/>
        <v>3000000</v>
      </c>
      <c r="AB1235" s="133"/>
      <c r="AD1235" s="626"/>
      <c r="AE1235" s="627">
        <f t="shared" si="766"/>
        <v>0</v>
      </c>
      <c r="AF1235" s="636"/>
      <c r="AG1235" s="857"/>
      <c r="AH1235" s="627"/>
      <c r="AI1235" s="626">
        <f t="shared" si="767"/>
        <v>0</v>
      </c>
      <c r="AJ1235" s="423">
        <f t="shared" si="737"/>
        <v>1226</v>
      </c>
    </row>
    <row r="1236" spans="1:36">
      <c r="A1236" s="423">
        <f t="shared" si="726"/>
        <v>1227</v>
      </c>
      <c r="B1236" s="145"/>
      <c r="C1236" s="145"/>
      <c r="D1236" s="637" t="s">
        <v>800</v>
      </c>
      <c r="E1236" s="627"/>
      <c r="F1236" s="132"/>
      <c r="G1236" s="129">
        <v>100000000</v>
      </c>
      <c r="H1236" s="626"/>
      <c r="I1236" s="627">
        <f t="shared" si="760"/>
        <v>100000000</v>
      </c>
      <c r="J1236" s="627"/>
      <c r="K1236" s="627"/>
      <c r="L1236" s="237">
        <f t="shared" si="761"/>
        <v>100000000</v>
      </c>
      <c r="M1236" s="133"/>
      <c r="N1236" s="28">
        <v>100000000</v>
      </c>
      <c r="O1236" s="626"/>
      <c r="P1236" s="627">
        <f t="shared" si="762"/>
        <v>100000000</v>
      </c>
      <c r="Q1236" s="627"/>
      <c r="R1236" s="627"/>
      <c r="S1236" s="237">
        <f t="shared" si="763"/>
        <v>100000000</v>
      </c>
      <c r="T1236" s="133"/>
      <c r="U1236" s="28">
        <v>100000000</v>
      </c>
      <c r="V1236" s="626"/>
      <c r="W1236" s="627">
        <f t="shared" si="764"/>
        <v>100000000</v>
      </c>
      <c r="X1236" s="636"/>
      <c r="Y1236" s="626"/>
      <c r="Z1236" s="627"/>
      <c r="AA1236" s="626">
        <f t="shared" si="765"/>
        <v>100000000</v>
      </c>
      <c r="AB1236" s="133"/>
      <c r="AC1236" s="28"/>
      <c r="AD1236" s="626"/>
      <c r="AE1236" s="627">
        <f t="shared" si="766"/>
        <v>0</v>
      </c>
      <c r="AF1236" s="636"/>
      <c r="AG1236" s="857"/>
      <c r="AH1236" s="627"/>
      <c r="AI1236" s="626">
        <f t="shared" si="767"/>
        <v>0</v>
      </c>
      <c r="AJ1236" s="423">
        <f t="shared" si="737"/>
        <v>1227</v>
      </c>
    </row>
    <row r="1237" spans="1:36">
      <c r="A1237" s="423">
        <f t="shared" si="726"/>
        <v>1228</v>
      </c>
      <c r="B1237" s="145"/>
      <c r="C1237" s="145"/>
      <c r="D1237" s="637" t="s">
        <v>801</v>
      </c>
      <c r="E1237" s="627"/>
      <c r="F1237" s="132"/>
      <c r="G1237" s="129"/>
      <c r="H1237" s="626"/>
      <c r="I1237" s="627"/>
      <c r="J1237" s="627"/>
      <c r="K1237" s="627"/>
      <c r="M1237" s="133">
        <v>3000000</v>
      </c>
      <c r="N1237" s="6">
        <v>1030000</v>
      </c>
      <c r="O1237" s="626"/>
      <c r="P1237" s="627">
        <f t="shared" si="762"/>
        <v>4030000</v>
      </c>
      <c r="Q1237" s="627"/>
      <c r="R1237" s="627"/>
      <c r="S1237" s="237">
        <f t="shared" si="763"/>
        <v>4030000</v>
      </c>
      <c r="T1237" s="133">
        <v>3000000</v>
      </c>
      <c r="U1237" s="6">
        <v>1030000</v>
      </c>
      <c r="V1237" s="626"/>
      <c r="W1237" s="627">
        <f t="shared" si="764"/>
        <v>4030000</v>
      </c>
      <c r="X1237" s="636"/>
      <c r="Y1237" s="626"/>
      <c r="Z1237" s="627"/>
      <c r="AA1237" s="626">
        <f t="shared" si="765"/>
        <v>4030000</v>
      </c>
      <c r="AB1237" s="133"/>
      <c r="AD1237" s="626"/>
      <c r="AE1237" s="627">
        <f t="shared" si="766"/>
        <v>0</v>
      </c>
      <c r="AF1237" s="636"/>
      <c r="AG1237" s="857"/>
      <c r="AH1237" s="627"/>
      <c r="AI1237" s="626">
        <f t="shared" si="767"/>
        <v>0</v>
      </c>
      <c r="AJ1237" s="423">
        <f t="shared" si="737"/>
        <v>1228</v>
      </c>
    </row>
    <row r="1238" spans="1:36">
      <c r="A1238" s="423">
        <f t="shared" si="726"/>
        <v>1229</v>
      </c>
      <c r="B1238" s="145"/>
      <c r="C1238" s="145"/>
      <c r="D1238" s="637" t="s">
        <v>802</v>
      </c>
      <c r="E1238" s="627"/>
      <c r="F1238" s="132"/>
      <c r="G1238" s="129"/>
      <c r="H1238" s="626"/>
      <c r="I1238" s="627"/>
      <c r="J1238" s="627"/>
      <c r="K1238" s="627"/>
      <c r="M1238" s="133"/>
      <c r="N1238" s="6">
        <v>7500000</v>
      </c>
      <c r="O1238" s="626"/>
      <c r="P1238" s="627">
        <f t="shared" si="762"/>
        <v>7500000</v>
      </c>
      <c r="Q1238" s="627"/>
      <c r="R1238" s="627"/>
      <c r="S1238" s="237">
        <f t="shared" si="763"/>
        <v>7500000</v>
      </c>
      <c r="T1238" s="133"/>
      <c r="U1238" s="6">
        <v>7500000</v>
      </c>
      <c r="V1238" s="626"/>
      <c r="W1238" s="627">
        <f t="shared" si="764"/>
        <v>7500000</v>
      </c>
      <c r="X1238" s="636"/>
      <c r="Y1238" s="626"/>
      <c r="Z1238" s="627"/>
      <c r="AA1238" s="626">
        <f t="shared" si="765"/>
        <v>7500000</v>
      </c>
      <c r="AB1238" s="133"/>
      <c r="AD1238" s="626"/>
      <c r="AE1238" s="627">
        <f t="shared" si="766"/>
        <v>0</v>
      </c>
      <c r="AF1238" s="636"/>
      <c r="AG1238" s="857"/>
      <c r="AH1238" s="627"/>
      <c r="AI1238" s="626">
        <f t="shared" si="767"/>
        <v>0</v>
      </c>
      <c r="AJ1238" s="423">
        <f t="shared" si="737"/>
        <v>1229</v>
      </c>
    </row>
    <row r="1239" spans="1:36">
      <c r="A1239" s="423">
        <f t="shared" si="726"/>
        <v>1230</v>
      </c>
      <c r="B1239" s="145"/>
      <c r="C1239" s="145"/>
      <c r="D1239" s="637" t="s">
        <v>975</v>
      </c>
      <c r="E1239" s="627"/>
      <c r="F1239" s="132"/>
      <c r="G1239" s="129"/>
      <c r="H1239" s="626"/>
      <c r="I1239" s="627"/>
      <c r="J1239" s="627"/>
      <c r="K1239" s="627"/>
      <c r="M1239" s="133"/>
      <c r="N1239" s="6">
        <v>7500000</v>
      </c>
      <c r="O1239" s="626"/>
      <c r="P1239" s="627">
        <f t="shared" ref="P1239" si="768">SUM($E1239,M1239:O1239)</f>
        <v>7500000</v>
      </c>
      <c r="Q1239" s="627"/>
      <c r="R1239" s="627"/>
      <c r="S1239" s="237">
        <f t="shared" ref="S1239" si="769">SUM(P1239:R1239)</f>
        <v>7500000</v>
      </c>
      <c r="T1239" s="133"/>
      <c r="U1239" s="6">
        <v>7500000</v>
      </c>
      <c r="V1239" s="626"/>
      <c r="W1239" s="627">
        <f t="shared" ref="W1239" si="770">SUM($E1239,T1239:V1239)</f>
        <v>7500000</v>
      </c>
      <c r="X1239" s="636"/>
      <c r="Y1239" s="626"/>
      <c r="Z1239" s="627"/>
      <c r="AA1239" s="626">
        <f t="shared" ref="AA1239" si="771">SUM(W1239:Z1239)</f>
        <v>7500000</v>
      </c>
      <c r="AB1239" s="133"/>
      <c r="AC1239" s="6">
        <v>50000000</v>
      </c>
      <c r="AD1239" s="626"/>
      <c r="AE1239" s="627">
        <f t="shared" ref="AE1239" si="772">SUM($E1239,AB1239:AD1239)</f>
        <v>50000000</v>
      </c>
      <c r="AF1239" s="636"/>
      <c r="AG1239" s="857"/>
      <c r="AH1239" s="627"/>
      <c r="AI1239" s="626">
        <f t="shared" si="767"/>
        <v>50000000</v>
      </c>
      <c r="AJ1239" s="423">
        <f t="shared" si="737"/>
        <v>1230</v>
      </c>
    </row>
    <row r="1240" spans="1:36">
      <c r="A1240" s="423">
        <f t="shared" si="726"/>
        <v>1231</v>
      </c>
      <c r="B1240" s="145"/>
      <c r="C1240" s="145"/>
      <c r="D1240" s="637"/>
      <c r="E1240" s="627"/>
      <c r="F1240" s="133"/>
      <c r="G1240" s="28"/>
      <c r="H1240" s="626"/>
      <c r="I1240" s="627">
        <f t="shared" ref="I1240:I1245" si="773">SUM($E1240,F1240:H1240)</f>
        <v>0</v>
      </c>
      <c r="J1240" s="627"/>
      <c r="K1240" s="627"/>
      <c r="L1240" s="237">
        <f t="shared" ref="L1240:L1245" si="774">SUM(I1240:K1240)</f>
        <v>0</v>
      </c>
      <c r="M1240" s="133"/>
      <c r="O1240" s="626"/>
      <c r="P1240" s="627">
        <f t="shared" si="762"/>
        <v>0</v>
      </c>
      <c r="Q1240" s="627"/>
      <c r="R1240" s="627"/>
      <c r="S1240" s="237">
        <f t="shared" si="763"/>
        <v>0</v>
      </c>
      <c r="T1240" s="133"/>
      <c r="V1240" s="626"/>
      <c r="W1240" s="627">
        <f t="shared" si="764"/>
        <v>0</v>
      </c>
      <c r="X1240" s="636"/>
      <c r="Y1240" s="626"/>
      <c r="Z1240" s="627"/>
      <c r="AA1240" s="626">
        <f t="shared" si="765"/>
        <v>0</v>
      </c>
      <c r="AB1240" s="133"/>
      <c r="AD1240" s="626"/>
      <c r="AE1240" s="627">
        <f t="shared" si="766"/>
        <v>0</v>
      </c>
      <c r="AF1240" s="636"/>
      <c r="AG1240" s="857"/>
      <c r="AH1240" s="627"/>
      <c r="AI1240" s="626">
        <f t="shared" si="767"/>
        <v>0</v>
      </c>
      <c r="AJ1240" s="423">
        <f t="shared" si="737"/>
        <v>1231</v>
      </c>
    </row>
    <row r="1241" spans="1:36">
      <c r="A1241" s="423">
        <f t="shared" ref="A1241:A1304" si="775">ROW()-9</f>
        <v>1232</v>
      </c>
      <c r="B1241" s="145"/>
      <c r="C1241" s="145"/>
      <c r="D1241" s="240" t="s">
        <v>716</v>
      </c>
      <c r="E1241" s="627"/>
      <c r="F1241" s="133"/>
      <c r="G1241" s="28"/>
      <c r="H1241" s="626"/>
      <c r="I1241" s="627">
        <f t="shared" si="773"/>
        <v>0</v>
      </c>
      <c r="J1241" s="627"/>
      <c r="K1241" s="627"/>
      <c r="L1241" s="237">
        <f t="shared" si="774"/>
        <v>0</v>
      </c>
      <c r="M1241" s="133"/>
      <c r="O1241" s="626"/>
      <c r="P1241" s="627">
        <f t="shared" si="762"/>
        <v>0</v>
      </c>
      <c r="Q1241" s="627"/>
      <c r="R1241" s="627"/>
      <c r="S1241" s="237">
        <f t="shared" si="763"/>
        <v>0</v>
      </c>
      <c r="T1241" s="133"/>
      <c r="V1241" s="626"/>
      <c r="W1241" s="627">
        <f t="shared" si="764"/>
        <v>0</v>
      </c>
      <c r="X1241" s="636"/>
      <c r="Y1241" s="626"/>
      <c r="Z1241" s="627"/>
      <c r="AA1241" s="626">
        <f t="shared" si="765"/>
        <v>0</v>
      </c>
      <c r="AB1241" s="133"/>
      <c r="AD1241" s="626"/>
      <c r="AE1241" s="627">
        <f t="shared" si="766"/>
        <v>0</v>
      </c>
      <c r="AF1241" s="636"/>
      <c r="AG1241" s="857"/>
      <c r="AH1241" s="627"/>
      <c r="AI1241" s="626">
        <f t="shared" si="767"/>
        <v>0</v>
      </c>
      <c r="AJ1241" s="423">
        <f t="shared" si="737"/>
        <v>1232</v>
      </c>
    </row>
    <row r="1242" spans="1:36">
      <c r="A1242" s="423">
        <f t="shared" si="775"/>
        <v>1233</v>
      </c>
      <c r="B1242" s="145"/>
      <c r="C1242" s="145"/>
      <c r="D1242" s="629"/>
      <c r="E1242" s="627"/>
      <c r="F1242" s="133"/>
      <c r="G1242" s="28"/>
      <c r="H1242" s="626"/>
      <c r="I1242" s="627">
        <f t="shared" si="773"/>
        <v>0</v>
      </c>
      <c r="J1242" s="627"/>
      <c r="K1242" s="627"/>
      <c r="L1242" s="237">
        <f t="shared" si="774"/>
        <v>0</v>
      </c>
      <c r="M1242" s="133"/>
      <c r="O1242" s="626"/>
      <c r="P1242" s="627">
        <f t="shared" si="762"/>
        <v>0</v>
      </c>
      <c r="Q1242" s="627"/>
      <c r="R1242" s="627"/>
      <c r="S1242" s="237">
        <f t="shared" si="763"/>
        <v>0</v>
      </c>
      <c r="T1242" s="133"/>
      <c r="V1242" s="626"/>
      <c r="W1242" s="627">
        <f t="shared" si="764"/>
        <v>0</v>
      </c>
      <c r="X1242" s="636"/>
      <c r="Y1242" s="626"/>
      <c r="Z1242" s="627"/>
      <c r="AA1242" s="626">
        <f t="shared" si="765"/>
        <v>0</v>
      </c>
      <c r="AB1242" s="133"/>
      <c r="AD1242" s="626"/>
      <c r="AE1242" s="627">
        <f t="shared" si="766"/>
        <v>0</v>
      </c>
      <c r="AF1242" s="636"/>
      <c r="AG1242" s="857"/>
      <c r="AH1242" s="627"/>
      <c r="AI1242" s="626">
        <f t="shared" si="767"/>
        <v>0</v>
      </c>
      <c r="AJ1242" s="423">
        <f t="shared" ref="AJ1242:AJ1305" si="776">A1242</f>
        <v>1233</v>
      </c>
    </row>
    <row r="1243" spans="1:36">
      <c r="A1243" s="423">
        <f t="shared" si="775"/>
        <v>1234</v>
      </c>
      <c r="B1243" s="145"/>
      <c r="C1243" s="145"/>
      <c r="D1243" s="685"/>
      <c r="E1243" s="627"/>
      <c r="F1243" s="112"/>
      <c r="G1243" s="39"/>
      <c r="H1243" s="626"/>
      <c r="I1243" s="627">
        <f t="shared" si="773"/>
        <v>0</v>
      </c>
      <c r="J1243" s="627"/>
      <c r="K1243" s="627"/>
      <c r="L1243" s="237">
        <f t="shared" si="774"/>
        <v>0</v>
      </c>
      <c r="M1243" s="112"/>
      <c r="N1243" s="39"/>
      <c r="O1243" s="626"/>
      <c r="P1243" s="627">
        <f t="shared" si="762"/>
        <v>0</v>
      </c>
      <c r="Q1243" s="627"/>
      <c r="R1243" s="627"/>
      <c r="S1243" s="237">
        <f t="shared" si="763"/>
        <v>0</v>
      </c>
      <c r="T1243" s="112"/>
      <c r="U1243" s="39"/>
      <c r="V1243" s="626"/>
      <c r="W1243" s="627">
        <f t="shared" si="764"/>
        <v>0</v>
      </c>
      <c r="X1243" s="636"/>
      <c r="Y1243" s="626"/>
      <c r="Z1243" s="627"/>
      <c r="AA1243" s="626">
        <f t="shared" si="765"/>
        <v>0</v>
      </c>
      <c r="AB1243" s="112"/>
      <c r="AC1243" s="39"/>
      <c r="AD1243" s="626"/>
      <c r="AE1243" s="627">
        <f t="shared" si="766"/>
        <v>0</v>
      </c>
      <c r="AF1243" s="636"/>
      <c r="AG1243" s="857"/>
      <c r="AH1243" s="627"/>
      <c r="AI1243" s="626">
        <f t="shared" si="767"/>
        <v>0</v>
      </c>
      <c r="AJ1243" s="423">
        <f t="shared" si="776"/>
        <v>1234</v>
      </c>
    </row>
    <row r="1244" spans="1:36">
      <c r="A1244" s="423">
        <f t="shared" si="775"/>
        <v>1235</v>
      </c>
      <c r="B1244" s="145"/>
      <c r="C1244" s="145"/>
      <c r="D1244" s="684" t="s">
        <v>575</v>
      </c>
      <c r="E1244" s="627"/>
      <c r="F1244" s="112"/>
      <c r="G1244" s="39"/>
      <c r="H1244" s="626"/>
      <c r="I1244" s="627">
        <f t="shared" si="773"/>
        <v>0</v>
      </c>
      <c r="J1244" s="627"/>
      <c r="K1244" s="627"/>
      <c r="L1244" s="237">
        <f t="shared" si="774"/>
        <v>0</v>
      </c>
      <c r="M1244" s="112"/>
      <c r="N1244" s="39"/>
      <c r="O1244" s="626"/>
      <c r="P1244" s="627">
        <f t="shared" si="762"/>
        <v>0</v>
      </c>
      <c r="Q1244" s="627"/>
      <c r="R1244" s="627"/>
      <c r="S1244" s="237">
        <f t="shared" si="763"/>
        <v>0</v>
      </c>
      <c r="T1244" s="112"/>
      <c r="U1244" s="39"/>
      <c r="V1244" s="626"/>
      <c r="W1244" s="627">
        <f t="shared" si="764"/>
        <v>0</v>
      </c>
      <c r="X1244" s="636"/>
      <c r="Y1244" s="626"/>
      <c r="Z1244" s="627"/>
      <c r="AA1244" s="626">
        <f t="shared" si="765"/>
        <v>0</v>
      </c>
      <c r="AB1244" s="112"/>
      <c r="AC1244" s="39"/>
      <c r="AD1244" s="626"/>
      <c r="AE1244" s="627">
        <f t="shared" si="766"/>
        <v>0</v>
      </c>
      <c r="AF1244" s="636"/>
      <c r="AG1244" s="857"/>
      <c r="AH1244" s="627"/>
      <c r="AI1244" s="626">
        <f t="shared" si="767"/>
        <v>0</v>
      </c>
      <c r="AJ1244" s="423">
        <f t="shared" si="776"/>
        <v>1235</v>
      </c>
    </row>
    <row r="1245" spans="1:36">
      <c r="A1245" s="423">
        <f t="shared" si="775"/>
        <v>1236</v>
      </c>
      <c r="B1245" s="145"/>
      <c r="C1245" s="145"/>
      <c r="D1245" s="629"/>
      <c r="E1245" s="627"/>
      <c r="F1245" s="112"/>
      <c r="G1245" s="39"/>
      <c r="H1245" s="626"/>
      <c r="I1245" s="627">
        <f t="shared" si="773"/>
        <v>0</v>
      </c>
      <c r="J1245" s="627"/>
      <c r="K1245" s="627"/>
      <c r="L1245" s="237">
        <f t="shared" si="774"/>
        <v>0</v>
      </c>
      <c r="M1245" s="112"/>
      <c r="N1245" s="39"/>
      <c r="O1245" s="626"/>
      <c r="P1245" s="627">
        <f t="shared" si="762"/>
        <v>0</v>
      </c>
      <c r="Q1245" s="627"/>
      <c r="R1245" s="627"/>
      <c r="S1245" s="237">
        <f t="shared" si="763"/>
        <v>0</v>
      </c>
      <c r="T1245" s="112"/>
      <c r="U1245" s="39"/>
      <c r="V1245" s="626"/>
      <c r="W1245" s="627">
        <f t="shared" si="764"/>
        <v>0</v>
      </c>
      <c r="X1245" s="636"/>
      <c r="Y1245" s="626"/>
      <c r="Z1245" s="627"/>
      <c r="AA1245" s="626">
        <f t="shared" si="765"/>
        <v>0</v>
      </c>
      <c r="AB1245" s="112"/>
      <c r="AC1245" s="39"/>
      <c r="AD1245" s="626"/>
      <c r="AE1245" s="627">
        <f t="shared" si="766"/>
        <v>0</v>
      </c>
      <c r="AF1245" s="636"/>
      <c r="AG1245" s="857"/>
      <c r="AH1245" s="627"/>
      <c r="AI1245" s="626">
        <f t="shared" si="767"/>
        <v>0</v>
      </c>
      <c r="AJ1245" s="423">
        <f t="shared" si="776"/>
        <v>1236</v>
      </c>
    </row>
    <row r="1246" spans="1:36">
      <c r="A1246" s="423">
        <f t="shared" si="775"/>
        <v>1237</v>
      </c>
      <c r="B1246" s="145"/>
      <c r="C1246" s="145"/>
      <c r="D1246" s="629"/>
      <c r="E1246" s="627"/>
      <c r="F1246" s="112"/>
      <c r="G1246" s="39"/>
      <c r="H1246" s="626"/>
      <c r="I1246" s="627"/>
      <c r="J1246" s="627"/>
      <c r="K1246" s="627"/>
      <c r="M1246" s="112"/>
      <c r="N1246" s="39"/>
      <c r="O1246" s="626"/>
      <c r="P1246" s="627"/>
      <c r="Q1246" s="627"/>
      <c r="R1246" s="627"/>
      <c r="T1246" s="112"/>
      <c r="U1246" s="39"/>
      <c r="V1246" s="626"/>
      <c r="W1246" s="627">
        <f t="shared" si="764"/>
        <v>0</v>
      </c>
      <c r="X1246" s="636"/>
      <c r="Y1246" s="626"/>
      <c r="Z1246" s="627"/>
      <c r="AA1246" s="626">
        <f t="shared" si="765"/>
        <v>0</v>
      </c>
      <c r="AB1246" s="112"/>
      <c r="AC1246" s="39"/>
      <c r="AD1246" s="626"/>
      <c r="AE1246" s="627">
        <f t="shared" si="766"/>
        <v>0</v>
      </c>
      <c r="AF1246" s="636"/>
      <c r="AG1246" s="857"/>
      <c r="AH1246" s="627"/>
      <c r="AI1246" s="626">
        <f t="shared" si="767"/>
        <v>0</v>
      </c>
      <c r="AJ1246" s="423">
        <f t="shared" si="776"/>
        <v>1237</v>
      </c>
    </row>
    <row r="1247" spans="1:36">
      <c r="A1247" s="423">
        <f t="shared" si="775"/>
        <v>1238</v>
      </c>
      <c r="B1247" s="145"/>
      <c r="C1247" s="145"/>
      <c r="D1247" s="141" t="s">
        <v>40</v>
      </c>
      <c r="E1247" s="679"/>
      <c r="F1247" s="488">
        <f t="shared" ref="F1247:X1247" si="777">SUBTOTAL(9,F1231:F1245)</f>
        <v>29587019</v>
      </c>
      <c r="G1247" s="55">
        <f t="shared" si="777"/>
        <v>100000000</v>
      </c>
      <c r="H1247" s="285">
        <f t="shared" si="777"/>
        <v>0</v>
      </c>
      <c r="I1247" s="676">
        <f t="shared" si="777"/>
        <v>129587019</v>
      </c>
      <c r="J1247" s="676">
        <f t="shared" si="777"/>
        <v>0</v>
      </c>
      <c r="K1247" s="676">
        <f t="shared" si="777"/>
        <v>0</v>
      </c>
      <c r="L1247" s="678">
        <f t="shared" si="777"/>
        <v>129587019</v>
      </c>
      <c r="M1247" s="488">
        <f t="shared" si="777"/>
        <v>29000000</v>
      </c>
      <c r="N1247" s="55">
        <f t="shared" si="777"/>
        <v>116030000</v>
      </c>
      <c r="O1247" s="285">
        <f t="shared" si="777"/>
        <v>0</v>
      </c>
      <c r="P1247" s="676">
        <f t="shared" si="777"/>
        <v>145030000</v>
      </c>
      <c r="Q1247" s="676">
        <f t="shared" si="777"/>
        <v>0</v>
      </c>
      <c r="R1247" s="676">
        <f t="shared" si="777"/>
        <v>0</v>
      </c>
      <c r="S1247" s="678">
        <f t="shared" si="777"/>
        <v>145030000</v>
      </c>
      <c r="T1247" s="488">
        <f t="shared" si="777"/>
        <v>29000000</v>
      </c>
      <c r="U1247" s="55">
        <f t="shared" si="777"/>
        <v>116030000</v>
      </c>
      <c r="V1247" s="285">
        <f t="shared" si="777"/>
        <v>0</v>
      </c>
      <c r="W1247" s="676">
        <f t="shared" si="777"/>
        <v>145030000</v>
      </c>
      <c r="X1247" s="677">
        <f t="shared" si="777"/>
        <v>0</v>
      </c>
      <c r="Y1247" s="675"/>
      <c r="Z1247" s="676">
        <f>SUBTOTAL(9,Z1231:Z1245)</f>
        <v>0</v>
      </c>
      <c r="AA1247" s="675">
        <f>SUBTOTAL(9,AA1231:AA1246)</f>
        <v>145030000</v>
      </c>
      <c r="AB1247" s="488">
        <f>SUBTOTAL(9,AB1231:AB1245)</f>
        <v>0</v>
      </c>
      <c r="AC1247" s="55">
        <f>SUBTOTAL(9,AC1231:AC1245)</f>
        <v>50000000</v>
      </c>
      <c r="AD1247" s="285">
        <f>SUBTOTAL(9,AD1231:AD1245)</f>
        <v>0</v>
      </c>
      <c r="AE1247" s="676">
        <f>SUBTOTAL(9,AE1231:AE1245)</f>
        <v>50000000</v>
      </c>
      <c r="AF1247" s="677">
        <f>SUBTOTAL(9,AF1231:AF1245)</f>
        <v>0</v>
      </c>
      <c r="AG1247" s="678"/>
      <c r="AH1247" s="676">
        <f>SUBTOTAL(9,AH1231:AH1245)</f>
        <v>0</v>
      </c>
      <c r="AI1247" s="675">
        <f>SUBTOTAL(9,AI1231:AI1246)</f>
        <v>50000000</v>
      </c>
      <c r="AJ1247" s="423">
        <f t="shared" si="776"/>
        <v>1238</v>
      </c>
    </row>
    <row r="1248" spans="1:36" ht="15.6" thickBot="1">
      <c r="A1248" s="423">
        <f t="shared" si="775"/>
        <v>1239</v>
      </c>
      <c r="B1248" s="674"/>
      <c r="C1248" s="674"/>
      <c r="D1248" s="620" t="s">
        <v>262</v>
      </c>
      <c r="E1248" s="623"/>
      <c r="F1248" s="672">
        <f>SUBTOTAL(9,F1229:F1247,$E1230:$E1230)</f>
        <v>485234403</v>
      </c>
      <c r="G1248" s="671"/>
      <c r="H1248" s="668"/>
      <c r="I1248" s="669">
        <f>SUBTOTAL(9,I1229:I1247)</f>
        <v>585234403</v>
      </c>
      <c r="J1248" s="669">
        <f>SUBTOTAL(9,J1229:J1247)</f>
        <v>3773785</v>
      </c>
      <c r="K1248" s="669">
        <f>SUBTOTAL(9,K1229:K1247)</f>
        <v>66209210</v>
      </c>
      <c r="L1248" s="673">
        <f>SUBTOTAL(9,L1229:L1247)</f>
        <v>655217398</v>
      </c>
      <c r="M1248" s="672">
        <f>SUBTOTAL(9,M1229:M1247,$E1230:$E1230)</f>
        <v>484647384</v>
      </c>
      <c r="N1248" s="671"/>
      <c r="O1248" s="668"/>
      <c r="P1248" s="669">
        <f>SUBTOTAL(9,P1229:P1247)</f>
        <v>600677384</v>
      </c>
      <c r="Q1248" s="669">
        <f>SUBTOTAL(9,Q1229:Q1247)</f>
        <v>3773785</v>
      </c>
      <c r="R1248" s="669">
        <f>SUBTOTAL(9,R1229:R1247)</f>
        <v>66209210</v>
      </c>
      <c r="S1248" s="673">
        <f>SUBTOTAL(9,S1229:S1247)</f>
        <v>670660379</v>
      </c>
      <c r="T1248" s="672">
        <f>SUBTOTAL(9,T1229:T1247,$E1230:$E1230)</f>
        <v>484647384</v>
      </c>
      <c r="U1248" s="671"/>
      <c r="V1248" s="668"/>
      <c r="W1248" s="669">
        <f>SUBTOTAL(9,W1229:W1247)</f>
        <v>600677384</v>
      </c>
      <c r="X1248" s="670">
        <f>SUBTOTAL(9,X1229:X1247)</f>
        <v>3773785</v>
      </c>
      <c r="Y1248" s="668"/>
      <c r="Z1248" s="669">
        <f>SUBTOTAL(9,Z1229:Z1247)</f>
        <v>66209210</v>
      </c>
      <c r="AA1248" s="668">
        <f>SUBTOTAL(9,AA1229:AA1247)</f>
        <v>670660379</v>
      </c>
      <c r="AB1248" s="672">
        <f>SUBTOTAL(9,AB1229:AB1247,$E1230:$E1230)</f>
        <v>455647384</v>
      </c>
      <c r="AC1248" s="671"/>
      <c r="AD1248" s="668"/>
      <c r="AE1248" s="669">
        <f>SUBTOTAL(9,AE1229:AE1247)</f>
        <v>505647384</v>
      </c>
      <c r="AF1248" s="670">
        <f>SUBTOTAL(9,AF1229:AF1247)</f>
        <v>3773785</v>
      </c>
      <c r="AG1248" s="800"/>
      <c r="AH1248" s="669">
        <f>SUBTOTAL(9,AH1229:AH1247)</f>
        <v>66209210</v>
      </c>
      <c r="AI1248" s="668">
        <f>SUBTOTAL(9,AI1229:AI1247)</f>
        <v>575630379</v>
      </c>
      <c r="AJ1248" s="423">
        <f t="shared" si="776"/>
        <v>1239</v>
      </c>
    </row>
    <row r="1249" spans="1:36" ht="15.6" thickTop="1">
      <c r="A1249" s="423">
        <f t="shared" si="775"/>
        <v>1240</v>
      </c>
      <c r="B1249" s="145"/>
      <c r="C1249" s="145"/>
      <c r="D1249" s="654"/>
      <c r="E1249" s="655"/>
      <c r="F1249" s="425"/>
      <c r="G1249" s="26"/>
      <c r="H1249" s="682"/>
      <c r="I1249" s="627">
        <f t="shared" ref="I1249:I1257" si="778">SUM($E1249,F1249:H1249)</f>
        <v>0</v>
      </c>
      <c r="J1249" s="655"/>
      <c r="K1249" s="655"/>
      <c r="L1249" s="654">
        <f t="shared" ref="L1249:L1257" si="779">SUM(I1249:K1249)</f>
        <v>0</v>
      </c>
      <c r="M1249" s="425"/>
      <c r="N1249" s="26"/>
      <c r="O1249" s="682"/>
      <c r="P1249" s="627">
        <f t="shared" ref="P1249:P1267" si="780">SUM($E1249,M1249:O1249)</f>
        <v>0</v>
      </c>
      <c r="Q1249" s="655"/>
      <c r="R1249" s="655"/>
      <c r="S1249" s="654">
        <f t="shared" ref="S1249:S1267" si="781">SUM(P1249:R1249)</f>
        <v>0</v>
      </c>
      <c r="T1249" s="425"/>
      <c r="U1249" s="26"/>
      <c r="V1249" s="682"/>
      <c r="W1249" s="627">
        <f t="shared" ref="W1249:W1267" si="782">SUM($E1249,T1249:V1249)</f>
        <v>0</v>
      </c>
      <c r="X1249" s="683"/>
      <c r="Y1249" s="682"/>
      <c r="Z1249" s="655"/>
      <c r="AA1249" s="682">
        <f t="shared" ref="AA1249:AA1267" si="783">SUM(W1249:Z1249)</f>
        <v>0</v>
      </c>
      <c r="AB1249" s="425"/>
      <c r="AC1249" s="26"/>
      <c r="AD1249" s="682"/>
      <c r="AE1249" s="627">
        <f t="shared" ref="AE1249:AE1267" si="784">SUM($E1249,AB1249:AD1249)</f>
        <v>0</v>
      </c>
      <c r="AF1249" s="683"/>
      <c r="AG1249" s="862"/>
      <c r="AH1249" s="655"/>
      <c r="AI1249" s="682">
        <f t="shared" ref="AI1249:AI1267" si="785">SUM(AE1249:AH1249)</f>
        <v>0</v>
      </c>
      <c r="AJ1249" s="423">
        <f t="shared" si="776"/>
        <v>1240</v>
      </c>
    </row>
    <row r="1250" spans="1:36">
      <c r="A1250" s="423">
        <f t="shared" si="775"/>
        <v>1241</v>
      </c>
      <c r="B1250" s="145" t="s">
        <v>263</v>
      </c>
      <c r="C1250" s="145">
        <v>66</v>
      </c>
      <c r="D1250" s="237" t="s">
        <v>264</v>
      </c>
      <c r="E1250" s="627">
        <v>45917062</v>
      </c>
      <c r="F1250" s="133"/>
      <c r="G1250" s="28"/>
      <c r="H1250" s="626"/>
      <c r="I1250" s="627">
        <f t="shared" si="778"/>
        <v>45917062</v>
      </c>
      <c r="J1250" s="627">
        <v>206000</v>
      </c>
      <c r="K1250" s="627">
        <v>21044391</v>
      </c>
      <c r="L1250" s="237">
        <f t="shared" si="779"/>
        <v>67167453</v>
      </c>
      <c r="M1250" s="133"/>
      <c r="O1250" s="626"/>
      <c r="P1250" s="627">
        <f t="shared" si="780"/>
        <v>45917062</v>
      </c>
      <c r="Q1250" s="627">
        <v>206000</v>
      </c>
      <c r="R1250" s="627">
        <v>21044391</v>
      </c>
      <c r="S1250" s="237">
        <f t="shared" si="781"/>
        <v>67167453</v>
      </c>
      <c r="T1250" s="133"/>
      <c r="V1250" s="626"/>
      <c r="W1250" s="627">
        <f t="shared" si="782"/>
        <v>45917062</v>
      </c>
      <c r="X1250" s="636">
        <v>206000</v>
      </c>
      <c r="Y1250" s="626"/>
      <c r="Z1250" s="627">
        <v>21044391</v>
      </c>
      <c r="AA1250" s="626">
        <f t="shared" si="783"/>
        <v>67167453</v>
      </c>
      <c r="AB1250" s="133"/>
      <c r="AD1250" s="626"/>
      <c r="AE1250" s="627">
        <f t="shared" si="784"/>
        <v>45917062</v>
      </c>
      <c r="AF1250" s="636">
        <v>206000</v>
      </c>
      <c r="AG1250" s="857"/>
      <c r="AH1250" s="627">
        <v>21044391</v>
      </c>
      <c r="AI1250" s="626">
        <f t="shared" si="785"/>
        <v>67167453</v>
      </c>
      <c r="AJ1250" s="423">
        <f t="shared" si="776"/>
        <v>1241</v>
      </c>
    </row>
    <row r="1251" spans="1:36">
      <c r="A1251" s="423">
        <f t="shared" si="775"/>
        <v>1242</v>
      </c>
      <c r="B1251" s="145"/>
      <c r="C1251" s="145"/>
      <c r="D1251" s="240" t="s">
        <v>434</v>
      </c>
      <c r="E1251" s="627"/>
      <c r="F1251" s="133"/>
      <c r="G1251" s="28"/>
      <c r="H1251" s="626"/>
      <c r="I1251" s="627">
        <f t="shared" si="778"/>
        <v>0</v>
      </c>
      <c r="J1251" s="627"/>
      <c r="K1251" s="627"/>
      <c r="L1251" s="237">
        <f t="shared" si="779"/>
        <v>0</v>
      </c>
      <c r="M1251" s="133"/>
      <c r="O1251" s="626"/>
      <c r="P1251" s="627">
        <f t="shared" si="780"/>
        <v>0</v>
      </c>
      <c r="Q1251" s="627"/>
      <c r="R1251" s="627"/>
      <c r="S1251" s="237">
        <f t="shared" si="781"/>
        <v>0</v>
      </c>
      <c r="T1251" s="133"/>
      <c r="V1251" s="626"/>
      <c r="W1251" s="627">
        <f t="shared" si="782"/>
        <v>0</v>
      </c>
      <c r="X1251" s="636"/>
      <c r="Y1251" s="626"/>
      <c r="Z1251" s="627"/>
      <c r="AA1251" s="626">
        <f t="shared" si="783"/>
        <v>0</v>
      </c>
      <c r="AB1251" s="133"/>
      <c r="AD1251" s="626"/>
      <c r="AE1251" s="627">
        <f t="shared" si="784"/>
        <v>0</v>
      </c>
      <c r="AF1251" s="636"/>
      <c r="AG1251" s="857"/>
      <c r="AH1251" s="627"/>
      <c r="AI1251" s="626">
        <f t="shared" si="785"/>
        <v>0</v>
      </c>
      <c r="AJ1251" s="423">
        <f t="shared" si="776"/>
        <v>1242</v>
      </c>
    </row>
    <row r="1252" spans="1:36">
      <c r="A1252" s="423">
        <f t="shared" si="775"/>
        <v>1243</v>
      </c>
      <c r="B1252" s="145"/>
      <c r="C1252" s="145"/>
      <c r="D1252" s="637" t="s">
        <v>803</v>
      </c>
      <c r="E1252" s="627"/>
      <c r="F1252" s="132">
        <v>804575</v>
      </c>
      <c r="G1252" s="28"/>
      <c r="H1252" s="626"/>
      <c r="I1252" s="627">
        <f t="shared" si="778"/>
        <v>804575</v>
      </c>
      <c r="J1252" s="627"/>
      <c r="K1252" s="627"/>
      <c r="L1252" s="237">
        <f t="shared" si="779"/>
        <v>804575</v>
      </c>
      <c r="M1252" s="133">
        <v>804575</v>
      </c>
      <c r="O1252" s="626"/>
      <c r="P1252" s="627">
        <f t="shared" si="780"/>
        <v>804575</v>
      </c>
      <c r="Q1252" s="627"/>
      <c r="R1252" s="627"/>
      <c r="S1252" s="237">
        <f t="shared" si="781"/>
        <v>804575</v>
      </c>
      <c r="T1252" s="133">
        <v>804575</v>
      </c>
      <c r="V1252" s="626"/>
      <c r="W1252" s="627">
        <f t="shared" si="782"/>
        <v>804575</v>
      </c>
      <c r="X1252" s="636"/>
      <c r="Y1252" s="626"/>
      <c r="Z1252" s="627"/>
      <c r="AA1252" s="626">
        <f t="shared" si="783"/>
        <v>804575</v>
      </c>
      <c r="AB1252" s="133"/>
      <c r="AD1252" s="626"/>
      <c r="AE1252" s="627">
        <f t="shared" si="784"/>
        <v>0</v>
      </c>
      <c r="AF1252" s="636"/>
      <c r="AG1252" s="857"/>
      <c r="AH1252" s="627"/>
      <c r="AI1252" s="626">
        <f t="shared" si="785"/>
        <v>0</v>
      </c>
      <c r="AJ1252" s="423">
        <f t="shared" si="776"/>
        <v>1243</v>
      </c>
    </row>
    <row r="1253" spans="1:36">
      <c r="A1253" s="423">
        <f t="shared" si="775"/>
        <v>1244</v>
      </c>
      <c r="B1253" s="145"/>
      <c r="C1253" s="145"/>
      <c r="D1253" s="637" t="s">
        <v>804</v>
      </c>
      <c r="E1253" s="627"/>
      <c r="F1253" s="132">
        <v>1036269</v>
      </c>
      <c r="G1253" s="28"/>
      <c r="H1253" s="626"/>
      <c r="I1253" s="627">
        <f t="shared" si="778"/>
        <v>1036269</v>
      </c>
      <c r="J1253" s="627"/>
      <c r="K1253" s="627"/>
      <c r="L1253" s="237">
        <f t="shared" si="779"/>
        <v>1036269</v>
      </c>
      <c r="M1253" s="133">
        <v>900000</v>
      </c>
      <c r="O1253" s="626"/>
      <c r="P1253" s="627">
        <f t="shared" si="780"/>
        <v>900000</v>
      </c>
      <c r="Q1253" s="627"/>
      <c r="R1253" s="627"/>
      <c r="S1253" s="237">
        <f t="shared" si="781"/>
        <v>900000</v>
      </c>
      <c r="T1253" s="133">
        <v>900000</v>
      </c>
      <c r="V1253" s="626"/>
      <c r="W1253" s="627">
        <f t="shared" si="782"/>
        <v>900000</v>
      </c>
      <c r="X1253" s="636"/>
      <c r="Y1253" s="626"/>
      <c r="Z1253" s="627"/>
      <c r="AA1253" s="626">
        <f t="shared" si="783"/>
        <v>900000</v>
      </c>
      <c r="AB1253" s="133"/>
      <c r="AD1253" s="626"/>
      <c r="AE1253" s="627">
        <f t="shared" si="784"/>
        <v>0</v>
      </c>
      <c r="AF1253" s="636"/>
      <c r="AG1253" s="857"/>
      <c r="AH1253" s="627"/>
      <c r="AI1253" s="626">
        <f t="shared" si="785"/>
        <v>0</v>
      </c>
      <c r="AJ1253" s="423">
        <f t="shared" si="776"/>
        <v>1244</v>
      </c>
    </row>
    <row r="1254" spans="1:36">
      <c r="A1254" s="423">
        <f t="shared" si="775"/>
        <v>1245</v>
      </c>
      <c r="B1254" s="145"/>
      <c r="C1254" s="145"/>
      <c r="D1254" s="637" t="s">
        <v>785</v>
      </c>
      <c r="E1254" s="627"/>
      <c r="F1254" s="132">
        <v>625672</v>
      </c>
      <c r="G1254" s="28"/>
      <c r="H1254" s="626"/>
      <c r="I1254" s="627">
        <f t="shared" si="778"/>
        <v>625672</v>
      </c>
      <c r="J1254" s="627"/>
      <c r="K1254" s="627"/>
      <c r="L1254" s="237">
        <f t="shared" si="779"/>
        <v>625672</v>
      </c>
      <c r="M1254" s="133">
        <v>625672</v>
      </c>
      <c r="O1254" s="626"/>
      <c r="P1254" s="627">
        <f t="shared" si="780"/>
        <v>625672</v>
      </c>
      <c r="Q1254" s="627"/>
      <c r="R1254" s="627"/>
      <c r="S1254" s="237">
        <f t="shared" si="781"/>
        <v>625672</v>
      </c>
      <c r="T1254" s="133">
        <v>625672</v>
      </c>
      <c r="V1254" s="626"/>
      <c r="W1254" s="627">
        <f t="shared" si="782"/>
        <v>625672</v>
      </c>
      <c r="X1254" s="636"/>
      <c r="Y1254" s="626"/>
      <c r="Z1254" s="627"/>
      <c r="AA1254" s="626">
        <f t="shared" si="783"/>
        <v>625672</v>
      </c>
      <c r="AB1254" s="133"/>
      <c r="AD1254" s="626"/>
      <c r="AE1254" s="627">
        <f t="shared" si="784"/>
        <v>0</v>
      </c>
      <c r="AF1254" s="636"/>
      <c r="AG1254" s="857"/>
      <c r="AH1254" s="627"/>
      <c r="AI1254" s="626">
        <f t="shared" si="785"/>
        <v>0</v>
      </c>
      <c r="AJ1254" s="423">
        <f t="shared" si="776"/>
        <v>1245</v>
      </c>
    </row>
    <row r="1255" spans="1:36">
      <c r="A1255" s="423">
        <f t="shared" si="775"/>
        <v>1246</v>
      </c>
      <c r="B1255" s="145"/>
      <c r="C1255" s="145"/>
      <c r="D1255" s="637" t="s">
        <v>674</v>
      </c>
      <c r="E1255" s="627"/>
      <c r="F1255" s="132">
        <v>2085300</v>
      </c>
      <c r="G1255" s="28"/>
      <c r="H1255" s="626"/>
      <c r="I1255" s="627">
        <f t="shared" si="778"/>
        <v>2085300</v>
      </c>
      <c r="J1255" s="627"/>
      <c r="K1255" s="627"/>
      <c r="L1255" s="237">
        <f t="shared" si="779"/>
        <v>2085300</v>
      </c>
      <c r="M1255" s="133">
        <v>2085300</v>
      </c>
      <c r="O1255" s="626"/>
      <c r="P1255" s="627">
        <f t="shared" si="780"/>
        <v>2085300</v>
      </c>
      <c r="Q1255" s="627"/>
      <c r="R1255" s="627"/>
      <c r="S1255" s="237">
        <f t="shared" si="781"/>
        <v>2085300</v>
      </c>
      <c r="T1255" s="133">
        <v>2085300</v>
      </c>
      <c r="V1255" s="626"/>
      <c r="W1255" s="627">
        <f t="shared" si="782"/>
        <v>2085300</v>
      </c>
      <c r="X1255" s="636"/>
      <c r="Y1255" s="626"/>
      <c r="Z1255" s="627"/>
      <c r="AA1255" s="626">
        <f t="shared" si="783"/>
        <v>2085300</v>
      </c>
      <c r="AB1255" s="133"/>
      <c r="AD1255" s="626"/>
      <c r="AE1255" s="627">
        <f t="shared" si="784"/>
        <v>0</v>
      </c>
      <c r="AF1255" s="636"/>
      <c r="AG1255" s="857"/>
      <c r="AH1255" s="627"/>
      <c r="AI1255" s="626">
        <f t="shared" si="785"/>
        <v>0</v>
      </c>
      <c r="AJ1255" s="423">
        <f t="shared" si="776"/>
        <v>1246</v>
      </c>
    </row>
    <row r="1256" spans="1:36">
      <c r="A1256" s="423">
        <f t="shared" si="775"/>
        <v>1247</v>
      </c>
      <c r="B1256" s="145"/>
      <c r="C1256" s="145"/>
      <c r="D1256" s="637" t="s">
        <v>805</v>
      </c>
      <c r="E1256" s="627"/>
      <c r="F1256" s="132">
        <v>750000</v>
      </c>
      <c r="G1256" s="28"/>
      <c r="H1256" s="626"/>
      <c r="I1256" s="627">
        <f t="shared" si="778"/>
        <v>750000</v>
      </c>
      <c r="J1256" s="627"/>
      <c r="K1256" s="627"/>
      <c r="L1256" s="237">
        <f t="shared" si="779"/>
        <v>750000</v>
      </c>
      <c r="M1256" s="133">
        <v>750000</v>
      </c>
      <c r="O1256" s="626"/>
      <c r="P1256" s="627">
        <f t="shared" si="780"/>
        <v>750000</v>
      </c>
      <c r="Q1256" s="627"/>
      <c r="R1256" s="627"/>
      <c r="S1256" s="237">
        <f t="shared" si="781"/>
        <v>750000</v>
      </c>
      <c r="T1256" s="133">
        <v>750000</v>
      </c>
      <c r="V1256" s="626"/>
      <c r="W1256" s="627">
        <f t="shared" si="782"/>
        <v>750000</v>
      </c>
      <c r="X1256" s="636"/>
      <c r="Y1256" s="626"/>
      <c r="Z1256" s="627"/>
      <c r="AA1256" s="626">
        <f t="shared" si="783"/>
        <v>750000</v>
      </c>
      <c r="AB1256" s="133"/>
      <c r="AD1256" s="626"/>
      <c r="AE1256" s="627">
        <f t="shared" si="784"/>
        <v>0</v>
      </c>
      <c r="AF1256" s="636"/>
      <c r="AG1256" s="857"/>
      <c r="AH1256" s="627"/>
      <c r="AI1256" s="626">
        <f t="shared" si="785"/>
        <v>0</v>
      </c>
      <c r="AJ1256" s="423">
        <f t="shared" si="776"/>
        <v>1247</v>
      </c>
    </row>
    <row r="1257" spans="1:36">
      <c r="A1257" s="423">
        <f t="shared" si="775"/>
        <v>1248</v>
      </c>
      <c r="B1257" s="145"/>
      <c r="C1257" s="145"/>
      <c r="D1257" s="637" t="s">
        <v>806</v>
      </c>
      <c r="E1257" s="627"/>
      <c r="F1257" s="133"/>
      <c r="G1257" s="28"/>
      <c r="H1257" s="626"/>
      <c r="I1257" s="627">
        <f t="shared" si="778"/>
        <v>0</v>
      </c>
      <c r="J1257" s="627"/>
      <c r="K1257" s="627"/>
      <c r="L1257" s="237">
        <f t="shared" si="779"/>
        <v>0</v>
      </c>
      <c r="M1257" s="133">
        <v>400000</v>
      </c>
      <c r="O1257" s="626"/>
      <c r="P1257" s="627">
        <f t="shared" si="780"/>
        <v>400000</v>
      </c>
      <c r="Q1257" s="627"/>
      <c r="R1257" s="627"/>
      <c r="S1257" s="237">
        <f t="shared" si="781"/>
        <v>400000</v>
      </c>
      <c r="T1257" s="133">
        <v>400000</v>
      </c>
      <c r="V1257" s="626"/>
      <c r="W1257" s="627">
        <f t="shared" si="782"/>
        <v>400000</v>
      </c>
      <c r="X1257" s="636"/>
      <c r="Y1257" s="626"/>
      <c r="Z1257" s="627"/>
      <c r="AA1257" s="626">
        <f t="shared" si="783"/>
        <v>400000</v>
      </c>
      <c r="AB1257" s="133"/>
      <c r="AD1257" s="626"/>
      <c r="AE1257" s="627">
        <f t="shared" si="784"/>
        <v>0</v>
      </c>
      <c r="AF1257" s="636"/>
      <c r="AG1257" s="857"/>
      <c r="AH1257" s="627"/>
      <c r="AI1257" s="626">
        <f t="shared" si="785"/>
        <v>0</v>
      </c>
      <c r="AJ1257" s="423">
        <f t="shared" si="776"/>
        <v>1248</v>
      </c>
    </row>
    <row r="1258" spans="1:36">
      <c r="A1258" s="423">
        <f t="shared" si="775"/>
        <v>1249</v>
      </c>
      <c r="B1258" s="145"/>
      <c r="C1258" s="145"/>
      <c r="D1258" s="637" t="s">
        <v>807</v>
      </c>
      <c r="E1258" s="627"/>
      <c r="F1258" s="133"/>
      <c r="G1258" s="28"/>
      <c r="H1258" s="626"/>
      <c r="I1258" s="627"/>
      <c r="J1258" s="627"/>
      <c r="K1258" s="627"/>
      <c r="M1258" s="133"/>
      <c r="O1258" s="626"/>
      <c r="P1258" s="627">
        <f t="shared" si="780"/>
        <v>0</v>
      </c>
      <c r="Q1258" s="627"/>
      <c r="R1258" s="627"/>
      <c r="S1258" s="237">
        <f t="shared" si="781"/>
        <v>0</v>
      </c>
      <c r="T1258" s="133"/>
      <c r="V1258" s="626"/>
      <c r="W1258" s="627">
        <f t="shared" si="782"/>
        <v>0</v>
      </c>
      <c r="X1258" s="636"/>
      <c r="Y1258" s="626"/>
      <c r="Z1258" s="627"/>
      <c r="AA1258" s="626">
        <f t="shared" si="783"/>
        <v>0</v>
      </c>
      <c r="AB1258" s="133"/>
      <c r="AD1258" s="626"/>
      <c r="AE1258" s="627">
        <f t="shared" si="784"/>
        <v>0</v>
      </c>
      <c r="AF1258" s="636"/>
      <c r="AG1258" s="857"/>
      <c r="AH1258" s="627"/>
      <c r="AI1258" s="626">
        <f t="shared" si="785"/>
        <v>0</v>
      </c>
      <c r="AJ1258" s="423">
        <f t="shared" si="776"/>
        <v>1249</v>
      </c>
    </row>
    <row r="1259" spans="1:36">
      <c r="A1259" s="423">
        <f t="shared" si="775"/>
        <v>1250</v>
      </c>
      <c r="B1259" s="145"/>
      <c r="C1259" s="145"/>
      <c r="D1259" s="637" t="s">
        <v>808</v>
      </c>
      <c r="E1259" s="627"/>
      <c r="F1259" s="133"/>
      <c r="G1259" s="28"/>
      <c r="H1259" s="626"/>
      <c r="I1259" s="627"/>
      <c r="J1259" s="627"/>
      <c r="K1259" s="627"/>
      <c r="M1259" s="133">
        <v>562592</v>
      </c>
      <c r="O1259" s="626"/>
      <c r="P1259" s="627">
        <f t="shared" si="780"/>
        <v>562592</v>
      </c>
      <c r="Q1259" s="627"/>
      <c r="R1259" s="627"/>
      <c r="S1259" s="237">
        <f t="shared" si="781"/>
        <v>562592</v>
      </c>
      <c r="T1259" s="133">
        <v>562592</v>
      </c>
      <c r="V1259" s="626"/>
      <c r="W1259" s="627">
        <f t="shared" si="782"/>
        <v>562592</v>
      </c>
      <c r="X1259" s="636"/>
      <c r="Y1259" s="626"/>
      <c r="Z1259" s="627"/>
      <c r="AA1259" s="626">
        <f t="shared" si="783"/>
        <v>562592</v>
      </c>
      <c r="AB1259" s="133"/>
      <c r="AD1259" s="626"/>
      <c r="AE1259" s="627">
        <f t="shared" si="784"/>
        <v>0</v>
      </c>
      <c r="AF1259" s="636"/>
      <c r="AG1259" s="857"/>
      <c r="AH1259" s="627"/>
      <c r="AI1259" s="626">
        <f t="shared" si="785"/>
        <v>0</v>
      </c>
      <c r="AJ1259" s="423">
        <f t="shared" si="776"/>
        <v>1250</v>
      </c>
    </row>
    <row r="1260" spans="1:36">
      <c r="A1260" s="423">
        <f t="shared" si="775"/>
        <v>1251</v>
      </c>
      <c r="B1260" s="145"/>
      <c r="C1260" s="145"/>
      <c r="D1260" s="637" t="s">
        <v>809</v>
      </c>
      <c r="E1260" s="627"/>
      <c r="F1260" s="133"/>
      <c r="G1260" s="28"/>
      <c r="H1260" s="626"/>
      <c r="I1260" s="627"/>
      <c r="J1260" s="627"/>
      <c r="K1260" s="627"/>
      <c r="M1260" s="133"/>
      <c r="N1260" s="6">
        <v>238000</v>
      </c>
      <c r="O1260" s="626"/>
      <c r="P1260" s="627">
        <f t="shared" si="780"/>
        <v>238000</v>
      </c>
      <c r="Q1260" s="627"/>
      <c r="R1260" s="627"/>
      <c r="S1260" s="237">
        <f t="shared" si="781"/>
        <v>238000</v>
      </c>
      <c r="T1260" s="133"/>
      <c r="U1260" s="6">
        <v>238000</v>
      </c>
      <c r="V1260" s="626"/>
      <c r="W1260" s="627">
        <f t="shared" si="782"/>
        <v>238000</v>
      </c>
      <c r="X1260" s="636"/>
      <c r="Y1260" s="626"/>
      <c r="Z1260" s="627"/>
      <c r="AA1260" s="626">
        <f t="shared" si="783"/>
        <v>238000</v>
      </c>
      <c r="AB1260" s="133"/>
      <c r="AD1260" s="626"/>
      <c r="AE1260" s="627">
        <f t="shared" si="784"/>
        <v>0</v>
      </c>
      <c r="AF1260" s="636"/>
      <c r="AG1260" s="857"/>
      <c r="AH1260" s="627"/>
      <c r="AI1260" s="626">
        <f t="shared" si="785"/>
        <v>0</v>
      </c>
      <c r="AJ1260" s="423">
        <f t="shared" si="776"/>
        <v>1251</v>
      </c>
    </row>
    <row r="1261" spans="1:36">
      <c r="A1261" s="423">
        <f t="shared" si="775"/>
        <v>1252</v>
      </c>
      <c r="B1261" s="145"/>
      <c r="C1261" s="145"/>
      <c r="D1261" s="637"/>
      <c r="E1261" s="627"/>
      <c r="F1261" s="133"/>
      <c r="G1261" s="28"/>
      <c r="H1261" s="626"/>
      <c r="I1261" s="627">
        <f t="shared" ref="I1261:I1267" si="786">SUM($E1261,F1261:H1261)</f>
        <v>0</v>
      </c>
      <c r="J1261" s="627"/>
      <c r="K1261" s="627"/>
      <c r="L1261" s="237">
        <f t="shared" ref="L1261:L1267" si="787">SUM(I1261:K1261)</f>
        <v>0</v>
      </c>
      <c r="M1261" s="133"/>
      <c r="O1261" s="626"/>
      <c r="P1261" s="627">
        <f t="shared" si="780"/>
        <v>0</v>
      </c>
      <c r="Q1261" s="627"/>
      <c r="R1261" s="627"/>
      <c r="S1261" s="237">
        <f t="shared" si="781"/>
        <v>0</v>
      </c>
      <c r="T1261" s="133"/>
      <c r="V1261" s="626"/>
      <c r="W1261" s="627">
        <f t="shared" si="782"/>
        <v>0</v>
      </c>
      <c r="X1261" s="636"/>
      <c r="Y1261" s="626"/>
      <c r="Z1261" s="627"/>
      <c r="AA1261" s="626">
        <f t="shared" si="783"/>
        <v>0</v>
      </c>
      <c r="AB1261" s="133"/>
      <c r="AD1261" s="626"/>
      <c r="AE1261" s="627">
        <f t="shared" si="784"/>
        <v>0</v>
      </c>
      <c r="AF1261" s="636"/>
      <c r="AG1261" s="857"/>
      <c r="AH1261" s="627"/>
      <c r="AI1261" s="626">
        <f t="shared" si="785"/>
        <v>0</v>
      </c>
      <c r="AJ1261" s="423">
        <f t="shared" si="776"/>
        <v>1252</v>
      </c>
    </row>
    <row r="1262" spans="1:36">
      <c r="A1262" s="423">
        <f t="shared" si="775"/>
        <v>1253</v>
      </c>
      <c r="B1262" s="145"/>
      <c r="C1262" s="145"/>
      <c r="D1262" s="240" t="s">
        <v>716</v>
      </c>
      <c r="E1262" s="627"/>
      <c r="F1262" s="133"/>
      <c r="G1262" s="28"/>
      <c r="H1262" s="626"/>
      <c r="I1262" s="627">
        <f t="shared" si="786"/>
        <v>0</v>
      </c>
      <c r="J1262" s="627"/>
      <c r="K1262" s="627"/>
      <c r="L1262" s="237">
        <f t="shared" si="787"/>
        <v>0</v>
      </c>
      <c r="M1262" s="133"/>
      <c r="O1262" s="626"/>
      <c r="P1262" s="627">
        <f t="shared" si="780"/>
        <v>0</v>
      </c>
      <c r="Q1262" s="627"/>
      <c r="R1262" s="627"/>
      <c r="S1262" s="237">
        <f t="shared" si="781"/>
        <v>0</v>
      </c>
      <c r="T1262" s="133"/>
      <c r="V1262" s="626"/>
      <c r="W1262" s="627">
        <f t="shared" si="782"/>
        <v>0</v>
      </c>
      <c r="X1262" s="636"/>
      <c r="Y1262" s="626"/>
      <c r="Z1262" s="627"/>
      <c r="AA1262" s="626">
        <f t="shared" si="783"/>
        <v>0</v>
      </c>
      <c r="AB1262" s="133"/>
      <c r="AD1262" s="626"/>
      <c r="AE1262" s="627">
        <f t="shared" si="784"/>
        <v>0</v>
      </c>
      <c r="AF1262" s="636"/>
      <c r="AG1262" s="857"/>
      <c r="AH1262" s="627"/>
      <c r="AI1262" s="626">
        <f t="shared" si="785"/>
        <v>0</v>
      </c>
      <c r="AJ1262" s="423">
        <f t="shared" si="776"/>
        <v>1253</v>
      </c>
    </row>
    <row r="1263" spans="1:36">
      <c r="A1263" s="423">
        <f t="shared" si="775"/>
        <v>1254</v>
      </c>
      <c r="B1263" s="145"/>
      <c r="C1263" s="145"/>
      <c r="D1263" s="637"/>
      <c r="E1263" s="627"/>
      <c r="F1263" s="133"/>
      <c r="G1263" s="28"/>
      <c r="H1263" s="626"/>
      <c r="I1263" s="627">
        <f t="shared" si="786"/>
        <v>0</v>
      </c>
      <c r="J1263" s="627"/>
      <c r="K1263" s="627"/>
      <c r="L1263" s="237">
        <f t="shared" si="787"/>
        <v>0</v>
      </c>
      <c r="M1263" s="133"/>
      <c r="O1263" s="626"/>
      <c r="P1263" s="627">
        <f t="shared" si="780"/>
        <v>0</v>
      </c>
      <c r="Q1263" s="627"/>
      <c r="R1263" s="627"/>
      <c r="S1263" s="237">
        <f t="shared" si="781"/>
        <v>0</v>
      </c>
      <c r="T1263" s="133"/>
      <c r="V1263" s="626"/>
      <c r="W1263" s="627">
        <f t="shared" si="782"/>
        <v>0</v>
      </c>
      <c r="X1263" s="636"/>
      <c r="Y1263" s="626"/>
      <c r="Z1263" s="627"/>
      <c r="AA1263" s="626">
        <f t="shared" si="783"/>
        <v>0</v>
      </c>
      <c r="AB1263" s="133"/>
      <c r="AD1263" s="626"/>
      <c r="AE1263" s="627">
        <f t="shared" si="784"/>
        <v>0</v>
      </c>
      <c r="AF1263" s="636"/>
      <c r="AG1263" s="857"/>
      <c r="AH1263" s="627"/>
      <c r="AI1263" s="626">
        <f t="shared" si="785"/>
        <v>0</v>
      </c>
      <c r="AJ1263" s="423">
        <f t="shared" si="776"/>
        <v>1254</v>
      </c>
    </row>
    <row r="1264" spans="1:36">
      <c r="A1264" s="423">
        <f t="shared" si="775"/>
        <v>1255</v>
      </c>
      <c r="B1264" s="145"/>
      <c r="C1264" s="145"/>
      <c r="D1264" s="629"/>
      <c r="E1264" s="627"/>
      <c r="F1264" s="133"/>
      <c r="G1264" s="28"/>
      <c r="H1264" s="626"/>
      <c r="I1264" s="627">
        <f t="shared" si="786"/>
        <v>0</v>
      </c>
      <c r="J1264" s="627"/>
      <c r="K1264" s="627"/>
      <c r="L1264" s="237">
        <f t="shared" si="787"/>
        <v>0</v>
      </c>
      <c r="M1264" s="133"/>
      <c r="O1264" s="626"/>
      <c r="P1264" s="627">
        <f t="shared" si="780"/>
        <v>0</v>
      </c>
      <c r="Q1264" s="627"/>
      <c r="R1264" s="627"/>
      <c r="S1264" s="237">
        <f t="shared" si="781"/>
        <v>0</v>
      </c>
      <c r="T1264" s="133"/>
      <c r="V1264" s="626"/>
      <c r="W1264" s="627">
        <f t="shared" si="782"/>
        <v>0</v>
      </c>
      <c r="X1264" s="636"/>
      <c r="Y1264" s="626"/>
      <c r="Z1264" s="627"/>
      <c r="AA1264" s="626">
        <f t="shared" si="783"/>
        <v>0</v>
      </c>
      <c r="AB1264" s="133"/>
      <c r="AD1264" s="626"/>
      <c r="AE1264" s="627">
        <f t="shared" si="784"/>
        <v>0</v>
      </c>
      <c r="AF1264" s="636"/>
      <c r="AG1264" s="857"/>
      <c r="AH1264" s="627"/>
      <c r="AI1264" s="626">
        <f t="shared" si="785"/>
        <v>0</v>
      </c>
      <c r="AJ1264" s="423">
        <f t="shared" si="776"/>
        <v>1255</v>
      </c>
    </row>
    <row r="1265" spans="1:36">
      <c r="A1265" s="423">
        <f t="shared" si="775"/>
        <v>1256</v>
      </c>
      <c r="B1265" s="145"/>
      <c r="C1265" s="145"/>
      <c r="D1265" s="240" t="s">
        <v>575</v>
      </c>
      <c r="E1265" s="627"/>
      <c r="F1265" s="133"/>
      <c r="G1265" s="28"/>
      <c r="H1265" s="626"/>
      <c r="I1265" s="627">
        <f t="shared" si="786"/>
        <v>0</v>
      </c>
      <c r="J1265" s="627"/>
      <c r="K1265" s="627"/>
      <c r="L1265" s="237">
        <f t="shared" si="787"/>
        <v>0</v>
      </c>
      <c r="M1265" s="133"/>
      <c r="O1265" s="626"/>
      <c r="P1265" s="627">
        <f t="shared" si="780"/>
        <v>0</v>
      </c>
      <c r="Q1265" s="627"/>
      <c r="R1265" s="627"/>
      <c r="S1265" s="237">
        <f t="shared" si="781"/>
        <v>0</v>
      </c>
      <c r="T1265" s="133"/>
      <c r="V1265" s="626"/>
      <c r="W1265" s="627">
        <f t="shared" si="782"/>
        <v>0</v>
      </c>
      <c r="X1265" s="636"/>
      <c r="Y1265" s="626"/>
      <c r="Z1265" s="627"/>
      <c r="AA1265" s="626">
        <f t="shared" si="783"/>
        <v>0</v>
      </c>
      <c r="AB1265" s="133"/>
      <c r="AD1265" s="626"/>
      <c r="AE1265" s="627">
        <f t="shared" si="784"/>
        <v>0</v>
      </c>
      <c r="AF1265" s="636"/>
      <c r="AG1265" s="857"/>
      <c r="AH1265" s="627"/>
      <c r="AI1265" s="626">
        <f t="shared" si="785"/>
        <v>0</v>
      </c>
      <c r="AJ1265" s="423">
        <f t="shared" si="776"/>
        <v>1256</v>
      </c>
    </row>
    <row r="1266" spans="1:36">
      <c r="A1266" s="423">
        <f t="shared" si="775"/>
        <v>1257</v>
      </c>
      <c r="B1266" s="145"/>
      <c r="C1266" s="145"/>
      <c r="D1266" s="685"/>
      <c r="E1266" s="627"/>
      <c r="F1266" s="112"/>
      <c r="G1266" s="39"/>
      <c r="H1266" s="626"/>
      <c r="I1266" s="627">
        <f t="shared" si="786"/>
        <v>0</v>
      </c>
      <c r="J1266" s="627"/>
      <c r="K1266" s="627"/>
      <c r="L1266" s="237">
        <f t="shared" si="787"/>
        <v>0</v>
      </c>
      <c r="M1266" s="112"/>
      <c r="N1266" s="39"/>
      <c r="O1266" s="626"/>
      <c r="P1266" s="627">
        <f t="shared" si="780"/>
        <v>0</v>
      </c>
      <c r="Q1266" s="627"/>
      <c r="R1266" s="627"/>
      <c r="S1266" s="237">
        <f t="shared" si="781"/>
        <v>0</v>
      </c>
      <c r="T1266" s="112"/>
      <c r="U1266" s="39"/>
      <c r="V1266" s="626"/>
      <c r="W1266" s="627">
        <f t="shared" si="782"/>
        <v>0</v>
      </c>
      <c r="X1266" s="636"/>
      <c r="Y1266" s="626"/>
      <c r="Z1266" s="627"/>
      <c r="AA1266" s="626">
        <f t="shared" si="783"/>
        <v>0</v>
      </c>
      <c r="AB1266" s="112"/>
      <c r="AC1266" s="39"/>
      <c r="AD1266" s="626"/>
      <c r="AE1266" s="627">
        <f t="shared" si="784"/>
        <v>0</v>
      </c>
      <c r="AF1266" s="636"/>
      <c r="AG1266" s="857"/>
      <c r="AH1266" s="627"/>
      <c r="AI1266" s="626">
        <f t="shared" si="785"/>
        <v>0</v>
      </c>
      <c r="AJ1266" s="423">
        <f t="shared" si="776"/>
        <v>1257</v>
      </c>
    </row>
    <row r="1267" spans="1:36">
      <c r="A1267" s="423">
        <f t="shared" si="775"/>
        <v>1258</v>
      </c>
      <c r="B1267" s="145"/>
      <c r="C1267" s="145"/>
      <c r="E1267" s="679"/>
      <c r="F1267" s="110"/>
      <c r="G1267" s="57"/>
      <c r="H1267" s="680"/>
      <c r="I1267" s="627">
        <f t="shared" si="786"/>
        <v>0</v>
      </c>
      <c r="J1267" s="679"/>
      <c r="K1267" s="679"/>
      <c r="L1267" s="237">
        <f t="shared" si="787"/>
        <v>0</v>
      </c>
      <c r="M1267" s="110"/>
      <c r="N1267" s="57"/>
      <c r="O1267" s="680"/>
      <c r="P1267" s="627">
        <f t="shared" si="780"/>
        <v>0</v>
      </c>
      <c r="Q1267" s="679"/>
      <c r="R1267" s="679"/>
      <c r="S1267" s="237">
        <f t="shared" si="781"/>
        <v>0</v>
      </c>
      <c r="T1267" s="110"/>
      <c r="U1267" s="57"/>
      <c r="V1267" s="680"/>
      <c r="W1267" s="627">
        <f t="shared" si="782"/>
        <v>0</v>
      </c>
      <c r="X1267" s="681"/>
      <c r="Y1267" s="680"/>
      <c r="Z1267" s="679"/>
      <c r="AA1267" s="626">
        <f t="shared" si="783"/>
        <v>0</v>
      </c>
      <c r="AB1267" s="110"/>
      <c r="AC1267" s="57"/>
      <c r="AD1267" s="680"/>
      <c r="AE1267" s="627">
        <f t="shared" si="784"/>
        <v>0</v>
      </c>
      <c r="AF1267" s="681"/>
      <c r="AG1267" s="872"/>
      <c r="AH1267" s="679"/>
      <c r="AI1267" s="626">
        <f t="shared" si="785"/>
        <v>0</v>
      </c>
      <c r="AJ1267" s="423">
        <f t="shared" si="776"/>
        <v>1258</v>
      </c>
    </row>
    <row r="1268" spans="1:36">
      <c r="A1268" s="423">
        <f t="shared" si="775"/>
        <v>1259</v>
      </c>
      <c r="B1268" s="145"/>
      <c r="C1268" s="145"/>
      <c r="D1268" s="141" t="s">
        <v>40</v>
      </c>
      <c r="E1268" s="679"/>
      <c r="F1268" s="488">
        <f t="shared" ref="F1268:X1268" si="788">SUBTOTAL(9,F1251:F1267)</f>
        <v>5301816</v>
      </c>
      <c r="G1268" s="55">
        <f t="shared" si="788"/>
        <v>0</v>
      </c>
      <c r="H1268" s="285">
        <f t="shared" si="788"/>
        <v>0</v>
      </c>
      <c r="I1268" s="676">
        <f t="shared" si="788"/>
        <v>5301816</v>
      </c>
      <c r="J1268" s="676">
        <f t="shared" si="788"/>
        <v>0</v>
      </c>
      <c r="K1268" s="676">
        <f t="shared" si="788"/>
        <v>0</v>
      </c>
      <c r="L1268" s="678">
        <f t="shared" si="788"/>
        <v>5301816</v>
      </c>
      <c r="M1268" s="488">
        <f t="shared" si="788"/>
        <v>6128139</v>
      </c>
      <c r="N1268" s="55">
        <f t="shared" si="788"/>
        <v>238000</v>
      </c>
      <c r="O1268" s="285">
        <f t="shared" si="788"/>
        <v>0</v>
      </c>
      <c r="P1268" s="676">
        <f t="shared" si="788"/>
        <v>6366139</v>
      </c>
      <c r="Q1268" s="676">
        <f t="shared" si="788"/>
        <v>0</v>
      </c>
      <c r="R1268" s="676">
        <f t="shared" si="788"/>
        <v>0</v>
      </c>
      <c r="S1268" s="678">
        <f t="shared" si="788"/>
        <v>6366139</v>
      </c>
      <c r="T1268" s="488">
        <f t="shared" si="788"/>
        <v>6128139</v>
      </c>
      <c r="U1268" s="55">
        <f t="shared" si="788"/>
        <v>238000</v>
      </c>
      <c r="V1268" s="285">
        <f t="shared" si="788"/>
        <v>0</v>
      </c>
      <c r="W1268" s="676">
        <f t="shared" si="788"/>
        <v>6366139</v>
      </c>
      <c r="X1268" s="677">
        <f t="shared" si="788"/>
        <v>0</v>
      </c>
      <c r="Y1268" s="675"/>
      <c r="Z1268" s="676">
        <f t="shared" ref="Z1268:AF1268" si="789">SUBTOTAL(9,Z1251:Z1267)</f>
        <v>0</v>
      </c>
      <c r="AA1268" s="675">
        <f t="shared" si="789"/>
        <v>6366139</v>
      </c>
      <c r="AB1268" s="488">
        <f t="shared" si="789"/>
        <v>0</v>
      </c>
      <c r="AC1268" s="55">
        <f t="shared" si="789"/>
        <v>0</v>
      </c>
      <c r="AD1268" s="285">
        <f t="shared" si="789"/>
        <v>0</v>
      </c>
      <c r="AE1268" s="676">
        <f t="shared" si="789"/>
        <v>0</v>
      </c>
      <c r="AF1268" s="677">
        <f t="shared" si="789"/>
        <v>0</v>
      </c>
      <c r="AG1268" s="678"/>
      <c r="AH1268" s="676">
        <f>SUBTOTAL(9,AH1251:AH1267)</f>
        <v>0</v>
      </c>
      <c r="AI1268" s="675">
        <f>SUBTOTAL(9,AI1251:AI1267)</f>
        <v>0</v>
      </c>
      <c r="AJ1268" s="423">
        <f t="shared" si="776"/>
        <v>1259</v>
      </c>
    </row>
    <row r="1269" spans="1:36" ht="15.6" thickBot="1">
      <c r="A1269" s="423">
        <f t="shared" si="775"/>
        <v>1260</v>
      </c>
      <c r="B1269" s="674"/>
      <c r="C1269" s="674"/>
      <c r="D1269" s="620" t="s">
        <v>265</v>
      </c>
      <c r="E1269" s="623"/>
      <c r="F1269" s="672">
        <f>SUBTOTAL(9,F1249:F1268,$E1250:$E1250)</f>
        <v>51218878</v>
      </c>
      <c r="G1269" s="671"/>
      <c r="H1269" s="668"/>
      <c r="I1269" s="669">
        <f>SUBTOTAL(9,I1249:I1268)</f>
        <v>51218878</v>
      </c>
      <c r="J1269" s="669">
        <f>SUBTOTAL(9,J1249:J1268)</f>
        <v>206000</v>
      </c>
      <c r="K1269" s="669">
        <f>SUBTOTAL(9,K1249:K1268)</f>
        <v>21044391</v>
      </c>
      <c r="L1269" s="673">
        <f>SUBTOTAL(9,L1249:L1268)</f>
        <v>72469269</v>
      </c>
      <c r="M1269" s="672">
        <f>SUBTOTAL(9,M1249:M1268,$E1250:$E1250)</f>
        <v>52045201</v>
      </c>
      <c r="N1269" s="671"/>
      <c r="O1269" s="668"/>
      <c r="P1269" s="669">
        <f>SUBTOTAL(9,P1249:P1268)</f>
        <v>52283201</v>
      </c>
      <c r="Q1269" s="669">
        <f>SUBTOTAL(9,Q1249:Q1268)</f>
        <v>206000</v>
      </c>
      <c r="R1269" s="669">
        <f>SUBTOTAL(9,R1249:R1268)</f>
        <v>21044391</v>
      </c>
      <c r="S1269" s="673">
        <f>SUBTOTAL(9,S1249:S1268)</f>
        <v>73533592</v>
      </c>
      <c r="T1269" s="672">
        <f>SUBTOTAL(9,T1249:T1268,$E1250:$E1250)</f>
        <v>52045201</v>
      </c>
      <c r="U1269" s="671"/>
      <c r="V1269" s="668"/>
      <c r="W1269" s="669">
        <f>SUBTOTAL(9,W1249:W1268)</f>
        <v>52283201</v>
      </c>
      <c r="X1269" s="670">
        <f>SUBTOTAL(9,X1249:X1268)</f>
        <v>206000</v>
      </c>
      <c r="Y1269" s="668"/>
      <c r="Z1269" s="669">
        <f>SUBTOTAL(9,Z1249:Z1268)</f>
        <v>21044391</v>
      </c>
      <c r="AA1269" s="668">
        <f>SUBTOTAL(9,AA1249:AA1268)</f>
        <v>73533592</v>
      </c>
      <c r="AB1269" s="672">
        <f>SUBTOTAL(9,AB1249:AB1268,$E1250:$E1250)</f>
        <v>45917062</v>
      </c>
      <c r="AC1269" s="671"/>
      <c r="AD1269" s="668"/>
      <c r="AE1269" s="669">
        <f>SUBTOTAL(9,AE1249:AE1268)</f>
        <v>45917062</v>
      </c>
      <c r="AF1269" s="670">
        <f>SUBTOTAL(9,AF1249:AF1268)</f>
        <v>206000</v>
      </c>
      <c r="AG1269" s="800"/>
      <c r="AH1269" s="669">
        <f>SUBTOTAL(9,AH1249:AH1268)</f>
        <v>21044391</v>
      </c>
      <c r="AI1269" s="668">
        <f>SUBTOTAL(9,AI1249:AI1268)</f>
        <v>67167453</v>
      </c>
      <c r="AJ1269" s="423">
        <f t="shared" si="776"/>
        <v>1260</v>
      </c>
    </row>
    <row r="1270" spans="1:36" ht="15.6" thickTop="1">
      <c r="A1270" s="423">
        <f t="shared" si="775"/>
        <v>1261</v>
      </c>
      <c r="B1270" s="145"/>
      <c r="C1270" s="145"/>
      <c r="D1270" s="654"/>
      <c r="E1270" s="655"/>
      <c r="F1270" s="425"/>
      <c r="G1270" s="26"/>
      <c r="H1270" s="682"/>
      <c r="I1270" s="627">
        <f t="shared" ref="I1270:I1276" si="790">SUM($E1270,F1270:H1270)</f>
        <v>0</v>
      </c>
      <c r="J1270" s="655"/>
      <c r="K1270" s="655"/>
      <c r="L1270" s="654">
        <f t="shared" ref="L1270:L1276" si="791">SUM(I1270:K1270)</f>
        <v>0</v>
      </c>
      <c r="M1270" s="425"/>
      <c r="N1270" s="26"/>
      <c r="O1270" s="682"/>
      <c r="P1270" s="627">
        <f t="shared" ref="P1270:P1283" si="792">SUM($E1270,M1270:O1270)</f>
        <v>0</v>
      </c>
      <c r="Q1270" s="655"/>
      <c r="R1270" s="655"/>
      <c r="S1270" s="654">
        <f t="shared" ref="S1270:S1283" si="793">SUM(P1270:R1270)</f>
        <v>0</v>
      </c>
      <c r="T1270" s="425"/>
      <c r="U1270" s="26"/>
      <c r="V1270" s="682"/>
      <c r="W1270" s="627">
        <f t="shared" ref="W1270:W1283" si="794">SUM($E1270,T1270:V1270)</f>
        <v>0</v>
      </c>
      <c r="X1270" s="683"/>
      <c r="Y1270" s="682"/>
      <c r="Z1270" s="655"/>
      <c r="AA1270" s="682">
        <f t="shared" ref="AA1270:AA1283" si="795">SUM(W1270:Z1270)</f>
        <v>0</v>
      </c>
      <c r="AB1270" s="425"/>
      <c r="AC1270" s="26"/>
      <c r="AD1270" s="682"/>
      <c r="AE1270" s="627">
        <f t="shared" ref="AE1270:AE1283" si="796">SUM($E1270,AB1270:AD1270)</f>
        <v>0</v>
      </c>
      <c r="AF1270" s="683"/>
      <c r="AG1270" s="862"/>
      <c r="AH1270" s="655"/>
      <c r="AI1270" s="682">
        <f t="shared" ref="AI1270:AI1283" si="797">SUM(AE1270:AH1270)</f>
        <v>0</v>
      </c>
      <c r="AJ1270" s="423">
        <f t="shared" si="776"/>
        <v>1261</v>
      </c>
    </row>
    <row r="1271" spans="1:36">
      <c r="A1271" s="423">
        <f t="shared" si="775"/>
        <v>1262</v>
      </c>
      <c r="B1271" s="145" t="s">
        <v>266</v>
      </c>
      <c r="C1271" s="145">
        <v>67</v>
      </c>
      <c r="D1271" s="237" t="s">
        <v>267</v>
      </c>
      <c r="E1271" s="627">
        <v>116686011</v>
      </c>
      <c r="F1271" s="133"/>
      <c r="G1271" s="28"/>
      <c r="H1271" s="626"/>
      <c r="I1271" s="627">
        <f t="shared" si="790"/>
        <v>116686011</v>
      </c>
      <c r="J1271" s="627">
        <v>3000000</v>
      </c>
      <c r="K1271" s="627">
        <v>18992699</v>
      </c>
      <c r="L1271" s="237">
        <f t="shared" si="791"/>
        <v>138678710</v>
      </c>
      <c r="M1271" s="133"/>
      <c r="O1271" s="626"/>
      <c r="P1271" s="627">
        <f t="shared" si="792"/>
        <v>116686011</v>
      </c>
      <c r="Q1271" s="627">
        <v>3000000</v>
      </c>
      <c r="R1271" s="627">
        <v>18992699</v>
      </c>
      <c r="S1271" s="237">
        <f t="shared" si="793"/>
        <v>138678710</v>
      </c>
      <c r="T1271" s="133"/>
      <c r="V1271" s="626"/>
      <c r="W1271" s="627">
        <f t="shared" si="794"/>
        <v>116686011</v>
      </c>
      <c r="X1271" s="636">
        <v>3000000</v>
      </c>
      <c r="Y1271" s="626"/>
      <c r="Z1271" s="627">
        <v>18992699</v>
      </c>
      <c r="AA1271" s="626">
        <f t="shared" si="795"/>
        <v>138678710</v>
      </c>
      <c r="AB1271" s="133"/>
      <c r="AD1271" s="626"/>
      <c r="AE1271" s="627">
        <f t="shared" si="796"/>
        <v>116686011</v>
      </c>
      <c r="AF1271" s="636">
        <v>3000000</v>
      </c>
      <c r="AG1271" s="857"/>
      <c r="AH1271" s="627">
        <v>18992699</v>
      </c>
      <c r="AI1271" s="626">
        <f t="shared" si="797"/>
        <v>138678710</v>
      </c>
      <c r="AJ1271" s="423">
        <f t="shared" si="776"/>
        <v>1262</v>
      </c>
    </row>
    <row r="1272" spans="1:36">
      <c r="A1272" s="423">
        <f t="shared" si="775"/>
        <v>1263</v>
      </c>
      <c r="B1272" s="145"/>
      <c r="C1272" s="145"/>
      <c r="D1272" s="240" t="s">
        <v>434</v>
      </c>
      <c r="E1272" s="627"/>
      <c r="F1272" s="133"/>
      <c r="G1272" s="28"/>
      <c r="H1272" s="626"/>
      <c r="I1272" s="627">
        <f t="shared" si="790"/>
        <v>0</v>
      </c>
      <c r="J1272" s="627"/>
      <c r="K1272" s="627"/>
      <c r="L1272" s="237">
        <f t="shared" si="791"/>
        <v>0</v>
      </c>
      <c r="M1272" s="133"/>
      <c r="O1272" s="626"/>
      <c r="P1272" s="627">
        <f t="shared" si="792"/>
        <v>0</v>
      </c>
      <c r="Q1272" s="627"/>
      <c r="R1272" s="627"/>
      <c r="S1272" s="237">
        <f t="shared" si="793"/>
        <v>0</v>
      </c>
      <c r="T1272" s="133"/>
      <c r="V1272" s="626"/>
      <c r="W1272" s="627">
        <f t="shared" si="794"/>
        <v>0</v>
      </c>
      <c r="X1272" s="636"/>
      <c r="Y1272" s="626"/>
      <c r="Z1272" s="627"/>
      <c r="AA1272" s="626">
        <f t="shared" si="795"/>
        <v>0</v>
      </c>
      <c r="AB1272" s="133"/>
      <c r="AD1272" s="626"/>
      <c r="AE1272" s="627">
        <f t="shared" si="796"/>
        <v>0</v>
      </c>
      <c r="AF1272" s="636"/>
      <c r="AG1272" s="857"/>
      <c r="AH1272" s="627"/>
      <c r="AI1272" s="626">
        <f t="shared" si="797"/>
        <v>0</v>
      </c>
      <c r="AJ1272" s="423">
        <f t="shared" si="776"/>
        <v>1263</v>
      </c>
    </row>
    <row r="1273" spans="1:36">
      <c r="A1273" s="423">
        <f t="shared" si="775"/>
        <v>1264</v>
      </c>
      <c r="B1273" s="145"/>
      <c r="C1273" s="145"/>
      <c r="D1273" s="637" t="s">
        <v>810</v>
      </c>
      <c r="E1273" s="627"/>
      <c r="F1273" s="132">
        <v>4119810</v>
      </c>
      <c r="G1273" s="129"/>
      <c r="H1273" s="626"/>
      <c r="I1273" s="627">
        <f t="shared" si="790"/>
        <v>4119810</v>
      </c>
      <c r="J1273" s="627"/>
      <c r="K1273" s="627"/>
      <c r="L1273" s="237">
        <f t="shared" si="791"/>
        <v>4119810</v>
      </c>
      <c r="M1273" s="133">
        <v>3800000</v>
      </c>
      <c r="O1273" s="626"/>
      <c r="P1273" s="627">
        <f t="shared" si="792"/>
        <v>3800000</v>
      </c>
      <c r="Q1273" s="627"/>
      <c r="R1273" s="627"/>
      <c r="S1273" s="237">
        <f t="shared" si="793"/>
        <v>3800000</v>
      </c>
      <c r="T1273" s="133">
        <v>3800000</v>
      </c>
      <c r="V1273" s="626"/>
      <c r="W1273" s="627">
        <f t="shared" si="794"/>
        <v>3800000</v>
      </c>
      <c r="X1273" s="636"/>
      <c r="Y1273" s="626"/>
      <c r="Z1273" s="627"/>
      <c r="AA1273" s="626">
        <f t="shared" si="795"/>
        <v>3800000</v>
      </c>
      <c r="AB1273" s="133"/>
      <c r="AD1273" s="626"/>
      <c r="AE1273" s="627">
        <f t="shared" si="796"/>
        <v>0</v>
      </c>
      <c r="AF1273" s="636"/>
      <c r="AG1273" s="857"/>
      <c r="AH1273" s="627"/>
      <c r="AI1273" s="626">
        <f t="shared" si="797"/>
        <v>0</v>
      </c>
      <c r="AJ1273" s="423">
        <f t="shared" si="776"/>
        <v>1264</v>
      </c>
    </row>
    <row r="1274" spans="1:36">
      <c r="A1274" s="423">
        <f t="shared" si="775"/>
        <v>1265</v>
      </c>
      <c r="B1274" s="145"/>
      <c r="C1274" s="145"/>
      <c r="D1274" s="637" t="s">
        <v>811</v>
      </c>
      <c r="E1274" s="627"/>
      <c r="F1274" s="132"/>
      <c r="G1274" s="129">
        <v>5000000</v>
      </c>
      <c r="H1274" s="626"/>
      <c r="I1274" s="627">
        <f t="shared" si="790"/>
        <v>5000000</v>
      </c>
      <c r="J1274" s="627"/>
      <c r="K1274" s="627"/>
      <c r="L1274" s="237">
        <f t="shared" si="791"/>
        <v>5000000</v>
      </c>
      <c r="M1274" s="133"/>
      <c r="N1274" s="28">
        <v>5000000</v>
      </c>
      <c r="O1274" s="626"/>
      <c r="P1274" s="627">
        <f t="shared" si="792"/>
        <v>5000000</v>
      </c>
      <c r="Q1274" s="627"/>
      <c r="R1274" s="627"/>
      <c r="S1274" s="237">
        <f t="shared" si="793"/>
        <v>5000000</v>
      </c>
      <c r="T1274" s="133"/>
      <c r="U1274" s="28">
        <v>5000000</v>
      </c>
      <c r="V1274" s="626"/>
      <c r="W1274" s="627">
        <f t="shared" si="794"/>
        <v>5000000</v>
      </c>
      <c r="X1274" s="636"/>
      <c r="Y1274" s="626"/>
      <c r="Z1274" s="627"/>
      <c r="AA1274" s="626">
        <f t="shared" si="795"/>
        <v>5000000</v>
      </c>
      <c r="AB1274" s="133"/>
      <c r="AC1274" s="28"/>
      <c r="AD1274" s="626"/>
      <c r="AE1274" s="627">
        <f t="shared" si="796"/>
        <v>0</v>
      </c>
      <c r="AF1274" s="636"/>
      <c r="AG1274" s="857"/>
      <c r="AH1274" s="627"/>
      <c r="AI1274" s="626">
        <f t="shared" si="797"/>
        <v>0</v>
      </c>
      <c r="AJ1274" s="423">
        <f t="shared" si="776"/>
        <v>1265</v>
      </c>
    </row>
    <row r="1275" spans="1:36">
      <c r="A1275" s="423">
        <f t="shared" si="775"/>
        <v>1266</v>
      </c>
      <c r="B1275" s="145"/>
      <c r="C1275" s="145"/>
      <c r="D1275" s="637" t="s">
        <v>812</v>
      </c>
      <c r="E1275" s="627"/>
      <c r="F1275" s="133"/>
      <c r="G1275" s="28"/>
      <c r="H1275" s="626"/>
      <c r="I1275" s="627">
        <f t="shared" si="790"/>
        <v>0</v>
      </c>
      <c r="J1275" s="627"/>
      <c r="K1275" s="627"/>
      <c r="L1275" s="237">
        <f t="shared" si="791"/>
        <v>0</v>
      </c>
      <c r="M1275" s="133">
        <v>500000</v>
      </c>
      <c r="O1275" s="626"/>
      <c r="P1275" s="627">
        <f t="shared" si="792"/>
        <v>500000</v>
      </c>
      <c r="Q1275" s="627"/>
      <c r="R1275" s="627"/>
      <c r="S1275" s="237">
        <f t="shared" si="793"/>
        <v>500000</v>
      </c>
      <c r="T1275" s="133">
        <v>500000</v>
      </c>
      <c r="V1275" s="626"/>
      <c r="W1275" s="627">
        <f t="shared" si="794"/>
        <v>500000</v>
      </c>
      <c r="X1275" s="636"/>
      <c r="Y1275" s="626"/>
      <c r="Z1275" s="627"/>
      <c r="AA1275" s="626">
        <f t="shared" si="795"/>
        <v>500000</v>
      </c>
      <c r="AB1275" s="133"/>
      <c r="AD1275" s="626"/>
      <c r="AE1275" s="627">
        <f t="shared" si="796"/>
        <v>0</v>
      </c>
      <c r="AF1275" s="636"/>
      <c r="AG1275" s="857"/>
      <c r="AH1275" s="627"/>
      <c r="AI1275" s="626">
        <f t="shared" si="797"/>
        <v>0</v>
      </c>
      <c r="AJ1275" s="423">
        <f t="shared" si="776"/>
        <v>1266</v>
      </c>
    </row>
    <row r="1276" spans="1:36">
      <c r="A1276" s="423">
        <f t="shared" si="775"/>
        <v>1267</v>
      </c>
      <c r="B1276" s="145"/>
      <c r="C1276" s="145"/>
      <c r="D1276" s="637" t="s">
        <v>813</v>
      </c>
      <c r="E1276" s="627"/>
      <c r="F1276" s="133"/>
      <c r="G1276" s="28"/>
      <c r="H1276" s="626"/>
      <c r="I1276" s="627">
        <f t="shared" si="790"/>
        <v>0</v>
      </c>
      <c r="J1276" s="627"/>
      <c r="K1276" s="627"/>
      <c r="L1276" s="237">
        <f t="shared" si="791"/>
        <v>0</v>
      </c>
      <c r="M1276" s="133"/>
      <c r="N1276" s="6">
        <v>9758785</v>
      </c>
      <c r="O1276" s="626"/>
      <c r="P1276" s="627">
        <f t="shared" si="792"/>
        <v>9758785</v>
      </c>
      <c r="Q1276" s="627"/>
      <c r="R1276" s="627"/>
      <c r="S1276" s="237">
        <f t="shared" si="793"/>
        <v>9758785</v>
      </c>
      <c r="T1276" s="133"/>
      <c r="U1276" s="6">
        <v>9758785</v>
      </c>
      <c r="V1276" s="626"/>
      <c r="W1276" s="627">
        <f t="shared" si="794"/>
        <v>9758785</v>
      </c>
      <c r="X1276" s="636"/>
      <c r="Y1276" s="626"/>
      <c r="Z1276" s="627"/>
      <c r="AA1276" s="626">
        <f t="shared" si="795"/>
        <v>9758785</v>
      </c>
      <c r="AB1276" s="133"/>
      <c r="AD1276" s="626"/>
      <c r="AE1276" s="627">
        <f t="shared" si="796"/>
        <v>0</v>
      </c>
      <c r="AF1276" s="636"/>
      <c r="AG1276" s="857"/>
      <c r="AH1276" s="627"/>
      <c r="AI1276" s="626">
        <f t="shared" si="797"/>
        <v>0</v>
      </c>
      <c r="AJ1276" s="423">
        <f t="shared" si="776"/>
        <v>1267</v>
      </c>
    </row>
    <row r="1277" spans="1:36">
      <c r="A1277" s="423">
        <f t="shared" si="775"/>
        <v>1268</v>
      </c>
      <c r="B1277" s="145"/>
      <c r="C1277" s="145"/>
      <c r="D1277" s="629"/>
      <c r="E1277" s="627"/>
      <c r="F1277" s="133"/>
      <c r="G1277" s="28"/>
      <c r="H1277" s="626"/>
      <c r="I1277" s="627"/>
      <c r="J1277" s="627"/>
      <c r="K1277" s="627"/>
      <c r="M1277" s="133"/>
      <c r="O1277" s="626"/>
      <c r="P1277" s="627">
        <f t="shared" si="792"/>
        <v>0</v>
      </c>
      <c r="Q1277" s="627"/>
      <c r="R1277" s="627"/>
      <c r="S1277" s="237">
        <f t="shared" si="793"/>
        <v>0</v>
      </c>
      <c r="T1277" s="133"/>
      <c r="V1277" s="626"/>
      <c r="W1277" s="627">
        <f t="shared" si="794"/>
        <v>0</v>
      </c>
      <c r="X1277" s="636"/>
      <c r="Y1277" s="626"/>
      <c r="Z1277" s="627"/>
      <c r="AA1277" s="626">
        <f t="shared" si="795"/>
        <v>0</v>
      </c>
      <c r="AB1277" s="133"/>
      <c r="AD1277" s="626"/>
      <c r="AE1277" s="627">
        <f t="shared" si="796"/>
        <v>0</v>
      </c>
      <c r="AF1277" s="636"/>
      <c r="AG1277" s="857"/>
      <c r="AH1277" s="627"/>
      <c r="AI1277" s="626">
        <f t="shared" si="797"/>
        <v>0</v>
      </c>
      <c r="AJ1277" s="423">
        <f t="shared" si="776"/>
        <v>1268</v>
      </c>
    </row>
    <row r="1278" spans="1:36">
      <c r="A1278" s="423">
        <f t="shared" si="775"/>
        <v>1269</v>
      </c>
      <c r="B1278" s="145"/>
      <c r="C1278" s="145"/>
      <c r="D1278" s="240" t="s">
        <v>716</v>
      </c>
      <c r="E1278" s="627"/>
      <c r="F1278" s="133"/>
      <c r="G1278" s="28"/>
      <c r="H1278" s="626"/>
      <c r="I1278" s="627">
        <f t="shared" ref="I1278:I1283" si="798">SUM($E1278,F1278:H1278)</f>
        <v>0</v>
      </c>
      <c r="J1278" s="627"/>
      <c r="K1278" s="627"/>
      <c r="L1278" s="237">
        <f t="shared" ref="L1278:L1283" si="799">SUM(I1278:K1278)</f>
        <v>0</v>
      </c>
      <c r="M1278" s="133"/>
      <c r="O1278" s="626"/>
      <c r="P1278" s="627">
        <f t="shared" si="792"/>
        <v>0</v>
      </c>
      <c r="Q1278" s="627"/>
      <c r="R1278" s="627"/>
      <c r="S1278" s="237">
        <f t="shared" si="793"/>
        <v>0</v>
      </c>
      <c r="T1278" s="133"/>
      <c r="V1278" s="626"/>
      <c r="W1278" s="627">
        <f t="shared" si="794"/>
        <v>0</v>
      </c>
      <c r="X1278" s="636"/>
      <c r="Y1278" s="626"/>
      <c r="Z1278" s="627"/>
      <c r="AA1278" s="626">
        <f t="shared" si="795"/>
        <v>0</v>
      </c>
      <c r="AB1278" s="133"/>
      <c r="AD1278" s="626"/>
      <c r="AE1278" s="627">
        <f t="shared" si="796"/>
        <v>0</v>
      </c>
      <c r="AF1278" s="636"/>
      <c r="AG1278" s="857"/>
      <c r="AH1278" s="627"/>
      <c r="AI1278" s="626">
        <f t="shared" si="797"/>
        <v>0</v>
      </c>
      <c r="AJ1278" s="423">
        <f t="shared" si="776"/>
        <v>1269</v>
      </c>
    </row>
    <row r="1279" spans="1:36">
      <c r="A1279" s="423">
        <f t="shared" si="775"/>
        <v>1270</v>
      </c>
      <c r="B1279" s="145"/>
      <c r="C1279" s="145"/>
      <c r="D1279" s="629"/>
      <c r="E1279" s="627"/>
      <c r="F1279" s="133"/>
      <c r="G1279" s="28"/>
      <c r="H1279" s="626"/>
      <c r="I1279" s="627">
        <f t="shared" si="798"/>
        <v>0</v>
      </c>
      <c r="J1279" s="627"/>
      <c r="K1279" s="627"/>
      <c r="L1279" s="237">
        <f t="shared" si="799"/>
        <v>0</v>
      </c>
      <c r="M1279" s="133"/>
      <c r="O1279" s="626"/>
      <c r="P1279" s="627">
        <f t="shared" si="792"/>
        <v>0</v>
      </c>
      <c r="Q1279" s="627"/>
      <c r="R1279" s="627"/>
      <c r="S1279" s="237">
        <f t="shared" si="793"/>
        <v>0</v>
      </c>
      <c r="T1279" s="133"/>
      <c r="V1279" s="626"/>
      <c r="W1279" s="627">
        <f t="shared" si="794"/>
        <v>0</v>
      </c>
      <c r="X1279" s="636"/>
      <c r="Y1279" s="626"/>
      <c r="Z1279" s="627"/>
      <c r="AA1279" s="626">
        <f t="shared" si="795"/>
        <v>0</v>
      </c>
      <c r="AB1279" s="133"/>
      <c r="AD1279" s="626"/>
      <c r="AE1279" s="627">
        <f t="shared" si="796"/>
        <v>0</v>
      </c>
      <c r="AF1279" s="636"/>
      <c r="AG1279" s="857"/>
      <c r="AH1279" s="627"/>
      <c r="AI1279" s="626">
        <f t="shared" si="797"/>
        <v>0</v>
      </c>
      <c r="AJ1279" s="423">
        <f t="shared" si="776"/>
        <v>1270</v>
      </c>
    </row>
    <row r="1280" spans="1:36">
      <c r="A1280" s="423">
        <f t="shared" si="775"/>
        <v>1271</v>
      </c>
      <c r="B1280" s="145"/>
      <c r="C1280" s="145"/>
      <c r="D1280" s="632"/>
      <c r="E1280" s="695"/>
      <c r="F1280" s="133"/>
      <c r="G1280" s="28"/>
      <c r="H1280" s="626"/>
      <c r="I1280" s="627">
        <f t="shared" si="798"/>
        <v>0</v>
      </c>
      <c r="J1280" s="695"/>
      <c r="K1280" s="695"/>
      <c r="L1280" s="237">
        <f t="shared" si="799"/>
        <v>0</v>
      </c>
      <c r="M1280" s="133"/>
      <c r="O1280" s="626"/>
      <c r="P1280" s="627">
        <f t="shared" si="792"/>
        <v>0</v>
      </c>
      <c r="Q1280" s="695"/>
      <c r="R1280" s="695"/>
      <c r="S1280" s="237">
        <f t="shared" si="793"/>
        <v>0</v>
      </c>
      <c r="T1280" s="133"/>
      <c r="V1280" s="626"/>
      <c r="W1280" s="627">
        <f t="shared" si="794"/>
        <v>0</v>
      </c>
      <c r="X1280" s="696"/>
      <c r="Y1280" s="643"/>
      <c r="Z1280" s="695"/>
      <c r="AA1280" s="626">
        <f t="shared" si="795"/>
        <v>0</v>
      </c>
      <c r="AB1280" s="133"/>
      <c r="AD1280" s="626"/>
      <c r="AE1280" s="627">
        <f t="shared" si="796"/>
        <v>0</v>
      </c>
      <c r="AF1280" s="696"/>
      <c r="AG1280" s="875"/>
      <c r="AH1280" s="695"/>
      <c r="AI1280" s="626">
        <f t="shared" si="797"/>
        <v>0</v>
      </c>
      <c r="AJ1280" s="423">
        <f t="shared" si="776"/>
        <v>1271</v>
      </c>
    </row>
    <row r="1281" spans="1:36">
      <c r="A1281" s="423">
        <f t="shared" si="775"/>
        <v>1272</v>
      </c>
      <c r="B1281" s="145"/>
      <c r="C1281" s="145"/>
      <c r="D1281" s="684" t="s">
        <v>575</v>
      </c>
      <c r="E1281" s="695"/>
      <c r="F1281" s="112"/>
      <c r="G1281" s="39"/>
      <c r="H1281" s="626"/>
      <c r="I1281" s="627">
        <f t="shared" si="798"/>
        <v>0</v>
      </c>
      <c r="J1281" s="695"/>
      <c r="K1281" s="695"/>
      <c r="L1281" s="237">
        <f t="shared" si="799"/>
        <v>0</v>
      </c>
      <c r="M1281" s="112"/>
      <c r="N1281" s="39"/>
      <c r="O1281" s="626"/>
      <c r="P1281" s="627">
        <f t="shared" si="792"/>
        <v>0</v>
      </c>
      <c r="Q1281" s="695"/>
      <c r="R1281" s="695"/>
      <c r="S1281" s="237">
        <f t="shared" si="793"/>
        <v>0</v>
      </c>
      <c r="T1281" s="112"/>
      <c r="U1281" s="39"/>
      <c r="V1281" s="626"/>
      <c r="W1281" s="627">
        <f t="shared" si="794"/>
        <v>0</v>
      </c>
      <c r="X1281" s="696"/>
      <c r="Y1281" s="643"/>
      <c r="Z1281" s="695"/>
      <c r="AA1281" s="626">
        <f t="shared" si="795"/>
        <v>0</v>
      </c>
      <c r="AB1281" s="112"/>
      <c r="AC1281" s="39"/>
      <c r="AD1281" s="626"/>
      <c r="AE1281" s="627">
        <f t="shared" si="796"/>
        <v>0</v>
      </c>
      <c r="AF1281" s="696"/>
      <c r="AG1281" s="875"/>
      <c r="AH1281" s="695"/>
      <c r="AI1281" s="626">
        <f t="shared" si="797"/>
        <v>0</v>
      </c>
      <c r="AJ1281" s="423">
        <f t="shared" si="776"/>
        <v>1272</v>
      </c>
    </row>
    <row r="1282" spans="1:36">
      <c r="A1282" s="423">
        <f t="shared" si="775"/>
        <v>1273</v>
      </c>
      <c r="B1282" s="145"/>
      <c r="C1282" s="145"/>
      <c r="D1282" s="637"/>
      <c r="E1282" s="695"/>
      <c r="F1282" s="112"/>
      <c r="G1282" s="39"/>
      <c r="H1282" s="626"/>
      <c r="I1282" s="627">
        <f t="shared" si="798"/>
        <v>0</v>
      </c>
      <c r="J1282" s="695"/>
      <c r="K1282" s="695"/>
      <c r="L1282" s="237">
        <f t="shared" si="799"/>
        <v>0</v>
      </c>
      <c r="M1282" s="112"/>
      <c r="N1282" s="39"/>
      <c r="O1282" s="626"/>
      <c r="P1282" s="627">
        <f t="shared" si="792"/>
        <v>0</v>
      </c>
      <c r="Q1282" s="695"/>
      <c r="R1282" s="695"/>
      <c r="S1282" s="237">
        <f t="shared" si="793"/>
        <v>0</v>
      </c>
      <c r="T1282" s="112"/>
      <c r="U1282" s="39"/>
      <c r="V1282" s="626"/>
      <c r="W1282" s="627">
        <f t="shared" si="794"/>
        <v>0</v>
      </c>
      <c r="X1282" s="696"/>
      <c r="Y1282" s="643"/>
      <c r="Z1282" s="695"/>
      <c r="AA1282" s="626">
        <f t="shared" si="795"/>
        <v>0</v>
      </c>
      <c r="AB1282" s="112"/>
      <c r="AC1282" s="39"/>
      <c r="AD1282" s="626"/>
      <c r="AE1282" s="627">
        <f t="shared" si="796"/>
        <v>0</v>
      </c>
      <c r="AF1282" s="696"/>
      <c r="AG1282" s="875"/>
      <c r="AH1282" s="695"/>
      <c r="AI1282" s="626">
        <f t="shared" si="797"/>
        <v>0</v>
      </c>
      <c r="AJ1282" s="423">
        <f t="shared" si="776"/>
        <v>1273</v>
      </c>
    </row>
    <row r="1283" spans="1:36">
      <c r="A1283" s="423">
        <f t="shared" si="775"/>
        <v>1274</v>
      </c>
      <c r="B1283" s="145"/>
      <c r="C1283" s="145"/>
      <c r="D1283" s="685"/>
      <c r="E1283" s="695"/>
      <c r="F1283" s="112"/>
      <c r="G1283" s="39"/>
      <c r="H1283" s="626"/>
      <c r="I1283" s="627">
        <f t="shared" si="798"/>
        <v>0</v>
      </c>
      <c r="J1283" s="695"/>
      <c r="K1283" s="695"/>
      <c r="L1283" s="237">
        <f t="shared" si="799"/>
        <v>0</v>
      </c>
      <c r="M1283" s="112"/>
      <c r="N1283" s="39"/>
      <c r="O1283" s="626"/>
      <c r="P1283" s="627">
        <f t="shared" si="792"/>
        <v>0</v>
      </c>
      <c r="Q1283" s="695"/>
      <c r="R1283" s="695"/>
      <c r="S1283" s="237">
        <f t="shared" si="793"/>
        <v>0</v>
      </c>
      <c r="T1283" s="112"/>
      <c r="U1283" s="39"/>
      <c r="V1283" s="626"/>
      <c r="W1283" s="627">
        <f t="shared" si="794"/>
        <v>0</v>
      </c>
      <c r="X1283" s="696"/>
      <c r="Y1283" s="643"/>
      <c r="Z1283" s="695"/>
      <c r="AA1283" s="626">
        <f t="shared" si="795"/>
        <v>0</v>
      </c>
      <c r="AB1283" s="112"/>
      <c r="AC1283" s="39"/>
      <c r="AD1283" s="626"/>
      <c r="AE1283" s="627">
        <f t="shared" si="796"/>
        <v>0</v>
      </c>
      <c r="AF1283" s="696"/>
      <c r="AG1283" s="875"/>
      <c r="AH1283" s="695"/>
      <c r="AI1283" s="626">
        <f t="shared" si="797"/>
        <v>0</v>
      </c>
      <c r="AJ1283" s="423">
        <f t="shared" si="776"/>
        <v>1274</v>
      </c>
    </row>
    <row r="1284" spans="1:36">
      <c r="A1284" s="423">
        <f t="shared" si="775"/>
        <v>1275</v>
      </c>
      <c r="B1284" s="145"/>
      <c r="C1284" s="145"/>
      <c r="D1284" s="141" t="s">
        <v>40</v>
      </c>
      <c r="E1284" s="679"/>
      <c r="F1284" s="488">
        <f t="shared" ref="F1284:X1284" si="800">SUBTOTAL(9,F1272:F1283)</f>
        <v>4119810</v>
      </c>
      <c r="G1284" s="55">
        <f t="shared" si="800"/>
        <v>5000000</v>
      </c>
      <c r="H1284" s="285">
        <f t="shared" si="800"/>
        <v>0</v>
      </c>
      <c r="I1284" s="676">
        <f t="shared" si="800"/>
        <v>9119810</v>
      </c>
      <c r="J1284" s="676">
        <f t="shared" si="800"/>
        <v>0</v>
      </c>
      <c r="K1284" s="676">
        <f t="shared" si="800"/>
        <v>0</v>
      </c>
      <c r="L1284" s="678">
        <f t="shared" si="800"/>
        <v>9119810</v>
      </c>
      <c r="M1284" s="488">
        <f t="shared" si="800"/>
        <v>4300000</v>
      </c>
      <c r="N1284" s="55">
        <f t="shared" si="800"/>
        <v>14758785</v>
      </c>
      <c r="O1284" s="285">
        <f t="shared" si="800"/>
        <v>0</v>
      </c>
      <c r="P1284" s="676">
        <f t="shared" si="800"/>
        <v>19058785</v>
      </c>
      <c r="Q1284" s="676">
        <f t="shared" si="800"/>
        <v>0</v>
      </c>
      <c r="R1284" s="676">
        <f t="shared" si="800"/>
        <v>0</v>
      </c>
      <c r="S1284" s="678">
        <f t="shared" si="800"/>
        <v>19058785</v>
      </c>
      <c r="T1284" s="488">
        <f t="shared" si="800"/>
        <v>4300000</v>
      </c>
      <c r="U1284" s="55">
        <f t="shared" si="800"/>
        <v>14758785</v>
      </c>
      <c r="V1284" s="285">
        <f t="shared" si="800"/>
        <v>0</v>
      </c>
      <c r="W1284" s="676">
        <f t="shared" si="800"/>
        <v>19058785</v>
      </c>
      <c r="X1284" s="677">
        <f t="shared" si="800"/>
        <v>0</v>
      </c>
      <c r="Y1284" s="675"/>
      <c r="Z1284" s="676">
        <f t="shared" ref="Z1284:AF1284" si="801">SUBTOTAL(9,Z1272:Z1283)</f>
        <v>0</v>
      </c>
      <c r="AA1284" s="675">
        <f t="shared" si="801"/>
        <v>19058785</v>
      </c>
      <c r="AB1284" s="488">
        <f t="shared" si="801"/>
        <v>0</v>
      </c>
      <c r="AC1284" s="55">
        <f t="shared" si="801"/>
        <v>0</v>
      </c>
      <c r="AD1284" s="285">
        <f t="shared" si="801"/>
        <v>0</v>
      </c>
      <c r="AE1284" s="676">
        <f t="shared" si="801"/>
        <v>0</v>
      </c>
      <c r="AF1284" s="677">
        <f t="shared" si="801"/>
        <v>0</v>
      </c>
      <c r="AG1284" s="678"/>
      <c r="AH1284" s="676">
        <f>SUBTOTAL(9,AH1272:AH1283)</f>
        <v>0</v>
      </c>
      <c r="AI1284" s="675">
        <f>SUBTOTAL(9,AI1272:AI1283)</f>
        <v>0</v>
      </c>
      <c r="AJ1284" s="423">
        <f t="shared" si="776"/>
        <v>1275</v>
      </c>
    </row>
    <row r="1285" spans="1:36" ht="15.6" thickBot="1">
      <c r="A1285" s="423">
        <f t="shared" si="775"/>
        <v>1276</v>
      </c>
      <c r="B1285" s="674"/>
      <c r="C1285" s="674"/>
      <c r="D1285" s="620" t="s">
        <v>268</v>
      </c>
      <c r="E1285" s="623"/>
      <c r="F1285" s="672">
        <f>SUBTOTAL(9,F1270:F1284,$E1271:$E1271)</f>
        <v>120805821</v>
      </c>
      <c r="G1285" s="671"/>
      <c r="H1285" s="668"/>
      <c r="I1285" s="669">
        <f>SUBTOTAL(9,I1270:I1284)</f>
        <v>125805821</v>
      </c>
      <c r="J1285" s="669">
        <f>SUBTOTAL(9,J1270:J1284)</f>
        <v>3000000</v>
      </c>
      <c r="K1285" s="669">
        <f>SUBTOTAL(9,K1270:K1284)</f>
        <v>18992699</v>
      </c>
      <c r="L1285" s="673">
        <f>SUBTOTAL(9,L1270:L1284)</f>
        <v>147798520</v>
      </c>
      <c r="M1285" s="672">
        <f>SUBTOTAL(9,M1270:M1284,$E1271:$E1271)</f>
        <v>120986011</v>
      </c>
      <c r="N1285" s="671"/>
      <c r="O1285" s="668"/>
      <c r="P1285" s="669">
        <f>SUBTOTAL(9,P1270:P1284)</f>
        <v>135744796</v>
      </c>
      <c r="Q1285" s="669">
        <f>SUBTOTAL(9,Q1270:Q1284)</f>
        <v>3000000</v>
      </c>
      <c r="R1285" s="669">
        <f>SUBTOTAL(9,R1270:R1284)</f>
        <v>18992699</v>
      </c>
      <c r="S1285" s="673">
        <f>SUBTOTAL(9,S1270:S1284)</f>
        <v>157737495</v>
      </c>
      <c r="T1285" s="672">
        <f>SUBTOTAL(9,T1270:T1284,$E1271:$E1271)</f>
        <v>120986011</v>
      </c>
      <c r="U1285" s="671"/>
      <c r="V1285" s="668"/>
      <c r="W1285" s="669">
        <f>SUBTOTAL(9,W1270:W1284)</f>
        <v>135744796</v>
      </c>
      <c r="X1285" s="670">
        <f>SUBTOTAL(9,X1270:X1284)</f>
        <v>3000000</v>
      </c>
      <c r="Y1285" s="668"/>
      <c r="Z1285" s="669">
        <f>SUBTOTAL(9,Z1270:Z1284)</f>
        <v>18992699</v>
      </c>
      <c r="AA1285" s="668">
        <f>SUBTOTAL(9,AA1270:AA1284)</f>
        <v>157737495</v>
      </c>
      <c r="AB1285" s="672">
        <f>SUBTOTAL(9,AB1270:AB1284,$E1271:$E1271)</f>
        <v>116686011</v>
      </c>
      <c r="AC1285" s="671"/>
      <c r="AD1285" s="668"/>
      <c r="AE1285" s="669">
        <f>SUBTOTAL(9,AE1270:AE1284)</f>
        <v>116686011</v>
      </c>
      <c r="AF1285" s="670">
        <f>SUBTOTAL(9,AF1270:AF1284)</f>
        <v>3000000</v>
      </c>
      <c r="AG1285" s="800"/>
      <c r="AH1285" s="669">
        <f>SUBTOTAL(9,AH1270:AH1284)</f>
        <v>18992699</v>
      </c>
      <c r="AI1285" s="668">
        <f>SUBTOTAL(9,AI1270:AI1284)</f>
        <v>138678710</v>
      </c>
      <c r="AJ1285" s="423">
        <f t="shared" si="776"/>
        <v>1276</v>
      </c>
    </row>
    <row r="1286" spans="1:36" ht="15.6" thickTop="1">
      <c r="A1286" s="423">
        <f t="shared" si="775"/>
        <v>1277</v>
      </c>
      <c r="B1286" s="145"/>
      <c r="C1286" s="145"/>
      <c r="D1286" s="237"/>
      <c r="E1286" s="627"/>
      <c r="F1286" s="406"/>
      <c r="H1286" s="626"/>
      <c r="I1286" s="627">
        <f t="shared" ref="I1286:I1296" si="802">SUM($E1286,F1286:H1286)</f>
        <v>0</v>
      </c>
      <c r="J1286" s="627"/>
      <c r="K1286" s="627"/>
      <c r="L1286" s="237">
        <f t="shared" ref="L1286:L1296" si="803">SUM(I1286:K1286)</f>
        <v>0</v>
      </c>
      <c r="M1286" s="406"/>
      <c r="O1286" s="626"/>
      <c r="P1286" s="627">
        <f t="shared" ref="P1286:P1296" si="804">SUM($E1286,M1286:O1286)</f>
        <v>0</v>
      </c>
      <c r="Q1286" s="627"/>
      <c r="R1286" s="627"/>
      <c r="S1286" s="237">
        <f t="shared" ref="S1286:S1296" si="805">SUM(P1286:R1286)</f>
        <v>0</v>
      </c>
      <c r="T1286" s="406"/>
      <c r="V1286" s="626"/>
      <c r="W1286" s="627">
        <f t="shared" ref="W1286:W1296" si="806">SUM($E1286,T1286:V1286)</f>
        <v>0</v>
      </c>
      <c r="X1286" s="636"/>
      <c r="Y1286" s="626"/>
      <c r="Z1286" s="627"/>
      <c r="AA1286" s="626">
        <f t="shared" ref="AA1286:AA1296" si="807">SUM(W1286:Z1286)</f>
        <v>0</v>
      </c>
      <c r="AB1286" s="406"/>
      <c r="AD1286" s="626"/>
      <c r="AE1286" s="627">
        <f t="shared" ref="AE1286:AE1296" si="808">SUM($E1286,AB1286:AD1286)</f>
        <v>0</v>
      </c>
      <c r="AF1286" s="636"/>
      <c r="AG1286" s="857"/>
      <c r="AH1286" s="627"/>
      <c r="AI1286" s="626">
        <f t="shared" ref="AI1286:AI1296" si="809">SUM(AE1286:AH1286)</f>
        <v>0</v>
      </c>
      <c r="AJ1286" s="423">
        <f t="shared" si="776"/>
        <v>1277</v>
      </c>
    </row>
    <row r="1287" spans="1:36">
      <c r="A1287" s="423">
        <f t="shared" si="775"/>
        <v>1278</v>
      </c>
      <c r="B1287" s="145" t="s">
        <v>269</v>
      </c>
      <c r="C1287" s="145">
        <v>70</v>
      </c>
      <c r="D1287" s="237" t="s">
        <v>270</v>
      </c>
      <c r="E1287" s="627">
        <v>2606319</v>
      </c>
      <c r="F1287" s="133"/>
      <c r="G1287" s="28"/>
      <c r="H1287" s="626"/>
      <c r="I1287" s="627">
        <f t="shared" si="802"/>
        <v>2606319</v>
      </c>
      <c r="J1287" s="627">
        <v>336225</v>
      </c>
      <c r="K1287" s="627">
        <v>750000</v>
      </c>
      <c r="L1287" s="237">
        <f t="shared" si="803"/>
        <v>3692544</v>
      </c>
      <c r="M1287" s="133"/>
      <c r="O1287" s="626"/>
      <c r="P1287" s="627">
        <f t="shared" si="804"/>
        <v>2606319</v>
      </c>
      <c r="Q1287" s="627">
        <v>336225</v>
      </c>
      <c r="R1287" s="627">
        <v>750000</v>
      </c>
      <c r="S1287" s="237">
        <f t="shared" si="805"/>
        <v>3692544</v>
      </c>
      <c r="T1287" s="133"/>
      <c r="V1287" s="626"/>
      <c r="W1287" s="627">
        <f t="shared" si="806"/>
        <v>2606319</v>
      </c>
      <c r="X1287" s="636">
        <v>336225</v>
      </c>
      <c r="Y1287" s="626"/>
      <c r="Z1287" s="627">
        <v>750000</v>
      </c>
      <c r="AA1287" s="626">
        <f t="shared" si="807"/>
        <v>3692544</v>
      </c>
      <c r="AB1287" s="133"/>
      <c r="AD1287" s="626"/>
      <c r="AE1287" s="627">
        <f t="shared" si="808"/>
        <v>2606319</v>
      </c>
      <c r="AF1287" s="636">
        <v>336225</v>
      </c>
      <c r="AG1287" s="857"/>
      <c r="AH1287" s="627">
        <v>750000</v>
      </c>
      <c r="AI1287" s="626">
        <f t="shared" si="809"/>
        <v>3692544</v>
      </c>
      <c r="AJ1287" s="423">
        <f t="shared" si="776"/>
        <v>1278</v>
      </c>
    </row>
    <row r="1288" spans="1:36">
      <c r="A1288" s="423">
        <f t="shared" si="775"/>
        <v>1279</v>
      </c>
      <c r="B1288" s="145"/>
      <c r="C1288" s="145"/>
      <c r="D1288" s="240" t="s">
        <v>434</v>
      </c>
      <c r="E1288" s="627"/>
      <c r="F1288" s="133"/>
      <c r="G1288" s="28"/>
      <c r="H1288" s="626"/>
      <c r="I1288" s="627">
        <f t="shared" si="802"/>
        <v>0</v>
      </c>
      <c r="J1288" s="627"/>
      <c r="K1288" s="627"/>
      <c r="L1288" s="237">
        <f t="shared" si="803"/>
        <v>0</v>
      </c>
      <c r="M1288" s="133"/>
      <c r="O1288" s="626"/>
      <c r="P1288" s="627">
        <f t="shared" si="804"/>
        <v>0</v>
      </c>
      <c r="Q1288" s="627"/>
      <c r="R1288" s="627"/>
      <c r="S1288" s="237">
        <f t="shared" si="805"/>
        <v>0</v>
      </c>
      <c r="T1288" s="133"/>
      <c r="V1288" s="626"/>
      <c r="W1288" s="627">
        <f t="shared" si="806"/>
        <v>0</v>
      </c>
      <c r="X1288" s="636"/>
      <c r="Y1288" s="626"/>
      <c r="Z1288" s="627"/>
      <c r="AA1288" s="626">
        <f t="shared" si="807"/>
        <v>0</v>
      </c>
      <c r="AB1288" s="133"/>
      <c r="AD1288" s="626"/>
      <c r="AE1288" s="627">
        <f t="shared" si="808"/>
        <v>0</v>
      </c>
      <c r="AF1288" s="636"/>
      <c r="AG1288" s="857"/>
      <c r="AH1288" s="627"/>
      <c r="AI1288" s="626">
        <f t="shared" si="809"/>
        <v>0</v>
      </c>
      <c r="AJ1288" s="423">
        <f t="shared" si="776"/>
        <v>1279</v>
      </c>
    </row>
    <row r="1289" spans="1:36">
      <c r="A1289" s="423">
        <f t="shared" si="775"/>
        <v>1280</v>
      </c>
      <c r="B1289" s="145"/>
      <c r="C1289" s="145"/>
      <c r="D1289" s="637" t="s">
        <v>674</v>
      </c>
      <c r="E1289" s="627"/>
      <c r="F1289" s="132">
        <v>200000</v>
      </c>
      <c r="G1289" s="28"/>
      <c r="H1289" s="626"/>
      <c r="I1289" s="627">
        <f t="shared" si="802"/>
        <v>200000</v>
      </c>
      <c r="J1289" s="627"/>
      <c r="K1289" s="627"/>
      <c r="L1289" s="237">
        <f t="shared" si="803"/>
        <v>200000</v>
      </c>
      <c r="M1289" s="133">
        <v>109358</v>
      </c>
      <c r="O1289" s="626"/>
      <c r="P1289" s="627">
        <f t="shared" si="804"/>
        <v>109358</v>
      </c>
      <c r="Q1289" s="627"/>
      <c r="R1289" s="627"/>
      <c r="S1289" s="237">
        <f t="shared" si="805"/>
        <v>109358</v>
      </c>
      <c r="T1289" s="133">
        <v>109358</v>
      </c>
      <c r="V1289" s="626"/>
      <c r="W1289" s="627">
        <f t="shared" si="806"/>
        <v>109358</v>
      </c>
      <c r="X1289" s="636"/>
      <c r="Y1289" s="626"/>
      <c r="Z1289" s="627"/>
      <c r="AA1289" s="626">
        <f t="shared" si="807"/>
        <v>109358</v>
      </c>
      <c r="AB1289" s="133"/>
      <c r="AD1289" s="626"/>
      <c r="AE1289" s="627">
        <f t="shared" si="808"/>
        <v>0</v>
      </c>
      <c r="AF1289" s="636"/>
      <c r="AG1289" s="857"/>
      <c r="AH1289" s="627"/>
      <c r="AI1289" s="626">
        <f t="shared" si="809"/>
        <v>0</v>
      </c>
      <c r="AJ1289" s="423">
        <f t="shared" si="776"/>
        <v>1280</v>
      </c>
    </row>
    <row r="1290" spans="1:36">
      <c r="A1290" s="423">
        <f t="shared" si="775"/>
        <v>1281</v>
      </c>
      <c r="B1290" s="145"/>
      <c r="C1290" s="145"/>
      <c r="D1290" s="629"/>
      <c r="E1290" s="627"/>
      <c r="F1290" s="133"/>
      <c r="G1290" s="28"/>
      <c r="H1290" s="626"/>
      <c r="I1290" s="627">
        <f t="shared" si="802"/>
        <v>0</v>
      </c>
      <c r="J1290" s="627"/>
      <c r="K1290" s="627"/>
      <c r="L1290" s="237">
        <f t="shared" si="803"/>
        <v>0</v>
      </c>
      <c r="M1290" s="133"/>
      <c r="N1290" s="28"/>
      <c r="O1290" s="626"/>
      <c r="P1290" s="627">
        <f t="shared" si="804"/>
        <v>0</v>
      </c>
      <c r="Q1290" s="627"/>
      <c r="R1290" s="627"/>
      <c r="S1290" s="237">
        <f t="shared" si="805"/>
        <v>0</v>
      </c>
      <c r="T1290" s="133"/>
      <c r="U1290" s="28"/>
      <c r="V1290" s="626"/>
      <c r="W1290" s="627">
        <f t="shared" si="806"/>
        <v>0</v>
      </c>
      <c r="X1290" s="636"/>
      <c r="Y1290" s="626"/>
      <c r="Z1290" s="627"/>
      <c r="AA1290" s="626">
        <f t="shared" si="807"/>
        <v>0</v>
      </c>
      <c r="AB1290" s="133"/>
      <c r="AC1290" s="28"/>
      <c r="AD1290" s="626"/>
      <c r="AE1290" s="627">
        <f t="shared" si="808"/>
        <v>0</v>
      </c>
      <c r="AF1290" s="636"/>
      <c r="AG1290" s="857"/>
      <c r="AH1290" s="627"/>
      <c r="AI1290" s="626">
        <f t="shared" si="809"/>
        <v>0</v>
      </c>
      <c r="AJ1290" s="423">
        <f t="shared" si="776"/>
        <v>1281</v>
      </c>
    </row>
    <row r="1291" spans="1:36">
      <c r="A1291" s="423">
        <f t="shared" si="775"/>
        <v>1282</v>
      </c>
      <c r="B1291" s="145"/>
      <c r="C1291" s="145"/>
      <c r="D1291" s="240" t="s">
        <v>716</v>
      </c>
      <c r="E1291" s="627"/>
      <c r="F1291" s="133"/>
      <c r="G1291" s="28"/>
      <c r="H1291" s="626"/>
      <c r="I1291" s="627">
        <f t="shared" si="802"/>
        <v>0</v>
      </c>
      <c r="J1291" s="627"/>
      <c r="K1291" s="627"/>
      <c r="L1291" s="237">
        <f t="shared" si="803"/>
        <v>0</v>
      </c>
      <c r="M1291" s="133"/>
      <c r="N1291" s="28"/>
      <c r="O1291" s="626"/>
      <c r="P1291" s="627">
        <f t="shared" si="804"/>
        <v>0</v>
      </c>
      <c r="Q1291" s="627"/>
      <c r="R1291" s="627"/>
      <c r="S1291" s="237">
        <f t="shared" si="805"/>
        <v>0</v>
      </c>
      <c r="T1291" s="133"/>
      <c r="U1291" s="28"/>
      <c r="V1291" s="626"/>
      <c r="W1291" s="627">
        <f t="shared" si="806"/>
        <v>0</v>
      </c>
      <c r="X1291" s="636"/>
      <c r="Y1291" s="626"/>
      <c r="Z1291" s="627"/>
      <c r="AA1291" s="626">
        <f t="shared" si="807"/>
        <v>0</v>
      </c>
      <c r="AB1291" s="133"/>
      <c r="AC1291" s="28"/>
      <c r="AD1291" s="626"/>
      <c r="AE1291" s="627">
        <f t="shared" si="808"/>
        <v>0</v>
      </c>
      <c r="AF1291" s="636"/>
      <c r="AG1291" s="857"/>
      <c r="AH1291" s="627"/>
      <c r="AI1291" s="626">
        <f t="shared" si="809"/>
        <v>0</v>
      </c>
      <c r="AJ1291" s="423">
        <f t="shared" si="776"/>
        <v>1282</v>
      </c>
    </row>
    <row r="1292" spans="1:36">
      <c r="A1292" s="423">
        <f t="shared" si="775"/>
        <v>1283</v>
      </c>
      <c r="B1292" s="145"/>
      <c r="C1292" s="145"/>
      <c r="D1292" s="637" t="s">
        <v>674</v>
      </c>
      <c r="E1292" s="627"/>
      <c r="F1292" s="133"/>
      <c r="G1292" s="28"/>
      <c r="H1292" s="626"/>
      <c r="I1292" s="627">
        <f t="shared" si="802"/>
        <v>0</v>
      </c>
      <c r="J1292" s="627">
        <v>14217</v>
      </c>
      <c r="K1292" s="627"/>
      <c r="L1292" s="237">
        <f t="shared" si="803"/>
        <v>14217</v>
      </c>
      <c r="M1292" s="133"/>
      <c r="N1292" s="28"/>
      <c r="O1292" s="626"/>
      <c r="P1292" s="627">
        <f t="shared" si="804"/>
        <v>0</v>
      </c>
      <c r="Q1292" s="627">
        <v>14217</v>
      </c>
      <c r="R1292" s="627"/>
      <c r="S1292" s="237">
        <f t="shared" si="805"/>
        <v>14217</v>
      </c>
      <c r="T1292" s="133"/>
      <c r="U1292" s="28"/>
      <c r="V1292" s="626"/>
      <c r="W1292" s="627">
        <f t="shared" si="806"/>
        <v>0</v>
      </c>
      <c r="X1292" s="636">
        <v>14217</v>
      </c>
      <c r="Y1292" s="626"/>
      <c r="Z1292" s="627"/>
      <c r="AA1292" s="626">
        <f t="shared" si="807"/>
        <v>14217</v>
      </c>
      <c r="AB1292" s="133"/>
      <c r="AC1292" s="28"/>
      <c r="AD1292" s="626"/>
      <c r="AE1292" s="627">
        <f t="shared" si="808"/>
        <v>0</v>
      </c>
      <c r="AF1292" s="636"/>
      <c r="AG1292" s="857"/>
      <c r="AH1292" s="627"/>
      <c r="AI1292" s="626">
        <f t="shared" si="809"/>
        <v>0</v>
      </c>
      <c r="AJ1292" s="423">
        <f t="shared" si="776"/>
        <v>1283</v>
      </c>
    </row>
    <row r="1293" spans="1:36">
      <c r="A1293" s="423">
        <f t="shared" si="775"/>
        <v>1284</v>
      </c>
      <c r="B1293" s="145"/>
      <c r="C1293" s="145"/>
      <c r="D1293" s="629"/>
      <c r="E1293" s="627"/>
      <c r="F1293" s="112"/>
      <c r="G1293" s="39"/>
      <c r="H1293" s="626"/>
      <c r="I1293" s="627">
        <f t="shared" si="802"/>
        <v>0</v>
      </c>
      <c r="J1293" s="627"/>
      <c r="K1293" s="627"/>
      <c r="L1293" s="237">
        <f t="shared" si="803"/>
        <v>0</v>
      </c>
      <c r="M1293" s="112"/>
      <c r="N1293" s="39"/>
      <c r="O1293" s="626"/>
      <c r="P1293" s="627">
        <f t="shared" si="804"/>
        <v>0</v>
      </c>
      <c r="Q1293" s="627"/>
      <c r="R1293" s="627"/>
      <c r="S1293" s="237">
        <f t="shared" si="805"/>
        <v>0</v>
      </c>
      <c r="T1293" s="112"/>
      <c r="U1293" s="39"/>
      <c r="V1293" s="626"/>
      <c r="W1293" s="627">
        <f t="shared" si="806"/>
        <v>0</v>
      </c>
      <c r="X1293" s="636"/>
      <c r="Y1293" s="626"/>
      <c r="Z1293" s="627"/>
      <c r="AA1293" s="626">
        <f t="shared" si="807"/>
        <v>0</v>
      </c>
      <c r="AB1293" s="112"/>
      <c r="AC1293" s="39"/>
      <c r="AD1293" s="626"/>
      <c r="AE1293" s="627">
        <f t="shared" si="808"/>
        <v>0</v>
      </c>
      <c r="AF1293" s="636"/>
      <c r="AG1293" s="857"/>
      <c r="AH1293" s="627"/>
      <c r="AI1293" s="626">
        <f t="shared" si="809"/>
        <v>0</v>
      </c>
      <c r="AJ1293" s="423">
        <f t="shared" si="776"/>
        <v>1284</v>
      </c>
    </row>
    <row r="1294" spans="1:36">
      <c r="A1294" s="423">
        <f t="shared" si="775"/>
        <v>1285</v>
      </c>
      <c r="B1294" s="145"/>
      <c r="C1294" s="145"/>
      <c r="D1294" s="684" t="s">
        <v>575</v>
      </c>
      <c r="E1294" s="627"/>
      <c r="F1294" s="112"/>
      <c r="G1294" s="39"/>
      <c r="H1294" s="626"/>
      <c r="I1294" s="627">
        <f t="shared" si="802"/>
        <v>0</v>
      </c>
      <c r="J1294" s="627"/>
      <c r="K1294" s="627"/>
      <c r="L1294" s="237">
        <f t="shared" si="803"/>
        <v>0</v>
      </c>
      <c r="M1294" s="112"/>
      <c r="N1294" s="39"/>
      <c r="O1294" s="626"/>
      <c r="P1294" s="627">
        <f t="shared" si="804"/>
        <v>0</v>
      </c>
      <c r="Q1294" s="627"/>
      <c r="R1294" s="627"/>
      <c r="S1294" s="237">
        <f t="shared" si="805"/>
        <v>0</v>
      </c>
      <c r="T1294" s="112"/>
      <c r="U1294" s="39"/>
      <c r="V1294" s="626"/>
      <c r="W1294" s="627">
        <f t="shared" si="806"/>
        <v>0</v>
      </c>
      <c r="X1294" s="636"/>
      <c r="Y1294" s="626"/>
      <c r="Z1294" s="627"/>
      <c r="AA1294" s="626">
        <f t="shared" si="807"/>
        <v>0</v>
      </c>
      <c r="AB1294" s="112"/>
      <c r="AC1294" s="39"/>
      <c r="AD1294" s="626"/>
      <c r="AE1294" s="627">
        <f t="shared" si="808"/>
        <v>0</v>
      </c>
      <c r="AF1294" s="636"/>
      <c r="AG1294" s="857"/>
      <c r="AH1294" s="627"/>
      <c r="AI1294" s="626">
        <f t="shared" si="809"/>
        <v>0</v>
      </c>
      <c r="AJ1294" s="423">
        <f t="shared" si="776"/>
        <v>1285</v>
      </c>
    </row>
    <row r="1295" spans="1:36">
      <c r="A1295" s="423">
        <f t="shared" si="775"/>
        <v>1286</v>
      </c>
      <c r="B1295" s="145"/>
      <c r="C1295" s="145"/>
      <c r="D1295" s="637" t="s">
        <v>674</v>
      </c>
      <c r="E1295" s="627"/>
      <c r="F1295" s="112"/>
      <c r="G1295" s="39"/>
      <c r="H1295" s="626"/>
      <c r="I1295" s="627">
        <f t="shared" si="802"/>
        <v>0</v>
      </c>
      <c r="J1295" s="627"/>
      <c r="K1295" s="627">
        <v>26156</v>
      </c>
      <c r="L1295" s="237">
        <f t="shared" si="803"/>
        <v>26156</v>
      </c>
      <c r="M1295" s="112"/>
      <c r="N1295" s="39"/>
      <c r="O1295" s="626"/>
      <c r="P1295" s="627">
        <f t="shared" si="804"/>
        <v>0</v>
      </c>
      <c r="Q1295" s="627"/>
      <c r="R1295" s="627">
        <v>26156</v>
      </c>
      <c r="S1295" s="237">
        <f t="shared" si="805"/>
        <v>26156</v>
      </c>
      <c r="T1295" s="112"/>
      <c r="U1295" s="39"/>
      <c r="V1295" s="626"/>
      <c r="W1295" s="627">
        <f t="shared" si="806"/>
        <v>0</v>
      </c>
      <c r="X1295" s="636"/>
      <c r="Y1295" s="626"/>
      <c r="Z1295" s="627">
        <v>26156</v>
      </c>
      <c r="AA1295" s="626">
        <f t="shared" si="807"/>
        <v>26156</v>
      </c>
      <c r="AB1295" s="112"/>
      <c r="AC1295" s="39"/>
      <c r="AD1295" s="626"/>
      <c r="AE1295" s="627">
        <f t="shared" si="808"/>
        <v>0</v>
      </c>
      <c r="AF1295" s="636"/>
      <c r="AG1295" s="857"/>
      <c r="AH1295" s="627"/>
      <c r="AI1295" s="626">
        <f t="shared" si="809"/>
        <v>0</v>
      </c>
      <c r="AJ1295" s="423">
        <f t="shared" si="776"/>
        <v>1286</v>
      </c>
    </row>
    <row r="1296" spans="1:36">
      <c r="A1296" s="423">
        <f t="shared" si="775"/>
        <v>1287</v>
      </c>
      <c r="B1296" s="145"/>
      <c r="C1296" s="145"/>
      <c r="D1296" s="685"/>
      <c r="E1296" s="627"/>
      <c r="F1296" s="112"/>
      <c r="G1296" s="39"/>
      <c r="H1296" s="626"/>
      <c r="I1296" s="627">
        <f t="shared" si="802"/>
        <v>0</v>
      </c>
      <c r="J1296" s="627"/>
      <c r="K1296" s="627"/>
      <c r="L1296" s="237">
        <f t="shared" si="803"/>
        <v>0</v>
      </c>
      <c r="M1296" s="112"/>
      <c r="N1296" s="39"/>
      <c r="O1296" s="626"/>
      <c r="P1296" s="627">
        <f t="shared" si="804"/>
        <v>0</v>
      </c>
      <c r="Q1296" s="627"/>
      <c r="R1296" s="627"/>
      <c r="S1296" s="237">
        <f t="shared" si="805"/>
        <v>0</v>
      </c>
      <c r="T1296" s="112"/>
      <c r="U1296" s="39"/>
      <c r="V1296" s="626"/>
      <c r="W1296" s="627">
        <f t="shared" si="806"/>
        <v>0</v>
      </c>
      <c r="X1296" s="636"/>
      <c r="Y1296" s="626"/>
      <c r="Z1296" s="627"/>
      <c r="AA1296" s="626">
        <f t="shared" si="807"/>
        <v>0</v>
      </c>
      <c r="AB1296" s="112"/>
      <c r="AC1296" s="39"/>
      <c r="AD1296" s="626"/>
      <c r="AE1296" s="627">
        <f t="shared" si="808"/>
        <v>0</v>
      </c>
      <c r="AF1296" s="636"/>
      <c r="AG1296" s="857"/>
      <c r="AH1296" s="627"/>
      <c r="AI1296" s="626">
        <f t="shared" si="809"/>
        <v>0</v>
      </c>
      <c r="AJ1296" s="423">
        <f t="shared" si="776"/>
        <v>1287</v>
      </c>
    </row>
    <row r="1297" spans="1:36">
      <c r="A1297" s="423">
        <f t="shared" si="775"/>
        <v>1288</v>
      </c>
      <c r="B1297" s="145"/>
      <c r="C1297" s="145"/>
      <c r="D1297" s="141" t="s">
        <v>40</v>
      </c>
      <c r="E1297" s="679"/>
      <c r="F1297" s="488">
        <f t="shared" ref="F1297:X1297" si="810">SUBTOTAL(9,F1288:F1296)</f>
        <v>200000</v>
      </c>
      <c r="G1297" s="55">
        <f t="shared" si="810"/>
        <v>0</v>
      </c>
      <c r="H1297" s="285">
        <f t="shared" si="810"/>
        <v>0</v>
      </c>
      <c r="I1297" s="676">
        <f t="shared" si="810"/>
        <v>200000</v>
      </c>
      <c r="J1297" s="676">
        <f t="shared" si="810"/>
        <v>14217</v>
      </c>
      <c r="K1297" s="676">
        <f t="shared" si="810"/>
        <v>26156</v>
      </c>
      <c r="L1297" s="678">
        <f t="shared" si="810"/>
        <v>240373</v>
      </c>
      <c r="M1297" s="488">
        <f t="shared" si="810"/>
        <v>109358</v>
      </c>
      <c r="N1297" s="55">
        <f t="shared" si="810"/>
        <v>0</v>
      </c>
      <c r="O1297" s="285">
        <f t="shared" si="810"/>
        <v>0</v>
      </c>
      <c r="P1297" s="676">
        <f t="shared" si="810"/>
        <v>109358</v>
      </c>
      <c r="Q1297" s="676">
        <f t="shared" si="810"/>
        <v>14217</v>
      </c>
      <c r="R1297" s="676">
        <f t="shared" si="810"/>
        <v>26156</v>
      </c>
      <c r="S1297" s="678">
        <f t="shared" si="810"/>
        <v>149731</v>
      </c>
      <c r="T1297" s="488">
        <f t="shared" si="810"/>
        <v>109358</v>
      </c>
      <c r="U1297" s="55">
        <f t="shared" si="810"/>
        <v>0</v>
      </c>
      <c r="V1297" s="285">
        <f t="shared" si="810"/>
        <v>0</v>
      </c>
      <c r="W1297" s="676">
        <f t="shared" si="810"/>
        <v>109358</v>
      </c>
      <c r="X1297" s="677">
        <f t="shared" si="810"/>
        <v>14217</v>
      </c>
      <c r="Y1297" s="675"/>
      <c r="Z1297" s="676">
        <f t="shared" ref="Z1297:AF1297" si="811">SUBTOTAL(9,Z1288:Z1296)</f>
        <v>26156</v>
      </c>
      <c r="AA1297" s="675">
        <f t="shared" si="811"/>
        <v>149731</v>
      </c>
      <c r="AB1297" s="488">
        <f t="shared" si="811"/>
        <v>0</v>
      </c>
      <c r="AC1297" s="55">
        <f t="shared" si="811"/>
        <v>0</v>
      </c>
      <c r="AD1297" s="285">
        <f t="shared" si="811"/>
        <v>0</v>
      </c>
      <c r="AE1297" s="676">
        <f t="shared" si="811"/>
        <v>0</v>
      </c>
      <c r="AF1297" s="677">
        <f t="shared" si="811"/>
        <v>0</v>
      </c>
      <c r="AG1297" s="678"/>
      <c r="AH1297" s="676">
        <f>SUBTOTAL(9,AH1288:AH1296)</f>
        <v>0</v>
      </c>
      <c r="AI1297" s="675">
        <f>SUBTOTAL(9,AI1288:AI1296)</f>
        <v>0</v>
      </c>
      <c r="AJ1297" s="423">
        <f t="shared" si="776"/>
        <v>1288</v>
      </c>
    </row>
    <row r="1298" spans="1:36" ht="15.6" thickBot="1">
      <c r="A1298" s="423">
        <f t="shared" si="775"/>
        <v>1289</v>
      </c>
      <c r="B1298" s="674"/>
      <c r="C1298" s="674"/>
      <c r="D1298" s="620" t="s">
        <v>271</v>
      </c>
      <c r="E1298" s="623"/>
      <c r="F1298" s="672">
        <f>SUBTOTAL(9,F1286:F1297,$E1287:$E1287)</f>
        <v>2806319</v>
      </c>
      <c r="G1298" s="671"/>
      <c r="H1298" s="668"/>
      <c r="I1298" s="669">
        <f>SUBTOTAL(9,I1286:I1297)</f>
        <v>2806319</v>
      </c>
      <c r="J1298" s="669">
        <f>SUBTOTAL(9,J1286:J1297)</f>
        <v>350442</v>
      </c>
      <c r="K1298" s="669">
        <f>SUBTOTAL(9,K1286:K1297)</f>
        <v>776156</v>
      </c>
      <c r="L1298" s="673">
        <f>SUBTOTAL(9,L1286:L1297)</f>
        <v>3932917</v>
      </c>
      <c r="M1298" s="672">
        <f>SUBTOTAL(9,M1286:M1297,$E1287:$E1287)</f>
        <v>2715677</v>
      </c>
      <c r="N1298" s="671"/>
      <c r="O1298" s="668"/>
      <c r="P1298" s="669">
        <f>SUBTOTAL(9,P1286:P1297)</f>
        <v>2715677</v>
      </c>
      <c r="Q1298" s="669">
        <f>SUBTOTAL(9,Q1286:Q1297)</f>
        <v>350442</v>
      </c>
      <c r="R1298" s="669">
        <f>SUBTOTAL(9,R1286:R1297)</f>
        <v>776156</v>
      </c>
      <c r="S1298" s="673">
        <f>SUBTOTAL(9,S1286:S1297)</f>
        <v>3842275</v>
      </c>
      <c r="T1298" s="672">
        <f>SUBTOTAL(9,T1286:T1297,$E1287:$E1287)</f>
        <v>2715677</v>
      </c>
      <c r="U1298" s="671"/>
      <c r="V1298" s="668"/>
      <c r="W1298" s="669">
        <f>SUBTOTAL(9,W1286:W1297)</f>
        <v>2715677</v>
      </c>
      <c r="X1298" s="670">
        <f>SUBTOTAL(9,X1286:X1297)</f>
        <v>350442</v>
      </c>
      <c r="Y1298" s="668"/>
      <c r="Z1298" s="669">
        <f>SUBTOTAL(9,Z1286:Z1297)</f>
        <v>776156</v>
      </c>
      <c r="AA1298" s="668">
        <f>SUBTOTAL(9,AA1286:AA1297)</f>
        <v>3842275</v>
      </c>
      <c r="AB1298" s="672">
        <f>SUBTOTAL(9,AB1286:AB1297,$E1287:$E1287)</f>
        <v>2606319</v>
      </c>
      <c r="AC1298" s="671"/>
      <c r="AD1298" s="668"/>
      <c r="AE1298" s="669">
        <f>SUBTOTAL(9,AE1286:AE1297)</f>
        <v>2606319</v>
      </c>
      <c r="AF1298" s="670">
        <f>SUBTOTAL(9,AF1286:AF1297)</f>
        <v>336225</v>
      </c>
      <c r="AG1298" s="800"/>
      <c r="AH1298" s="669">
        <f>SUBTOTAL(9,AH1286:AH1297)</f>
        <v>750000</v>
      </c>
      <c r="AI1298" s="668">
        <f>SUBTOTAL(9,AI1286:AI1297)</f>
        <v>3692544</v>
      </c>
      <c r="AJ1298" s="423">
        <f t="shared" si="776"/>
        <v>1289</v>
      </c>
    </row>
    <row r="1299" spans="1:36" ht="15.6" thickTop="1">
      <c r="A1299" s="423">
        <f t="shared" si="775"/>
        <v>1290</v>
      </c>
      <c r="B1299" s="145"/>
      <c r="C1299" s="145"/>
      <c r="D1299" s="654"/>
      <c r="E1299" s="655"/>
      <c r="F1299" s="425"/>
      <c r="G1299" s="26"/>
      <c r="H1299" s="682"/>
      <c r="I1299" s="627">
        <f>SUM($E1299,F1299:H1299)</f>
        <v>0</v>
      </c>
      <c r="J1299" s="655"/>
      <c r="K1299" s="655"/>
      <c r="L1299" s="654">
        <f>SUM(I1299:K1299)</f>
        <v>0</v>
      </c>
      <c r="M1299" s="425"/>
      <c r="N1299" s="26"/>
      <c r="O1299" s="682"/>
      <c r="P1299" s="627">
        <f t="shared" ref="P1299:P1307" si="812">SUM($E1299,M1299:O1299)</f>
        <v>0</v>
      </c>
      <c r="Q1299" s="655"/>
      <c r="R1299" s="655"/>
      <c r="S1299" s="654">
        <f t="shared" ref="S1299:S1307" si="813">SUM(P1299:R1299)</f>
        <v>0</v>
      </c>
      <c r="T1299" s="425"/>
      <c r="U1299" s="26"/>
      <c r="V1299" s="682"/>
      <c r="W1299" s="627">
        <f t="shared" ref="W1299:W1307" si="814">SUM($E1299,T1299:V1299)</f>
        <v>0</v>
      </c>
      <c r="X1299" s="683"/>
      <c r="Y1299" s="682"/>
      <c r="Z1299" s="655"/>
      <c r="AA1299" s="682">
        <f t="shared" ref="AA1299:AA1307" si="815">SUM(W1299:Z1299)</f>
        <v>0</v>
      </c>
      <c r="AB1299" s="425"/>
      <c r="AC1299" s="26"/>
      <c r="AD1299" s="682"/>
      <c r="AE1299" s="627">
        <f t="shared" ref="AE1299:AE1307" si="816">SUM($E1299,AB1299:AD1299)</f>
        <v>0</v>
      </c>
      <c r="AF1299" s="683"/>
      <c r="AG1299" s="862"/>
      <c r="AH1299" s="655"/>
      <c r="AI1299" s="682">
        <f t="shared" ref="AI1299:AI1307" si="817">SUM(AE1299:AH1299)</f>
        <v>0</v>
      </c>
      <c r="AJ1299" s="423">
        <f t="shared" si="776"/>
        <v>1290</v>
      </c>
    </row>
    <row r="1300" spans="1:36">
      <c r="A1300" s="423">
        <f t="shared" si="775"/>
        <v>1291</v>
      </c>
      <c r="B1300" s="145" t="s">
        <v>272</v>
      </c>
      <c r="C1300" s="145">
        <v>71</v>
      </c>
      <c r="D1300" s="237" t="s">
        <v>814</v>
      </c>
      <c r="E1300" s="627">
        <v>1517245</v>
      </c>
      <c r="F1300" s="133"/>
      <c r="G1300" s="28"/>
      <c r="H1300" s="626"/>
      <c r="I1300" s="627">
        <f>SUM($E1300,F1300:H1300)</f>
        <v>1517245</v>
      </c>
      <c r="J1300" s="627"/>
      <c r="K1300" s="627">
        <v>261814</v>
      </c>
      <c r="L1300" s="237">
        <f>SUM(I1300:K1300)</f>
        <v>1779059</v>
      </c>
      <c r="M1300" s="133"/>
      <c r="O1300" s="626"/>
      <c r="P1300" s="627">
        <f t="shared" si="812"/>
        <v>1517245</v>
      </c>
      <c r="Q1300" s="627"/>
      <c r="R1300" s="627">
        <v>261814</v>
      </c>
      <c r="S1300" s="237">
        <f t="shared" si="813"/>
        <v>1779059</v>
      </c>
      <c r="T1300" s="133"/>
      <c r="V1300" s="626"/>
      <c r="W1300" s="627">
        <f t="shared" si="814"/>
        <v>1517245</v>
      </c>
      <c r="X1300" s="636"/>
      <c r="Y1300" s="626"/>
      <c r="Z1300" s="627">
        <v>261814</v>
      </c>
      <c r="AA1300" s="626">
        <f t="shared" si="815"/>
        <v>1779059</v>
      </c>
      <c r="AB1300" s="133"/>
      <c r="AD1300" s="626"/>
      <c r="AE1300" s="627">
        <f t="shared" si="816"/>
        <v>1517245</v>
      </c>
      <c r="AF1300" s="636"/>
      <c r="AG1300" s="857"/>
      <c r="AH1300" s="627">
        <v>261814</v>
      </c>
      <c r="AI1300" s="626">
        <f t="shared" si="817"/>
        <v>1779059</v>
      </c>
      <c r="AJ1300" s="423">
        <f t="shared" si="776"/>
        <v>1291</v>
      </c>
    </row>
    <row r="1301" spans="1:36">
      <c r="A1301" s="423">
        <f t="shared" si="775"/>
        <v>1292</v>
      </c>
      <c r="B1301" s="145"/>
      <c r="C1301" s="145"/>
      <c r="D1301" s="240" t="s">
        <v>434</v>
      </c>
      <c r="E1301" s="627"/>
      <c r="F1301" s="133"/>
      <c r="G1301" s="28"/>
      <c r="H1301" s="626"/>
      <c r="I1301" s="627">
        <f>SUM($E1301,F1301:H1301)</f>
        <v>0</v>
      </c>
      <c r="J1301" s="627"/>
      <c r="K1301" s="627"/>
      <c r="L1301" s="237">
        <f>SUM(I1301:K1301)</f>
        <v>0</v>
      </c>
      <c r="M1301" s="133"/>
      <c r="O1301" s="626"/>
      <c r="P1301" s="627">
        <f t="shared" si="812"/>
        <v>0</v>
      </c>
      <c r="Q1301" s="627"/>
      <c r="R1301" s="627"/>
      <c r="S1301" s="237">
        <f t="shared" si="813"/>
        <v>0</v>
      </c>
      <c r="T1301" s="133"/>
      <c r="V1301" s="626"/>
      <c r="W1301" s="627">
        <f t="shared" si="814"/>
        <v>0</v>
      </c>
      <c r="X1301" s="636"/>
      <c r="Y1301" s="626"/>
      <c r="Z1301" s="627"/>
      <c r="AA1301" s="626">
        <f t="shared" si="815"/>
        <v>0</v>
      </c>
      <c r="AB1301" s="133"/>
      <c r="AD1301" s="626"/>
      <c r="AE1301" s="627">
        <f t="shared" si="816"/>
        <v>0</v>
      </c>
      <c r="AF1301" s="636"/>
      <c r="AG1301" s="857"/>
      <c r="AH1301" s="627"/>
      <c r="AI1301" s="626">
        <f t="shared" si="817"/>
        <v>0</v>
      </c>
      <c r="AJ1301" s="423">
        <f t="shared" si="776"/>
        <v>1292</v>
      </c>
    </row>
    <row r="1302" spans="1:36">
      <c r="A1302" s="423">
        <f t="shared" si="775"/>
        <v>1293</v>
      </c>
      <c r="B1302" s="145"/>
      <c r="C1302" s="145"/>
      <c r="D1302" s="693" t="s">
        <v>815</v>
      </c>
      <c r="E1302" s="627"/>
      <c r="F1302" s="112"/>
      <c r="G1302" s="39"/>
      <c r="H1302" s="626"/>
      <c r="I1302" s="627">
        <f>SUM($E1302,F1302:H1302)</f>
        <v>0</v>
      </c>
      <c r="J1302" s="627"/>
      <c r="K1302" s="627"/>
      <c r="L1302" s="237">
        <f>SUM(I1302:K1302)</f>
        <v>0</v>
      </c>
      <c r="M1302" s="112">
        <v>102000</v>
      </c>
      <c r="N1302" s="39"/>
      <c r="O1302" s="626"/>
      <c r="P1302" s="627">
        <f t="shared" si="812"/>
        <v>102000</v>
      </c>
      <c r="Q1302" s="627"/>
      <c r="R1302" s="627"/>
      <c r="S1302" s="237">
        <f t="shared" si="813"/>
        <v>102000</v>
      </c>
      <c r="T1302" s="112">
        <v>102000</v>
      </c>
      <c r="U1302" s="39"/>
      <c r="V1302" s="626"/>
      <c r="W1302" s="627">
        <f t="shared" si="814"/>
        <v>102000</v>
      </c>
      <c r="X1302" s="636"/>
      <c r="Y1302" s="626"/>
      <c r="Z1302" s="627"/>
      <c r="AA1302" s="626">
        <f t="shared" si="815"/>
        <v>102000</v>
      </c>
      <c r="AB1302" s="112"/>
      <c r="AC1302" s="39"/>
      <c r="AD1302" s="626"/>
      <c r="AE1302" s="627">
        <f t="shared" si="816"/>
        <v>0</v>
      </c>
      <c r="AF1302" s="636"/>
      <c r="AG1302" s="857"/>
      <c r="AH1302" s="627"/>
      <c r="AI1302" s="626">
        <f t="shared" si="817"/>
        <v>0</v>
      </c>
      <c r="AJ1302" s="423">
        <f t="shared" si="776"/>
        <v>1293</v>
      </c>
    </row>
    <row r="1303" spans="1:36">
      <c r="A1303" s="423">
        <f t="shared" si="775"/>
        <v>1294</v>
      </c>
      <c r="B1303" s="145"/>
      <c r="C1303" s="145"/>
      <c r="D1303" s="693" t="s">
        <v>816</v>
      </c>
      <c r="E1303" s="627"/>
      <c r="F1303" s="112"/>
      <c r="G1303" s="39"/>
      <c r="H1303" s="626"/>
      <c r="I1303" s="627">
        <f>SUM($E1303,F1303:H1303)</f>
        <v>0</v>
      </c>
      <c r="J1303" s="627"/>
      <c r="K1303" s="627"/>
      <c r="L1303" s="237">
        <f>SUM(I1303:K1303)</f>
        <v>0</v>
      </c>
      <c r="M1303" s="112">
        <v>50000</v>
      </c>
      <c r="N1303" s="39"/>
      <c r="O1303" s="626"/>
      <c r="P1303" s="627">
        <f t="shared" si="812"/>
        <v>50000</v>
      </c>
      <c r="Q1303" s="627"/>
      <c r="R1303" s="627"/>
      <c r="S1303" s="237">
        <f t="shared" si="813"/>
        <v>50000</v>
      </c>
      <c r="T1303" s="112">
        <v>50000</v>
      </c>
      <c r="U1303" s="39"/>
      <c r="V1303" s="626"/>
      <c r="W1303" s="627">
        <f t="shared" si="814"/>
        <v>50000</v>
      </c>
      <c r="X1303" s="636"/>
      <c r="Y1303" s="626"/>
      <c r="Z1303" s="627"/>
      <c r="AA1303" s="626">
        <f t="shared" si="815"/>
        <v>50000</v>
      </c>
      <c r="AB1303" s="112"/>
      <c r="AC1303" s="39"/>
      <c r="AD1303" s="626"/>
      <c r="AE1303" s="627">
        <f t="shared" si="816"/>
        <v>0</v>
      </c>
      <c r="AF1303" s="636"/>
      <c r="AG1303" s="857"/>
      <c r="AH1303" s="627"/>
      <c r="AI1303" s="626">
        <f t="shared" si="817"/>
        <v>0</v>
      </c>
      <c r="AJ1303" s="423">
        <f t="shared" si="776"/>
        <v>1294</v>
      </c>
    </row>
    <row r="1304" spans="1:36">
      <c r="A1304" s="423">
        <f t="shared" si="775"/>
        <v>1295</v>
      </c>
      <c r="B1304" s="145"/>
      <c r="C1304" s="145"/>
      <c r="D1304" s="693" t="s">
        <v>817</v>
      </c>
      <c r="E1304" s="627"/>
      <c r="F1304" s="112"/>
      <c r="G1304" s="39"/>
      <c r="H1304" s="626"/>
      <c r="I1304" s="627"/>
      <c r="J1304" s="627"/>
      <c r="K1304" s="627"/>
      <c r="M1304" s="112"/>
      <c r="N1304" s="39">
        <v>400000</v>
      </c>
      <c r="O1304" s="626"/>
      <c r="P1304" s="627">
        <f t="shared" si="812"/>
        <v>400000</v>
      </c>
      <c r="Q1304" s="627"/>
      <c r="R1304" s="627"/>
      <c r="S1304" s="237">
        <f t="shared" si="813"/>
        <v>400000</v>
      </c>
      <c r="T1304" s="112"/>
      <c r="U1304" s="39">
        <v>400000</v>
      </c>
      <c r="V1304" s="626"/>
      <c r="W1304" s="627">
        <f t="shared" si="814"/>
        <v>400000</v>
      </c>
      <c r="X1304" s="636"/>
      <c r="Y1304" s="626"/>
      <c r="Z1304" s="627"/>
      <c r="AA1304" s="626">
        <f t="shared" si="815"/>
        <v>400000</v>
      </c>
      <c r="AB1304" s="112"/>
      <c r="AC1304" s="39"/>
      <c r="AD1304" s="626"/>
      <c r="AE1304" s="627">
        <f t="shared" si="816"/>
        <v>0</v>
      </c>
      <c r="AF1304" s="636"/>
      <c r="AG1304" s="857"/>
      <c r="AH1304" s="627"/>
      <c r="AI1304" s="626">
        <f t="shared" si="817"/>
        <v>0</v>
      </c>
      <c r="AJ1304" s="423">
        <f t="shared" si="776"/>
        <v>1295</v>
      </c>
    </row>
    <row r="1305" spans="1:36">
      <c r="A1305" s="423">
        <f t="shared" ref="A1305:A1368" si="818">ROW()-9</f>
        <v>1296</v>
      </c>
      <c r="B1305" s="145"/>
      <c r="C1305" s="145"/>
      <c r="D1305" s="693"/>
      <c r="E1305" s="627"/>
      <c r="F1305" s="112"/>
      <c r="G1305" s="39"/>
      <c r="H1305" s="626"/>
      <c r="I1305" s="627">
        <f>SUM($E1305,F1305:H1305)</f>
        <v>0</v>
      </c>
      <c r="J1305" s="627"/>
      <c r="K1305" s="627"/>
      <c r="L1305" s="237">
        <f>SUM(I1305:K1305)</f>
        <v>0</v>
      </c>
      <c r="M1305" s="112"/>
      <c r="N1305" s="39"/>
      <c r="O1305" s="626"/>
      <c r="P1305" s="627">
        <f t="shared" si="812"/>
        <v>0</v>
      </c>
      <c r="Q1305" s="627"/>
      <c r="R1305" s="627"/>
      <c r="S1305" s="237">
        <f t="shared" si="813"/>
        <v>0</v>
      </c>
      <c r="T1305" s="112"/>
      <c r="U1305" s="39"/>
      <c r="V1305" s="626"/>
      <c r="W1305" s="627">
        <f t="shared" si="814"/>
        <v>0</v>
      </c>
      <c r="X1305" s="636"/>
      <c r="Y1305" s="626"/>
      <c r="Z1305" s="627"/>
      <c r="AA1305" s="626">
        <f t="shared" si="815"/>
        <v>0</v>
      </c>
      <c r="AB1305" s="112"/>
      <c r="AC1305" s="39"/>
      <c r="AD1305" s="626"/>
      <c r="AE1305" s="627">
        <f t="shared" si="816"/>
        <v>0</v>
      </c>
      <c r="AF1305" s="636"/>
      <c r="AG1305" s="857"/>
      <c r="AH1305" s="627"/>
      <c r="AI1305" s="626">
        <f t="shared" si="817"/>
        <v>0</v>
      </c>
      <c r="AJ1305" s="423">
        <f t="shared" si="776"/>
        <v>1296</v>
      </c>
    </row>
    <row r="1306" spans="1:36">
      <c r="A1306" s="423">
        <f t="shared" si="818"/>
        <v>1297</v>
      </c>
      <c r="B1306" s="145"/>
      <c r="C1306" s="145"/>
      <c r="D1306" s="684" t="s">
        <v>575</v>
      </c>
      <c r="E1306" s="627"/>
      <c r="F1306" s="112"/>
      <c r="G1306" s="39"/>
      <c r="H1306" s="626"/>
      <c r="I1306" s="627">
        <f>SUM($E1306,F1306:H1306)</f>
        <v>0</v>
      </c>
      <c r="J1306" s="627"/>
      <c r="K1306" s="627"/>
      <c r="L1306" s="237">
        <f>SUM(I1306:K1306)</f>
        <v>0</v>
      </c>
      <c r="M1306" s="112"/>
      <c r="N1306" s="39"/>
      <c r="O1306" s="626"/>
      <c r="P1306" s="627">
        <f t="shared" si="812"/>
        <v>0</v>
      </c>
      <c r="Q1306" s="627"/>
      <c r="R1306" s="627"/>
      <c r="S1306" s="237">
        <f t="shared" si="813"/>
        <v>0</v>
      </c>
      <c r="T1306" s="112"/>
      <c r="U1306" s="39"/>
      <c r="V1306" s="626"/>
      <c r="W1306" s="627">
        <f t="shared" si="814"/>
        <v>0</v>
      </c>
      <c r="X1306" s="636"/>
      <c r="Y1306" s="626"/>
      <c r="Z1306" s="627"/>
      <c r="AA1306" s="626">
        <f t="shared" si="815"/>
        <v>0</v>
      </c>
      <c r="AB1306" s="112"/>
      <c r="AC1306" s="39"/>
      <c r="AD1306" s="626"/>
      <c r="AE1306" s="627">
        <f t="shared" si="816"/>
        <v>0</v>
      </c>
      <c r="AF1306" s="636"/>
      <c r="AG1306" s="857"/>
      <c r="AH1306" s="627"/>
      <c r="AI1306" s="626">
        <f t="shared" si="817"/>
        <v>0</v>
      </c>
      <c r="AJ1306" s="423">
        <f t="shared" ref="AJ1306:AJ1369" si="819">A1306</f>
        <v>1297</v>
      </c>
    </row>
    <row r="1307" spans="1:36">
      <c r="A1307" s="423">
        <f t="shared" si="818"/>
        <v>1298</v>
      </c>
      <c r="B1307" s="145"/>
      <c r="C1307" s="145"/>
      <c r="D1307" s="694"/>
      <c r="E1307" s="627"/>
      <c r="F1307" s="112"/>
      <c r="G1307" s="39"/>
      <c r="H1307" s="626"/>
      <c r="I1307" s="627">
        <f>SUM($E1307,F1307:H1307)</f>
        <v>0</v>
      </c>
      <c r="J1307" s="627"/>
      <c r="K1307" s="627"/>
      <c r="L1307" s="237">
        <f>SUM(I1307:K1307)</f>
        <v>0</v>
      </c>
      <c r="M1307" s="112"/>
      <c r="N1307" s="39"/>
      <c r="O1307" s="626"/>
      <c r="P1307" s="627">
        <f t="shared" si="812"/>
        <v>0</v>
      </c>
      <c r="Q1307" s="627"/>
      <c r="R1307" s="627"/>
      <c r="S1307" s="237">
        <f t="shared" si="813"/>
        <v>0</v>
      </c>
      <c r="T1307" s="112"/>
      <c r="U1307" s="39"/>
      <c r="V1307" s="626"/>
      <c r="W1307" s="627">
        <f t="shared" si="814"/>
        <v>0</v>
      </c>
      <c r="X1307" s="636"/>
      <c r="Y1307" s="626"/>
      <c r="Z1307" s="627"/>
      <c r="AA1307" s="626">
        <f t="shared" si="815"/>
        <v>0</v>
      </c>
      <c r="AB1307" s="112"/>
      <c r="AC1307" s="39"/>
      <c r="AD1307" s="626"/>
      <c r="AE1307" s="627">
        <f t="shared" si="816"/>
        <v>0</v>
      </c>
      <c r="AF1307" s="636"/>
      <c r="AG1307" s="857"/>
      <c r="AH1307" s="627"/>
      <c r="AI1307" s="626">
        <f t="shared" si="817"/>
        <v>0</v>
      </c>
      <c r="AJ1307" s="423">
        <f t="shared" si="819"/>
        <v>1298</v>
      </c>
    </row>
    <row r="1308" spans="1:36">
      <c r="A1308" s="423">
        <f t="shared" si="818"/>
        <v>1299</v>
      </c>
      <c r="B1308" s="145"/>
      <c r="C1308" s="145"/>
      <c r="D1308" s="141" t="s">
        <v>40</v>
      </c>
      <c r="E1308" s="679"/>
      <c r="F1308" s="488">
        <f t="shared" ref="F1308:X1308" si="820">SUBTOTAL(9,F1301:F1307)</f>
        <v>0</v>
      </c>
      <c r="G1308" s="55">
        <f t="shared" si="820"/>
        <v>0</v>
      </c>
      <c r="H1308" s="285">
        <f t="shared" si="820"/>
        <v>0</v>
      </c>
      <c r="I1308" s="676">
        <f t="shared" si="820"/>
        <v>0</v>
      </c>
      <c r="J1308" s="676">
        <f t="shared" si="820"/>
        <v>0</v>
      </c>
      <c r="K1308" s="676">
        <f t="shared" si="820"/>
        <v>0</v>
      </c>
      <c r="L1308" s="678">
        <f t="shared" si="820"/>
        <v>0</v>
      </c>
      <c r="M1308" s="488">
        <f t="shared" si="820"/>
        <v>152000</v>
      </c>
      <c r="N1308" s="55">
        <f t="shared" si="820"/>
        <v>400000</v>
      </c>
      <c r="O1308" s="285">
        <f t="shared" si="820"/>
        <v>0</v>
      </c>
      <c r="P1308" s="676">
        <f t="shared" si="820"/>
        <v>552000</v>
      </c>
      <c r="Q1308" s="676">
        <f t="shared" si="820"/>
        <v>0</v>
      </c>
      <c r="R1308" s="676">
        <f t="shared" si="820"/>
        <v>0</v>
      </c>
      <c r="S1308" s="678">
        <f t="shared" si="820"/>
        <v>552000</v>
      </c>
      <c r="T1308" s="488">
        <f t="shared" si="820"/>
        <v>152000</v>
      </c>
      <c r="U1308" s="55">
        <f t="shared" si="820"/>
        <v>400000</v>
      </c>
      <c r="V1308" s="285">
        <f t="shared" si="820"/>
        <v>0</v>
      </c>
      <c r="W1308" s="676">
        <f t="shared" si="820"/>
        <v>552000</v>
      </c>
      <c r="X1308" s="677">
        <f t="shared" si="820"/>
        <v>0</v>
      </c>
      <c r="Y1308" s="675"/>
      <c r="Z1308" s="676">
        <f t="shared" ref="Z1308:AF1308" si="821">SUBTOTAL(9,Z1301:Z1307)</f>
        <v>0</v>
      </c>
      <c r="AA1308" s="675">
        <f t="shared" si="821"/>
        <v>552000</v>
      </c>
      <c r="AB1308" s="488">
        <f t="shared" si="821"/>
        <v>0</v>
      </c>
      <c r="AC1308" s="55">
        <f t="shared" si="821"/>
        <v>0</v>
      </c>
      <c r="AD1308" s="285">
        <f t="shared" si="821"/>
        <v>0</v>
      </c>
      <c r="AE1308" s="676">
        <f t="shared" si="821"/>
        <v>0</v>
      </c>
      <c r="AF1308" s="677">
        <f t="shared" si="821"/>
        <v>0</v>
      </c>
      <c r="AG1308" s="678"/>
      <c r="AH1308" s="676">
        <f>SUBTOTAL(9,AH1301:AH1307)</f>
        <v>0</v>
      </c>
      <c r="AI1308" s="675">
        <f>SUBTOTAL(9,AI1301:AI1307)</f>
        <v>0</v>
      </c>
      <c r="AJ1308" s="423">
        <f t="shared" si="819"/>
        <v>1299</v>
      </c>
    </row>
    <row r="1309" spans="1:36" ht="15.6" thickBot="1">
      <c r="A1309" s="423">
        <f t="shared" si="818"/>
        <v>1300</v>
      </c>
      <c r="B1309" s="674"/>
      <c r="C1309" s="674"/>
      <c r="D1309" s="620" t="s">
        <v>273</v>
      </c>
      <c r="E1309" s="623"/>
      <c r="F1309" s="672">
        <f>SUBTOTAL(9,F1299:F1308,$E1300:$E1300)</f>
        <v>1517245</v>
      </c>
      <c r="G1309" s="671"/>
      <c r="H1309" s="668"/>
      <c r="I1309" s="669">
        <f>SUBTOTAL(9,I1299:I1308)</f>
        <v>1517245</v>
      </c>
      <c r="J1309" s="669">
        <f>SUBTOTAL(9,J1299:J1308)</f>
        <v>0</v>
      </c>
      <c r="K1309" s="669">
        <f>SUBTOTAL(9,K1299:K1308)</f>
        <v>261814</v>
      </c>
      <c r="L1309" s="673">
        <f>SUBTOTAL(9,L1299:L1308)</f>
        <v>1779059</v>
      </c>
      <c r="M1309" s="672">
        <f>SUBTOTAL(9,M1299:M1308,$E1300:$E1300)</f>
        <v>1669245</v>
      </c>
      <c r="N1309" s="671"/>
      <c r="O1309" s="668"/>
      <c r="P1309" s="669">
        <f>SUBTOTAL(9,P1299:P1308)</f>
        <v>2069245</v>
      </c>
      <c r="Q1309" s="669">
        <f>SUBTOTAL(9,Q1299:Q1308)</f>
        <v>0</v>
      </c>
      <c r="R1309" s="669">
        <f>SUBTOTAL(9,R1299:R1308)</f>
        <v>261814</v>
      </c>
      <c r="S1309" s="673">
        <f>SUBTOTAL(9,S1299:S1308)</f>
        <v>2331059</v>
      </c>
      <c r="T1309" s="672">
        <f>SUBTOTAL(9,T1299:T1308,$E1300:$E1300)</f>
        <v>1669245</v>
      </c>
      <c r="U1309" s="671"/>
      <c r="V1309" s="668"/>
      <c r="W1309" s="669">
        <f>SUBTOTAL(9,W1299:W1308)</f>
        <v>2069245</v>
      </c>
      <c r="X1309" s="670">
        <f>SUBTOTAL(9,X1299:X1308)</f>
        <v>0</v>
      </c>
      <c r="Y1309" s="668"/>
      <c r="Z1309" s="669">
        <f>SUBTOTAL(9,Z1299:Z1308)</f>
        <v>261814</v>
      </c>
      <c r="AA1309" s="668">
        <f>SUBTOTAL(9,AA1299:AA1308)</f>
        <v>2331059</v>
      </c>
      <c r="AB1309" s="672">
        <f>SUBTOTAL(9,AB1299:AB1308,$E1300:$E1300)</f>
        <v>1517245</v>
      </c>
      <c r="AC1309" s="671"/>
      <c r="AD1309" s="668"/>
      <c r="AE1309" s="669">
        <f>SUBTOTAL(9,AE1299:AE1308)</f>
        <v>1517245</v>
      </c>
      <c r="AF1309" s="670">
        <f>SUBTOTAL(9,AF1299:AF1308)</f>
        <v>0</v>
      </c>
      <c r="AG1309" s="800"/>
      <c r="AH1309" s="669">
        <f>SUBTOTAL(9,AH1299:AH1308)</f>
        <v>261814</v>
      </c>
      <c r="AI1309" s="668">
        <f>SUBTOTAL(9,AI1299:AI1308)</f>
        <v>1779059</v>
      </c>
      <c r="AJ1309" s="423">
        <f t="shared" si="819"/>
        <v>1300</v>
      </c>
    </row>
    <row r="1310" spans="1:36" ht="15.6" thickTop="1">
      <c r="A1310" s="423">
        <f t="shared" si="818"/>
        <v>1301</v>
      </c>
      <c r="B1310" s="145"/>
      <c r="C1310" s="145"/>
      <c r="D1310" s="654"/>
      <c r="E1310" s="655"/>
      <c r="F1310" s="425"/>
      <c r="G1310" s="26"/>
      <c r="H1310" s="682"/>
      <c r="I1310" s="627">
        <f>SUM($E1310,F1310:H1310)</f>
        <v>0</v>
      </c>
      <c r="J1310" s="655"/>
      <c r="K1310" s="655"/>
      <c r="L1310" s="654">
        <f>SUM(I1310:K1310)</f>
        <v>0</v>
      </c>
      <c r="M1310" s="425"/>
      <c r="N1310" s="26"/>
      <c r="O1310" s="682"/>
      <c r="P1310" s="627">
        <f>SUM($E1310,M1310:O1310)</f>
        <v>0</v>
      </c>
      <c r="Q1310" s="655"/>
      <c r="R1310" s="655"/>
      <c r="S1310" s="654">
        <f>SUM(P1310:R1310)</f>
        <v>0</v>
      </c>
      <c r="T1310" s="425"/>
      <c r="U1310" s="26"/>
      <c r="V1310" s="682"/>
      <c r="W1310" s="627">
        <f t="shared" ref="W1310:W1318" si="822">SUM($E1310,T1310:V1310)</f>
        <v>0</v>
      </c>
      <c r="X1310" s="683"/>
      <c r="Y1310" s="682"/>
      <c r="Z1310" s="655"/>
      <c r="AA1310" s="682">
        <f t="shared" ref="AA1310:AA1318" si="823">SUM(W1310:Z1310)</f>
        <v>0</v>
      </c>
      <c r="AB1310" s="425"/>
      <c r="AC1310" s="26"/>
      <c r="AD1310" s="682"/>
      <c r="AE1310" s="627">
        <f t="shared" ref="AE1310:AE1318" si="824">SUM($E1310,AB1310:AD1310)</f>
        <v>0</v>
      </c>
      <c r="AF1310" s="683"/>
      <c r="AG1310" s="862"/>
      <c r="AH1310" s="655"/>
      <c r="AI1310" s="682">
        <f t="shared" ref="AI1310:AI1318" si="825">SUM(AE1310:AH1310)</f>
        <v>0</v>
      </c>
      <c r="AJ1310" s="423">
        <f t="shared" si="819"/>
        <v>1301</v>
      </c>
    </row>
    <row r="1311" spans="1:36">
      <c r="A1311" s="423">
        <f t="shared" si="818"/>
        <v>1302</v>
      </c>
      <c r="B1311" s="145" t="s">
        <v>274</v>
      </c>
      <c r="C1311" s="145">
        <v>72</v>
      </c>
      <c r="D1311" s="237" t="s">
        <v>275</v>
      </c>
      <c r="E1311" s="627"/>
      <c r="F1311" s="133"/>
      <c r="G1311" s="28"/>
      <c r="H1311" s="626"/>
      <c r="I1311" s="627">
        <f>SUM($E1311,F1311:H1311)</f>
        <v>0</v>
      </c>
      <c r="J1311" s="627"/>
      <c r="K1311" s="627">
        <v>5688938</v>
      </c>
      <c r="L1311" s="237">
        <f>SUM(I1311:K1311)</f>
        <v>5688938</v>
      </c>
      <c r="M1311" s="133"/>
      <c r="O1311" s="626"/>
      <c r="P1311" s="627">
        <f>SUM($E1311,M1311:O1311)</f>
        <v>0</v>
      </c>
      <c r="Q1311" s="627"/>
      <c r="R1311" s="627">
        <v>5688938</v>
      </c>
      <c r="S1311" s="237">
        <f>SUM(P1311:R1311)</f>
        <v>5688938</v>
      </c>
      <c r="T1311" s="133"/>
      <c r="V1311" s="626"/>
      <c r="W1311" s="627">
        <f t="shared" si="822"/>
        <v>0</v>
      </c>
      <c r="X1311" s="636"/>
      <c r="Y1311" s="626"/>
      <c r="Z1311" s="627">
        <v>5688938</v>
      </c>
      <c r="AA1311" s="626">
        <f t="shared" si="823"/>
        <v>5688938</v>
      </c>
      <c r="AB1311" s="133"/>
      <c r="AD1311" s="626"/>
      <c r="AE1311" s="627">
        <f t="shared" si="824"/>
        <v>0</v>
      </c>
      <c r="AF1311" s="636"/>
      <c r="AG1311" s="857"/>
      <c r="AH1311" s="627">
        <v>5688938</v>
      </c>
      <c r="AI1311" s="626">
        <f t="shared" si="825"/>
        <v>5688938</v>
      </c>
      <c r="AJ1311" s="423">
        <f t="shared" si="819"/>
        <v>1302</v>
      </c>
    </row>
    <row r="1312" spans="1:36">
      <c r="A1312" s="423">
        <f t="shared" si="818"/>
        <v>1303</v>
      </c>
      <c r="B1312" s="145"/>
      <c r="C1312" s="145"/>
      <c r="D1312" s="684" t="s">
        <v>75</v>
      </c>
      <c r="E1312" s="627"/>
      <c r="F1312" s="112"/>
      <c r="G1312" s="39"/>
      <c r="H1312" s="626"/>
      <c r="I1312" s="627">
        <f>SUM($E1312,F1312:H1312)</f>
        <v>0</v>
      </c>
      <c r="J1312" s="627"/>
      <c r="K1312" s="627"/>
      <c r="L1312" s="237">
        <f>SUM(I1312:K1312)</f>
        <v>0</v>
      </c>
      <c r="M1312" s="112"/>
      <c r="N1312" s="39"/>
      <c r="O1312" s="626"/>
      <c r="P1312" s="627">
        <f>SUM($E1312,M1312:O1312)</f>
        <v>0</v>
      </c>
      <c r="Q1312" s="627"/>
      <c r="R1312" s="627"/>
      <c r="S1312" s="237">
        <f>SUM(P1312:R1312)</f>
        <v>0</v>
      </c>
      <c r="T1312" s="112"/>
      <c r="U1312" s="39"/>
      <c r="V1312" s="626"/>
      <c r="W1312" s="627">
        <f t="shared" si="822"/>
        <v>0</v>
      </c>
      <c r="X1312" s="636"/>
      <c r="Y1312" s="626"/>
      <c r="Z1312" s="627"/>
      <c r="AA1312" s="626">
        <f t="shared" si="823"/>
        <v>0</v>
      </c>
      <c r="AB1312" s="112"/>
      <c r="AC1312" s="39"/>
      <c r="AD1312" s="626"/>
      <c r="AE1312" s="627">
        <f t="shared" si="824"/>
        <v>0</v>
      </c>
      <c r="AF1312" s="636"/>
      <c r="AG1312" s="857"/>
      <c r="AH1312" s="627"/>
      <c r="AI1312" s="626">
        <f t="shared" si="825"/>
        <v>0</v>
      </c>
      <c r="AJ1312" s="423">
        <f t="shared" si="819"/>
        <v>1303</v>
      </c>
    </row>
    <row r="1313" spans="1:36">
      <c r="A1313" s="423">
        <f t="shared" si="818"/>
        <v>1304</v>
      </c>
      <c r="B1313" s="145"/>
      <c r="C1313" s="145"/>
      <c r="D1313" s="684"/>
      <c r="E1313" s="627"/>
      <c r="F1313" s="112"/>
      <c r="G1313" s="39"/>
      <c r="H1313" s="626"/>
      <c r="I1313" s="627"/>
      <c r="J1313" s="627"/>
      <c r="K1313" s="627"/>
      <c r="M1313" s="112"/>
      <c r="N1313" s="39"/>
      <c r="O1313" s="626"/>
      <c r="P1313" s="627"/>
      <c r="Q1313" s="627"/>
      <c r="R1313" s="627"/>
      <c r="T1313" s="112"/>
      <c r="U1313" s="39"/>
      <c r="V1313" s="626"/>
      <c r="W1313" s="627">
        <f t="shared" si="822"/>
        <v>0</v>
      </c>
      <c r="X1313" s="636"/>
      <c r="Y1313" s="626"/>
      <c r="Z1313" s="627"/>
      <c r="AA1313" s="626">
        <f t="shared" si="823"/>
        <v>0</v>
      </c>
      <c r="AB1313" s="112"/>
      <c r="AC1313" s="39"/>
      <c r="AD1313" s="626"/>
      <c r="AE1313" s="627">
        <f t="shared" si="824"/>
        <v>0</v>
      </c>
      <c r="AF1313" s="636"/>
      <c r="AG1313" s="857"/>
      <c r="AH1313" s="627"/>
      <c r="AI1313" s="626">
        <f t="shared" si="825"/>
        <v>0</v>
      </c>
      <c r="AJ1313" s="423">
        <f t="shared" si="819"/>
        <v>1304</v>
      </c>
    </row>
    <row r="1314" spans="1:36">
      <c r="A1314" s="423">
        <f t="shared" si="818"/>
        <v>1305</v>
      </c>
      <c r="B1314" s="145"/>
      <c r="C1314" s="145"/>
      <c r="D1314" s="685"/>
      <c r="E1314" s="627"/>
      <c r="F1314" s="112"/>
      <c r="G1314" s="39"/>
      <c r="H1314" s="626"/>
      <c r="I1314" s="627">
        <f>SUM($E1314,F1314:H1314)</f>
        <v>0</v>
      </c>
      <c r="J1314" s="627"/>
      <c r="K1314" s="627"/>
      <c r="L1314" s="237">
        <f>SUM(I1314:K1314)</f>
        <v>0</v>
      </c>
      <c r="M1314" s="112"/>
      <c r="N1314" s="39"/>
      <c r="O1314" s="626"/>
      <c r="P1314" s="627">
        <f>SUM($E1314,M1314:O1314)</f>
        <v>0</v>
      </c>
      <c r="Q1314" s="627"/>
      <c r="R1314" s="627"/>
      <c r="S1314" s="237">
        <f>SUM(P1314:R1314)</f>
        <v>0</v>
      </c>
      <c r="T1314" s="112"/>
      <c r="U1314" s="39"/>
      <c r="V1314" s="626"/>
      <c r="W1314" s="627">
        <f t="shared" si="822"/>
        <v>0</v>
      </c>
      <c r="X1314" s="636"/>
      <c r="Y1314" s="626"/>
      <c r="Z1314" s="627"/>
      <c r="AA1314" s="626">
        <f t="shared" si="823"/>
        <v>0</v>
      </c>
      <c r="AB1314" s="112"/>
      <c r="AC1314" s="39"/>
      <c r="AD1314" s="626"/>
      <c r="AE1314" s="627">
        <f t="shared" si="824"/>
        <v>0</v>
      </c>
      <c r="AF1314" s="636"/>
      <c r="AG1314" s="857"/>
      <c r="AH1314" s="627"/>
      <c r="AI1314" s="626">
        <f t="shared" si="825"/>
        <v>0</v>
      </c>
      <c r="AJ1314" s="423">
        <f t="shared" si="819"/>
        <v>1305</v>
      </c>
    </row>
    <row r="1315" spans="1:36">
      <c r="A1315" s="423">
        <f t="shared" si="818"/>
        <v>1306</v>
      </c>
      <c r="B1315" s="145"/>
      <c r="C1315" s="145"/>
      <c r="D1315" s="684" t="s">
        <v>63</v>
      </c>
      <c r="E1315" s="627"/>
      <c r="F1315" s="112"/>
      <c r="G1315" s="39"/>
      <c r="H1315" s="626"/>
      <c r="I1315" s="627">
        <f>SUM($E1315,F1315:H1315)</f>
        <v>0</v>
      </c>
      <c r="J1315" s="627"/>
      <c r="K1315" s="627"/>
      <c r="L1315" s="237">
        <f>SUM(I1315:K1315)</f>
        <v>0</v>
      </c>
      <c r="M1315" s="112"/>
      <c r="N1315" s="39"/>
      <c r="O1315" s="626"/>
      <c r="P1315" s="627">
        <f>SUM($E1315,M1315:O1315)</f>
        <v>0</v>
      </c>
      <c r="Q1315" s="627"/>
      <c r="R1315" s="627"/>
      <c r="S1315" s="237">
        <f>SUM(P1315:R1315)</f>
        <v>0</v>
      </c>
      <c r="T1315" s="112"/>
      <c r="U1315" s="39"/>
      <c r="V1315" s="626"/>
      <c r="W1315" s="627">
        <f t="shared" si="822"/>
        <v>0</v>
      </c>
      <c r="X1315" s="636"/>
      <c r="Y1315" s="626"/>
      <c r="Z1315" s="627"/>
      <c r="AA1315" s="626">
        <f t="shared" si="823"/>
        <v>0</v>
      </c>
      <c r="AB1315" s="112"/>
      <c r="AC1315" s="39"/>
      <c r="AD1315" s="626"/>
      <c r="AE1315" s="627">
        <f t="shared" si="824"/>
        <v>0</v>
      </c>
      <c r="AF1315" s="636"/>
      <c r="AG1315" s="857"/>
      <c r="AH1315" s="627"/>
      <c r="AI1315" s="626">
        <f t="shared" si="825"/>
        <v>0</v>
      </c>
      <c r="AJ1315" s="423">
        <f t="shared" si="819"/>
        <v>1306</v>
      </c>
    </row>
    <row r="1316" spans="1:36">
      <c r="A1316" s="423">
        <f t="shared" si="818"/>
        <v>1307</v>
      </c>
      <c r="B1316" s="145"/>
      <c r="C1316" s="145"/>
      <c r="D1316" s="637" t="s">
        <v>818</v>
      </c>
      <c r="E1316" s="627"/>
      <c r="F1316" s="112"/>
      <c r="G1316" s="39"/>
      <c r="H1316" s="626"/>
      <c r="I1316" s="627">
        <f>SUM($E1316,F1316:H1316)</f>
        <v>0</v>
      </c>
      <c r="J1316" s="627"/>
      <c r="K1316" s="627">
        <v>132914</v>
      </c>
      <c r="L1316" s="237">
        <f>SUM(I1316:K1316)</f>
        <v>132914</v>
      </c>
      <c r="M1316" s="112"/>
      <c r="N1316" s="39"/>
      <c r="O1316" s="626"/>
      <c r="P1316" s="627">
        <f>SUM($E1316,M1316:O1316)</f>
        <v>0</v>
      </c>
      <c r="Q1316" s="627"/>
      <c r="R1316" s="627">
        <v>132914</v>
      </c>
      <c r="S1316" s="237">
        <f>SUM(P1316:R1316)</f>
        <v>132914</v>
      </c>
      <c r="T1316" s="112"/>
      <c r="U1316" s="39"/>
      <c r="V1316" s="626"/>
      <c r="W1316" s="627">
        <f t="shared" si="822"/>
        <v>0</v>
      </c>
      <c r="X1316" s="636"/>
      <c r="Y1316" s="626"/>
      <c r="Z1316" s="627">
        <v>132914</v>
      </c>
      <c r="AA1316" s="626">
        <f t="shared" si="823"/>
        <v>132914</v>
      </c>
      <c r="AB1316" s="112"/>
      <c r="AC1316" s="39"/>
      <c r="AD1316" s="626"/>
      <c r="AE1316" s="627">
        <f t="shared" si="824"/>
        <v>0</v>
      </c>
      <c r="AF1316" s="636"/>
      <c r="AG1316" s="857"/>
      <c r="AH1316" s="627">
        <v>132914</v>
      </c>
      <c r="AI1316" s="626">
        <f t="shared" si="825"/>
        <v>132914</v>
      </c>
      <c r="AJ1316" s="423">
        <f t="shared" si="819"/>
        <v>1307</v>
      </c>
    </row>
    <row r="1317" spans="1:36">
      <c r="A1317" s="423">
        <f t="shared" si="818"/>
        <v>1308</v>
      </c>
      <c r="B1317" s="145"/>
      <c r="C1317" s="145"/>
      <c r="D1317" s="637" t="s">
        <v>425</v>
      </c>
      <c r="E1317" s="627"/>
      <c r="F1317" s="112"/>
      <c r="G1317" s="39"/>
      <c r="H1317" s="626"/>
      <c r="I1317" s="627">
        <f>SUM($E1317,F1317:H1317)</f>
        <v>0</v>
      </c>
      <c r="J1317" s="627"/>
      <c r="K1317" s="627">
        <v>529834</v>
      </c>
      <c r="L1317" s="237">
        <f>SUM(I1317:K1317)</f>
        <v>529834</v>
      </c>
      <c r="M1317" s="112"/>
      <c r="N1317" s="39"/>
      <c r="O1317" s="626"/>
      <c r="P1317" s="627">
        <f>SUM($E1317,M1317:O1317)</f>
        <v>0</v>
      </c>
      <c r="Q1317" s="627"/>
      <c r="R1317" s="627">
        <v>529834</v>
      </c>
      <c r="S1317" s="237">
        <f>SUM(P1317:R1317)</f>
        <v>529834</v>
      </c>
      <c r="T1317" s="112"/>
      <c r="U1317" s="39"/>
      <c r="V1317" s="626"/>
      <c r="W1317" s="627">
        <f t="shared" si="822"/>
        <v>0</v>
      </c>
      <c r="X1317" s="636"/>
      <c r="Y1317" s="626"/>
      <c r="Z1317" s="627">
        <v>529834</v>
      </c>
      <c r="AA1317" s="626">
        <f t="shared" si="823"/>
        <v>529834</v>
      </c>
      <c r="AB1317" s="112"/>
      <c r="AC1317" s="39"/>
      <c r="AD1317" s="626"/>
      <c r="AE1317" s="627">
        <f t="shared" si="824"/>
        <v>0</v>
      </c>
      <c r="AF1317" s="636"/>
      <c r="AG1317" s="857"/>
      <c r="AH1317" s="627">
        <v>529834</v>
      </c>
      <c r="AI1317" s="626">
        <f t="shared" si="825"/>
        <v>529834</v>
      </c>
      <c r="AJ1317" s="423">
        <f t="shared" si="819"/>
        <v>1308</v>
      </c>
    </row>
    <row r="1318" spans="1:36">
      <c r="A1318" s="423">
        <f t="shared" si="818"/>
        <v>1309</v>
      </c>
      <c r="B1318" s="145"/>
      <c r="C1318" s="145"/>
      <c r="E1318" s="679"/>
      <c r="F1318" s="110"/>
      <c r="G1318" s="57"/>
      <c r="H1318" s="680"/>
      <c r="I1318" s="627">
        <f>SUM($E1318,F1318:H1318)</f>
        <v>0</v>
      </c>
      <c r="J1318" s="679"/>
      <c r="K1318" s="679"/>
      <c r="L1318" s="237">
        <f>SUM(I1318:K1318)</f>
        <v>0</v>
      </c>
      <c r="M1318" s="110"/>
      <c r="N1318" s="57"/>
      <c r="O1318" s="680"/>
      <c r="P1318" s="627">
        <f>SUM($E1318,M1318:O1318)</f>
        <v>0</v>
      </c>
      <c r="Q1318" s="679"/>
      <c r="R1318" s="679"/>
      <c r="S1318" s="237">
        <f>SUM(P1318:R1318)</f>
        <v>0</v>
      </c>
      <c r="T1318" s="110"/>
      <c r="U1318" s="57"/>
      <c r="V1318" s="680"/>
      <c r="W1318" s="627">
        <f t="shared" si="822"/>
        <v>0</v>
      </c>
      <c r="X1318" s="681"/>
      <c r="Y1318" s="680"/>
      <c r="Z1318" s="679"/>
      <c r="AA1318" s="626">
        <f t="shared" si="823"/>
        <v>0</v>
      </c>
      <c r="AB1318" s="110"/>
      <c r="AC1318" s="57"/>
      <c r="AD1318" s="680"/>
      <c r="AE1318" s="627">
        <f t="shared" si="824"/>
        <v>0</v>
      </c>
      <c r="AF1318" s="681"/>
      <c r="AG1318" s="872"/>
      <c r="AH1318" s="679"/>
      <c r="AI1318" s="626">
        <f t="shared" si="825"/>
        <v>0</v>
      </c>
      <c r="AJ1318" s="423">
        <f t="shared" si="819"/>
        <v>1309</v>
      </c>
    </row>
    <row r="1319" spans="1:36">
      <c r="A1319" s="423">
        <f t="shared" si="818"/>
        <v>1310</v>
      </c>
      <c r="B1319" s="145"/>
      <c r="C1319" s="145"/>
      <c r="D1319" s="141" t="s">
        <v>40</v>
      </c>
      <c r="E1319" s="679"/>
      <c r="F1319" s="488">
        <f t="shared" ref="F1319:X1319" si="826">SUBTOTAL(9,F1312:F1318)</f>
        <v>0</v>
      </c>
      <c r="G1319" s="55">
        <f t="shared" si="826"/>
        <v>0</v>
      </c>
      <c r="H1319" s="285">
        <f t="shared" si="826"/>
        <v>0</v>
      </c>
      <c r="I1319" s="676">
        <f t="shared" si="826"/>
        <v>0</v>
      </c>
      <c r="J1319" s="676">
        <f t="shared" si="826"/>
        <v>0</v>
      </c>
      <c r="K1319" s="676">
        <f t="shared" si="826"/>
        <v>662748</v>
      </c>
      <c r="L1319" s="678">
        <f t="shared" si="826"/>
        <v>662748</v>
      </c>
      <c r="M1319" s="488">
        <f t="shared" si="826"/>
        <v>0</v>
      </c>
      <c r="N1319" s="55">
        <f t="shared" si="826"/>
        <v>0</v>
      </c>
      <c r="O1319" s="285">
        <f t="shared" si="826"/>
        <v>0</v>
      </c>
      <c r="P1319" s="676">
        <f t="shared" si="826"/>
        <v>0</v>
      </c>
      <c r="Q1319" s="676">
        <f t="shared" si="826"/>
        <v>0</v>
      </c>
      <c r="R1319" s="676">
        <f t="shared" si="826"/>
        <v>662748</v>
      </c>
      <c r="S1319" s="678">
        <f t="shared" si="826"/>
        <v>662748</v>
      </c>
      <c r="T1319" s="488">
        <f t="shared" si="826"/>
        <v>0</v>
      </c>
      <c r="U1319" s="55">
        <f t="shared" si="826"/>
        <v>0</v>
      </c>
      <c r="V1319" s="285">
        <f t="shared" si="826"/>
        <v>0</v>
      </c>
      <c r="W1319" s="676">
        <f t="shared" si="826"/>
        <v>0</v>
      </c>
      <c r="X1319" s="677">
        <f t="shared" si="826"/>
        <v>0</v>
      </c>
      <c r="Y1319" s="675"/>
      <c r="Z1319" s="676">
        <f t="shared" ref="Z1319:AF1319" si="827">SUBTOTAL(9,Z1312:Z1318)</f>
        <v>662748</v>
      </c>
      <c r="AA1319" s="675">
        <f t="shared" si="827"/>
        <v>662748</v>
      </c>
      <c r="AB1319" s="488">
        <f t="shared" si="827"/>
        <v>0</v>
      </c>
      <c r="AC1319" s="55">
        <f t="shared" si="827"/>
        <v>0</v>
      </c>
      <c r="AD1319" s="285">
        <f t="shared" si="827"/>
        <v>0</v>
      </c>
      <c r="AE1319" s="676">
        <f t="shared" si="827"/>
        <v>0</v>
      </c>
      <c r="AF1319" s="677">
        <f t="shared" si="827"/>
        <v>0</v>
      </c>
      <c r="AG1319" s="678"/>
      <c r="AH1319" s="676">
        <f>SUBTOTAL(9,AH1312:AH1318)</f>
        <v>662748</v>
      </c>
      <c r="AI1319" s="675">
        <f>SUBTOTAL(9,AI1312:AI1318)</f>
        <v>662748</v>
      </c>
      <c r="AJ1319" s="423">
        <f t="shared" si="819"/>
        <v>1310</v>
      </c>
    </row>
    <row r="1320" spans="1:36" ht="15.6" thickBot="1">
      <c r="A1320" s="423">
        <f t="shared" si="818"/>
        <v>1311</v>
      </c>
      <c r="B1320" s="674"/>
      <c r="C1320" s="674"/>
      <c r="D1320" s="620" t="s">
        <v>276</v>
      </c>
      <c r="E1320" s="623"/>
      <c r="F1320" s="672">
        <f>SUBTOTAL(9,F1310:F1319,$E1311)</f>
        <v>0</v>
      </c>
      <c r="G1320" s="673"/>
      <c r="H1320" s="668"/>
      <c r="I1320" s="669">
        <f>SUBTOTAL(9,I1310:I1319)</f>
        <v>0</v>
      </c>
      <c r="J1320" s="669">
        <f>SUBTOTAL(9,J1310:J1319)</f>
        <v>0</v>
      </c>
      <c r="K1320" s="669">
        <f>SUBTOTAL(9,K1310:K1319)</f>
        <v>6351686</v>
      </c>
      <c r="L1320" s="673">
        <f>SUBTOTAL(9,L1310:L1319)</f>
        <v>6351686</v>
      </c>
      <c r="M1320" s="672">
        <f>SUBTOTAL(9,M1310:M1319,$E1311)</f>
        <v>0</v>
      </c>
      <c r="N1320" s="673"/>
      <c r="O1320" s="668"/>
      <c r="P1320" s="669">
        <f>SUBTOTAL(9,P1310:P1319)</f>
        <v>0</v>
      </c>
      <c r="Q1320" s="669">
        <f>SUBTOTAL(9,Q1310:Q1319)</f>
        <v>0</v>
      </c>
      <c r="R1320" s="669">
        <f>SUBTOTAL(9,R1310:R1319)</f>
        <v>6351686</v>
      </c>
      <c r="S1320" s="673">
        <f>SUBTOTAL(9,S1310:S1319)</f>
        <v>6351686</v>
      </c>
      <c r="T1320" s="672">
        <f>SUBTOTAL(9,T1310:T1319,$E1311)</f>
        <v>0</v>
      </c>
      <c r="U1320" s="673"/>
      <c r="V1320" s="668"/>
      <c r="W1320" s="669">
        <f>SUBTOTAL(9,W1310:W1319)</f>
        <v>0</v>
      </c>
      <c r="X1320" s="670">
        <f>SUBTOTAL(9,X1310:X1319)</f>
        <v>0</v>
      </c>
      <c r="Y1320" s="668"/>
      <c r="Z1320" s="669">
        <f>SUBTOTAL(9,Z1310:Z1319)</f>
        <v>6351686</v>
      </c>
      <c r="AA1320" s="668">
        <f>SUBTOTAL(9,AA1310:AA1319)</f>
        <v>6351686</v>
      </c>
      <c r="AB1320" s="672">
        <f>SUBTOTAL(9,AB1310:AB1319,$E1311)</f>
        <v>0</v>
      </c>
      <c r="AC1320" s="673"/>
      <c r="AD1320" s="668"/>
      <c r="AE1320" s="669">
        <f>SUBTOTAL(9,AE1310:AE1319)</f>
        <v>0</v>
      </c>
      <c r="AF1320" s="670">
        <f>SUBTOTAL(9,AF1310:AF1319)</f>
        <v>0</v>
      </c>
      <c r="AG1320" s="800"/>
      <c r="AH1320" s="669">
        <f>SUBTOTAL(9,AH1310:AH1319)</f>
        <v>6351686</v>
      </c>
      <c r="AI1320" s="668">
        <f>SUBTOTAL(9,AI1310:AI1319)</f>
        <v>6351686</v>
      </c>
      <c r="AJ1320" s="423">
        <f t="shared" si="819"/>
        <v>1311</v>
      </c>
    </row>
    <row r="1321" spans="1:36" ht="15.6" thickTop="1">
      <c r="A1321" s="423">
        <f t="shared" si="818"/>
        <v>1312</v>
      </c>
      <c r="B1321" s="145"/>
      <c r="C1321" s="145"/>
      <c r="D1321" s="654"/>
      <c r="E1321" s="655"/>
      <c r="F1321" s="425"/>
      <c r="G1321" s="26"/>
      <c r="H1321" s="682"/>
      <c r="I1321" s="627">
        <f>SUM($E1321,F1321:H1321)</f>
        <v>0</v>
      </c>
      <c r="J1321" s="655"/>
      <c r="K1321" s="655"/>
      <c r="L1321" s="654">
        <f>SUM(I1321:K1321)</f>
        <v>0</v>
      </c>
      <c r="M1321" s="425"/>
      <c r="N1321" s="26"/>
      <c r="O1321" s="682"/>
      <c r="P1321" s="627">
        <f>SUM($E1321,M1321:O1321)</f>
        <v>0</v>
      </c>
      <c r="Q1321" s="655"/>
      <c r="R1321" s="655"/>
      <c r="S1321" s="654">
        <f>SUM(P1321:R1321)</f>
        <v>0</v>
      </c>
      <c r="T1321" s="425"/>
      <c r="U1321" s="26"/>
      <c r="V1321" s="682"/>
      <c r="W1321" s="627">
        <f t="shared" ref="W1321:W1328" si="828">SUM($E1321,T1321:V1321)</f>
        <v>0</v>
      </c>
      <c r="X1321" s="683"/>
      <c r="Y1321" s="682"/>
      <c r="Z1321" s="655"/>
      <c r="AA1321" s="682">
        <f t="shared" ref="AA1321:AA1328" si="829">SUM(W1321:Z1321)</f>
        <v>0</v>
      </c>
      <c r="AB1321" s="425"/>
      <c r="AC1321" s="26"/>
      <c r="AD1321" s="682"/>
      <c r="AE1321" s="627">
        <f t="shared" ref="AE1321:AE1328" si="830">SUM($E1321,AB1321:AD1321)</f>
        <v>0</v>
      </c>
      <c r="AF1321" s="683"/>
      <c r="AG1321" s="862"/>
      <c r="AH1321" s="655"/>
      <c r="AI1321" s="682">
        <f t="shared" ref="AI1321:AI1328" si="831">SUM(AE1321:AH1321)</f>
        <v>0</v>
      </c>
      <c r="AJ1321" s="423">
        <f t="shared" si="819"/>
        <v>1312</v>
      </c>
    </row>
    <row r="1322" spans="1:36">
      <c r="A1322" s="423">
        <f t="shared" si="818"/>
        <v>1313</v>
      </c>
      <c r="B1322" s="145" t="s">
        <v>277</v>
      </c>
      <c r="C1322" s="145">
        <v>73</v>
      </c>
      <c r="D1322" s="237" t="s">
        <v>278</v>
      </c>
      <c r="E1322" s="627"/>
      <c r="F1322" s="133"/>
      <c r="G1322" s="28"/>
      <c r="H1322" s="626"/>
      <c r="I1322" s="627">
        <f>SUM($E1322,F1322:H1322)</f>
        <v>0</v>
      </c>
      <c r="J1322" s="627">
        <v>886960</v>
      </c>
      <c r="K1322" s="627">
        <v>14579879</v>
      </c>
      <c r="L1322" s="237">
        <f>SUM(I1322:K1322)</f>
        <v>15466839</v>
      </c>
      <c r="M1322" s="133"/>
      <c r="O1322" s="626"/>
      <c r="P1322" s="627">
        <f>SUM($E1322,M1322:O1322)</f>
        <v>0</v>
      </c>
      <c r="Q1322" s="627">
        <v>886960</v>
      </c>
      <c r="R1322" s="627">
        <v>14579879</v>
      </c>
      <c r="S1322" s="237">
        <f>SUM(P1322:R1322)</f>
        <v>15466839</v>
      </c>
      <c r="T1322" s="133"/>
      <c r="V1322" s="626"/>
      <c r="W1322" s="627">
        <f t="shared" si="828"/>
        <v>0</v>
      </c>
      <c r="X1322" s="636">
        <v>886960</v>
      </c>
      <c r="Y1322" s="626"/>
      <c r="Z1322" s="627">
        <v>14579879</v>
      </c>
      <c r="AA1322" s="626">
        <f t="shared" si="829"/>
        <v>15466839</v>
      </c>
      <c r="AB1322" s="133"/>
      <c r="AD1322" s="626"/>
      <c r="AE1322" s="627">
        <f t="shared" si="830"/>
        <v>0</v>
      </c>
      <c r="AF1322" s="636"/>
      <c r="AG1322" s="857"/>
      <c r="AH1322" s="627">
        <v>14579879</v>
      </c>
      <c r="AI1322" s="626">
        <f t="shared" si="831"/>
        <v>14579879</v>
      </c>
      <c r="AJ1322" s="423">
        <f t="shared" si="819"/>
        <v>1313</v>
      </c>
    </row>
    <row r="1323" spans="1:36">
      <c r="A1323" s="423">
        <f t="shared" si="818"/>
        <v>1314</v>
      </c>
      <c r="B1323" s="145"/>
      <c r="C1323" s="145"/>
      <c r="D1323" s="690" t="s">
        <v>716</v>
      </c>
      <c r="E1323" s="627"/>
      <c r="F1323" s="133"/>
      <c r="G1323" s="28"/>
      <c r="H1323" s="626"/>
      <c r="I1323" s="627">
        <f>SUM($E1323,F1323:H1323)</f>
        <v>0</v>
      </c>
      <c r="J1323" s="627"/>
      <c r="K1323" s="627"/>
      <c r="L1323" s="237">
        <f>SUM(I1323:K1323)</f>
        <v>0</v>
      </c>
      <c r="M1323" s="133"/>
      <c r="O1323" s="626"/>
      <c r="P1323" s="627">
        <f>SUM($E1323,M1323:O1323)</f>
        <v>0</v>
      </c>
      <c r="Q1323" s="627"/>
      <c r="R1323" s="627"/>
      <c r="S1323" s="237">
        <f>SUM(P1323:R1323)</f>
        <v>0</v>
      </c>
      <c r="T1323" s="133"/>
      <c r="V1323" s="626"/>
      <c r="W1323" s="627">
        <f t="shared" si="828"/>
        <v>0</v>
      </c>
      <c r="X1323" s="636"/>
      <c r="Y1323" s="626"/>
      <c r="Z1323" s="627"/>
      <c r="AA1323" s="626">
        <f t="shared" si="829"/>
        <v>0</v>
      </c>
      <c r="AB1323" s="133"/>
      <c r="AD1323" s="626"/>
      <c r="AE1323" s="627">
        <f t="shared" si="830"/>
        <v>0</v>
      </c>
      <c r="AF1323" s="636"/>
      <c r="AG1323" s="857"/>
      <c r="AH1323" s="627"/>
      <c r="AI1323" s="626">
        <f t="shared" si="831"/>
        <v>0</v>
      </c>
      <c r="AJ1323" s="423">
        <f t="shared" si="819"/>
        <v>1314</v>
      </c>
    </row>
    <row r="1324" spans="1:36">
      <c r="A1324" s="423">
        <f t="shared" si="818"/>
        <v>1315</v>
      </c>
      <c r="B1324" s="145"/>
      <c r="C1324" s="145"/>
      <c r="D1324" s="556" t="s">
        <v>464</v>
      </c>
      <c r="E1324" s="627"/>
      <c r="F1324" s="133"/>
      <c r="G1324" s="28"/>
      <c r="H1324" s="626"/>
      <c r="I1324" s="627"/>
      <c r="J1324" s="627"/>
      <c r="K1324" s="627"/>
      <c r="M1324" s="133"/>
      <c r="O1324" s="626"/>
      <c r="P1324" s="627"/>
      <c r="Q1324" s="627"/>
      <c r="R1324" s="627"/>
      <c r="T1324" s="133"/>
      <c r="V1324" s="626"/>
      <c r="W1324" s="627">
        <f t="shared" si="828"/>
        <v>0</v>
      </c>
      <c r="X1324" s="636"/>
      <c r="Y1324" s="626">
        <v>50000000</v>
      </c>
      <c r="Z1324" s="627"/>
      <c r="AA1324" s="626">
        <f t="shared" si="829"/>
        <v>50000000</v>
      </c>
      <c r="AB1324" s="133"/>
      <c r="AD1324" s="626"/>
      <c r="AE1324" s="627">
        <f t="shared" si="830"/>
        <v>0</v>
      </c>
      <c r="AF1324" s="636"/>
      <c r="AG1324" s="857">
        <v>50000000</v>
      </c>
      <c r="AH1324" s="627"/>
      <c r="AI1324" s="626">
        <f t="shared" si="831"/>
        <v>50000000</v>
      </c>
      <c r="AJ1324" s="423">
        <f t="shared" si="819"/>
        <v>1315</v>
      </c>
    </row>
    <row r="1325" spans="1:36">
      <c r="A1325" s="423">
        <f t="shared" si="818"/>
        <v>1316</v>
      </c>
      <c r="B1325" s="145"/>
      <c r="C1325" s="145"/>
      <c r="D1325" s="237"/>
      <c r="E1325" s="627"/>
      <c r="F1325" s="406"/>
      <c r="H1325" s="626"/>
      <c r="I1325" s="627">
        <f>SUM($E1325,F1325:H1325)</f>
        <v>0</v>
      </c>
      <c r="J1325" s="627"/>
      <c r="K1325" s="627"/>
      <c r="L1325" s="237">
        <f>SUM(I1325:K1325)</f>
        <v>0</v>
      </c>
      <c r="M1325" s="406"/>
      <c r="O1325" s="626"/>
      <c r="P1325" s="627">
        <f>SUM($E1325,M1325:O1325)</f>
        <v>0</v>
      </c>
      <c r="Q1325" s="627"/>
      <c r="R1325" s="627"/>
      <c r="S1325" s="237">
        <f>SUM(P1325:R1325)</f>
        <v>0</v>
      </c>
      <c r="T1325" s="406"/>
      <c r="V1325" s="626"/>
      <c r="W1325" s="627">
        <f t="shared" si="828"/>
        <v>0</v>
      </c>
      <c r="X1325" s="636"/>
      <c r="Y1325" s="626"/>
      <c r="Z1325" s="627"/>
      <c r="AA1325" s="626">
        <f t="shared" si="829"/>
        <v>0</v>
      </c>
      <c r="AB1325" s="406"/>
      <c r="AD1325" s="626"/>
      <c r="AE1325" s="627">
        <f t="shared" si="830"/>
        <v>0</v>
      </c>
      <c r="AF1325" s="636"/>
      <c r="AG1325" s="857"/>
      <c r="AH1325" s="627"/>
      <c r="AI1325" s="626">
        <f t="shared" si="831"/>
        <v>0</v>
      </c>
      <c r="AJ1325" s="423">
        <f t="shared" si="819"/>
        <v>1316</v>
      </c>
    </row>
    <row r="1326" spans="1:36">
      <c r="A1326" s="423">
        <f t="shared" si="818"/>
        <v>1317</v>
      </c>
      <c r="B1326" s="145"/>
      <c r="C1326" s="145"/>
      <c r="D1326" s="240" t="s">
        <v>71</v>
      </c>
      <c r="E1326" s="627"/>
      <c r="F1326" s="406"/>
      <c r="H1326" s="626"/>
      <c r="I1326" s="627">
        <f>SUM($E1326,F1326:H1326)</f>
        <v>0</v>
      </c>
      <c r="J1326" s="627"/>
      <c r="K1326" s="627"/>
      <c r="L1326" s="237">
        <f>SUM(I1326:K1326)</f>
        <v>0</v>
      </c>
      <c r="M1326" s="406"/>
      <c r="O1326" s="626"/>
      <c r="P1326" s="627">
        <f>SUM($E1326,M1326:O1326)</f>
        <v>0</v>
      </c>
      <c r="Q1326" s="627"/>
      <c r="R1326" s="627"/>
      <c r="S1326" s="237">
        <f>SUM(P1326:R1326)</f>
        <v>0</v>
      </c>
      <c r="T1326" s="406"/>
      <c r="V1326" s="626"/>
      <c r="W1326" s="627">
        <f t="shared" si="828"/>
        <v>0</v>
      </c>
      <c r="X1326" s="636"/>
      <c r="Y1326" s="626"/>
      <c r="Z1326" s="627"/>
      <c r="AA1326" s="626">
        <f t="shared" si="829"/>
        <v>0</v>
      </c>
      <c r="AB1326" s="406"/>
      <c r="AD1326" s="626"/>
      <c r="AE1326" s="627">
        <f t="shared" si="830"/>
        <v>0</v>
      </c>
      <c r="AF1326" s="636"/>
      <c r="AG1326" s="857"/>
      <c r="AH1326" s="627"/>
      <c r="AI1326" s="626">
        <f t="shared" si="831"/>
        <v>0</v>
      </c>
      <c r="AJ1326" s="423">
        <f t="shared" si="819"/>
        <v>1317</v>
      </c>
    </row>
    <row r="1327" spans="1:36">
      <c r="A1327" s="423">
        <f t="shared" si="818"/>
        <v>1318</v>
      </c>
      <c r="B1327" s="145"/>
      <c r="C1327" s="145"/>
      <c r="D1327" s="637"/>
      <c r="E1327" s="627"/>
      <c r="F1327" s="406"/>
      <c r="H1327" s="626"/>
      <c r="I1327" s="627"/>
      <c r="J1327" s="627"/>
      <c r="K1327" s="627"/>
      <c r="M1327" s="406"/>
      <c r="O1327" s="626"/>
      <c r="P1327" s="627"/>
      <c r="Q1327" s="627"/>
      <c r="R1327" s="627"/>
      <c r="T1327" s="406"/>
      <c r="V1327" s="626"/>
      <c r="W1327" s="627">
        <f t="shared" si="828"/>
        <v>0</v>
      </c>
      <c r="X1327" s="636"/>
      <c r="Y1327" s="626"/>
      <c r="Z1327" s="627"/>
      <c r="AA1327" s="626">
        <f t="shared" si="829"/>
        <v>0</v>
      </c>
      <c r="AB1327" s="406"/>
      <c r="AD1327" s="626"/>
      <c r="AE1327" s="627">
        <f t="shared" si="830"/>
        <v>0</v>
      </c>
      <c r="AF1327" s="636"/>
      <c r="AG1327" s="857"/>
      <c r="AH1327" s="627"/>
      <c r="AI1327" s="626">
        <f t="shared" si="831"/>
        <v>0</v>
      </c>
      <c r="AJ1327" s="423">
        <f t="shared" si="819"/>
        <v>1318</v>
      </c>
    </row>
    <row r="1328" spans="1:36">
      <c r="A1328" s="423">
        <f t="shared" si="818"/>
        <v>1319</v>
      </c>
      <c r="B1328" s="145"/>
      <c r="C1328" s="145"/>
      <c r="E1328" s="679"/>
      <c r="F1328" s="110"/>
      <c r="G1328" s="57"/>
      <c r="H1328" s="680"/>
      <c r="I1328" s="627">
        <f>SUM($E1328,F1328:H1328)</f>
        <v>0</v>
      </c>
      <c r="J1328" s="679"/>
      <c r="K1328" s="679"/>
      <c r="L1328" s="237">
        <f>SUM(I1328:K1328)</f>
        <v>0</v>
      </c>
      <c r="M1328" s="110"/>
      <c r="N1328" s="57"/>
      <c r="O1328" s="680"/>
      <c r="P1328" s="627">
        <f>SUM($E1328,M1328:O1328)</f>
        <v>0</v>
      </c>
      <c r="Q1328" s="679"/>
      <c r="R1328" s="679"/>
      <c r="S1328" s="237">
        <f>SUM(P1328:R1328)</f>
        <v>0</v>
      </c>
      <c r="T1328" s="110"/>
      <c r="U1328" s="57"/>
      <c r="V1328" s="680"/>
      <c r="W1328" s="627">
        <f t="shared" si="828"/>
        <v>0</v>
      </c>
      <c r="X1328" s="681"/>
      <c r="Y1328" s="680"/>
      <c r="Z1328" s="679"/>
      <c r="AA1328" s="626">
        <f t="shared" si="829"/>
        <v>0</v>
      </c>
      <c r="AB1328" s="110"/>
      <c r="AC1328" s="57"/>
      <c r="AD1328" s="680"/>
      <c r="AE1328" s="627">
        <f t="shared" si="830"/>
        <v>0</v>
      </c>
      <c r="AF1328" s="681"/>
      <c r="AG1328" s="872"/>
      <c r="AH1328" s="679"/>
      <c r="AI1328" s="626">
        <f t="shared" si="831"/>
        <v>0</v>
      </c>
      <c r="AJ1328" s="423">
        <f t="shared" si="819"/>
        <v>1319</v>
      </c>
    </row>
    <row r="1329" spans="1:36">
      <c r="A1329" s="423">
        <f t="shared" si="818"/>
        <v>1320</v>
      </c>
      <c r="B1329" s="145"/>
      <c r="C1329" s="145"/>
      <c r="D1329" s="141" t="s">
        <v>40</v>
      </c>
      <c r="E1329" s="679"/>
      <c r="F1329" s="488">
        <f>SUBTOTAL(9,F1326:F1328)</f>
        <v>0</v>
      </c>
      <c r="G1329" s="55">
        <f>SUBTOTAL(9,G1326:G1328)</f>
        <v>0</v>
      </c>
      <c r="H1329" s="285">
        <f>SUBTOTAL(9,H1326:H1328)</f>
        <v>0</v>
      </c>
      <c r="I1329" s="676">
        <f>SUBTOTAL(9,I1323:I1328)</f>
        <v>0</v>
      </c>
      <c r="J1329" s="676">
        <f>SUBTOTAL(9,J1323:J1328)</f>
        <v>0</v>
      </c>
      <c r="K1329" s="676">
        <f>SUBTOTAL(9,K1326:K1328)</f>
        <v>0</v>
      </c>
      <c r="L1329" s="678">
        <f>SUBTOTAL(9,L1326:L1328)</f>
        <v>0</v>
      </c>
      <c r="M1329" s="488">
        <f>SUBTOTAL(9,M1326:M1328)</f>
        <v>0</v>
      </c>
      <c r="N1329" s="55">
        <f>SUBTOTAL(9,N1326:N1328)</f>
        <v>0</v>
      </c>
      <c r="O1329" s="285">
        <f>SUBTOTAL(9,O1326:O1328)</f>
        <v>0</v>
      </c>
      <c r="P1329" s="676">
        <f>SUBTOTAL(9,P1323:P1328)</f>
        <v>0</v>
      </c>
      <c r="Q1329" s="676">
        <f>SUBTOTAL(9,Q1323:Q1328)</f>
        <v>0</v>
      </c>
      <c r="R1329" s="676">
        <f>SUBTOTAL(9,R1326:R1328)</f>
        <v>0</v>
      </c>
      <c r="S1329" s="678">
        <f>SUBTOTAL(9,S1324:S1328)</f>
        <v>0</v>
      </c>
      <c r="T1329" s="488">
        <f>SUBTOTAL(9,T1326:T1328)</f>
        <v>0</v>
      </c>
      <c r="U1329" s="55">
        <f>SUBTOTAL(9,U1326:U1328)</f>
        <v>0</v>
      </c>
      <c r="V1329" s="285">
        <f>SUBTOTAL(9,V1326:V1328)</f>
        <v>0</v>
      </c>
      <c r="W1329" s="676">
        <f>SUBTOTAL(9,W1323:W1328)</f>
        <v>0</v>
      </c>
      <c r="X1329" s="677">
        <f>SUBTOTAL(9,X1323:X1328)</f>
        <v>0</v>
      </c>
      <c r="Y1329" s="675">
        <f>SUBTOTAL(9,Y1323:Y1328)</f>
        <v>50000000</v>
      </c>
      <c r="Z1329" s="676">
        <f>SUBTOTAL(9,Z1323:Z1328)</f>
        <v>0</v>
      </c>
      <c r="AA1329" s="675">
        <f>SUBTOTAL(9,AA1323:AA1328)</f>
        <v>50000000</v>
      </c>
      <c r="AB1329" s="488">
        <f>SUBTOTAL(9,AB1326:AB1328)</f>
        <v>0</v>
      </c>
      <c r="AC1329" s="55">
        <f>SUBTOTAL(9,AC1326:AC1328)</f>
        <v>0</v>
      </c>
      <c r="AD1329" s="285">
        <f>SUBTOTAL(9,AD1326:AD1328)</f>
        <v>0</v>
      </c>
      <c r="AE1329" s="676">
        <f>SUBTOTAL(9,AE1323:AE1328)</f>
        <v>0</v>
      </c>
      <c r="AF1329" s="677">
        <f>SUBTOTAL(9,AF1323:AF1328)</f>
        <v>0</v>
      </c>
      <c r="AG1329" s="678">
        <f>SUBTOTAL(9,AG1323:AG1328)</f>
        <v>50000000</v>
      </c>
      <c r="AH1329" s="676">
        <f>SUBTOTAL(9,AH1323:AH1328)</f>
        <v>0</v>
      </c>
      <c r="AI1329" s="675">
        <f>SUBTOTAL(9,AI1323:AI1328)</f>
        <v>50000000</v>
      </c>
      <c r="AJ1329" s="423">
        <f t="shared" si="819"/>
        <v>1320</v>
      </c>
    </row>
    <row r="1330" spans="1:36" ht="15.6" thickBot="1">
      <c r="A1330" s="423">
        <f t="shared" si="818"/>
        <v>1321</v>
      </c>
      <c r="B1330" s="674"/>
      <c r="C1330" s="674"/>
      <c r="D1330" s="620" t="s">
        <v>279</v>
      </c>
      <c r="E1330" s="623"/>
      <c r="F1330" s="672">
        <f>SUBTOTAL(9,F1321:F1329,$E1322)</f>
        <v>0</v>
      </c>
      <c r="G1330" s="673"/>
      <c r="H1330" s="668"/>
      <c r="I1330" s="669">
        <f>SUBTOTAL(9,I1321:I1329)</f>
        <v>0</v>
      </c>
      <c r="J1330" s="669">
        <f>SUBTOTAL(9,J1321:J1329)</f>
        <v>886960</v>
      </c>
      <c r="K1330" s="669">
        <f>SUBTOTAL(9,K1321:K1329)</f>
        <v>14579879</v>
      </c>
      <c r="L1330" s="673">
        <f>SUBTOTAL(9,L1321:L1329)</f>
        <v>15466839</v>
      </c>
      <c r="M1330" s="672">
        <f>SUBTOTAL(9,M1321:M1329,$E1322)</f>
        <v>0</v>
      </c>
      <c r="N1330" s="673"/>
      <c r="O1330" s="668"/>
      <c r="P1330" s="669">
        <f>SUBTOTAL(9,P1321:P1329)</f>
        <v>0</v>
      </c>
      <c r="Q1330" s="669">
        <f>SUBTOTAL(9,Q1321:Q1329)</f>
        <v>886960</v>
      </c>
      <c r="R1330" s="669">
        <f>SUBTOTAL(9,R1321:R1329)</f>
        <v>14579879</v>
      </c>
      <c r="S1330" s="673">
        <f>SUBTOTAL(9,S1321:S1329)</f>
        <v>15466839</v>
      </c>
      <c r="T1330" s="672">
        <f>SUBTOTAL(9,T1321:T1329,$E1322)</f>
        <v>0</v>
      </c>
      <c r="U1330" s="673"/>
      <c r="V1330" s="668"/>
      <c r="W1330" s="669">
        <f>SUBTOTAL(9,W1321:W1329)</f>
        <v>0</v>
      </c>
      <c r="X1330" s="670">
        <f>SUBTOTAL(9,X1321:X1329)</f>
        <v>886960</v>
      </c>
      <c r="Y1330" s="668">
        <f>SUBTOTAL(9,Y1321:Y1329)</f>
        <v>50000000</v>
      </c>
      <c r="Z1330" s="669">
        <f>SUBTOTAL(9,Z1321:Z1329)</f>
        <v>14579879</v>
      </c>
      <c r="AA1330" s="668">
        <f>SUBTOTAL(9,AA1321:AA1329)</f>
        <v>65466839</v>
      </c>
      <c r="AB1330" s="672">
        <f>SUBTOTAL(9,AB1321:AB1329,$E1322)</f>
        <v>0</v>
      </c>
      <c r="AC1330" s="673"/>
      <c r="AD1330" s="668"/>
      <c r="AE1330" s="669">
        <f>SUBTOTAL(9,AE1321:AE1329)</f>
        <v>0</v>
      </c>
      <c r="AF1330" s="670">
        <f>SUBTOTAL(9,AF1321:AF1329)</f>
        <v>0</v>
      </c>
      <c r="AG1330" s="800">
        <f>SUBTOTAL(9,AG1321:AG1329)</f>
        <v>50000000</v>
      </c>
      <c r="AH1330" s="669">
        <f>SUBTOTAL(9,AH1321:AH1329)</f>
        <v>14579879</v>
      </c>
      <c r="AI1330" s="668">
        <f>SUBTOTAL(9,AI1321:AI1329)</f>
        <v>64579879</v>
      </c>
      <c r="AJ1330" s="423">
        <f t="shared" si="819"/>
        <v>1321</v>
      </c>
    </row>
    <row r="1331" spans="1:36" ht="15.6" thickTop="1">
      <c r="A1331" s="423">
        <f t="shared" si="818"/>
        <v>1322</v>
      </c>
      <c r="B1331" s="145"/>
      <c r="C1331" s="145"/>
      <c r="D1331" s="654"/>
      <c r="E1331" s="655"/>
      <c r="F1331" s="425"/>
      <c r="G1331" s="26"/>
      <c r="H1331" s="682"/>
      <c r="I1331" s="627">
        <f t="shared" ref="I1331:I1337" si="832">SUM($E1331,F1331:H1331)</f>
        <v>0</v>
      </c>
      <c r="J1331" s="655"/>
      <c r="K1331" s="655"/>
      <c r="L1331" s="654">
        <f t="shared" ref="L1331:L1337" si="833">SUM(I1331:K1331)</f>
        <v>0</v>
      </c>
      <c r="M1331" s="425"/>
      <c r="N1331" s="26"/>
      <c r="O1331" s="682"/>
      <c r="P1331" s="627">
        <f t="shared" ref="P1331:P1337" si="834">SUM($E1331,M1331:O1331)</f>
        <v>0</v>
      </c>
      <c r="Q1331" s="655"/>
      <c r="R1331" s="655"/>
      <c r="S1331" s="654">
        <f t="shared" ref="S1331:S1337" si="835">SUM(P1331:R1331)</f>
        <v>0</v>
      </c>
      <c r="T1331" s="425"/>
      <c r="U1331" s="26"/>
      <c r="V1331" s="682"/>
      <c r="W1331" s="627">
        <f t="shared" ref="W1331:W1338" si="836">SUM($E1331,T1331:V1331)</f>
        <v>0</v>
      </c>
      <c r="X1331" s="683"/>
      <c r="Y1331" s="682"/>
      <c r="Z1331" s="655"/>
      <c r="AA1331" s="682">
        <f t="shared" ref="AA1331:AA1338" si="837">SUM(W1331:Z1331)</f>
        <v>0</v>
      </c>
      <c r="AB1331" s="425"/>
      <c r="AC1331" s="26"/>
      <c r="AD1331" s="682"/>
      <c r="AE1331" s="627">
        <f t="shared" ref="AE1331:AE1338" si="838">SUM($E1331,AB1331:AD1331)</f>
        <v>0</v>
      </c>
      <c r="AF1331" s="683"/>
      <c r="AG1331" s="862"/>
      <c r="AH1331" s="655"/>
      <c r="AI1331" s="682">
        <f t="shared" ref="AI1331:AI1338" si="839">SUM(AE1331:AH1331)</f>
        <v>0</v>
      </c>
      <c r="AJ1331" s="423">
        <f t="shared" si="819"/>
        <v>1322</v>
      </c>
    </row>
    <row r="1332" spans="1:36">
      <c r="A1332" s="423">
        <f t="shared" si="818"/>
        <v>1323</v>
      </c>
      <c r="B1332" s="145" t="s">
        <v>280</v>
      </c>
      <c r="C1332" s="145">
        <v>74</v>
      </c>
      <c r="D1332" s="237" t="s">
        <v>281</v>
      </c>
      <c r="E1332" s="627">
        <v>2578439</v>
      </c>
      <c r="F1332" s="133"/>
      <c r="G1332" s="28"/>
      <c r="H1332" s="626"/>
      <c r="I1332" s="627">
        <f t="shared" si="832"/>
        <v>2578439</v>
      </c>
      <c r="J1332" s="627"/>
      <c r="K1332" s="627">
        <v>5607845</v>
      </c>
      <c r="L1332" s="237">
        <f t="shared" si="833"/>
        <v>8186284</v>
      </c>
      <c r="M1332" s="133"/>
      <c r="O1332" s="626"/>
      <c r="P1332" s="627">
        <f t="shared" si="834"/>
        <v>2578439</v>
      </c>
      <c r="Q1332" s="627"/>
      <c r="R1332" s="627">
        <v>5607845</v>
      </c>
      <c r="S1332" s="237">
        <f t="shared" si="835"/>
        <v>8186284</v>
      </c>
      <c r="T1332" s="133"/>
      <c r="V1332" s="626"/>
      <c r="W1332" s="627">
        <f t="shared" si="836"/>
        <v>2578439</v>
      </c>
      <c r="X1332" s="636"/>
      <c r="Y1332" s="626"/>
      <c r="Z1332" s="627">
        <v>5607845</v>
      </c>
      <c r="AA1332" s="626">
        <f t="shared" si="837"/>
        <v>8186284</v>
      </c>
      <c r="AB1332" s="133"/>
      <c r="AD1332" s="626"/>
      <c r="AE1332" s="627">
        <f t="shared" si="838"/>
        <v>2578439</v>
      </c>
      <c r="AF1332" s="636"/>
      <c r="AG1332" s="857"/>
      <c r="AH1332" s="627">
        <v>5607845</v>
      </c>
      <c r="AI1332" s="626">
        <f t="shared" si="839"/>
        <v>8186284</v>
      </c>
      <c r="AJ1332" s="423">
        <f t="shared" si="819"/>
        <v>1323</v>
      </c>
    </row>
    <row r="1333" spans="1:36">
      <c r="A1333" s="423">
        <f t="shared" si="818"/>
        <v>1324</v>
      </c>
      <c r="B1333" s="145"/>
      <c r="C1333" s="145"/>
      <c r="D1333" s="240" t="s">
        <v>434</v>
      </c>
      <c r="E1333" s="627"/>
      <c r="F1333" s="133"/>
      <c r="G1333" s="28"/>
      <c r="H1333" s="626"/>
      <c r="I1333" s="627">
        <f t="shared" si="832"/>
        <v>0</v>
      </c>
      <c r="J1333" s="627"/>
      <c r="K1333" s="627"/>
      <c r="L1333" s="237">
        <f t="shared" si="833"/>
        <v>0</v>
      </c>
      <c r="M1333" s="133"/>
      <c r="O1333" s="626"/>
      <c r="P1333" s="627">
        <f t="shared" si="834"/>
        <v>0</v>
      </c>
      <c r="Q1333" s="627"/>
      <c r="R1333" s="627"/>
      <c r="S1333" s="237">
        <f t="shared" si="835"/>
        <v>0</v>
      </c>
      <c r="T1333" s="133"/>
      <c r="V1333" s="626"/>
      <c r="W1333" s="627">
        <f t="shared" si="836"/>
        <v>0</v>
      </c>
      <c r="X1333" s="636"/>
      <c r="Y1333" s="626"/>
      <c r="Z1333" s="627"/>
      <c r="AA1333" s="626">
        <f t="shared" si="837"/>
        <v>0</v>
      </c>
      <c r="AB1333" s="133"/>
      <c r="AD1333" s="626"/>
      <c r="AE1333" s="627">
        <f t="shared" si="838"/>
        <v>0</v>
      </c>
      <c r="AF1333" s="636"/>
      <c r="AG1333" s="857"/>
      <c r="AH1333" s="627"/>
      <c r="AI1333" s="626">
        <f t="shared" si="839"/>
        <v>0</v>
      </c>
      <c r="AJ1333" s="423">
        <f t="shared" si="819"/>
        <v>1324</v>
      </c>
    </row>
    <row r="1334" spans="1:36">
      <c r="A1334" s="423">
        <f t="shared" si="818"/>
        <v>1325</v>
      </c>
      <c r="B1334" s="145"/>
      <c r="C1334" s="145"/>
      <c r="D1334" s="629"/>
      <c r="E1334" s="627"/>
      <c r="F1334" s="133"/>
      <c r="G1334" s="28"/>
      <c r="H1334" s="626"/>
      <c r="I1334" s="627">
        <f t="shared" si="832"/>
        <v>0</v>
      </c>
      <c r="J1334" s="627"/>
      <c r="K1334" s="627"/>
      <c r="L1334" s="237">
        <f t="shared" si="833"/>
        <v>0</v>
      </c>
      <c r="M1334" s="133"/>
      <c r="O1334" s="626"/>
      <c r="P1334" s="627">
        <f t="shared" si="834"/>
        <v>0</v>
      </c>
      <c r="Q1334" s="627"/>
      <c r="R1334" s="627"/>
      <c r="S1334" s="237">
        <f t="shared" si="835"/>
        <v>0</v>
      </c>
      <c r="T1334" s="133"/>
      <c r="V1334" s="626"/>
      <c r="W1334" s="627">
        <f t="shared" si="836"/>
        <v>0</v>
      </c>
      <c r="X1334" s="636"/>
      <c r="Y1334" s="626"/>
      <c r="Z1334" s="627"/>
      <c r="AA1334" s="626">
        <f t="shared" si="837"/>
        <v>0</v>
      </c>
      <c r="AB1334" s="133"/>
      <c r="AD1334" s="626"/>
      <c r="AE1334" s="627">
        <f t="shared" si="838"/>
        <v>0</v>
      </c>
      <c r="AF1334" s="636"/>
      <c r="AG1334" s="857"/>
      <c r="AH1334" s="627"/>
      <c r="AI1334" s="626">
        <f t="shared" si="839"/>
        <v>0</v>
      </c>
      <c r="AJ1334" s="423">
        <f t="shared" si="819"/>
        <v>1325</v>
      </c>
    </row>
    <row r="1335" spans="1:36">
      <c r="A1335" s="423">
        <f t="shared" si="818"/>
        <v>1326</v>
      </c>
      <c r="B1335" s="145"/>
      <c r="C1335" s="145"/>
      <c r="D1335" s="685"/>
      <c r="E1335" s="627"/>
      <c r="F1335" s="112"/>
      <c r="G1335" s="39"/>
      <c r="H1335" s="626"/>
      <c r="I1335" s="627">
        <f t="shared" si="832"/>
        <v>0</v>
      </c>
      <c r="J1335" s="627"/>
      <c r="K1335" s="627"/>
      <c r="L1335" s="237">
        <f t="shared" si="833"/>
        <v>0</v>
      </c>
      <c r="M1335" s="112"/>
      <c r="N1335" s="39"/>
      <c r="O1335" s="626"/>
      <c r="P1335" s="627">
        <f t="shared" si="834"/>
        <v>0</v>
      </c>
      <c r="Q1335" s="627"/>
      <c r="R1335" s="627"/>
      <c r="S1335" s="237">
        <f t="shared" si="835"/>
        <v>0</v>
      </c>
      <c r="T1335" s="112"/>
      <c r="U1335" s="39"/>
      <c r="V1335" s="626"/>
      <c r="W1335" s="627">
        <f t="shared" si="836"/>
        <v>0</v>
      </c>
      <c r="X1335" s="636"/>
      <c r="Y1335" s="626"/>
      <c r="Z1335" s="627"/>
      <c r="AA1335" s="626">
        <f t="shared" si="837"/>
        <v>0</v>
      </c>
      <c r="AB1335" s="112"/>
      <c r="AC1335" s="39"/>
      <c r="AD1335" s="626"/>
      <c r="AE1335" s="627">
        <f t="shared" si="838"/>
        <v>0</v>
      </c>
      <c r="AF1335" s="636"/>
      <c r="AG1335" s="857"/>
      <c r="AH1335" s="627"/>
      <c r="AI1335" s="626">
        <f t="shared" si="839"/>
        <v>0</v>
      </c>
      <c r="AJ1335" s="423">
        <f t="shared" si="819"/>
        <v>1326</v>
      </c>
    </row>
    <row r="1336" spans="1:36">
      <c r="A1336" s="423">
        <f t="shared" si="818"/>
        <v>1327</v>
      </c>
      <c r="B1336" s="145"/>
      <c r="C1336" s="145"/>
      <c r="D1336" s="684" t="s">
        <v>575</v>
      </c>
      <c r="E1336" s="627"/>
      <c r="F1336" s="112"/>
      <c r="G1336" s="39"/>
      <c r="H1336" s="626"/>
      <c r="I1336" s="627">
        <f t="shared" si="832"/>
        <v>0</v>
      </c>
      <c r="J1336" s="627"/>
      <c r="K1336" s="627"/>
      <c r="L1336" s="237">
        <f t="shared" si="833"/>
        <v>0</v>
      </c>
      <c r="M1336" s="112"/>
      <c r="N1336" s="39"/>
      <c r="O1336" s="626"/>
      <c r="P1336" s="627">
        <f t="shared" si="834"/>
        <v>0</v>
      </c>
      <c r="Q1336" s="627"/>
      <c r="R1336" s="627"/>
      <c r="S1336" s="237">
        <f t="shared" si="835"/>
        <v>0</v>
      </c>
      <c r="T1336" s="112"/>
      <c r="U1336" s="39"/>
      <c r="V1336" s="626"/>
      <c r="W1336" s="627">
        <f t="shared" si="836"/>
        <v>0</v>
      </c>
      <c r="X1336" s="636"/>
      <c r="Y1336" s="626"/>
      <c r="Z1336" s="627"/>
      <c r="AA1336" s="626">
        <f t="shared" si="837"/>
        <v>0</v>
      </c>
      <c r="AB1336" s="112"/>
      <c r="AC1336" s="39"/>
      <c r="AD1336" s="626"/>
      <c r="AE1336" s="627">
        <f t="shared" si="838"/>
        <v>0</v>
      </c>
      <c r="AF1336" s="636"/>
      <c r="AG1336" s="857"/>
      <c r="AH1336" s="627"/>
      <c r="AI1336" s="626">
        <f t="shared" si="839"/>
        <v>0</v>
      </c>
      <c r="AJ1336" s="423">
        <f t="shared" si="819"/>
        <v>1327</v>
      </c>
    </row>
    <row r="1337" spans="1:36">
      <c r="A1337" s="423">
        <f t="shared" si="818"/>
        <v>1328</v>
      </c>
      <c r="B1337" s="145"/>
      <c r="C1337" s="145"/>
      <c r="D1337" s="637"/>
      <c r="E1337" s="627"/>
      <c r="F1337" s="112"/>
      <c r="G1337" s="39"/>
      <c r="H1337" s="626"/>
      <c r="I1337" s="627">
        <f t="shared" si="832"/>
        <v>0</v>
      </c>
      <c r="J1337" s="627"/>
      <c r="K1337" s="627"/>
      <c r="L1337" s="237">
        <f t="shared" si="833"/>
        <v>0</v>
      </c>
      <c r="M1337" s="112"/>
      <c r="N1337" s="39"/>
      <c r="O1337" s="626"/>
      <c r="P1337" s="627">
        <f t="shared" si="834"/>
        <v>0</v>
      </c>
      <c r="Q1337" s="627"/>
      <c r="R1337" s="627"/>
      <c r="S1337" s="237">
        <f t="shared" si="835"/>
        <v>0</v>
      </c>
      <c r="T1337" s="112"/>
      <c r="U1337" s="39"/>
      <c r="V1337" s="626"/>
      <c r="W1337" s="627">
        <f t="shared" si="836"/>
        <v>0</v>
      </c>
      <c r="X1337" s="636"/>
      <c r="Y1337" s="626"/>
      <c r="Z1337" s="627"/>
      <c r="AA1337" s="626">
        <f t="shared" si="837"/>
        <v>0</v>
      </c>
      <c r="AB1337" s="112"/>
      <c r="AC1337" s="39"/>
      <c r="AD1337" s="626"/>
      <c r="AE1337" s="627">
        <f t="shared" si="838"/>
        <v>0</v>
      </c>
      <c r="AF1337" s="636"/>
      <c r="AG1337" s="857"/>
      <c r="AH1337" s="627"/>
      <c r="AI1337" s="626">
        <f t="shared" si="839"/>
        <v>0</v>
      </c>
      <c r="AJ1337" s="423">
        <f t="shared" si="819"/>
        <v>1328</v>
      </c>
    </row>
    <row r="1338" spans="1:36">
      <c r="A1338" s="423">
        <f t="shared" si="818"/>
        <v>1329</v>
      </c>
      <c r="B1338" s="145"/>
      <c r="C1338" s="145"/>
      <c r="D1338" s="637"/>
      <c r="E1338" s="627"/>
      <c r="F1338" s="112"/>
      <c r="G1338" s="39"/>
      <c r="H1338" s="626"/>
      <c r="I1338" s="627"/>
      <c r="J1338" s="627"/>
      <c r="K1338" s="627"/>
      <c r="M1338" s="112"/>
      <c r="N1338" s="39"/>
      <c r="O1338" s="626"/>
      <c r="P1338" s="627"/>
      <c r="Q1338" s="627"/>
      <c r="R1338" s="627"/>
      <c r="T1338" s="112"/>
      <c r="U1338" s="39"/>
      <c r="V1338" s="626"/>
      <c r="W1338" s="627">
        <f t="shared" si="836"/>
        <v>0</v>
      </c>
      <c r="X1338" s="636"/>
      <c r="Y1338" s="626"/>
      <c r="Z1338" s="627"/>
      <c r="AA1338" s="626">
        <f t="shared" si="837"/>
        <v>0</v>
      </c>
      <c r="AB1338" s="112"/>
      <c r="AC1338" s="39"/>
      <c r="AD1338" s="626"/>
      <c r="AE1338" s="627">
        <f t="shared" si="838"/>
        <v>0</v>
      </c>
      <c r="AF1338" s="636"/>
      <c r="AG1338" s="857"/>
      <c r="AH1338" s="627"/>
      <c r="AI1338" s="626">
        <f t="shared" si="839"/>
        <v>0</v>
      </c>
      <c r="AJ1338" s="423">
        <f t="shared" si="819"/>
        <v>1329</v>
      </c>
    </row>
    <row r="1339" spans="1:36">
      <c r="A1339" s="423">
        <f t="shared" si="818"/>
        <v>1330</v>
      </c>
      <c r="B1339" s="145"/>
      <c r="C1339" s="145"/>
      <c r="D1339" s="644" t="s">
        <v>40</v>
      </c>
      <c r="E1339" s="679"/>
      <c r="F1339" s="488">
        <f t="shared" ref="F1339:X1339" si="840">SUBTOTAL(9,F1333:F1338)</f>
        <v>0</v>
      </c>
      <c r="G1339" s="55">
        <f t="shared" si="840"/>
        <v>0</v>
      </c>
      <c r="H1339" s="285">
        <f t="shared" si="840"/>
        <v>0</v>
      </c>
      <c r="I1339" s="676">
        <f t="shared" si="840"/>
        <v>0</v>
      </c>
      <c r="J1339" s="676">
        <f t="shared" si="840"/>
        <v>0</v>
      </c>
      <c r="K1339" s="676">
        <f t="shared" si="840"/>
        <v>0</v>
      </c>
      <c r="L1339" s="678">
        <f t="shared" si="840"/>
        <v>0</v>
      </c>
      <c r="M1339" s="488">
        <f t="shared" si="840"/>
        <v>0</v>
      </c>
      <c r="N1339" s="55">
        <f t="shared" si="840"/>
        <v>0</v>
      </c>
      <c r="O1339" s="285">
        <f t="shared" si="840"/>
        <v>0</v>
      </c>
      <c r="P1339" s="676">
        <f t="shared" si="840"/>
        <v>0</v>
      </c>
      <c r="Q1339" s="676">
        <f t="shared" si="840"/>
        <v>0</v>
      </c>
      <c r="R1339" s="676">
        <f t="shared" si="840"/>
        <v>0</v>
      </c>
      <c r="S1339" s="678">
        <f t="shared" si="840"/>
        <v>0</v>
      </c>
      <c r="T1339" s="488">
        <f t="shared" si="840"/>
        <v>0</v>
      </c>
      <c r="U1339" s="55">
        <f t="shared" si="840"/>
        <v>0</v>
      </c>
      <c r="V1339" s="285">
        <f t="shared" si="840"/>
        <v>0</v>
      </c>
      <c r="W1339" s="676">
        <f t="shared" si="840"/>
        <v>0</v>
      </c>
      <c r="X1339" s="677">
        <f t="shared" si="840"/>
        <v>0</v>
      </c>
      <c r="Y1339" s="675"/>
      <c r="Z1339" s="676">
        <f t="shared" ref="Z1339:AF1339" si="841">SUBTOTAL(9,Z1333:Z1338)</f>
        <v>0</v>
      </c>
      <c r="AA1339" s="675">
        <f t="shared" si="841"/>
        <v>0</v>
      </c>
      <c r="AB1339" s="488">
        <f t="shared" si="841"/>
        <v>0</v>
      </c>
      <c r="AC1339" s="55">
        <f t="shared" si="841"/>
        <v>0</v>
      </c>
      <c r="AD1339" s="285">
        <f t="shared" si="841"/>
        <v>0</v>
      </c>
      <c r="AE1339" s="676">
        <f t="shared" si="841"/>
        <v>0</v>
      </c>
      <c r="AF1339" s="677">
        <f t="shared" si="841"/>
        <v>0</v>
      </c>
      <c r="AG1339" s="678"/>
      <c r="AH1339" s="676">
        <f>SUBTOTAL(9,AH1333:AH1338)</f>
        <v>0</v>
      </c>
      <c r="AI1339" s="675">
        <f>SUBTOTAL(9,AI1333:AI1338)</f>
        <v>0</v>
      </c>
      <c r="AJ1339" s="423">
        <f t="shared" si="819"/>
        <v>1330</v>
      </c>
    </row>
    <row r="1340" spans="1:36" ht="15.6" thickBot="1">
      <c r="A1340" s="423">
        <f t="shared" si="818"/>
        <v>1331</v>
      </c>
      <c r="B1340" s="674"/>
      <c r="C1340" s="674"/>
      <c r="D1340" s="620" t="s">
        <v>282</v>
      </c>
      <c r="E1340" s="623"/>
      <c r="F1340" s="672">
        <f>SUBTOTAL(9,F1331:F1339,$E1332:$E1332)</f>
        <v>2578439</v>
      </c>
      <c r="G1340" s="671"/>
      <c r="H1340" s="668"/>
      <c r="I1340" s="669">
        <f>SUBTOTAL(9,I1331:I1339)</f>
        <v>2578439</v>
      </c>
      <c r="J1340" s="669">
        <f>SUBTOTAL(9,J1331:J1339)</f>
        <v>0</v>
      </c>
      <c r="K1340" s="669">
        <f>SUBTOTAL(9,K1331:K1339)</f>
        <v>5607845</v>
      </c>
      <c r="L1340" s="673">
        <f>SUBTOTAL(9,L1331:L1339)</f>
        <v>8186284</v>
      </c>
      <c r="M1340" s="672">
        <f>SUBTOTAL(9,M1331:M1339,$E1332:$E1332)</f>
        <v>2578439</v>
      </c>
      <c r="N1340" s="671"/>
      <c r="O1340" s="668"/>
      <c r="P1340" s="669">
        <f>SUBTOTAL(9,P1331:P1339)</f>
        <v>2578439</v>
      </c>
      <c r="Q1340" s="669">
        <f>SUBTOTAL(9,Q1331:Q1339)</f>
        <v>0</v>
      </c>
      <c r="R1340" s="669">
        <f>SUBTOTAL(9,R1331:R1339)</f>
        <v>5607845</v>
      </c>
      <c r="S1340" s="673">
        <f>SUBTOTAL(9,S1331:S1339)</f>
        <v>8186284</v>
      </c>
      <c r="T1340" s="672">
        <f>SUBTOTAL(9,T1331:T1339,$E1332:$E1332)</f>
        <v>2578439</v>
      </c>
      <c r="U1340" s="671"/>
      <c r="V1340" s="668"/>
      <c r="W1340" s="669">
        <f>SUBTOTAL(9,W1331:W1339)</f>
        <v>2578439</v>
      </c>
      <c r="X1340" s="670">
        <f>SUBTOTAL(9,X1331:X1339)</f>
        <v>0</v>
      </c>
      <c r="Y1340" s="668"/>
      <c r="Z1340" s="669">
        <f>SUBTOTAL(9,Z1331:Z1339)</f>
        <v>5607845</v>
      </c>
      <c r="AA1340" s="668">
        <f>SUBTOTAL(9,AA1331:AA1339)</f>
        <v>8186284</v>
      </c>
      <c r="AB1340" s="672">
        <f>SUBTOTAL(9,AB1331:AB1339,$E1332:$E1332)</f>
        <v>2578439</v>
      </c>
      <c r="AC1340" s="671"/>
      <c r="AD1340" s="668"/>
      <c r="AE1340" s="669">
        <f>SUBTOTAL(9,AE1331:AE1339)</f>
        <v>2578439</v>
      </c>
      <c r="AF1340" s="670">
        <f>SUBTOTAL(9,AF1331:AF1339)</f>
        <v>0</v>
      </c>
      <c r="AG1340" s="800"/>
      <c r="AH1340" s="669">
        <f>SUBTOTAL(9,AH1331:AH1339)</f>
        <v>5607845</v>
      </c>
      <c r="AI1340" s="668">
        <f>SUBTOTAL(9,AI1331:AI1339)</f>
        <v>8186284</v>
      </c>
      <c r="AJ1340" s="423">
        <f t="shared" si="819"/>
        <v>1331</v>
      </c>
    </row>
    <row r="1341" spans="1:36" ht="15.6" thickTop="1">
      <c r="A1341" s="423">
        <f t="shared" si="818"/>
        <v>1332</v>
      </c>
      <c r="B1341" s="145"/>
      <c r="C1341" s="145"/>
      <c r="D1341" s="654"/>
      <c r="E1341" s="655"/>
      <c r="F1341" s="425"/>
      <c r="G1341" s="26"/>
      <c r="H1341" s="682"/>
      <c r="I1341" s="627">
        <f>SUM($E1341,F1341:H1341)</f>
        <v>0</v>
      </c>
      <c r="J1341" s="655"/>
      <c r="K1341" s="655"/>
      <c r="L1341" s="654">
        <f>SUM(I1341:K1341)</f>
        <v>0</v>
      </c>
      <c r="M1341" s="425"/>
      <c r="N1341" s="26"/>
      <c r="O1341" s="682"/>
      <c r="P1341" s="627">
        <f>SUM($E1341,M1341:O1341)</f>
        <v>0</v>
      </c>
      <c r="Q1341" s="655"/>
      <c r="R1341" s="655"/>
      <c r="S1341" s="654">
        <f>SUM(P1341:R1341)</f>
        <v>0</v>
      </c>
      <c r="T1341" s="425"/>
      <c r="U1341" s="26"/>
      <c r="V1341" s="682"/>
      <c r="W1341" s="627">
        <f>SUM($E1341,T1341:V1341)</f>
        <v>0</v>
      </c>
      <c r="X1341" s="683"/>
      <c r="Y1341" s="682"/>
      <c r="Z1341" s="655"/>
      <c r="AA1341" s="682">
        <f>SUM(W1341:Z1341)</f>
        <v>0</v>
      </c>
      <c r="AB1341" s="425"/>
      <c r="AC1341" s="26"/>
      <c r="AD1341" s="682"/>
      <c r="AE1341" s="627">
        <f>SUM($E1341,AB1341:AD1341)</f>
        <v>0</v>
      </c>
      <c r="AF1341" s="683"/>
      <c r="AG1341" s="862"/>
      <c r="AH1341" s="655"/>
      <c r="AI1341" s="682">
        <f>SUM(AE1341:AH1341)</f>
        <v>0</v>
      </c>
      <c r="AJ1341" s="423">
        <f t="shared" si="819"/>
        <v>1332</v>
      </c>
    </row>
    <row r="1342" spans="1:36">
      <c r="A1342" s="423">
        <f t="shared" si="818"/>
        <v>1333</v>
      </c>
      <c r="B1342" s="145" t="s">
        <v>283</v>
      </c>
      <c r="C1342" s="145">
        <v>75</v>
      </c>
      <c r="D1342" s="237" t="s">
        <v>284</v>
      </c>
      <c r="E1342" s="627"/>
      <c r="F1342" s="133"/>
      <c r="G1342" s="28"/>
      <c r="H1342" s="626"/>
      <c r="I1342" s="627">
        <f>SUM($E1342,F1342:H1342)</f>
        <v>0</v>
      </c>
      <c r="J1342" s="627"/>
      <c r="K1342" s="627">
        <v>8856775</v>
      </c>
      <c r="L1342" s="237">
        <f>SUM(I1342:K1342)</f>
        <v>8856775</v>
      </c>
      <c r="M1342" s="133"/>
      <c r="O1342" s="626"/>
      <c r="P1342" s="627">
        <f>SUM($E1342,M1342:O1342)</f>
        <v>0</v>
      </c>
      <c r="Q1342" s="627"/>
      <c r="R1342" s="627">
        <v>8856775</v>
      </c>
      <c r="S1342" s="237">
        <f>SUM(P1342:R1342)</f>
        <v>8856775</v>
      </c>
      <c r="T1342" s="133"/>
      <c r="V1342" s="626"/>
      <c r="W1342" s="627">
        <f>SUM($E1342,T1342:V1342)</f>
        <v>0</v>
      </c>
      <c r="X1342" s="636"/>
      <c r="Y1342" s="626"/>
      <c r="Z1342" s="627">
        <v>8856775</v>
      </c>
      <c r="AA1342" s="626">
        <f>SUM(W1342:Z1342)</f>
        <v>8856775</v>
      </c>
      <c r="AB1342" s="133"/>
      <c r="AD1342" s="626"/>
      <c r="AE1342" s="627">
        <f>SUM($E1342,AB1342:AD1342)</f>
        <v>0</v>
      </c>
      <c r="AF1342" s="636"/>
      <c r="AG1342" s="857"/>
      <c r="AH1342" s="627">
        <v>8856775</v>
      </c>
      <c r="AI1342" s="626">
        <f>SUM(AE1342:AH1342)</f>
        <v>8856775</v>
      </c>
      <c r="AJ1342" s="423">
        <f t="shared" si="819"/>
        <v>1333</v>
      </c>
    </row>
    <row r="1343" spans="1:36">
      <c r="A1343" s="423">
        <f t="shared" si="818"/>
        <v>1334</v>
      </c>
      <c r="B1343" s="145"/>
      <c r="C1343" s="145"/>
      <c r="D1343" s="240" t="s">
        <v>575</v>
      </c>
      <c r="E1343" s="627"/>
      <c r="F1343" s="133"/>
      <c r="G1343" s="28"/>
      <c r="H1343" s="626"/>
      <c r="I1343" s="627">
        <f>SUM($E1343,F1343:H1343)</f>
        <v>0</v>
      </c>
      <c r="J1343" s="627"/>
      <c r="K1343" s="627"/>
      <c r="L1343" s="237">
        <f>SUM(I1343:K1343)</f>
        <v>0</v>
      </c>
      <c r="M1343" s="133"/>
      <c r="O1343" s="626"/>
      <c r="P1343" s="627">
        <f>SUM($E1343,M1343:O1343)</f>
        <v>0</v>
      </c>
      <c r="Q1343" s="627"/>
      <c r="R1343" s="627"/>
      <c r="S1343" s="237">
        <f>SUM(P1343:R1343)</f>
        <v>0</v>
      </c>
      <c r="T1343" s="133"/>
      <c r="V1343" s="626"/>
      <c r="W1343" s="627">
        <f>SUM($E1343,T1343:V1343)</f>
        <v>0</v>
      </c>
      <c r="X1343" s="636"/>
      <c r="Y1343" s="626"/>
      <c r="Z1343" s="627"/>
      <c r="AA1343" s="626">
        <f>SUM(W1343:Z1343)</f>
        <v>0</v>
      </c>
      <c r="AB1343" s="133"/>
      <c r="AD1343" s="626"/>
      <c r="AE1343" s="627">
        <f>SUM($E1343,AB1343:AD1343)</f>
        <v>0</v>
      </c>
      <c r="AF1343" s="636"/>
      <c r="AG1343" s="857"/>
      <c r="AH1343" s="627"/>
      <c r="AI1343" s="626">
        <f>SUM(AE1343:AH1343)</f>
        <v>0</v>
      </c>
      <c r="AJ1343" s="423">
        <f t="shared" si="819"/>
        <v>1334</v>
      </c>
    </row>
    <row r="1344" spans="1:36">
      <c r="A1344" s="423">
        <f t="shared" si="818"/>
        <v>1335</v>
      </c>
      <c r="B1344" s="145"/>
      <c r="C1344" s="145"/>
      <c r="D1344" s="637" t="s">
        <v>559</v>
      </c>
      <c r="E1344" s="627"/>
      <c r="F1344" s="133"/>
      <c r="G1344" s="28"/>
      <c r="H1344" s="626"/>
      <c r="I1344" s="627">
        <f>SUM($E1344,F1344:H1344)</f>
        <v>0</v>
      </c>
      <c r="J1344" s="627"/>
      <c r="K1344" s="627">
        <v>1481121</v>
      </c>
      <c r="L1344" s="237">
        <f>SUM(I1344:K1344)</f>
        <v>1481121</v>
      </c>
      <c r="M1344" s="133"/>
      <c r="O1344" s="626"/>
      <c r="P1344" s="627">
        <f>SUM($E1344,M1344:O1344)</f>
        <v>0</v>
      </c>
      <c r="Q1344" s="627"/>
      <c r="R1344" s="627">
        <v>1481121</v>
      </c>
      <c r="S1344" s="237">
        <f>SUM(P1344:R1344)</f>
        <v>1481121</v>
      </c>
      <c r="T1344" s="133"/>
      <c r="V1344" s="626"/>
      <c r="W1344" s="627">
        <f>SUM($E1344,T1344:V1344)</f>
        <v>0</v>
      </c>
      <c r="X1344" s="636"/>
      <c r="Y1344" s="626"/>
      <c r="Z1344" s="627">
        <v>1481121</v>
      </c>
      <c r="AA1344" s="626">
        <f>SUM(W1344:Z1344)</f>
        <v>1481121</v>
      </c>
      <c r="AB1344" s="133"/>
      <c r="AD1344" s="626"/>
      <c r="AE1344" s="627">
        <f>SUM($E1344,AB1344:AD1344)</f>
        <v>0</v>
      </c>
      <c r="AF1344" s="636"/>
      <c r="AG1344" s="857"/>
      <c r="AH1344" s="627"/>
      <c r="AI1344" s="626">
        <f>SUM(AE1344:AH1344)</f>
        <v>0</v>
      </c>
      <c r="AJ1344" s="423">
        <f t="shared" si="819"/>
        <v>1335</v>
      </c>
    </row>
    <row r="1345" spans="1:36">
      <c r="A1345" s="423">
        <f t="shared" si="818"/>
        <v>1336</v>
      </c>
      <c r="B1345" s="145"/>
      <c r="C1345" s="145"/>
      <c r="E1345" s="679"/>
      <c r="F1345" s="110"/>
      <c r="G1345" s="57"/>
      <c r="H1345" s="680"/>
      <c r="I1345" s="627">
        <f>SUM($E1345,F1345:H1345)</f>
        <v>0</v>
      </c>
      <c r="J1345" s="679"/>
      <c r="K1345" s="679"/>
      <c r="L1345" s="237">
        <f>SUM(I1345:K1345)</f>
        <v>0</v>
      </c>
      <c r="M1345" s="110"/>
      <c r="N1345" s="57"/>
      <c r="O1345" s="680"/>
      <c r="P1345" s="627">
        <f>SUM($E1345,M1345:O1345)</f>
        <v>0</v>
      </c>
      <c r="Q1345" s="679"/>
      <c r="R1345" s="679"/>
      <c r="S1345" s="237">
        <f>SUM(P1345:R1345)</f>
        <v>0</v>
      </c>
      <c r="T1345" s="110"/>
      <c r="U1345" s="57"/>
      <c r="V1345" s="680"/>
      <c r="W1345" s="627">
        <f>SUM($E1345,T1345:V1345)</f>
        <v>0</v>
      </c>
      <c r="X1345" s="681"/>
      <c r="Y1345" s="680"/>
      <c r="Z1345" s="679"/>
      <c r="AA1345" s="626">
        <f>SUM(W1345:Z1345)</f>
        <v>0</v>
      </c>
      <c r="AB1345" s="110"/>
      <c r="AC1345" s="57"/>
      <c r="AD1345" s="680"/>
      <c r="AE1345" s="627">
        <f>SUM($E1345,AB1345:AD1345)</f>
        <v>0</v>
      </c>
      <c r="AF1345" s="681"/>
      <c r="AG1345" s="872"/>
      <c r="AH1345" s="679"/>
      <c r="AI1345" s="626">
        <f>SUM(AE1345:AH1345)</f>
        <v>0</v>
      </c>
      <c r="AJ1345" s="423">
        <f t="shared" si="819"/>
        <v>1336</v>
      </c>
    </row>
    <row r="1346" spans="1:36">
      <c r="A1346" s="423">
        <f t="shared" si="818"/>
        <v>1337</v>
      </c>
      <c r="B1346" s="145"/>
      <c r="C1346" s="145"/>
      <c r="D1346" s="141" t="s">
        <v>40</v>
      </c>
      <c r="E1346" s="679"/>
      <c r="F1346" s="488">
        <f t="shared" ref="F1346:X1346" si="842">SUBTOTAL(9,F1343:F1345)</f>
        <v>0</v>
      </c>
      <c r="G1346" s="55">
        <f t="shared" si="842"/>
        <v>0</v>
      </c>
      <c r="H1346" s="285">
        <f t="shared" si="842"/>
        <v>0</v>
      </c>
      <c r="I1346" s="676">
        <f t="shared" si="842"/>
        <v>0</v>
      </c>
      <c r="J1346" s="676">
        <f t="shared" si="842"/>
        <v>0</v>
      </c>
      <c r="K1346" s="676">
        <f t="shared" si="842"/>
        <v>1481121</v>
      </c>
      <c r="L1346" s="678">
        <f t="shared" si="842"/>
        <v>1481121</v>
      </c>
      <c r="M1346" s="488">
        <f t="shared" si="842"/>
        <v>0</v>
      </c>
      <c r="N1346" s="55">
        <f t="shared" si="842"/>
        <v>0</v>
      </c>
      <c r="O1346" s="285">
        <f t="shared" si="842"/>
        <v>0</v>
      </c>
      <c r="P1346" s="676">
        <f t="shared" si="842"/>
        <v>0</v>
      </c>
      <c r="Q1346" s="676">
        <f t="shared" si="842"/>
        <v>0</v>
      </c>
      <c r="R1346" s="676">
        <f t="shared" si="842"/>
        <v>1481121</v>
      </c>
      <c r="S1346" s="678">
        <f t="shared" si="842"/>
        <v>1481121</v>
      </c>
      <c r="T1346" s="488">
        <f t="shared" si="842"/>
        <v>0</v>
      </c>
      <c r="U1346" s="55">
        <f t="shared" si="842"/>
        <v>0</v>
      </c>
      <c r="V1346" s="285">
        <f t="shared" si="842"/>
        <v>0</v>
      </c>
      <c r="W1346" s="676">
        <f t="shared" si="842"/>
        <v>0</v>
      </c>
      <c r="X1346" s="677">
        <f t="shared" si="842"/>
        <v>0</v>
      </c>
      <c r="Y1346" s="675"/>
      <c r="Z1346" s="676">
        <f t="shared" ref="Z1346:AF1346" si="843">SUBTOTAL(9,Z1343:Z1345)</f>
        <v>1481121</v>
      </c>
      <c r="AA1346" s="675">
        <f t="shared" si="843"/>
        <v>1481121</v>
      </c>
      <c r="AB1346" s="488">
        <f t="shared" si="843"/>
        <v>0</v>
      </c>
      <c r="AC1346" s="55">
        <f t="shared" si="843"/>
        <v>0</v>
      </c>
      <c r="AD1346" s="285">
        <f t="shared" si="843"/>
        <v>0</v>
      </c>
      <c r="AE1346" s="676">
        <f t="shared" si="843"/>
        <v>0</v>
      </c>
      <c r="AF1346" s="677">
        <f t="shared" si="843"/>
        <v>0</v>
      </c>
      <c r="AG1346" s="678"/>
      <c r="AH1346" s="676">
        <f>SUBTOTAL(9,AH1343:AH1345)</f>
        <v>0</v>
      </c>
      <c r="AI1346" s="675">
        <f>SUBTOTAL(9,AI1343:AI1345)</f>
        <v>0</v>
      </c>
      <c r="AJ1346" s="423">
        <f t="shared" si="819"/>
        <v>1337</v>
      </c>
    </row>
    <row r="1347" spans="1:36" ht="15.6" thickBot="1">
      <c r="A1347" s="423">
        <f t="shared" si="818"/>
        <v>1338</v>
      </c>
      <c r="B1347" s="674"/>
      <c r="C1347" s="674"/>
      <c r="D1347" s="620" t="s">
        <v>285</v>
      </c>
      <c r="E1347" s="623"/>
      <c r="F1347" s="672">
        <f>SUBTOTAL(9,F1341:F1346,$E1342)</f>
        <v>0</v>
      </c>
      <c r="G1347" s="673"/>
      <c r="H1347" s="668"/>
      <c r="I1347" s="669">
        <f>SUBTOTAL(9,I1341:I1346)</f>
        <v>0</v>
      </c>
      <c r="J1347" s="669">
        <f>SUBTOTAL(9,J1341:J1346)</f>
        <v>0</v>
      </c>
      <c r="K1347" s="669">
        <f>SUBTOTAL(9,K1341:K1346)</f>
        <v>10337896</v>
      </c>
      <c r="L1347" s="673">
        <f>SUBTOTAL(9,L1341:L1346)</f>
        <v>10337896</v>
      </c>
      <c r="M1347" s="672">
        <f>SUBTOTAL(9,M1341:M1346,$E1342)</f>
        <v>0</v>
      </c>
      <c r="N1347" s="673"/>
      <c r="O1347" s="668"/>
      <c r="P1347" s="669">
        <f>SUBTOTAL(9,P1341:P1346)</f>
        <v>0</v>
      </c>
      <c r="Q1347" s="669">
        <f>SUBTOTAL(9,Q1341:Q1346)</f>
        <v>0</v>
      </c>
      <c r="R1347" s="669">
        <f>SUBTOTAL(9,R1341:R1346)</f>
        <v>10337896</v>
      </c>
      <c r="S1347" s="673">
        <f>SUBTOTAL(9,S1341:S1346)</f>
        <v>10337896</v>
      </c>
      <c r="T1347" s="672">
        <f>SUBTOTAL(9,T1341:T1346,$E1342)</f>
        <v>0</v>
      </c>
      <c r="U1347" s="673"/>
      <c r="V1347" s="668"/>
      <c r="W1347" s="669">
        <f>SUBTOTAL(9,W1341:W1346)</f>
        <v>0</v>
      </c>
      <c r="X1347" s="670">
        <f>SUBTOTAL(9,X1341:X1346)</f>
        <v>0</v>
      </c>
      <c r="Y1347" s="668"/>
      <c r="Z1347" s="669">
        <f>SUBTOTAL(9,Z1341:Z1346)</f>
        <v>10337896</v>
      </c>
      <c r="AA1347" s="668">
        <f>SUBTOTAL(9,AA1341:AA1346)</f>
        <v>10337896</v>
      </c>
      <c r="AB1347" s="672">
        <f>SUBTOTAL(9,AB1341:AB1346,$E1342)</f>
        <v>0</v>
      </c>
      <c r="AC1347" s="673"/>
      <c r="AD1347" s="668"/>
      <c r="AE1347" s="669">
        <f>SUBTOTAL(9,AE1341:AE1346)</f>
        <v>0</v>
      </c>
      <c r="AF1347" s="670">
        <f>SUBTOTAL(9,AF1341:AF1346)</f>
        <v>0</v>
      </c>
      <c r="AG1347" s="800"/>
      <c r="AH1347" s="669">
        <f>SUBTOTAL(9,AH1341:AH1346)</f>
        <v>8856775</v>
      </c>
      <c r="AI1347" s="668">
        <f>SUBTOTAL(9,AI1341:AI1346)</f>
        <v>8856775</v>
      </c>
      <c r="AJ1347" s="423">
        <f t="shared" si="819"/>
        <v>1338</v>
      </c>
    </row>
    <row r="1348" spans="1:36" ht="15.6" thickTop="1">
      <c r="A1348" s="423">
        <f t="shared" si="818"/>
        <v>1339</v>
      </c>
      <c r="B1348" s="145"/>
      <c r="C1348" s="145"/>
      <c r="D1348" s="237"/>
      <c r="E1348" s="627"/>
      <c r="F1348" s="406"/>
      <c r="H1348" s="626"/>
      <c r="I1348" s="627">
        <f t="shared" ref="I1348:I1355" si="844">SUM($E1348,F1348:H1348)</f>
        <v>0</v>
      </c>
      <c r="J1348" s="627"/>
      <c r="K1348" s="627"/>
      <c r="L1348" s="237">
        <f t="shared" ref="L1348:L1355" si="845">SUM(I1348:K1348)</f>
        <v>0</v>
      </c>
      <c r="M1348" s="406"/>
      <c r="O1348" s="626"/>
      <c r="P1348" s="627">
        <f t="shared" ref="P1348:P1355" si="846">SUM($E1348,M1348:O1348)</f>
        <v>0</v>
      </c>
      <c r="Q1348" s="627"/>
      <c r="R1348" s="627"/>
      <c r="S1348" s="237">
        <f t="shared" ref="S1348:S1355" si="847">SUM(P1348:R1348)</f>
        <v>0</v>
      </c>
      <c r="T1348" s="406"/>
      <c r="V1348" s="626"/>
      <c r="W1348" s="627">
        <f t="shared" ref="W1348:W1355" si="848">SUM($E1348,T1348:V1348)</f>
        <v>0</v>
      </c>
      <c r="X1348" s="636"/>
      <c r="Y1348" s="626"/>
      <c r="Z1348" s="627"/>
      <c r="AA1348" s="626">
        <f t="shared" ref="AA1348:AA1355" si="849">SUM(W1348:Z1348)</f>
        <v>0</v>
      </c>
      <c r="AB1348" s="406"/>
      <c r="AD1348" s="626"/>
      <c r="AE1348" s="627">
        <f t="shared" ref="AE1348:AE1355" si="850">SUM($E1348,AB1348:AD1348)</f>
        <v>0</v>
      </c>
      <c r="AF1348" s="636"/>
      <c r="AG1348" s="857"/>
      <c r="AH1348" s="627"/>
      <c r="AI1348" s="626">
        <f t="shared" ref="AI1348:AI1355" si="851">SUM(AE1348:AH1348)</f>
        <v>0</v>
      </c>
      <c r="AJ1348" s="423">
        <f t="shared" si="819"/>
        <v>1339</v>
      </c>
    </row>
    <row r="1349" spans="1:36">
      <c r="A1349" s="423">
        <f t="shared" si="818"/>
        <v>1340</v>
      </c>
      <c r="B1349" s="145" t="s">
        <v>286</v>
      </c>
      <c r="C1349" s="145">
        <v>78</v>
      </c>
      <c r="D1349" s="237" t="s">
        <v>287</v>
      </c>
      <c r="E1349" s="627">
        <v>4529109</v>
      </c>
      <c r="F1349" s="133"/>
      <c r="G1349" s="28"/>
      <c r="H1349" s="626"/>
      <c r="I1349" s="627">
        <f t="shared" si="844"/>
        <v>4529109</v>
      </c>
      <c r="J1349" s="627"/>
      <c r="K1349" s="627">
        <v>13630754</v>
      </c>
      <c r="L1349" s="237">
        <f t="shared" si="845"/>
        <v>18159863</v>
      </c>
      <c r="M1349" s="133"/>
      <c r="O1349" s="626"/>
      <c r="P1349" s="627">
        <f t="shared" si="846"/>
        <v>4529109</v>
      </c>
      <c r="Q1349" s="627"/>
      <c r="R1349" s="627">
        <v>13630754</v>
      </c>
      <c r="S1349" s="237">
        <f t="shared" si="847"/>
        <v>18159863</v>
      </c>
      <c r="T1349" s="133"/>
      <c r="V1349" s="626"/>
      <c r="W1349" s="627">
        <f t="shared" si="848"/>
        <v>4529109</v>
      </c>
      <c r="X1349" s="636"/>
      <c r="Y1349" s="626"/>
      <c r="Z1349" s="627">
        <v>13630754</v>
      </c>
      <c r="AA1349" s="626">
        <f t="shared" si="849"/>
        <v>18159863</v>
      </c>
      <c r="AB1349" s="133"/>
      <c r="AD1349" s="626"/>
      <c r="AE1349" s="627">
        <f t="shared" si="850"/>
        <v>4529109</v>
      </c>
      <c r="AF1349" s="636"/>
      <c r="AG1349" s="857"/>
      <c r="AH1349" s="627">
        <v>13630754</v>
      </c>
      <c r="AI1349" s="626">
        <f t="shared" si="851"/>
        <v>18159863</v>
      </c>
      <c r="AJ1349" s="423">
        <f t="shared" si="819"/>
        <v>1340</v>
      </c>
    </row>
    <row r="1350" spans="1:36">
      <c r="A1350" s="423">
        <f t="shared" si="818"/>
        <v>1341</v>
      </c>
      <c r="B1350" s="145"/>
      <c r="C1350" s="145"/>
      <c r="D1350" s="240" t="s">
        <v>61</v>
      </c>
      <c r="E1350" s="627"/>
      <c r="F1350" s="406"/>
      <c r="H1350" s="626"/>
      <c r="I1350" s="627">
        <f t="shared" si="844"/>
        <v>0</v>
      </c>
      <c r="J1350" s="627"/>
      <c r="K1350" s="627"/>
      <c r="L1350" s="237">
        <f t="shared" si="845"/>
        <v>0</v>
      </c>
      <c r="M1350" s="406"/>
      <c r="O1350" s="626"/>
      <c r="P1350" s="627">
        <f t="shared" si="846"/>
        <v>0</v>
      </c>
      <c r="Q1350" s="627"/>
      <c r="R1350" s="627"/>
      <c r="S1350" s="237">
        <f t="shared" si="847"/>
        <v>0</v>
      </c>
      <c r="T1350" s="406"/>
      <c r="V1350" s="626"/>
      <c r="W1350" s="627">
        <f t="shared" si="848"/>
        <v>0</v>
      </c>
      <c r="X1350" s="636"/>
      <c r="Y1350" s="626"/>
      <c r="Z1350" s="627"/>
      <c r="AA1350" s="626">
        <f t="shared" si="849"/>
        <v>0</v>
      </c>
      <c r="AB1350" s="406"/>
      <c r="AD1350" s="626"/>
      <c r="AE1350" s="627">
        <f t="shared" si="850"/>
        <v>0</v>
      </c>
      <c r="AF1350" s="636"/>
      <c r="AG1350" s="857"/>
      <c r="AH1350" s="627"/>
      <c r="AI1350" s="626">
        <f t="shared" si="851"/>
        <v>0</v>
      </c>
      <c r="AJ1350" s="423">
        <f t="shared" si="819"/>
        <v>1341</v>
      </c>
    </row>
    <row r="1351" spans="1:36">
      <c r="A1351" s="423">
        <f t="shared" si="818"/>
        <v>1342</v>
      </c>
      <c r="B1351" s="145"/>
      <c r="C1351" s="145"/>
      <c r="D1351" s="629"/>
      <c r="E1351" s="627"/>
      <c r="F1351" s="406"/>
      <c r="H1351" s="626"/>
      <c r="I1351" s="627">
        <f t="shared" si="844"/>
        <v>0</v>
      </c>
      <c r="J1351" s="627"/>
      <c r="K1351" s="627"/>
      <c r="L1351" s="237">
        <f t="shared" si="845"/>
        <v>0</v>
      </c>
      <c r="M1351" s="406"/>
      <c r="O1351" s="626"/>
      <c r="P1351" s="627">
        <f t="shared" si="846"/>
        <v>0</v>
      </c>
      <c r="Q1351" s="627"/>
      <c r="R1351" s="627"/>
      <c r="S1351" s="237">
        <f t="shared" si="847"/>
        <v>0</v>
      </c>
      <c r="T1351" s="406"/>
      <c r="V1351" s="626"/>
      <c r="W1351" s="627">
        <f t="shared" si="848"/>
        <v>0</v>
      </c>
      <c r="X1351" s="636"/>
      <c r="Y1351" s="626"/>
      <c r="Z1351" s="627"/>
      <c r="AA1351" s="626">
        <f t="shared" si="849"/>
        <v>0</v>
      </c>
      <c r="AB1351" s="406"/>
      <c r="AD1351" s="626"/>
      <c r="AE1351" s="627">
        <f t="shared" si="850"/>
        <v>0</v>
      </c>
      <c r="AF1351" s="636"/>
      <c r="AG1351" s="857"/>
      <c r="AH1351" s="627"/>
      <c r="AI1351" s="626">
        <f t="shared" si="851"/>
        <v>0</v>
      </c>
      <c r="AJ1351" s="423">
        <f t="shared" si="819"/>
        <v>1342</v>
      </c>
    </row>
    <row r="1352" spans="1:36">
      <c r="A1352" s="423">
        <f t="shared" si="818"/>
        <v>1343</v>
      </c>
      <c r="B1352" s="145"/>
      <c r="C1352" s="145"/>
      <c r="D1352" s="685"/>
      <c r="E1352" s="627"/>
      <c r="F1352" s="112"/>
      <c r="G1352" s="39"/>
      <c r="H1352" s="626"/>
      <c r="I1352" s="627">
        <f t="shared" si="844"/>
        <v>0</v>
      </c>
      <c r="J1352" s="627"/>
      <c r="K1352" s="627"/>
      <c r="L1352" s="237">
        <f t="shared" si="845"/>
        <v>0</v>
      </c>
      <c r="M1352" s="112"/>
      <c r="N1352" s="39"/>
      <c r="O1352" s="626"/>
      <c r="P1352" s="627">
        <f t="shared" si="846"/>
        <v>0</v>
      </c>
      <c r="Q1352" s="627"/>
      <c r="R1352" s="627"/>
      <c r="S1352" s="237">
        <f t="shared" si="847"/>
        <v>0</v>
      </c>
      <c r="T1352" s="112"/>
      <c r="U1352" s="39"/>
      <c r="V1352" s="626"/>
      <c r="W1352" s="627">
        <f t="shared" si="848"/>
        <v>0</v>
      </c>
      <c r="X1352" s="636"/>
      <c r="Y1352" s="626"/>
      <c r="Z1352" s="627"/>
      <c r="AA1352" s="626">
        <f t="shared" si="849"/>
        <v>0</v>
      </c>
      <c r="AB1352" s="112"/>
      <c r="AC1352" s="39"/>
      <c r="AD1352" s="626"/>
      <c r="AE1352" s="627">
        <f t="shared" si="850"/>
        <v>0</v>
      </c>
      <c r="AF1352" s="636"/>
      <c r="AG1352" s="857"/>
      <c r="AH1352" s="627"/>
      <c r="AI1352" s="626">
        <f t="shared" si="851"/>
        <v>0</v>
      </c>
      <c r="AJ1352" s="423">
        <f t="shared" si="819"/>
        <v>1343</v>
      </c>
    </row>
    <row r="1353" spans="1:36">
      <c r="A1353" s="423">
        <f t="shared" si="818"/>
        <v>1344</v>
      </c>
      <c r="B1353" s="145"/>
      <c r="C1353" s="145"/>
      <c r="D1353" s="684" t="s">
        <v>63</v>
      </c>
      <c r="E1353" s="627"/>
      <c r="F1353" s="112"/>
      <c r="G1353" s="39"/>
      <c r="H1353" s="626"/>
      <c r="I1353" s="627">
        <f t="shared" si="844"/>
        <v>0</v>
      </c>
      <c r="J1353" s="627"/>
      <c r="K1353" s="627"/>
      <c r="L1353" s="237">
        <f t="shared" si="845"/>
        <v>0</v>
      </c>
      <c r="M1353" s="112"/>
      <c r="N1353" s="39"/>
      <c r="O1353" s="626"/>
      <c r="P1353" s="627">
        <f t="shared" si="846"/>
        <v>0</v>
      </c>
      <c r="Q1353" s="627"/>
      <c r="R1353" s="627"/>
      <c r="S1353" s="237">
        <f t="shared" si="847"/>
        <v>0</v>
      </c>
      <c r="T1353" s="112"/>
      <c r="U1353" s="39"/>
      <c r="V1353" s="626"/>
      <c r="W1353" s="627">
        <f t="shared" si="848"/>
        <v>0</v>
      </c>
      <c r="X1353" s="636"/>
      <c r="Y1353" s="626"/>
      <c r="Z1353" s="627"/>
      <c r="AA1353" s="626">
        <f t="shared" si="849"/>
        <v>0</v>
      </c>
      <c r="AB1353" s="112"/>
      <c r="AC1353" s="39"/>
      <c r="AD1353" s="626"/>
      <c r="AE1353" s="627">
        <f t="shared" si="850"/>
        <v>0</v>
      </c>
      <c r="AF1353" s="636"/>
      <c r="AG1353" s="857"/>
      <c r="AH1353" s="627"/>
      <c r="AI1353" s="626">
        <f t="shared" si="851"/>
        <v>0</v>
      </c>
      <c r="AJ1353" s="423">
        <f t="shared" si="819"/>
        <v>1344</v>
      </c>
    </row>
    <row r="1354" spans="1:36">
      <c r="A1354" s="423">
        <f t="shared" si="818"/>
        <v>1345</v>
      </c>
      <c r="B1354" s="145"/>
      <c r="C1354" s="145"/>
      <c r="D1354" s="685"/>
      <c r="E1354" s="627"/>
      <c r="F1354" s="112"/>
      <c r="G1354" s="39"/>
      <c r="H1354" s="626"/>
      <c r="I1354" s="627">
        <f t="shared" si="844"/>
        <v>0</v>
      </c>
      <c r="J1354" s="627"/>
      <c r="K1354" s="627"/>
      <c r="L1354" s="237">
        <f t="shared" si="845"/>
        <v>0</v>
      </c>
      <c r="M1354" s="112"/>
      <c r="N1354" s="39"/>
      <c r="O1354" s="626"/>
      <c r="P1354" s="627">
        <f t="shared" si="846"/>
        <v>0</v>
      </c>
      <c r="Q1354" s="627"/>
      <c r="R1354" s="627"/>
      <c r="S1354" s="237">
        <f t="shared" si="847"/>
        <v>0</v>
      </c>
      <c r="T1354" s="112"/>
      <c r="U1354" s="39"/>
      <c r="V1354" s="626"/>
      <c r="W1354" s="627">
        <f t="shared" si="848"/>
        <v>0</v>
      </c>
      <c r="X1354" s="636"/>
      <c r="Y1354" s="626"/>
      <c r="Z1354" s="627"/>
      <c r="AA1354" s="626">
        <f t="shared" si="849"/>
        <v>0</v>
      </c>
      <c r="AB1354" s="112"/>
      <c r="AC1354" s="39"/>
      <c r="AD1354" s="626"/>
      <c r="AE1354" s="627">
        <f t="shared" si="850"/>
        <v>0</v>
      </c>
      <c r="AF1354" s="636"/>
      <c r="AG1354" s="857"/>
      <c r="AH1354" s="627"/>
      <c r="AI1354" s="626">
        <f t="shared" si="851"/>
        <v>0</v>
      </c>
      <c r="AJ1354" s="423">
        <f t="shared" si="819"/>
        <v>1345</v>
      </c>
    </row>
    <row r="1355" spans="1:36">
      <c r="A1355" s="423">
        <f t="shared" si="818"/>
        <v>1346</v>
      </c>
      <c r="B1355" s="145"/>
      <c r="C1355" s="145"/>
      <c r="D1355" s="685"/>
      <c r="E1355" s="627"/>
      <c r="F1355" s="112"/>
      <c r="G1355" s="39"/>
      <c r="H1355" s="626"/>
      <c r="I1355" s="627">
        <f t="shared" si="844"/>
        <v>0</v>
      </c>
      <c r="J1355" s="627"/>
      <c r="K1355" s="627"/>
      <c r="L1355" s="237">
        <f t="shared" si="845"/>
        <v>0</v>
      </c>
      <c r="M1355" s="112"/>
      <c r="N1355" s="39"/>
      <c r="O1355" s="626"/>
      <c r="P1355" s="627">
        <f t="shared" si="846"/>
        <v>0</v>
      </c>
      <c r="Q1355" s="627"/>
      <c r="R1355" s="627"/>
      <c r="S1355" s="237">
        <f t="shared" si="847"/>
        <v>0</v>
      </c>
      <c r="T1355" s="112"/>
      <c r="U1355" s="39"/>
      <c r="V1355" s="626"/>
      <c r="W1355" s="627">
        <f t="shared" si="848"/>
        <v>0</v>
      </c>
      <c r="X1355" s="636"/>
      <c r="Y1355" s="626"/>
      <c r="Z1355" s="627"/>
      <c r="AA1355" s="626">
        <f t="shared" si="849"/>
        <v>0</v>
      </c>
      <c r="AB1355" s="112"/>
      <c r="AC1355" s="39"/>
      <c r="AD1355" s="626"/>
      <c r="AE1355" s="627">
        <f t="shared" si="850"/>
        <v>0</v>
      </c>
      <c r="AF1355" s="636"/>
      <c r="AG1355" s="857"/>
      <c r="AH1355" s="627"/>
      <c r="AI1355" s="626">
        <f t="shared" si="851"/>
        <v>0</v>
      </c>
      <c r="AJ1355" s="423">
        <f t="shared" si="819"/>
        <v>1346</v>
      </c>
    </row>
    <row r="1356" spans="1:36">
      <c r="A1356" s="423">
        <f t="shared" si="818"/>
        <v>1347</v>
      </c>
      <c r="B1356" s="145"/>
      <c r="C1356" s="145"/>
      <c r="D1356" s="141" t="s">
        <v>40</v>
      </c>
      <c r="E1356" s="679"/>
      <c r="F1356" s="488">
        <f t="shared" ref="F1356:X1356" si="852">SUBTOTAL(9,F1350:F1355)</f>
        <v>0</v>
      </c>
      <c r="G1356" s="55">
        <f t="shared" si="852"/>
        <v>0</v>
      </c>
      <c r="H1356" s="285">
        <f t="shared" si="852"/>
        <v>0</v>
      </c>
      <c r="I1356" s="676">
        <f t="shared" si="852"/>
        <v>0</v>
      </c>
      <c r="J1356" s="676">
        <f t="shared" si="852"/>
        <v>0</v>
      </c>
      <c r="K1356" s="676">
        <f t="shared" si="852"/>
        <v>0</v>
      </c>
      <c r="L1356" s="678">
        <f t="shared" si="852"/>
        <v>0</v>
      </c>
      <c r="M1356" s="488">
        <f t="shared" si="852"/>
        <v>0</v>
      </c>
      <c r="N1356" s="55">
        <f t="shared" si="852"/>
        <v>0</v>
      </c>
      <c r="O1356" s="285">
        <f t="shared" si="852"/>
        <v>0</v>
      </c>
      <c r="P1356" s="676">
        <f t="shared" si="852"/>
        <v>0</v>
      </c>
      <c r="Q1356" s="676">
        <f t="shared" si="852"/>
        <v>0</v>
      </c>
      <c r="R1356" s="676">
        <f t="shared" si="852"/>
        <v>0</v>
      </c>
      <c r="S1356" s="678">
        <f t="shared" si="852"/>
        <v>0</v>
      </c>
      <c r="T1356" s="488">
        <f t="shared" si="852"/>
        <v>0</v>
      </c>
      <c r="U1356" s="55">
        <f t="shared" si="852"/>
        <v>0</v>
      </c>
      <c r="V1356" s="285">
        <f t="shared" si="852"/>
        <v>0</v>
      </c>
      <c r="W1356" s="676">
        <f t="shared" si="852"/>
        <v>0</v>
      </c>
      <c r="X1356" s="677">
        <f t="shared" si="852"/>
        <v>0</v>
      </c>
      <c r="Y1356" s="675"/>
      <c r="Z1356" s="676">
        <f t="shared" ref="Z1356:AF1356" si="853">SUBTOTAL(9,Z1350:Z1355)</f>
        <v>0</v>
      </c>
      <c r="AA1356" s="675">
        <f t="shared" si="853"/>
        <v>0</v>
      </c>
      <c r="AB1356" s="488">
        <f t="shared" si="853"/>
        <v>0</v>
      </c>
      <c r="AC1356" s="55">
        <f t="shared" si="853"/>
        <v>0</v>
      </c>
      <c r="AD1356" s="285">
        <f t="shared" si="853"/>
        <v>0</v>
      </c>
      <c r="AE1356" s="676">
        <f t="shared" si="853"/>
        <v>0</v>
      </c>
      <c r="AF1356" s="677">
        <f t="shared" si="853"/>
        <v>0</v>
      </c>
      <c r="AG1356" s="678"/>
      <c r="AH1356" s="676">
        <f>SUBTOTAL(9,AH1350:AH1355)</f>
        <v>0</v>
      </c>
      <c r="AI1356" s="675">
        <f>SUBTOTAL(9,AI1350:AI1355)</f>
        <v>0</v>
      </c>
      <c r="AJ1356" s="423">
        <f t="shared" si="819"/>
        <v>1347</v>
      </c>
    </row>
    <row r="1357" spans="1:36" ht="15.6" thickBot="1">
      <c r="A1357" s="423">
        <f t="shared" si="818"/>
        <v>1348</v>
      </c>
      <c r="B1357" s="674"/>
      <c r="C1357" s="674"/>
      <c r="D1357" s="620" t="s">
        <v>288</v>
      </c>
      <c r="E1357" s="623"/>
      <c r="F1357" s="672">
        <f>SUBTOTAL(9,F1348:F1356,$E1349:$E1349)</f>
        <v>4529109</v>
      </c>
      <c r="G1357" s="671"/>
      <c r="H1357" s="668"/>
      <c r="I1357" s="669">
        <f>SUBTOTAL(9,I1348:I1356)</f>
        <v>4529109</v>
      </c>
      <c r="J1357" s="669">
        <f>SUBTOTAL(9,J1348:J1356)</f>
        <v>0</v>
      </c>
      <c r="K1357" s="669">
        <f>SUBTOTAL(9,K1348:K1356)</f>
        <v>13630754</v>
      </c>
      <c r="L1357" s="673">
        <f>SUBTOTAL(9,L1348:L1356)</f>
        <v>18159863</v>
      </c>
      <c r="M1357" s="672">
        <f>SUBTOTAL(9,M1348:M1356,$E1349:$E1349)</f>
        <v>4529109</v>
      </c>
      <c r="N1357" s="671"/>
      <c r="O1357" s="668"/>
      <c r="P1357" s="669">
        <f>SUBTOTAL(9,P1348:P1356)</f>
        <v>4529109</v>
      </c>
      <c r="Q1357" s="669">
        <f>SUBTOTAL(9,Q1348:Q1356)</f>
        <v>0</v>
      </c>
      <c r="R1357" s="669">
        <f>SUBTOTAL(9,R1348:R1356)</f>
        <v>13630754</v>
      </c>
      <c r="S1357" s="673">
        <f>SUBTOTAL(9,S1348:S1356)</f>
        <v>18159863</v>
      </c>
      <c r="T1357" s="672">
        <f>SUBTOTAL(9,T1348:T1356,$E1349:$E1349)</f>
        <v>4529109</v>
      </c>
      <c r="U1357" s="671"/>
      <c r="V1357" s="668"/>
      <c r="W1357" s="669">
        <f>SUBTOTAL(9,W1348:W1356)</f>
        <v>4529109</v>
      </c>
      <c r="X1357" s="670">
        <f>SUBTOTAL(9,X1348:X1356)</f>
        <v>0</v>
      </c>
      <c r="Y1357" s="668"/>
      <c r="Z1357" s="669">
        <f>SUBTOTAL(9,Z1348:Z1356)</f>
        <v>13630754</v>
      </c>
      <c r="AA1357" s="668">
        <f>SUBTOTAL(9,AA1348:AA1356)</f>
        <v>18159863</v>
      </c>
      <c r="AB1357" s="672">
        <f>SUBTOTAL(9,AB1348:AB1356,$E1349:$E1349)</f>
        <v>4529109</v>
      </c>
      <c r="AC1357" s="671"/>
      <c r="AD1357" s="668"/>
      <c r="AE1357" s="669">
        <f>SUBTOTAL(9,AE1348:AE1356)</f>
        <v>4529109</v>
      </c>
      <c r="AF1357" s="670">
        <f>SUBTOTAL(9,AF1348:AF1356)</f>
        <v>0</v>
      </c>
      <c r="AG1357" s="800"/>
      <c r="AH1357" s="669">
        <f>SUBTOTAL(9,AH1348:AH1356)</f>
        <v>13630754</v>
      </c>
      <c r="AI1357" s="668">
        <f>SUBTOTAL(9,AI1348:AI1356)</f>
        <v>18159863</v>
      </c>
      <c r="AJ1357" s="423">
        <f t="shared" si="819"/>
        <v>1348</v>
      </c>
    </row>
    <row r="1358" spans="1:36" ht="15.6" thickTop="1">
      <c r="A1358" s="423">
        <f t="shared" si="818"/>
        <v>1349</v>
      </c>
      <c r="B1358" s="145"/>
      <c r="C1358" s="145"/>
      <c r="D1358" s="654"/>
      <c r="E1358" s="655"/>
      <c r="F1358" s="425"/>
      <c r="G1358" s="26"/>
      <c r="H1358" s="682"/>
      <c r="I1358" s="627">
        <f t="shared" ref="I1358:I1364" si="854">SUM($E1358,F1358:H1358)</f>
        <v>0</v>
      </c>
      <c r="J1358" s="655"/>
      <c r="K1358" s="655"/>
      <c r="L1358" s="654">
        <f t="shared" ref="L1358:L1364" si="855">SUM(I1358:K1358)</f>
        <v>0</v>
      </c>
      <c r="M1358" s="425"/>
      <c r="N1358" s="26"/>
      <c r="O1358" s="682"/>
      <c r="P1358" s="627">
        <f t="shared" ref="P1358:P1364" si="856">SUM($E1358,M1358:O1358)</f>
        <v>0</v>
      </c>
      <c r="Q1358" s="655"/>
      <c r="R1358" s="655"/>
      <c r="S1358" s="654">
        <f t="shared" ref="S1358:S1364" si="857">SUM(P1358:R1358)</f>
        <v>0</v>
      </c>
      <c r="T1358" s="425"/>
      <c r="U1358" s="26"/>
      <c r="V1358" s="682"/>
      <c r="W1358" s="627">
        <f t="shared" ref="W1358:W1364" si="858">SUM($E1358,T1358:V1358)</f>
        <v>0</v>
      </c>
      <c r="X1358" s="683"/>
      <c r="Y1358" s="682"/>
      <c r="Z1358" s="655"/>
      <c r="AA1358" s="682">
        <f t="shared" ref="AA1358:AA1364" si="859">SUM(W1358:Z1358)</f>
        <v>0</v>
      </c>
      <c r="AB1358" s="425"/>
      <c r="AC1358" s="26"/>
      <c r="AD1358" s="682"/>
      <c r="AE1358" s="627">
        <f t="shared" ref="AE1358:AE1364" si="860">SUM($E1358,AB1358:AD1358)</f>
        <v>0</v>
      </c>
      <c r="AF1358" s="683"/>
      <c r="AG1358" s="862"/>
      <c r="AH1358" s="655"/>
      <c r="AI1358" s="682">
        <f t="shared" ref="AI1358:AI1364" si="861">SUM(AE1358:AH1358)</f>
        <v>0</v>
      </c>
      <c r="AJ1358" s="423">
        <f t="shared" si="819"/>
        <v>1349</v>
      </c>
    </row>
    <row r="1359" spans="1:36">
      <c r="A1359" s="423">
        <f t="shared" si="818"/>
        <v>1350</v>
      </c>
      <c r="B1359" s="145" t="s">
        <v>289</v>
      </c>
      <c r="C1359" s="145">
        <v>79</v>
      </c>
      <c r="D1359" s="237" t="s">
        <v>290</v>
      </c>
      <c r="E1359" s="627">
        <v>0</v>
      </c>
      <c r="F1359" s="133"/>
      <c r="G1359" s="28"/>
      <c r="H1359" s="626"/>
      <c r="I1359" s="627">
        <f t="shared" si="854"/>
        <v>0</v>
      </c>
      <c r="J1359" s="627"/>
      <c r="K1359" s="627">
        <v>5633361</v>
      </c>
      <c r="L1359" s="237">
        <f t="shared" si="855"/>
        <v>5633361</v>
      </c>
      <c r="M1359" s="133"/>
      <c r="O1359" s="626"/>
      <c r="P1359" s="627">
        <f t="shared" si="856"/>
        <v>0</v>
      </c>
      <c r="Q1359" s="627"/>
      <c r="R1359" s="627">
        <v>5633361</v>
      </c>
      <c r="S1359" s="237">
        <f t="shared" si="857"/>
        <v>5633361</v>
      </c>
      <c r="T1359" s="133"/>
      <c r="V1359" s="626"/>
      <c r="W1359" s="627">
        <f t="shared" si="858"/>
        <v>0</v>
      </c>
      <c r="X1359" s="636"/>
      <c r="Y1359" s="626"/>
      <c r="Z1359" s="627">
        <v>5633361</v>
      </c>
      <c r="AA1359" s="626">
        <f t="shared" si="859"/>
        <v>5633361</v>
      </c>
      <c r="AB1359" s="133"/>
      <c r="AD1359" s="626"/>
      <c r="AE1359" s="627">
        <f t="shared" si="860"/>
        <v>0</v>
      </c>
      <c r="AF1359" s="636"/>
      <c r="AG1359" s="857"/>
      <c r="AH1359" s="627">
        <v>5633361</v>
      </c>
      <c r="AI1359" s="626">
        <f t="shared" si="861"/>
        <v>5633361</v>
      </c>
      <c r="AJ1359" s="423">
        <f t="shared" si="819"/>
        <v>1350</v>
      </c>
    </row>
    <row r="1360" spans="1:36">
      <c r="A1360" s="423">
        <f t="shared" si="818"/>
        <v>1351</v>
      </c>
      <c r="B1360" s="145"/>
      <c r="C1360" s="145"/>
      <c r="D1360" s="240" t="s">
        <v>575</v>
      </c>
      <c r="E1360" s="627"/>
      <c r="F1360" s="133"/>
      <c r="G1360" s="28"/>
      <c r="H1360" s="626"/>
      <c r="I1360" s="627">
        <f t="shared" si="854"/>
        <v>0</v>
      </c>
      <c r="J1360" s="627"/>
      <c r="K1360" s="627"/>
      <c r="L1360" s="237">
        <f t="shared" si="855"/>
        <v>0</v>
      </c>
      <c r="M1360" s="133"/>
      <c r="O1360" s="626"/>
      <c r="P1360" s="627">
        <f t="shared" si="856"/>
        <v>0</v>
      </c>
      <c r="Q1360" s="627"/>
      <c r="R1360" s="627"/>
      <c r="S1360" s="237">
        <f t="shared" si="857"/>
        <v>0</v>
      </c>
      <c r="T1360" s="133"/>
      <c r="V1360" s="626"/>
      <c r="W1360" s="627">
        <f t="shared" si="858"/>
        <v>0</v>
      </c>
      <c r="X1360" s="636"/>
      <c r="Y1360" s="626"/>
      <c r="Z1360" s="627"/>
      <c r="AA1360" s="626">
        <f t="shared" si="859"/>
        <v>0</v>
      </c>
      <c r="AB1360" s="133"/>
      <c r="AD1360" s="626"/>
      <c r="AE1360" s="627">
        <f t="shared" si="860"/>
        <v>0</v>
      </c>
      <c r="AF1360" s="636"/>
      <c r="AG1360" s="857"/>
      <c r="AH1360" s="627"/>
      <c r="AI1360" s="626">
        <f t="shared" si="861"/>
        <v>0</v>
      </c>
      <c r="AJ1360" s="423">
        <f t="shared" si="819"/>
        <v>1351</v>
      </c>
    </row>
    <row r="1361" spans="1:36">
      <c r="A1361" s="423">
        <f t="shared" si="818"/>
        <v>1352</v>
      </c>
      <c r="B1361" s="145"/>
      <c r="C1361" s="145"/>
      <c r="D1361" s="637" t="s">
        <v>819</v>
      </c>
      <c r="E1361" s="627"/>
      <c r="F1361" s="133"/>
      <c r="G1361" s="28"/>
      <c r="H1361" s="626"/>
      <c r="I1361" s="627">
        <f t="shared" si="854"/>
        <v>0</v>
      </c>
      <c r="J1361" s="627"/>
      <c r="K1361" s="627">
        <v>90000</v>
      </c>
      <c r="L1361" s="237">
        <f t="shared" si="855"/>
        <v>90000</v>
      </c>
      <c r="M1361" s="133"/>
      <c r="O1361" s="626"/>
      <c r="P1361" s="627">
        <f t="shared" si="856"/>
        <v>0</v>
      </c>
      <c r="Q1361" s="627"/>
      <c r="R1361" s="627">
        <v>90000</v>
      </c>
      <c r="S1361" s="237">
        <f t="shared" si="857"/>
        <v>90000</v>
      </c>
      <c r="T1361" s="133"/>
      <c r="V1361" s="626"/>
      <c r="W1361" s="627">
        <f t="shared" si="858"/>
        <v>0</v>
      </c>
      <c r="X1361" s="636"/>
      <c r="Y1361" s="626"/>
      <c r="Z1361" s="627">
        <v>90000</v>
      </c>
      <c r="AA1361" s="626">
        <f t="shared" si="859"/>
        <v>90000</v>
      </c>
      <c r="AB1361" s="133"/>
      <c r="AD1361" s="626"/>
      <c r="AE1361" s="627">
        <f t="shared" si="860"/>
        <v>0</v>
      </c>
      <c r="AF1361" s="636"/>
      <c r="AG1361" s="857"/>
      <c r="AH1361" s="627"/>
      <c r="AI1361" s="626">
        <f t="shared" si="861"/>
        <v>0</v>
      </c>
      <c r="AJ1361" s="423">
        <f t="shared" si="819"/>
        <v>1352</v>
      </c>
    </row>
    <row r="1362" spans="1:36">
      <c r="A1362" s="423">
        <f t="shared" si="818"/>
        <v>1353</v>
      </c>
      <c r="B1362" s="145"/>
      <c r="C1362" s="145"/>
      <c r="D1362" s="637" t="s">
        <v>820</v>
      </c>
      <c r="E1362" s="627"/>
      <c r="F1362" s="133"/>
      <c r="G1362" s="28"/>
      <c r="H1362" s="626"/>
      <c r="I1362" s="627">
        <f t="shared" si="854"/>
        <v>0</v>
      </c>
      <c r="J1362" s="627"/>
      <c r="K1362" s="627">
        <v>33238</v>
      </c>
      <c r="L1362" s="237">
        <f t="shared" si="855"/>
        <v>33238</v>
      </c>
      <c r="M1362" s="133"/>
      <c r="O1362" s="626"/>
      <c r="P1362" s="627">
        <f t="shared" si="856"/>
        <v>0</v>
      </c>
      <c r="Q1362" s="627"/>
      <c r="R1362" s="627">
        <v>33238</v>
      </c>
      <c r="S1362" s="237">
        <f t="shared" si="857"/>
        <v>33238</v>
      </c>
      <c r="T1362" s="133"/>
      <c r="V1362" s="626"/>
      <c r="W1362" s="627">
        <f t="shared" si="858"/>
        <v>0</v>
      </c>
      <c r="X1362" s="636"/>
      <c r="Y1362" s="626"/>
      <c r="Z1362" s="627">
        <v>33238</v>
      </c>
      <c r="AA1362" s="626">
        <f t="shared" si="859"/>
        <v>33238</v>
      </c>
      <c r="AB1362" s="133"/>
      <c r="AD1362" s="626"/>
      <c r="AE1362" s="627">
        <f t="shared" si="860"/>
        <v>0</v>
      </c>
      <c r="AF1362" s="636"/>
      <c r="AG1362" s="857"/>
      <c r="AH1362" s="627"/>
      <c r="AI1362" s="626">
        <f t="shared" si="861"/>
        <v>0</v>
      </c>
      <c r="AJ1362" s="423">
        <f t="shared" si="819"/>
        <v>1353</v>
      </c>
    </row>
    <row r="1363" spans="1:36">
      <c r="A1363" s="423">
        <f t="shared" si="818"/>
        <v>1354</v>
      </c>
      <c r="B1363" s="145"/>
      <c r="C1363" s="145"/>
      <c r="D1363" s="637" t="s">
        <v>821</v>
      </c>
      <c r="E1363" s="627"/>
      <c r="F1363" s="133"/>
      <c r="G1363" s="28"/>
      <c r="H1363" s="626"/>
      <c r="I1363" s="627">
        <f t="shared" si="854"/>
        <v>0</v>
      </c>
      <c r="J1363" s="627"/>
      <c r="K1363" s="627">
        <v>204582</v>
      </c>
      <c r="L1363" s="237">
        <f t="shared" si="855"/>
        <v>204582</v>
      </c>
      <c r="M1363" s="133"/>
      <c r="O1363" s="626"/>
      <c r="P1363" s="627">
        <f t="shared" si="856"/>
        <v>0</v>
      </c>
      <c r="Q1363" s="627"/>
      <c r="R1363" s="627">
        <v>204582</v>
      </c>
      <c r="S1363" s="237">
        <f t="shared" si="857"/>
        <v>204582</v>
      </c>
      <c r="T1363" s="133"/>
      <c r="V1363" s="626"/>
      <c r="W1363" s="627">
        <f t="shared" si="858"/>
        <v>0</v>
      </c>
      <c r="X1363" s="636"/>
      <c r="Y1363" s="626"/>
      <c r="Z1363" s="627">
        <v>204582</v>
      </c>
      <c r="AA1363" s="626">
        <f t="shared" si="859"/>
        <v>204582</v>
      </c>
      <c r="AB1363" s="133"/>
      <c r="AD1363" s="626"/>
      <c r="AE1363" s="627">
        <f t="shared" si="860"/>
        <v>0</v>
      </c>
      <c r="AF1363" s="636"/>
      <c r="AG1363" s="857"/>
      <c r="AH1363" s="627"/>
      <c r="AI1363" s="626">
        <f t="shared" si="861"/>
        <v>0</v>
      </c>
      <c r="AJ1363" s="423">
        <f t="shared" si="819"/>
        <v>1354</v>
      </c>
    </row>
    <row r="1364" spans="1:36">
      <c r="A1364" s="423">
        <f t="shared" si="818"/>
        <v>1355</v>
      </c>
      <c r="B1364" s="145"/>
      <c r="C1364" s="145"/>
      <c r="E1364" s="679"/>
      <c r="F1364" s="110"/>
      <c r="G1364" s="57"/>
      <c r="H1364" s="680"/>
      <c r="I1364" s="627">
        <f t="shared" si="854"/>
        <v>0</v>
      </c>
      <c r="J1364" s="679"/>
      <c r="K1364" s="679"/>
      <c r="L1364" s="237">
        <f t="shared" si="855"/>
        <v>0</v>
      </c>
      <c r="M1364" s="110"/>
      <c r="N1364" s="57"/>
      <c r="O1364" s="680"/>
      <c r="P1364" s="627">
        <f t="shared" si="856"/>
        <v>0</v>
      </c>
      <c r="Q1364" s="679"/>
      <c r="R1364" s="679"/>
      <c r="S1364" s="237">
        <f t="shared" si="857"/>
        <v>0</v>
      </c>
      <c r="T1364" s="110"/>
      <c r="U1364" s="57"/>
      <c r="V1364" s="680"/>
      <c r="W1364" s="627">
        <f t="shared" si="858"/>
        <v>0</v>
      </c>
      <c r="X1364" s="681"/>
      <c r="Y1364" s="680"/>
      <c r="Z1364" s="679"/>
      <c r="AA1364" s="626">
        <f t="shared" si="859"/>
        <v>0</v>
      </c>
      <c r="AB1364" s="110"/>
      <c r="AC1364" s="57"/>
      <c r="AD1364" s="680"/>
      <c r="AE1364" s="627">
        <f t="shared" si="860"/>
        <v>0</v>
      </c>
      <c r="AF1364" s="681"/>
      <c r="AG1364" s="872"/>
      <c r="AH1364" s="679"/>
      <c r="AI1364" s="626">
        <f t="shared" si="861"/>
        <v>0</v>
      </c>
      <c r="AJ1364" s="423">
        <f t="shared" si="819"/>
        <v>1355</v>
      </c>
    </row>
    <row r="1365" spans="1:36">
      <c r="A1365" s="423">
        <f t="shared" si="818"/>
        <v>1356</v>
      </c>
      <c r="B1365" s="145"/>
      <c r="C1365" s="145"/>
      <c r="D1365" s="141" t="s">
        <v>40</v>
      </c>
      <c r="E1365" s="679"/>
      <c r="F1365" s="488">
        <f t="shared" ref="F1365:X1365" si="862">SUBTOTAL(9,F1360:F1364)</f>
        <v>0</v>
      </c>
      <c r="G1365" s="55">
        <f t="shared" si="862"/>
        <v>0</v>
      </c>
      <c r="H1365" s="285">
        <f t="shared" si="862"/>
        <v>0</v>
      </c>
      <c r="I1365" s="676">
        <f t="shared" si="862"/>
        <v>0</v>
      </c>
      <c r="J1365" s="676">
        <f t="shared" si="862"/>
        <v>0</v>
      </c>
      <c r="K1365" s="676">
        <f t="shared" si="862"/>
        <v>327820</v>
      </c>
      <c r="L1365" s="678">
        <f t="shared" si="862"/>
        <v>327820</v>
      </c>
      <c r="M1365" s="488">
        <f t="shared" si="862"/>
        <v>0</v>
      </c>
      <c r="N1365" s="55">
        <f t="shared" si="862"/>
        <v>0</v>
      </c>
      <c r="O1365" s="285">
        <f t="shared" si="862"/>
        <v>0</v>
      </c>
      <c r="P1365" s="676">
        <f t="shared" si="862"/>
        <v>0</v>
      </c>
      <c r="Q1365" s="676">
        <f t="shared" si="862"/>
        <v>0</v>
      </c>
      <c r="R1365" s="676">
        <f t="shared" si="862"/>
        <v>327820</v>
      </c>
      <c r="S1365" s="678">
        <f t="shared" si="862"/>
        <v>327820</v>
      </c>
      <c r="T1365" s="488">
        <f t="shared" si="862"/>
        <v>0</v>
      </c>
      <c r="U1365" s="55">
        <f t="shared" si="862"/>
        <v>0</v>
      </c>
      <c r="V1365" s="285">
        <f t="shared" si="862"/>
        <v>0</v>
      </c>
      <c r="W1365" s="676">
        <f t="shared" si="862"/>
        <v>0</v>
      </c>
      <c r="X1365" s="677">
        <f t="shared" si="862"/>
        <v>0</v>
      </c>
      <c r="Y1365" s="675"/>
      <c r="Z1365" s="676">
        <f t="shared" ref="Z1365:AF1365" si="863">SUBTOTAL(9,Z1360:Z1364)</f>
        <v>327820</v>
      </c>
      <c r="AA1365" s="675">
        <f t="shared" si="863"/>
        <v>327820</v>
      </c>
      <c r="AB1365" s="488">
        <f t="shared" si="863"/>
        <v>0</v>
      </c>
      <c r="AC1365" s="55">
        <f t="shared" si="863"/>
        <v>0</v>
      </c>
      <c r="AD1365" s="285">
        <f t="shared" si="863"/>
        <v>0</v>
      </c>
      <c r="AE1365" s="676">
        <f t="shared" si="863"/>
        <v>0</v>
      </c>
      <c r="AF1365" s="677">
        <f t="shared" si="863"/>
        <v>0</v>
      </c>
      <c r="AG1365" s="678"/>
      <c r="AH1365" s="676">
        <f>SUBTOTAL(9,AH1360:AH1364)</f>
        <v>0</v>
      </c>
      <c r="AI1365" s="675">
        <f>SUBTOTAL(9,AI1360:AI1364)</f>
        <v>0</v>
      </c>
      <c r="AJ1365" s="423">
        <f t="shared" si="819"/>
        <v>1356</v>
      </c>
    </row>
    <row r="1366" spans="1:36" ht="15.6" thickBot="1">
      <c r="A1366" s="423">
        <f t="shared" si="818"/>
        <v>1357</v>
      </c>
      <c r="B1366" s="674"/>
      <c r="C1366" s="674"/>
      <c r="D1366" s="620" t="s">
        <v>291</v>
      </c>
      <c r="E1366" s="623"/>
      <c r="F1366" s="672">
        <f>SUBTOTAL(9,F1358:F1365,$E1359)</f>
        <v>0</v>
      </c>
      <c r="G1366" s="673"/>
      <c r="H1366" s="668"/>
      <c r="I1366" s="669">
        <f>SUBTOTAL(9,I1358:I1365)</f>
        <v>0</v>
      </c>
      <c r="J1366" s="669">
        <f>SUBTOTAL(9,J1358:J1365)</f>
        <v>0</v>
      </c>
      <c r="K1366" s="669">
        <f>SUBTOTAL(9,K1358:K1365)</f>
        <v>5961181</v>
      </c>
      <c r="L1366" s="673">
        <f>SUBTOTAL(9,L1358:L1365)</f>
        <v>5961181</v>
      </c>
      <c r="M1366" s="672">
        <f>SUBTOTAL(9,M1358:M1365,$E1359)</f>
        <v>0</v>
      </c>
      <c r="N1366" s="673"/>
      <c r="O1366" s="668"/>
      <c r="P1366" s="669">
        <f>SUBTOTAL(9,P1358:P1365)</f>
        <v>0</v>
      </c>
      <c r="Q1366" s="669">
        <f>SUBTOTAL(9,Q1358:Q1365)</f>
        <v>0</v>
      </c>
      <c r="R1366" s="669">
        <f>SUBTOTAL(9,R1358:R1365)</f>
        <v>5961181</v>
      </c>
      <c r="S1366" s="673">
        <f>SUBTOTAL(9,S1358:S1365)</f>
        <v>5961181</v>
      </c>
      <c r="T1366" s="672">
        <f>SUBTOTAL(9,T1358:T1365,$E1359)</f>
        <v>0</v>
      </c>
      <c r="U1366" s="673"/>
      <c r="V1366" s="668"/>
      <c r="W1366" s="669">
        <f>SUBTOTAL(9,W1358:W1365)</f>
        <v>0</v>
      </c>
      <c r="X1366" s="670">
        <f>SUBTOTAL(9,X1358:X1365)</f>
        <v>0</v>
      </c>
      <c r="Y1366" s="668"/>
      <c r="Z1366" s="669">
        <f>SUBTOTAL(9,Z1358:Z1365)</f>
        <v>5961181</v>
      </c>
      <c r="AA1366" s="668">
        <f>SUBTOTAL(9,AA1358:AA1365)</f>
        <v>5961181</v>
      </c>
      <c r="AB1366" s="672">
        <f>SUBTOTAL(9,AB1358:AB1365,$E1359)</f>
        <v>0</v>
      </c>
      <c r="AC1366" s="673"/>
      <c r="AD1366" s="668"/>
      <c r="AE1366" s="669">
        <f>SUBTOTAL(9,AE1358:AE1365)</f>
        <v>0</v>
      </c>
      <c r="AF1366" s="670">
        <f>SUBTOTAL(9,AF1358:AF1365)</f>
        <v>0</v>
      </c>
      <c r="AG1366" s="800"/>
      <c r="AH1366" s="669">
        <f>SUBTOTAL(9,AH1358:AH1365)</f>
        <v>5633361</v>
      </c>
      <c r="AI1366" s="668">
        <f>SUBTOTAL(9,AI1358:AI1365)</f>
        <v>5633361</v>
      </c>
      <c r="AJ1366" s="423">
        <f t="shared" si="819"/>
        <v>1357</v>
      </c>
    </row>
    <row r="1367" spans="1:36" ht="15.6" thickTop="1">
      <c r="A1367" s="423">
        <f t="shared" si="818"/>
        <v>1358</v>
      </c>
      <c r="B1367" s="145"/>
      <c r="C1367" s="145"/>
      <c r="D1367" s="654"/>
      <c r="E1367" s="655"/>
      <c r="F1367" s="425"/>
      <c r="G1367" s="26"/>
      <c r="H1367" s="682"/>
      <c r="I1367" s="627">
        <f t="shared" ref="I1367:I1377" si="864">SUM($E1367,F1367:H1367)</f>
        <v>0</v>
      </c>
      <c r="J1367" s="655"/>
      <c r="K1367" s="655"/>
      <c r="L1367" s="654">
        <f t="shared" ref="L1367:L1377" si="865">SUM(I1367:K1367)</f>
        <v>0</v>
      </c>
      <c r="M1367" s="425"/>
      <c r="N1367" s="26"/>
      <c r="O1367" s="682"/>
      <c r="P1367" s="627">
        <f t="shared" ref="P1367:P1379" si="866">SUM($E1367,M1367:O1367)</f>
        <v>0</v>
      </c>
      <c r="Q1367" s="655"/>
      <c r="R1367" s="655"/>
      <c r="S1367" s="654">
        <f t="shared" ref="S1367:S1379" si="867">SUM(P1367:R1367)</f>
        <v>0</v>
      </c>
      <c r="T1367" s="425"/>
      <c r="U1367" s="26"/>
      <c r="V1367" s="682"/>
      <c r="W1367" s="627">
        <f t="shared" ref="W1367:W1379" si="868">SUM($E1367,T1367:V1367)</f>
        <v>0</v>
      </c>
      <c r="X1367" s="683"/>
      <c r="Y1367" s="682"/>
      <c r="Z1367" s="655"/>
      <c r="AA1367" s="682">
        <f t="shared" ref="AA1367:AA1379" si="869">SUM(W1367:Z1367)</f>
        <v>0</v>
      </c>
      <c r="AB1367" s="425"/>
      <c r="AC1367" s="26"/>
      <c r="AD1367" s="682"/>
      <c r="AE1367" s="627">
        <f t="shared" ref="AE1367:AE1379" si="870">SUM($E1367,AB1367:AD1367)</f>
        <v>0</v>
      </c>
      <c r="AF1367" s="683"/>
      <c r="AG1367" s="862"/>
      <c r="AH1367" s="655"/>
      <c r="AI1367" s="682">
        <f t="shared" ref="AI1367:AI1379" si="871">SUM(AE1367:AH1367)</f>
        <v>0</v>
      </c>
      <c r="AJ1367" s="423">
        <f t="shared" si="819"/>
        <v>1358</v>
      </c>
    </row>
    <row r="1368" spans="1:36">
      <c r="A1368" s="423">
        <f t="shared" si="818"/>
        <v>1359</v>
      </c>
      <c r="B1368" s="145" t="s">
        <v>292</v>
      </c>
      <c r="C1368" s="145">
        <v>80</v>
      </c>
      <c r="D1368" s="237" t="s">
        <v>293</v>
      </c>
      <c r="E1368" s="627">
        <v>1689148</v>
      </c>
      <c r="F1368" s="133"/>
      <c r="G1368" s="28"/>
      <c r="H1368" s="626"/>
      <c r="I1368" s="627">
        <f t="shared" si="864"/>
        <v>1689148</v>
      </c>
      <c r="J1368" s="627"/>
      <c r="K1368" s="627">
        <v>2059666</v>
      </c>
      <c r="L1368" s="237">
        <f t="shared" si="865"/>
        <v>3748814</v>
      </c>
      <c r="M1368" s="133"/>
      <c r="O1368" s="626"/>
      <c r="P1368" s="627">
        <f t="shared" si="866"/>
        <v>1689148</v>
      </c>
      <c r="Q1368" s="627"/>
      <c r="R1368" s="627">
        <v>2059666</v>
      </c>
      <c r="S1368" s="237">
        <f t="shared" si="867"/>
        <v>3748814</v>
      </c>
      <c r="T1368" s="133"/>
      <c r="V1368" s="626"/>
      <c r="W1368" s="627">
        <f t="shared" si="868"/>
        <v>1689148</v>
      </c>
      <c r="X1368" s="636"/>
      <c r="Y1368" s="626"/>
      <c r="Z1368" s="627">
        <v>2059666</v>
      </c>
      <c r="AA1368" s="626">
        <f t="shared" si="869"/>
        <v>3748814</v>
      </c>
      <c r="AB1368" s="133"/>
      <c r="AD1368" s="626"/>
      <c r="AE1368" s="627">
        <f t="shared" si="870"/>
        <v>1689148</v>
      </c>
      <c r="AF1368" s="636"/>
      <c r="AG1368" s="857"/>
      <c r="AH1368" s="627">
        <v>2059666</v>
      </c>
      <c r="AI1368" s="626">
        <f t="shared" si="871"/>
        <v>3748814</v>
      </c>
      <c r="AJ1368" s="423">
        <f t="shared" si="819"/>
        <v>1359</v>
      </c>
    </row>
    <row r="1369" spans="1:36">
      <c r="A1369" s="423">
        <f t="shared" ref="A1369:A1433" si="872">ROW()-9</f>
        <v>1360</v>
      </c>
      <c r="B1369" s="145"/>
      <c r="C1369" s="145"/>
      <c r="D1369" s="240" t="s">
        <v>434</v>
      </c>
      <c r="E1369" s="627"/>
      <c r="F1369" s="133"/>
      <c r="G1369" s="28"/>
      <c r="H1369" s="626"/>
      <c r="I1369" s="627">
        <f t="shared" si="864"/>
        <v>0</v>
      </c>
      <c r="J1369" s="627"/>
      <c r="K1369" s="627"/>
      <c r="L1369" s="237">
        <f t="shared" si="865"/>
        <v>0</v>
      </c>
      <c r="M1369" s="133"/>
      <c r="O1369" s="626"/>
      <c r="P1369" s="627">
        <f t="shared" si="866"/>
        <v>0</v>
      </c>
      <c r="Q1369" s="627"/>
      <c r="R1369" s="627"/>
      <c r="S1369" s="237">
        <f t="shared" si="867"/>
        <v>0</v>
      </c>
      <c r="T1369" s="133"/>
      <c r="V1369" s="626"/>
      <c r="W1369" s="627">
        <f t="shared" si="868"/>
        <v>0</v>
      </c>
      <c r="X1369" s="636"/>
      <c r="Y1369" s="626"/>
      <c r="Z1369" s="627"/>
      <c r="AA1369" s="626">
        <f t="shared" si="869"/>
        <v>0</v>
      </c>
      <c r="AB1369" s="133"/>
      <c r="AD1369" s="626"/>
      <c r="AE1369" s="627">
        <f t="shared" si="870"/>
        <v>0</v>
      </c>
      <c r="AF1369" s="636"/>
      <c r="AG1369" s="857"/>
      <c r="AH1369" s="627"/>
      <c r="AI1369" s="626">
        <f t="shared" si="871"/>
        <v>0</v>
      </c>
      <c r="AJ1369" s="423">
        <f t="shared" si="819"/>
        <v>1360</v>
      </c>
    </row>
    <row r="1370" spans="1:36">
      <c r="A1370" s="423">
        <f t="shared" si="872"/>
        <v>1361</v>
      </c>
      <c r="B1370" s="145"/>
      <c r="C1370" s="145"/>
      <c r="D1370" s="637" t="s">
        <v>822</v>
      </c>
      <c r="E1370" s="627"/>
      <c r="F1370" s="133"/>
      <c r="G1370" s="28"/>
      <c r="H1370" s="626"/>
      <c r="I1370" s="627">
        <f t="shared" si="864"/>
        <v>0</v>
      </c>
      <c r="J1370" s="627"/>
      <c r="K1370" s="627"/>
      <c r="L1370" s="237">
        <f t="shared" si="865"/>
        <v>0</v>
      </c>
      <c r="M1370" s="133">
        <v>256000</v>
      </c>
      <c r="O1370" s="626"/>
      <c r="P1370" s="627">
        <f t="shared" si="866"/>
        <v>256000</v>
      </c>
      <c r="Q1370" s="627"/>
      <c r="R1370" s="627"/>
      <c r="S1370" s="237">
        <f t="shared" si="867"/>
        <v>256000</v>
      </c>
      <c r="T1370" s="133">
        <v>256000</v>
      </c>
      <c r="V1370" s="626"/>
      <c r="W1370" s="627">
        <f t="shared" si="868"/>
        <v>256000</v>
      </c>
      <c r="X1370" s="636"/>
      <c r="Y1370" s="626"/>
      <c r="Z1370" s="627"/>
      <c r="AA1370" s="626">
        <f t="shared" si="869"/>
        <v>256000</v>
      </c>
      <c r="AB1370" s="133"/>
      <c r="AD1370" s="626"/>
      <c r="AE1370" s="627">
        <f t="shared" si="870"/>
        <v>0</v>
      </c>
      <c r="AF1370" s="636"/>
      <c r="AG1370" s="857"/>
      <c r="AH1370" s="627"/>
      <c r="AI1370" s="626">
        <f t="shared" si="871"/>
        <v>0</v>
      </c>
      <c r="AJ1370" s="423">
        <f t="shared" ref="AJ1370:AJ1433" si="873">A1370</f>
        <v>1361</v>
      </c>
    </row>
    <row r="1371" spans="1:36">
      <c r="A1371" s="423">
        <f t="shared" si="872"/>
        <v>1362</v>
      </c>
      <c r="B1371" s="145"/>
      <c r="C1371" s="145"/>
      <c r="D1371" s="629"/>
      <c r="E1371" s="627"/>
      <c r="F1371" s="133"/>
      <c r="G1371" s="28"/>
      <c r="H1371" s="626"/>
      <c r="I1371" s="627">
        <f t="shared" si="864"/>
        <v>0</v>
      </c>
      <c r="J1371" s="627"/>
      <c r="K1371" s="627"/>
      <c r="L1371" s="237">
        <f t="shared" si="865"/>
        <v>0</v>
      </c>
      <c r="M1371" s="133"/>
      <c r="O1371" s="626"/>
      <c r="P1371" s="627">
        <f t="shared" si="866"/>
        <v>0</v>
      </c>
      <c r="Q1371" s="627"/>
      <c r="R1371" s="627"/>
      <c r="S1371" s="237">
        <f t="shared" si="867"/>
        <v>0</v>
      </c>
      <c r="T1371" s="133"/>
      <c r="V1371" s="626"/>
      <c r="W1371" s="627">
        <f t="shared" si="868"/>
        <v>0</v>
      </c>
      <c r="X1371" s="636"/>
      <c r="Y1371" s="626"/>
      <c r="Z1371" s="627"/>
      <c r="AA1371" s="626">
        <f t="shared" si="869"/>
        <v>0</v>
      </c>
      <c r="AB1371" s="133"/>
      <c r="AD1371" s="626"/>
      <c r="AE1371" s="627">
        <f t="shared" si="870"/>
        <v>0</v>
      </c>
      <c r="AF1371" s="636"/>
      <c r="AG1371" s="857"/>
      <c r="AH1371" s="627"/>
      <c r="AI1371" s="626">
        <f t="shared" si="871"/>
        <v>0</v>
      </c>
      <c r="AJ1371" s="423">
        <f t="shared" si="873"/>
        <v>1362</v>
      </c>
    </row>
    <row r="1372" spans="1:36">
      <c r="A1372" s="423">
        <f t="shared" si="872"/>
        <v>1363</v>
      </c>
      <c r="B1372" s="145"/>
      <c r="C1372" s="145"/>
      <c r="D1372" s="240" t="s">
        <v>716</v>
      </c>
      <c r="E1372" s="627"/>
      <c r="F1372" s="133"/>
      <c r="G1372" s="28"/>
      <c r="H1372" s="626"/>
      <c r="I1372" s="627">
        <f t="shared" si="864"/>
        <v>0</v>
      </c>
      <c r="J1372" s="627"/>
      <c r="K1372" s="627"/>
      <c r="L1372" s="237">
        <f t="shared" si="865"/>
        <v>0</v>
      </c>
      <c r="M1372" s="133"/>
      <c r="O1372" s="626"/>
      <c r="P1372" s="627">
        <f t="shared" si="866"/>
        <v>0</v>
      </c>
      <c r="Q1372" s="627"/>
      <c r="R1372" s="627"/>
      <c r="S1372" s="237">
        <f t="shared" si="867"/>
        <v>0</v>
      </c>
      <c r="T1372" s="133"/>
      <c r="V1372" s="626"/>
      <c r="W1372" s="627">
        <f t="shared" si="868"/>
        <v>0</v>
      </c>
      <c r="X1372" s="636"/>
      <c r="Y1372" s="626"/>
      <c r="Z1372" s="627"/>
      <c r="AA1372" s="626">
        <f t="shared" si="869"/>
        <v>0</v>
      </c>
      <c r="AB1372" s="133"/>
      <c r="AD1372" s="626"/>
      <c r="AE1372" s="627">
        <f t="shared" si="870"/>
        <v>0</v>
      </c>
      <c r="AF1372" s="636"/>
      <c r="AG1372" s="857"/>
      <c r="AH1372" s="627"/>
      <c r="AI1372" s="626">
        <f t="shared" si="871"/>
        <v>0</v>
      </c>
      <c r="AJ1372" s="423">
        <f t="shared" si="873"/>
        <v>1363</v>
      </c>
    </row>
    <row r="1373" spans="1:36">
      <c r="A1373" s="423">
        <f t="shared" si="872"/>
        <v>1364</v>
      </c>
      <c r="B1373" s="145"/>
      <c r="C1373" s="145"/>
      <c r="D1373" s="240"/>
      <c r="E1373" s="627"/>
      <c r="F1373" s="133"/>
      <c r="G1373" s="28"/>
      <c r="H1373" s="626"/>
      <c r="I1373" s="627">
        <f t="shared" si="864"/>
        <v>0</v>
      </c>
      <c r="J1373" s="627"/>
      <c r="K1373" s="627"/>
      <c r="L1373" s="237">
        <f t="shared" si="865"/>
        <v>0</v>
      </c>
      <c r="M1373" s="133"/>
      <c r="O1373" s="626"/>
      <c r="P1373" s="627">
        <f t="shared" si="866"/>
        <v>0</v>
      </c>
      <c r="Q1373" s="627"/>
      <c r="R1373" s="627"/>
      <c r="S1373" s="237">
        <f t="shared" si="867"/>
        <v>0</v>
      </c>
      <c r="T1373" s="133"/>
      <c r="V1373" s="626"/>
      <c r="W1373" s="627">
        <f t="shared" si="868"/>
        <v>0</v>
      </c>
      <c r="X1373" s="636"/>
      <c r="Y1373" s="626"/>
      <c r="Z1373" s="627"/>
      <c r="AA1373" s="626">
        <f t="shared" si="869"/>
        <v>0</v>
      </c>
      <c r="AB1373" s="133"/>
      <c r="AD1373" s="626"/>
      <c r="AE1373" s="627">
        <f t="shared" si="870"/>
        <v>0</v>
      </c>
      <c r="AF1373" s="636"/>
      <c r="AG1373" s="857"/>
      <c r="AH1373" s="627"/>
      <c r="AI1373" s="626">
        <f t="shared" si="871"/>
        <v>0</v>
      </c>
      <c r="AJ1373" s="423">
        <f t="shared" si="873"/>
        <v>1364</v>
      </c>
    </row>
    <row r="1374" spans="1:36">
      <c r="A1374" s="423">
        <f t="shared" si="872"/>
        <v>1365</v>
      </c>
      <c r="B1374" s="145"/>
      <c r="C1374" s="145"/>
      <c r="D1374" s="629"/>
      <c r="E1374" s="627"/>
      <c r="F1374" s="133"/>
      <c r="G1374" s="28"/>
      <c r="H1374" s="626"/>
      <c r="I1374" s="627">
        <f t="shared" si="864"/>
        <v>0</v>
      </c>
      <c r="J1374" s="627"/>
      <c r="K1374" s="627"/>
      <c r="L1374" s="237">
        <f t="shared" si="865"/>
        <v>0</v>
      </c>
      <c r="M1374" s="133"/>
      <c r="O1374" s="626"/>
      <c r="P1374" s="627">
        <f t="shared" si="866"/>
        <v>0</v>
      </c>
      <c r="Q1374" s="627"/>
      <c r="R1374" s="627"/>
      <c r="S1374" s="237">
        <f t="shared" si="867"/>
        <v>0</v>
      </c>
      <c r="T1374" s="133"/>
      <c r="V1374" s="626"/>
      <c r="W1374" s="627">
        <f t="shared" si="868"/>
        <v>0</v>
      </c>
      <c r="X1374" s="636"/>
      <c r="Y1374" s="626"/>
      <c r="Z1374" s="627"/>
      <c r="AA1374" s="626">
        <f t="shared" si="869"/>
        <v>0</v>
      </c>
      <c r="AB1374" s="133"/>
      <c r="AD1374" s="626"/>
      <c r="AE1374" s="627">
        <f t="shared" si="870"/>
        <v>0</v>
      </c>
      <c r="AF1374" s="636"/>
      <c r="AG1374" s="857"/>
      <c r="AH1374" s="627"/>
      <c r="AI1374" s="626">
        <f t="shared" si="871"/>
        <v>0</v>
      </c>
      <c r="AJ1374" s="423">
        <f t="shared" si="873"/>
        <v>1365</v>
      </c>
    </row>
    <row r="1375" spans="1:36">
      <c r="A1375" s="423">
        <f t="shared" si="872"/>
        <v>1366</v>
      </c>
      <c r="B1375" s="145"/>
      <c r="C1375" s="145"/>
      <c r="D1375" s="240" t="s">
        <v>575</v>
      </c>
      <c r="E1375" s="627"/>
      <c r="F1375" s="133"/>
      <c r="G1375" s="28"/>
      <c r="H1375" s="626"/>
      <c r="I1375" s="627">
        <f t="shared" si="864"/>
        <v>0</v>
      </c>
      <c r="J1375" s="627"/>
      <c r="K1375" s="627"/>
      <c r="L1375" s="237">
        <f t="shared" si="865"/>
        <v>0</v>
      </c>
      <c r="M1375" s="133"/>
      <c r="N1375" s="28"/>
      <c r="O1375" s="626"/>
      <c r="P1375" s="627">
        <f t="shared" si="866"/>
        <v>0</v>
      </c>
      <c r="Q1375" s="627"/>
      <c r="R1375" s="627"/>
      <c r="S1375" s="237">
        <f t="shared" si="867"/>
        <v>0</v>
      </c>
      <c r="T1375" s="133"/>
      <c r="U1375" s="28"/>
      <c r="V1375" s="626"/>
      <c r="W1375" s="627">
        <f t="shared" si="868"/>
        <v>0</v>
      </c>
      <c r="X1375" s="636"/>
      <c r="Y1375" s="626"/>
      <c r="Z1375" s="627"/>
      <c r="AA1375" s="626">
        <f t="shared" si="869"/>
        <v>0</v>
      </c>
      <c r="AB1375" s="133"/>
      <c r="AC1375" s="28"/>
      <c r="AD1375" s="626"/>
      <c r="AE1375" s="627">
        <f t="shared" si="870"/>
        <v>0</v>
      </c>
      <c r="AF1375" s="636"/>
      <c r="AG1375" s="857"/>
      <c r="AH1375" s="627"/>
      <c r="AI1375" s="626">
        <f t="shared" si="871"/>
        <v>0</v>
      </c>
      <c r="AJ1375" s="423">
        <f t="shared" si="873"/>
        <v>1366</v>
      </c>
    </row>
    <row r="1376" spans="1:36">
      <c r="A1376" s="423">
        <f t="shared" si="872"/>
        <v>1367</v>
      </c>
      <c r="B1376" s="145"/>
      <c r="C1376" s="145"/>
      <c r="D1376" s="637" t="s">
        <v>426</v>
      </c>
      <c r="E1376" s="627"/>
      <c r="F1376" s="132"/>
      <c r="G1376" s="129"/>
      <c r="H1376" s="185"/>
      <c r="I1376" s="627">
        <f t="shared" si="864"/>
        <v>0</v>
      </c>
      <c r="J1376" s="627"/>
      <c r="K1376" s="627">
        <v>13000</v>
      </c>
      <c r="L1376" s="237">
        <f t="shared" si="865"/>
        <v>13000</v>
      </c>
      <c r="M1376" s="133"/>
      <c r="N1376" s="28"/>
      <c r="O1376" s="626"/>
      <c r="P1376" s="627">
        <f t="shared" si="866"/>
        <v>0</v>
      </c>
      <c r="Q1376" s="627"/>
      <c r="R1376" s="627">
        <v>13000</v>
      </c>
      <c r="S1376" s="237">
        <f t="shared" si="867"/>
        <v>13000</v>
      </c>
      <c r="T1376" s="133"/>
      <c r="U1376" s="28"/>
      <c r="V1376" s="626"/>
      <c r="W1376" s="627">
        <f t="shared" si="868"/>
        <v>0</v>
      </c>
      <c r="X1376" s="636"/>
      <c r="Y1376" s="626"/>
      <c r="Z1376" s="627">
        <v>13000</v>
      </c>
      <c r="AA1376" s="626">
        <f t="shared" si="869"/>
        <v>13000</v>
      </c>
      <c r="AB1376" s="133"/>
      <c r="AC1376" s="28"/>
      <c r="AD1376" s="626"/>
      <c r="AE1376" s="627">
        <f t="shared" si="870"/>
        <v>0</v>
      </c>
      <c r="AF1376" s="636"/>
      <c r="AG1376" s="857"/>
      <c r="AH1376" s="627"/>
      <c r="AI1376" s="626">
        <f t="shared" si="871"/>
        <v>0</v>
      </c>
      <c r="AJ1376" s="423">
        <f t="shared" si="873"/>
        <v>1367</v>
      </c>
    </row>
    <row r="1377" spans="1:36">
      <c r="A1377" s="423">
        <f t="shared" si="872"/>
        <v>1368</v>
      </c>
      <c r="B1377" s="145"/>
      <c r="C1377" s="145"/>
      <c r="D1377" s="637" t="s">
        <v>823</v>
      </c>
      <c r="E1377" s="627"/>
      <c r="F1377" s="132"/>
      <c r="G1377" s="129"/>
      <c r="H1377" s="185"/>
      <c r="I1377" s="627">
        <f t="shared" si="864"/>
        <v>0</v>
      </c>
      <c r="J1377" s="627"/>
      <c r="K1377" s="627">
        <v>85580</v>
      </c>
      <c r="L1377" s="237">
        <f t="shared" si="865"/>
        <v>85580</v>
      </c>
      <c r="M1377" s="133"/>
      <c r="N1377" s="28"/>
      <c r="O1377" s="626"/>
      <c r="P1377" s="627">
        <f t="shared" si="866"/>
        <v>0</v>
      </c>
      <c r="Q1377" s="627"/>
      <c r="R1377" s="627">
        <v>85580</v>
      </c>
      <c r="S1377" s="237">
        <f t="shared" si="867"/>
        <v>85580</v>
      </c>
      <c r="T1377" s="133"/>
      <c r="U1377" s="28"/>
      <c r="V1377" s="626"/>
      <c r="W1377" s="627">
        <f t="shared" si="868"/>
        <v>0</v>
      </c>
      <c r="X1377" s="636"/>
      <c r="Y1377" s="626"/>
      <c r="Z1377" s="627">
        <v>85580</v>
      </c>
      <c r="AA1377" s="626">
        <f t="shared" si="869"/>
        <v>85580</v>
      </c>
      <c r="AB1377" s="133"/>
      <c r="AC1377" s="28"/>
      <c r="AD1377" s="626"/>
      <c r="AE1377" s="627">
        <f t="shared" si="870"/>
        <v>0</v>
      </c>
      <c r="AF1377" s="636"/>
      <c r="AG1377" s="857"/>
      <c r="AH1377" s="627"/>
      <c r="AI1377" s="626">
        <f t="shared" si="871"/>
        <v>0</v>
      </c>
      <c r="AJ1377" s="423">
        <f t="shared" si="873"/>
        <v>1368</v>
      </c>
    </row>
    <row r="1378" spans="1:36">
      <c r="A1378" s="423">
        <f t="shared" si="872"/>
        <v>1369</v>
      </c>
      <c r="B1378" s="145"/>
      <c r="C1378" s="145"/>
      <c r="D1378" s="637" t="s">
        <v>824</v>
      </c>
      <c r="E1378" s="627"/>
      <c r="F1378" s="132"/>
      <c r="G1378" s="129"/>
      <c r="H1378" s="185"/>
      <c r="I1378" s="627"/>
      <c r="J1378" s="627"/>
      <c r="K1378" s="627"/>
      <c r="M1378" s="133"/>
      <c r="N1378" s="28"/>
      <c r="O1378" s="626"/>
      <c r="P1378" s="627">
        <f t="shared" si="866"/>
        <v>0</v>
      </c>
      <c r="Q1378" s="627"/>
      <c r="R1378" s="627">
        <v>35000</v>
      </c>
      <c r="S1378" s="237">
        <f t="shared" si="867"/>
        <v>35000</v>
      </c>
      <c r="T1378" s="133"/>
      <c r="U1378" s="28"/>
      <c r="V1378" s="626"/>
      <c r="W1378" s="627">
        <f t="shared" si="868"/>
        <v>0</v>
      </c>
      <c r="X1378" s="636"/>
      <c r="Y1378" s="626"/>
      <c r="Z1378" s="627">
        <v>35000</v>
      </c>
      <c r="AA1378" s="626">
        <f t="shared" si="869"/>
        <v>35000</v>
      </c>
      <c r="AB1378" s="133"/>
      <c r="AC1378" s="28"/>
      <c r="AD1378" s="626"/>
      <c r="AE1378" s="627">
        <f t="shared" si="870"/>
        <v>0</v>
      </c>
      <c r="AF1378" s="636"/>
      <c r="AG1378" s="857"/>
      <c r="AH1378" s="627"/>
      <c r="AI1378" s="626">
        <f t="shared" si="871"/>
        <v>0</v>
      </c>
      <c r="AJ1378" s="423">
        <f t="shared" si="873"/>
        <v>1369</v>
      </c>
    </row>
    <row r="1379" spans="1:36">
      <c r="A1379" s="423">
        <f t="shared" si="872"/>
        <v>1370</v>
      </c>
      <c r="B1379" s="145"/>
      <c r="C1379" s="145"/>
      <c r="D1379" s="141" t="s">
        <v>6</v>
      </c>
      <c r="E1379" s="679"/>
      <c r="F1379" s="110"/>
      <c r="G1379" s="57"/>
      <c r="H1379" s="680"/>
      <c r="I1379" s="627">
        <f>SUM($E1379,F1379:H1379)</f>
        <v>0</v>
      </c>
      <c r="J1379" s="679"/>
      <c r="K1379" s="679"/>
      <c r="L1379" s="237">
        <f>SUM(I1379:K1379)</f>
        <v>0</v>
      </c>
      <c r="M1379" s="110"/>
      <c r="N1379" s="57"/>
      <c r="O1379" s="680"/>
      <c r="P1379" s="627">
        <f t="shared" si="866"/>
        <v>0</v>
      </c>
      <c r="Q1379" s="679"/>
      <c r="R1379" s="679"/>
      <c r="S1379" s="237">
        <f t="shared" si="867"/>
        <v>0</v>
      </c>
      <c r="T1379" s="110"/>
      <c r="U1379" s="57"/>
      <c r="V1379" s="680"/>
      <c r="W1379" s="627">
        <f t="shared" si="868"/>
        <v>0</v>
      </c>
      <c r="X1379" s="681"/>
      <c r="Y1379" s="680"/>
      <c r="Z1379" s="679"/>
      <c r="AA1379" s="626">
        <f t="shared" si="869"/>
        <v>0</v>
      </c>
      <c r="AB1379" s="110"/>
      <c r="AC1379" s="57"/>
      <c r="AD1379" s="680"/>
      <c r="AE1379" s="627">
        <f t="shared" si="870"/>
        <v>0</v>
      </c>
      <c r="AF1379" s="681"/>
      <c r="AG1379" s="872"/>
      <c r="AH1379" s="679"/>
      <c r="AI1379" s="626">
        <f t="shared" si="871"/>
        <v>0</v>
      </c>
      <c r="AJ1379" s="423">
        <f t="shared" si="873"/>
        <v>1370</v>
      </c>
    </row>
    <row r="1380" spans="1:36">
      <c r="A1380" s="423">
        <f t="shared" si="872"/>
        <v>1371</v>
      </c>
      <c r="B1380" s="145"/>
      <c r="C1380" s="145"/>
      <c r="D1380" s="141" t="s">
        <v>40</v>
      </c>
      <c r="E1380" s="679"/>
      <c r="F1380" s="488">
        <f t="shared" ref="F1380:X1380" si="874">SUBTOTAL(9,F1369:F1379)</f>
        <v>0</v>
      </c>
      <c r="G1380" s="55">
        <f t="shared" si="874"/>
        <v>0</v>
      </c>
      <c r="H1380" s="285">
        <f t="shared" si="874"/>
        <v>0</v>
      </c>
      <c r="I1380" s="676">
        <f t="shared" si="874"/>
        <v>0</v>
      </c>
      <c r="J1380" s="676">
        <f t="shared" si="874"/>
        <v>0</v>
      </c>
      <c r="K1380" s="676">
        <f t="shared" si="874"/>
        <v>98580</v>
      </c>
      <c r="L1380" s="678">
        <f t="shared" si="874"/>
        <v>98580</v>
      </c>
      <c r="M1380" s="488">
        <f t="shared" si="874"/>
        <v>256000</v>
      </c>
      <c r="N1380" s="55">
        <f t="shared" si="874"/>
        <v>0</v>
      </c>
      <c r="O1380" s="285">
        <f t="shared" si="874"/>
        <v>0</v>
      </c>
      <c r="P1380" s="676">
        <f t="shared" si="874"/>
        <v>256000</v>
      </c>
      <c r="Q1380" s="676">
        <f t="shared" si="874"/>
        <v>0</v>
      </c>
      <c r="R1380" s="676">
        <f t="shared" si="874"/>
        <v>133580</v>
      </c>
      <c r="S1380" s="678">
        <f t="shared" si="874"/>
        <v>389580</v>
      </c>
      <c r="T1380" s="488">
        <f t="shared" si="874"/>
        <v>256000</v>
      </c>
      <c r="U1380" s="55">
        <f t="shared" si="874"/>
        <v>0</v>
      </c>
      <c r="V1380" s="285">
        <f t="shared" si="874"/>
        <v>0</v>
      </c>
      <c r="W1380" s="676">
        <f t="shared" si="874"/>
        <v>256000</v>
      </c>
      <c r="X1380" s="677">
        <f t="shared" si="874"/>
        <v>0</v>
      </c>
      <c r="Y1380" s="675"/>
      <c r="Z1380" s="676">
        <f t="shared" ref="Z1380:AF1380" si="875">SUBTOTAL(9,Z1369:Z1379)</f>
        <v>133580</v>
      </c>
      <c r="AA1380" s="675">
        <f t="shared" si="875"/>
        <v>389580</v>
      </c>
      <c r="AB1380" s="488">
        <f t="shared" si="875"/>
        <v>0</v>
      </c>
      <c r="AC1380" s="55">
        <f t="shared" si="875"/>
        <v>0</v>
      </c>
      <c r="AD1380" s="285">
        <f t="shared" si="875"/>
        <v>0</v>
      </c>
      <c r="AE1380" s="676">
        <f t="shared" si="875"/>
        <v>0</v>
      </c>
      <c r="AF1380" s="677">
        <f t="shared" si="875"/>
        <v>0</v>
      </c>
      <c r="AG1380" s="678"/>
      <c r="AH1380" s="676">
        <f>SUBTOTAL(9,AH1369:AH1379)</f>
        <v>0</v>
      </c>
      <c r="AI1380" s="675">
        <f>SUBTOTAL(9,AI1369:AI1379)</f>
        <v>0</v>
      </c>
      <c r="AJ1380" s="423">
        <f t="shared" si="873"/>
        <v>1371</v>
      </c>
    </row>
    <row r="1381" spans="1:36" ht="15.6" thickBot="1">
      <c r="A1381" s="423">
        <f t="shared" si="872"/>
        <v>1372</v>
      </c>
      <c r="B1381" s="674"/>
      <c r="C1381" s="674"/>
      <c r="D1381" s="620" t="s">
        <v>294</v>
      </c>
      <c r="E1381" s="623"/>
      <c r="F1381" s="672">
        <f>SUBTOTAL(9,F1367:F1380,$E1368:$E1368)</f>
        <v>1689148</v>
      </c>
      <c r="G1381" s="671"/>
      <c r="H1381" s="668"/>
      <c r="I1381" s="669">
        <f>SUBTOTAL(9,I1367:I1380)</f>
        <v>1689148</v>
      </c>
      <c r="J1381" s="669">
        <f>SUBTOTAL(9,J1367:J1380)</f>
        <v>0</v>
      </c>
      <c r="K1381" s="669">
        <f>SUBTOTAL(9,K1367:K1380)</f>
        <v>2158246</v>
      </c>
      <c r="L1381" s="673">
        <f>SUBTOTAL(9,L1367:L1380)</f>
        <v>3847394</v>
      </c>
      <c r="M1381" s="672">
        <f>SUBTOTAL(9,M1367:M1380,$E1368:$E1368)</f>
        <v>1945148</v>
      </c>
      <c r="N1381" s="671"/>
      <c r="O1381" s="668"/>
      <c r="P1381" s="669">
        <f>SUBTOTAL(9,P1367:P1380)</f>
        <v>1945148</v>
      </c>
      <c r="Q1381" s="669">
        <f>SUBTOTAL(9,Q1367:Q1380)</f>
        <v>0</v>
      </c>
      <c r="R1381" s="669">
        <f>SUBTOTAL(9,R1367:R1380)</f>
        <v>2193246</v>
      </c>
      <c r="S1381" s="673">
        <f>SUBTOTAL(9,S1367:S1380)</f>
        <v>4138394</v>
      </c>
      <c r="T1381" s="672">
        <f>SUBTOTAL(9,T1367:T1380,$E1368:$E1368)</f>
        <v>1945148</v>
      </c>
      <c r="U1381" s="671"/>
      <c r="V1381" s="668"/>
      <c r="W1381" s="669">
        <f>SUBTOTAL(9,W1367:W1380)</f>
        <v>1945148</v>
      </c>
      <c r="X1381" s="670">
        <f>SUBTOTAL(9,X1367:X1380)</f>
        <v>0</v>
      </c>
      <c r="Y1381" s="668"/>
      <c r="Z1381" s="669">
        <f>SUBTOTAL(9,Z1367:Z1380)</f>
        <v>2193246</v>
      </c>
      <c r="AA1381" s="668">
        <f>SUBTOTAL(9,AA1367:AA1380)</f>
        <v>4138394</v>
      </c>
      <c r="AB1381" s="672">
        <f>SUBTOTAL(9,AB1367:AB1380,$E1368:$E1368)</f>
        <v>1689148</v>
      </c>
      <c r="AC1381" s="671"/>
      <c r="AD1381" s="668"/>
      <c r="AE1381" s="669">
        <f>SUBTOTAL(9,AE1367:AE1380)</f>
        <v>1689148</v>
      </c>
      <c r="AF1381" s="670">
        <f>SUBTOTAL(9,AF1367:AF1380)</f>
        <v>0</v>
      </c>
      <c r="AG1381" s="800"/>
      <c r="AH1381" s="669">
        <f>SUBTOTAL(9,AH1367:AH1380)</f>
        <v>2059666</v>
      </c>
      <c r="AI1381" s="668">
        <f>SUBTOTAL(9,AI1367:AI1380)</f>
        <v>3748814</v>
      </c>
      <c r="AJ1381" s="423">
        <f t="shared" si="873"/>
        <v>1372</v>
      </c>
    </row>
    <row r="1382" spans="1:36" ht="15.6" thickTop="1">
      <c r="A1382" s="423">
        <f t="shared" si="872"/>
        <v>1373</v>
      </c>
      <c r="B1382" s="145"/>
      <c r="C1382" s="145"/>
      <c r="D1382" s="654"/>
      <c r="E1382" s="655"/>
      <c r="F1382" s="425"/>
      <c r="G1382" s="26"/>
      <c r="H1382" s="682"/>
      <c r="I1382" s="627">
        <f t="shared" ref="I1382:I1396" si="876">SUM($E1382,F1382:H1382)</f>
        <v>0</v>
      </c>
      <c r="J1382" s="655"/>
      <c r="K1382" s="655"/>
      <c r="L1382" s="654">
        <f t="shared" ref="L1382:L1396" si="877">SUM(I1382:K1382)</f>
        <v>0</v>
      </c>
      <c r="M1382" s="425"/>
      <c r="N1382" s="26"/>
      <c r="O1382" s="682"/>
      <c r="P1382" s="627">
        <f t="shared" ref="P1382:P1396" si="878">SUM($E1382,M1382:O1382)</f>
        <v>0</v>
      </c>
      <c r="Q1382" s="655"/>
      <c r="R1382" s="655"/>
      <c r="S1382" s="654">
        <f t="shared" ref="S1382:S1396" si="879">SUM(P1382:R1382)</f>
        <v>0</v>
      </c>
      <c r="T1382" s="425"/>
      <c r="U1382" s="26"/>
      <c r="V1382" s="682"/>
      <c r="W1382" s="627">
        <f t="shared" ref="W1382:W1396" si="880">SUM($E1382,T1382:V1382)</f>
        <v>0</v>
      </c>
      <c r="X1382" s="683"/>
      <c r="Y1382" s="682"/>
      <c r="Z1382" s="655"/>
      <c r="AA1382" s="682">
        <f t="shared" ref="AA1382:AA1396" si="881">SUM(W1382:Z1382)</f>
        <v>0</v>
      </c>
      <c r="AB1382" s="425"/>
      <c r="AC1382" s="26"/>
      <c r="AD1382" s="682"/>
      <c r="AE1382" s="627">
        <f t="shared" ref="AE1382:AE1396" si="882">SUM($E1382,AB1382:AD1382)</f>
        <v>0</v>
      </c>
      <c r="AF1382" s="683"/>
      <c r="AG1382" s="862"/>
      <c r="AH1382" s="655"/>
      <c r="AI1382" s="682">
        <f t="shared" ref="AI1382:AI1396" si="883">SUM(AE1382:AH1382)</f>
        <v>0</v>
      </c>
      <c r="AJ1382" s="423">
        <f t="shared" si="873"/>
        <v>1373</v>
      </c>
    </row>
    <row r="1383" spans="1:36">
      <c r="A1383" s="423">
        <f t="shared" si="872"/>
        <v>1374</v>
      </c>
      <c r="B1383" s="145" t="s">
        <v>295</v>
      </c>
      <c r="C1383" s="145">
        <v>81</v>
      </c>
      <c r="D1383" s="237" t="s">
        <v>296</v>
      </c>
      <c r="E1383" s="627">
        <v>1482653</v>
      </c>
      <c r="F1383" s="133"/>
      <c r="G1383" s="28"/>
      <c r="H1383" s="626"/>
      <c r="I1383" s="627">
        <f t="shared" si="876"/>
        <v>1482653</v>
      </c>
      <c r="J1383" s="627">
        <v>2904264</v>
      </c>
      <c r="K1383" s="627">
        <v>36797608</v>
      </c>
      <c r="L1383" s="237">
        <f t="shared" si="877"/>
        <v>41184525</v>
      </c>
      <c r="M1383" s="133"/>
      <c r="O1383" s="626"/>
      <c r="P1383" s="627">
        <f t="shared" si="878"/>
        <v>1482653</v>
      </c>
      <c r="Q1383" s="627">
        <v>2904264</v>
      </c>
      <c r="R1383" s="627">
        <v>36797608</v>
      </c>
      <c r="S1383" s="237">
        <f t="shared" si="879"/>
        <v>41184525</v>
      </c>
      <c r="T1383" s="133"/>
      <c r="V1383" s="626"/>
      <c r="W1383" s="627">
        <f t="shared" si="880"/>
        <v>1482653</v>
      </c>
      <c r="X1383" s="636">
        <v>2904264</v>
      </c>
      <c r="Y1383" s="626"/>
      <c r="Z1383" s="627">
        <v>36797608</v>
      </c>
      <c r="AA1383" s="626">
        <f t="shared" si="881"/>
        <v>41184525</v>
      </c>
      <c r="AB1383" s="133"/>
      <c r="AD1383" s="626"/>
      <c r="AE1383" s="627">
        <f t="shared" si="882"/>
        <v>1482653</v>
      </c>
      <c r="AF1383" s="636">
        <v>2904264</v>
      </c>
      <c r="AG1383" s="857"/>
      <c r="AH1383" s="627">
        <v>36797608</v>
      </c>
      <c r="AI1383" s="626">
        <f t="shared" si="883"/>
        <v>41184525</v>
      </c>
      <c r="AJ1383" s="423">
        <f t="shared" si="873"/>
        <v>1374</v>
      </c>
    </row>
    <row r="1384" spans="1:36">
      <c r="A1384" s="423">
        <f t="shared" si="872"/>
        <v>1375</v>
      </c>
      <c r="B1384" s="145"/>
      <c r="C1384" s="145"/>
      <c r="D1384" s="240" t="s">
        <v>434</v>
      </c>
      <c r="E1384" s="627"/>
      <c r="F1384" s="133"/>
      <c r="G1384" s="28"/>
      <c r="H1384" s="626"/>
      <c r="I1384" s="627">
        <f t="shared" si="876"/>
        <v>0</v>
      </c>
      <c r="J1384" s="627"/>
      <c r="K1384" s="627"/>
      <c r="L1384" s="237">
        <f t="shared" si="877"/>
        <v>0</v>
      </c>
      <c r="M1384" s="133"/>
      <c r="O1384" s="626"/>
      <c r="P1384" s="627">
        <f t="shared" si="878"/>
        <v>0</v>
      </c>
      <c r="Q1384" s="627"/>
      <c r="R1384" s="627"/>
      <c r="S1384" s="237">
        <f t="shared" si="879"/>
        <v>0</v>
      </c>
      <c r="T1384" s="133"/>
      <c r="V1384" s="626"/>
      <c r="W1384" s="627">
        <f t="shared" si="880"/>
        <v>0</v>
      </c>
      <c r="X1384" s="636"/>
      <c r="Y1384" s="626"/>
      <c r="Z1384" s="627"/>
      <c r="AA1384" s="626">
        <f t="shared" si="881"/>
        <v>0</v>
      </c>
      <c r="AB1384" s="133"/>
      <c r="AD1384" s="626"/>
      <c r="AE1384" s="627">
        <f t="shared" si="882"/>
        <v>0</v>
      </c>
      <c r="AF1384" s="636"/>
      <c r="AG1384" s="857"/>
      <c r="AH1384" s="627"/>
      <c r="AI1384" s="626">
        <f t="shared" si="883"/>
        <v>0</v>
      </c>
      <c r="AJ1384" s="423">
        <f t="shared" si="873"/>
        <v>1375</v>
      </c>
    </row>
    <row r="1385" spans="1:36">
      <c r="A1385" s="423">
        <f t="shared" si="872"/>
        <v>1376</v>
      </c>
      <c r="B1385" s="145"/>
      <c r="C1385" s="145"/>
      <c r="D1385" s="637" t="s">
        <v>825</v>
      </c>
      <c r="E1385" s="627"/>
      <c r="F1385" s="132"/>
      <c r="G1385" s="129">
        <v>850000</v>
      </c>
      <c r="H1385" s="626"/>
      <c r="I1385" s="627">
        <f t="shared" si="876"/>
        <v>850000</v>
      </c>
      <c r="J1385" s="627"/>
      <c r="K1385" s="627"/>
      <c r="L1385" s="237">
        <f t="shared" si="877"/>
        <v>850000</v>
      </c>
      <c r="M1385" s="112"/>
      <c r="N1385" s="28">
        <v>850000</v>
      </c>
      <c r="O1385" s="626"/>
      <c r="P1385" s="627">
        <f t="shared" si="878"/>
        <v>850000</v>
      </c>
      <c r="Q1385" s="627"/>
      <c r="R1385" s="627"/>
      <c r="S1385" s="237">
        <f t="shared" si="879"/>
        <v>850000</v>
      </c>
      <c r="T1385" s="112"/>
      <c r="U1385" s="28">
        <v>850000</v>
      </c>
      <c r="V1385" s="626"/>
      <c r="W1385" s="627">
        <f t="shared" si="880"/>
        <v>850000</v>
      </c>
      <c r="X1385" s="636"/>
      <c r="Y1385" s="626"/>
      <c r="Z1385" s="627"/>
      <c r="AA1385" s="626">
        <f t="shared" si="881"/>
        <v>850000</v>
      </c>
      <c r="AB1385" s="112"/>
      <c r="AC1385" s="28"/>
      <c r="AD1385" s="626"/>
      <c r="AE1385" s="627">
        <f t="shared" si="882"/>
        <v>0</v>
      </c>
      <c r="AF1385" s="636"/>
      <c r="AG1385" s="857"/>
      <c r="AH1385" s="627"/>
      <c r="AI1385" s="626">
        <f t="shared" si="883"/>
        <v>0</v>
      </c>
      <c r="AJ1385" s="423">
        <f t="shared" si="873"/>
        <v>1376</v>
      </c>
    </row>
    <row r="1386" spans="1:36">
      <c r="A1386" s="423">
        <f t="shared" si="872"/>
        <v>1377</v>
      </c>
      <c r="B1386" s="145"/>
      <c r="C1386" s="145"/>
      <c r="D1386" s="693" t="s">
        <v>826</v>
      </c>
      <c r="E1386" s="627"/>
      <c r="F1386" s="112"/>
      <c r="G1386" s="39"/>
      <c r="H1386" s="626"/>
      <c r="I1386" s="627">
        <f t="shared" si="876"/>
        <v>0</v>
      </c>
      <c r="J1386" s="627"/>
      <c r="K1386" s="627"/>
      <c r="L1386" s="237">
        <f t="shared" si="877"/>
        <v>0</v>
      </c>
      <c r="M1386" s="112"/>
      <c r="N1386" s="39">
        <v>750000</v>
      </c>
      <c r="O1386" s="626"/>
      <c r="P1386" s="627">
        <f t="shared" si="878"/>
        <v>750000</v>
      </c>
      <c r="Q1386" s="627"/>
      <c r="R1386" s="627"/>
      <c r="S1386" s="237">
        <f t="shared" si="879"/>
        <v>750000</v>
      </c>
      <c r="T1386" s="112"/>
      <c r="U1386" s="39">
        <v>750000</v>
      </c>
      <c r="V1386" s="626"/>
      <c r="W1386" s="627">
        <f t="shared" si="880"/>
        <v>750000</v>
      </c>
      <c r="X1386" s="636"/>
      <c r="Y1386" s="626"/>
      <c r="Z1386" s="627"/>
      <c r="AA1386" s="626">
        <f t="shared" si="881"/>
        <v>750000</v>
      </c>
      <c r="AB1386" s="112"/>
      <c r="AC1386" s="39"/>
      <c r="AD1386" s="626"/>
      <c r="AE1386" s="627">
        <f t="shared" si="882"/>
        <v>0</v>
      </c>
      <c r="AF1386" s="636"/>
      <c r="AG1386" s="857"/>
      <c r="AH1386" s="627"/>
      <c r="AI1386" s="626">
        <f t="shared" si="883"/>
        <v>0</v>
      </c>
      <c r="AJ1386" s="423">
        <f t="shared" si="873"/>
        <v>1377</v>
      </c>
    </row>
    <row r="1387" spans="1:36">
      <c r="A1387" s="423">
        <f t="shared" si="872"/>
        <v>1378</v>
      </c>
      <c r="B1387" s="145"/>
      <c r="C1387" s="145"/>
      <c r="D1387" s="685"/>
      <c r="E1387" s="627"/>
      <c r="F1387" s="112"/>
      <c r="G1387" s="39"/>
      <c r="H1387" s="626"/>
      <c r="I1387" s="627">
        <f t="shared" si="876"/>
        <v>0</v>
      </c>
      <c r="J1387" s="627"/>
      <c r="K1387" s="627"/>
      <c r="L1387" s="237">
        <f t="shared" si="877"/>
        <v>0</v>
      </c>
      <c r="M1387" s="112"/>
      <c r="N1387" s="39"/>
      <c r="O1387" s="626"/>
      <c r="P1387" s="627">
        <f t="shared" si="878"/>
        <v>0</v>
      </c>
      <c r="Q1387" s="627"/>
      <c r="R1387" s="627"/>
      <c r="S1387" s="237">
        <f t="shared" si="879"/>
        <v>0</v>
      </c>
      <c r="T1387" s="112"/>
      <c r="U1387" s="39"/>
      <c r="V1387" s="626"/>
      <c r="W1387" s="627">
        <f t="shared" si="880"/>
        <v>0</v>
      </c>
      <c r="X1387" s="636"/>
      <c r="Y1387" s="626"/>
      <c r="Z1387" s="627"/>
      <c r="AA1387" s="626">
        <f t="shared" si="881"/>
        <v>0</v>
      </c>
      <c r="AB1387" s="112"/>
      <c r="AC1387" s="39"/>
      <c r="AD1387" s="626"/>
      <c r="AE1387" s="627">
        <f t="shared" si="882"/>
        <v>0</v>
      </c>
      <c r="AF1387" s="636"/>
      <c r="AG1387" s="857"/>
      <c r="AH1387" s="627"/>
      <c r="AI1387" s="626">
        <f t="shared" si="883"/>
        <v>0</v>
      </c>
      <c r="AJ1387" s="423">
        <f t="shared" si="873"/>
        <v>1378</v>
      </c>
    </row>
    <row r="1388" spans="1:36">
      <c r="A1388" s="423">
        <f t="shared" si="872"/>
        <v>1379</v>
      </c>
      <c r="B1388" s="145"/>
      <c r="C1388" s="145"/>
      <c r="D1388" s="684" t="s">
        <v>716</v>
      </c>
      <c r="E1388" s="627"/>
      <c r="F1388" s="133"/>
      <c r="G1388" s="28"/>
      <c r="H1388" s="626"/>
      <c r="I1388" s="627">
        <f t="shared" si="876"/>
        <v>0</v>
      </c>
      <c r="J1388" s="627"/>
      <c r="K1388" s="627"/>
      <c r="L1388" s="237">
        <f t="shared" si="877"/>
        <v>0</v>
      </c>
      <c r="M1388" s="133"/>
      <c r="N1388" s="28"/>
      <c r="O1388" s="626"/>
      <c r="P1388" s="627">
        <f t="shared" si="878"/>
        <v>0</v>
      </c>
      <c r="Q1388" s="627"/>
      <c r="R1388" s="627"/>
      <c r="S1388" s="237">
        <f t="shared" si="879"/>
        <v>0</v>
      </c>
      <c r="T1388" s="133"/>
      <c r="U1388" s="28"/>
      <c r="V1388" s="626"/>
      <c r="W1388" s="627">
        <f t="shared" si="880"/>
        <v>0</v>
      </c>
      <c r="X1388" s="636"/>
      <c r="Y1388" s="626"/>
      <c r="Z1388" s="627"/>
      <c r="AA1388" s="626">
        <f t="shared" si="881"/>
        <v>0</v>
      </c>
      <c r="AB1388" s="133"/>
      <c r="AC1388" s="28"/>
      <c r="AD1388" s="626"/>
      <c r="AE1388" s="627">
        <f t="shared" si="882"/>
        <v>0</v>
      </c>
      <c r="AF1388" s="636"/>
      <c r="AG1388" s="857"/>
      <c r="AH1388" s="627"/>
      <c r="AI1388" s="626">
        <f t="shared" si="883"/>
        <v>0</v>
      </c>
      <c r="AJ1388" s="423">
        <f t="shared" si="873"/>
        <v>1379</v>
      </c>
    </row>
    <row r="1389" spans="1:36">
      <c r="A1389" s="423">
        <f t="shared" si="872"/>
        <v>1380</v>
      </c>
      <c r="B1389" s="145"/>
      <c r="C1389" s="145"/>
      <c r="D1389" s="637"/>
      <c r="E1389" s="627"/>
      <c r="F1389" s="133"/>
      <c r="G1389" s="28"/>
      <c r="H1389" s="626"/>
      <c r="I1389" s="627">
        <f t="shared" si="876"/>
        <v>0</v>
      </c>
      <c r="J1389" s="627"/>
      <c r="K1389" s="627"/>
      <c r="L1389" s="237">
        <f t="shared" si="877"/>
        <v>0</v>
      </c>
      <c r="M1389" s="133"/>
      <c r="N1389" s="28"/>
      <c r="O1389" s="626"/>
      <c r="P1389" s="627">
        <f t="shared" si="878"/>
        <v>0</v>
      </c>
      <c r="Q1389" s="627"/>
      <c r="R1389" s="627"/>
      <c r="S1389" s="237">
        <f t="shared" si="879"/>
        <v>0</v>
      </c>
      <c r="T1389" s="133"/>
      <c r="U1389" s="28"/>
      <c r="V1389" s="626"/>
      <c r="W1389" s="627">
        <f t="shared" si="880"/>
        <v>0</v>
      </c>
      <c r="X1389" s="636"/>
      <c r="Y1389" s="626"/>
      <c r="Z1389" s="627"/>
      <c r="AA1389" s="626">
        <f t="shared" si="881"/>
        <v>0</v>
      </c>
      <c r="AB1389" s="133"/>
      <c r="AC1389" s="28"/>
      <c r="AD1389" s="626"/>
      <c r="AE1389" s="627">
        <f t="shared" si="882"/>
        <v>0</v>
      </c>
      <c r="AF1389" s="636"/>
      <c r="AG1389" s="857"/>
      <c r="AH1389" s="627"/>
      <c r="AI1389" s="626">
        <f t="shared" si="883"/>
        <v>0</v>
      </c>
      <c r="AJ1389" s="423">
        <f t="shared" si="873"/>
        <v>1380</v>
      </c>
    </row>
    <row r="1390" spans="1:36">
      <c r="A1390" s="423">
        <f t="shared" si="872"/>
        <v>1381</v>
      </c>
      <c r="B1390" s="145"/>
      <c r="C1390" s="145"/>
      <c r="D1390" s="629"/>
      <c r="E1390" s="627"/>
      <c r="F1390" s="133"/>
      <c r="G1390" s="28"/>
      <c r="H1390" s="626"/>
      <c r="I1390" s="627">
        <f t="shared" si="876"/>
        <v>0</v>
      </c>
      <c r="J1390" s="627"/>
      <c r="K1390" s="627"/>
      <c r="L1390" s="237">
        <f t="shared" si="877"/>
        <v>0</v>
      </c>
      <c r="M1390" s="133"/>
      <c r="N1390" s="28"/>
      <c r="O1390" s="626"/>
      <c r="P1390" s="627">
        <f t="shared" si="878"/>
        <v>0</v>
      </c>
      <c r="Q1390" s="627"/>
      <c r="R1390" s="627"/>
      <c r="S1390" s="237">
        <f t="shared" si="879"/>
        <v>0</v>
      </c>
      <c r="T1390" s="133"/>
      <c r="U1390" s="28"/>
      <c r="V1390" s="626"/>
      <c r="W1390" s="627">
        <f t="shared" si="880"/>
        <v>0</v>
      </c>
      <c r="X1390" s="636"/>
      <c r="Y1390" s="626"/>
      <c r="Z1390" s="627"/>
      <c r="AA1390" s="626">
        <f t="shared" si="881"/>
        <v>0</v>
      </c>
      <c r="AB1390" s="133"/>
      <c r="AC1390" s="28"/>
      <c r="AD1390" s="626"/>
      <c r="AE1390" s="627">
        <f t="shared" si="882"/>
        <v>0</v>
      </c>
      <c r="AF1390" s="636"/>
      <c r="AG1390" s="857"/>
      <c r="AH1390" s="627"/>
      <c r="AI1390" s="626">
        <f t="shared" si="883"/>
        <v>0</v>
      </c>
      <c r="AJ1390" s="423">
        <f t="shared" si="873"/>
        <v>1381</v>
      </c>
    </row>
    <row r="1391" spans="1:36">
      <c r="A1391" s="423">
        <f t="shared" si="872"/>
        <v>1382</v>
      </c>
      <c r="B1391" s="145"/>
      <c r="C1391" s="145"/>
      <c r="D1391" s="684" t="s">
        <v>575</v>
      </c>
      <c r="E1391" s="627"/>
      <c r="F1391" s="112"/>
      <c r="G1391" s="39"/>
      <c r="H1391" s="626"/>
      <c r="I1391" s="627">
        <f t="shared" si="876"/>
        <v>0</v>
      </c>
      <c r="J1391" s="627"/>
      <c r="K1391" s="627"/>
      <c r="L1391" s="237">
        <f t="shared" si="877"/>
        <v>0</v>
      </c>
      <c r="M1391" s="112"/>
      <c r="N1391" s="39"/>
      <c r="O1391" s="626"/>
      <c r="P1391" s="627">
        <f t="shared" si="878"/>
        <v>0</v>
      </c>
      <c r="Q1391" s="627"/>
      <c r="R1391" s="627"/>
      <c r="S1391" s="237">
        <f t="shared" si="879"/>
        <v>0</v>
      </c>
      <c r="T1391" s="112"/>
      <c r="U1391" s="39"/>
      <c r="V1391" s="626"/>
      <c r="W1391" s="627">
        <f t="shared" si="880"/>
        <v>0</v>
      </c>
      <c r="X1391" s="636"/>
      <c r="Y1391" s="626"/>
      <c r="Z1391" s="627"/>
      <c r="AA1391" s="626">
        <f t="shared" si="881"/>
        <v>0</v>
      </c>
      <c r="AB1391" s="112"/>
      <c r="AC1391" s="39"/>
      <c r="AD1391" s="626"/>
      <c r="AE1391" s="627">
        <f t="shared" si="882"/>
        <v>0</v>
      </c>
      <c r="AF1391" s="636"/>
      <c r="AG1391" s="857"/>
      <c r="AH1391" s="627"/>
      <c r="AI1391" s="626">
        <f t="shared" si="883"/>
        <v>0</v>
      </c>
      <c r="AJ1391" s="423">
        <f t="shared" si="873"/>
        <v>1382</v>
      </c>
    </row>
    <row r="1392" spans="1:36">
      <c r="A1392" s="423">
        <f t="shared" si="872"/>
        <v>1383</v>
      </c>
      <c r="B1392" s="145"/>
      <c r="C1392" s="145"/>
      <c r="D1392" s="637" t="s">
        <v>827</v>
      </c>
      <c r="E1392" s="627"/>
      <c r="F1392" s="112"/>
      <c r="G1392" s="39"/>
      <c r="H1392" s="626"/>
      <c r="I1392" s="627">
        <f t="shared" si="876"/>
        <v>0</v>
      </c>
      <c r="J1392" s="627"/>
      <c r="K1392" s="627">
        <v>2180000</v>
      </c>
      <c r="L1392" s="237">
        <f t="shared" si="877"/>
        <v>2180000</v>
      </c>
      <c r="M1392" s="112"/>
      <c r="N1392" s="39"/>
      <c r="O1392" s="626"/>
      <c r="P1392" s="627">
        <f t="shared" si="878"/>
        <v>0</v>
      </c>
      <c r="Q1392" s="627"/>
      <c r="R1392" s="627">
        <v>2180000</v>
      </c>
      <c r="S1392" s="237">
        <f t="shared" si="879"/>
        <v>2180000</v>
      </c>
      <c r="T1392" s="112"/>
      <c r="U1392" s="39"/>
      <c r="V1392" s="626"/>
      <c r="W1392" s="627">
        <f t="shared" si="880"/>
        <v>0</v>
      </c>
      <c r="X1392" s="636"/>
      <c r="Y1392" s="626"/>
      <c r="Z1392" s="627">
        <v>2180000</v>
      </c>
      <c r="AA1392" s="626">
        <f t="shared" si="881"/>
        <v>2180000</v>
      </c>
      <c r="AB1392" s="112"/>
      <c r="AC1392" s="39"/>
      <c r="AD1392" s="626"/>
      <c r="AE1392" s="627">
        <f t="shared" si="882"/>
        <v>0</v>
      </c>
      <c r="AF1392" s="636"/>
      <c r="AG1392" s="857"/>
      <c r="AH1392" s="627"/>
      <c r="AI1392" s="626">
        <f t="shared" si="883"/>
        <v>0</v>
      </c>
      <c r="AJ1392" s="423">
        <f t="shared" si="873"/>
        <v>1383</v>
      </c>
    </row>
    <row r="1393" spans="1:36">
      <c r="A1393" s="423">
        <f t="shared" si="872"/>
        <v>1384</v>
      </c>
      <c r="B1393" s="145"/>
      <c r="C1393" s="145"/>
      <c r="D1393" s="637" t="s">
        <v>828</v>
      </c>
      <c r="E1393" s="627"/>
      <c r="F1393" s="112"/>
      <c r="G1393" s="39"/>
      <c r="H1393" s="626"/>
      <c r="I1393" s="627">
        <f t="shared" si="876"/>
        <v>0</v>
      </c>
      <c r="J1393" s="627"/>
      <c r="K1393" s="627">
        <v>2500000</v>
      </c>
      <c r="L1393" s="237">
        <f t="shared" si="877"/>
        <v>2500000</v>
      </c>
      <c r="M1393" s="112"/>
      <c r="N1393" s="39"/>
      <c r="O1393" s="626"/>
      <c r="P1393" s="627">
        <f t="shared" si="878"/>
        <v>0</v>
      </c>
      <c r="Q1393" s="627"/>
      <c r="R1393" s="627">
        <v>2500000</v>
      </c>
      <c r="S1393" s="237">
        <f t="shared" si="879"/>
        <v>2500000</v>
      </c>
      <c r="T1393" s="112"/>
      <c r="U1393" s="39"/>
      <c r="V1393" s="626"/>
      <c r="W1393" s="627">
        <f t="shared" si="880"/>
        <v>0</v>
      </c>
      <c r="X1393" s="636"/>
      <c r="Y1393" s="626"/>
      <c r="Z1393" s="627">
        <v>2500000</v>
      </c>
      <c r="AA1393" s="626">
        <f t="shared" si="881"/>
        <v>2500000</v>
      </c>
      <c r="AB1393" s="112"/>
      <c r="AC1393" s="39"/>
      <c r="AD1393" s="626"/>
      <c r="AE1393" s="627">
        <f t="shared" si="882"/>
        <v>0</v>
      </c>
      <c r="AF1393" s="636"/>
      <c r="AG1393" s="857"/>
      <c r="AH1393" s="627"/>
      <c r="AI1393" s="626">
        <f t="shared" si="883"/>
        <v>0</v>
      </c>
      <c r="AJ1393" s="423">
        <f t="shared" si="873"/>
        <v>1384</v>
      </c>
    </row>
    <row r="1394" spans="1:36">
      <c r="A1394" s="423">
        <f t="shared" si="872"/>
        <v>1385</v>
      </c>
      <c r="B1394" s="145"/>
      <c r="C1394" s="145"/>
      <c r="D1394" s="637" t="s">
        <v>829</v>
      </c>
      <c r="E1394" s="627"/>
      <c r="F1394" s="112"/>
      <c r="G1394" s="39"/>
      <c r="H1394" s="626"/>
      <c r="I1394" s="627">
        <f t="shared" si="876"/>
        <v>0</v>
      </c>
      <c r="J1394" s="627"/>
      <c r="K1394" s="627">
        <v>510600</v>
      </c>
      <c r="L1394" s="237">
        <f t="shared" si="877"/>
        <v>510600</v>
      </c>
      <c r="M1394" s="112"/>
      <c r="N1394" s="39"/>
      <c r="O1394" s="626"/>
      <c r="P1394" s="627">
        <f t="shared" si="878"/>
        <v>0</v>
      </c>
      <c r="Q1394" s="627"/>
      <c r="R1394" s="627">
        <v>510600</v>
      </c>
      <c r="S1394" s="237">
        <f t="shared" si="879"/>
        <v>510600</v>
      </c>
      <c r="T1394" s="112"/>
      <c r="U1394" s="39"/>
      <c r="V1394" s="626"/>
      <c r="W1394" s="627">
        <f t="shared" si="880"/>
        <v>0</v>
      </c>
      <c r="X1394" s="636"/>
      <c r="Y1394" s="626"/>
      <c r="Z1394" s="627">
        <v>510600</v>
      </c>
      <c r="AA1394" s="626">
        <f t="shared" si="881"/>
        <v>510600</v>
      </c>
      <c r="AB1394" s="112"/>
      <c r="AC1394" s="39"/>
      <c r="AD1394" s="626"/>
      <c r="AE1394" s="627">
        <f t="shared" si="882"/>
        <v>0</v>
      </c>
      <c r="AF1394" s="636"/>
      <c r="AG1394" s="857"/>
      <c r="AH1394" s="627"/>
      <c r="AI1394" s="626">
        <f t="shared" si="883"/>
        <v>0</v>
      </c>
      <c r="AJ1394" s="423">
        <f t="shared" si="873"/>
        <v>1385</v>
      </c>
    </row>
    <row r="1395" spans="1:36">
      <c r="A1395" s="423">
        <f t="shared" si="872"/>
        <v>1386</v>
      </c>
      <c r="B1395" s="145"/>
      <c r="C1395" s="145"/>
      <c r="D1395" s="637" t="s">
        <v>830</v>
      </c>
      <c r="E1395" s="627"/>
      <c r="F1395" s="112"/>
      <c r="G1395" s="39"/>
      <c r="H1395" s="626"/>
      <c r="I1395" s="627">
        <f t="shared" si="876"/>
        <v>0</v>
      </c>
      <c r="J1395" s="627"/>
      <c r="K1395" s="627">
        <v>500000</v>
      </c>
      <c r="L1395" s="237">
        <f t="shared" si="877"/>
        <v>500000</v>
      </c>
      <c r="M1395" s="112"/>
      <c r="N1395" s="39"/>
      <c r="O1395" s="626"/>
      <c r="P1395" s="627">
        <f t="shared" si="878"/>
        <v>0</v>
      </c>
      <c r="Q1395" s="627"/>
      <c r="R1395" s="627">
        <v>500000</v>
      </c>
      <c r="S1395" s="237">
        <f t="shared" si="879"/>
        <v>500000</v>
      </c>
      <c r="T1395" s="112"/>
      <c r="U1395" s="39"/>
      <c r="V1395" s="626"/>
      <c r="W1395" s="627">
        <f t="shared" si="880"/>
        <v>0</v>
      </c>
      <c r="X1395" s="636"/>
      <c r="Y1395" s="626"/>
      <c r="Z1395" s="627">
        <v>500000</v>
      </c>
      <c r="AA1395" s="626">
        <f t="shared" si="881"/>
        <v>500000</v>
      </c>
      <c r="AB1395" s="112"/>
      <c r="AC1395" s="39"/>
      <c r="AD1395" s="626"/>
      <c r="AE1395" s="627">
        <f t="shared" si="882"/>
        <v>0</v>
      </c>
      <c r="AF1395" s="636"/>
      <c r="AG1395" s="857"/>
      <c r="AH1395" s="627"/>
      <c r="AI1395" s="626">
        <f t="shared" si="883"/>
        <v>0</v>
      </c>
      <c r="AJ1395" s="423">
        <f t="shared" si="873"/>
        <v>1386</v>
      </c>
    </row>
    <row r="1396" spans="1:36">
      <c r="A1396" s="423">
        <f t="shared" si="872"/>
        <v>1387</v>
      </c>
      <c r="B1396" s="145"/>
      <c r="C1396" s="145"/>
      <c r="D1396" s="685"/>
      <c r="E1396" s="627"/>
      <c r="F1396" s="112"/>
      <c r="G1396" s="39"/>
      <c r="H1396" s="626"/>
      <c r="I1396" s="627">
        <f t="shared" si="876"/>
        <v>0</v>
      </c>
      <c r="J1396" s="627"/>
      <c r="K1396" s="627"/>
      <c r="L1396" s="237">
        <f t="shared" si="877"/>
        <v>0</v>
      </c>
      <c r="M1396" s="112"/>
      <c r="N1396" s="39"/>
      <c r="O1396" s="626"/>
      <c r="P1396" s="627">
        <f t="shared" si="878"/>
        <v>0</v>
      </c>
      <c r="Q1396" s="627"/>
      <c r="R1396" s="627"/>
      <c r="S1396" s="237">
        <f t="shared" si="879"/>
        <v>0</v>
      </c>
      <c r="T1396" s="112"/>
      <c r="U1396" s="39"/>
      <c r="V1396" s="626"/>
      <c r="W1396" s="627">
        <f t="shared" si="880"/>
        <v>0</v>
      </c>
      <c r="X1396" s="636"/>
      <c r="Y1396" s="626"/>
      <c r="Z1396" s="627"/>
      <c r="AA1396" s="626">
        <f t="shared" si="881"/>
        <v>0</v>
      </c>
      <c r="AB1396" s="112"/>
      <c r="AC1396" s="39"/>
      <c r="AD1396" s="626"/>
      <c r="AE1396" s="627">
        <f t="shared" si="882"/>
        <v>0</v>
      </c>
      <c r="AF1396" s="636"/>
      <c r="AG1396" s="857"/>
      <c r="AH1396" s="627"/>
      <c r="AI1396" s="626">
        <f t="shared" si="883"/>
        <v>0</v>
      </c>
      <c r="AJ1396" s="423">
        <f t="shared" si="873"/>
        <v>1387</v>
      </c>
    </row>
    <row r="1397" spans="1:36">
      <c r="A1397" s="423">
        <f t="shared" si="872"/>
        <v>1388</v>
      </c>
      <c r="B1397" s="145"/>
      <c r="C1397" s="145"/>
      <c r="D1397" s="141" t="s">
        <v>40</v>
      </c>
      <c r="E1397" s="679"/>
      <c r="F1397" s="488">
        <f t="shared" ref="F1397:X1397" si="884">SUBTOTAL(9,F1384:F1396)</f>
        <v>0</v>
      </c>
      <c r="G1397" s="55">
        <f t="shared" si="884"/>
        <v>850000</v>
      </c>
      <c r="H1397" s="285">
        <f t="shared" si="884"/>
        <v>0</v>
      </c>
      <c r="I1397" s="676">
        <f t="shared" si="884"/>
        <v>850000</v>
      </c>
      <c r="J1397" s="676">
        <f t="shared" si="884"/>
        <v>0</v>
      </c>
      <c r="K1397" s="676">
        <f t="shared" si="884"/>
        <v>5690600</v>
      </c>
      <c r="L1397" s="678">
        <f t="shared" si="884"/>
        <v>6540600</v>
      </c>
      <c r="M1397" s="488">
        <f t="shared" si="884"/>
        <v>0</v>
      </c>
      <c r="N1397" s="55">
        <f t="shared" si="884"/>
        <v>1600000</v>
      </c>
      <c r="O1397" s="285">
        <f t="shared" si="884"/>
        <v>0</v>
      </c>
      <c r="P1397" s="676">
        <f t="shared" si="884"/>
        <v>1600000</v>
      </c>
      <c r="Q1397" s="676">
        <f t="shared" si="884"/>
        <v>0</v>
      </c>
      <c r="R1397" s="676">
        <f t="shared" si="884"/>
        <v>5690600</v>
      </c>
      <c r="S1397" s="678">
        <f t="shared" si="884"/>
        <v>7290600</v>
      </c>
      <c r="T1397" s="488">
        <f t="shared" si="884"/>
        <v>0</v>
      </c>
      <c r="U1397" s="55">
        <f t="shared" si="884"/>
        <v>1600000</v>
      </c>
      <c r="V1397" s="285">
        <f t="shared" si="884"/>
        <v>0</v>
      </c>
      <c r="W1397" s="676">
        <f t="shared" si="884"/>
        <v>1600000</v>
      </c>
      <c r="X1397" s="677">
        <f t="shared" si="884"/>
        <v>0</v>
      </c>
      <c r="Y1397" s="675"/>
      <c r="Z1397" s="676">
        <f t="shared" ref="Z1397:AF1397" si="885">SUBTOTAL(9,Z1384:Z1396)</f>
        <v>5690600</v>
      </c>
      <c r="AA1397" s="675">
        <f t="shared" si="885"/>
        <v>7290600</v>
      </c>
      <c r="AB1397" s="488">
        <f t="shared" si="885"/>
        <v>0</v>
      </c>
      <c r="AC1397" s="55">
        <f t="shared" si="885"/>
        <v>0</v>
      </c>
      <c r="AD1397" s="285">
        <f t="shared" si="885"/>
        <v>0</v>
      </c>
      <c r="AE1397" s="676">
        <f t="shared" si="885"/>
        <v>0</v>
      </c>
      <c r="AF1397" s="677">
        <f t="shared" si="885"/>
        <v>0</v>
      </c>
      <c r="AG1397" s="678"/>
      <c r="AH1397" s="676">
        <f>SUBTOTAL(9,AH1384:AH1396)</f>
        <v>0</v>
      </c>
      <c r="AI1397" s="675">
        <f>SUBTOTAL(9,AI1384:AI1396)</f>
        <v>0</v>
      </c>
      <c r="AJ1397" s="423">
        <f t="shared" si="873"/>
        <v>1388</v>
      </c>
    </row>
    <row r="1398" spans="1:36" ht="15.6" thickBot="1">
      <c r="A1398" s="423">
        <f t="shared" si="872"/>
        <v>1389</v>
      </c>
      <c r="B1398" s="674"/>
      <c r="C1398" s="674"/>
      <c r="D1398" s="620" t="s">
        <v>297</v>
      </c>
      <c r="E1398" s="623"/>
      <c r="F1398" s="672">
        <f>SUBTOTAL(9,F1382:F1397,$E1383:$E1383)</f>
        <v>1482653</v>
      </c>
      <c r="G1398" s="671"/>
      <c r="H1398" s="668"/>
      <c r="I1398" s="669">
        <f>SUBTOTAL(9,I1382:I1397)</f>
        <v>2332653</v>
      </c>
      <c r="J1398" s="669">
        <f>SUBTOTAL(9,J1382:J1397)</f>
        <v>2904264</v>
      </c>
      <c r="K1398" s="669">
        <f>SUBTOTAL(9,K1382:K1397)</f>
        <v>42488208</v>
      </c>
      <c r="L1398" s="673">
        <f>SUBTOTAL(9,L1382:L1397)</f>
        <v>47725125</v>
      </c>
      <c r="M1398" s="672">
        <f>SUBTOTAL(9,M1382:M1397,$E1383:$E1383)</f>
        <v>1482653</v>
      </c>
      <c r="N1398" s="671"/>
      <c r="O1398" s="668"/>
      <c r="P1398" s="669">
        <f>SUBTOTAL(9,P1382:P1397)</f>
        <v>3082653</v>
      </c>
      <c r="Q1398" s="669">
        <f>SUBTOTAL(9,Q1382:Q1397)</f>
        <v>2904264</v>
      </c>
      <c r="R1398" s="669">
        <f>SUBTOTAL(9,R1382:R1397)</f>
        <v>42488208</v>
      </c>
      <c r="S1398" s="673">
        <f>SUBTOTAL(9,S1382:S1397)</f>
        <v>48475125</v>
      </c>
      <c r="T1398" s="672">
        <f>SUBTOTAL(9,T1382:T1397,$E1383:$E1383)</f>
        <v>1482653</v>
      </c>
      <c r="U1398" s="671"/>
      <c r="V1398" s="668"/>
      <c r="W1398" s="669">
        <f>SUBTOTAL(9,W1382:W1397)</f>
        <v>3082653</v>
      </c>
      <c r="X1398" s="670">
        <f>SUBTOTAL(9,X1382:X1397)</f>
        <v>2904264</v>
      </c>
      <c r="Y1398" s="668"/>
      <c r="Z1398" s="669">
        <f>SUBTOTAL(9,Z1382:Z1397)</f>
        <v>42488208</v>
      </c>
      <c r="AA1398" s="668">
        <f>SUBTOTAL(9,AA1382:AA1397)</f>
        <v>48475125</v>
      </c>
      <c r="AB1398" s="672">
        <f>SUBTOTAL(9,AB1382:AB1397,$E1383:$E1383)</f>
        <v>1482653</v>
      </c>
      <c r="AC1398" s="671"/>
      <c r="AD1398" s="668"/>
      <c r="AE1398" s="669">
        <f>SUBTOTAL(9,AE1382:AE1397)</f>
        <v>1482653</v>
      </c>
      <c r="AF1398" s="670">
        <f>SUBTOTAL(9,AF1382:AF1397)</f>
        <v>2904264</v>
      </c>
      <c r="AG1398" s="800"/>
      <c r="AH1398" s="669">
        <f>SUBTOTAL(9,AH1382:AH1397)</f>
        <v>36797608</v>
      </c>
      <c r="AI1398" s="668">
        <f>SUBTOTAL(9,AI1382:AI1397)</f>
        <v>41184525</v>
      </c>
      <c r="AJ1398" s="423">
        <f t="shared" si="873"/>
        <v>1389</v>
      </c>
    </row>
    <row r="1399" spans="1:36" ht="15.6" thickTop="1">
      <c r="A1399" s="423">
        <f t="shared" si="872"/>
        <v>1390</v>
      </c>
      <c r="B1399" s="145"/>
      <c r="C1399" s="145"/>
      <c r="D1399" s="237"/>
      <c r="E1399" s="627"/>
      <c r="F1399" s="406"/>
      <c r="H1399" s="626"/>
      <c r="I1399" s="627">
        <f>SUM($E1399,F1399:H1399)</f>
        <v>0</v>
      </c>
      <c r="J1399" s="627"/>
      <c r="K1399" s="627"/>
      <c r="L1399" s="237">
        <f>SUM(I1399:K1399)</f>
        <v>0</v>
      </c>
      <c r="M1399" s="406"/>
      <c r="O1399" s="626"/>
      <c r="P1399" s="627">
        <f t="shared" ref="P1399:P1411" si="886">SUM($E1399,M1399:O1399)</f>
        <v>0</v>
      </c>
      <c r="Q1399" s="627"/>
      <c r="R1399" s="627"/>
      <c r="S1399" s="237">
        <f t="shared" ref="S1399:S1411" si="887">SUM(P1399:R1399)</f>
        <v>0</v>
      </c>
      <c r="T1399" s="406"/>
      <c r="V1399" s="626"/>
      <c r="W1399" s="627">
        <f t="shared" ref="W1399:W1411" si="888">SUM($E1399,T1399:V1399)</f>
        <v>0</v>
      </c>
      <c r="X1399" s="636"/>
      <c r="Y1399" s="626"/>
      <c r="Z1399" s="627"/>
      <c r="AA1399" s="626">
        <f t="shared" ref="AA1399:AA1411" si="889">SUM(W1399:Z1399)</f>
        <v>0</v>
      </c>
      <c r="AB1399" s="406"/>
      <c r="AD1399" s="626"/>
      <c r="AE1399" s="627">
        <f t="shared" ref="AE1399:AE1411" si="890">SUM($E1399,AB1399:AD1399)</f>
        <v>0</v>
      </c>
      <c r="AF1399" s="636"/>
      <c r="AG1399" s="857"/>
      <c r="AH1399" s="627"/>
      <c r="AI1399" s="626">
        <f t="shared" ref="AI1399:AI1411" si="891">SUM(AE1399:AH1399)</f>
        <v>0</v>
      </c>
      <c r="AJ1399" s="423">
        <f t="shared" si="873"/>
        <v>1390</v>
      </c>
    </row>
    <row r="1400" spans="1:36">
      <c r="A1400" s="423">
        <f t="shared" si="872"/>
        <v>1391</v>
      </c>
      <c r="B1400" s="145" t="s">
        <v>298</v>
      </c>
      <c r="C1400" s="145">
        <v>82</v>
      </c>
      <c r="D1400" s="237" t="s">
        <v>299</v>
      </c>
      <c r="E1400" s="627">
        <v>91348386</v>
      </c>
      <c r="F1400" s="133"/>
      <c r="G1400" s="28"/>
      <c r="H1400" s="626"/>
      <c r="I1400" s="627">
        <f>SUM($E1400,F1400:H1400)</f>
        <v>91348386</v>
      </c>
      <c r="J1400" s="627">
        <v>1700000</v>
      </c>
      <c r="K1400" s="627">
        <v>14747596</v>
      </c>
      <c r="L1400" s="237">
        <f>SUM(I1400:K1400)</f>
        <v>107795982</v>
      </c>
      <c r="M1400" s="133"/>
      <c r="O1400" s="626"/>
      <c r="P1400" s="627">
        <f t="shared" si="886"/>
        <v>91348386</v>
      </c>
      <c r="Q1400" s="627">
        <v>1700000</v>
      </c>
      <c r="R1400" s="627">
        <v>14747596</v>
      </c>
      <c r="S1400" s="237">
        <f t="shared" si="887"/>
        <v>107795982</v>
      </c>
      <c r="T1400" s="133"/>
      <c r="V1400" s="626"/>
      <c r="W1400" s="627">
        <f t="shared" si="888"/>
        <v>91348386</v>
      </c>
      <c r="X1400" s="636">
        <v>1700000</v>
      </c>
      <c r="Y1400" s="626"/>
      <c r="Z1400" s="627">
        <v>14747596</v>
      </c>
      <c r="AA1400" s="626">
        <f t="shared" si="889"/>
        <v>107795982</v>
      </c>
      <c r="AB1400" s="133"/>
      <c r="AD1400" s="626"/>
      <c r="AE1400" s="627">
        <f t="shared" si="890"/>
        <v>91348386</v>
      </c>
      <c r="AF1400" s="636">
        <v>1700000</v>
      </c>
      <c r="AG1400" s="857"/>
      <c r="AH1400" s="627">
        <v>14747596</v>
      </c>
      <c r="AI1400" s="626">
        <f t="shared" si="891"/>
        <v>107795982</v>
      </c>
      <c r="AJ1400" s="423">
        <f t="shared" si="873"/>
        <v>1391</v>
      </c>
    </row>
    <row r="1401" spans="1:36">
      <c r="A1401" s="423">
        <f t="shared" si="872"/>
        <v>1392</v>
      </c>
      <c r="B1401" s="145"/>
      <c r="C1401" s="145"/>
      <c r="D1401" s="240" t="s">
        <v>434</v>
      </c>
      <c r="E1401" s="627"/>
      <c r="F1401" s="133"/>
      <c r="G1401" s="28"/>
      <c r="H1401" s="626"/>
      <c r="I1401" s="627">
        <f>SUM($E1401,F1401:H1401)</f>
        <v>0</v>
      </c>
      <c r="J1401" s="627"/>
      <c r="K1401" s="627"/>
      <c r="L1401" s="237">
        <f>SUM(I1401:K1401)</f>
        <v>0</v>
      </c>
      <c r="M1401" s="133"/>
      <c r="O1401" s="626"/>
      <c r="P1401" s="627">
        <f t="shared" si="886"/>
        <v>0</v>
      </c>
      <c r="Q1401" s="627"/>
      <c r="R1401" s="627"/>
      <c r="S1401" s="237">
        <f t="shared" si="887"/>
        <v>0</v>
      </c>
      <c r="T1401" s="133"/>
      <c r="V1401" s="626"/>
      <c r="W1401" s="627">
        <f t="shared" si="888"/>
        <v>0</v>
      </c>
      <c r="X1401" s="636"/>
      <c r="Y1401" s="626"/>
      <c r="Z1401" s="627"/>
      <c r="AA1401" s="626">
        <f t="shared" si="889"/>
        <v>0</v>
      </c>
      <c r="AB1401" s="133"/>
      <c r="AD1401" s="626"/>
      <c r="AE1401" s="627">
        <f t="shared" si="890"/>
        <v>0</v>
      </c>
      <c r="AF1401" s="636"/>
      <c r="AG1401" s="857"/>
      <c r="AH1401" s="627"/>
      <c r="AI1401" s="626">
        <f t="shared" si="891"/>
        <v>0</v>
      </c>
      <c r="AJ1401" s="423">
        <f t="shared" si="873"/>
        <v>1392</v>
      </c>
    </row>
    <row r="1402" spans="1:36">
      <c r="A1402" s="423">
        <f t="shared" si="872"/>
        <v>1393</v>
      </c>
      <c r="B1402" s="145"/>
      <c r="C1402" s="145"/>
      <c r="D1402" s="637" t="s">
        <v>831</v>
      </c>
      <c r="E1402" s="627"/>
      <c r="F1402" s="132"/>
      <c r="G1402" s="129">
        <v>2000000</v>
      </c>
      <c r="H1402" s="626"/>
      <c r="I1402" s="627">
        <f>SUM($E1402,F1402:H1402)</f>
        <v>2000000</v>
      </c>
      <c r="J1402" s="627"/>
      <c r="K1402" s="627"/>
      <c r="L1402" s="237">
        <f>SUM(I1402:K1402)</f>
        <v>2000000</v>
      </c>
      <c r="M1402" s="133"/>
      <c r="N1402" s="6">
        <v>5000000</v>
      </c>
      <c r="O1402" s="626"/>
      <c r="P1402" s="627">
        <f t="shared" si="886"/>
        <v>5000000</v>
      </c>
      <c r="Q1402" s="627"/>
      <c r="R1402" s="627"/>
      <c r="S1402" s="237">
        <f t="shared" si="887"/>
        <v>5000000</v>
      </c>
      <c r="T1402" s="133"/>
      <c r="U1402" s="6">
        <v>5000000</v>
      </c>
      <c r="V1402" s="626"/>
      <c r="W1402" s="627">
        <f t="shared" si="888"/>
        <v>5000000</v>
      </c>
      <c r="X1402" s="636"/>
      <c r="Y1402" s="626"/>
      <c r="Z1402" s="627"/>
      <c r="AA1402" s="626">
        <f t="shared" si="889"/>
        <v>5000000</v>
      </c>
      <c r="AB1402" s="133"/>
      <c r="AD1402" s="626"/>
      <c r="AE1402" s="627">
        <f t="shared" si="890"/>
        <v>0</v>
      </c>
      <c r="AF1402" s="636"/>
      <c r="AG1402" s="857"/>
      <c r="AH1402" s="627"/>
      <c r="AI1402" s="626">
        <f t="shared" si="891"/>
        <v>0</v>
      </c>
      <c r="AJ1402" s="423">
        <f t="shared" si="873"/>
        <v>1393</v>
      </c>
    </row>
    <row r="1403" spans="1:36">
      <c r="A1403" s="423">
        <f t="shared" si="872"/>
        <v>1394</v>
      </c>
      <c r="B1403" s="145"/>
      <c r="C1403" s="145"/>
      <c r="D1403" s="637" t="s">
        <v>832</v>
      </c>
      <c r="E1403" s="627"/>
      <c r="F1403" s="132"/>
      <c r="G1403" s="129"/>
      <c r="H1403" s="626"/>
      <c r="I1403" s="627"/>
      <c r="J1403" s="627"/>
      <c r="K1403" s="627"/>
      <c r="M1403" s="133">
        <v>5000000</v>
      </c>
      <c r="O1403" s="626"/>
      <c r="P1403" s="627">
        <f t="shared" si="886"/>
        <v>5000000</v>
      </c>
      <c r="Q1403" s="627"/>
      <c r="R1403" s="627"/>
      <c r="S1403" s="237">
        <f t="shared" si="887"/>
        <v>5000000</v>
      </c>
      <c r="T1403" s="133">
        <v>5000000</v>
      </c>
      <c r="V1403" s="626"/>
      <c r="W1403" s="627">
        <f t="shared" si="888"/>
        <v>5000000</v>
      </c>
      <c r="X1403" s="636"/>
      <c r="Y1403" s="626"/>
      <c r="Z1403" s="627"/>
      <c r="AA1403" s="626">
        <f t="shared" si="889"/>
        <v>5000000</v>
      </c>
      <c r="AB1403" s="133"/>
      <c r="AD1403" s="626"/>
      <c r="AE1403" s="627">
        <f t="shared" si="890"/>
        <v>0</v>
      </c>
      <c r="AF1403" s="636"/>
      <c r="AG1403" s="857"/>
      <c r="AH1403" s="627"/>
      <c r="AI1403" s="626">
        <f t="shared" si="891"/>
        <v>0</v>
      </c>
      <c r="AJ1403" s="423">
        <f t="shared" si="873"/>
        <v>1394</v>
      </c>
    </row>
    <row r="1404" spans="1:36">
      <c r="A1404" s="423">
        <f t="shared" si="872"/>
        <v>1395</v>
      </c>
      <c r="B1404" s="145"/>
      <c r="C1404" s="145"/>
      <c r="D1404" s="637" t="s">
        <v>833</v>
      </c>
      <c r="E1404" s="627"/>
      <c r="F1404" s="132"/>
      <c r="G1404" s="129"/>
      <c r="H1404" s="626"/>
      <c r="I1404" s="627"/>
      <c r="J1404" s="627"/>
      <c r="K1404" s="627"/>
      <c r="M1404" s="133">
        <v>80000</v>
      </c>
      <c r="O1404" s="626"/>
      <c r="P1404" s="627">
        <f t="shared" si="886"/>
        <v>80000</v>
      </c>
      <c r="Q1404" s="627"/>
      <c r="R1404" s="627"/>
      <c r="S1404" s="237">
        <f t="shared" si="887"/>
        <v>80000</v>
      </c>
      <c r="T1404" s="133">
        <v>80000</v>
      </c>
      <c r="V1404" s="626"/>
      <c r="W1404" s="627">
        <f t="shared" si="888"/>
        <v>80000</v>
      </c>
      <c r="X1404" s="636"/>
      <c r="Y1404" s="626"/>
      <c r="Z1404" s="627"/>
      <c r="AA1404" s="626">
        <f t="shared" si="889"/>
        <v>80000</v>
      </c>
      <c r="AB1404" s="133"/>
      <c r="AD1404" s="626"/>
      <c r="AE1404" s="627">
        <f t="shared" si="890"/>
        <v>0</v>
      </c>
      <c r="AF1404" s="636"/>
      <c r="AG1404" s="857"/>
      <c r="AH1404" s="627"/>
      <c r="AI1404" s="626">
        <f t="shared" si="891"/>
        <v>0</v>
      </c>
      <c r="AJ1404" s="423">
        <f t="shared" si="873"/>
        <v>1395</v>
      </c>
    </row>
    <row r="1405" spans="1:36">
      <c r="A1405" s="423">
        <f t="shared" si="872"/>
        <v>1396</v>
      </c>
      <c r="B1405" s="145"/>
      <c r="C1405" s="145"/>
      <c r="D1405" s="629"/>
      <c r="E1405" s="627"/>
      <c r="F1405" s="133"/>
      <c r="G1405" s="28"/>
      <c r="H1405" s="626"/>
      <c r="I1405" s="627">
        <f t="shared" ref="I1405:I1411" si="892">SUM($E1405,F1405:H1405)</f>
        <v>0</v>
      </c>
      <c r="J1405" s="627"/>
      <c r="K1405" s="627"/>
      <c r="L1405" s="237">
        <f t="shared" ref="L1405:L1411" si="893">SUM(I1405:K1405)</f>
        <v>0</v>
      </c>
      <c r="M1405" s="133"/>
      <c r="O1405" s="626"/>
      <c r="P1405" s="627">
        <f t="shared" si="886"/>
        <v>0</v>
      </c>
      <c r="Q1405" s="627"/>
      <c r="R1405" s="627"/>
      <c r="S1405" s="237">
        <f t="shared" si="887"/>
        <v>0</v>
      </c>
      <c r="T1405" s="133"/>
      <c r="V1405" s="626"/>
      <c r="W1405" s="627">
        <f t="shared" si="888"/>
        <v>0</v>
      </c>
      <c r="X1405" s="636"/>
      <c r="Y1405" s="626"/>
      <c r="Z1405" s="627"/>
      <c r="AA1405" s="626">
        <f t="shared" si="889"/>
        <v>0</v>
      </c>
      <c r="AB1405" s="133"/>
      <c r="AD1405" s="626"/>
      <c r="AE1405" s="627">
        <f t="shared" si="890"/>
        <v>0</v>
      </c>
      <c r="AF1405" s="636"/>
      <c r="AG1405" s="857"/>
      <c r="AH1405" s="627"/>
      <c r="AI1405" s="626">
        <f t="shared" si="891"/>
        <v>0</v>
      </c>
      <c r="AJ1405" s="423">
        <f t="shared" si="873"/>
        <v>1396</v>
      </c>
    </row>
    <row r="1406" spans="1:36">
      <c r="A1406" s="423">
        <f t="shared" si="872"/>
        <v>1397</v>
      </c>
      <c r="B1406" s="145"/>
      <c r="C1406" s="145"/>
      <c r="D1406" s="240" t="s">
        <v>716</v>
      </c>
      <c r="E1406" s="627"/>
      <c r="F1406" s="133"/>
      <c r="G1406" s="28"/>
      <c r="H1406" s="626"/>
      <c r="I1406" s="627">
        <f t="shared" si="892"/>
        <v>0</v>
      </c>
      <c r="J1406" s="627"/>
      <c r="K1406" s="627"/>
      <c r="L1406" s="237">
        <f t="shared" si="893"/>
        <v>0</v>
      </c>
      <c r="M1406" s="133"/>
      <c r="O1406" s="626"/>
      <c r="P1406" s="627">
        <f t="shared" si="886"/>
        <v>0</v>
      </c>
      <c r="Q1406" s="627"/>
      <c r="R1406" s="627"/>
      <c r="S1406" s="237">
        <f t="shared" si="887"/>
        <v>0</v>
      </c>
      <c r="T1406" s="133"/>
      <c r="V1406" s="626"/>
      <c r="W1406" s="627">
        <f t="shared" si="888"/>
        <v>0</v>
      </c>
      <c r="X1406" s="636"/>
      <c r="Y1406" s="626"/>
      <c r="Z1406" s="627"/>
      <c r="AA1406" s="626">
        <f t="shared" si="889"/>
        <v>0</v>
      </c>
      <c r="AB1406" s="133"/>
      <c r="AD1406" s="626"/>
      <c r="AE1406" s="627">
        <f t="shared" si="890"/>
        <v>0</v>
      </c>
      <c r="AF1406" s="636"/>
      <c r="AG1406" s="857"/>
      <c r="AH1406" s="627"/>
      <c r="AI1406" s="626">
        <f t="shared" si="891"/>
        <v>0</v>
      </c>
      <c r="AJ1406" s="423">
        <f t="shared" si="873"/>
        <v>1397</v>
      </c>
    </row>
    <row r="1407" spans="1:36">
      <c r="A1407" s="423">
        <f t="shared" si="872"/>
        <v>1398</v>
      </c>
      <c r="B1407" s="145"/>
      <c r="C1407" s="145"/>
      <c r="D1407" s="240"/>
      <c r="E1407" s="627"/>
      <c r="F1407" s="133"/>
      <c r="G1407" s="28"/>
      <c r="H1407" s="626"/>
      <c r="I1407" s="627">
        <f t="shared" si="892"/>
        <v>0</v>
      </c>
      <c r="J1407" s="627"/>
      <c r="K1407" s="627"/>
      <c r="L1407" s="237">
        <f t="shared" si="893"/>
        <v>0</v>
      </c>
      <c r="M1407" s="133"/>
      <c r="O1407" s="626"/>
      <c r="P1407" s="627">
        <f t="shared" si="886"/>
        <v>0</v>
      </c>
      <c r="Q1407" s="627"/>
      <c r="R1407" s="627"/>
      <c r="S1407" s="237">
        <f t="shared" si="887"/>
        <v>0</v>
      </c>
      <c r="T1407" s="133"/>
      <c r="V1407" s="626"/>
      <c r="W1407" s="627">
        <f t="shared" si="888"/>
        <v>0</v>
      </c>
      <c r="X1407" s="636"/>
      <c r="Y1407" s="626"/>
      <c r="Z1407" s="627"/>
      <c r="AA1407" s="626">
        <f t="shared" si="889"/>
        <v>0</v>
      </c>
      <c r="AB1407" s="133"/>
      <c r="AD1407" s="626"/>
      <c r="AE1407" s="627">
        <f t="shared" si="890"/>
        <v>0</v>
      </c>
      <c r="AF1407" s="636"/>
      <c r="AG1407" s="857"/>
      <c r="AH1407" s="627"/>
      <c r="AI1407" s="626">
        <f t="shared" si="891"/>
        <v>0</v>
      </c>
      <c r="AJ1407" s="423">
        <f t="shared" si="873"/>
        <v>1398</v>
      </c>
    </row>
    <row r="1408" spans="1:36">
      <c r="A1408" s="423">
        <f t="shared" si="872"/>
        <v>1399</v>
      </c>
      <c r="B1408" s="145"/>
      <c r="C1408" s="145"/>
      <c r="D1408" s="629"/>
      <c r="E1408" s="627"/>
      <c r="F1408" s="133"/>
      <c r="G1408" s="28"/>
      <c r="H1408" s="626"/>
      <c r="I1408" s="627">
        <f t="shared" si="892"/>
        <v>0</v>
      </c>
      <c r="J1408" s="627"/>
      <c r="K1408" s="627"/>
      <c r="L1408" s="237">
        <f t="shared" si="893"/>
        <v>0</v>
      </c>
      <c r="M1408" s="133"/>
      <c r="O1408" s="626"/>
      <c r="P1408" s="627">
        <f t="shared" si="886"/>
        <v>0</v>
      </c>
      <c r="Q1408" s="627"/>
      <c r="R1408" s="627"/>
      <c r="S1408" s="237">
        <f t="shared" si="887"/>
        <v>0</v>
      </c>
      <c r="T1408" s="133"/>
      <c r="V1408" s="626"/>
      <c r="W1408" s="627">
        <f t="shared" si="888"/>
        <v>0</v>
      </c>
      <c r="X1408" s="636"/>
      <c r="Y1408" s="626"/>
      <c r="Z1408" s="627"/>
      <c r="AA1408" s="626">
        <f t="shared" si="889"/>
        <v>0</v>
      </c>
      <c r="AB1408" s="133"/>
      <c r="AD1408" s="626"/>
      <c r="AE1408" s="627">
        <f t="shared" si="890"/>
        <v>0</v>
      </c>
      <c r="AF1408" s="636"/>
      <c r="AG1408" s="857"/>
      <c r="AH1408" s="627"/>
      <c r="AI1408" s="626">
        <f t="shared" si="891"/>
        <v>0</v>
      </c>
      <c r="AJ1408" s="423">
        <f t="shared" si="873"/>
        <v>1399</v>
      </c>
    </row>
    <row r="1409" spans="1:36">
      <c r="A1409" s="423">
        <f t="shared" si="872"/>
        <v>1400</v>
      </c>
      <c r="B1409" s="145"/>
      <c r="C1409" s="145"/>
      <c r="D1409" s="240" t="s">
        <v>575</v>
      </c>
      <c r="E1409" s="627"/>
      <c r="F1409" s="133"/>
      <c r="G1409" s="28"/>
      <c r="H1409" s="626"/>
      <c r="I1409" s="627">
        <f t="shared" si="892"/>
        <v>0</v>
      </c>
      <c r="J1409" s="627"/>
      <c r="K1409" s="627"/>
      <c r="L1409" s="237">
        <f t="shared" si="893"/>
        <v>0</v>
      </c>
      <c r="M1409" s="133"/>
      <c r="O1409" s="626"/>
      <c r="P1409" s="627">
        <f t="shared" si="886"/>
        <v>0</v>
      </c>
      <c r="Q1409" s="627"/>
      <c r="R1409" s="627"/>
      <c r="S1409" s="237">
        <f t="shared" si="887"/>
        <v>0</v>
      </c>
      <c r="T1409" s="133"/>
      <c r="V1409" s="626"/>
      <c r="W1409" s="627">
        <f t="shared" si="888"/>
        <v>0</v>
      </c>
      <c r="X1409" s="636"/>
      <c r="Y1409" s="626"/>
      <c r="Z1409" s="627"/>
      <c r="AA1409" s="626">
        <f t="shared" si="889"/>
        <v>0</v>
      </c>
      <c r="AB1409" s="133"/>
      <c r="AD1409" s="626"/>
      <c r="AE1409" s="627">
        <f t="shared" si="890"/>
        <v>0</v>
      </c>
      <c r="AF1409" s="636"/>
      <c r="AG1409" s="857"/>
      <c r="AH1409" s="627"/>
      <c r="AI1409" s="626">
        <f t="shared" si="891"/>
        <v>0</v>
      </c>
      <c r="AJ1409" s="423">
        <f t="shared" si="873"/>
        <v>1400</v>
      </c>
    </row>
    <row r="1410" spans="1:36">
      <c r="A1410" s="423">
        <f t="shared" si="872"/>
        <v>1401</v>
      </c>
      <c r="B1410" s="145"/>
      <c r="C1410" s="145"/>
      <c r="D1410" s="637" t="s">
        <v>438</v>
      </c>
      <c r="E1410" s="627"/>
      <c r="F1410" s="133"/>
      <c r="G1410" s="28"/>
      <c r="H1410" s="626"/>
      <c r="I1410" s="627">
        <f t="shared" si="892"/>
        <v>0</v>
      </c>
      <c r="J1410" s="627"/>
      <c r="K1410" s="627">
        <v>4200000</v>
      </c>
      <c r="L1410" s="237">
        <f t="shared" si="893"/>
        <v>4200000</v>
      </c>
      <c r="M1410" s="133"/>
      <c r="O1410" s="626"/>
      <c r="P1410" s="627">
        <f t="shared" si="886"/>
        <v>0</v>
      </c>
      <c r="Q1410" s="627"/>
      <c r="R1410" s="627">
        <v>4200000</v>
      </c>
      <c r="S1410" s="237">
        <f t="shared" si="887"/>
        <v>4200000</v>
      </c>
      <c r="T1410" s="133"/>
      <c r="V1410" s="626"/>
      <c r="W1410" s="627">
        <f t="shared" si="888"/>
        <v>0</v>
      </c>
      <c r="X1410" s="636"/>
      <c r="Y1410" s="626"/>
      <c r="Z1410" s="627">
        <v>4200000</v>
      </c>
      <c r="AA1410" s="626">
        <f t="shared" si="889"/>
        <v>4200000</v>
      </c>
      <c r="AB1410" s="133"/>
      <c r="AD1410" s="626"/>
      <c r="AE1410" s="627">
        <f t="shared" si="890"/>
        <v>0</v>
      </c>
      <c r="AF1410" s="636"/>
      <c r="AG1410" s="857"/>
      <c r="AH1410" s="627"/>
      <c r="AI1410" s="626">
        <f t="shared" si="891"/>
        <v>0</v>
      </c>
      <c r="AJ1410" s="423">
        <f t="shared" si="873"/>
        <v>1401</v>
      </c>
    </row>
    <row r="1411" spans="1:36">
      <c r="A1411" s="423">
        <f t="shared" si="872"/>
        <v>1402</v>
      </c>
      <c r="B1411" s="145"/>
      <c r="C1411" s="145"/>
      <c r="D1411" s="629"/>
      <c r="E1411" s="627"/>
      <c r="F1411" s="406"/>
      <c r="H1411" s="626"/>
      <c r="I1411" s="627">
        <f t="shared" si="892"/>
        <v>0</v>
      </c>
      <c r="J1411" s="627"/>
      <c r="K1411" s="627"/>
      <c r="L1411" s="237">
        <f t="shared" si="893"/>
        <v>0</v>
      </c>
      <c r="M1411" s="406"/>
      <c r="O1411" s="626"/>
      <c r="P1411" s="627">
        <f t="shared" si="886"/>
        <v>0</v>
      </c>
      <c r="Q1411" s="627"/>
      <c r="R1411" s="627"/>
      <c r="S1411" s="237">
        <f t="shared" si="887"/>
        <v>0</v>
      </c>
      <c r="T1411" s="406"/>
      <c r="V1411" s="626"/>
      <c r="W1411" s="627">
        <f t="shared" si="888"/>
        <v>0</v>
      </c>
      <c r="X1411" s="636"/>
      <c r="Y1411" s="626"/>
      <c r="Z1411" s="627"/>
      <c r="AA1411" s="626">
        <f t="shared" si="889"/>
        <v>0</v>
      </c>
      <c r="AB1411" s="406"/>
      <c r="AD1411" s="626"/>
      <c r="AE1411" s="627">
        <f t="shared" si="890"/>
        <v>0</v>
      </c>
      <c r="AF1411" s="636"/>
      <c r="AG1411" s="857"/>
      <c r="AH1411" s="627"/>
      <c r="AI1411" s="626">
        <f t="shared" si="891"/>
        <v>0</v>
      </c>
      <c r="AJ1411" s="423">
        <f t="shared" si="873"/>
        <v>1402</v>
      </c>
    </row>
    <row r="1412" spans="1:36">
      <c r="A1412" s="423">
        <f t="shared" si="872"/>
        <v>1403</v>
      </c>
      <c r="B1412" s="145"/>
      <c r="C1412" s="145"/>
      <c r="D1412" s="141" t="s">
        <v>40</v>
      </c>
      <c r="E1412" s="679"/>
      <c r="F1412" s="488">
        <f t="shared" ref="F1412:X1412" si="894">SUBTOTAL(9,F1401:F1411)</f>
        <v>0</v>
      </c>
      <c r="G1412" s="55">
        <f t="shared" si="894"/>
        <v>2000000</v>
      </c>
      <c r="H1412" s="285">
        <f t="shared" si="894"/>
        <v>0</v>
      </c>
      <c r="I1412" s="676">
        <f t="shared" si="894"/>
        <v>2000000</v>
      </c>
      <c r="J1412" s="676">
        <f t="shared" si="894"/>
        <v>0</v>
      </c>
      <c r="K1412" s="676">
        <f t="shared" si="894"/>
        <v>4200000</v>
      </c>
      <c r="L1412" s="678">
        <f t="shared" si="894"/>
        <v>6200000</v>
      </c>
      <c r="M1412" s="488">
        <f t="shared" si="894"/>
        <v>5080000</v>
      </c>
      <c r="N1412" s="55">
        <f t="shared" si="894"/>
        <v>5000000</v>
      </c>
      <c r="O1412" s="285">
        <f t="shared" si="894"/>
        <v>0</v>
      </c>
      <c r="P1412" s="676">
        <f t="shared" si="894"/>
        <v>10080000</v>
      </c>
      <c r="Q1412" s="676">
        <f t="shared" si="894"/>
        <v>0</v>
      </c>
      <c r="R1412" s="676">
        <f t="shared" si="894"/>
        <v>4200000</v>
      </c>
      <c r="S1412" s="678">
        <f t="shared" si="894"/>
        <v>14280000</v>
      </c>
      <c r="T1412" s="488">
        <f t="shared" si="894"/>
        <v>5080000</v>
      </c>
      <c r="U1412" s="55">
        <f t="shared" si="894"/>
        <v>5000000</v>
      </c>
      <c r="V1412" s="285">
        <f t="shared" si="894"/>
        <v>0</v>
      </c>
      <c r="W1412" s="676">
        <f t="shared" si="894"/>
        <v>10080000</v>
      </c>
      <c r="X1412" s="677">
        <f t="shared" si="894"/>
        <v>0</v>
      </c>
      <c r="Y1412" s="675"/>
      <c r="Z1412" s="676">
        <f t="shared" ref="Z1412:AF1412" si="895">SUBTOTAL(9,Z1401:Z1411)</f>
        <v>4200000</v>
      </c>
      <c r="AA1412" s="675">
        <f t="shared" si="895"/>
        <v>14280000</v>
      </c>
      <c r="AB1412" s="488">
        <f t="shared" si="895"/>
        <v>0</v>
      </c>
      <c r="AC1412" s="55">
        <f t="shared" si="895"/>
        <v>0</v>
      </c>
      <c r="AD1412" s="285">
        <f t="shared" si="895"/>
        <v>0</v>
      </c>
      <c r="AE1412" s="676">
        <f t="shared" si="895"/>
        <v>0</v>
      </c>
      <c r="AF1412" s="677">
        <f t="shared" si="895"/>
        <v>0</v>
      </c>
      <c r="AG1412" s="678"/>
      <c r="AH1412" s="676">
        <f>SUBTOTAL(9,AH1401:AH1411)</f>
        <v>0</v>
      </c>
      <c r="AI1412" s="675">
        <f>SUBTOTAL(9,AI1401:AI1411)</f>
        <v>0</v>
      </c>
      <c r="AJ1412" s="423">
        <f t="shared" si="873"/>
        <v>1403</v>
      </c>
    </row>
    <row r="1413" spans="1:36" ht="15.6" thickBot="1">
      <c r="A1413" s="423">
        <f t="shared" si="872"/>
        <v>1404</v>
      </c>
      <c r="B1413" s="674"/>
      <c r="C1413" s="674"/>
      <c r="D1413" s="620" t="s">
        <v>300</v>
      </c>
      <c r="E1413" s="623"/>
      <c r="F1413" s="672">
        <f>SUBTOTAL(9,F1399:F1412,$E1400)</f>
        <v>91348386</v>
      </c>
      <c r="G1413" s="671"/>
      <c r="H1413" s="668"/>
      <c r="I1413" s="687">
        <f>SUBTOTAL(9,I1399:I1412)</f>
        <v>93348386</v>
      </c>
      <c r="J1413" s="687">
        <f>SUBTOTAL(9,J1399:J1412)</f>
        <v>1700000</v>
      </c>
      <c r="K1413" s="687">
        <f>SUBTOTAL(9,K1399:K1412)</f>
        <v>18947596</v>
      </c>
      <c r="L1413" s="671">
        <f>SUBTOTAL(9,L1399:L1412)</f>
        <v>113995982</v>
      </c>
      <c r="M1413" s="672">
        <f>SUBTOTAL(9,M1399:M1412,$E1400)</f>
        <v>96428386</v>
      </c>
      <c r="N1413" s="671"/>
      <c r="O1413" s="668"/>
      <c r="P1413" s="687">
        <f>SUBTOTAL(9,P1399:P1412)</f>
        <v>101428386</v>
      </c>
      <c r="Q1413" s="687">
        <f>SUBTOTAL(9,Q1399:Q1412)</f>
        <v>1700000</v>
      </c>
      <c r="R1413" s="687">
        <f>SUBTOTAL(9,R1399:R1412)</f>
        <v>18947596</v>
      </c>
      <c r="S1413" s="671">
        <f>SUBTOTAL(9,S1399:S1412)</f>
        <v>122075982</v>
      </c>
      <c r="T1413" s="672">
        <f>SUBTOTAL(9,T1399:T1412,$E1400)</f>
        <v>96428386</v>
      </c>
      <c r="U1413" s="671"/>
      <c r="V1413" s="668"/>
      <c r="W1413" s="687">
        <f>SUBTOTAL(9,W1399:W1412)</f>
        <v>101428386</v>
      </c>
      <c r="X1413" s="546">
        <f>SUBTOTAL(9,X1399:X1412)</f>
        <v>1700000</v>
      </c>
      <c r="Y1413" s="686"/>
      <c r="Z1413" s="687">
        <f>SUBTOTAL(9,Z1399:Z1412)</f>
        <v>18947596</v>
      </c>
      <c r="AA1413" s="686">
        <f>SUBTOTAL(9,AA1399:AA1412)</f>
        <v>122075982</v>
      </c>
      <c r="AB1413" s="672">
        <f>SUBTOTAL(9,AB1399:AB1412,$E1400)</f>
        <v>91348386</v>
      </c>
      <c r="AC1413" s="671"/>
      <c r="AD1413" s="668"/>
      <c r="AE1413" s="687">
        <f>SUBTOTAL(9,AE1399:AE1412)</f>
        <v>91348386</v>
      </c>
      <c r="AF1413" s="546">
        <f>SUBTOTAL(9,AF1399:AF1412)</f>
        <v>1700000</v>
      </c>
      <c r="AG1413" s="871"/>
      <c r="AH1413" s="687">
        <f>SUBTOTAL(9,AH1399:AH1412)</f>
        <v>14747596</v>
      </c>
      <c r="AI1413" s="686">
        <f>SUBTOTAL(9,AI1399:AI1412)</f>
        <v>107795982</v>
      </c>
      <c r="AJ1413" s="423">
        <f t="shared" si="873"/>
        <v>1404</v>
      </c>
    </row>
    <row r="1414" spans="1:36" ht="15.6" thickTop="1">
      <c r="A1414" s="423">
        <f t="shared" si="872"/>
        <v>1405</v>
      </c>
      <c r="B1414" s="145"/>
      <c r="C1414" s="145"/>
      <c r="D1414" s="237"/>
      <c r="E1414" s="627"/>
      <c r="F1414" s="406"/>
      <c r="H1414" s="626"/>
      <c r="I1414" s="627">
        <f>SUM($E1414,F1414:H1414)</f>
        <v>0</v>
      </c>
      <c r="J1414" s="627"/>
      <c r="K1414" s="627"/>
      <c r="L1414" s="237">
        <f>SUM(I1414:K1414)</f>
        <v>0</v>
      </c>
      <c r="M1414" s="406"/>
      <c r="O1414" s="626"/>
      <c r="P1414" s="627">
        <f>SUM($E1414,M1414:O1414)</f>
        <v>0</v>
      </c>
      <c r="Q1414" s="627"/>
      <c r="R1414" s="627"/>
      <c r="S1414" s="237">
        <f>SUM(P1414:R1414)</f>
        <v>0</v>
      </c>
      <c r="T1414" s="406"/>
      <c r="V1414" s="626"/>
      <c r="W1414" s="627">
        <f t="shared" ref="W1414:W1426" si="896">SUM($E1414,T1414:V1414)</f>
        <v>0</v>
      </c>
      <c r="X1414" s="636"/>
      <c r="Y1414" s="626"/>
      <c r="Z1414" s="627"/>
      <c r="AA1414" s="626">
        <f t="shared" ref="AA1414:AA1426" si="897">SUM(W1414:Z1414)</f>
        <v>0</v>
      </c>
      <c r="AB1414" s="406"/>
      <c r="AD1414" s="626"/>
      <c r="AE1414" s="627">
        <f t="shared" ref="AE1414:AE1426" si="898">SUM($E1414,AB1414:AD1414)</f>
        <v>0</v>
      </c>
      <c r="AF1414" s="636"/>
      <c r="AG1414" s="857"/>
      <c r="AH1414" s="627"/>
      <c r="AI1414" s="626">
        <f t="shared" ref="AI1414:AI1426" si="899">SUM(AE1414:AH1414)</f>
        <v>0</v>
      </c>
      <c r="AJ1414" s="423">
        <f t="shared" si="873"/>
        <v>1405</v>
      </c>
    </row>
    <row r="1415" spans="1:36">
      <c r="A1415" s="423">
        <f t="shared" si="872"/>
        <v>1406</v>
      </c>
      <c r="B1415" s="145" t="s">
        <v>301</v>
      </c>
      <c r="C1415" s="145">
        <v>83</v>
      </c>
      <c r="D1415" s="237" t="s">
        <v>302</v>
      </c>
      <c r="E1415" s="627">
        <v>504659</v>
      </c>
      <c r="F1415" s="133"/>
      <c r="G1415" s="28"/>
      <c r="H1415" s="626"/>
      <c r="I1415" s="627">
        <f>SUM($E1415,F1415:H1415)</f>
        <v>504659</v>
      </c>
      <c r="J1415" s="627">
        <v>150987848</v>
      </c>
      <c r="K1415" s="627">
        <v>16017884</v>
      </c>
      <c r="L1415" s="237">
        <f>SUM(I1415:K1415)</f>
        <v>167510391</v>
      </c>
      <c r="M1415" s="133"/>
      <c r="O1415" s="626"/>
      <c r="P1415" s="627">
        <f>SUM($E1415,M1415:O1415)</f>
        <v>504659</v>
      </c>
      <c r="Q1415" s="627">
        <v>150987848</v>
      </c>
      <c r="R1415" s="627">
        <v>16017884</v>
      </c>
      <c r="S1415" s="237">
        <f>SUM(P1415:R1415)</f>
        <v>167510391</v>
      </c>
      <c r="T1415" s="133"/>
      <c r="V1415" s="626"/>
      <c r="W1415" s="627">
        <f t="shared" si="896"/>
        <v>504659</v>
      </c>
      <c r="X1415" s="636">
        <v>150987848</v>
      </c>
      <c r="Y1415" s="626"/>
      <c r="Z1415" s="627">
        <v>16017884</v>
      </c>
      <c r="AA1415" s="626">
        <f t="shared" si="897"/>
        <v>167510391</v>
      </c>
      <c r="AB1415" s="133"/>
      <c r="AD1415" s="626"/>
      <c r="AE1415" s="627">
        <f t="shared" si="898"/>
        <v>504659</v>
      </c>
      <c r="AF1415" s="636">
        <v>150987848</v>
      </c>
      <c r="AG1415" s="857"/>
      <c r="AH1415" s="627">
        <v>16017884</v>
      </c>
      <c r="AI1415" s="626">
        <f t="shared" si="899"/>
        <v>167510391</v>
      </c>
      <c r="AJ1415" s="423">
        <f t="shared" si="873"/>
        <v>1406</v>
      </c>
    </row>
    <row r="1416" spans="1:36">
      <c r="A1416" s="423">
        <f t="shared" si="872"/>
        <v>1407</v>
      </c>
      <c r="B1416" s="145"/>
      <c r="C1416" s="145"/>
      <c r="D1416" s="240" t="s">
        <v>434</v>
      </c>
      <c r="E1416" s="627"/>
      <c r="F1416" s="133"/>
      <c r="G1416" s="28"/>
      <c r="H1416" s="626"/>
      <c r="I1416" s="627">
        <f>SUM($E1416,F1416:H1416)</f>
        <v>0</v>
      </c>
      <c r="J1416" s="627"/>
      <c r="K1416" s="627"/>
      <c r="L1416" s="237">
        <f>SUM(I1416:K1416)</f>
        <v>0</v>
      </c>
      <c r="M1416" s="133"/>
      <c r="O1416" s="626"/>
      <c r="P1416" s="627">
        <f>SUM($E1416,M1416:O1416)</f>
        <v>0</v>
      </c>
      <c r="Q1416" s="627"/>
      <c r="R1416" s="627"/>
      <c r="S1416" s="237">
        <f>SUM(P1416:R1416)</f>
        <v>0</v>
      </c>
      <c r="T1416" s="133"/>
      <c r="V1416" s="626"/>
      <c r="W1416" s="627">
        <f t="shared" si="896"/>
        <v>0</v>
      </c>
      <c r="X1416" s="636"/>
      <c r="Y1416" s="626"/>
      <c r="Z1416" s="627"/>
      <c r="AA1416" s="626">
        <f t="shared" si="897"/>
        <v>0</v>
      </c>
      <c r="AB1416" s="133"/>
      <c r="AD1416" s="626"/>
      <c r="AE1416" s="627">
        <f t="shared" si="898"/>
        <v>0</v>
      </c>
      <c r="AF1416" s="636"/>
      <c r="AG1416" s="857"/>
      <c r="AH1416" s="627"/>
      <c r="AI1416" s="626">
        <f t="shared" si="899"/>
        <v>0</v>
      </c>
      <c r="AJ1416" s="423">
        <f t="shared" si="873"/>
        <v>1407</v>
      </c>
    </row>
    <row r="1417" spans="1:36">
      <c r="A1417" s="423">
        <f t="shared" si="872"/>
        <v>1408</v>
      </c>
      <c r="B1417" s="145"/>
      <c r="C1417" s="145"/>
      <c r="D1417" s="637" t="s">
        <v>834</v>
      </c>
      <c r="E1417" s="627"/>
      <c r="F1417" s="132">
        <v>690520</v>
      </c>
      <c r="G1417" s="28"/>
      <c r="H1417" s="626"/>
      <c r="I1417" s="627">
        <f>SUM($E1417,F1417:H1417)</f>
        <v>690520</v>
      </c>
      <c r="J1417" s="627"/>
      <c r="K1417" s="627"/>
      <c r="L1417" s="237">
        <f>SUM(I1417:K1417)</f>
        <v>690520</v>
      </c>
      <c r="M1417" s="133">
        <v>690520</v>
      </c>
      <c r="O1417" s="626"/>
      <c r="P1417" s="627">
        <f>SUM($E1417,M1417:O1417)</f>
        <v>690520</v>
      </c>
      <c r="Q1417" s="627"/>
      <c r="R1417" s="627"/>
      <c r="S1417" s="237">
        <f>SUM(P1417:R1417)</f>
        <v>690520</v>
      </c>
      <c r="T1417" s="133">
        <v>690520</v>
      </c>
      <c r="V1417" s="626"/>
      <c r="W1417" s="627">
        <f t="shared" si="896"/>
        <v>690520</v>
      </c>
      <c r="X1417" s="636"/>
      <c r="Y1417" s="626"/>
      <c r="Z1417" s="627"/>
      <c r="AA1417" s="626">
        <f t="shared" si="897"/>
        <v>690520</v>
      </c>
      <c r="AB1417" s="133"/>
      <c r="AD1417" s="626"/>
      <c r="AE1417" s="627">
        <f t="shared" si="898"/>
        <v>0</v>
      </c>
      <c r="AF1417" s="636"/>
      <c r="AG1417" s="857"/>
      <c r="AH1417" s="627"/>
      <c r="AI1417" s="626">
        <f t="shared" si="899"/>
        <v>0</v>
      </c>
      <c r="AJ1417" s="423">
        <f t="shared" si="873"/>
        <v>1408</v>
      </c>
    </row>
    <row r="1418" spans="1:36">
      <c r="A1418" s="423">
        <f t="shared" si="872"/>
        <v>1409</v>
      </c>
      <c r="B1418" s="145"/>
      <c r="C1418" s="145"/>
      <c r="D1418" s="637" t="s">
        <v>465</v>
      </c>
      <c r="E1418" s="627"/>
      <c r="F1418" s="132"/>
      <c r="G1418" s="28"/>
      <c r="H1418" s="626"/>
      <c r="I1418" s="627"/>
      <c r="J1418" s="627"/>
      <c r="K1418" s="627"/>
      <c r="M1418" s="133"/>
      <c r="O1418" s="626"/>
      <c r="P1418" s="627"/>
      <c r="Q1418" s="627"/>
      <c r="R1418" s="627"/>
      <c r="T1418" s="133"/>
      <c r="V1418" s="626"/>
      <c r="W1418" s="627">
        <f t="shared" si="896"/>
        <v>0</v>
      </c>
      <c r="X1418" s="636"/>
      <c r="Y1418" s="626">
        <v>500000000</v>
      </c>
      <c r="Z1418" s="627"/>
      <c r="AA1418" s="626">
        <f t="shared" si="897"/>
        <v>500000000</v>
      </c>
      <c r="AB1418" s="133"/>
      <c r="AD1418" s="626"/>
      <c r="AE1418" s="627">
        <f t="shared" si="898"/>
        <v>0</v>
      </c>
      <c r="AF1418" s="636"/>
      <c r="AG1418" s="857">
        <v>500000000</v>
      </c>
      <c r="AH1418" s="627"/>
      <c r="AI1418" s="626">
        <f t="shared" si="899"/>
        <v>500000000</v>
      </c>
      <c r="AJ1418" s="423">
        <f t="shared" si="873"/>
        <v>1409</v>
      </c>
    </row>
    <row r="1419" spans="1:36">
      <c r="A1419" s="423">
        <f t="shared" si="872"/>
        <v>1410</v>
      </c>
      <c r="B1419" s="145"/>
      <c r="C1419" s="145"/>
      <c r="D1419" s="637" t="s">
        <v>983</v>
      </c>
      <c r="E1419" s="627"/>
      <c r="F1419" s="132"/>
      <c r="G1419" s="28"/>
      <c r="H1419" s="626"/>
      <c r="I1419" s="627"/>
      <c r="J1419" s="627"/>
      <c r="K1419" s="627"/>
      <c r="M1419" s="133"/>
      <c r="O1419" s="626"/>
      <c r="P1419" s="627"/>
      <c r="Q1419" s="627"/>
      <c r="R1419" s="627"/>
      <c r="T1419" s="133"/>
      <c r="V1419" s="626"/>
      <c r="W1419" s="627">
        <f t="shared" ref="W1419" si="900">SUM($E1419,T1419:V1419)</f>
        <v>0</v>
      </c>
      <c r="X1419" s="636"/>
      <c r="Y1419" s="626">
        <v>500000000</v>
      </c>
      <c r="Z1419" s="627"/>
      <c r="AA1419" s="626">
        <f t="shared" ref="AA1419" si="901">SUM(W1419:Z1419)</f>
        <v>500000000</v>
      </c>
      <c r="AB1419" s="133"/>
      <c r="AD1419" s="626"/>
      <c r="AE1419" s="627">
        <f t="shared" ref="AE1419" si="902">SUM($E1419,AB1419:AD1419)</f>
        <v>0</v>
      </c>
      <c r="AF1419" s="636"/>
      <c r="AG1419" s="857">
        <v>420000000</v>
      </c>
      <c r="AH1419" s="627"/>
      <c r="AI1419" s="626">
        <f t="shared" si="899"/>
        <v>420000000</v>
      </c>
      <c r="AJ1419" s="423">
        <f t="shared" si="873"/>
        <v>1410</v>
      </c>
    </row>
    <row r="1420" spans="1:36">
      <c r="A1420" s="423">
        <f t="shared" si="872"/>
        <v>1411</v>
      </c>
      <c r="B1420" s="145"/>
      <c r="C1420" s="145"/>
      <c r="D1420" s="629"/>
      <c r="E1420" s="627"/>
      <c r="F1420" s="133"/>
      <c r="G1420" s="28"/>
      <c r="H1420" s="626"/>
      <c r="I1420" s="627">
        <f>SUM($E1420,F1420:H1420)</f>
        <v>0</v>
      </c>
      <c r="J1420" s="627"/>
      <c r="K1420" s="627"/>
      <c r="L1420" s="237">
        <f>SUM(I1420:K1420)</f>
        <v>0</v>
      </c>
      <c r="M1420" s="133"/>
      <c r="O1420" s="626"/>
      <c r="P1420" s="627">
        <f>SUM($E1420,M1420:O1420)</f>
        <v>0</v>
      </c>
      <c r="Q1420" s="627"/>
      <c r="R1420" s="627"/>
      <c r="S1420" s="237">
        <f>SUM(P1420:R1420)</f>
        <v>0</v>
      </c>
      <c r="T1420" s="133"/>
      <c r="V1420" s="626"/>
      <c r="W1420" s="627">
        <f t="shared" si="896"/>
        <v>0</v>
      </c>
      <c r="X1420" s="636"/>
      <c r="Y1420" s="626"/>
      <c r="Z1420" s="627"/>
      <c r="AA1420" s="626">
        <f t="shared" si="897"/>
        <v>0</v>
      </c>
      <c r="AB1420" s="133"/>
      <c r="AD1420" s="626"/>
      <c r="AE1420" s="627">
        <f t="shared" si="898"/>
        <v>0</v>
      </c>
      <c r="AF1420" s="636"/>
      <c r="AG1420" s="857"/>
      <c r="AH1420" s="627"/>
      <c r="AI1420" s="626">
        <f t="shared" si="899"/>
        <v>0</v>
      </c>
      <c r="AJ1420" s="423">
        <f t="shared" si="873"/>
        <v>1411</v>
      </c>
    </row>
    <row r="1421" spans="1:36">
      <c r="A1421" s="423">
        <f t="shared" si="872"/>
        <v>1412</v>
      </c>
      <c r="B1421" s="145"/>
      <c r="C1421" s="145"/>
      <c r="D1421" s="240" t="s">
        <v>716</v>
      </c>
      <c r="E1421" s="627"/>
      <c r="F1421" s="133"/>
      <c r="G1421" s="28"/>
      <c r="H1421" s="626"/>
      <c r="I1421" s="627">
        <f>SUM($E1421,F1421:H1421)</f>
        <v>0</v>
      </c>
      <c r="J1421" s="627"/>
      <c r="K1421" s="627"/>
      <c r="L1421" s="237">
        <f>SUM(I1421:K1421)</f>
        <v>0</v>
      </c>
      <c r="M1421" s="133"/>
      <c r="O1421" s="626"/>
      <c r="P1421" s="627">
        <f>SUM($E1421,M1421:O1421)</f>
        <v>0</v>
      </c>
      <c r="Q1421" s="627"/>
      <c r="R1421" s="627"/>
      <c r="S1421" s="237">
        <f>SUM(P1421:R1421)</f>
        <v>0</v>
      </c>
      <c r="T1421" s="133"/>
      <c r="V1421" s="626"/>
      <c r="W1421" s="627">
        <f t="shared" si="896"/>
        <v>0</v>
      </c>
      <c r="X1421" s="636"/>
      <c r="Y1421" s="626"/>
      <c r="Z1421" s="627"/>
      <c r="AA1421" s="626">
        <f t="shared" si="897"/>
        <v>0</v>
      </c>
      <c r="AB1421" s="133"/>
      <c r="AD1421" s="626"/>
      <c r="AE1421" s="627">
        <f t="shared" si="898"/>
        <v>0</v>
      </c>
      <c r="AF1421" s="636"/>
      <c r="AG1421" s="857"/>
      <c r="AH1421" s="627"/>
      <c r="AI1421" s="626">
        <f t="shared" si="899"/>
        <v>0</v>
      </c>
      <c r="AJ1421" s="423">
        <f t="shared" si="873"/>
        <v>1412</v>
      </c>
    </row>
    <row r="1422" spans="1:36">
      <c r="A1422" s="423">
        <f t="shared" si="872"/>
        <v>1413</v>
      </c>
      <c r="B1422" s="145"/>
      <c r="C1422" s="145"/>
      <c r="D1422" s="240"/>
      <c r="E1422" s="627"/>
      <c r="F1422" s="133"/>
      <c r="G1422" s="28"/>
      <c r="H1422" s="626"/>
      <c r="I1422" s="627"/>
      <c r="J1422" s="627"/>
      <c r="K1422" s="627"/>
      <c r="M1422" s="133"/>
      <c r="O1422" s="626"/>
      <c r="P1422" s="627"/>
      <c r="Q1422" s="627"/>
      <c r="R1422" s="627"/>
      <c r="T1422" s="133"/>
      <c r="V1422" s="626"/>
      <c r="W1422" s="627">
        <f t="shared" si="896"/>
        <v>0</v>
      </c>
      <c r="X1422" s="636"/>
      <c r="Y1422" s="626"/>
      <c r="Z1422" s="627"/>
      <c r="AA1422" s="626">
        <f t="shared" si="897"/>
        <v>0</v>
      </c>
      <c r="AB1422" s="133"/>
      <c r="AD1422" s="626"/>
      <c r="AE1422" s="627">
        <f t="shared" si="898"/>
        <v>0</v>
      </c>
      <c r="AF1422" s="636"/>
      <c r="AG1422" s="857"/>
      <c r="AH1422" s="627"/>
      <c r="AI1422" s="626">
        <f t="shared" si="899"/>
        <v>0</v>
      </c>
      <c r="AJ1422" s="423">
        <f t="shared" si="873"/>
        <v>1413</v>
      </c>
    </row>
    <row r="1423" spans="1:36">
      <c r="A1423" s="423">
        <f t="shared" si="872"/>
        <v>1414</v>
      </c>
      <c r="B1423" s="145"/>
      <c r="C1423" s="145"/>
      <c r="D1423" s="637"/>
      <c r="E1423" s="627"/>
      <c r="F1423" s="133"/>
      <c r="G1423" s="28"/>
      <c r="H1423" s="626"/>
      <c r="I1423" s="627">
        <f>SUM($E1423,F1423:H1423)</f>
        <v>0</v>
      </c>
      <c r="J1423" s="627"/>
      <c r="K1423" s="627"/>
      <c r="L1423" s="237">
        <f>SUM(I1423:K1423)</f>
        <v>0</v>
      </c>
      <c r="M1423" s="133"/>
      <c r="O1423" s="626"/>
      <c r="P1423" s="627">
        <f>SUM($E1423,M1423:O1423)</f>
        <v>0</v>
      </c>
      <c r="Q1423" s="627"/>
      <c r="R1423" s="627"/>
      <c r="S1423" s="237">
        <f>SUM(P1423:R1423)</f>
        <v>0</v>
      </c>
      <c r="T1423" s="133"/>
      <c r="V1423" s="626"/>
      <c r="W1423" s="627">
        <f t="shared" si="896"/>
        <v>0</v>
      </c>
      <c r="X1423" s="636"/>
      <c r="Y1423" s="626"/>
      <c r="Z1423" s="627"/>
      <c r="AA1423" s="626">
        <f t="shared" si="897"/>
        <v>0</v>
      </c>
      <c r="AB1423" s="133"/>
      <c r="AD1423" s="626"/>
      <c r="AE1423" s="627">
        <f t="shared" si="898"/>
        <v>0</v>
      </c>
      <c r="AF1423" s="636"/>
      <c r="AG1423" s="857"/>
      <c r="AH1423" s="627"/>
      <c r="AI1423" s="626">
        <f t="shared" si="899"/>
        <v>0</v>
      </c>
      <c r="AJ1423" s="423">
        <f t="shared" si="873"/>
        <v>1414</v>
      </c>
    </row>
    <row r="1424" spans="1:36">
      <c r="A1424" s="423">
        <f t="shared" si="872"/>
        <v>1415</v>
      </c>
      <c r="B1424" s="145"/>
      <c r="C1424" s="145"/>
      <c r="D1424" s="240" t="s">
        <v>575</v>
      </c>
      <c r="E1424" s="627"/>
      <c r="F1424" s="133"/>
      <c r="G1424" s="28"/>
      <c r="H1424" s="626"/>
      <c r="I1424" s="627">
        <f>SUM($E1424,F1424:H1424)</f>
        <v>0</v>
      </c>
      <c r="J1424" s="627"/>
      <c r="K1424" s="627"/>
      <c r="L1424" s="237">
        <f>SUM(I1424:K1424)</f>
        <v>0</v>
      </c>
      <c r="M1424" s="133"/>
      <c r="O1424" s="626"/>
      <c r="P1424" s="627">
        <f>SUM($E1424,M1424:O1424)</f>
        <v>0</v>
      </c>
      <c r="Q1424" s="627"/>
      <c r="R1424" s="627"/>
      <c r="S1424" s="237">
        <f>SUM(P1424:R1424)</f>
        <v>0</v>
      </c>
      <c r="T1424" s="133"/>
      <c r="V1424" s="626"/>
      <c r="W1424" s="627">
        <f t="shared" si="896"/>
        <v>0</v>
      </c>
      <c r="X1424" s="636"/>
      <c r="Y1424" s="626"/>
      <c r="Z1424" s="627"/>
      <c r="AA1424" s="626">
        <f t="shared" si="897"/>
        <v>0</v>
      </c>
      <c r="AB1424" s="133"/>
      <c r="AD1424" s="626"/>
      <c r="AE1424" s="627">
        <f t="shared" si="898"/>
        <v>0</v>
      </c>
      <c r="AF1424" s="636"/>
      <c r="AG1424" s="857"/>
      <c r="AH1424" s="627"/>
      <c r="AI1424" s="626">
        <f t="shared" si="899"/>
        <v>0</v>
      </c>
      <c r="AJ1424" s="423">
        <f t="shared" si="873"/>
        <v>1415</v>
      </c>
    </row>
    <row r="1425" spans="1:36">
      <c r="A1425" s="423">
        <f t="shared" si="872"/>
        <v>1416</v>
      </c>
      <c r="B1425" s="145"/>
      <c r="C1425" s="145"/>
      <c r="D1425" s="629"/>
      <c r="E1425" s="627"/>
      <c r="F1425" s="406"/>
      <c r="H1425" s="626"/>
      <c r="I1425" s="627">
        <f>SUM($E1425,F1425:H1425)</f>
        <v>0</v>
      </c>
      <c r="J1425" s="627"/>
      <c r="K1425" s="627"/>
      <c r="L1425" s="237">
        <f>SUM(I1425:K1425)</f>
        <v>0</v>
      </c>
      <c r="M1425" s="406"/>
      <c r="O1425" s="626"/>
      <c r="P1425" s="627">
        <f>SUM($E1425,M1425:O1425)</f>
        <v>0</v>
      </c>
      <c r="Q1425" s="627"/>
      <c r="R1425" s="627"/>
      <c r="S1425" s="237">
        <f>SUM(P1425:R1425)</f>
        <v>0</v>
      </c>
      <c r="T1425" s="406"/>
      <c r="V1425" s="626"/>
      <c r="W1425" s="627">
        <f t="shared" si="896"/>
        <v>0</v>
      </c>
      <c r="X1425" s="636"/>
      <c r="Y1425" s="626"/>
      <c r="Z1425" s="627"/>
      <c r="AA1425" s="626">
        <f t="shared" si="897"/>
        <v>0</v>
      </c>
      <c r="AB1425" s="406"/>
      <c r="AD1425" s="626"/>
      <c r="AE1425" s="627">
        <f t="shared" si="898"/>
        <v>0</v>
      </c>
      <c r="AF1425" s="636"/>
      <c r="AG1425" s="857"/>
      <c r="AH1425" s="627"/>
      <c r="AI1425" s="626">
        <f t="shared" si="899"/>
        <v>0</v>
      </c>
      <c r="AJ1425" s="423">
        <f t="shared" si="873"/>
        <v>1416</v>
      </c>
    </row>
    <row r="1426" spans="1:36">
      <c r="A1426" s="423">
        <f t="shared" si="872"/>
        <v>1417</v>
      </c>
      <c r="B1426" s="145"/>
      <c r="C1426" s="145"/>
      <c r="D1426" s="629"/>
      <c r="E1426" s="627"/>
      <c r="F1426" s="133"/>
      <c r="G1426" s="28"/>
      <c r="H1426" s="626"/>
      <c r="I1426" s="627">
        <f>SUM($E1426,F1426:H1426)</f>
        <v>0</v>
      </c>
      <c r="J1426" s="627"/>
      <c r="K1426" s="627"/>
      <c r="L1426" s="237">
        <f>SUM(I1426:K1426)</f>
        <v>0</v>
      </c>
      <c r="M1426" s="133"/>
      <c r="N1426" s="28"/>
      <c r="O1426" s="626"/>
      <c r="P1426" s="627">
        <f>SUM($E1426,M1426:O1426)</f>
        <v>0</v>
      </c>
      <c r="Q1426" s="627"/>
      <c r="R1426" s="627"/>
      <c r="S1426" s="237">
        <f>SUM(P1426:R1426)</f>
        <v>0</v>
      </c>
      <c r="T1426" s="133"/>
      <c r="U1426" s="28"/>
      <c r="V1426" s="626"/>
      <c r="W1426" s="627">
        <f t="shared" si="896"/>
        <v>0</v>
      </c>
      <c r="X1426" s="636"/>
      <c r="Y1426" s="626"/>
      <c r="Z1426" s="627"/>
      <c r="AA1426" s="626">
        <f t="shared" si="897"/>
        <v>0</v>
      </c>
      <c r="AB1426" s="133"/>
      <c r="AC1426" s="28"/>
      <c r="AD1426" s="626"/>
      <c r="AE1426" s="627">
        <f t="shared" si="898"/>
        <v>0</v>
      </c>
      <c r="AF1426" s="636"/>
      <c r="AG1426" s="857"/>
      <c r="AH1426" s="627"/>
      <c r="AI1426" s="626">
        <f t="shared" si="899"/>
        <v>0</v>
      </c>
      <c r="AJ1426" s="423">
        <f t="shared" si="873"/>
        <v>1417</v>
      </c>
    </row>
    <row r="1427" spans="1:36">
      <c r="A1427" s="423">
        <f t="shared" si="872"/>
        <v>1418</v>
      </c>
      <c r="B1427" s="145"/>
      <c r="C1427" s="145"/>
      <c r="D1427" s="237" t="s">
        <v>40</v>
      </c>
      <c r="E1427" s="679"/>
      <c r="F1427" s="488">
        <f t="shared" ref="F1427:AI1427" si="903">SUBTOTAL(9,F1416:F1426)</f>
        <v>690520</v>
      </c>
      <c r="G1427" s="55">
        <f t="shared" si="903"/>
        <v>0</v>
      </c>
      <c r="H1427" s="285">
        <f t="shared" si="903"/>
        <v>0</v>
      </c>
      <c r="I1427" s="676">
        <f t="shared" si="903"/>
        <v>690520</v>
      </c>
      <c r="J1427" s="676">
        <f t="shared" si="903"/>
        <v>0</v>
      </c>
      <c r="K1427" s="676">
        <f t="shared" si="903"/>
        <v>0</v>
      </c>
      <c r="L1427" s="678">
        <f t="shared" si="903"/>
        <v>690520</v>
      </c>
      <c r="M1427" s="488">
        <f t="shared" si="903"/>
        <v>690520</v>
      </c>
      <c r="N1427" s="55">
        <f t="shared" si="903"/>
        <v>0</v>
      </c>
      <c r="O1427" s="285">
        <f t="shared" si="903"/>
        <v>0</v>
      </c>
      <c r="P1427" s="676">
        <f t="shared" si="903"/>
        <v>690520</v>
      </c>
      <c r="Q1427" s="676">
        <f t="shared" si="903"/>
        <v>0</v>
      </c>
      <c r="R1427" s="676">
        <f t="shared" si="903"/>
        <v>0</v>
      </c>
      <c r="S1427" s="678">
        <f t="shared" si="903"/>
        <v>690520</v>
      </c>
      <c r="T1427" s="488">
        <f t="shared" si="903"/>
        <v>690520</v>
      </c>
      <c r="U1427" s="55">
        <f t="shared" si="903"/>
        <v>0</v>
      </c>
      <c r="V1427" s="285">
        <f t="shared" si="903"/>
        <v>0</v>
      </c>
      <c r="W1427" s="676">
        <f t="shared" si="903"/>
        <v>690520</v>
      </c>
      <c r="X1427" s="677">
        <f t="shared" si="903"/>
        <v>0</v>
      </c>
      <c r="Y1427" s="675">
        <f t="shared" si="903"/>
        <v>1000000000</v>
      </c>
      <c r="Z1427" s="676">
        <f t="shared" si="903"/>
        <v>0</v>
      </c>
      <c r="AA1427" s="675">
        <f t="shared" si="903"/>
        <v>1000690520</v>
      </c>
      <c r="AB1427" s="488">
        <f t="shared" si="903"/>
        <v>0</v>
      </c>
      <c r="AC1427" s="55">
        <f t="shared" si="903"/>
        <v>0</v>
      </c>
      <c r="AD1427" s="285">
        <f t="shared" si="903"/>
        <v>0</v>
      </c>
      <c r="AE1427" s="676">
        <f t="shared" si="903"/>
        <v>0</v>
      </c>
      <c r="AF1427" s="677">
        <f t="shared" si="903"/>
        <v>0</v>
      </c>
      <c r="AG1427" s="678">
        <f t="shared" si="903"/>
        <v>920000000</v>
      </c>
      <c r="AH1427" s="676">
        <f t="shared" si="903"/>
        <v>0</v>
      </c>
      <c r="AI1427" s="675">
        <f t="shared" si="903"/>
        <v>920000000</v>
      </c>
      <c r="AJ1427" s="423">
        <f t="shared" si="873"/>
        <v>1418</v>
      </c>
    </row>
    <row r="1428" spans="1:36" ht="15.6" thickBot="1">
      <c r="A1428" s="423">
        <f t="shared" si="872"/>
        <v>1419</v>
      </c>
      <c r="B1428" s="674"/>
      <c r="C1428" s="674"/>
      <c r="D1428" s="620" t="s">
        <v>303</v>
      </c>
      <c r="E1428" s="623"/>
      <c r="F1428" s="672">
        <f>SUBTOTAL(9,F1414:F1427,$E1415:$E1415)</f>
        <v>1195179</v>
      </c>
      <c r="G1428" s="671"/>
      <c r="H1428" s="668"/>
      <c r="I1428" s="669">
        <f>SUBTOTAL(9,I1414:I1427)</f>
        <v>1195179</v>
      </c>
      <c r="J1428" s="669">
        <f>SUBTOTAL(9,J1414:J1427)</f>
        <v>150987848</v>
      </c>
      <c r="K1428" s="669">
        <f>SUBTOTAL(9,K1414:K1427)</f>
        <v>16017884</v>
      </c>
      <c r="L1428" s="673">
        <f>SUBTOTAL(9,L1414:L1427)</f>
        <v>168200911</v>
      </c>
      <c r="M1428" s="672">
        <f>SUBTOTAL(9,M1414:M1427,$E1415:$E1415)</f>
        <v>1195179</v>
      </c>
      <c r="N1428" s="671"/>
      <c r="O1428" s="668"/>
      <c r="P1428" s="669">
        <f>SUBTOTAL(9,P1414:P1427)</f>
        <v>1195179</v>
      </c>
      <c r="Q1428" s="669">
        <f>SUBTOTAL(9,Q1414:Q1427)</f>
        <v>150987848</v>
      </c>
      <c r="R1428" s="669">
        <f>SUBTOTAL(9,R1414:R1427)</f>
        <v>16017884</v>
      </c>
      <c r="S1428" s="673">
        <f>SUBTOTAL(9,S1414:S1427)</f>
        <v>168200911</v>
      </c>
      <c r="T1428" s="672">
        <f>SUBTOTAL(9,T1414:T1427,$E1415:$E1415)</f>
        <v>1195179</v>
      </c>
      <c r="U1428" s="671"/>
      <c r="V1428" s="668"/>
      <c r="W1428" s="669">
        <f>SUBTOTAL(9,W1414:W1427)</f>
        <v>1195179</v>
      </c>
      <c r="X1428" s="670">
        <f>SUBTOTAL(9,X1414:X1427)</f>
        <v>150987848</v>
      </c>
      <c r="Y1428" s="668">
        <f>SUBTOTAL(9,Y1414:Y1427)</f>
        <v>1000000000</v>
      </c>
      <c r="Z1428" s="669">
        <f>SUBTOTAL(9,Z1414:Z1427)</f>
        <v>16017884</v>
      </c>
      <c r="AA1428" s="668">
        <f>SUBTOTAL(9,AA1414:AA1427)</f>
        <v>1168200911</v>
      </c>
      <c r="AB1428" s="672">
        <f>SUBTOTAL(9,AB1414:AB1427,$E1415:$E1415)</f>
        <v>504659</v>
      </c>
      <c r="AC1428" s="671"/>
      <c r="AD1428" s="668"/>
      <c r="AE1428" s="669">
        <f>SUBTOTAL(9,AE1414:AE1427)</f>
        <v>504659</v>
      </c>
      <c r="AF1428" s="670">
        <f>SUBTOTAL(9,AF1414:AF1427)</f>
        <v>150987848</v>
      </c>
      <c r="AG1428" s="800">
        <f>SUBTOTAL(9,AG1414:AG1427)</f>
        <v>920000000</v>
      </c>
      <c r="AH1428" s="669">
        <f>SUBTOTAL(9,AH1414:AH1427)</f>
        <v>16017884</v>
      </c>
      <c r="AI1428" s="668">
        <f>SUBTOTAL(9,AI1414:AI1427)</f>
        <v>1087510391</v>
      </c>
      <c r="AJ1428" s="423">
        <f t="shared" si="873"/>
        <v>1419</v>
      </c>
    </row>
    <row r="1429" spans="1:36" ht="15.6" thickTop="1">
      <c r="A1429" s="423">
        <f t="shared" si="872"/>
        <v>1420</v>
      </c>
      <c r="B1429" s="145"/>
      <c r="C1429" s="145"/>
      <c r="D1429" s="654"/>
      <c r="E1429" s="655"/>
      <c r="F1429" s="425"/>
      <c r="G1429" s="26"/>
      <c r="H1429" s="682"/>
      <c r="I1429" s="627">
        <f t="shared" ref="I1429:I1444" si="904">SUM($E1429,F1429:H1429)</f>
        <v>0</v>
      </c>
      <c r="J1429" s="655"/>
      <c r="K1429" s="655"/>
      <c r="L1429" s="654">
        <f t="shared" ref="L1429:L1444" si="905">SUM(I1429:K1429)</f>
        <v>0</v>
      </c>
      <c r="M1429" s="425"/>
      <c r="N1429" s="26"/>
      <c r="O1429" s="682"/>
      <c r="P1429" s="627">
        <f t="shared" ref="P1429:P1444" si="906">SUM($E1429,M1429:O1429)</f>
        <v>0</v>
      </c>
      <c r="Q1429" s="655"/>
      <c r="R1429" s="655"/>
      <c r="S1429" s="654">
        <f t="shared" ref="S1429:S1444" si="907">SUM(P1429:R1429)</f>
        <v>0</v>
      </c>
      <c r="T1429" s="425"/>
      <c r="U1429" s="26"/>
      <c r="V1429" s="682"/>
      <c r="W1429" s="627">
        <f t="shared" ref="W1429:W1444" si="908">SUM($E1429,T1429:V1429)</f>
        <v>0</v>
      </c>
      <c r="X1429" s="683"/>
      <c r="Y1429" s="682"/>
      <c r="Z1429" s="655"/>
      <c r="AA1429" s="682">
        <f t="shared" ref="AA1429:AA1444" si="909">SUM(W1429:Z1429)</f>
        <v>0</v>
      </c>
      <c r="AB1429" s="425"/>
      <c r="AC1429" s="26"/>
      <c r="AD1429" s="682"/>
      <c r="AE1429" s="627">
        <f t="shared" ref="AE1429:AE1444" si="910">SUM($E1429,AB1429:AD1429)</f>
        <v>0</v>
      </c>
      <c r="AF1429" s="683"/>
      <c r="AG1429" s="862"/>
      <c r="AH1429" s="655"/>
      <c r="AI1429" s="682">
        <f t="shared" ref="AI1429:AI1444" si="911">SUM(AE1429:AH1429)</f>
        <v>0</v>
      </c>
      <c r="AJ1429" s="423">
        <f t="shared" si="873"/>
        <v>1420</v>
      </c>
    </row>
    <row r="1430" spans="1:36">
      <c r="A1430" s="423">
        <f t="shared" si="872"/>
        <v>1421</v>
      </c>
      <c r="B1430" s="145" t="s">
        <v>304</v>
      </c>
      <c r="C1430" s="145">
        <v>84</v>
      </c>
      <c r="D1430" s="237" t="s">
        <v>305</v>
      </c>
      <c r="E1430" s="627">
        <v>57270</v>
      </c>
      <c r="F1430" s="133"/>
      <c r="G1430" s="28"/>
      <c r="H1430" s="626"/>
      <c r="I1430" s="627">
        <f t="shared" si="904"/>
        <v>57270</v>
      </c>
      <c r="J1430" s="627"/>
      <c r="K1430" s="627">
        <v>2595096860</v>
      </c>
      <c r="L1430" s="237">
        <f t="shared" si="905"/>
        <v>2595154130</v>
      </c>
      <c r="M1430" s="133"/>
      <c r="O1430" s="626"/>
      <c r="P1430" s="627">
        <f t="shared" si="906"/>
        <v>57270</v>
      </c>
      <c r="Q1430" s="627"/>
      <c r="R1430" s="627">
        <v>2595096860</v>
      </c>
      <c r="S1430" s="237">
        <f t="shared" si="907"/>
        <v>2595154130</v>
      </c>
      <c r="T1430" s="133"/>
      <c r="V1430" s="626"/>
      <c r="W1430" s="627">
        <f t="shared" si="908"/>
        <v>57270</v>
      </c>
      <c r="X1430" s="636"/>
      <c r="Y1430" s="626"/>
      <c r="Z1430" s="627">
        <v>2595096860</v>
      </c>
      <c r="AA1430" s="626">
        <f t="shared" si="909"/>
        <v>2595154130</v>
      </c>
      <c r="AB1430" s="133"/>
      <c r="AD1430" s="626"/>
      <c r="AE1430" s="627">
        <f t="shared" si="910"/>
        <v>57270</v>
      </c>
      <c r="AF1430" s="636"/>
      <c r="AG1430" s="857"/>
      <c r="AH1430" s="627">
        <v>2595096860</v>
      </c>
      <c r="AI1430" s="626">
        <f t="shared" si="911"/>
        <v>2595154130</v>
      </c>
      <c r="AJ1430" s="423">
        <f t="shared" si="873"/>
        <v>1421</v>
      </c>
    </row>
    <row r="1431" spans="1:36">
      <c r="A1431" s="423">
        <f t="shared" si="872"/>
        <v>1422</v>
      </c>
      <c r="B1431" s="145"/>
      <c r="C1431" s="145"/>
      <c r="D1431" s="240" t="s">
        <v>434</v>
      </c>
      <c r="E1431" s="627"/>
      <c r="F1431" s="133"/>
      <c r="G1431" s="28"/>
      <c r="H1431" s="626"/>
      <c r="I1431" s="627">
        <f t="shared" si="904"/>
        <v>0</v>
      </c>
      <c r="J1431" s="627"/>
      <c r="K1431" s="627"/>
      <c r="L1431" s="237">
        <f t="shared" si="905"/>
        <v>0</v>
      </c>
      <c r="M1431" s="133"/>
      <c r="O1431" s="626"/>
      <c r="P1431" s="627">
        <f t="shared" si="906"/>
        <v>0</v>
      </c>
      <c r="Q1431" s="627"/>
      <c r="R1431" s="627"/>
      <c r="S1431" s="237">
        <f t="shared" si="907"/>
        <v>0</v>
      </c>
      <c r="T1431" s="133"/>
      <c r="V1431" s="626"/>
      <c r="W1431" s="627">
        <f t="shared" si="908"/>
        <v>0</v>
      </c>
      <c r="X1431" s="636"/>
      <c r="Y1431" s="626"/>
      <c r="Z1431" s="627"/>
      <c r="AA1431" s="626">
        <f t="shared" si="909"/>
        <v>0</v>
      </c>
      <c r="AB1431" s="133"/>
      <c r="AD1431" s="626"/>
      <c r="AE1431" s="627">
        <f t="shared" si="910"/>
        <v>0</v>
      </c>
      <c r="AF1431" s="636"/>
      <c r="AG1431" s="857"/>
      <c r="AH1431" s="627"/>
      <c r="AI1431" s="626">
        <f t="shared" si="911"/>
        <v>0</v>
      </c>
      <c r="AJ1431" s="423">
        <f t="shared" si="873"/>
        <v>1422</v>
      </c>
    </row>
    <row r="1432" spans="1:36">
      <c r="A1432" s="423">
        <f t="shared" si="872"/>
        <v>1423</v>
      </c>
      <c r="B1432" s="145"/>
      <c r="C1432" s="145"/>
      <c r="D1432" s="637" t="s">
        <v>835</v>
      </c>
      <c r="E1432" s="627"/>
      <c r="F1432" s="132"/>
      <c r="G1432" s="129">
        <v>10000000</v>
      </c>
      <c r="H1432" s="626"/>
      <c r="I1432" s="627">
        <f t="shared" si="904"/>
        <v>10000000</v>
      </c>
      <c r="J1432" s="627"/>
      <c r="K1432" s="627"/>
      <c r="L1432" s="237">
        <f t="shared" si="905"/>
        <v>10000000</v>
      </c>
      <c r="M1432" s="133"/>
      <c r="N1432" s="6">
        <v>10000000</v>
      </c>
      <c r="O1432" s="626"/>
      <c r="P1432" s="627">
        <f t="shared" si="906"/>
        <v>10000000</v>
      </c>
      <c r="Q1432" s="627"/>
      <c r="R1432" s="627"/>
      <c r="S1432" s="237">
        <f t="shared" si="907"/>
        <v>10000000</v>
      </c>
      <c r="T1432" s="133"/>
      <c r="U1432" s="6">
        <v>10000000</v>
      </c>
      <c r="V1432" s="626"/>
      <c r="W1432" s="627">
        <f t="shared" si="908"/>
        <v>10000000</v>
      </c>
      <c r="X1432" s="636"/>
      <c r="Y1432" s="626"/>
      <c r="Z1432" s="627"/>
      <c r="AA1432" s="626">
        <f t="shared" si="909"/>
        <v>10000000</v>
      </c>
      <c r="AB1432" s="133"/>
      <c r="AD1432" s="626"/>
      <c r="AE1432" s="627">
        <f t="shared" si="910"/>
        <v>0</v>
      </c>
      <c r="AF1432" s="636"/>
      <c r="AG1432" s="857"/>
      <c r="AH1432" s="627"/>
      <c r="AI1432" s="626">
        <f t="shared" si="911"/>
        <v>0</v>
      </c>
      <c r="AJ1432" s="423">
        <f t="shared" si="873"/>
        <v>1423</v>
      </c>
    </row>
    <row r="1433" spans="1:36">
      <c r="A1433" s="423">
        <f t="shared" si="872"/>
        <v>1424</v>
      </c>
      <c r="B1433" s="145"/>
      <c r="C1433" s="145"/>
      <c r="D1433" s="637" t="s">
        <v>836</v>
      </c>
      <c r="E1433" s="627"/>
      <c r="F1433" s="133"/>
      <c r="G1433" s="28"/>
      <c r="H1433" s="626"/>
      <c r="I1433" s="627">
        <f t="shared" si="904"/>
        <v>0</v>
      </c>
      <c r="J1433" s="627"/>
      <c r="K1433" s="627"/>
      <c r="L1433" s="237">
        <f t="shared" si="905"/>
        <v>0</v>
      </c>
      <c r="M1433" s="133"/>
      <c r="N1433" s="6">
        <v>1600000</v>
      </c>
      <c r="O1433" s="626"/>
      <c r="P1433" s="627">
        <f t="shared" si="906"/>
        <v>1600000</v>
      </c>
      <c r="Q1433" s="627"/>
      <c r="R1433" s="627"/>
      <c r="S1433" s="237">
        <f t="shared" si="907"/>
        <v>1600000</v>
      </c>
      <c r="T1433" s="133"/>
      <c r="U1433" s="6">
        <v>1600000</v>
      </c>
      <c r="V1433" s="626"/>
      <c r="W1433" s="627">
        <f t="shared" si="908"/>
        <v>1600000</v>
      </c>
      <c r="X1433" s="636"/>
      <c r="Y1433" s="626"/>
      <c r="Z1433" s="627"/>
      <c r="AA1433" s="626">
        <f t="shared" si="909"/>
        <v>1600000</v>
      </c>
      <c r="AB1433" s="133"/>
      <c r="AD1433" s="626"/>
      <c r="AE1433" s="627">
        <f t="shared" si="910"/>
        <v>0</v>
      </c>
      <c r="AF1433" s="636"/>
      <c r="AG1433" s="857"/>
      <c r="AH1433" s="627"/>
      <c r="AI1433" s="626">
        <f t="shared" si="911"/>
        <v>0</v>
      </c>
      <c r="AJ1433" s="423">
        <f t="shared" si="873"/>
        <v>1424</v>
      </c>
    </row>
    <row r="1434" spans="1:36">
      <c r="A1434" s="423">
        <f t="shared" ref="A1434:A1497" si="912">ROW()-9</f>
        <v>1425</v>
      </c>
      <c r="B1434" s="145"/>
      <c r="C1434" s="145"/>
      <c r="D1434" s="637" t="s">
        <v>837</v>
      </c>
      <c r="E1434" s="627"/>
      <c r="F1434" s="133"/>
      <c r="G1434" s="28"/>
      <c r="H1434" s="626"/>
      <c r="I1434" s="627">
        <f t="shared" si="904"/>
        <v>0</v>
      </c>
      <c r="J1434" s="627"/>
      <c r="K1434" s="627"/>
      <c r="L1434" s="237">
        <f t="shared" si="905"/>
        <v>0</v>
      </c>
      <c r="M1434" s="133"/>
      <c r="N1434" s="6">
        <v>77000000</v>
      </c>
      <c r="O1434" s="626"/>
      <c r="P1434" s="627">
        <f t="shared" si="906"/>
        <v>77000000</v>
      </c>
      <c r="Q1434" s="627"/>
      <c r="R1434" s="627"/>
      <c r="S1434" s="237">
        <f t="shared" si="907"/>
        <v>77000000</v>
      </c>
      <c r="T1434" s="133"/>
      <c r="U1434" s="6">
        <v>77000000</v>
      </c>
      <c r="V1434" s="626"/>
      <c r="W1434" s="627">
        <f t="shared" si="908"/>
        <v>77000000</v>
      </c>
      <c r="X1434" s="636"/>
      <c r="Y1434" s="626"/>
      <c r="Z1434" s="627"/>
      <c r="AA1434" s="626">
        <f t="shared" si="909"/>
        <v>77000000</v>
      </c>
      <c r="AB1434" s="133"/>
      <c r="AD1434" s="626"/>
      <c r="AE1434" s="627">
        <f t="shared" si="910"/>
        <v>0</v>
      </c>
      <c r="AF1434" s="636"/>
      <c r="AG1434" s="857"/>
      <c r="AH1434" s="627"/>
      <c r="AI1434" s="626">
        <f t="shared" si="911"/>
        <v>0</v>
      </c>
      <c r="AJ1434" s="423">
        <f t="shared" ref="AJ1434:AJ1497" si="913">A1434</f>
        <v>1425</v>
      </c>
    </row>
    <row r="1435" spans="1:36">
      <c r="A1435" s="423">
        <f t="shared" si="912"/>
        <v>1426</v>
      </c>
      <c r="B1435" s="145"/>
      <c r="C1435" s="145"/>
      <c r="D1435" s="629" t="s">
        <v>6</v>
      </c>
      <c r="E1435" s="627"/>
      <c r="F1435" s="133"/>
      <c r="G1435" s="28"/>
      <c r="H1435" s="626"/>
      <c r="I1435" s="627">
        <f t="shared" si="904"/>
        <v>0</v>
      </c>
      <c r="J1435" s="627"/>
      <c r="K1435" s="627"/>
      <c r="L1435" s="237">
        <f t="shared" si="905"/>
        <v>0</v>
      </c>
      <c r="M1435" s="133"/>
      <c r="O1435" s="626"/>
      <c r="P1435" s="627">
        <f t="shared" si="906"/>
        <v>0</v>
      </c>
      <c r="Q1435" s="627"/>
      <c r="R1435" s="627"/>
      <c r="S1435" s="237">
        <f t="shared" si="907"/>
        <v>0</v>
      </c>
      <c r="T1435" s="133"/>
      <c r="V1435" s="626"/>
      <c r="W1435" s="627">
        <f t="shared" si="908"/>
        <v>0</v>
      </c>
      <c r="X1435" s="636"/>
      <c r="Y1435" s="626"/>
      <c r="Z1435" s="627"/>
      <c r="AA1435" s="626">
        <f t="shared" si="909"/>
        <v>0</v>
      </c>
      <c r="AB1435" s="133"/>
      <c r="AD1435" s="626"/>
      <c r="AE1435" s="627">
        <f t="shared" si="910"/>
        <v>0</v>
      </c>
      <c r="AF1435" s="636"/>
      <c r="AG1435" s="857"/>
      <c r="AH1435" s="627"/>
      <c r="AI1435" s="626">
        <f t="shared" si="911"/>
        <v>0</v>
      </c>
      <c r="AJ1435" s="423">
        <f t="shared" si="913"/>
        <v>1426</v>
      </c>
    </row>
    <row r="1436" spans="1:36">
      <c r="A1436" s="423">
        <f t="shared" si="912"/>
        <v>1427</v>
      </c>
      <c r="B1436" s="145"/>
      <c r="C1436" s="145"/>
      <c r="D1436" s="240" t="s">
        <v>575</v>
      </c>
      <c r="E1436" s="627"/>
      <c r="F1436" s="133"/>
      <c r="G1436" s="28"/>
      <c r="H1436" s="626"/>
      <c r="I1436" s="627">
        <f t="shared" si="904"/>
        <v>0</v>
      </c>
      <c r="J1436" s="627"/>
      <c r="K1436" s="627"/>
      <c r="L1436" s="237">
        <f t="shared" si="905"/>
        <v>0</v>
      </c>
      <c r="M1436" s="133"/>
      <c r="O1436" s="626"/>
      <c r="P1436" s="627">
        <f t="shared" si="906"/>
        <v>0</v>
      </c>
      <c r="Q1436" s="627"/>
      <c r="R1436" s="627"/>
      <c r="S1436" s="237">
        <f t="shared" si="907"/>
        <v>0</v>
      </c>
      <c r="T1436" s="133"/>
      <c r="V1436" s="626"/>
      <c r="W1436" s="627">
        <f t="shared" si="908"/>
        <v>0</v>
      </c>
      <c r="X1436" s="636"/>
      <c r="Y1436" s="626"/>
      <c r="Z1436" s="627"/>
      <c r="AA1436" s="626">
        <f t="shared" si="909"/>
        <v>0</v>
      </c>
      <c r="AB1436" s="133"/>
      <c r="AD1436" s="626"/>
      <c r="AE1436" s="627">
        <f t="shared" si="910"/>
        <v>0</v>
      </c>
      <c r="AF1436" s="636"/>
      <c r="AG1436" s="857"/>
      <c r="AH1436" s="627"/>
      <c r="AI1436" s="626">
        <f t="shared" si="911"/>
        <v>0</v>
      </c>
      <c r="AJ1436" s="423">
        <f t="shared" si="913"/>
        <v>1427</v>
      </c>
    </row>
    <row r="1437" spans="1:36">
      <c r="A1437" s="423">
        <f t="shared" si="912"/>
        <v>1428</v>
      </c>
      <c r="B1437" s="145"/>
      <c r="C1437" s="145"/>
      <c r="D1437" s="637" t="s">
        <v>838</v>
      </c>
      <c r="E1437" s="627"/>
      <c r="F1437" s="133"/>
      <c r="G1437" s="28"/>
      <c r="H1437" s="626"/>
      <c r="I1437" s="627">
        <f t="shared" si="904"/>
        <v>0</v>
      </c>
      <c r="J1437" s="627"/>
      <c r="K1437" s="627">
        <v>130286217</v>
      </c>
      <c r="L1437" s="237">
        <f t="shared" si="905"/>
        <v>130286217</v>
      </c>
      <c r="M1437" s="133"/>
      <c r="O1437" s="626"/>
      <c r="P1437" s="627">
        <f t="shared" si="906"/>
        <v>0</v>
      </c>
      <c r="Q1437" s="627"/>
      <c r="R1437" s="627">
        <v>130286217</v>
      </c>
      <c r="S1437" s="237">
        <f t="shared" si="907"/>
        <v>130286217</v>
      </c>
      <c r="T1437" s="133"/>
      <c r="V1437" s="626"/>
      <c r="W1437" s="627">
        <f t="shared" si="908"/>
        <v>0</v>
      </c>
      <c r="X1437" s="636"/>
      <c r="Y1437" s="626"/>
      <c r="Z1437" s="627">
        <v>130286217</v>
      </c>
      <c r="AA1437" s="626">
        <f t="shared" si="909"/>
        <v>130286217</v>
      </c>
      <c r="AB1437" s="133"/>
      <c r="AD1437" s="626"/>
      <c r="AE1437" s="627">
        <f t="shared" si="910"/>
        <v>0</v>
      </c>
      <c r="AF1437" s="636"/>
      <c r="AG1437" s="857"/>
      <c r="AH1437" s="627"/>
      <c r="AI1437" s="626">
        <f t="shared" si="911"/>
        <v>0</v>
      </c>
      <c r="AJ1437" s="423">
        <f t="shared" si="913"/>
        <v>1428</v>
      </c>
    </row>
    <row r="1438" spans="1:36">
      <c r="A1438" s="423">
        <f t="shared" si="912"/>
        <v>1429</v>
      </c>
      <c r="B1438" s="145"/>
      <c r="C1438" s="145"/>
      <c r="D1438" s="637" t="s">
        <v>839</v>
      </c>
      <c r="E1438" s="627"/>
      <c r="F1438" s="133"/>
      <c r="G1438" s="28"/>
      <c r="H1438" s="626"/>
      <c r="I1438" s="627">
        <f t="shared" si="904"/>
        <v>0</v>
      </c>
      <c r="J1438" s="627"/>
      <c r="K1438" s="627">
        <v>-109660931</v>
      </c>
      <c r="L1438" s="237">
        <f t="shared" si="905"/>
        <v>-109660931</v>
      </c>
      <c r="M1438" s="133"/>
      <c r="O1438" s="626"/>
      <c r="P1438" s="627">
        <f t="shared" si="906"/>
        <v>0</v>
      </c>
      <c r="Q1438" s="627"/>
      <c r="R1438" s="627">
        <v>-111110931</v>
      </c>
      <c r="S1438" s="237">
        <f t="shared" si="907"/>
        <v>-111110931</v>
      </c>
      <c r="T1438" s="133"/>
      <c r="V1438" s="626"/>
      <c r="W1438" s="627">
        <f t="shared" si="908"/>
        <v>0</v>
      </c>
      <c r="X1438" s="636"/>
      <c r="Y1438" s="626"/>
      <c r="Z1438" s="627">
        <v>-111110931</v>
      </c>
      <c r="AA1438" s="626">
        <f t="shared" si="909"/>
        <v>-111110931</v>
      </c>
      <c r="AB1438" s="133"/>
      <c r="AD1438" s="626"/>
      <c r="AE1438" s="627">
        <f t="shared" si="910"/>
        <v>0</v>
      </c>
      <c r="AF1438" s="636"/>
      <c r="AG1438" s="857"/>
      <c r="AH1438" s="627"/>
      <c r="AI1438" s="626">
        <f t="shared" si="911"/>
        <v>0</v>
      </c>
      <c r="AJ1438" s="423">
        <f t="shared" si="913"/>
        <v>1429</v>
      </c>
    </row>
    <row r="1439" spans="1:36">
      <c r="A1439" s="423">
        <f t="shared" si="912"/>
        <v>1430</v>
      </c>
      <c r="B1439" s="145"/>
      <c r="C1439" s="145"/>
      <c r="D1439" s="637" t="s">
        <v>840</v>
      </c>
      <c r="E1439" s="627"/>
      <c r="F1439" s="133"/>
      <c r="G1439" s="28"/>
      <c r="H1439" s="626"/>
      <c r="I1439" s="627">
        <f t="shared" si="904"/>
        <v>0</v>
      </c>
      <c r="J1439" s="627"/>
      <c r="K1439" s="627">
        <v>17569872</v>
      </c>
      <c r="L1439" s="237">
        <f t="shared" si="905"/>
        <v>17569872</v>
      </c>
      <c r="M1439" s="133"/>
      <c r="O1439" s="626"/>
      <c r="P1439" s="627">
        <f t="shared" si="906"/>
        <v>0</v>
      </c>
      <c r="Q1439" s="627"/>
      <c r="R1439" s="627">
        <v>17569872</v>
      </c>
      <c r="S1439" s="237">
        <f t="shared" si="907"/>
        <v>17569872</v>
      </c>
      <c r="T1439" s="133"/>
      <c r="V1439" s="626"/>
      <c r="W1439" s="627">
        <f t="shared" si="908"/>
        <v>0</v>
      </c>
      <c r="X1439" s="636"/>
      <c r="Y1439" s="626"/>
      <c r="Z1439" s="627">
        <v>17569872</v>
      </c>
      <c r="AA1439" s="626">
        <f t="shared" si="909"/>
        <v>17569872</v>
      </c>
      <c r="AB1439" s="133"/>
      <c r="AD1439" s="626"/>
      <c r="AE1439" s="627">
        <f t="shared" si="910"/>
        <v>0</v>
      </c>
      <c r="AF1439" s="636"/>
      <c r="AG1439" s="857"/>
      <c r="AH1439" s="627"/>
      <c r="AI1439" s="626">
        <f t="shared" si="911"/>
        <v>0</v>
      </c>
      <c r="AJ1439" s="423">
        <f t="shared" si="913"/>
        <v>1430</v>
      </c>
    </row>
    <row r="1440" spans="1:36">
      <c r="A1440" s="423">
        <f t="shared" si="912"/>
        <v>1431</v>
      </c>
      <c r="B1440" s="145"/>
      <c r="C1440" s="145"/>
      <c r="D1440" s="637" t="s">
        <v>841</v>
      </c>
      <c r="E1440" s="627"/>
      <c r="F1440" s="133"/>
      <c r="G1440" s="28"/>
      <c r="H1440" s="626"/>
      <c r="I1440" s="627">
        <f t="shared" si="904"/>
        <v>0</v>
      </c>
      <c r="J1440" s="627"/>
      <c r="K1440" s="627">
        <v>-5707451</v>
      </c>
      <c r="L1440" s="237">
        <f t="shared" si="905"/>
        <v>-5707451</v>
      </c>
      <c r="M1440" s="133"/>
      <c r="O1440" s="626"/>
      <c r="P1440" s="627">
        <f t="shared" si="906"/>
        <v>0</v>
      </c>
      <c r="Q1440" s="627"/>
      <c r="R1440" s="627">
        <v>-5707451</v>
      </c>
      <c r="S1440" s="237">
        <f t="shared" si="907"/>
        <v>-5707451</v>
      </c>
      <c r="T1440" s="133"/>
      <c r="V1440" s="626"/>
      <c r="W1440" s="627">
        <f t="shared" si="908"/>
        <v>0</v>
      </c>
      <c r="X1440" s="636"/>
      <c r="Y1440" s="626"/>
      <c r="Z1440" s="627">
        <v>-5707451</v>
      </c>
      <c r="AA1440" s="626">
        <f t="shared" si="909"/>
        <v>-5707451</v>
      </c>
      <c r="AB1440" s="133"/>
      <c r="AD1440" s="626"/>
      <c r="AE1440" s="627">
        <f t="shared" si="910"/>
        <v>0</v>
      </c>
      <c r="AF1440" s="636"/>
      <c r="AG1440" s="857"/>
      <c r="AH1440" s="627"/>
      <c r="AI1440" s="626">
        <f t="shared" si="911"/>
        <v>0</v>
      </c>
      <c r="AJ1440" s="423">
        <f t="shared" si="913"/>
        <v>1431</v>
      </c>
    </row>
    <row r="1441" spans="1:36">
      <c r="A1441" s="423">
        <f t="shared" si="912"/>
        <v>1432</v>
      </c>
      <c r="B1441" s="145"/>
      <c r="C1441" s="145"/>
      <c r="D1441" s="637" t="s">
        <v>842</v>
      </c>
      <c r="E1441" s="627"/>
      <c r="F1441" s="133"/>
      <c r="G1441" s="28"/>
      <c r="H1441" s="626"/>
      <c r="I1441" s="627">
        <f t="shared" si="904"/>
        <v>0</v>
      </c>
      <c r="J1441" s="627"/>
      <c r="K1441" s="627">
        <v>5000000</v>
      </c>
      <c r="L1441" s="237">
        <f t="shared" si="905"/>
        <v>5000000</v>
      </c>
      <c r="M1441" s="133"/>
      <c r="O1441" s="626"/>
      <c r="P1441" s="627">
        <f t="shared" si="906"/>
        <v>0</v>
      </c>
      <c r="Q1441" s="627"/>
      <c r="R1441" s="627">
        <v>5000000</v>
      </c>
      <c r="S1441" s="237">
        <f t="shared" si="907"/>
        <v>5000000</v>
      </c>
      <c r="T1441" s="133"/>
      <c r="V1441" s="626"/>
      <c r="W1441" s="627">
        <f t="shared" si="908"/>
        <v>0</v>
      </c>
      <c r="X1441" s="636"/>
      <c r="Y1441" s="626"/>
      <c r="Z1441" s="627">
        <v>5000000</v>
      </c>
      <c r="AA1441" s="626">
        <f t="shared" si="909"/>
        <v>5000000</v>
      </c>
      <c r="AB1441" s="133"/>
      <c r="AD1441" s="626"/>
      <c r="AE1441" s="627">
        <f t="shared" si="910"/>
        <v>0</v>
      </c>
      <c r="AF1441" s="636"/>
      <c r="AG1441" s="857"/>
      <c r="AH1441" s="627"/>
      <c r="AI1441" s="626">
        <f t="shared" si="911"/>
        <v>0</v>
      </c>
      <c r="AJ1441" s="423">
        <f t="shared" si="913"/>
        <v>1432</v>
      </c>
    </row>
    <row r="1442" spans="1:36">
      <c r="A1442" s="423">
        <f t="shared" si="912"/>
        <v>1433</v>
      </c>
      <c r="B1442" s="145"/>
      <c r="C1442" s="145"/>
      <c r="D1442" s="637" t="s">
        <v>843</v>
      </c>
      <c r="E1442" s="627"/>
      <c r="F1442" s="133"/>
      <c r="G1442" s="28"/>
      <c r="H1442" s="626"/>
      <c r="I1442" s="627">
        <f t="shared" si="904"/>
        <v>0</v>
      </c>
      <c r="J1442" s="627"/>
      <c r="K1442" s="627">
        <v>-1003257</v>
      </c>
      <c r="L1442" s="237">
        <f t="shared" si="905"/>
        <v>-1003257</v>
      </c>
      <c r="M1442" s="133"/>
      <c r="O1442" s="626"/>
      <c r="P1442" s="627">
        <f t="shared" si="906"/>
        <v>0</v>
      </c>
      <c r="Q1442" s="627"/>
      <c r="R1442" s="627">
        <v>-1003257</v>
      </c>
      <c r="S1442" s="237">
        <f t="shared" si="907"/>
        <v>-1003257</v>
      </c>
      <c r="T1442" s="133"/>
      <c r="V1442" s="626"/>
      <c r="W1442" s="627">
        <f t="shared" si="908"/>
        <v>0</v>
      </c>
      <c r="X1442" s="636"/>
      <c r="Y1442" s="626"/>
      <c r="Z1442" s="627">
        <v>-1003257</v>
      </c>
      <c r="AA1442" s="626">
        <f t="shared" si="909"/>
        <v>-1003257</v>
      </c>
      <c r="AB1442" s="133"/>
      <c r="AD1442" s="626"/>
      <c r="AE1442" s="627">
        <f t="shared" si="910"/>
        <v>0</v>
      </c>
      <c r="AF1442" s="636"/>
      <c r="AG1442" s="857"/>
      <c r="AH1442" s="627"/>
      <c r="AI1442" s="626">
        <f t="shared" si="911"/>
        <v>0</v>
      </c>
      <c r="AJ1442" s="423">
        <f t="shared" si="913"/>
        <v>1433</v>
      </c>
    </row>
    <row r="1443" spans="1:36">
      <c r="A1443" s="423">
        <f t="shared" si="912"/>
        <v>1434</v>
      </c>
      <c r="B1443" s="145"/>
      <c r="C1443" s="145"/>
      <c r="D1443" s="637" t="s">
        <v>844</v>
      </c>
      <c r="E1443" s="627"/>
      <c r="F1443" s="133"/>
      <c r="G1443" s="28"/>
      <c r="H1443" s="626"/>
      <c r="I1443" s="627">
        <f t="shared" si="904"/>
        <v>0</v>
      </c>
      <c r="J1443" s="627"/>
      <c r="K1443" s="627">
        <v>-10000000</v>
      </c>
      <c r="L1443" s="237">
        <f t="shared" si="905"/>
        <v>-10000000</v>
      </c>
      <c r="M1443" s="133"/>
      <c r="O1443" s="626"/>
      <c r="P1443" s="627">
        <f t="shared" si="906"/>
        <v>0</v>
      </c>
      <c r="Q1443" s="627"/>
      <c r="R1443" s="627">
        <v>-10000000</v>
      </c>
      <c r="S1443" s="237">
        <f t="shared" si="907"/>
        <v>-10000000</v>
      </c>
      <c r="T1443" s="133"/>
      <c r="V1443" s="626"/>
      <c r="W1443" s="627">
        <f t="shared" si="908"/>
        <v>0</v>
      </c>
      <c r="X1443" s="636"/>
      <c r="Y1443" s="626"/>
      <c r="Z1443" s="627">
        <v>-10000000</v>
      </c>
      <c r="AA1443" s="626">
        <f t="shared" si="909"/>
        <v>-10000000</v>
      </c>
      <c r="AB1443" s="133"/>
      <c r="AD1443" s="626"/>
      <c r="AE1443" s="627">
        <f t="shared" si="910"/>
        <v>0</v>
      </c>
      <c r="AF1443" s="636"/>
      <c r="AG1443" s="857"/>
      <c r="AH1443" s="627"/>
      <c r="AI1443" s="626">
        <f t="shared" si="911"/>
        <v>0</v>
      </c>
      <c r="AJ1443" s="423">
        <f t="shared" si="913"/>
        <v>1434</v>
      </c>
    </row>
    <row r="1444" spans="1:36">
      <c r="A1444" s="423">
        <f t="shared" si="912"/>
        <v>1435</v>
      </c>
      <c r="B1444" s="145"/>
      <c r="C1444" s="145"/>
      <c r="D1444" s="629"/>
      <c r="E1444" s="627"/>
      <c r="F1444" s="406"/>
      <c r="H1444" s="626"/>
      <c r="I1444" s="627">
        <f t="shared" si="904"/>
        <v>0</v>
      </c>
      <c r="J1444" s="627"/>
      <c r="K1444" s="627"/>
      <c r="L1444" s="237">
        <f t="shared" si="905"/>
        <v>0</v>
      </c>
      <c r="M1444" s="406"/>
      <c r="O1444" s="626"/>
      <c r="P1444" s="627">
        <f t="shared" si="906"/>
        <v>0</v>
      </c>
      <c r="Q1444" s="627"/>
      <c r="R1444" s="627"/>
      <c r="S1444" s="237">
        <f t="shared" si="907"/>
        <v>0</v>
      </c>
      <c r="T1444" s="406"/>
      <c r="V1444" s="626"/>
      <c r="W1444" s="627">
        <f t="shared" si="908"/>
        <v>0</v>
      </c>
      <c r="X1444" s="636"/>
      <c r="Y1444" s="626"/>
      <c r="Z1444" s="627"/>
      <c r="AA1444" s="626">
        <f t="shared" si="909"/>
        <v>0</v>
      </c>
      <c r="AB1444" s="406"/>
      <c r="AD1444" s="626"/>
      <c r="AE1444" s="627">
        <f t="shared" si="910"/>
        <v>0</v>
      </c>
      <c r="AF1444" s="636"/>
      <c r="AG1444" s="857"/>
      <c r="AH1444" s="627"/>
      <c r="AI1444" s="626">
        <f t="shared" si="911"/>
        <v>0</v>
      </c>
      <c r="AJ1444" s="423">
        <f t="shared" si="913"/>
        <v>1435</v>
      </c>
    </row>
    <row r="1445" spans="1:36">
      <c r="A1445" s="423">
        <f t="shared" si="912"/>
        <v>1436</v>
      </c>
      <c r="B1445" s="145"/>
      <c r="C1445" s="145"/>
      <c r="D1445" s="141" t="s">
        <v>40</v>
      </c>
      <c r="E1445" s="679"/>
      <c r="F1445" s="488">
        <f t="shared" ref="F1445:X1445" si="914">SUBTOTAL(9,F1431:F1444)</f>
        <v>0</v>
      </c>
      <c r="G1445" s="55">
        <f t="shared" si="914"/>
        <v>10000000</v>
      </c>
      <c r="H1445" s="285">
        <f t="shared" si="914"/>
        <v>0</v>
      </c>
      <c r="I1445" s="676">
        <f t="shared" si="914"/>
        <v>10000000</v>
      </c>
      <c r="J1445" s="676">
        <f t="shared" si="914"/>
        <v>0</v>
      </c>
      <c r="K1445" s="676">
        <f t="shared" si="914"/>
        <v>26484450</v>
      </c>
      <c r="L1445" s="678">
        <f t="shared" si="914"/>
        <v>36484450</v>
      </c>
      <c r="M1445" s="488">
        <f t="shared" si="914"/>
        <v>0</v>
      </c>
      <c r="N1445" s="55">
        <f t="shared" si="914"/>
        <v>88600000</v>
      </c>
      <c r="O1445" s="285">
        <f t="shared" si="914"/>
        <v>0</v>
      </c>
      <c r="P1445" s="676">
        <f t="shared" si="914"/>
        <v>88600000</v>
      </c>
      <c r="Q1445" s="676">
        <f t="shared" si="914"/>
        <v>0</v>
      </c>
      <c r="R1445" s="676">
        <f t="shared" si="914"/>
        <v>25034450</v>
      </c>
      <c r="S1445" s="678">
        <f t="shared" si="914"/>
        <v>113634450</v>
      </c>
      <c r="T1445" s="488">
        <f t="shared" si="914"/>
        <v>0</v>
      </c>
      <c r="U1445" s="55">
        <f t="shared" si="914"/>
        <v>88600000</v>
      </c>
      <c r="V1445" s="285">
        <f t="shared" si="914"/>
        <v>0</v>
      </c>
      <c r="W1445" s="676">
        <f t="shared" si="914"/>
        <v>88600000</v>
      </c>
      <c r="X1445" s="677">
        <f t="shared" si="914"/>
        <v>0</v>
      </c>
      <c r="Y1445" s="675"/>
      <c r="Z1445" s="676">
        <f t="shared" ref="Z1445:AF1445" si="915">SUBTOTAL(9,Z1431:Z1444)</f>
        <v>25034450</v>
      </c>
      <c r="AA1445" s="675">
        <f t="shared" si="915"/>
        <v>113634450</v>
      </c>
      <c r="AB1445" s="488">
        <f t="shared" si="915"/>
        <v>0</v>
      </c>
      <c r="AC1445" s="55">
        <f t="shared" si="915"/>
        <v>0</v>
      </c>
      <c r="AD1445" s="285">
        <f t="shared" si="915"/>
        <v>0</v>
      </c>
      <c r="AE1445" s="676">
        <f t="shared" si="915"/>
        <v>0</v>
      </c>
      <c r="AF1445" s="677">
        <f t="shared" si="915"/>
        <v>0</v>
      </c>
      <c r="AG1445" s="678"/>
      <c r="AH1445" s="676">
        <f>SUBTOTAL(9,AH1431:AH1444)</f>
        <v>0</v>
      </c>
      <c r="AI1445" s="675">
        <f>SUBTOTAL(9,AI1431:AI1444)</f>
        <v>0</v>
      </c>
      <c r="AJ1445" s="423">
        <f t="shared" si="913"/>
        <v>1436</v>
      </c>
    </row>
    <row r="1446" spans="1:36" ht="15.6" thickBot="1">
      <c r="A1446" s="423">
        <f t="shared" si="912"/>
        <v>1437</v>
      </c>
      <c r="B1446" s="674"/>
      <c r="C1446" s="674"/>
      <c r="D1446" s="620" t="s">
        <v>306</v>
      </c>
      <c r="E1446" s="623"/>
      <c r="F1446" s="672">
        <f>SUBTOTAL(9,F1429:F1445,$E1430)</f>
        <v>57270</v>
      </c>
      <c r="G1446" s="671"/>
      <c r="H1446" s="668"/>
      <c r="I1446" s="687">
        <f>SUBTOTAL(9,I1429:I1445)</f>
        <v>10057270</v>
      </c>
      <c r="J1446" s="687">
        <f>SUBTOTAL(9,J1429:J1445)</f>
        <v>0</v>
      </c>
      <c r="K1446" s="687">
        <f>SUBTOTAL(9,K1429:K1445)</f>
        <v>2621581310</v>
      </c>
      <c r="L1446" s="671">
        <f>SUBTOTAL(9,L1429:L1445)</f>
        <v>2631638580</v>
      </c>
      <c r="M1446" s="672">
        <f>SUBTOTAL(9,M1429:M1445,$E1430)</f>
        <v>57270</v>
      </c>
      <c r="N1446" s="671"/>
      <c r="O1446" s="668"/>
      <c r="P1446" s="687">
        <f>SUBTOTAL(9,P1429:P1445)</f>
        <v>88657270</v>
      </c>
      <c r="Q1446" s="687">
        <f>SUBTOTAL(9,Q1429:Q1445)</f>
        <v>0</v>
      </c>
      <c r="R1446" s="687">
        <f>SUBTOTAL(9,R1429:R1445)</f>
        <v>2620131310</v>
      </c>
      <c r="S1446" s="671">
        <f>SUBTOTAL(9,S1429:S1445)</f>
        <v>2708788580</v>
      </c>
      <c r="T1446" s="672">
        <f>SUBTOTAL(9,T1429:T1445,$E1430)</f>
        <v>57270</v>
      </c>
      <c r="U1446" s="671"/>
      <c r="V1446" s="668"/>
      <c r="W1446" s="687">
        <f>SUBTOTAL(9,W1429:W1445)</f>
        <v>88657270</v>
      </c>
      <c r="X1446" s="546">
        <f>SUBTOTAL(9,X1429:X1445)</f>
        <v>0</v>
      </c>
      <c r="Y1446" s="686"/>
      <c r="Z1446" s="687">
        <f>SUBTOTAL(9,Z1429:Z1445)</f>
        <v>2620131310</v>
      </c>
      <c r="AA1446" s="686">
        <f>SUBTOTAL(9,AA1429:AA1445)</f>
        <v>2708788580</v>
      </c>
      <c r="AB1446" s="672">
        <f>SUBTOTAL(9,AB1429:AB1445,$E1430)</f>
        <v>57270</v>
      </c>
      <c r="AC1446" s="671"/>
      <c r="AD1446" s="668"/>
      <c r="AE1446" s="687">
        <f>SUBTOTAL(9,AE1429:AE1445)</f>
        <v>57270</v>
      </c>
      <c r="AF1446" s="546">
        <f>SUBTOTAL(9,AF1429:AF1445)</f>
        <v>0</v>
      </c>
      <c r="AG1446" s="871"/>
      <c r="AH1446" s="687">
        <f>SUBTOTAL(9,AH1429:AH1445)</f>
        <v>2595096860</v>
      </c>
      <c r="AI1446" s="686">
        <f>SUBTOTAL(9,AI1429:AI1445)</f>
        <v>2595154130</v>
      </c>
      <c r="AJ1446" s="423">
        <f t="shared" si="913"/>
        <v>1437</v>
      </c>
    </row>
    <row r="1447" spans="1:36" ht="15.6" thickTop="1">
      <c r="A1447" s="423">
        <f t="shared" si="912"/>
        <v>1438</v>
      </c>
      <c r="B1447" s="145"/>
      <c r="C1447" s="145"/>
      <c r="D1447" s="654"/>
      <c r="E1447" s="655"/>
      <c r="F1447" s="425"/>
      <c r="G1447" s="26"/>
      <c r="H1447" s="682"/>
      <c r="I1447" s="627">
        <f>SUM($E1447,F1447:H1447)</f>
        <v>0</v>
      </c>
      <c r="J1447" s="655"/>
      <c r="K1447" s="655"/>
      <c r="L1447" s="654">
        <f>SUM(I1447:K1447)</f>
        <v>0</v>
      </c>
      <c r="M1447" s="425"/>
      <c r="N1447" s="26"/>
      <c r="O1447" s="682"/>
      <c r="P1447" s="627">
        <f>SUM($E1447,M1447:O1447)</f>
        <v>0</v>
      </c>
      <c r="Q1447" s="655"/>
      <c r="R1447" s="655"/>
      <c r="S1447" s="654">
        <f>SUM(P1447:R1447)</f>
        <v>0</v>
      </c>
      <c r="T1447" s="425"/>
      <c r="U1447" s="26"/>
      <c r="V1447" s="682"/>
      <c r="W1447" s="627">
        <f>SUM($E1447,T1447:V1447)</f>
        <v>0</v>
      </c>
      <c r="X1447" s="683"/>
      <c r="Y1447" s="682"/>
      <c r="Z1447" s="655"/>
      <c r="AA1447" s="682">
        <f>SUM(W1447:Z1447)</f>
        <v>0</v>
      </c>
      <c r="AB1447" s="425"/>
      <c r="AC1447" s="26"/>
      <c r="AD1447" s="682"/>
      <c r="AE1447" s="627">
        <f>SUM($E1447,AB1447:AD1447)</f>
        <v>0</v>
      </c>
      <c r="AF1447" s="683"/>
      <c r="AG1447" s="862"/>
      <c r="AH1447" s="655"/>
      <c r="AI1447" s="682">
        <f>SUM(AE1447:AH1447)</f>
        <v>0</v>
      </c>
      <c r="AJ1447" s="423">
        <f t="shared" si="913"/>
        <v>1438</v>
      </c>
    </row>
    <row r="1448" spans="1:36">
      <c r="A1448" s="423">
        <f t="shared" si="912"/>
        <v>1439</v>
      </c>
      <c r="B1448" s="145" t="s">
        <v>307</v>
      </c>
      <c r="C1448" s="145">
        <v>85</v>
      </c>
      <c r="D1448" s="237" t="s">
        <v>308</v>
      </c>
      <c r="E1448" s="627">
        <v>0</v>
      </c>
      <c r="F1448" s="133"/>
      <c r="G1448" s="28"/>
      <c r="H1448" s="626"/>
      <c r="I1448" s="627">
        <f>SUM($E1448,F1448:H1448)</f>
        <v>0</v>
      </c>
      <c r="J1448" s="627"/>
      <c r="K1448" s="627">
        <v>130975870</v>
      </c>
      <c r="L1448" s="237">
        <f>SUM(I1448:K1448)</f>
        <v>130975870</v>
      </c>
      <c r="M1448" s="133"/>
      <c r="O1448" s="626"/>
      <c r="P1448" s="627">
        <f>SUM($E1448,M1448:O1448)</f>
        <v>0</v>
      </c>
      <c r="Q1448" s="627"/>
      <c r="R1448" s="627">
        <v>130975870</v>
      </c>
      <c r="S1448" s="237">
        <f>SUM(P1448:R1448)</f>
        <v>130975870</v>
      </c>
      <c r="T1448" s="133"/>
      <c r="V1448" s="626"/>
      <c r="W1448" s="627">
        <f>SUM($E1448,T1448:V1448)</f>
        <v>0</v>
      </c>
      <c r="X1448" s="636"/>
      <c r="Y1448" s="626"/>
      <c r="Z1448" s="627">
        <v>130975870</v>
      </c>
      <c r="AA1448" s="626">
        <f>SUM(W1448:Z1448)</f>
        <v>130975870</v>
      </c>
      <c r="AB1448" s="133"/>
      <c r="AD1448" s="626"/>
      <c r="AE1448" s="627">
        <f>SUM($E1448,AB1448:AD1448)</f>
        <v>0</v>
      </c>
      <c r="AF1448" s="636"/>
      <c r="AG1448" s="857"/>
      <c r="AH1448" s="627">
        <v>130975870</v>
      </c>
      <c r="AI1448" s="626">
        <f>SUM(AE1448:AH1448)</f>
        <v>130975870</v>
      </c>
      <c r="AJ1448" s="423">
        <f t="shared" si="913"/>
        <v>1439</v>
      </c>
    </row>
    <row r="1449" spans="1:36">
      <c r="A1449" s="423">
        <f t="shared" si="912"/>
        <v>1440</v>
      </c>
      <c r="B1449" s="145"/>
      <c r="C1449" s="145"/>
      <c r="D1449" s="240" t="s">
        <v>575</v>
      </c>
      <c r="E1449" s="627"/>
      <c r="F1449" s="133"/>
      <c r="G1449" s="28"/>
      <c r="H1449" s="626"/>
      <c r="I1449" s="627">
        <f>SUM($E1449,F1449:H1449)</f>
        <v>0</v>
      </c>
      <c r="J1449" s="627"/>
      <c r="K1449" s="627"/>
      <c r="L1449" s="237">
        <f>SUM(I1449:K1449)</f>
        <v>0</v>
      </c>
      <c r="M1449" s="133"/>
      <c r="O1449" s="626"/>
      <c r="P1449" s="627">
        <f>SUM($E1449,M1449:O1449)</f>
        <v>0</v>
      </c>
      <c r="Q1449" s="627"/>
      <c r="R1449" s="627"/>
      <c r="S1449" s="237">
        <f>SUM(P1449:R1449)</f>
        <v>0</v>
      </c>
      <c r="T1449" s="133"/>
      <c r="V1449" s="626"/>
      <c r="W1449" s="627">
        <f>SUM($E1449,T1449:V1449)</f>
        <v>0</v>
      </c>
      <c r="X1449" s="636"/>
      <c r="Y1449" s="626"/>
      <c r="Z1449" s="627"/>
      <c r="AA1449" s="626">
        <f>SUM(W1449:Z1449)</f>
        <v>0</v>
      </c>
      <c r="AB1449" s="133"/>
      <c r="AD1449" s="626"/>
      <c r="AE1449" s="627">
        <f>SUM($E1449,AB1449:AD1449)</f>
        <v>0</v>
      </c>
      <c r="AF1449" s="636"/>
      <c r="AG1449" s="857"/>
      <c r="AH1449" s="627"/>
      <c r="AI1449" s="626">
        <f>SUM(AE1449:AH1449)</f>
        <v>0</v>
      </c>
      <c r="AJ1449" s="423">
        <f t="shared" si="913"/>
        <v>1440</v>
      </c>
    </row>
    <row r="1450" spans="1:36">
      <c r="A1450" s="423">
        <f t="shared" si="912"/>
        <v>1441</v>
      </c>
      <c r="B1450" s="145"/>
      <c r="C1450" s="145"/>
      <c r="D1450" s="637" t="s">
        <v>845</v>
      </c>
      <c r="E1450" s="627"/>
      <c r="F1450" s="133"/>
      <c r="G1450" s="28"/>
      <c r="H1450" s="626"/>
      <c r="I1450" s="627">
        <f>SUM($E1450,F1450:H1450)</f>
        <v>0</v>
      </c>
      <c r="J1450" s="627"/>
      <c r="K1450" s="627">
        <v>-24929600</v>
      </c>
      <c r="L1450" s="237">
        <f>SUM(I1450:K1450)</f>
        <v>-24929600</v>
      </c>
      <c r="M1450" s="133"/>
      <c r="O1450" s="626"/>
      <c r="P1450" s="627">
        <f>SUM($E1450,M1450:O1450)</f>
        <v>0</v>
      </c>
      <c r="Q1450" s="627"/>
      <c r="R1450" s="627">
        <v>-24929600</v>
      </c>
      <c r="S1450" s="237">
        <f>SUM(P1450:R1450)</f>
        <v>-24929600</v>
      </c>
      <c r="T1450" s="133"/>
      <c r="V1450" s="626"/>
      <c r="W1450" s="627">
        <f>SUM($E1450,T1450:V1450)</f>
        <v>0</v>
      </c>
      <c r="X1450" s="636"/>
      <c r="Y1450" s="626"/>
      <c r="Z1450" s="627">
        <v>-24929600</v>
      </c>
      <c r="AA1450" s="626">
        <f>SUM(W1450:Z1450)</f>
        <v>-24929600</v>
      </c>
      <c r="AB1450" s="133"/>
      <c r="AD1450" s="626"/>
      <c r="AE1450" s="627">
        <f>SUM($E1450,AB1450:AD1450)</f>
        <v>0</v>
      </c>
      <c r="AF1450" s="636"/>
      <c r="AG1450" s="857"/>
      <c r="AH1450" s="627"/>
      <c r="AI1450" s="626">
        <f>SUM(AE1450:AH1450)</f>
        <v>0</v>
      </c>
      <c r="AJ1450" s="423">
        <f t="shared" si="913"/>
        <v>1441</v>
      </c>
    </row>
    <row r="1451" spans="1:36">
      <c r="A1451" s="423">
        <f t="shared" si="912"/>
        <v>1442</v>
      </c>
      <c r="B1451" s="145"/>
      <c r="C1451" s="145"/>
      <c r="E1451" s="679"/>
      <c r="F1451" s="110"/>
      <c r="G1451" s="57"/>
      <c r="H1451" s="680"/>
      <c r="I1451" s="627">
        <f>SUM($E1451,F1451:H1451)</f>
        <v>0</v>
      </c>
      <c r="J1451" s="679"/>
      <c r="K1451" s="679"/>
      <c r="L1451" s="237">
        <f>SUM(I1451:K1451)</f>
        <v>0</v>
      </c>
      <c r="M1451" s="110"/>
      <c r="N1451" s="57"/>
      <c r="O1451" s="680"/>
      <c r="P1451" s="627">
        <f>SUM($E1451,M1451:O1451)</f>
        <v>0</v>
      </c>
      <c r="Q1451" s="679"/>
      <c r="R1451" s="679"/>
      <c r="S1451" s="237">
        <f>SUM(P1451:R1451)</f>
        <v>0</v>
      </c>
      <c r="T1451" s="110"/>
      <c r="U1451" s="57"/>
      <c r="V1451" s="680"/>
      <c r="W1451" s="627">
        <f>SUM($E1451,T1451:V1451)</f>
        <v>0</v>
      </c>
      <c r="X1451" s="681"/>
      <c r="Y1451" s="680"/>
      <c r="Z1451" s="679"/>
      <c r="AA1451" s="626">
        <f>SUM(W1451:Z1451)</f>
        <v>0</v>
      </c>
      <c r="AB1451" s="110"/>
      <c r="AC1451" s="57"/>
      <c r="AD1451" s="680"/>
      <c r="AE1451" s="627">
        <f>SUM($E1451,AB1451:AD1451)</f>
        <v>0</v>
      </c>
      <c r="AF1451" s="681"/>
      <c r="AG1451" s="872"/>
      <c r="AH1451" s="679"/>
      <c r="AI1451" s="626">
        <f>SUM(AE1451:AH1451)</f>
        <v>0</v>
      </c>
      <c r="AJ1451" s="423">
        <f t="shared" si="913"/>
        <v>1442</v>
      </c>
    </row>
    <row r="1452" spans="1:36">
      <c r="A1452" s="423">
        <f t="shared" si="912"/>
        <v>1443</v>
      </c>
      <c r="B1452" s="145"/>
      <c r="C1452" s="145"/>
      <c r="D1452" s="141" t="s">
        <v>40</v>
      </c>
      <c r="E1452" s="679"/>
      <c r="F1452" s="488">
        <f t="shared" ref="F1452:X1452" si="916">SUBTOTAL(9,F1449:F1451)</f>
        <v>0</v>
      </c>
      <c r="G1452" s="55">
        <f t="shared" si="916"/>
        <v>0</v>
      </c>
      <c r="H1452" s="285">
        <f t="shared" si="916"/>
        <v>0</v>
      </c>
      <c r="I1452" s="676">
        <f t="shared" si="916"/>
        <v>0</v>
      </c>
      <c r="J1452" s="676">
        <f t="shared" si="916"/>
        <v>0</v>
      </c>
      <c r="K1452" s="676">
        <f t="shared" si="916"/>
        <v>-24929600</v>
      </c>
      <c r="L1452" s="678">
        <f t="shared" si="916"/>
        <v>-24929600</v>
      </c>
      <c r="M1452" s="488">
        <f t="shared" si="916"/>
        <v>0</v>
      </c>
      <c r="N1452" s="55">
        <f t="shared" si="916"/>
        <v>0</v>
      </c>
      <c r="O1452" s="285">
        <f t="shared" si="916"/>
        <v>0</v>
      </c>
      <c r="P1452" s="676">
        <f t="shared" si="916"/>
        <v>0</v>
      </c>
      <c r="Q1452" s="676">
        <f t="shared" si="916"/>
        <v>0</v>
      </c>
      <c r="R1452" s="676">
        <f t="shared" si="916"/>
        <v>-24929600</v>
      </c>
      <c r="S1452" s="678">
        <f t="shared" si="916"/>
        <v>-24929600</v>
      </c>
      <c r="T1452" s="488">
        <f t="shared" si="916"/>
        <v>0</v>
      </c>
      <c r="U1452" s="55">
        <f t="shared" si="916"/>
        <v>0</v>
      </c>
      <c r="V1452" s="285">
        <f t="shared" si="916"/>
        <v>0</v>
      </c>
      <c r="W1452" s="676">
        <f t="shared" si="916"/>
        <v>0</v>
      </c>
      <c r="X1452" s="677">
        <f t="shared" si="916"/>
        <v>0</v>
      </c>
      <c r="Y1452" s="675"/>
      <c r="Z1452" s="676">
        <f t="shared" ref="Z1452:AF1452" si="917">SUBTOTAL(9,Z1449:Z1451)</f>
        <v>-24929600</v>
      </c>
      <c r="AA1452" s="675">
        <f t="shared" si="917"/>
        <v>-24929600</v>
      </c>
      <c r="AB1452" s="488">
        <f t="shared" si="917"/>
        <v>0</v>
      </c>
      <c r="AC1452" s="55">
        <f t="shared" si="917"/>
        <v>0</v>
      </c>
      <c r="AD1452" s="285">
        <f t="shared" si="917"/>
        <v>0</v>
      </c>
      <c r="AE1452" s="676">
        <f t="shared" si="917"/>
        <v>0</v>
      </c>
      <c r="AF1452" s="677">
        <f t="shared" si="917"/>
        <v>0</v>
      </c>
      <c r="AG1452" s="678"/>
      <c r="AH1452" s="676">
        <f>SUBTOTAL(9,AH1449:AH1451)</f>
        <v>0</v>
      </c>
      <c r="AI1452" s="675">
        <f>SUBTOTAL(9,AI1449:AI1451)</f>
        <v>0</v>
      </c>
      <c r="AJ1452" s="423">
        <f t="shared" si="913"/>
        <v>1443</v>
      </c>
    </row>
    <row r="1453" spans="1:36" ht="15.6" thickBot="1">
      <c r="A1453" s="423">
        <f t="shared" si="912"/>
        <v>1444</v>
      </c>
      <c r="B1453" s="674"/>
      <c r="C1453" s="674"/>
      <c r="D1453" s="620" t="s">
        <v>309</v>
      </c>
      <c r="E1453" s="623"/>
      <c r="F1453" s="672">
        <f>SUBTOTAL(9,F1447:F1452,$E1448)</f>
        <v>0</v>
      </c>
      <c r="G1453" s="673"/>
      <c r="H1453" s="668"/>
      <c r="I1453" s="669">
        <f>SUBTOTAL(9,I1447:I1452)</f>
        <v>0</v>
      </c>
      <c r="J1453" s="669">
        <f>SUBTOTAL(9,J1447:J1452)</f>
        <v>0</v>
      </c>
      <c r="K1453" s="669">
        <f>SUBTOTAL(9,K1447:K1452)</f>
        <v>106046270</v>
      </c>
      <c r="L1453" s="673">
        <f>SUBTOTAL(9,L1447:L1452)</f>
        <v>106046270</v>
      </c>
      <c r="M1453" s="672">
        <f>SUBTOTAL(9,M1447:M1452,$E1448)</f>
        <v>0</v>
      </c>
      <c r="N1453" s="673"/>
      <c r="O1453" s="668"/>
      <c r="P1453" s="669">
        <f>SUBTOTAL(9,P1447:P1452)</f>
        <v>0</v>
      </c>
      <c r="Q1453" s="669">
        <f>SUBTOTAL(9,Q1447:Q1452)</f>
        <v>0</v>
      </c>
      <c r="R1453" s="669">
        <f>SUBTOTAL(9,R1447:R1452)</f>
        <v>106046270</v>
      </c>
      <c r="S1453" s="673">
        <f>SUBTOTAL(9,S1447:S1452)</f>
        <v>106046270</v>
      </c>
      <c r="T1453" s="672">
        <f>SUBTOTAL(9,T1447:T1452,$E1448)</f>
        <v>0</v>
      </c>
      <c r="U1453" s="673"/>
      <c r="V1453" s="668"/>
      <c r="W1453" s="669">
        <f>SUBTOTAL(9,W1447:W1452)</f>
        <v>0</v>
      </c>
      <c r="X1453" s="670">
        <f>SUBTOTAL(9,X1447:X1452)</f>
        <v>0</v>
      </c>
      <c r="Y1453" s="668"/>
      <c r="Z1453" s="669">
        <f>SUBTOTAL(9,Z1447:Z1452)</f>
        <v>106046270</v>
      </c>
      <c r="AA1453" s="668">
        <f>SUBTOTAL(9,AA1447:AA1452)</f>
        <v>106046270</v>
      </c>
      <c r="AB1453" s="672">
        <f>SUBTOTAL(9,AB1447:AB1452,$E1448)</f>
        <v>0</v>
      </c>
      <c r="AC1453" s="673"/>
      <c r="AD1453" s="668"/>
      <c r="AE1453" s="669">
        <f>SUBTOTAL(9,AE1447:AE1452)</f>
        <v>0</v>
      </c>
      <c r="AF1453" s="670">
        <f>SUBTOTAL(9,AF1447:AF1452)</f>
        <v>0</v>
      </c>
      <c r="AG1453" s="800"/>
      <c r="AH1453" s="669">
        <f>SUBTOTAL(9,AH1447:AH1452)</f>
        <v>130975870</v>
      </c>
      <c r="AI1453" s="668">
        <f>SUBTOTAL(9,AI1447:AI1452)</f>
        <v>130975870</v>
      </c>
      <c r="AJ1453" s="423">
        <f t="shared" si="913"/>
        <v>1444</v>
      </c>
    </row>
    <row r="1454" spans="1:36" ht="15.6" thickTop="1">
      <c r="A1454" s="423">
        <f t="shared" si="912"/>
        <v>1445</v>
      </c>
      <c r="B1454" s="145"/>
      <c r="C1454" s="145"/>
      <c r="D1454" s="654"/>
      <c r="E1454" s="655"/>
      <c r="F1454" s="425"/>
      <c r="G1454" s="26"/>
      <c r="H1454" s="682"/>
      <c r="I1454" s="627">
        <f>SUM($E1454,F1454:H1454)</f>
        <v>0</v>
      </c>
      <c r="J1454" s="655"/>
      <c r="K1454" s="655"/>
      <c r="L1454" s="654">
        <f>SUM(I1454:K1454)</f>
        <v>0</v>
      </c>
      <c r="M1454" s="425"/>
      <c r="N1454" s="26"/>
      <c r="O1454" s="682"/>
      <c r="P1454" s="627">
        <f t="shared" ref="P1454:P1461" si="918">SUM($E1454,M1454:O1454)</f>
        <v>0</v>
      </c>
      <c r="Q1454" s="655"/>
      <c r="R1454" s="655"/>
      <c r="S1454" s="654">
        <f t="shared" ref="S1454:S1461" si="919">SUM(P1454:R1454)</f>
        <v>0</v>
      </c>
      <c r="T1454" s="425"/>
      <c r="U1454" s="26"/>
      <c r="V1454" s="682"/>
      <c r="W1454" s="627">
        <f t="shared" ref="W1454:W1461" si="920">SUM($E1454,T1454:V1454)</f>
        <v>0</v>
      </c>
      <c r="X1454" s="683"/>
      <c r="Y1454" s="682"/>
      <c r="Z1454" s="655"/>
      <c r="AA1454" s="682">
        <f t="shared" ref="AA1454:AA1461" si="921">SUM(W1454:Z1454)</f>
        <v>0</v>
      </c>
      <c r="AB1454" s="425"/>
      <c r="AC1454" s="26"/>
      <c r="AD1454" s="682"/>
      <c r="AE1454" s="627">
        <f t="shared" ref="AE1454:AE1461" si="922">SUM($E1454,AB1454:AD1454)</f>
        <v>0</v>
      </c>
      <c r="AF1454" s="683"/>
      <c r="AG1454" s="862"/>
      <c r="AH1454" s="655"/>
      <c r="AI1454" s="682">
        <f t="shared" ref="AI1454:AI1461" si="923">SUM(AE1454:AH1454)</f>
        <v>0</v>
      </c>
      <c r="AJ1454" s="423">
        <f t="shared" si="913"/>
        <v>1445</v>
      </c>
    </row>
    <row r="1455" spans="1:36">
      <c r="A1455" s="423">
        <f t="shared" si="912"/>
        <v>1446</v>
      </c>
      <c r="B1455" s="145" t="s">
        <v>310</v>
      </c>
      <c r="C1455" s="145">
        <v>86</v>
      </c>
      <c r="D1455" s="237" t="s">
        <v>311</v>
      </c>
      <c r="E1455" s="627">
        <v>0</v>
      </c>
      <c r="F1455" s="133"/>
      <c r="G1455" s="28"/>
      <c r="H1455" s="626"/>
      <c r="I1455" s="627">
        <f>SUM($E1455,F1455:H1455)</f>
        <v>0</v>
      </c>
      <c r="J1455" s="627"/>
      <c r="K1455" s="627">
        <v>193480715</v>
      </c>
      <c r="L1455" s="237">
        <f>SUM(I1455:K1455)</f>
        <v>193480715</v>
      </c>
      <c r="M1455" s="133"/>
      <c r="O1455" s="626"/>
      <c r="P1455" s="627">
        <f t="shared" si="918"/>
        <v>0</v>
      </c>
      <c r="Q1455" s="627"/>
      <c r="R1455" s="627">
        <v>193480715</v>
      </c>
      <c r="S1455" s="237">
        <f t="shared" si="919"/>
        <v>193480715</v>
      </c>
      <c r="T1455" s="133"/>
      <c r="V1455" s="626"/>
      <c r="W1455" s="627">
        <f t="shared" si="920"/>
        <v>0</v>
      </c>
      <c r="X1455" s="636"/>
      <c r="Y1455" s="626"/>
      <c r="Z1455" s="627">
        <v>193480715</v>
      </c>
      <c r="AA1455" s="626">
        <f t="shared" si="921"/>
        <v>193480715</v>
      </c>
      <c r="AB1455" s="133"/>
      <c r="AD1455" s="626"/>
      <c r="AE1455" s="627">
        <f t="shared" si="922"/>
        <v>0</v>
      </c>
      <c r="AF1455" s="636"/>
      <c r="AG1455" s="857"/>
      <c r="AH1455" s="627">
        <v>193480715</v>
      </c>
      <c r="AI1455" s="626">
        <f t="shared" si="923"/>
        <v>193480715</v>
      </c>
      <c r="AJ1455" s="423">
        <f t="shared" si="913"/>
        <v>1446</v>
      </c>
    </row>
    <row r="1456" spans="1:36">
      <c r="A1456" s="423">
        <f t="shared" si="912"/>
        <v>1447</v>
      </c>
      <c r="B1456" s="213"/>
      <c r="C1456" s="213"/>
      <c r="D1456" s="231" t="s">
        <v>434</v>
      </c>
      <c r="E1456" s="214"/>
      <c r="F1456" s="132"/>
      <c r="G1456" s="129"/>
      <c r="H1456" s="232"/>
      <c r="I1456" s="627">
        <f>SUM($E1456,F1456:H1456)</f>
        <v>0</v>
      </c>
      <c r="J1456" s="214"/>
      <c r="K1456" s="214"/>
      <c r="L1456" s="148">
        <f>SUM(I1456:K1456)</f>
        <v>0</v>
      </c>
      <c r="M1456" s="133"/>
      <c r="N1456" s="28"/>
      <c r="O1456" s="232"/>
      <c r="P1456" s="627">
        <f t="shared" si="918"/>
        <v>0</v>
      </c>
      <c r="Q1456" s="214"/>
      <c r="R1456" s="214"/>
      <c r="S1456" s="148">
        <f t="shared" si="919"/>
        <v>0</v>
      </c>
      <c r="T1456" s="133"/>
      <c r="U1456" s="28"/>
      <c r="V1456" s="232"/>
      <c r="W1456" s="627">
        <f t="shared" si="920"/>
        <v>0</v>
      </c>
      <c r="X1456" s="215"/>
      <c r="Y1456" s="232"/>
      <c r="Z1456" s="214"/>
      <c r="AA1456" s="221">
        <f t="shared" si="921"/>
        <v>0</v>
      </c>
      <c r="AB1456" s="133"/>
      <c r="AC1456" s="28"/>
      <c r="AD1456" s="232"/>
      <c r="AE1456" s="627">
        <f t="shared" si="922"/>
        <v>0</v>
      </c>
      <c r="AF1456" s="215"/>
      <c r="AG1456" s="873"/>
      <c r="AH1456" s="214"/>
      <c r="AI1456" s="221">
        <f t="shared" si="923"/>
        <v>0</v>
      </c>
      <c r="AJ1456" s="423">
        <f t="shared" si="913"/>
        <v>1447</v>
      </c>
    </row>
    <row r="1457" spans="1:36">
      <c r="A1457" s="423">
        <f t="shared" si="912"/>
        <v>1448</v>
      </c>
      <c r="B1457" s="145"/>
      <c r="C1457" s="145"/>
      <c r="D1457" s="637" t="s">
        <v>837</v>
      </c>
      <c r="E1457" s="627"/>
      <c r="F1457" s="133"/>
      <c r="G1457" s="28"/>
      <c r="H1457" s="626"/>
      <c r="I1457" s="627"/>
      <c r="J1457" s="627"/>
      <c r="K1457" s="627"/>
      <c r="M1457" s="133"/>
      <c r="N1457" s="6">
        <v>23000000</v>
      </c>
      <c r="O1457" s="626"/>
      <c r="P1457" s="627">
        <f t="shared" si="918"/>
        <v>23000000</v>
      </c>
      <c r="Q1457" s="627"/>
      <c r="R1457" s="627"/>
      <c r="S1457" s="148">
        <f t="shared" si="919"/>
        <v>23000000</v>
      </c>
      <c r="T1457" s="133"/>
      <c r="U1457" s="6">
        <v>23000000</v>
      </c>
      <c r="V1457" s="626"/>
      <c r="W1457" s="627">
        <f t="shared" si="920"/>
        <v>23000000</v>
      </c>
      <c r="X1457" s="636"/>
      <c r="Y1457" s="626"/>
      <c r="Z1457" s="627"/>
      <c r="AA1457" s="221">
        <f t="shared" si="921"/>
        <v>23000000</v>
      </c>
      <c r="AB1457" s="133"/>
      <c r="AD1457" s="626"/>
      <c r="AE1457" s="627">
        <f t="shared" si="922"/>
        <v>0</v>
      </c>
      <c r="AF1457" s="636"/>
      <c r="AG1457" s="857"/>
      <c r="AH1457" s="627"/>
      <c r="AI1457" s="221">
        <f t="shared" si="923"/>
        <v>0</v>
      </c>
      <c r="AJ1457" s="423">
        <f t="shared" si="913"/>
        <v>1448</v>
      </c>
    </row>
    <row r="1458" spans="1:36">
      <c r="A1458" s="423">
        <f t="shared" si="912"/>
        <v>1449</v>
      </c>
      <c r="B1458" s="145"/>
      <c r="C1458" s="145"/>
      <c r="D1458" s="237"/>
      <c r="E1458" s="627"/>
      <c r="F1458" s="133"/>
      <c r="G1458" s="28"/>
      <c r="H1458" s="626"/>
      <c r="I1458" s="627"/>
      <c r="J1458" s="627"/>
      <c r="K1458" s="627"/>
      <c r="M1458" s="133"/>
      <c r="O1458" s="626"/>
      <c r="P1458" s="627">
        <f t="shared" si="918"/>
        <v>0</v>
      </c>
      <c r="Q1458" s="627"/>
      <c r="R1458" s="627"/>
      <c r="S1458" s="148">
        <f t="shared" si="919"/>
        <v>0</v>
      </c>
      <c r="T1458" s="133"/>
      <c r="V1458" s="626"/>
      <c r="W1458" s="627">
        <f t="shared" si="920"/>
        <v>0</v>
      </c>
      <c r="X1458" s="636"/>
      <c r="Y1458" s="626"/>
      <c r="Z1458" s="627"/>
      <c r="AA1458" s="221">
        <f t="shared" si="921"/>
        <v>0</v>
      </c>
      <c r="AB1458" s="133"/>
      <c r="AD1458" s="626"/>
      <c r="AE1458" s="627">
        <f t="shared" si="922"/>
        <v>0</v>
      </c>
      <c r="AF1458" s="636"/>
      <c r="AG1458" s="857"/>
      <c r="AH1458" s="627"/>
      <c r="AI1458" s="221">
        <f t="shared" si="923"/>
        <v>0</v>
      </c>
      <c r="AJ1458" s="423">
        <f t="shared" si="913"/>
        <v>1449</v>
      </c>
    </row>
    <row r="1459" spans="1:36">
      <c r="A1459" s="423">
        <f t="shared" si="912"/>
        <v>1450</v>
      </c>
      <c r="B1459" s="145"/>
      <c r="C1459" s="145"/>
      <c r="D1459" s="240" t="s">
        <v>575</v>
      </c>
      <c r="E1459" s="627"/>
      <c r="F1459" s="133"/>
      <c r="G1459" s="28"/>
      <c r="H1459" s="626"/>
      <c r="I1459" s="627">
        <f>SUM($E1459,F1459:H1459)</f>
        <v>0</v>
      </c>
      <c r="J1459" s="627"/>
      <c r="K1459" s="627"/>
      <c r="L1459" s="237">
        <f>SUM(I1459:K1459)</f>
        <v>0</v>
      </c>
      <c r="M1459" s="133"/>
      <c r="O1459" s="626"/>
      <c r="P1459" s="627">
        <f t="shared" si="918"/>
        <v>0</v>
      </c>
      <c r="Q1459" s="627"/>
      <c r="R1459" s="627"/>
      <c r="S1459" s="237">
        <f t="shared" si="919"/>
        <v>0</v>
      </c>
      <c r="T1459" s="133"/>
      <c r="V1459" s="626"/>
      <c r="W1459" s="627">
        <f t="shared" si="920"/>
        <v>0</v>
      </c>
      <c r="X1459" s="636"/>
      <c r="Y1459" s="626"/>
      <c r="Z1459" s="627"/>
      <c r="AA1459" s="626">
        <f t="shared" si="921"/>
        <v>0</v>
      </c>
      <c r="AB1459" s="133"/>
      <c r="AD1459" s="626"/>
      <c r="AE1459" s="627">
        <f t="shared" si="922"/>
        <v>0</v>
      </c>
      <c r="AF1459" s="636"/>
      <c r="AG1459" s="857"/>
      <c r="AH1459" s="627"/>
      <c r="AI1459" s="626">
        <f t="shared" si="923"/>
        <v>0</v>
      </c>
      <c r="AJ1459" s="423">
        <f t="shared" si="913"/>
        <v>1450</v>
      </c>
    </row>
    <row r="1460" spans="1:36">
      <c r="A1460" s="423">
        <f t="shared" si="912"/>
        <v>1451</v>
      </c>
      <c r="B1460" s="145"/>
      <c r="C1460" s="145"/>
      <c r="D1460" s="637" t="s">
        <v>846</v>
      </c>
      <c r="E1460" s="627"/>
      <c r="F1460" s="133"/>
      <c r="G1460" s="28"/>
      <c r="H1460" s="626"/>
      <c r="I1460" s="627">
        <f>SUM($E1460,F1460:H1460)</f>
        <v>0</v>
      </c>
      <c r="J1460" s="627"/>
      <c r="K1460" s="627">
        <v>23201706</v>
      </c>
      <c r="L1460" s="237">
        <f>SUM(I1460:K1460)</f>
        <v>23201706</v>
      </c>
      <c r="M1460" s="133"/>
      <c r="O1460" s="626"/>
      <c r="P1460" s="627">
        <f t="shared" si="918"/>
        <v>0</v>
      </c>
      <c r="Q1460" s="627"/>
      <c r="R1460" s="627">
        <v>23201706</v>
      </c>
      <c r="S1460" s="237">
        <f t="shared" si="919"/>
        <v>23201706</v>
      </c>
      <c r="T1460" s="133"/>
      <c r="V1460" s="626"/>
      <c r="W1460" s="627">
        <f t="shared" si="920"/>
        <v>0</v>
      </c>
      <c r="X1460" s="636"/>
      <c r="Y1460" s="626"/>
      <c r="Z1460" s="627">
        <v>23201706</v>
      </c>
      <c r="AA1460" s="626">
        <f t="shared" si="921"/>
        <v>23201706</v>
      </c>
      <c r="AB1460" s="133"/>
      <c r="AD1460" s="626"/>
      <c r="AE1460" s="627">
        <f t="shared" si="922"/>
        <v>0</v>
      </c>
      <c r="AF1460" s="636"/>
      <c r="AG1460" s="857"/>
      <c r="AH1460" s="627"/>
      <c r="AI1460" s="626">
        <f t="shared" si="923"/>
        <v>0</v>
      </c>
      <c r="AJ1460" s="423">
        <f t="shared" si="913"/>
        <v>1451</v>
      </c>
    </row>
    <row r="1461" spans="1:36">
      <c r="A1461" s="423">
        <f t="shared" si="912"/>
        <v>1452</v>
      </c>
      <c r="B1461" s="145"/>
      <c r="C1461" s="145"/>
      <c r="D1461" s="629"/>
      <c r="E1461" s="627"/>
      <c r="F1461" s="406"/>
      <c r="H1461" s="626"/>
      <c r="I1461" s="627">
        <f>SUM($E1461,F1461:H1461)</f>
        <v>0</v>
      </c>
      <c r="J1461" s="627"/>
      <c r="K1461" s="627"/>
      <c r="L1461" s="237">
        <f>SUM(I1461:K1461)</f>
        <v>0</v>
      </c>
      <c r="M1461" s="406"/>
      <c r="O1461" s="626"/>
      <c r="P1461" s="627">
        <f t="shared" si="918"/>
        <v>0</v>
      </c>
      <c r="Q1461" s="627"/>
      <c r="R1461" s="627"/>
      <c r="S1461" s="237">
        <f t="shared" si="919"/>
        <v>0</v>
      </c>
      <c r="T1461" s="406"/>
      <c r="V1461" s="626"/>
      <c r="W1461" s="627">
        <f t="shared" si="920"/>
        <v>0</v>
      </c>
      <c r="X1461" s="636"/>
      <c r="Y1461" s="626"/>
      <c r="Z1461" s="627"/>
      <c r="AA1461" s="626">
        <f t="shared" si="921"/>
        <v>0</v>
      </c>
      <c r="AB1461" s="406"/>
      <c r="AD1461" s="626"/>
      <c r="AE1461" s="627">
        <f t="shared" si="922"/>
        <v>0</v>
      </c>
      <c r="AF1461" s="636"/>
      <c r="AG1461" s="857"/>
      <c r="AH1461" s="627"/>
      <c r="AI1461" s="626">
        <f t="shared" si="923"/>
        <v>0</v>
      </c>
      <c r="AJ1461" s="423">
        <f t="shared" si="913"/>
        <v>1452</v>
      </c>
    </row>
    <row r="1462" spans="1:36">
      <c r="A1462" s="423">
        <f t="shared" si="912"/>
        <v>1453</v>
      </c>
      <c r="B1462" s="145"/>
      <c r="C1462" s="145"/>
      <c r="D1462" s="141" t="s">
        <v>40</v>
      </c>
      <c r="E1462" s="679"/>
      <c r="F1462" s="488">
        <f t="shared" ref="F1462:X1462" si="924">SUBTOTAL(9,F1456:F1461)</f>
        <v>0</v>
      </c>
      <c r="G1462" s="55">
        <f t="shared" si="924"/>
        <v>0</v>
      </c>
      <c r="H1462" s="285">
        <f t="shared" si="924"/>
        <v>0</v>
      </c>
      <c r="I1462" s="676">
        <f t="shared" si="924"/>
        <v>0</v>
      </c>
      <c r="J1462" s="676">
        <f t="shared" si="924"/>
        <v>0</v>
      </c>
      <c r="K1462" s="676">
        <f t="shared" si="924"/>
        <v>23201706</v>
      </c>
      <c r="L1462" s="678">
        <f t="shared" si="924"/>
        <v>23201706</v>
      </c>
      <c r="M1462" s="488">
        <f t="shared" si="924"/>
        <v>0</v>
      </c>
      <c r="N1462" s="55">
        <f t="shared" si="924"/>
        <v>23000000</v>
      </c>
      <c r="O1462" s="285">
        <f t="shared" si="924"/>
        <v>0</v>
      </c>
      <c r="P1462" s="676">
        <f t="shared" si="924"/>
        <v>23000000</v>
      </c>
      <c r="Q1462" s="676">
        <f t="shared" si="924"/>
        <v>0</v>
      </c>
      <c r="R1462" s="676">
        <f t="shared" si="924"/>
        <v>23201706</v>
      </c>
      <c r="S1462" s="678">
        <f t="shared" si="924"/>
        <v>46201706</v>
      </c>
      <c r="T1462" s="488">
        <f t="shared" si="924"/>
        <v>0</v>
      </c>
      <c r="U1462" s="55">
        <f t="shared" si="924"/>
        <v>23000000</v>
      </c>
      <c r="V1462" s="285">
        <f t="shared" si="924"/>
        <v>0</v>
      </c>
      <c r="W1462" s="676">
        <f t="shared" si="924"/>
        <v>23000000</v>
      </c>
      <c r="X1462" s="677">
        <f t="shared" si="924"/>
        <v>0</v>
      </c>
      <c r="Y1462" s="675"/>
      <c r="Z1462" s="676">
        <f t="shared" ref="Z1462:AF1462" si="925">SUBTOTAL(9,Z1456:Z1461)</f>
        <v>23201706</v>
      </c>
      <c r="AA1462" s="675">
        <f t="shared" si="925"/>
        <v>46201706</v>
      </c>
      <c r="AB1462" s="488">
        <f t="shared" si="925"/>
        <v>0</v>
      </c>
      <c r="AC1462" s="55">
        <f t="shared" si="925"/>
        <v>0</v>
      </c>
      <c r="AD1462" s="285">
        <f t="shared" si="925"/>
        <v>0</v>
      </c>
      <c r="AE1462" s="676">
        <f t="shared" si="925"/>
        <v>0</v>
      </c>
      <c r="AF1462" s="677">
        <f t="shared" si="925"/>
        <v>0</v>
      </c>
      <c r="AG1462" s="678"/>
      <c r="AH1462" s="676">
        <f>SUBTOTAL(9,AH1456:AH1461)</f>
        <v>0</v>
      </c>
      <c r="AI1462" s="675">
        <f>SUBTOTAL(9,AI1456:AI1461)</f>
        <v>0</v>
      </c>
      <c r="AJ1462" s="423">
        <f t="shared" si="913"/>
        <v>1453</v>
      </c>
    </row>
    <row r="1463" spans="1:36" ht="15.6" thickBot="1">
      <c r="A1463" s="423">
        <f t="shared" si="912"/>
        <v>1454</v>
      </c>
      <c r="B1463" s="674"/>
      <c r="C1463" s="674"/>
      <c r="D1463" s="620" t="s">
        <v>312</v>
      </c>
      <c r="E1463" s="623"/>
      <c r="F1463" s="672">
        <f>SUBTOTAL(9,F1454:F1462,$E1455)</f>
        <v>0</v>
      </c>
      <c r="G1463" s="673"/>
      <c r="H1463" s="668"/>
      <c r="I1463" s="669">
        <f>SUBTOTAL(9,I1454:I1462)</f>
        <v>0</v>
      </c>
      <c r="J1463" s="669">
        <f>SUBTOTAL(9,J1454:J1462)</f>
        <v>0</v>
      </c>
      <c r="K1463" s="669">
        <f>SUBTOTAL(9,K1454:K1462)</f>
        <v>216682421</v>
      </c>
      <c r="L1463" s="673">
        <f>SUBTOTAL(9,L1454:L1462)</f>
        <v>216682421</v>
      </c>
      <c r="M1463" s="672">
        <f>SUBTOTAL(9,M1454:M1462,$E1455)</f>
        <v>0</v>
      </c>
      <c r="N1463" s="673"/>
      <c r="O1463" s="668"/>
      <c r="P1463" s="669">
        <f>SUBTOTAL(9,P1454:P1462)</f>
        <v>23000000</v>
      </c>
      <c r="Q1463" s="669">
        <f>SUBTOTAL(9,Q1454:Q1462)</f>
        <v>0</v>
      </c>
      <c r="R1463" s="669">
        <f>SUBTOTAL(9,R1454:R1462)</f>
        <v>216682421</v>
      </c>
      <c r="S1463" s="673">
        <f>SUBTOTAL(9,S1454:S1462)</f>
        <v>239682421</v>
      </c>
      <c r="T1463" s="672">
        <f>SUBTOTAL(9,T1454:T1462,$E1455)</f>
        <v>0</v>
      </c>
      <c r="U1463" s="673"/>
      <c r="V1463" s="668"/>
      <c r="W1463" s="669">
        <f>SUBTOTAL(9,W1454:W1462)</f>
        <v>23000000</v>
      </c>
      <c r="X1463" s="670">
        <f>SUBTOTAL(9,X1454:X1462)</f>
        <v>0</v>
      </c>
      <c r="Y1463" s="668"/>
      <c r="Z1463" s="669">
        <f>SUBTOTAL(9,Z1454:Z1462)</f>
        <v>216682421</v>
      </c>
      <c r="AA1463" s="668">
        <f>SUBTOTAL(9,AA1454:AA1462)</f>
        <v>239682421</v>
      </c>
      <c r="AB1463" s="672">
        <f>SUBTOTAL(9,AB1454:AB1462,$E1455)</f>
        <v>0</v>
      </c>
      <c r="AC1463" s="673"/>
      <c r="AD1463" s="668"/>
      <c r="AE1463" s="669">
        <f>SUBTOTAL(9,AE1454:AE1462)</f>
        <v>0</v>
      </c>
      <c r="AF1463" s="670">
        <f>SUBTOTAL(9,AF1454:AF1462)</f>
        <v>0</v>
      </c>
      <c r="AG1463" s="800"/>
      <c r="AH1463" s="669">
        <f>SUBTOTAL(9,AH1454:AH1462)</f>
        <v>193480715</v>
      </c>
      <c r="AI1463" s="668">
        <f>SUBTOTAL(9,AI1454:AI1462)</f>
        <v>193480715</v>
      </c>
      <c r="AJ1463" s="423">
        <f t="shared" si="913"/>
        <v>1454</v>
      </c>
    </row>
    <row r="1464" spans="1:36" ht="15.6" thickTop="1">
      <c r="A1464" s="423">
        <f t="shared" si="912"/>
        <v>1455</v>
      </c>
      <c r="B1464" s="145"/>
      <c r="C1464" s="145"/>
      <c r="D1464" s="654"/>
      <c r="E1464" s="655"/>
      <c r="F1464" s="425"/>
      <c r="G1464" s="26"/>
      <c r="H1464" s="682"/>
      <c r="I1464" s="627">
        <f t="shared" ref="I1464:I1476" si="926">SUM($E1464,F1464:H1464)</f>
        <v>0</v>
      </c>
      <c r="J1464" s="655"/>
      <c r="K1464" s="655"/>
      <c r="L1464" s="654">
        <f t="shared" ref="L1464:L1476" si="927">SUM(I1464:K1464)</f>
        <v>0</v>
      </c>
      <c r="M1464" s="425"/>
      <c r="N1464" s="26"/>
      <c r="O1464" s="682"/>
      <c r="P1464" s="627">
        <f t="shared" ref="P1464:P1476" si="928">SUM($E1464,M1464:O1464)</f>
        <v>0</v>
      </c>
      <c r="Q1464" s="655"/>
      <c r="R1464" s="655"/>
      <c r="S1464" s="654">
        <f t="shared" ref="S1464:S1476" si="929">SUM(P1464:R1464)</f>
        <v>0</v>
      </c>
      <c r="T1464" s="425"/>
      <c r="U1464" s="26"/>
      <c r="V1464" s="682"/>
      <c r="W1464" s="627">
        <f t="shared" ref="W1464:W1476" si="930">SUM($E1464,T1464:V1464)</f>
        <v>0</v>
      </c>
      <c r="X1464" s="683"/>
      <c r="Y1464" s="682"/>
      <c r="Z1464" s="655"/>
      <c r="AA1464" s="682">
        <f t="shared" ref="AA1464:AA1476" si="931">SUM(W1464:Z1464)</f>
        <v>0</v>
      </c>
      <c r="AB1464" s="425"/>
      <c r="AC1464" s="26"/>
      <c r="AD1464" s="682"/>
      <c r="AE1464" s="627">
        <f t="shared" ref="AE1464:AE1476" si="932">SUM($E1464,AB1464:AD1464)</f>
        <v>0</v>
      </c>
      <c r="AF1464" s="683"/>
      <c r="AG1464" s="862"/>
      <c r="AH1464" s="655"/>
      <c r="AI1464" s="682">
        <f t="shared" ref="AI1464:AI1476" si="933">SUM(AE1464:AH1464)</f>
        <v>0</v>
      </c>
      <c r="AJ1464" s="423">
        <f t="shared" si="913"/>
        <v>1455</v>
      </c>
    </row>
    <row r="1465" spans="1:36">
      <c r="A1465" s="423">
        <f t="shared" si="912"/>
        <v>1456</v>
      </c>
      <c r="B1465" s="213" t="s">
        <v>313</v>
      </c>
      <c r="C1465" s="213">
        <v>87</v>
      </c>
      <c r="D1465" s="148" t="s">
        <v>314</v>
      </c>
      <c r="E1465" s="627">
        <v>2123250</v>
      </c>
      <c r="F1465" s="608"/>
      <c r="G1465" s="233"/>
      <c r="H1465" s="232"/>
      <c r="I1465" s="627">
        <f t="shared" si="926"/>
        <v>2123250</v>
      </c>
      <c r="J1465" s="627">
        <v>3478867</v>
      </c>
      <c r="K1465" s="627">
        <v>6000000</v>
      </c>
      <c r="L1465" s="148">
        <f t="shared" si="927"/>
        <v>11602117</v>
      </c>
      <c r="M1465" s="205"/>
      <c r="N1465" s="206"/>
      <c r="O1465" s="232"/>
      <c r="P1465" s="627">
        <f t="shared" si="928"/>
        <v>2123250</v>
      </c>
      <c r="Q1465" s="627">
        <v>3478867</v>
      </c>
      <c r="R1465" s="627">
        <v>6000000</v>
      </c>
      <c r="S1465" s="148">
        <f t="shared" si="929"/>
        <v>11602117</v>
      </c>
      <c r="T1465" s="205"/>
      <c r="U1465" s="206"/>
      <c r="V1465" s="232"/>
      <c r="W1465" s="627">
        <f t="shared" si="930"/>
        <v>2123250</v>
      </c>
      <c r="X1465" s="636">
        <v>3478867</v>
      </c>
      <c r="Y1465" s="626"/>
      <c r="Z1465" s="627">
        <v>6000000</v>
      </c>
      <c r="AA1465" s="221">
        <f t="shared" si="931"/>
        <v>11602117</v>
      </c>
      <c r="AB1465" s="205"/>
      <c r="AC1465" s="206"/>
      <c r="AD1465" s="232"/>
      <c r="AE1465" s="627">
        <f t="shared" si="932"/>
        <v>2123250</v>
      </c>
      <c r="AF1465" s="636">
        <v>3478867</v>
      </c>
      <c r="AG1465" s="857"/>
      <c r="AH1465" s="627">
        <v>6000000</v>
      </c>
      <c r="AI1465" s="221">
        <f t="shared" si="933"/>
        <v>11602117</v>
      </c>
      <c r="AJ1465" s="423">
        <f t="shared" si="913"/>
        <v>1456</v>
      </c>
    </row>
    <row r="1466" spans="1:36">
      <c r="A1466" s="423">
        <f t="shared" si="912"/>
        <v>1457</v>
      </c>
      <c r="B1466" s="213"/>
      <c r="C1466" s="213"/>
      <c r="D1466" s="231" t="s">
        <v>434</v>
      </c>
      <c r="E1466" s="214"/>
      <c r="F1466" s="132"/>
      <c r="G1466" s="129"/>
      <c r="H1466" s="232"/>
      <c r="I1466" s="627">
        <f t="shared" si="926"/>
        <v>0</v>
      </c>
      <c r="J1466" s="214"/>
      <c r="K1466" s="214"/>
      <c r="L1466" s="148">
        <f t="shared" si="927"/>
        <v>0</v>
      </c>
      <c r="M1466" s="133"/>
      <c r="N1466" s="28"/>
      <c r="O1466" s="232"/>
      <c r="P1466" s="627">
        <f t="shared" si="928"/>
        <v>0</v>
      </c>
      <c r="Q1466" s="214"/>
      <c r="R1466" s="214"/>
      <c r="S1466" s="148">
        <f t="shared" si="929"/>
        <v>0</v>
      </c>
      <c r="T1466" s="133"/>
      <c r="U1466" s="28"/>
      <c r="V1466" s="232"/>
      <c r="W1466" s="627">
        <f t="shared" si="930"/>
        <v>0</v>
      </c>
      <c r="X1466" s="215"/>
      <c r="Y1466" s="232"/>
      <c r="Z1466" s="214"/>
      <c r="AA1466" s="221">
        <f t="shared" si="931"/>
        <v>0</v>
      </c>
      <c r="AB1466" s="133"/>
      <c r="AC1466" s="28"/>
      <c r="AD1466" s="232"/>
      <c r="AE1466" s="627">
        <f t="shared" si="932"/>
        <v>0</v>
      </c>
      <c r="AF1466" s="215"/>
      <c r="AG1466" s="873"/>
      <c r="AH1466" s="214"/>
      <c r="AI1466" s="221">
        <f t="shared" si="933"/>
        <v>0</v>
      </c>
      <c r="AJ1466" s="423">
        <f t="shared" si="913"/>
        <v>1457</v>
      </c>
    </row>
    <row r="1467" spans="1:36">
      <c r="A1467" s="423">
        <f t="shared" si="912"/>
        <v>1458</v>
      </c>
      <c r="B1467" s="213"/>
      <c r="C1467" s="213"/>
      <c r="D1467" s="637" t="s">
        <v>847</v>
      </c>
      <c r="E1467" s="655"/>
      <c r="F1467" s="132"/>
      <c r="G1467" s="129">
        <v>300000</v>
      </c>
      <c r="H1467" s="185"/>
      <c r="I1467" s="627">
        <f t="shared" si="926"/>
        <v>300000</v>
      </c>
      <c r="J1467" s="214"/>
      <c r="K1467" s="214"/>
      <c r="L1467" s="148">
        <f t="shared" si="927"/>
        <v>300000</v>
      </c>
      <c r="M1467" s="133"/>
      <c r="N1467" s="28">
        <f>400000+350000</f>
        <v>750000</v>
      </c>
      <c r="O1467" s="192"/>
      <c r="P1467" s="627">
        <f t="shared" si="928"/>
        <v>750000</v>
      </c>
      <c r="Q1467" s="214"/>
      <c r="R1467" s="214"/>
      <c r="S1467" s="148">
        <f t="shared" si="929"/>
        <v>750000</v>
      </c>
      <c r="T1467" s="133"/>
      <c r="U1467" s="28">
        <f>400000+350000</f>
        <v>750000</v>
      </c>
      <c r="V1467" s="192"/>
      <c r="W1467" s="627">
        <f t="shared" si="930"/>
        <v>750000</v>
      </c>
      <c r="X1467" s="215"/>
      <c r="Y1467" s="232"/>
      <c r="Z1467" s="214"/>
      <c r="AA1467" s="221">
        <f t="shared" si="931"/>
        <v>750000</v>
      </c>
      <c r="AB1467" s="133"/>
      <c r="AC1467" s="28"/>
      <c r="AD1467" s="192"/>
      <c r="AE1467" s="627">
        <f t="shared" si="932"/>
        <v>0</v>
      </c>
      <c r="AF1467" s="215"/>
      <c r="AG1467" s="873"/>
      <c r="AH1467" s="214"/>
      <c r="AI1467" s="221">
        <f t="shared" si="933"/>
        <v>0</v>
      </c>
      <c r="AJ1467" s="423">
        <f t="shared" si="913"/>
        <v>1458</v>
      </c>
    </row>
    <row r="1468" spans="1:36">
      <c r="A1468" s="423">
        <f t="shared" si="912"/>
        <v>1459</v>
      </c>
      <c r="B1468" s="213"/>
      <c r="C1468" s="213"/>
      <c r="D1468" s="637" t="s">
        <v>848</v>
      </c>
      <c r="E1468" s="214"/>
      <c r="F1468" s="132"/>
      <c r="G1468" s="129"/>
      <c r="H1468" s="185"/>
      <c r="I1468" s="627">
        <f t="shared" si="926"/>
        <v>0</v>
      </c>
      <c r="J1468" s="214"/>
      <c r="K1468" s="214"/>
      <c r="L1468" s="148">
        <f t="shared" si="927"/>
        <v>0</v>
      </c>
      <c r="M1468" s="133">
        <v>2000000</v>
      </c>
      <c r="N1468" s="28"/>
      <c r="O1468" s="192"/>
      <c r="P1468" s="627">
        <f t="shared" si="928"/>
        <v>2000000</v>
      </c>
      <c r="Q1468" s="214"/>
      <c r="R1468" s="214"/>
      <c r="S1468" s="148">
        <f t="shared" si="929"/>
        <v>2000000</v>
      </c>
      <c r="T1468" s="133">
        <v>2000000</v>
      </c>
      <c r="U1468" s="28"/>
      <c r="V1468" s="192"/>
      <c r="W1468" s="627">
        <f t="shared" si="930"/>
        <v>2000000</v>
      </c>
      <c r="X1468" s="215"/>
      <c r="Y1468" s="232"/>
      <c r="Z1468" s="214"/>
      <c r="AA1468" s="221">
        <f t="shared" si="931"/>
        <v>2000000</v>
      </c>
      <c r="AB1468" s="133"/>
      <c r="AC1468" s="28"/>
      <c r="AD1468" s="192"/>
      <c r="AE1468" s="627">
        <f t="shared" si="932"/>
        <v>0</v>
      </c>
      <c r="AF1468" s="215"/>
      <c r="AG1468" s="873"/>
      <c r="AH1468" s="214"/>
      <c r="AI1468" s="221">
        <f t="shared" si="933"/>
        <v>0</v>
      </c>
      <c r="AJ1468" s="423">
        <f t="shared" si="913"/>
        <v>1459</v>
      </c>
    </row>
    <row r="1469" spans="1:36">
      <c r="A1469" s="423">
        <f t="shared" si="912"/>
        <v>1460</v>
      </c>
      <c r="B1469" s="213"/>
      <c r="C1469" s="213"/>
      <c r="D1469" s="637" t="s">
        <v>849</v>
      </c>
      <c r="E1469" s="214"/>
      <c r="F1469" s="132"/>
      <c r="G1469" s="129"/>
      <c r="H1469" s="185"/>
      <c r="I1469" s="627">
        <f t="shared" si="926"/>
        <v>0</v>
      </c>
      <c r="J1469" s="214"/>
      <c r="K1469" s="214"/>
      <c r="L1469" s="148">
        <f t="shared" si="927"/>
        <v>0</v>
      </c>
      <c r="M1469" s="133"/>
      <c r="N1469" s="28">
        <v>120000</v>
      </c>
      <c r="O1469" s="192"/>
      <c r="P1469" s="627">
        <f t="shared" si="928"/>
        <v>120000</v>
      </c>
      <c r="Q1469" s="214"/>
      <c r="R1469" s="214"/>
      <c r="S1469" s="148">
        <f t="shared" si="929"/>
        <v>120000</v>
      </c>
      <c r="T1469" s="133"/>
      <c r="U1469" s="28">
        <v>120000</v>
      </c>
      <c r="V1469" s="192"/>
      <c r="W1469" s="627">
        <f t="shared" si="930"/>
        <v>120000</v>
      </c>
      <c r="X1469" s="215"/>
      <c r="Y1469" s="232"/>
      <c r="Z1469" s="214"/>
      <c r="AA1469" s="221">
        <f t="shared" si="931"/>
        <v>120000</v>
      </c>
      <c r="AB1469" s="133"/>
      <c r="AC1469" s="28"/>
      <c r="AD1469" s="192"/>
      <c r="AE1469" s="627">
        <f t="shared" si="932"/>
        <v>0</v>
      </c>
      <c r="AF1469" s="215"/>
      <c r="AG1469" s="873"/>
      <c r="AH1469" s="214"/>
      <c r="AI1469" s="221">
        <f t="shared" si="933"/>
        <v>0</v>
      </c>
      <c r="AJ1469" s="423">
        <f t="shared" si="913"/>
        <v>1460</v>
      </c>
    </row>
    <row r="1470" spans="1:36">
      <c r="A1470" s="423">
        <f t="shared" si="912"/>
        <v>1461</v>
      </c>
      <c r="B1470" s="213"/>
      <c r="C1470" s="213"/>
      <c r="D1470" s="637"/>
      <c r="E1470" s="214"/>
      <c r="F1470" s="132"/>
      <c r="G1470" s="129"/>
      <c r="H1470" s="185"/>
      <c r="I1470" s="627">
        <f t="shared" si="926"/>
        <v>0</v>
      </c>
      <c r="J1470" s="214"/>
      <c r="K1470" s="214"/>
      <c r="L1470" s="148">
        <f t="shared" si="927"/>
        <v>0</v>
      </c>
      <c r="M1470" s="133"/>
      <c r="N1470" s="28"/>
      <c r="O1470" s="192"/>
      <c r="P1470" s="627">
        <f t="shared" si="928"/>
        <v>0</v>
      </c>
      <c r="Q1470" s="214"/>
      <c r="R1470" s="214"/>
      <c r="S1470" s="148">
        <f t="shared" si="929"/>
        <v>0</v>
      </c>
      <c r="T1470" s="133"/>
      <c r="U1470" s="28"/>
      <c r="V1470" s="192"/>
      <c r="W1470" s="627">
        <f t="shared" si="930"/>
        <v>0</v>
      </c>
      <c r="X1470" s="215"/>
      <c r="Y1470" s="232"/>
      <c r="Z1470" s="214"/>
      <c r="AA1470" s="221">
        <f t="shared" si="931"/>
        <v>0</v>
      </c>
      <c r="AB1470" s="133"/>
      <c r="AC1470" s="28"/>
      <c r="AD1470" s="192"/>
      <c r="AE1470" s="627">
        <f t="shared" si="932"/>
        <v>0</v>
      </c>
      <c r="AF1470" s="215"/>
      <c r="AG1470" s="873"/>
      <c r="AH1470" s="214"/>
      <c r="AI1470" s="221">
        <f t="shared" si="933"/>
        <v>0</v>
      </c>
      <c r="AJ1470" s="423">
        <f t="shared" si="913"/>
        <v>1461</v>
      </c>
    </row>
    <row r="1471" spans="1:36">
      <c r="A1471" s="423">
        <f t="shared" si="912"/>
        <v>1462</v>
      </c>
      <c r="B1471" s="213"/>
      <c r="C1471" s="213"/>
      <c r="D1471" s="231" t="s">
        <v>716</v>
      </c>
      <c r="E1471" s="214"/>
      <c r="F1471" s="132"/>
      <c r="G1471" s="129"/>
      <c r="H1471" s="185"/>
      <c r="I1471" s="627">
        <f t="shared" si="926"/>
        <v>0</v>
      </c>
      <c r="J1471" s="214"/>
      <c r="K1471" s="214"/>
      <c r="L1471" s="148">
        <f t="shared" si="927"/>
        <v>0</v>
      </c>
      <c r="M1471" s="133"/>
      <c r="N1471" s="28"/>
      <c r="O1471" s="192"/>
      <c r="P1471" s="627">
        <f t="shared" si="928"/>
        <v>0</v>
      </c>
      <c r="Q1471" s="214"/>
      <c r="R1471" s="214"/>
      <c r="S1471" s="148">
        <f t="shared" si="929"/>
        <v>0</v>
      </c>
      <c r="T1471" s="133"/>
      <c r="U1471" s="28"/>
      <c r="V1471" s="192"/>
      <c r="W1471" s="627">
        <f t="shared" si="930"/>
        <v>0</v>
      </c>
      <c r="X1471" s="215"/>
      <c r="Y1471" s="232"/>
      <c r="Z1471" s="214"/>
      <c r="AA1471" s="221">
        <f t="shared" si="931"/>
        <v>0</v>
      </c>
      <c r="AB1471" s="133"/>
      <c r="AC1471" s="28"/>
      <c r="AD1471" s="192"/>
      <c r="AE1471" s="627">
        <f t="shared" si="932"/>
        <v>0</v>
      </c>
      <c r="AF1471" s="215"/>
      <c r="AG1471" s="873"/>
      <c r="AH1471" s="214"/>
      <c r="AI1471" s="221">
        <f t="shared" si="933"/>
        <v>0</v>
      </c>
      <c r="AJ1471" s="423">
        <f t="shared" si="913"/>
        <v>1462</v>
      </c>
    </row>
    <row r="1472" spans="1:36">
      <c r="A1472" s="423">
        <f t="shared" si="912"/>
        <v>1463</v>
      </c>
      <c r="B1472" s="213"/>
      <c r="C1472" s="213"/>
      <c r="D1472" s="231"/>
      <c r="E1472" s="214"/>
      <c r="F1472" s="132"/>
      <c r="G1472" s="129"/>
      <c r="H1472" s="185"/>
      <c r="I1472" s="627">
        <f t="shared" si="926"/>
        <v>0</v>
      </c>
      <c r="J1472" s="214"/>
      <c r="K1472" s="214"/>
      <c r="L1472" s="148">
        <f t="shared" si="927"/>
        <v>0</v>
      </c>
      <c r="M1472" s="133"/>
      <c r="N1472" s="28"/>
      <c r="O1472" s="192"/>
      <c r="P1472" s="627">
        <f t="shared" si="928"/>
        <v>0</v>
      </c>
      <c r="Q1472" s="214"/>
      <c r="R1472" s="214"/>
      <c r="S1472" s="148">
        <f t="shared" si="929"/>
        <v>0</v>
      </c>
      <c r="T1472" s="133"/>
      <c r="U1472" s="28"/>
      <c r="V1472" s="192"/>
      <c r="W1472" s="627">
        <f t="shared" si="930"/>
        <v>0</v>
      </c>
      <c r="X1472" s="215"/>
      <c r="Y1472" s="232"/>
      <c r="Z1472" s="214"/>
      <c r="AA1472" s="221">
        <f t="shared" si="931"/>
        <v>0</v>
      </c>
      <c r="AB1472" s="133"/>
      <c r="AC1472" s="28"/>
      <c r="AD1472" s="192"/>
      <c r="AE1472" s="627">
        <f t="shared" si="932"/>
        <v>0</v>
      </c>
      <c r="AF1472" s="215"/>
      <c r="AG1472" s="873"/>
      <c r="AH1472" s="214"/>
      <c r="AI1472" s="221">
        <f t="shared" si="933"/>
        <v>0</v>
      </c>
      <c r="AJ1472" s="423">
        <f t="shared" si="913"/>
        <v>1463</v>
      </c>
    </row>
    <row r="1473" spans="1:36">
      <c r="A1473" s="423">
        <f t="shared" si="912"/>
        <v>1464</v>
      </c>
      <c r="B1473" s="213"/>
      <c r="C1473" s="213"/>
      <c r="D1473" s="234"/>
      <c r="E1473" s="214"/>
      <c r="F1473" s="132"/>
      <c r="G1473" s="129"/>
      <c r="H1473" s="185"/>
      <c r="I1473" s="627">
        <f t="shared" si="926"/>
        <v>0</v>
      </c>
      <c r="J1473" s="235"/>
      <c r="K1473" s="214"/>
      <c r="L1473" s="148">
        <f t="shared" si="927"/>
        <v>0</v>
      </c>
      <c r="M1473" s="133"/>
      <c r="N1473" s="28"/>
      <c r="O1473" s="192"/>
      <c r="P1473" s="627">
        <f t="shared" si="928"/>
        <v>0</v>
      </c>
      <c r="Q1473" s="235"/>
      <c r="R1473" s="214"/>
      <c r="S1473" s="148">
        <f t="shared" si="929"/>
        <v>0</v>
      </c>
      <c r="T1473" s="133"/>
      <c r="U1473" s="28"/>
      <c r="V1473" s="192"/>
      <c r="W1473" s="627">
        <f t="shared" si="930"/>
        <v>0</v>
      </c>
      <c r="X1473" s="236"/>
      <c r="Y1473" s="502"/>
      <c r="Z1473" s="214"/>
      <c r="AA1473" s="221">
        <f t="shared" si="931"/>
        <v>0</v>
      </c>
      <c r="AB1473" s="133"/>
      <c r="AC1473" s="28"/>
      <c r="AD1473" s="192"/>
      <c r="AE1473" s="627">
        <f t="shared" si="932"/>
        <v>0</v>
      </c>
      <c r="AF1473" s="236"/>
      <c r="AG1473" s="876"/>
      <c r="AH1473" s="214"/>
      <c r="AI1473" s="221">
        <f t="shared" si="933"/>
        <v>0</v>
      </c>
      <c r="AJ1473" s="423">
        <f t="shared" si="913"/>
        <v>1464</v>
      </c>
    </row>
    <row r="1474" spans="1:36">
      <c r="A1474" s="423">
        <f t="shared" si="912"/>
        <v>1465</v>
      </c>
      <c r="B1474" s="213"/>
      <c r="C1474" s="213"/>
      <c r="D1474" s="231" t="s">
        <v>575</v>
      </c>
      <c r="E1474" s="214"/>
      <c r="F1474" s="132"/>
      <c r="G1474" s="129"/>
      <c r="H1474" s="232"/>
      <c r="I1474" s="627">
        <f t="shared" si="926"/>
        <v>0</v>
      </c>
      <c r="J1474" s="214"/>
      <c r="K1474" s="214"/>
      <c r="L1474" s="148">
        <f t="shared" si="927"/>
        <v>0</v>
      </c>
      <c r="M1474" s="133"/>
      <c r="N1474" s="28"/>
      <c r="O1474" s="232"/>
      <c r="P1474" s="627">
        <f t="shared" si="928"/>
        <v>0</v>
      </c>
      <c r="Q1474" s="214"/>
      <c r="R1474" s="214"/>
      <c r="S1474" s="148">
        <f t="shared" si="929"/>
        <v>0</v>
      </c>
      <c r="T1474" s="133"/>
      <c r="U1474" s="28"/>
      <c r="V1474" s="232"/>
      <c r="W1474" s="627">
        <f t="shared" si="930"/>
        <v>0</v>
      </c>
      <c r="X1474" s="215"/>
      <c r="Y1474" s="232"/>
      <c r="Z1474" s="214"/>
      <c r="AA1474" s="221">
        <f t="shared" si="931"/>
        <v>0</v>
      </c>
      <c r="AB1474" s="133"/>
      <c r="AC1474" s="28"/>
      <c r="AD1474" s="232"/>
      <c r="AE1474" s="627">
        <f t="shared" si="932"/>
        <v>0</v>
      </c>
      <c r="AF1474" s="215"/>
      <c r="AG1474" s="873"/>
      <c r="AH1474" s="214"/>
      <c r="AI1474" s="221">
        <f t="shared" si="933"/>
        <v>0</v>
      </c>
      <c r="AJ1474" s="423">
        <f t="shared" si="913"/>
        <v>1465</v>
      </c>
    </row>
    <row r="1475" spans="1:36">
      <c r="A1475" s="423">
        <f t="shared" si="912"/>
        <v>1466</v>
      </c>
      <c r="B1475" s="213"/>
      <c r="C1475" s="213"/>
      <c r="D1475" s="637"/>
      <c r="E1475" s="214"/>
      <c r="F1475" s="132"/>
      <c r="G1475" s="129"/>
      <c r="H1475" s="232"/>
      <c r="I1475" s="627">
        <f t="shared" si="926"/>
        <v>0</v>
      </c>
      <c r="J1475" s="214"/>
      <c r="K1475" s="235"/>
      <c r="L1475" s="148">
        <f t="shared" si="927"/>
        <v>0</v>
      </c>
      <c r="M1475" s="133"/>
      <c r="N1475" s="28"/>
      <c r="O1475" s="232"/>
      <c r="P1475" s="627">
        <f t="shared" si="928"/>
        <v>0</v>
      </c>
      <c r="Q1475" s="214"/>
      <c r="R1475" s="235"/>
      <c r="S1475" s="148">
        <f t="shared" si="929"/>
        <v>0</v>
      </c>
      <c r="T1475" s="133"/>
      <c r="U1475" s="28"/>
      <c r="V1475" s="232"/>
      <c r="W1475" s="627">
        <f t="shared" si="930"/>
        <v>0</v>
      </c>
      <c r="X1475" s="215"/>
      <c r="Y1475" s="232"/>
      <c r="Z1475" s="235"/>
      <c r="AA1475" s="221">
        <f t="shared" si="931"/>
        <v>0</v>
      </c>
      <c r="AB1475" s="133"/>
      <c r="AC1475" s="28"/>
      <c r="AD1475" s="232"/>
      <c r="AE1475" s="627">
        <f t="shared" si="932"/>
        <v>0</v>
      </c>
      <c r="AF1475" s="215"/>
      <c r="AG1475" s="873"/>
      <c r="AH1475" s="235"/>
      <c r="AI1475" s="221">
        <f t="shared" si="933"/>
        <v>0</v>
      </c>
      <c r="AJ1475" s="423">
        <f t="shared" si="913"/>
        <v>1466</v>
      </c>
    </row>
    <row r="1476" spans="1:36">
      <c r="A1476" s="423">
        <f t="shared" si="912"/>
        <v>1467</v>
      </c>
      <c r="B1476" s="213"/>
      <c r="C1476" s="213"/>
      <c r="D1476" s="234"/>
      <c r="E1476" s="214"/>
      <c r="F1476" s="132"/>
      <c r="G1476" s="129"/>
      <c r="H1476" s="232"/>
      <c r="I1476" s="627">
        <f t="shared" si="926"/>
        <v>0</v>
      </c>
      <c r="J1476" s="216"/>
      <c r="K1476" s="216"/>
      <c r="L1476" s="148">
        <f t="shared" si="927"/>
        <v>0</v>
      </c>
      <c r="M1476" s="133"/>
      <c r="N1476" s="28"/>
      <c r="O1476" s="232"/>
      <c r="P1476" s="627">
        <f t="shared" si="928"/>
        <v>0</v>
      </c>
      <c r="Q1476" s="216"/>
      <c r="R1476" s="216"/>
      <c r="S1476" s="148">
        <f t="shared" si="929"/>
        <v>0</v>
      </c>
      <c r="T1476" s="133"/>
      <c r="U1476" s="28"/>
      <c r="V1476" s="232"/>
      <c r="W1476" s="627">
        <f t="shared" si="930"/>
        <v>0</v>
      </c>
      <c r="X1476" s="222"/>
      <c r="Y1476" s="221"/>
      <c r="Z1476" s="216"/>
      <c r="AA1476" s="221">
        <f t="shared" si="931"/>
        <v>0</v>
      </c>
      <c r="AB1476" s="133"/>
      <c r="AC1476" s="28"/>
      <c r="AD1476" s="232"/>
      <c r="AE1476" s="627">
        <f t="shared" si="932"/>
        <v>0</v>
      </c>
      <c r="AF1476" s="222"/>
      <c r="AG1476" s="497"/>
      <c r="AH1476" s="216"/>
      <c r="AI1476" s="221">
        <f t="shared" si="933"/>
        <v>0</v>
      </c>
      <c r="AJ1476" s="423">
        <f t="shared" si="913"/>
        <v>1467</v>
      </c>
    </row>
    <row r="1477" spans="1:36">
      <c r="A1477" s="423">
        <f t="shared" si="912"/>
        <v>1468</v>
      </c>
      <c r="B1477" s="145"/>
      <c r="C1477" s="145"/>
      <c r="D1477" s="237" t="s">
        <v>40</v>
      </c>
      <c r="E1477" s="655"/>
      <c r="F1477" s="488">
        <f t="shared" ref="F1477:X1477" si="934">SUBTOTAL(9,F1466:F1476)</f>
        <v>0</v>
      </c>
      <c r="G1477" s="55">
        <f t="shared" si="934"/>
        <v>300000</v>
      </c>
      <c r="H1477" s="285">
        <f t="shared" si="934"/>
        <v>0</v>
      </c>
      <c r="I1477" s="676">
        <f t="shared" si="934"/>
        <v>300000</v>
      </c>
      <c r="J1477" s="676">
        <f t="shared" si="934"/>
        <v>0</v>
      </c>
      <c r="K1477" s="676">
        <f t="shared" si="934"/>
        <v>0</v>
      </c>
      <c r="L1477" s="678">
        <f t="shared" si="934"/>
        <v>300000</v>
      </c>
      <c r="M1477" s="488">
        <f t="shared" si="934"/>
        <v>2000000</v>
      </c>
      <c r="N1477" s="55">
        <f t="shared" si="934"/>
        <v>870000</v>
      </c>
      <c r="O1477" s="285">
        <f t="shared" si="934"/>
        <v>0</v>
      </c>
      <c r="P1477" s="676">
        <f t="shared" si="934"/>
        <v>2870000</v>
      </c>
      <c r="Q1477" s="676">
        <f t="shared" si="934"/>
        <v>0</v>
      </c>
      <c r="R1477" s="676">
        <f t="shared" si="934"/>
        <v>0</v>
      </c>
      <c r="S1477" s="678">
        <f t="shared" si="934"/>
        <v>2870000</v>
      </c>
      <c r="T1477" s="488">
        <f t="shared" si="934"/>
        <v>2000000</v>
      </c>
      <c r="U1477" s="55">
        <f t="shared" si="934"/>
        <v>870000</v>
      </c>
      <c r="V1477" s="285">
        <f t="shared" si="934"/>
        <v>0</v>
      </c>
      <c r="W1477" s="676">
        <f t="shared" si="934"/>
        <v>2870000</v>
      </c>
      <c r="X1477" s="677">
        <f t="shared" si="934"/>
        <v>0</v>
      </c>
      <c r="Y1477" s="675"/>
      <c r="Z1477" s="676">
        <f t="shared" ref="Z1477:AF1477" si="935">SUBTOTAL(9,Z1466:Z1476)</f>
        <v>0</v>
      </c>
      <c r="AA1477" s="675">
        <f t="shared" si="935"/>
        <v>2870000</v>
      </c>
      <c r="AB1477" s="488">
        <f t="shared" si="935"/>
        <v>0</v>
      </c>
      <c r="AC1477" s="55">
        <f t="shared" si="935"/>
        <v>0</v>
      </c>
      <c r="AD1477" s="285">
        <f t="shared" si="935"/>
        <v>0</v>
      </c>
      <c r="AE1477" s="676">
        <f t="shared" si="935"/>
        <v>0</v>
      </c>
      <c r="AF1477" s="677">
        <f t="shared" si="935"/>
        <v>0</v>
      </c>
      <c r="AG1477" s="678"/>
      <c r="AH1477" s="676">
        <f>SUBTOTAL(9,AH1466:AH1476)</f>
        <v>0</v>
      </c>
      <c r="AI1477" s="675">
        <f>SUBTOTAL(9,AI1466:AI1476)</f>
        <v>0</v>
      </c>
      <c r="AJ1477" s="423">
        <f t="shared" si="913"/>
        <v>1468</v>
      </c>
    </row>
    <row r="1478" spans="1:36" ht="15.6" thickBot="1">
      <c r="A1478" s="423">
        <f t="shared" si="912"/>
        <v>1469</v>
      </c>
      <c r="B1478" s="674"/>
      <c r="C1478" s="674"/>
      <c r="D1478" s="620" t="s">
        <v>315</v>
      </c>
      <c r="E1478" s="623"/>
      <c r="F1478" s="672">
        <f>SUBTOTAL(9,F1464:F1477,$E1465:$E1465)</f>
        <v>2123250</v>
      </c>
      <c r="G1478" s="673"/>
      <c r="H1478" s="668"/>
      <c r="I1478" s="687">
        <f>SUBTOTAL(9,I1464:I1477)</f>
        <v>2423250</v>
      </c>
      <c r="J1478" s="687">
        <f>SUBTOTAL(9,J1464:J1477)</f>
        <v>3478867</v>
      </c>
      <c r="K1478" s="687">
        <f>SUBTOTAL(9,K1464:K1477)</f>
        <v>6000000</v>
      </c>
      <c r="L1478" s="671">
        <f>SUBTOTAL(9,L1464:L1477)</f>
        <v>11902117</v>
      </c>
      <c r="M1478" s="672">
        <f>SUBTOTAL(9,M1464:M1477,$E1465:$E1465)</f>
        <v>4123250</v>
      </c>
      <c r="N1478" s="673"/>
      <c r="O1478" s="668"/>
      <c r="P1478" s="687">
        <f>SUBTOTAL(9,P1464:P1477)</f>
        <v>4993250</v>
      </c>
      <c r="Q1478" s="687">
        <f>SUBTOTAL(9,Q1464:Q1477)</f>
        <v>3478867</v>
      </c>
      <c r="R1478" s="687">
        <f>SUBTOTAL(9,R1464:R1477)</f>
        <v>6000000</v>
      </c>
      <c r="S1478" s="671">
        <f>SUBTOTAL(9,S1464:S1477)</f>
        <v>14472117</v>
      </c>
      <c r="T1478" s="672">
        <f>SUBTOTAL(9,T1464:T1477,$E1465:$E1465)</f>
        <v>4123250</v>
      </c>
      <c r="U1478" s="673"/>
      <c r="V1478" s="668"/>
      <c r="W1478" s="687">
        <f>SUBTOTAL(9,W1464:W1477)</f>
        <v>4993250</v>
      </c>
      <c r="X1478" s="546">
        <f>SUBTOTAL(9,X1464:X1477)</f>
        <v>3478867</v>
      </c>
      <c r="Y1478" s="686"/>
      <c r="Z1478" s="687">
        <f>SUBTOTAL(9,Z1464:Z1477)</f>
        <v>6000000</v>
      </c>
      <c r="AA1478" s="686">
        <f>SUBTOTAL(9,AA1464:AA1477)</f>
        <v>14472117</v>
      </c>
      <c r="AB1478" s="672">
        <f>SUBTOTAL(9,AB1464:AB1477,$E1465:$E1465)</f>
        <v>2123250</v>
      </c>
      <c r="AC1478" s="673"/>
      <c r="AD1478" s="668"/>
      <c r="AE1478" s="687">
        <f>SUBTOTAL(9,AE1464:AE1477)</f>
        <v>2123250</v>
      </c>
      <c r="AF1478" s="546">
        <f>SUBTOTAL(9,AF1464:AF1477)</f>
        <v>3478867</v>
      </c>
      <c r="AG1478" s="871"/>
      <c r="AH1478" s="687">
        <f>SUBTOTAL(9,AH1464:AH1477)</f>
        <v>6000000</v>
      </c>
      <c r="AI1478" s="686">
        <f>SUBTOTAL(9,AI1464:AI1477)</f>
        <v>11602117</v>
      </c>
      <c r="AJ1478" s="423">
        <f t="shared" si="913"/>
        <v>1469</v>
      </c>
    </row>
    <row r="1479" spans="1:36" ht="15.6" thickTop="1">
      <c r="A1479" s="423">
        <f t="shared" si="912"/>
        <v>1470</v>
      </c>
      <c r="B1479" s="145"/>
      <c r="C1479" s="145"/>
      <c r="D1479" s="237"/>
      <c r="E1479" s="627"/>
      <c r="F1479" s="636"/>
      <c r="G1479" s="237"/>
      <c r="H1479" s="626"/>
      <c r="I1479" s="627">
        <f>SUM($E1479,F1479:H1479)</f>
        <v>0</v>
      </c>
      <c r="J1479" s="239"/>
      <c r="K1479" s="239"/>
      <c r="L1479" s="237">
        <f>SUM(I1479:K1479)</f>
        <v>0</v>
      </c>
      <c r="M1479" s="636"/>
      <c r="N1479" s="237"/>
      <c r="O1479" s="626"/>
      <c r="P1479" s="627">
        <f t="shared" ref="P1479:P1484" si="936">SUM($E1479,M1479:O1479)</f>
        <v>0</v>
      </c>
      <c r="Q1479" s="239"/>
      <c r="R1479" s="239"/>
      <c r="S1479" s="237">
        <f t="shared" ref="S1479:S1484" si="937">SUM(P1479:R1479)</f>
        <v>0</v>
      </c>
      <c r="T1479" s="636"/>
      <c r="U1479" s="237"/>
      <c r="V1479" s="626"/>
      <c r="W1479" s="627">
        <f t="shared" ref="W1479:W1484" si="938">SUM($E1479,T1479:V1479)</f>
        <v>0</v>
      </c>
      <c r="X1479" s="406"/>
      <c r="Y1479" s="119"/>
      <c r="Z1479" s="239"/>
      <c r="AA1479" s="626">
        <f t="shared" ref="AA1479:AA1484" si="939">SUM(W1479:Z1479)</f>
        <v>0</v>
      </c>
      <c r="AB1479" s="636"/>
      <c r="AC1479" s="237"/>
      <c r="AD1479" s="626"/>
      <c r="AE1479" s="627">
        <f t="shared" ref="AE1479:AE1484" si="940">SUM($E1479,AB1479:AD1479)</f>
        <v>0</v>
      </c>
      <c r="AF1479" s="406"/>
      <c r="AG1479" s="6"/>
      <c r="AH1479" s="239"/>
      <c r="AI1479" s="626">
        <f t="shared" ref="AI1479:AI1484" si="941">SUM(AE1479:AH1479)</f>
        <v>0</v>
      </c>
      <c r="AJ1479" s="423">
        <f t="shared" si="913"/>
        <v>1470</v>
      </c>
    </row>
    <row r="1480" spans="1:36">
      <c r="A1480" s="423">
        <f t="shared" si="912"/>
        <v>1471</v>
      </c>
      <c r="B1480" s="145" t="s">
        <v>397</v>
      </c>
      <c r="C1480" s="145">
        <v>88</v>
      </c>
      <c r="D1480" s="237" t="s">
        <v>398</v>
      </c>
      <c r="E1480" s="627"/>
      <c r="F1480" s="636"/>
      <c r="G1480" s="237"/>
      <c r="H1480" s="626"/>
      <c r="I1480" s="627">
        <f>SUM($E1480,F1480:H1480)</f>
        <v>0</v>
      </c>
      <c r="J1480" s="238"/>
      <c r="K1480" s="238"/>
      <c r="L1480" s="237">
        <f>SUM(I1480:K1480)</f>
        <v>0</v>
      </c>
      <c r="M1480" s="636"/>
      <c r="N1480" s="237"/>
      <c r="O1480" s="626"/>
      <c r="P1480" s="627">
        <f t="shared" si="936"/>
        <v>0</v>
      </c>
      <c r="Q1480" s="239"/>
      <c r="R1480" s="239"/>
      <c r="S1480" s="237">
        <f t="shared" si="937"/>
        <v>0</v>
      </c>
      <c r="T1480" s="636"/>
      <c r="U1480" s="237"/>
      <c r="V1480" s="626"/>
      <c r="W1480" s="627">
        <f t="shared" si="938"/>
        <v>0</v>
      </c>
      <c r="X1480" s="406"/>
      <c r="Y1480" s="119"/>
      <c r="Z1480" s="239"/>
      <c r="AA1480" s="626">
        <f t="shared" si="939"/>
        <v>0</v>
      </c>
      <c r="AB1480" s="636"/>
      <c r="AC1480" s="237"/>
      <c r="AD1480" s="626"/>
      <c r="AE1480" s="627">
        <f t="shared" si="940"/>
        <v>0</v>
      </c>
      <c r="AF1480" s="406"/>
      <c r="AG1480" s="6"/>
      <c r="AH1480" s="239"/>
      <c r="AI1480" s="626">
        <f t="shared" si="941"/>
        <v>0</v>
      </c>
      <c r="AJ1480" s="423">
        <f t="shared" si="913"/>
        <v>1471</v>
      </c>
    </row>
    <row r="1481" spans="1:36">
      <c r="A1481" s="423">
        <f t="shared" si="912"/>
        <v>1472</v>
      </c>
      <c r="B1481" s="145"/>
      <c r="C1481" s="145"/>
      <c r="D1481" s="240" t="s">
        <v>434</v>
      </c>
      <c r="E1481" s="627"/>
      <c r="F1481" s="636"/>
      <c r="G1481" s="237"/>
      <c r="H1481" s="626"/>
      <c r="I1481" s="627">
        <f>SUM($E1481,F1481:H1481)</f>
        <v>0</v>
      </c>
      <c r="J1481" s="238"/>
      <c r="K1481" s="238"/>
      <c r="L1481" s="237">
        <f>SUM(I1481:K1481)</f>
        <v>0</v>
      </c>
      <c r="M1481" s="636"/>
      <c r="N1481" s="237"/>
      <c r="O1481" s="626"/>
      <c r="P1481" s="627">
        <f t="shared" si="936"/>
        <v>0</v>
      </c>
      <c r="Q1481" s="239"/>
      <c r="R1481" s="239"/>
      <c r="S1481" s="237">
        <f t="shared" si="937"/>
        <v>0</v>
      </c>
      <c r="T1481" s="636"/>
      <c r="U1481" s="237"/>
      <c r="V1481" s="626"/>
      <c r="W1481" s="627">
        <f t="shared" si="938"/>
        <v>0</v>
      </c>
      <c r="X1481" s="406"/>
      <c r="Y1481" s="119"/>
      <c r="Z1481" s="239"/>
      <c r="AA1481" s="626">
        <f t="shared" si="939"/>
        <v>0</v>
      </c>
      <c r="AB1481" s="636"/>
      <c r="AC1481" s="237"/>
      <c r="AD1481" s="626"/>
      <c r="AE1481" s="627">
        <f t="shared" si="940"/>
        <v>0</v>
      </c>
      <c r="AF1481" s="406"/>
      <c r="AG1481" s="6"/>
      <c r="AH1481" s="239"/>
      <c r="AI1481" s="626">
        <f t="shared" si="941"/>
        <v>0</v>
      </c>
      <c r="AJ1481" s="423">
        <f t="shared" si="913"/>
        <v>1472</v>
      </c>
    </row>
    <row r="1482" spans="1:36">
      <c r="A1482" s="423">
        <f t="shared" si="912"/>
        <v>1473</v>
      </c>
      <c r="B1482" s="145"/>
      <c r="C1482" s="145"/>
      <c r="D1482" s="637" t="s">
        <v>850</v>
      </c>
      <c r="E1482" s="627"/>
      <c r="F1482" s="132"/>
      <c r="G1482" s="129">
        <v>5000000</v>
      </c>
      <c r="H1482" s="626"/>
      <c r="I1482" s="627">
        <f>SUM($E1482,F1482:H1482)</f>
        <v>5000000</v>
      </c>
      <c r="J1482" s="238"/>
      <c r="K1482" s="238"/>
      <c r="L1482" s="237">
        <f>SUM(I1482:K1482)</f>
        <v>5000000</v>
      </c>
      <c r="M1482" s="636"/>
      <c r="N1482" s="237">
        <v>1000000</v>
      </c>
      <c r="O1482" s="626"/>
      <c r="P1482" s="627">
        <f t="shared" si="936"/>
        <v>1000000</v>
      </c>
      <c r="Q1482" s="239"/>
      <c r="R1482" s="239"/>
      <c r="S1482" s="237">
        <f t="shared" si="937"/>
        <v>1000000</v>
      </c>
      <c r="T1482" s="636"/>
      <c r="U1482" s="237">
        <v>1000000</v>
      </c>
      <c r="V1482" s="626"/>
      <c r="W1482" s="627">
        <f t="shared" si="938"/>
        <v>1000000</v>
      </c>
      <c r="X1482" s="406"/>
      <c r="Y1482" s="119"/>
      <c r="Z1482" s="239"/>
      <c r="AA1482" s="626">
        <f t="shared" si="939"/>
        <v>1000000</v>
      </c>
      <c r="AB1482" s="636"/>
      <c r="AC1482" s="237"/>
      <c r="AD1482" s="626"/>
      <c r="AE1482" s="627">
        <f t="shared" si="940"/>
        <v>0</v>
      </c>
      <c r="AF1482" s="406"/>
      <c r="AG1482" s="6"/>
      <c r="AH1482" s="239"/>
      <c r="AI1482" s="626">
        <f t="shared" si="941"/>
        <v>0</v>
      </c>
      <c r="AJ1482" s="423">
        <f t="shared" si="913"/>
        <v>1473</v>
      </c>
    </row>
    <row r="1483" spans="1:36">
      <c r="A1483" s="423">
        <f t="shared" si="912"/>
        <v>1474</v>
      </c>
      <c r="B1483" s="145"/>
      <c r="C1483" s="145"/>
      <c r="D1483" s="637" t="s">
        <v>851</v>
      </c>
      <c r="E1483" s="627"/>
      <c r="F1483" s="132"/>
      <c r="G1483" s="129"/>
      <c r="H1483" s="626"/>
      <c r="I1483" s="627"/>
      <c r="J1483" s="238"/>
      <c r="K1483" s="238"/>
      <c r="M1483" s="636"/>
      <c r="N1483" s="237">
        <v>200000</v>
      </c>
      <c r="O1483" s="626"/>
      <c r="P1483" s="627">
        <f t="shared" si="936"/>
        <v>200000</v>
      </c>
      <c r="Q1483" s="239"/>
      <c r="R1483" s="239"/>
      <c r="S1483" s="237">
        <f t="shared" si="937"/>
        <v>200000</v>
      </c>
      <c r="T1483" s="636"/>
      <c r="U1483" s="237">
        <v>200000</v>
      </c>
      <c r="V1483" s="626"/>
      <c r="W1483" s="627">
        <f t="shared" si="938"/>
        <v>200000</v>
      </c>
      <c r="X1483" s="406"/>
      <c r="Y1483" s="119"/>
      <c r="Z1483" s="239"/>
      <c r="AA1483" s="626">
        <f t="shared" si="939"/>
        <v>200000</v>
      </c>
      <c r="AB1483" s="636"/>
      <c r="AC1483" s="237"/>
      <c r="AD1483" s="626"/>
      <c r="AE1483" s="627">
        <f t="shared" si="940"/>
        <v>0</v>
      </c>
      <c r="AF1483" s="406"/>
      <c r="AG1483" s="6"/>
      <c r="AH1483" s="239"/>
      <c r="AI1483" s="626">
        <f t="shared" si="941"/>
        <v>0</v>
      </c>
      <c r="AJ1483" s="423">
        <f t="shared" si="913"/>
        <v>1474</v>
      </c>
    </row>
    <row r="1484" spans="1:36">
      <c r="A1484" s="423">
        <f t="shared" si="912"/>
        <v>1475</v>
      </c>
      <c r="B1484" s="145"/>
      <c r="C1484" s="145"/>
      <c r="D1484" s="629"/>
      <c r="E1484" s="627"/>
      <c r="F1484" s="636"/>
      <c r="G1484" s="237"/>
      <c r="H1484" s="626"/>
      <c r="I1484" s="627">
        <f>SUM($E1484,F1484:H1484)</f>
        <v>0</v>
      </c>
      <c r="J1484" s="239"/>
      <c r="K1484" s="239"/>
      <c r="L1484" s="237">
        <f>SUM(I1484:K1484)</f>
        <v>0</v>
      </c>
      <c r="M1484" s="636"/>
      <c r="N1484" s="237"/>
      <c r="O1484" s="626"/>
      <c r="P1484" s="627">
        <f t="shared" si="936"/>
        <v>0</v>
      </c>
      <c r="Q1484" s="239"/>
      <c r="R1484" s="239"/>
      <c r="S1484" s="237">
        <f t="shared" si="937"/>
        <v>0</v>
      </c>
      <c r="T1484" s="636"/>
      <c r="U1484" s="237"/>
      <c r="V1484" s="626"/>
      <c r="W1484" s="627">
        <f t="shared" si="938"/>
        <v>0</v>
      </c>
      <c r="X1484" s="406"/>
      <c r="Y1484" s="119"/>
      <c r="Z1484" s="239"/>
      <c r="AA1484" s="626">
        <f t="shared" si="939"/>
        <v>0</v>
      </c>
      <c r="AB1484" s="636"/>
      <c r="AC1484" s="237"/>
      <c r="AD1484" s="626"/>
      <c r="AE1484" s="627">
        <f t="shared" si="940"/>
        <v>0</v>
      </c>
      <c r="AF1484" s="406"/>
      <c r="AG1484" s="6"/>
      <c r="AH1484" s="239"/>
      <c r="AI1484" s="626">
        <f t="shared" si="941"/>
        <v>0</v>
      </c>
      <c r="AJ1484" s="423">
        <f t="shared" si="913"/>
        <v>1475</v>
      </c>
    </row>
    <row r="1485" spans="1:36">
      <c r="A1485" s="423">
        <f t="shared" si="912"/>
        <v>1476</v>
      </c>
      <c r="B1485" s="145"/>
      <c r="C1485" s="145"/>
      <c r="D1485" s="644" t="s">
        <v>40</v>
      </c>
      <c r="E1485" s="627"/>
      <c r="F1485" s="488">
        <f>SUBTOTAL(9,F1473:F1484)</f>
        <v>0</v>
      </c>
      <c r="G1485" s="55">
        <f>SUBTOTAL(9,G1473:G1484)</f>
        <v>5000000</v>
      </c>
      <c r="H1485" s="285">
        <f>SUBTOTAL(9,H1473:H1484)</f>
        <v>0</v>
      </c>
      <c r="I1485" s="676">
        <f>SUBTOTAL(9,I1482:I1484)</f>
        <v>5000000</v>
      </c>
      <c r="J1485" s="676">
        <f>SUBTOTAL(9,J1480:J1484)</f>
        <v>0</v>
      </c>
      <c r="K1485" s="676">
        <f>SUBTOTAL(9,K1481:K1484)</f>
        <v>0</v>
      </c>
      <c r="L1485" s="678">
        <f>SUBTOTAL(9,L1482:L1484)</f>
        <v>5000000</v>
      </c>
      <c r="M1485" s="488">
        <f>SUBTOTAL(9,M1473:M1484)</f>
        <v>0</v>
      </c>
      <c r="N1485" s="55">
        <f>SUBTOTAL(9,N1473:N1484)</f>
        <v>1200000</v>
      </c>
      <c r="O1485" s="285">
        <f>SUBTOTAL(9,O1473:O1484)</f>
        <v>0</v>
      </c>
      <c r="P1485" s="676">
        <f>SUBTOTAL(9,P1482:P1484)</f>
        <v>1200000</v>
      </c>
      <c r="Q1485" s="676">
        <f>SUBTOTAL(9,Q1480:Q1484)</f>
        <v>0</v>
      </c>
      <c r="R1485" s="676">
        <f>SUBTOTAL(9,R1481:R1484)</f>
        <v>0</v>
      </c>
      <c r="S1485" s="678">
        <f>SUBTOTAL(9,S1482:S1484)</f>
        <v>1200000</v>
      </c>
      <c r="T1485" s="488">
        <f>SUBTOTAL(9,T1473:T1484)</f>
        <v>0</v>
      </c>
      <c r="U1485" s="55">
        <f>SUBTOTAL(9,U1473:U1484)</f>
        <v>1200000</v>
      </c>
      <c r="V1485" s="285">
        <f>SUBTOTAL(9,V1473:V1484)</f>
        <v>0</v>
      </c>
      <c r="W1485" s="676">
        <f>SUBTOTAL(9,W1481:W1484)</f>
        <v>1200000</v>
      </c>
      <c r="X1485" s="677">
        <f>SUBTOTAL(9,X1481:X1484)</f>
        <v>0</v>
      </c>
      <c r="Y1485" s="675"/>
      <c r="Z1485" s="676">
        <f>SUBTOTAL(9,Z1481:Z1484)</f>
        <v>0</v>
      </c>
      <c r="AA1485" s="675">
        <f>SUBTOTAL(9,AA1481:AA1484)</f>
        <v>1200000</v>
      </c>
      <c r="AB1485" s="488">
        <f>SUBTOTAL(9,AB1473:AB1484)</f>
        <v>0</v>
      </c>
      <c r="AC1485" s="55">
        <f>SUBTOTAL(9,AC1473:AC1484)</f>
        <v>0</v>
      </c>
      <c r="AD1485" s="285">
        <f>SUBTOTAL(9,AD1473:AD1484)</f>
        <v>0</v>
      </c>
      <c r="AE1485" s="676">
        <f>SUBTOTAL(9,AE1481:AE1484)</f>
        <v>0</v>
      </c>
      <c r="AF1485" s="677">
        <f>SUBTOTAL(9,AF1481:AF1484)</f>
        <v>0</v>
      </c>
      <c r="AG1485" s="678"/>
      <c r="AH1485" s="676">
        <f>SUBTOTAL(9,AH1481:AH1484)</f>
        <v>0</v>
      </c>
      <c r="AI1485" s="675">
        <f>SUBTOTAL(9,AI1481:AI1484)</f>
        <v>0</v>
      </c>
      <c r="AJ1485" s="423">
        <f t="shared" si="913"/>
        <v>1476</v>
      </c>
    </row>
    <row r="1486" spans="1:36" ht="15.6" thickBot="1">
      <c r="A1486" s="423">
        <f t="shared" si="912"/>
        <v>1477</v>
      </c>
      <c r="B1486" s="674"/>
      <c r="C1486" s="674"/>
      <c r="D1486" s="620" t="s">
        <v>399</v>
      </c>
      <c r="E1486" s="623"/>
      <c r="F1486" s="672">
        <f>SUBTOTAL(9,F1471:F1485,$E1480:$E1480)</f>
        <v>0</v>
      </c>
      <c r="G1486" s="671"/>
      <c r="H1486" s="668"/>
      <c r="I1486" s="687">
        <f>SUBTOTAL(9,I1480:I1484)</f>
        <v>5000000</v>
      </c>
      <c r="J1486" s="687">
        <f>SUBTOTAL(9,J1480:J1484)</f>
        <v>0</v>
      </c>
      <c r="K1486" s="687">
        <f>SUBTOTAL(9,K1480:K1484)</f>
        <v>0</v>
      </c>
      <c r="L1486" s="671">
        <f>SUBTOTAL(9,L1480:L1484)</f>
        <v>5000000</v>
      </c>
      <c r="M1486" s="672">
        <f>SUBTOTAL(9,M1471:M1485,$E1480:$E1480)</f>
        <v>0</v>
      </c>
      <c r="N1486" s="671"/>
      <c r="O1486" s="668"/>
      <c r="P1486" s="687">
        <f>SUBTOTAL(9,P1480:P1484)</f>
        <v>1200000</v>
      </c>
      <c r="Q1486" s="687">
        <f>SUBTOTAL(9,Q1480:Q1484)</f>
        <v>0</v>
      </c>
      <c r="R1486" s="687">
        <f>SUBTOTAL(9,R1480:R1484)</f>
        <v>0</v>
      </c>
      <c r="S1486" s="671">
        <f>SUBTOTAL(9,S1480:S1484)</f>
        <v>1200000</v>
      </c>
      <c r="T1486" s="672">
        <f>SUBTOTAL(9,T1471:T1485,$E1480:$E1480)</f>
        <v>0</v>
      </c>
      <c r="U1486" s="673"/>
      <c r="V1486" s="668"/>
      <c r="W1486" s="687">
        <f>SUBTOTAL(9,W1479:W1484)</f>
        <v>1200000</v>
      </c>
      <c r="X1486" s="546">
        <f>SUBTOTAL(9,X1480:X1484)</f>
        <v>0</v>
      </c>
      <c r="Y1486" s="686"/>
      <c r="Z1486" s="687">
        <f>SUBTOTAL(9,Z1480:Z1484)</f>
        <v>0</v>
      </c>
      <c r="AA1486" s="686">
        <f>SUBTOTAL(9,AA1479:AA1484)</f>
        <v>1200000</v>
      </c>
      <c r="AB1486" s="672">
        <f>SUBTOTAL(9,AB1471:AB1485,$E1480:$E1480)</f>
        <v>0</v>
      </c>
      <c r="AC1486" s="673"/>
      <c r="AD1486" s="668"/>
      <c r="AE1486" s="687">
        <f>SUBTOTAL(9,AE1479:AE1484)</f>
        <v>0</v>
      </c>
      <c r="AF1486" s="546">
        <f>SUBTOTAL(9,AF1480:AF1484)</f>
        <v>0</v>
      </c>
      <c r="AG1486" s="871"/>
      <c r="AH1486" s="687">
        <f>SUBTOTAL(9,AH1480:AH1484)</f>
        <v>0</v>
      </c>
      <c r="AI1486" s="686">
        <f>SUBTOTAL(9,AI1479:AI1484)</f>
        <v>0</v>
      </c>
      <c r="AJ1486" s="423">
        <f t="shared" si="913"/>
        <v>1477</v>
      </c>
    </row>
    <row r="1487" spans="1:36" ht="15.6" thickTop="1">
      <c r="A1487" s="423">
        <f t="shared" si="912"/>
        <v>1478</v>
      </c>
      <c r="B1487" s="145"/>
      <c r="C1487" s="145"/>
      <c r="D1487" s="654"/>
      <c r="E1487" s="655"/>
      <c r="F1487" s="425"/>
      <c r="G1487" s="26"/>
      <c r="H1487" s="498"/>
      <c r="I1487" s="627">
        <f t="shared" ref="I1487:I1492" si="942">SUM($E1487,F1487:H1487)</f>
        <v>0</v>
      </c>
      <c r="J1487" s="655"/>
      <c r="K1487" s="655"/>
      <c r="L1487" s="654">
        <f t="shared" ref="L1487:L1492" si="943">SUM(I1487:K1487)</f>
        <v>0</v>
      </c>
      <c r="M1487" s="425"/>
      <c r="N1487" s="26"/>
      <c r="O1487" s="498"/>
      <c r="P1487" s="627">
        <f t="shared" ref="P1487:P1492" si="944">SUM($E1487,M1487:O1487)</f>
        <v>0</v>
      </c>
      <c r="Q1487" s="655"/>
      <c r="R1487" s="655"/>
      <c r="S1487" s="654">
        <f t="shared" ref="S1487:S1492" si="945">SUM(P1487:R1487)</f>
        <v>0</v>
      </c>
      <c r="T1487" s="425"/>
      <c r="U1487" s="26"/>
      <c r="V1487" s="498"/>
      <c r="W1487" s="627">
        <f t="shared" ref="W1487:W1494" si="946">SUM($E1487,T1487:V1487)</f>
        <v>0</v>
      </c>
      <c r="X1487" s="683"/>
      <c r="Y1487" s="682"/>
      <c r="Z1487" s="655"/>
      <c r="AA1487" s="682">
        <f t="shared" ref="AA1487:AA1494" si="947">SUM(W1487:Z1487)</f>
        <v>0</v>
      </c>
      <c r="AB1487" s="425"/>
      <c r="AC1487" s="26"/>
      <c r="AD1487" s="498"/>
      <c r="AE1487" s="627">
        <f t="shared" ref="AE1487:AE1494" si="948">SUM($E1487,AB1487:AD1487)</f>
        <v>0</v>
      </c>
      <c r="AF1487" s="683"/>
      <c r="AG1487" s="862"/>
      <c r="AH1487" s="655"/>
      <c r="AI1487" s="682">
        <f t="shared" ref="AI1487:AI1494" si="949">SUM(AE1487:AH1487)</f>
        <v>0</v>
      </c>
      <c r="AJ1487" s="423">
        <f t="shared" si="913"/>
        <v>1478</v>
      </c>
    </row>
    <row r="1488" spans="1:36">
      <c r="A1488" s="423">
        <f t="shared" si="912"/>
        <v>1479</v>
      </c>
      <c r="B1488" s="145" t="s">
        <v>316</v>
      </c>
      <c r="C1488" s="145" t="s">
        <v>317</v>
      </c>
      <c r="D1488" s="237" t="s">
        <v>318</v>
      </c>
      <c r="E1488" s="627">
        <v>15149409</v>
      </c>
      <c r="F1488" s="133"/>
      <c r="G1488" s="28"/>
      <c r="H1488" s="626"/>
      <c r="I1488" s="627">
        <f t="shared" si="942"/>
        <v>15149409</v>
      </c>
      <c r="J1488" s="627"/>
      <c r="K1488" s="627">
        <v>300000</v>
      </c>
      <c r="L1488" s="237">
        <f t="shared" si="943"/>
        <v>15449409</v>
      </c>
      <c r="M1488" s="133"/>
      <c r="O1488" s="626"/>
      <c r="P1488" s="627">
        <f t="shared" si="944"/>
        <v>15149409</v>
      </c>
      <c r="Q1488" s="627"/>
      <c r="R1488" s="627">
        <v>300000</v>
      </c>
      <c r="S1488" s="237">
        <f t="shared" si="945"/>
        <v>15449409</v>
      </c>
      <c r="T1488" s="133"/>
      <c r="V1488" s="626"/>
      <c r="W1488" s="627">
        <f t="shared" si="946"/>
        <v>15149409</v>
      </c>
      <c r="X1488" s="636"/>
      <c r="Y1488" s="626"/>
      <c r="Z1488" s="627">
        <v>300000</v>
      </c>
      <c r="AA1488" s="626">
        <f t="shared" si="947"/>
        <v>15449409</v>
      </c>
      <c r="AB1488" s="133"/>
      <c r="AD1488" s="626"/>
      <c r="AE1488" s="627">
        <f t="shared" si="948"/>
        <v>15149409</v>
      </c>
      <c r="AF1488" s="636"/>
      <c r="AG1488" s="857"/>
      <c r="AH1488" s="627">
        <v>300000</v>
      </c>
      <c r="AI1488" s="626">
        <f t="shared" si="949"/>
        <v>15449409</v>
      </c>
      <c r="AJ1488" s="423">
        <f t="shared" si="913"/>
        <v>1479</v>
      </c>
    </row>
    <row r="1489" spans="1:36">
      <c r="A1489" s="423">
        <f t="shared" si="912"/>
        <v>1480</v>
      </c>
      <c r="B1489" s="145"/>
      <c r="C1489" s="145"/>
      <c r="D1489" s="240" t="s">
        <v>434</v>
      </c>
      <c r="E1489" s="627"/>
      <c r="F1489" s="133"/>
      <c r="G1489" s="28"/>
      <c r="H1489" s="626"/>
      <c r="I1489" s="627">
        <f t="shared" si="942"/>
        <v>0</v>
      </c>
      <c r="J1489" s="627"/>
      <c r="K1489" s="627"/>
      <c r="L1489" s="237">
        <f t="shared" si="943"/>
        <v>0</v>
      </c>
      <c r="M1489" s="133"/>
      <c r="O1489" s="626"/>
      <c r="P1489" s="627">
        <f t="shared" si="944"/>
        <v>0</v>
      </c>
      <c r="Q1489" s="627"/>
      <c r="R1489" s="627"/>
      <c r="S1489" s="237">
        <f t="shared" si="945"/>
        <v>0</v>
      </c>
      <c r="T1489" s="133"/>
      <c r="V1489" s="626"/>
      <c r="W1489" s="627">
        <f t="shared" si="946"/>
        <v>0</v>
      </c>
      <c r="X1489" s="636"/>
      <c r="Y1489" s="626"/>
      <c r="Z1489" s="627"/>
      <c r="AA1489" s="626">
        <f t="shared" si="947"/>
        <v>0</v>
      </c>
      <c r="AB1489" s="133"/>
      <c r="AD1489" s="626"/>
      <c r="AE1489" s="627">
        <f t="shared" si="948"/>
        <v>0</v>
      </c>
      <c r="AF1489" s="636"/>
      <c r="AG1489" s="857"/>
      <c r="AH1489" s="627"/>
      <c r="AI1489" s="626">
        <f t="shared" si="949"/>
        <v>0</v>
      </c>
      <c r="AJ1489" s="423">
        <f t="shared" si="913"/>
        <v>1480</v>
      </c>
    </row>
    <row r="1490" spans="1:36">
      <c r="A1490" s="423">
        <f t="shared" si="912"/>
        <v>1481</v>
      </c>
      <c r="B1490" s="145"/>
      <c r="C1490" s="145"/>
      <c r="D1490" s="637" t="s">
        <v>852</v>
      </c>
      <c r="E1490" s="627"/>
      <c r="F1490" s="133"/>
      <c r="G1490" s="28"/>
      <c r="H1490" s="626"/>
      <c r="I1490" s="627">
        <f t="shared" si="942"/>
        <v>0</v>
      </c>
      <c r="J1490" s="627"/>
      <c r="K1490" s="627"/>
      <c r="L1490" s="237">
        <f t="shared" si="943"/>
        <v>0</v>
      </c>
      <c r="M1490" s="133">
        <v>1000000</v>
      </c>
      <c r="O1490" s="626"/>
      <c r="P1490" s="627">
        <f t="shared" si="944"/>
        <v>1000000</v>
      </c>
      <c r="Q1490" s="627"/>
      <c r="R1490" s="627"/>
      <c r="S1490" s="237">
        <f t="shared" si="945"/>
        <v>1000000</v>
      </c>
      <c r="T1490" s="133">
        <v>1000000</v>
      </c>
      <c r="V1490" s="626"/>
      <c r="W1490" s="627">
        <f t="shared" si="946"/>
        <v>1000000</v>
      </c>
      <c r="X1490" s="636"/>
      <c r="Y1490" s="626"/>
      <c r="Z1490" s="627"/>
      <c r="AA1490" s="626">
        <f t="shared" si="947"/>
        <v>1000000</v>
      </c>
      <c r="AB1490" s="133"/>
      <c r="AD1490" s="626"/>
      <c r="AE1490" s="627">
        <f t="shared" si="948"/>
        <v>0</v>
      </c>
      <c r="AF1490" s="636"/>
      <c r="AG1490" s="857"/>
      <c r="AH1490" s="627"/>
      <c r="AI1490" s="626">
        <f t="shared" si="949"/>
        <v>0</v>
      </c>
      <c r="AJ1490" s="423">
        <f t="shared" si="913"/>
        <v>1481</v>
      </c>
    </row>
    <row r="1491" spans="1:36">
      <c r="A1491" s="423">
        <f t="shared" si="912"/>
        <v>1482</v>
      </c>
      <c r="B1491" s="145"/>
      <c r="C1491" s="145"/>
      <c r="D1491" s="629"/>
      <c r="E1491" s="627"/>
      <c r="F1491" s="133"/>
      <c r="G1491" s="28"/>
      <c r="H1491" s="626"/>
      <c r="I1491" s="627">
        <f t="shared" si="942"/>
        <v>0</v>
      </c>
      <c r="J1491" s="627"/>
      <c r="K1491" s="627"/>
      <c r="L1491" s="237">
        <f t="shared" si="943"/>
        <v>0</v>
      </c>
      <c r="M1491" s="133"/>
      <c r="N1491" s="28"/>
      <c r="O1491" s="626"/>
      <c r="P1491" s="627">
        <f t="shared" si="944"/>
        <v>0</v>
      </c>
      <c r="Q1491" s="627"/>
      <c r="R1491" s="627"/>
      <c r="S1491" s="237">
        <f t="shared" si="945"/>
        <v>0</v>
      </c>
      <c r="T1491" s="133"/>
      <c r="U1491" s="28"/>
      <c r="V1491" s="626"/>
      <c r="W1491" s="627">
        <f t="shared" si="946"/>
        <v>0</v>
      </c>
      <c r="X1491" s="636"/>
      <c r="Y1491" s="626"/>
      <c r="Z1491" s="627"/>
      <c r="AA1491" s="626">
        <f t="shared" si="947"/>
        <v>0</v>
      </c>
      <c r="AB1491" s="133"/>
      <c r="AC1491" s="28"/>
      <c r="AD1491" s="626"/>
      <c r="AE1491" s="627">
        <f t="shared" si="948"/>
        <v>0</v>
      </c>
      <c r="AF1491" s="636"/>
      <c r="AG1491" s="857"/>
      <c r="AH1491" s="627"/>
      <c r="AI1491" s="626">
        <f t="shared" si="949"/>
        <v>0</v>
      </c>
      <c r="AJ1491" s="423">
        <f t="shared" si="913"/>
        <v>1482</v>
      </c>
    </row>
    <row r="1492" spans="1:36">
      <c r="A1492" s="423">
        <f t="shared" si="912"/>
        <v>1483</v>
      </c>
      <c r="B1492" s="145"/>
      <c r="C1492" s="145"/>
      <c r="D1492" s="240" t="s">
        <v>123</v>
      </c>
      <c r="E1492" s="627"/>
      <c r="F1492" s="133"/>
      <c r="G1492" s="28"/>
      <c r="H1492" s="626"/>
      <c r="I1492" s="627">
        <f t="shared" si="942"/>
        <v>0</v>
      </c>
      <c r="J1492" s="627"/>
      <c r="K1492" s="627"/>
      <c r="L1492" s="237">
        <f t="shared" si="943"/>
        <v>0</v>
      </c>
      <c r="M1492" s="133"/>
      <c r="N1492" s="28"/>
      <c r="O1492" s="626"/>
      <c r="P1492" s="627">
        <f t="shared" si="944"/>
        <v>0</v>
      </c>
      <c r="Q1492" s="627"/>
      <c r="R1492" s="627"/>
      <c r="S1492" s="237">
        <f t="shared" si="945"/>
        <v>0</v>
      </c>
      <c r="T1492" s="133"/>
      <c r="U1492" s="28"/>
      <c r="V1492" s="626"/>
      <c r="W1492" s="627">
        <f t="shared" si="946"/>
        <v>0</v>
      </c>
      <c r="X1492" s="636"/>
      <c r="Y1492" s="626"/>
      <c r="Z1492" s="627"/>
      <c r="AA1492" s="626">
        <f t="shared" si="947"/>
        <v>0</v>
      </c>
      <c r="AB1492" s="133"/>
      <c r="AC1492" s="28"/>
      <c r="AD1492" s="626"/>
      <c r="AE1492" s="627">
        <f t="shared" si="948"/>
        <v>0</v>
      </c>
      <c r="AF1492" s="636"/>
      <c r="AG1492" s="857"/>
      <c r="AH1492" s="627"/>
      <c r="AI1492" s="626">
        <f t="shared" si="949"/>
        <v>0</v>
      </c>
      <c r="AJ1492" s="423">
        <f t="shared" si="913"/>
        <v>1483</v>
      </c>
    </row>
    <row r="1493" spans="1:36">
      <c r="A1493" s="423">
        <f t="shared" si="912"/>
        <v>1484</v>
      </c>
      <c r="B1493" s="145"/>
      <c r="C1493" s="145"/>
      <c r="D1493" s="637"/>
      <c r="E1493" s="627"/>
      <c r="F1493" s="133"/>
      <c r="G1493" s="28"/>
      <c r="H1493" s="626"/>
      <c r="I1493" s="627"/>
      <c r="J1493" s="627"/>
      <c r="K1493" s="627"/>
      <c r="M1493" s="133"/>
      <c r="N1493" s="28"/>
      <c r="O1493" s="626"/>
      <c r="P1493" s="627"/>
      <c r="Q1493" s="627"/>
      <c r="R1493" s="627"/>
      <c r="T1493" s="133"/>
      <c r="U1493" s="28"/>
      <c r="V1493" s="626"/>
      <c r="W1493" s="627">
        <f t="shared" si="946"/>
        <v>0</v>
      </c>
      <c r="X1493" s="636"/>
      <c r="Y1493" s="626"/>
      <c r="Z1493" s="627"/>
      <c r="AA1493" s="626">
        <f t="shared" si="947"/>
        <v>0</v>
      </c>
      <c r="AB1493" s="133"/>
      <c r="AC1493" s="28"/>
      <c r="AD1493" s="626"/>
      <c r="AE1493" s="627">
        <f t="shared" si="948"/>
        <v>0</v>
      </c>
      <c r="AF1493" s="636"/>
      <c r="AG1493" s="857"/>
      <c r="AH1493" s="627"/>
      <c r="AI1493" s="626">
        <f t="shared" si="949"/>
        <v>0</v>
      </c>
      <c r="AJ1493" s="423">
        <f t="shared" si="913"/>
        <v>1484</v>
      </c>
    </row>
    <row r="1494" spans="1:36">
      <c r="A1494" s="423">
        <f t="shared" si="912"/>
        <v>1485</v>
      </c>
      <c r="B1494" s="145"/>
      <c r="C1494" s="145"/>
      <c r="D1494" s="629"/>
      <c r="E1494" s="627"/>
      <c r="F1494" s="133"/>
      <c r="G1494" s="28"/>
      <c r="H1494" s="626"/>
      <c r="I1494" s="627">
        <f>SUM($E1494,F1494:H1494)</f>
        <v>0</v>
      </c>
      <c r="J1494" s="627"/>
      <c r="K1494" s="692"/>
      <c r="L1494" s="237">
        <f>SUM(I1494:K1494)</f>
        <v>0</v>
      </c>
      <c r="M1494" s="133"/>
      <c r="N1494" s="28"/>
      <c r="O1494" s="626"/>
      <c r="P1494" s="627">
        <f>SUM($E1494,M1494:O1494)</f>
        <v>0</v>
      </c>
      <c r="Q1494" s="627"/>
      <c r="R1494" s="692"/>
      <c r="S1494" s="237">
        <f>SUM(P1494:R1494)</f>
        <v>0</v>
      </c>
      <c r="T1494" s="133"/>
      <c r="U1494" s="28"/>
      <c r="V1494" s="626"/>
      <c r="W1494" s="627">
        <f t="shared" si="946"/>
        <v>0</v>
      </c>
      <c r="X1494" s="636"/>
      <c r="Y1494" s="626"/>
      <c r="Z1494" s="692"/>
      <c r="AA1494" s="626">
        <f t="shared" si="947"/>
        <v>0</v>
      </c>
      <c r="AB1494" s="133"/>
      <c r="AC1494" s="28"/>
      <c r="AD1494" s="626"/>
      <c r="AE1494" s="627">
        <f t="shared" si="948"/>
        <v>0</v>
      </c>
      <c r="AF1494" s="636"/>
      <c r="AG1494" s="857"/>
      <c r="AH1494" s="692"/>
      <c r="AI1494" s="626">
        <f t="shared" si="949"/>
        <v>0</v>
      </c>
      <c r="AJ1494" s="423">
        <f t="shared" si="913"/>
        <v>1485</v>
      </c>
    </row>
    <row r="1495" spans="1:36">
      <c r="A1495" s="423">
        <f t="shared" si="912"/>
        <v>1486</v>
      </c>
      <c r="B1495" s="145"/>
      <c r="C1495" s="145"/>
      <c r="D1495" s="141" t="s">
        <v>40</v>
      </c>
      <c r="E1495" s="679"/>
      <c r="F1495" s="488">
        <f t="shared" ref="F1495:X1495" si="950">SUBTOTAL(9,F1489:F1494)</f>
        <v>0</v>
      </c>
      <c r="G1495" s="55">
        <f t="shared" si="950"/>
        <v>0</v>
      </c>
      <c r="H1495" s="285">
        <f t="shared" si="950"/>
        <v>0</v>
      </c>
      <c r="I1495" s="676">
        <f t="shared" si="950"/>
        <v>0</v>
      </c>
      <c r="J1495" s="676">
        <f t="shared" si="950"/>
        <v>0</v>
      </c>
      <c r="K1495" s="676">
        <f t="shared" si="950"/>
        <v>0</v>
      </c>
      <c r="L1495" s="678">
        <f t="shared" si="950"/>
        <v>0</v>
      </c>
      <c r="M1495" s="488">
        <f t="shared" si="950"/>
        <v>1000000</v>
      </c>
      <c r="N1495" s="55">
        <f t="shared" si="950"/>
        <v>0</v>
      </c>
      <c r="O1495" s="285">
        <f t="shared" si="950"/>
        <v>0</v>
      </c>
      <c r="P1495" s="676">
        <f t="shared" si="950"/>
        <v>1000000</v>
      </c>
      <c r="Q1495" s="676">
        <f t="shared" si="950"/>
        <v>0</v>
      </c>
      <c r="R1495" s="676">
        <f t="shared" si="950"/>
        <v>0</v>
      </c>
      <c r="S1495" s="678">
        <f t="shared" si="950"/>
        <v>1000000</v>
      </c>
      <c r="T1495" s="488">
        <f t="shared" si="950"/>
        <v>1000000</v>
      </c>
      <c r="U1495" s="55">
        <f t="shared" si="950"/>
        <v>0</v>
      </c>
      <c r="V1495" s="285">
        <f t="shared" si="950"/>
        <v>0</v>
      </c>
      <c r="W1495" s="676">
        <f t="shared" si="950"/>
        <v>1000000</v>
      </c>
      <c r="X1495" s="677">
        <f t="shared" si="950"/>
        <v>0</v>
      </c>
      <c r="Y1495" s="675"/>
      <c r="Z1495" s="676">
        <f t="shared" ref="Z1495:AF1495" si="951">SUBTOTAL(9,Z1489:Z1494)</f>
        <v>0</v>
      </c>
      <c r="AA1495" s="675">
        <f t="shared" si="951"/>
        <v>1000000</v>
      </c>
      <c r="AB1495" s="488">
        <f t="shared" si="951"/>
        <v>0</v>
      </c>
      <c r="AC1495" s="55">
        <f t="shared" si="951"/>
        <v>0</v>
      </c>
      <c r="AD1495" s="285">
        <f t="shared" si="951"/>
        <v>0</v>
      </c>
      <c r="AE1495" s="676">
        <f t="shared" si="951"/>
        <v>0</v>
      </c>
      <c r="AF1495" s="677">
        <f t="shared" si="951"/>
        <v>0</v>
      </c>
      <c r="AG1495" s="678"/>
      <c r="AH1495" s="676">
        <f>SUBTOTAL(9,AH1489:AH1494)</f>
        <v>0</v>
      </c>
      <c r="AI1495" s="675">
        <f>SUBTOTAL(9,AI1489:AI1494)</f>
        <v>0</v>
      </c>
      <c r="AJ1495" s="423">
        <f t="shared" si="913"/>
        <v>1486</v>
      </c>
    </row>
    <row r="1496" spans="1:36" ht="15.6" thickBot="1">
      <c r="A1496" s="423">
        <f t="shared" si="912"/>
        <v>1487</v>
      </c>
      <c r="B1496" s="674"/>
      <c r="C1496" s="674"/>
      <c r="D1496" s="620" t="s">
        <v>319</v>
      </c>
      <c r="E1496" s="623"/>
      <c r="F1496" s="672">
        <f>SUBTOTAL(9,F1487:F1495,$E1488:$E1488)</f>
        <v>15149409</v>
      </c>
      <c r="G1496" s="671"/>
      <c r="H1496" s="668"/>
      <c r="I1496" s="669">
        <f>SUBTOTAL(9,I1487:I1495)</f>
        <v>15149409</v>
      </c>
      <c r="J1496" s="669">
        <f>SUBTOTAL(9,J1487:J1495)</f>
        <v>0</v>
      </c>
      <c r="K1496" s="669">
        <f>SUBTOTAL(9,K1487:K1495)</f>
        <v>300000</v>
      </c>
      <c r="L1496" s="673">
        <f>SUBTOTAL(9,L1487:L1495)</f>
        <v>15449409</v>
      </c>
      <c r="M1496" s="672">
        <f>SUBTOTAL(9,M1487:M1495,$E1488:$E1488)</f>
        <v>16149409</v>
      </c>
      <c r="N1496" s="671"/>
      <c r="O1496" s="668"/>
      <c r="P1496" s="669">
        <f>SUBTOTAL(9,P1487:P1495)</f>
        <v>16149409</v>
      </c>
      <c r="Q1496" s="669">
        <f>SUBTOTAL(9,Q1487:Q1495)</f>
        <v>0</v>
      </c>
      <c r="R1496" s="669">
        <f>SUBTOTAL(9,R1487:R1495)</f>
        <v>300000</v>
      </c>
      <c r="S1496" s="673">
        <f>SUBTOTAL(9,S1487:S1495)</f>
        <v>16449409</v>
      </c>
      <c r="T1496" s="672">
        <f>SUBTOTAL(9,T1487:T1495,$E1488:$E1488)</f>
        <v>16149409</v>
      </c>
      <c r="U1496" s="671"/>
      <c r="V1496" s="668"/>
      <c r="W1496" s="669">
        <f>SUBTOTAL(9,W1487:W1495)</f>
        <v>16149409</v>
      </c>
      <c r="X1496" s="670">
        <f>SUBTOTAL(9,X1487:X1495)</f>
        <v>0</v>
      </c>
      <c r="Y1496" s="668"/>
      <c r="Z1496" s="669">
        <f>SUBTOTAL(9,Z1487:Z1495)</f>
        <v>300000</v>
      </c>
      <c r="AA1496" s="668">
        <f>SUBTOTAL(9,AA1487:AA1495)</f>
        <v>16449409</v>
      </c>
      <c r="AB1496" s="672">
        <f>SUBTOTAL(9,AB1487:AB1495,$E1488:$E1488)</f>
        <v>15149409</v>
      </c>
      <c r="AC1496" s="671"/>
      <c r="AD1496" s="668"/>
      <c r="AE1496" s="669">
        <f>SUBTOTAL(9,AE1487:AE1495)</f>
        <v>15149409</v>
      </c>
      <c r="AF1496" s="670">
        <f>SUBTOTAL(9,AF1487:AF1495)</f>
        <v>0</v>
      </c>
      <c r="AG1496" s="800"/>
      <c r="AH1496" s="669">
        <f>SUBTOTAL(9,AH1487:AH1495)</f>
        <v>300000</v>
      </c>
      <c r="AI1496" s="668">
        <f>SUBTOTAL(9,AI1487:AI1495)</f>
        <v>15449409</v>
      </c>
      <c r="AJ1496" s="423">
        <f t="shared" si="913"/>
        <v>1487</v>
      </c>
    </row>
    <row r="1497" spans="1:36" ht="15.6" thickTop="1">
      <c r="A1497" s="423">
        <f t="shared" si="912"/>
        <v>1488</v>
      </c>
      <c r="B1497" s="145"/>
      <c r="C1497" s="145"/>
      <c r="D1497" s="654"/>
      <c r="E1497" s="655"/>
      <c r="F1497" s="425"/>
      <c r="G1497" s="26"/>
      <c r="H1497" s="682"/>
      <c r="I1497" s="627">
        <f>SUM($E1497,F1497:H1497)</f>
        <v>0</v>
      </c>
      <c r="J1497" s="655"/>
      <c r="K1497" s="655"/>
      <c r="L1497" s="654">
        <f>SUM(I1497:K1497)</f>
        <v>0</v>
      </c>
      <c r="M1497" s="425"/>
      <c r="N1497" s="26"/>
      <c r="O1497" s="682"/>
      <c r="P1497" s="627">
        <f>SUM($E1497,M1497:O1497)</f>
        <v>0</v>
      </c>
      <c r="Q1497" s="655"/>
      <c r="R1497" s="655"/>
      <c r="S1497" s="654">
        <f>SUM(P1497:R1497)</f>
        <v>0</v>
      </c>
      <c r="T1497" s="425"/>
      <c r="U1497" s="26"/>
      <c r="V1497" s="682"/>
      <c r="W1497" s="627">
        <f>SUM($E1497,T1497:V1497)</f>
        <v>0</v>
      </c>
      <c r="X1497" s="683"/>
      <c r="Y1497" s="682"/>
      <c r="Z1497" s="655"/>
      <c r="AA1497" s="682">
        <f>SUM(W1497:Z1497)</f>
        <v>0</v>
      </c>
      <c r="AB1497" s="425"/>
      <c r="AC1497" s="26"/>
      <c r="AD1497" s="682"/>
      <c r="AE1497" s="627">
        <f>SUM($E1497,AB1497:AD1497)</f>
        <v>0</v>
      </c>
      <c r="AF1497" s="683"/>
      <c r="AG1497" s="862"/>
      <c r="AH1497" s="655"/>
      <c r="AI1497" s="682">
        <f>SUM(AE1497:AH1497)</f>
        <v>0</v>
      </c>
      <c r="AJ1497" s="423">
        <f t="shared" si="913"/>
        <v>1488</v>
      </c>
    </row>
    <row r="1498" spans="1:36">
      <c r="A1498" s="423">
        <f t="shared" ref="A1498:A1563" si="952">ROW()-9</f>
        <v>1489</v>
      </c>
      <c r="B1498" s="145" t="s">
        <v>320</v>
      </c>
      <c r="C1498" s="145" t="s">
        <v>321</v>
      </c>
      <c r="D1498" s="237" t="s">
        <v>322</v>
      </c>
      <c r="E1498" s="627">
        <v>22966544</v>
      </c>
      <c r="F1498" s="133"/>
      <c r="G1498" s="28"/>
      <c r="H1498" s="626"/>
      <c r="I1498" s="627">
        <f>SUM($E1498,F1498:H1498)</f>
        <v>22966544</v>
      </c>
      <c r="J1498" s="627"/>
      <c r="K1498" s="627"/>
      <c r="L1498" s="237">
        <f>SUM(I1498:K1498)</f>
        <v>22966544</v>
      </c>
      <c r="M1498" s="133"/>
      <c r="O1498" s="626"/>
      <c r="P1498" s="627">
        <f>SUM($E1498,M1498:O1498)</f>
        <v>22966544</v>
      </c>
      <c r="Q1498" s="627"/>
      <c r="R1498" s="627"/>
      <c r="S1498" s="237">
        <f>SUM(P1498:R1498)</f>
        <v>22966544</v>
      </c>
      <c r="T1498" s="133"/>
      <c r="V1498" s="626"/>
      <c r="W1498" s="627">
        <f>SUM($E1498,T1498:V1498)</f>
        <v>22966544</v>
      </c>
      <c r="X1498" s="636"/>
      <c r="Y1498" s="626"/>
      <c r="Z1498" s="627"/>
      <c r="AA1498" s="626">
        <f>SUM(W1498:Z1498)</f>
        <v>22966544</v>
      </c>
      <c r="AB1498" s="133"/>
      <c r="AD1498" s="626"/>
      <c r="AE1498" s="627">
        <f>SUM($E1498,AB1498:AD1498)</f>
        <v>22966544</v>
      </c>
      <c r="AF1498" s="636"/>
      <c r="AG1498" s="857"/>
      <c r="AH1498" s="627"/>
      <c r="AI1498" s="626">
        <f>SUM(AE1498:AH1498)</f>
        <v>22966544</v>
      </c>
      <c r="AJ1498" s="423">
        <f t="shared" ref="AJ1498:AJ1561" si="953">A1498</f>
        <v>1489</v>
      </c>
    </row>
    <row r="1499" spans="1:36">
      <c r="A1499" s="423">
        <f t="shared" si="952"/>
        <v>1490</v>
      </c>
      <c r="B1499" s="145"/>
      <c r="C1499" s="145"/>
      <c r="D1499" s="240" t="s">
        <v>434</v>
      </c>
      <c r="E1499" s="627"/>
      <c r="F1499" s="133"/>
      <c r="G1499" s="28"/>
      <c r="H1499" s="626"/>
      <c r="I1499" s="627">
        <f>SUM($E1499,F1499:H1499)</f>
        <v>0</v>
      </c>
      <c r="J1499" s="627"/>
      <c r="K1499" s="627"/>
      <c r="L1499" s="237">
        <f>SUM(I1499:K1499)</f>
        <v>0</v>
      </c>
      <c r="M1499" s="133"/>
      <c r="O1499" s="626"/>
      <c r="P1499" s="627">
        <f>SUM($E1499,M1499:O1499)</f>
        <v>0</v>
      </c>
      <c r="Q1499" s="627"/>
      <c r="R1499" s="627"/>
      <c r="S1499" s="237">
        <f>SUM(P1499:R1499)</f>
        <v>0</v>
      </c>
      <c r="T1499" s="133"/>
      <c r="V1499" s="626"/>
      <c r="W1499" s="627">
        <f>SUM($E1499,T1499:V1499)</f>
        <v>0</v>
      </c>
      <c r="X1499" s="636"/>
      <c r="Y1499" s="626"/>
      <c r="Z1499" s="627"/>
      <c r="AA1499" s="626">
        <f>SUM(W1499:Z1499)</f>
        <v>0</v>
      </c>
      <c r="AB1499" s="133"/>
      <c r="AD1499" s="626"/>
      <c r="AE1499" s="627">
        <f>SUM($E1499,AB1499:AD1499)</f>
        <v>0</v>
      </c>
      <c r="AF1499" s="636"/>
      <c r="AG1499" s="857"/>
      <c r="AH1499" s="627"/>
      <c r="AI1499" s="626">
        <f>SUM(AE1499:AH1499)</f>
        <v>0</v>
      </c>
      <c r="AJ1499" s="423">
        <f t="shared" si="953"/>
        <v>1490</v>
      </c>
    </row>
    <row r="1500" spans="1:36">
      <c r="A1500" s="423">
        <f t="shared" si="952"/>
        <v>1491</v>
      </c>
      <c r="B1500" s="145"/>
      <c r="C1500" s="145"/>
      <c r="D1500" s="637" t="s">
        <v>853</v>
      </c>
      <c r="E1500" s="627"/>
      <c r="F1500" s="133"/>
      <c r="G1500" s="28"/>
      <c r="H1500" s="626"/>
      <c r="I1500" s="627">
        <f>SUM($E1500,F1500:H1500)</f>
        <v>0</v>
      </c>
      <c r="J1500" s="627"/>
      <c r="K1500" s="627"/>
      <c r="L1500" s="237">
        <f>SUM(I1500:K1500)</f>
        <v>0</v>
      </c>
      <c r="M1500" s="133"/>
      <c r="N1500" s="6">
        <v>1000000</v>
      </c>
      <c r="O1500" s="626"/>
      <c r="P1500" s="627">
        <f>SUM($E1500,M1500:O1500)</f>
        <v>1000000</v>
      </c>
      <c r="Q1500" s="627"/>
      <c r="R1500" s="627"/>
      <c r="S1500" s="237">
        <f>SUM(P1500:R1500)</f>
        <v>1000000</v>
      </c>
      <c r="T1500" s="133"/>
      <c r="U1500" s="6">
        <v>1000000</v>
      </c>
      <c r="V1500" s="626"/>
      <c r="W1500" s="627">
        <f>SUM($E1500,T1500:V1500)</f>
        <v>1000000</v>
      </c>
      <c r="X1500" s="636"/>
      <c r="Y1500" s="626"/>
      <c r="Z1500" s="627"/>
      <c r="AA1500" s="626">
        <f>SUM(W1500:Z1500)</f>
        <v>1000000</v>
      </c>
      <c r="AB1500" s="133"/>
      <c r="AD1500" s="626"/>
      <c r="AE1500" s="627">
        <f>SUM($E1500,AB1500:AD1500)</f>
        <v>0</v>
      </c>
      <c r="AF1500" s="636"/>
      <c r="AG1500" s="857"/>
      <c r="AH1500" s="627"/>
      <c r="AI1500" s="626">
        <f>SUM(AE1500:AH1500)</f>
        <v>0</v>
      </c>
      <c r="AJ1500" s="423">
        <f t="shared" si="953"/>
        <v>1491</v>
      </c>
    </row>
    <row r="1501" spans="1:36">
      <c r="A1501" s="423">
        <f t="shared" si="952"/>
        <v>1492</v>
      </c>
      <c r="B1501" s="145"/>
      <c r="C1501" s="145"/>
      <c r="E1501" s="679"/>
      <c r="F1501" s="110"/>
      <c r="G1501" s="57"/>
      <c r="H1501" s="680"/>
      <c r="I1501" s="627">
        <f>SUM($E1501,F1501:H1501)</f>
        <v>0</v>
      </c>
      <c r="J1501" s="679"/>
      <c r="K1501" s="679"/>
      <c r="L1501" s="237">
        <f>SUM(I1501:K1501)</f>
        <v>0</v>
      </c>
      <c r="M1501" s="110"/>
      <c r="N1501" s="57"/>
      <c r="O1501" s="680"/>
      <c r="P1501" s="627">
        <f>SUM($E1501,M1501:O1501)</f>
        <v>0</v>
      </c>
      <c r="Q1501" s="679"/>
      <c r="R1501" s="679"/>
      <c r="S1501" s="237">
        <f>SUM(P1501:R1501)</f>
        <v>0</v>
      </c>
      <c r="T1501" s="110"/>
      <c r="U1501" s="57"/>
      <c r="V1501" s="680"/>
      <c r="W1501" s="627">
        <f>SUM($E1501,T1501:V1501)</f>
        <v>0</v>
      </c>
      <c r="X1501" s="681"/>
      <c r="Y1501" s="680"/>
      <c r="Z1501" s="679"/>
      <c r="AA1501" s="626">
        <f>SUM(W1501:Z1501)</f>
        <v>0</v>
      </c>
      <c r="AB1501" s="110"/>
      <c r="AC1501" s="57"/>
      <c r="AD1501" s="680"/>
      <c r="AE1501" s="627">
        <f>SUM($E1501,AB1501:AD1501)</f>
        <v>0</v>
      </c>
      <c r="AF1501" s="681"/>
      <c r="AG1501" s="872"/>
      <c r="AH1501" s="679"/>
      <c r="AI1501" s="626">
        <f>SUM(AE1501:AH1501)</f>
        <v>0</v>
      </c>
      <c r="AJ1501" s="423">
        <f t="shared" si="953"/>
        <v>1492</v>
      </c>
    </row>
    <row r="1502" spans="1:36">
      <c r="A1502" s="423">
        <f t="shared" si="952"/>
        <v>1493</v>
      </c>
      <c r="B1502" s="145"/>
      <c r="C1502" s="145"/>
      <c r="D1502" s="141" t="s">
        <v>40</v>
      </c>
      <c r="E1502" s="679"/>
      <c r="F1502" s="488">
        <f>SUBTOTAL(9,F1499:F1501)</f>
        <v>0</v>
      </c>
      <c r="G1502" s="55">
        <f>SUBTOTAL(9,G1499:G1501)</f>
        <v>0</v>
      </c>
      <c r="H1502" s="285">
        <f>SUBTOTAL(9,H1499:H1501)</f>
        <v>0</v>
      </c>
      <c r="I1502" s="676">
        <f>SUBTOTAL(9,I1500:I1501)</f>
        <v>0</v>
      </c>
      <c r="J1502" s="676">
        <f t="shared" ref="J1502:O1502" si="954">SUBTOTAL(9,J1499:J1501)</f>
        <v>0</v>
      </c>
      <c r="K1502" s="676">
        <f t="shared" si="954"/>
        <v>0</v>
      </c>
      <c r="L1502" s="678">
        <f t="shared" si="954"/>
        <v>0</v>
      </c>
      <c r="M1502" s="488">
        <f t="shared" si="954"/>
        <v>0</v>
      </c>
      <c r="N1502" s="55">
        <f t="shared" si="954"/>
        <v>1000000</v>
      </c>
      <c r="O1502" s="285">
        <f t="shared" si="954"/>
        <v>0</v>
      </c>
      <c r="P1502" s="676">
        <f>SUBTOTAL(9,P1500:P1501)</f>
        <v>1000000</v>
      </c>
      <c r="Q1502" s="676">
        <f t="shared" ref="Q1502:X1502" si="955">SUBTOTAL(9,Q1499:Q1501)</f>
        <v>0</v>
      </c>
      <c r="R1502" s="676">
        <f t="shared" si="955"/>
        <v>0</v>
      </c>
      <c r="S1502" s="678">
        <f t="shared" si="955"/>
        <v>1000000</v>
      </c>
      <c r="T1502" s="488">
        <f t="shared" si="955"/>
        <v>0</v>
      </c>
      <c r="U1502" s="55">
        <f t="shared" si="955"/>
        <v>1000000</v>
      </c>
      <c r="V1502" s="285">
        <f t="shared" si="955"/>
        <v>0</v>
      </c>
      <c r="W1502" s="676">
        <f t="shared" si="955"/>
        <v>1000000</v>
      </c>
      <c r="X1502" s="677">
        <f t="shared" si="955"/>
        <v>0</v>
      </c>
      <c r="Y1502" s="675"/>
      <c r="Z1502" s="676">
        <f t="shared" ref="Z1502:AF1502" si="956">SUBTOTAL(9,Z1499:Z1501)</f>
        <v>0</v>
      </c>
      <c r="AA1502" s="675">
        <f t="shared" si="956"/>
        <v>1000000</v>
      </c>
      <c r="AB1502" s="488">
        <f t="shared" si="956"/>
        <v>0</v>
      </c>
      <c r="AC1502" s="55">
        <f t="shared" si="956"/>
        <v>0</v>
      </c>
      <c r="AD1502" s="285">
        <f t="shared" si="956"/>
        <v>0</v>
      </c>
      <c r="AE1502" s="676">
        <f t="shared" si="956"/>
        <v>0</v>
      </c>
      <c r="AF1502" s="677">
        <f t="shared" si="956"/>
        <v>0</v>
      </c>
      <c r="AG1502" s="678"/>
      <c r="AH1502" s="676">
        <f>SUBTOTAL(9,AH1499:AH1501)</f>
        <v>0</v>
      </c>
      <c r="AI1502" s="675">
        <f>SUBTOTAL(9,AI1499:AI1501)</f>
        <v>0</v>
      </c>
      <c r="AJ1502" s="423">
        <f t="shared" si="953"/>
        <v>1493</v>
      </c>
    </row>
    <row r="1503" spans="1:36" ht="15.6" thickBot="1">
      <c r="A1503" s="423">
        <f t="shared" si="952"/>
        <v>1494</v>
      </c>
      <c r="B1503" s="674"/>
      <c r="C1503" s="674"/>
      <c r="D1503" s="620" t="s">
        <v>323</v>
      </c>
      <c r="E1503" s="623"/>
      <c r="F1503" s="672">
        <f>SUBTOTAL(9,F1497:F1502,$E1498:$E1498)</f>
        <v>22966544</v>
      </c>
      <c r="G1503" s="671"/>
      <c r="H1503" s="668"/>
      <c r="I1503" s="669">
        <f>SUBTOTAL(9,I1497:I1502)</f>
        <v>22966544</v>
      </c>
      <c r="J1503" s="669">
        <f>SUBTOTAL(9,J1497:J1502)</f>
        <v>0</v>
      </c>
      <c r="K1503" s="669">
        <f>SUBTOTAL(9,K1497:K1502)</f>
        <v>0</v>
      </c>
      <c r="L1503" s="673">
        <f>SUBTOTAL(9,L1497:L1502)</f>
        <v>22966544</v>
      </c>
      <c r="M1503" s="672">
        <f>SUBTOTAL(9,M1497:M1502,$E1498:$E1498)</f>
        <v>22966544</v>
      </c>
      <c r="N1503" s="671"/>
      <c r="O1503" s="668"/>
      <c r="P1503" s="669">
        <f>SUBTOTAL(9,P1497:P1502)</f>
        <v>23966544</v>
      </c>
      <c r="Q1503" s="669">
        <f>SUBTOTAL(9,Q1497:Q1502)</f>
        <v>0</v>
      </c>
      <c r="R1503" s="669">
        <f>SUBTOTAL(9,R1497:R1502)</f>
        <v>0</v>
      </c>
      <c r="S1503" s="673">
        <f>SUBTOTAL(9,S1497:S1502)</f>
        <v>23966544</v>
      </c>
      <c r="T1503" s="672">
        <f>SUBTOTAL(9,T1497:T1502,$E1498:$E1498)</f>
        <v>22966544</v>
      </c>
      <c r="U1503" s="671"/>
      <c r="V1503" s="668"/>
      <c r="W1503" s="669">
        <f>SUBTOTAL(9,W1497:W1502)</f>
        <v>23966544</v>
      </c>
      <c r="X1503" s="670">
        <f>SUBTOTAL(9,X1497:X1502)</f>
        <v>0</v>
      </c>
      <c r="Y1503" s="668"/>
      <c r="Z1503" s="669">
        <f>SUBTOTAL(9,Z1497:Z1502)</f>
        <v>0</v>
      </c>
      <c r="AA1503" s="668">
        <f>SUBTOTAL(9,AA1497:AA1502)</f>
        <v>23966544</v>
      </c>
      <c r="AB1503" s="672">
        <f>SUBTOTAL(9,AB1497:AB1502,$E1498:$E1498)</f>
        <v>22966544</v>
      </c>
      <c r="AC1503" s="671"/>
      <c r="AD1503" s="668"/>
      <c r="AE1503" s="669">
        <f>SUBTOTAL(9,AE1497:AE1502)</f>
        <v>22966544</v>
      </c>
      <c r="AF1503" s="670">
        <f>SUBTOTAL(9,AF1497:AF1502)</f>
        <v>0</v>
      </c>
      <c r="AG1503" s="800"/>
      <c r="AH1503" s="669">
        <f>SUBTOTAL(9,AH1497:AH1502)</f>
        <v>0</v>
      </c>
      <c r="AI1503" s="668">
        <f>SUBTOTAL(9,AI1497:AI1502)</f>
        <v>22966544</v>
      </c>
      <c r="AJ1503" s="423">
        <f t="shared" si="953"/>
        <v>1494</v>
      </c>
    </row>
    <row r="1504" spans="1:36" ht="15.6" thickTop="1">
      <c r="A1504" s="423">
        <f t="shared" si="952"/>
        <v>1495</v>
      </c>
      <c r="B1504" s="145"/>
      <c r="C1504" s="145"/>
      <c r="D1504" s="654"/>
      <c r="E1504" s="655"/>
      <c r="F1504" s="425"/>
      <c r="G1504" s="26"/>
      <c r="H1504" s="682"/>
      <c r="I1504" s="627">
        <f t="shared" ref="I1504:I1509" si="957">SUM($E1504,F1504:H1504)</f>
        <v>0</v>
      </c>
      <c r="J1504" s="655"/>
      <c r="K1504" s="655"/>
      <c r="L1504" s="654">
        <f>SUM(I1504:K1504)</f>
        <v>0</v>
      </c>
      <c r="M1504" s="425"/>
      <c r="N1504" s="26"/>
      <c r="O1504" s="682"/>
      <c r="P1504" s="627">
        <f t="shared" ref="P1504:P1509" si="958">SUM($E1504,M1504:O1504)</f>
        <v>0</v>
      </c>
      <c r="Q1504" s="655"/>
      <c r="R1504" s="655"/>
      <c r="S1504" s="654">
        <f>SUM(P1504:R1504)</f>
        <v>0</v>
      </c>
      <c r="T1504" s="425"/>
      <c r="U1504" s="26"/>
      <c r="V1504" s="682"/>
      <c r="W1504" s="627">
        <f>SUM($E1504,T1504:V1504)</f>
        <v>0</v>
      </c>
      <c r="X1504" s="683"/>
      <c r="Y1504" s="682"/>
      <c r="Z1504" s="655"/>
      <c r="AA1504" s="682">
        <f>SUM(W1504:Z1504)</f>
        <v>0</v>
      </c>
      <c r="AB1504" s="425"/>
      <c r="AC1504" s="26"/>
      <c r="AD1504" s="682"/>
      <c r="AE1504" s="627">
        <f>SUM($E1504,AB1504:AD1504)</f>
        <v>0</v>
      </c>
      <c r="AF1504" s="683"/>
      <c r="AG1504" s="862"/>
      <c r="AH1504" s="655"/>
      <c r="AI1504" s="682">
        <f>SUM(AE1504:AH1504)</f>
        <v>0</v>
      </c>
      <c r="AJ1504" s="423">
        <f t="shared" si="953"/>
        <v>1495</v>
      </c>
    </row>
    <row r="1505" spans="1:36">
      <c r="A1505" s="423">
        <f t="shared" si="952"/>
        <v>1496</v>
      </c>
      <c r="B1505" s="145" t="s">
        <v>324</v>
      </c>
      <c r="C1505" s="145" t="s">
        <v>325</v>
      </c>
      <c r="D1505" s="237" t="s">
        <v>326</v>
      </c>
      <c r="E1505" s="627">
        <v>4585492</v>
      </c>
      <c r="F1505" s="133"/>
      <c r="G1505" s="28"/>
      <c r="H1505" s="626"/>
      <c r="I1505" s="627">
        <f t="shared" si="957"/>
        <v>4585492</v>
      </c>
      <c r="J1505" s="627"/>
      <c r="K1505" s="627">
        <v>300000</v>
      </c>
      <c r="L1505" s="237">
        <f>SUM(I1505:K1505)</f>
        <v>4885492</v>
      </c>
      <c r="M1505" s="133"/>
      <c r="O1505" s="626"/>
      <c r="P1505" s="627">
        <f t="shared" si="958"/>
        <v>4585492</v>
      </c>
      <c r="Q1505" s="627"/>
      <c r="R1505" s="627">
        <v>300000</v>
      </c>
      <c r="S1505" s="237">
        <f>SUM(P1505:R1505)</f>
        <v>4885492</v>
      </c>
      <c r="T1505" s="133"/>
      <c r="V1505" s="626"/>
      <c r="W1505" s="627">
        <f>SUM($E1505,T1505:V1505)</f>
        <v>4585492</v>
      </c>
      <c r="X1505" s="636"/>
      <c r="Y1505" s="626"/>
      <c r="Z1505" s="627">
        <v>300000</v>
      </c>
      <c r="AA1505" s="626">
        <f>SUM(W1505:Z1505)</f>
        <v>4885492</v>
      </c>
      <c r="AB1505" s="133"/>
      <c r="AD1505" s="626"/>
      <c r="AE1505" s="627">
        <f>SUM($E1505,AB1505:AD1505)</f>
        <v>4585492</v>
      </c>
      <c r="AF1505" s="636"/>
      <c r="AG1505" s="857"/>
      <c r="AH1505" s="627">
        <v>300000</v>
      </c>
      <c r="AI1505" s="626">
        <f>SUM(AE1505:AH1505)</f>
        <v>4885492</v>
      </c>
      <c r="AJ1505" s="423">
        <f t="shared" si="953"/>
        <v>1496</v>
      </c>
    </row>
    <row r="1506" spans="1:36">
      <c r="A1506" s="423">
        <f t="shared" si="952"/>
        <v>1497</v>
      </c>
      <c r="B1506" s="145"/>
      <c r="C1506" s="145"/>
      <c r="D1506" s="240" t="s">
        <v>434</v>
      </c>
      <c r="E1506" s="627"/>
      <c r="F1506" s="133"/>
      <c r="G1506" s="28"/>
      <c r="H1506" s="626"/>
      <c r="I1506" s="627">
        <f t="shared" si="957"/>
        <v>0</v>
      </c>
      <c r="J1506" s="627"/>
      <c r="K1506" s="627"/>
      <c r="L1506" s="237">
        <f>SUM(I1506:K1506)</f>
        <v>0</v>
      </c>
      <c r="M1506" s="133"/>
      <c r="O1506" s="626"/>
      <c r="P1506" s="627">
        <f t="shared" si="958"/>
        <v>0</v>
      </c>
      <c r="Q1506" s="627"/>
      <c r="R1506" s="627"/>
      <c r="S1506" s="237">
        <f>SUM(P1506:R1506)</f>
        <v>0</v>
      </c>
      <c r="T1506" s="133"/>
      <c r="V1506" s="626"/>
      <c r="W1506" s="627">
        <f>SUM($E1506,T1506:V1506)</f>
        <v>0</v>
      </c>
      <c r="X1506" s="636"/>
      <c r="Y1506" s="626"/>
      <c r="Z1506" s="627"/>
      <c r="AA1506" s="626">
        <f>SUM(W1506:Z1506)</f>
        <v>0</v>
      </c>
      <c r="AB1506" s="133"/>
      <c r="AD1506" s="626"/>
      <c r="AE1506" s="627">
        <f>SUM($E1506,AB1506:AD1506)</f>
        <v>0</v>
      </c>
      <c r="AF1506" s="636"/>
      <c r="AG1506" s="857"/>
      <c r="AH1506" s="627"/>
      <c r="AI1506" s="626">
        <f>SUM(AE1506:AH1506)</f>
        <v>0</v>
      </c>
      <c r="AJ1506" s="423">
        <f t="shared" si="953"/>
        <v>1497</v>
      </c>
    </row>
    <row r="1507" spans="1:36">
      <c r="A1507" s="423">
        <f t="shared" si="952"/>
        <v>1498</v>
      </c>
      <c r="B1507" s="145"/>
      <c r="C1507" s="145"/>
      <c r="D1507" s="637" t="s">
        <v>846</v>
      </c>
      <c r="E1507" s="627"/>
      <c r="F1507" s="133"/>
      <c r="G1507" s="28"/>
      <c r="H1507" s="626"/>
      <c r="I1507" s="627">
        <f t="shared" si="957"/>
        <v>0</v>
      </c>
      <c r="J1507" s="627"/>
      <c r="K1507" s="627"/>
      <c r="L1507" s="237">
        <f>SUM(I1507:K1507)</f>
        <v>0</v>
      </c>
      <c r="M1507" s="133">
        <v>300000</v>
      </c>
      <c r="O1507" s="626"/>
      <c r="P1507" s="627">
        <f t="shared" si="958"/>
        <v>300000</v>
      </c>
      <c r="Q1507" s="627"/>
      <c r="R1507" s="627"/>
      <c r="S1507" s="237">
        <f>SUM(P1507:R1507)</f>
        <v>300000</v>
      </c>
      <c r="T1507" s="133">
        <v>300000</v>
      </c>
      <c r="V1507" s="626"/>
      <c r="W1507" s="627">
        <f>SUM($E1507,T1507:V1507)</f>
        <v>300000</v>
      </c>
      <c r="X1507" s="636"/>
      <c r="Y1507" s="626"/>
      <c r="Z1507" s="627"/>
      <c r="AA1507" s="626">
        <f>SUM(W1507:Z1507)</f>
        <v>300000</v>
      </c>
      <c r="AB1507" s="133"/>
      <c r="AD1507" s="626"/>
      <c r="AE1507" s="627">
        <f>SUM($E1507,AB1507:AD1507)</f>
        <v>0</v>
      </c>
      <c r="AF1507" s="636"/>
      <c r="AG1507" s="857"/>
      <c r="AH1507" s="627"/>
      <c r="AI1507" s="626">
        <f>SUM(AE1507:AH1507)</f>
        <v>0</v>
      </c>
      <c r="AJ1507" s="423">
        <f t="shared" si="953"/>
        <v>1498</v>
      </c>
    </row>
    <row r="1508" spans="1:36">
      <c r="A1508" s="423">
        <f t="shared" si="952"/>
        <v>1499</v>
      </c>
      <c r="B1508" s="145"/>
      <c r="C1508" s="145"/>
      <c r="D1508" s="629"/>
      <c r="E1508" s="627"/>
      <c r="F1508" s="406"/>
      <c r="H1508" s="626"/>
      <c r="I1508" s="627">
        <f t="shared" si="957"/>
        <v>0</v>
      </c>
      <c r="J1508" s="627"/>
      <c r="K1508" s="627"/>
      <c r="L1508" s="237">
        <f>SUM(I1508:K1508)</f>
        <v>0</v>
      </c>
      <c r="M1508" s="406"/>
      <c r="O1508" s="626"/>
      <c r="P1508" s="627">
        <f t="shared" si="958"/>
        <v>0</v>
      </c>
      <c r="Q1508" s="627"/>
      <c r="R1508" s="627"/>
      <c r="S1508" s="237">
        <f>SUM(P1508:R1508)</f>
        <v>0</v>
      </c>
      <c r="T1508" s="406"/>
      <c r="V1508" s="626"/>
      <c r="W1508" s="627">
        <f>SUM($E1508,T1508:V1508)</f>
        <v>0</v>
      </c>
      <c r="X1508" s="636"/>
      <c r="Y1508" s="626"/>
      <c r="Z1508" s="627"/>
      <c r="AA1508" s="626">
        <f>SUM(W1508:Z1508)</f>
        <v>0</v>
      </c>
      <c r="AB1508" s="406"/>
      <c r="AD1508" s="626"/>
      <c r="AE1508" s="627">
        <f>SUM($E1508,AB1508:AD1508)</f>
        <v>0</v>
      </c>
      <c r="AF1508" s="636"/>
      <c r="AG1508" s="857"/>
      <c r="AH1508" s="627"/>
      <c r="AI1508" s="626">
        <f>SUM(AE1508:AH1508)</f>
        <v>0</v>
      </c>
      <c r="AJ1508" s="423">
        <f t="shared" si="953"/>
        <v>1499</v>
      </c>
    </row>
    <row r="1509" spans="1:36">
      <c r="A1509" s="423">
        <f t="shared" si="952"/>
        <v>1500</v>
      </c>
      <c r="B1509" s="145"/>
      <c r="C1509" s="145"/>
      <c r="D1509" s="141" t="s">
        <v>40</v>
      </c>
      <c r="E1509" s="679"/>
      <c r="F1509" s="488">
        <f>SUBTOTAL(9,F1506:F1508)</f>
        <v>0</v>
      </c>
      <c r="G1509" s="55">
        <f>SUBTOTAL(9,G1506:G1508)</f>
        <v>0</v>
      </c>
      <c r="H1509" s="285">
        <f>SUBTOTAL(9,H1506:H1508)</f>
        <v>0</v>
      </c>
      <c r="I1509" s="676">
        <f t="shared" si="957"/>
        <v>0</v>
      </c>
      <c r="J1509" s="676">
        <f t="shared" ref="J1509:O1509" si="959">SUBTOTAL(9,J1506:J1508)</f>
        <v>0</v>
      </c>
      <c r="K1509" s="676">
        <f t="shared" si="959"/>
        <v>0</v>
      </c>
      <c r="L1509" s="678">
        <f t="shared" si="959"/>
        <v>0</v>
      </c>
      <c r="M1509" s="488">
        <f t="shared" si="959"/>
        <v>300000</v>
      </c>
      <c r="N1509" s="55">
        <f t="shared" si="959"/>
        <v>0</v>
      </c>
      <c r="O1509" s="285">
        <f t="shared" si="959"/>
        <v>0</v>
      </c>
      <c r="P1509" s="676">
        <f t="shared" si="958"/>
        <v>300000</v>
      </c>
      <c r="Q1509" s="676">
        <f t="shared" ref="Q1509:X1509" si="960">SUBTOTAL(9,Q1506:Q1508)</f>
        <v>0</v>
      </c>
      <c r="R1509" s="676">
        <f t="shared" si="960"/>
        <v>0</v>
      </c>
      <c r="S1509" s="678">
        <f t="shared" si="960"/>
        <v>300000</v>
      </c>
      <c r="T1509" s="488">
        <f t="shared" si="960"/>
        <v>300000</v>
      </c>
      <c r="U1509" s="55">
        <f t="shared" si="960"/>
        <v>0</v>
      </c>
      <c r="V1509" s="285">
        <f t="shared" si="960"/>
        <v>0</v>
      </c>
      <c r="W1509" s="507">
        <f t="shared" si="960"/>
        <v>300000</v>
      </c>
      <c r="X1509" s="677">
        <f t="shared" si="960"/>
        <v>0</v>
      </c>
      <c r="Y1509" s="675"/>
      <c r="Z1509" s="676">
        <f t="shared" ref="Z1509:AF1509" si="961">SUBTOTAL(9,Z1506:Z1508)</f>
        <v>0</v>
      </c>
      <c r="AA1509" s="675">
        <f t="shared" si="961"/>
        <v>300000</v>
      </c>
      <c r="AB1509" s="488">
        <f t="shared" si="961"/>
        <v>0</v>
      </c>
      <c r="AC1509" s="55">
        <f t="shared" si="961"/>
        <v>0</v>
      </c>
      <c r="AD1509" s="285">
        <f t="shared" si="961"/>
        <v>0</v>
      </c>
      <c r="AE1509" s="507">
        <f t="shared" si="961"/>
        <v>0</v>
      </c>
      <c r="AF1509" s="677">
        <f t="shared" si="961"/>
        <v>0</v>
      </c>
      <c r="AG1509" s="678"/>
      <c r="AH1509" s="676">
        <f>SUBTOTAL(9,AH1506:AH1508)</f>
        <v>0</v>
      </c>
      <c r="AI1509" s="675">
        <f>SUBTOTAL(9,AI1506:AI1508)</f>
        <v>0</v>
      </c>
      <c r="AJ1509" s="423">
        <f t="shared" si="953"/>
        <v>1500</v>
      </c>
    </row>
    <row r="1510" spans="1:36" ht="15.6" thickBot="1">
      <c r="A1510" s="423">
        <f t="shared" si="952"/>
        <v>1501</v>
      </c>
      <c r="B1510" s="674"/>
      <c r="C1510" s="674"/>
      <c r="D1510" s="620" t="s">
        <v>327</v>
      </c>
      <c r="E1510" s="623"/>
      <c r="F1510" s="672">
        <f>SUBTOTAL(9,F1504:F1509,$E1505:$E1505)</f>
        <v>4585492</v>
      </c>
      <c r="G1510" s="671"/>
      <c r="H1510" s="668"/>
      <c r="I1510" s="669">
        <f>SUBTOTAL(9,I1504:I1509)</f>
        <v>4585492</v>
      </c>
      <c r="J1510" s="669">
        <f>SUBTOTAL(9,J1504:J1509)</f>
        <v>0</v>
      </c>
      <c r="K1510" s="669">
        <f>SUBTOTAL(9,K1504:K1509)</f>
        <v>300000</v>
      </c>
      <c r="L1510" s="673">
        <f>SUBTOTAL(9,L1504:L1509)</f>
        <v>4885492</v>
      </c>
      <c r="M1510" s="672">
        <f>SUBTOTAL(9,M1504:M1509,$E1505:$E1505)</f>
        <v>4885492</v>
      </c>
      <c r="N1510" s="671"/>
      <c r="O1510" s="668"/>
      <c r="P1510" s="669">
        <f>SUBTOTAL(9,P1504:P1509)</f>
        <v>5185492</v>
      </c>
      <c r="Q1510" s="669">
        <f>SUBTOTAL(9,Q1504:Q1509)</f>
        <v>0</v>
      </c>
      <c r="R1510" s="669">
        <f>SUBTOTAL(9,R1504:R1509)</f>
        <v>300000</v>
      </c>
      <c r="S1510" s="673">
        <f>SUBTOTAL(9,S1504:S1509)</f>
        <v>5185492</v>
      </c>
      <c r="T1510" s="672">
        <f>SUBTOTAL(9,T1504:T1509,$E1505:$E1505)</f>
        <v>4885492</v>
      </c>
      <c r="U1510" s="671"/>
      <c r="V1510" s="668"/>
      <c r="W1510" s="669">
        <f>SUBTOTAL(9,W1504:W1509)</f>
        <v>4885492</v>
      </c>
      <c r="X1510" s="670">
        <f>SUBTOTAL(9,X1504:X1509)</f>
        <v>0</v>
      </c>
      <c r="Y1510" s="668"/>
      <c r="Z1510" s="669">
        <f>SUBTOTAL(9,Z1504:Z1509)</f>
        <v>300000</v>
      </c>
      <c r="AA1510" s="668">
        <f>SUBTOTAL(9,AA1504:AA1509)</f>
        <v>5185492</v>
      </c>
      <c r="AB1510" s="672">
        <f>SUBTOTAL(9,AB1504:AB1509,$E1505:$E1505)</f>
        <v>4585492</v>
      </c>
      <c r="AC1510" s="671"/>
      <c r="AD1510" s="668"/>
      <c r="AE1510" s="669">
        <f>SUBTOTAL(9,AE1504:AE1509)</f>
        <v>4585492</v>
      </c>
      <c r="AF1510" s="670">
        <f>SUBTOTAL(9,AF1504:AF1509)</f>
        <v>0</v>
      </c>
      <c r="AG1510" s="800"/>
      <c r="AH1510" s="669">
        <f>SUBTOTAL(9,AH1504:AH1509)</f>
        <v>300000</v>
      </c>
      <c r="AI1510" s="668">
        <f>SUBTOTAL(9,AI1504:AI1509)</f>
        <v>4885492</v>
      </c>
      <c r="AJ1510" s="423">
        <f t="shared" si="953"/>
        <v>1501</v>
      </c>
    </row>
    <row r="1511" spans="1:36" ht="15.6" thickTop="1">
      <c r="A1511" s="423">
        <f t="shared" si="952"/>
        <v>1502</v>
      </c>
      <c r="B1511" s="145"/>
      <c r="C1511" s="145"/>
      <c r="D1511" s="654"/>
      <c r="E1511" s="655"/>
      <c r="F1511" s="425"/>
      <c r="G1511" s="26"/>
      <c r="H1511" s="682"/>
      <c r="I1511" s="627">
        <f>SUM($E1511,F1511:H1511)</f>
        <v>0</v>
      </c>
      <c r="J1511" s="655"/>
      <c r="K1511" s="655"/>
      <c r="L1511" s="654">
        <f>SUM(I1511:K1511)</f>
        <v>0</v>
      </c>
      <c r="M1511" s="425"/>
      <c r="N1511" s="26"/>
      <c r="O1511" s="682"/>
      <c r="P1511" s="627">
        <f t="shared" ref="P1511:P1516" si="962">SUM($E1511,M1511:O1511)</f>
        <v>0</v>
      </c>
      <c r="Q1511" s="655"/>
      <c r="R1511" s="655"/>
      <c r="S1511" s="654">
        <f t="shared" ref="S1511:S1516" si="963">SUM(P1511:R1511)</f>
        <v>0</v>
      </c>
      <c r="T1511" s="425"/>
      <c r="U1511" s="26"/>
      <c r="V1511" s="682"/>
      <c r="W1511" s="627">
        <f t="shared" ref="W1511:W1516" si="964">SUM($E1511,T1511:V1511)</f>
        <v>0</v>
      </c>
      <c r="X1511" s="683"/>
      <c r="Y1511" s="682"/>
      <c r="Z1511" s="655"/>
      <c r="AA1511" s="682">
        <f t="shared" ref="AA1511:AA1516" si="965">SUM(W1511:Z1511)</f>
        <v>0</v>
      </c>
      <c r="AB1511" s="425"/>
      <c r="AC1511" s="26"/>
      <c r="AD1511" s="682"/>
      <c r="AE1511" s="627">
        <f t="shared" ref="AE1511:AE1516" si="966">SUM($E1511,AB1511:AD1511)</f>
        <v>0</v>
      </c>
      <c r="AF1511" s="683"/>
      <c r="AG1511" s="862"/>
      <c r="AH1511" s="655"/>
      <c r="AI1511" s="682">
        <f t="shared" ref="AI1511:AI1516" si="967">SUM(AE1511:AH1511)</f>
        <v>0</v>
      </c>
      <c r="AJ1511" s="423">
        <f t="shared" si="953"/>
        <v>1502</v>
      </c>
    </row>
    <row r="1512" spans="1:36">
      <c r="A1512" s="423">
        <f t="shared" si="952"/>
        <v>1503</v>
      </c>
      <c r="B1512" s="145" t="s">
        <v>328</v>
      </c>
      <c r="C1512" s="145" t="s">
        <v>329</v>
      </c>
      <c r="D1512" s="237" t="s">
        <v>400</v>
      </c>
      <c r="E1512" s="627">
        <v>6459276</v>
      </c>
      <c r="F1512" s="133"/>
      <c r="G1512" s="28"/>
      <c r="H1512" s="626"/>
      <c r="I1512" s="627">
        <f>SUM($E1512,F1512:H1512)</f>
        <v>6459276</v>
      </c>
      <c r="J1512" s="627"/>
      <c r="K1512" s="627"/>
      <c r="L1512" s="237">
        <f>SUM(I1512:K1512)</f>
        <v>6459276</v>
      </c>
      <c r="M1512" s="133"/>
      <c r="O1512" s="626"/>
      <c r="P1512" s="627">
        <f t="shared" si="962"/>
        <v>6459276</v>
      </c>
      <c r="Q1512" s="627"/>
      <c r="R1512" s="627"/>
      <c r="S1512" s="237">
        <f t="shared" si="963"/>
        <v>6459276</v>
      </c>
      <c r="T1512" s="133"/>
      <c r="V1512" s="626"/>
      <c r="W1512" s="627">
        <f t="shared" si="964"/>
        <v>6459276</v>
      </c>
      <c r="X1512" s="636"/>
      <c r="Y1512" s="626"/>
      <c r="Z1512" s="627"/>
      <c r="AA1512" s="626">
        <f t="shared" si="965"/>
        <v>6459276</v>
      </c>
      <c r="AB1512" s="133"/>
      <c r="AD1512" s="626"/>
      <c r="AE1512" s="627">
        <f t="shared" si="966"/>
        <v>6459276</v>
      </c>
      <c r="AF1512" s="636"/>
      <c r="AG1512" s="857"/>
      <c r="AH1512" s="627"/>
      <c r="AI1512" s="626">
        <f t="shared" si="967"/>
        <v>6459276</v>
      </c>
      <c r="AJ1512" s="423">
        <f t="shared" si="953"/>
        <v>1503</v>
      </c>
    </row>
    <row r="1513" spans="1:36">
      <c r="A1513" s="423">
        <f t="shared" si="952"/>
        <v>1504</v>
      </c>
      <c r="B1513" s="145"/>
      <c r="C1513" s="145"/>
      <c r="D1513" s="240" t="s">
        <v>434</v>
      </c>
      <c r="E1513" s="627"/>
      <c r="F1513" s="133"/>
      <c r="G1513" s="28"/>
      <c r="H1513" s="626"/>
      <c r="I1513" s="627">
        <f>SUM($E1513,F1513:H1513)</f>
        <v>0</v>
      </c>
      <c r="J1513" s="627"/>
      <c r="K1513" s="627"/>
      <c r="L1513" s="237">
        <f>SUM(I1513:K1513)</f>
        <v>0</v>
      </c>
      <c r="M1513" s="133"/>
      <c r="O1513" s="626"/>
      <c r="P1513" s="627">
        <f t="shared" si="962"/>
        <v>0</v>
      </c>
      <c r="Q1513" s="627"/>
      <c r="R1513" s="627"/>
      <c r="S1513" s="237">
        <f t="shared" si="963"/>
        <v>0</v>
      </c>
      <c r="T1513" s="133"/>
      <c r="V1513" s="626"/>
      <c r="W1513" s="627">
        <f t="shared" si="964"/>
        <v>0</v>
      </c>
      <c r="X1513" s="636"/>
      <c r="Y1513" s="626"/>
      <c r="Z1513" s="627"/>
      <c r="AA1513" s="626">
        <f t="shared" si="965"/>
        <v>0</v>
      </c>
      <c r="AB1513" s="133"/>
      <c r="AD1513" s="626"/>
      <c r="AE1513" s="627">
        <f t="shared" si="966"/>
        <v>0</v>
      </c>
      <c r="AF1513" s="636"/>
      <c r="AG1513" s="857"/>
      <c r="AH1513" s="627"/>
      <c r="AI1513" s="626">
        <f t="shared" si="967"/>
        <v>0</v>
      </c>
      <c r="AJ1513" s="423">
        <f t="shared" si="953"/>
        <v>1504</v>
      </c>
    </row>
    <row r="1514" spans="1:36">
      <c r="A1514" s="423">
        <f t="shared" si="952"/>
        <v>1505</v>
      </c>
      <c r="B1514" s="145"/>
      <c r="C1514" s="145"/>
      <c r="D1514" s="637" t="s">
        <v>854</v>
      </c>
      <c r="E1514" s="627"/>
      <c r="F1514" s="133"/>
      <c r="G1514" s="28"/>
      <c r="H1514" s="626"/>
      <c r="I1514" s="627">
        <f>SUM($E1514,F1514:H1514)</f>
        <v>0</v>
      </c>
      <c r="J1514" s="627"/>
      <c r="K1514" s="627"/>
      <c r="L1514" s="237">
        <f>SUM(I1514:K1514)</f>
        <v>0</v>
      </c>
      <c r="M1514" s="133">
        <v>900000</v>
      </c>
      <c r="O1514" s="626"/>
      <c r="P1514" s="627">
        <f t="shared" si="962"/>
        <v>900000</v>
      </c>
      <c r="Q1514" s="627"/>
      <c r="R1514" s="627"/>
      <c r="S1514" s="237">
        <f t="shared" si="963"/>
        <v>900000</v>
      </c>
      <c r="T1514" s="133">
        <v>900000</v>
      </c>
      <c r="V1514" s="626"/>
      <c r="W1514" s="627">
        <f t="shared" si="964"/>
        <v>900000</v>
      </c>
      <c r="X1514" s="636"/>
      <c r="Y1514" s="626"/>
      <c r="Z1514" s="627"/>
      <c r="AA1514" s="626">
        <f t="shared" si="965"/>
        <v>900000</v>
      </c>
      <c r="AB1514" s="133"/>
      <c r="AD1514" s="626"/>
      <c r="AE1514" s="627">
        <f t="shared" si="966"/>
        <v>0</v>
      </c>
      <c r="AF1514" s="636"/>
      <c r="AG1514" s="857"/>
      <c r="AH1514" s="627"/>
      <c r="AI1514" s="626">
        <f t="shared" si="967"/>
        <v>0</v>
      </c>
      <c r="AJ1514" s="423">
        <f t="shared" si="953"/>
        <v>1505</v>
      </c>
    </row>
    <row r="1515" spans="1:36">
      <c r="A1515" s="423">
        <f t="shared" si="952"/>
        <v>1506</v>
      </c>
      <c r="B1515" s="145"/>
      <c r="C1515" s="145"/>
      <c r="D1515" s="637" t="s">
        <v>855</v>
      </c>
      <c r="E1515" s="627"/>
      <c r="F1515" s="133"/>
      <c r="G1515" s="28"/>
      <c r="H1515" s="626"/>
      <c r="I1515" s="627"/>
      <c r="J1515" s="627"/>
      <c r="K1515" s="627"/>
      <c r="M1515" s="133"/>
      <c r="N1515" s="6">
        <v>1000000</v>
      </c>
      <c r="O1515" s="626"/>
      <c r="P1515" s="627">
        <f t="shared" si="962"/>
        <v>1000000</v>
      </c>
      <c r="Q1515" s="627"/>
      <c r="R1515" s="627"/>
      <c r="S1515" s="237">
        <f t="shared" si="963"/>
        <v>1000000</v>
      </c>
      <c r="T1515" s="133"/>
      <c r="U1515" s="6">
        <v>1000000</v>
      </c>
      <c r="V1515" s="626"/>
      <c r="W1515" s="627">
        <f t="shared" si="964"/>
        <v>1000000</v>
      </c>
      <c r="X1515" s="636"/>
      <c r="Y1515" s="626"/>
      <c r="Z1515" s="627"/>
      <c r="AA1515" s="626">
        <f t="shared" si="965"/>
        <v>1000000</v>
      </c>
      <c r="AB1515" s="133"/>
      <c r="AD1515" s="626"/>
      <c r="AE1515" s="627">
        <f t="shared" si="966"/>
        <v>0</v>
      </c>
      <c r="AF1515" s="636"/>
      <c r="AG1515" s="857"/>
      <c r="AH1515" s="627"/>
      <c r="AI1515" s="626">
        <f t="shared" si="967"/>
        <v>0</v>
      </c>
      <c r="AJ1515" s="423">
        <f t="shared" si="953"/>
        <v>1506</v>
      </c>
    </row>
    <row r="1516" spans="1:36">
      <c r="A1516" s="423">
        <f t="shared" si="952"/>
        <v>1507</v>
      </c>
      <c r="B1516" s="145"/>
      <c r="C1516" s="145"/>
      <c r="E1516" s="679"/>
      <c r="F1516" s="110"/>
      <c r="G1516" s="57"/>
      <c r="H1516" s="680"/>
      <c r="I1516" s="627">
        <f>SUM($E1516,F1516:H1516)</f>
        <v>0</v>
      </c>
      <c r="J1516" s="679"/>
      <c r="K1516" s="679"/>
      <c r="L1516" s="237">
        <f>SUM(I1516:K1516)</f>
        <v>0</v>
      </c>
      <c r="M1516" s="110"/>
      <c r="N1516" s="57"/>
      <c r="O1516" s="680"/>
      <c r="P1516" s="627">
        <f t="shared" si="962"/>
        <v>0</v>
      </c>
      <c r="Q1516" s="679"/>
      <c r="R1516" s="679"/>
      <c r="S1516" s="237">
        <f t="shared" si="963"/>
        <v>0</v>
      </c>
      <c r="T1516" s="110"/>
      <c r="U1516" s="57"/>
      <c r="V1516" s="680"/>
      <c r="W1516" s="627">
        <f t="shared" si="964"/>
        <v>0</v>
      </c>
      <c r="X1516" s="681"/>
      <c r="Y1516" s="680"/>
      <c r="Z1516" s="679"/>
      <c r="AA1516" s="626">
        <f t="shared" si="965"/>
        <v>0</v>
      </c>
      <c r="AB1516" s="110"/>
      <c r="AC1516" s="57"/>
      <c r="AD1516" s="680"/>
      <c r="AE1516" s="627">
        <f t="shared" si="966"/>
        <v>0</v>
      </c>
      <c r="AF1516" s="681"/>
      <c r="AG1516" s="872"/>
      <c r="AH1516" s="679"/>
      <c r="AI1516" s="626">
        <f t="shared" si="967"/>
        <v>0</v>
      </c>
      <c r="AJ1516" s="423">
        <f t="shared" si="953"/>
        <v>1507</v>
      </c>
    </row>
    <row r="1517" spans="1:36">
      <c r="A1517" s="423">
        <f t="shared" si="952"/>
        <v>1508</v>
      </c>
      <c r="B1517" s="145"/>
      <c r="C1517" s="145"/>
      <c r="D1517" s="141" t="s">
        <v>40</v>
      </c>
      <c r="E1517" s="679"/>
      <c r="F1517" s="488">
        <f t="shared" ref="F1517:X1517" si="968">SUBTOTAL(9,F1513:F1516)</f>
        <v>0</v>
      </c>
      <c r="G1517" s="55">
        <f t="shared" si="968"/>
        <v>0</v>
      </c>
      <c r="H1517" s="285">
        <f t="shared" si="968"/>
        <v>0</v>
      </c>
      <c r="I1517" s="676">
        <f t="shared" si="968"/>
        <v>0</v>
      </c>
      <c r="J1517" s="676">
        <f t="shared" si="968"/>
        <v>0</v>
      </c>
      <c r="K1517" s="676">
        <f t="shared" si="968"/>
        <v>0</v>
      </c>
      <c r="L1517" s="678">
        <f t="shared" si="968"/>
        <v>0</v>
      </c>
      <c r="M1517" s="488">
        <f t="shared" si="968"/>
        <v>900000</v>
      </c>
      <c r="N1517" s="55">
        <f t="shared" si="968"/>
        <v>1000000</v>
      </c>
      <c r="O1517" s="285">
        <f t="shared" si="968"/>
        <v>0</v>
      </c>
      <c r="P1517" s="676">
        <f t="shared" si="968"/>
        <v>1900000</v>
      </c>
      <c r="Q1517" s="676">
        <f t="shared" si="968"/>
        <v>0</v>
      </c>
      <c r="R1517" s="676">
        <f t="shared" si="968"/>
        <v>0</v>
      </c>
      <c r="S1517" s="678">
        <f t="shared" si="968"/>
        <v>1900000</v>
      </c>
      <c r="T1517" s="488">
        <f t="shared" si="968"/>
        <v>900000</v>
      </c>
      <c r="U1517" s="55">
        <f t="shared" si="968"/>
        <v>1000000</v>
      </c>
      <c r="V1517" s="285">
        <f t="shared" si="968"/>
        <v>0</v>
      </c>
      <c r="W1517" s="676">
        <f t="shared" si="968"/>
        <v>1900000</v>
      </c>
      <c r="X1517" s="677">
        <f t="shared" si="968"/>
        <v>0</v>
      </c>
      <c r="Y1517" s="675"/>
      <c r="Z1517" s="676">
        <f t="shared" ref="Z1517:AF1517" si="969">SUBTOTAL(9,Z1513:Z1516)</f>
        <v>0</v>
      </c>
      <c r="AA1517" s="675">
        <f t="shared" si="969"/>
        <v>1900000</v>
      </c>
      <c r="AB1517" s="488">
        <f t="shared" si="969"/>
        <v>0</v>
      </c>
      <c r="AC1517" s="55">
        <f t="shared" si="969"/>
        <v>0</v>
      </c>
      <c r="AD1517" s="285">
        <f t="shared" si="969"/>
        <v>0</v>
      </c>
      <c r="AE1517" s="676">
        <f t="shared" si="969"/>
        <v>0</v>
      </c>
      <c r="AF1517" s="677">
        <f t="shared" si="969"/>
        <v>0</v>
      </c>
      <c r="AG1517" s="678"/>
      <c r="AH1517" s="676">
        <f>SUBTOTAL(9,AH1513:AH1516)</f>
        <v>0</v>
      </c>
      <c r="AI1517" s="675">
        <f>SUBTOTAL(9,AI1513:AI1516)</f>
        <v>0</v>
      </c>
      <c r="AJ1517" s="423">
        <f t="shared" si="953"/>
        <v>1508</v>
      </c>
    </row>
    <row r="1518" spans="1:36" ht="15.6" thickBot="1">
      <c r="A1518" s="423">
        <f t="shared" si="952"/>
        <v>1509</v>
      </c>
      <c r="B1518" s="674"/>
      <c r="C1518" s="674"/>
      <c r="D1518" s="620" t="s">
        <v>330</v>
      </c>
      <c r="E1518" s="623"/>
      <c r="F1518" s="672">
        <f>SUBTOTAL(9,F1511:F1517,$E1512:$E1512)</f>
        <v>6459276</v>
      </c>
      <c r="G1518" s="671"/>
      <c r="H1518" s="668"/>
      <c r="I1518" s="669">
        <f>SUBTOTAL(9,I1511:I1517)</f>
        <v>6459276</v>
      </c>
      <c r="J1518" s="669">
        <f>SUBTOTAL(9,J1511:J1517)</f>
        <v>0</v>
      </c>
      <c r="K1518" s="669">
        <f>SUBTOTAL(9,K1511:K1517)</f>
        <v>0</v>
      </c>
      <c r="L1518" s="673">
        <f>SUBTOTAL(9,L1511:L1517)</f>
        <v>6459276</v>
      </c>
      <c r="M1518" s="672">
        <f>SUBTOTAL(9,M1511:M1517,$E1512:$E1512)</f>
        <v>7359276</v>
      </c>
      <c r="N1518" s="671"/>
      <c r="O1518" s="668"/>
      <c r="P1518" s="669">
        <f>SUBTOTAL(9,P1511:P1517)</f>
        <v>8359276</v>
      </c>
      <c r="Q1518" s="669">
        <f>SUBTOTAL(9,Q1511:Q1517)</f>
        <v>0</v>
      </c>
      <c r="R1518" s="669">
        <f>SUBTOTAL(9,R1511:R1517)</f>
        <v>0</v>
      </c>
      <c r="S1518" s="673">
        <f>SUBTOTAL(9,S1511:S1517)</f>
        <v>8359276</v>
      </c>
      <c r="T1518" s="672">
        <f>SUBTOTAL(9,T1511:T1517,$E1512:$E1512)</f>
        <v>7359276</v>
      </c>
      <c r="U1518" s="671"/>
      <c r="V1518" s="668"/>
      <c r="W1518" s="669">
        <f>SUBTOTAL(9,W1511:W1517)</f>
        <v>8359276</v>
      </c>
      <c r="X1518" s="670">
        <f>SUBTOTAL(9,X1511:X1517)</f>
        <v>0</v>
      </c>
      <c r="Y1518" s="668"/>
      <c r="Z1518" s="669">
        <f>SUBTOTAL(9,Z1511:Z1517)</f>
        <v>0</v>
      </c>
      <c r="AA1518" s="668">
        <f>SUBTOTAL(9,AA1511:AA1517)</f>
        <v>8359276</v>
      </c>
      <c r="AB1518" s="672">
        <f>SUBTOTAL(9,AB1511:AB1517,$E1512:$E1512)</f>
        <v>6459276</v>
      </c>
      <c r="AC1518" s="671"/>
      <c r="AD1518" s="668"/>
      <c r="AE1518" s="669">
        <f>SUBTOTAL(9,AE1511:AE1517)</f>
        <v>6459276</v>
      </c>
      <c r="AF1518" s="670">
        <f>SUBTOTAL(9,AF1511:AF1517)</f>
        <v>0</v>
      </c>
      <c r="AG1518" s="800"/>
      <c r="AH1518" s="669">
        <f>SUBTOTAL(9,AH1511:AH1517)</f>
        <v>0</v>
      </c>
      <c r="AI1518" s="668">
        <f>SUBTOTAL(9,AI1511:AI1517)</f>
        <v>6459276</v>
      </c>
      <c r="AJ1518" s="423">
        <f t="shared" si="953"/>
        <v>1509</v>
      </c>
    </row>
    <row r="1519" spans="1:36" ht="15.6" thickTop="1">
      <c r="A1519" s="423">
        <f t="shared" si="952"/>
        <v>1510</v>
      </c>
      <c r="B1519" s="145"/>
      <c r="C1519" s="145"/>
      <c r="D1519" s="654"/>
      <c r="E1519" s="655"/>
      <c r="F1519" s="425"/>
      <c r="G1519" s="26"/>
      <c r="H1519" s="682"/>
      <c r="I1519" s="627">
        <f t="shared" ref="I1519:I1526" si="970">SUM($E1519,F1519:H1519)</f>
        <v>0</v>
      </c>
      <c r="J1519" s="655"/>
      <c r="K1519" s="655"/>
      <c r="L1519" s="654">
        <f t="shared" ref="L1519:L1526" si="971">SUM(I1519:K1519)</f>
        <v>0</v>
      </c>
      <c r="M1519" s="425"/>
      <c r="N1519" s="26"/>
      <c r="O1519" s="682"/>
      <c r="P1519" s="627">
        <f t="shared" ref="P1519:P1526" si="972">SUM($E1519,M1519:O1519)</f>
        <v>0</v>
      </c>
      <c r="Q1519" s="655"/>
      <c r="R1519" s="655"/>
      <c r="S1519" s="654">
        <f t="shared" ref="S1519:S1526" si="973">SUM(P1519:R1519)</f>
        <v>0</v>
      </c>
      <c r="T1519" s="425"/>
      <c r="U1519" s="26"/>
      <c r="V1519" s="682"/>
      <c r="W1519" s="627">
        <f t="shared" ref="W1519:W1526" si="974">SUM($E1519,T1519:V1519)</f>
        <v>0</v>
      </c>
      <c r="X1519" s="683"/>
      <c r="Y1519" s="682"/>
      <c r="Z1519" s="655"/>
      <c r="AA1519" s="682">
        <f t="shared" ref="AA1519:AA1526" si="975">SUM(W1519:Z1519)</f>
        <v>0</v>
      </c>
      <c r="AB1519" s="425"/>
      <c r="AC1519" s="26"/>
      <c r="AD1519" s="682"/>
      <c r="AE1519" s="627">
        <f t="shared" ref="AE1519:AE1526" si="976">SUM($E1519,AB1519:AD1519)</f>
        <v>0</v>
      </c>
      <c r="AF1519" s="683"/>
      <c r="AG1519" s="862"/>
      <c r="AH1519" s="655"/>
      <c r="AI1519" s="682">
        <f t="shared" ref="AI1519:AI1526" si="977">SUM(AE1519:AH1519)</f>
        <v>0</v>
      </c>
      <c r="AJ1519" s="423">
        <f t="shared" si="953"/>
        <v>1510</v>
      </c>
    </row>
    <row r="1520" spans="1:36">
      <c r="A1520" s="423">
        <f t="shared" si="952"/>
        <v>1511</v>
      </c>
      <c r="B1520" s="145" t="s">
        <v>331</v>
      </c>
      <c r="C1520" s="145" t="s">
        <v>332</v>
      </c>
      <c r="D1520" s="237" t="s">
        <v>333</v>
      </c>
      <c r="E1520" s="627">
        <v>2105478</v>
      </c>
      <c r="F1520" s="133"/>
      <c r="G1520" s="28"/>
      <c r="H1520" s="626"/>
      <c r="I1520" s="627">
        <f t="shared" si="970"/>
        <v>2105478</v>
      </c>
      <c r="J1520" s="627"/>
      <c r="K1520" s="627">
        <v>400000</v>
      </c>
      <c r="L1520" s="237">
        <f t="shared" si="971"/>
        <v>2505478</v>
      </c>
      <c r="M1520" s="133"/>
      <c r="O1520" s="626"/>
      <c r="P1520" s="627">
        <f t="shared" si="972"/>
        <v>2105478</v>
      </c>
      <c r="Q1520" s="627"/>
      <c r="R1520" s="627">
        <v>400000</v>
      </c>
      <c r="S1520" s="237">
        <f t="shared" si="973"/>
        <v>2505478</v>
      </c>
      <c r="T1520" s="133"/>
      <c r="V1520" s="626"/>
      <c r="W1520" s="627">
        <f t="shared" si="974"/>
        <v>2105478</v>
      </c>
      <c r="X1520" s="636"/>
      <c r="Y1520" s="626"/>
      <c r="Z1520" s="627">
        <v>400000</v>
      </c>
      <c r="AA1520" s="626">
        <f t="shared" si="975"/>
        <v>2505478</v>
      </c>
      <c r="AB1520" s="133"/>
      <c r="AD1520" s="626"/>
      <c r="AE1520" s="627">
        <f t="shared" si="976"/>
        <v>2105478</v>
      </c>
      <c r="AF1520" s="636"/>
      <c r="AG1520" s="857"/>
      <c r="AH1520" s="627">
        <v>400000</v>
      </c>
      <c r="AI1520" s="626">
        <f t="shared" si="977"/>
        <v>2505478</v>
      </c>
      <c r="AJ1520" s="423">
        <f t="shared" si="953"/>
        <v>1511</v>
      </c>
    </row>
    <row r="1521" spans="1:36">
      <c r="A1521" s="423">
        <f t="shared" si="952"/>
        <v>1512</v>
      </c>
      <c r="B1521" s="145"/>
      <c r="C1521" s="145"/>
      <c r="D1521" s="240" t="s">
        <v>434</v>
      </c>
      <c r="E1521" s="627"/>
      <c r="F1521" s="133"/>
      <c r="G1521" s="28"/>
      <c r="H1521" s="626"/>
      <c r="I1521" s="627">
        <f t="shared" si="970"/>
        <v>0</v>
      </c>
      <c r="J1521" s="627"/>
      <c r="K1521" s="627"/>
      <c r="L1521" s="237">
        <f t="shared" si="971"/>
        <v>0</v>
      </c>
      <c r="M1521" s="133"/>
      <c r="O1521" s="626"/>
      <c r="P1521" s="627">
        <f t="shared" si="972"/>
        <v>0</v>
      </c>
      <c r="Q1521" s="627"/>
      <c r="R1521" s="627"/>
      <c r="S1521" s="237">
        <f t="shared" si="973"/>
        <v>0</v>
      </c>
      <c r="T1521" s="133"/>
      <c r="V1521" s="626"/>
      <c r="W1521" s="627">
        <f t="shared" si="974"/>
        <v>0</v>
      </c>
      <c r="X1521" s="636"/>
      <c r="Y1521" s="626"/>
      <c r="Z1521" s="627"/>
      <c r="AA1521" s="626">
        <f t="shared" si="975"/>
        <v>0</v>
      </c>
      <c r="AB1521" s="133"/>
      <c r="AD1521" s="626"/>
      <c r="AE1521" s="627">
        <f t="shared" si="976"/>
        <v>0</v>
      </c>
      <c r="AF1521" s="636"/>
      <c r="AG1521" s="857"/>
      <c r="AH1521" s="627"/>
      <c r="AI1521" s="626">
        <f t="shared" si="977"/>
        <v>0</v>
      </c>
      <c r="AJ1521" s="423">
        <f t="shared" si="953"/>
        <v>1512</v>
      </c>
    </row>
    <row r="1522" spans="1:36">
      <c r="A1522" s="423">
        <f t="shared" si="952"/>
        <v>1513</v>
      </c>
      <c r="B1522" s="145"/>
      <c r="C1522" s="145"/>
      <c r="D1522" s="629"/>
      <c r="E1522" s="627"/>
      <c r="F1522" s="133"/>
      <c r="G1522" s="28"/>
      <c r="H1522" s="626"/>
      <c r="I1522" s="627">
        <f t="shared" si="970"/>
        <v>0</v>
      </c>
      <c r="J1522" s="627"/>
      <c r="K1522" s="627"/>
      <c r="L1522" s="237">
        <f t="shared" si="971"/>
        <v>0</v>
      </c>
      <c r="M1522" s="133"/>
      <c r="O1522" s="626"/>
      <c r="P1522" s="627">
        <f t="shared" si="972"/>
        <v>0</v>
      </c>
      <c r="Q1522" s="627"/>
      <c r="R1522" s="627"/>
      <c r="S1522" s="237">
        <f t="shared" si="973"/>
        <v>0</v>
      </c>
      <c r="T1522" s="133"/>
      <c r="V1522" s="626"/>
      <c r="W1522" s="627">
        <f t="shared" si="974"/>
        <v>0</v>
      </c>
      <c r="X1522" s="636"/>
      <c r="Y1522" s="626"/>
      <c r="Z1522" s="627"/>
      <c r="AA1522" s="626">
        <f t="shared" si="975"/>
        <v>0</v>
      </c>
      <c r="AB1522" s="133"/>
      <c r="AD1522" s="626"/>
      <c r="AE1522" s="627">
        <f t="shared" si="976"/>
        <v>0</v>
      </c>
      <c r="AF1522" s="636"/>
      <c r="AG1522" s="857"/>
      <c r="AH1522" s="627"/>
      <c r="AI1522" s="626">
        <f t="shared" si="977"/>
        <v>0</v>
      </c>
      <c r="AJ1522" s="423">
        <f t="shared" si="953"/>
        <v>1513</v>
      </c>
    </row>
    <row r="1523" spans="1:36">
      <c r="A1523" s="423">
        <f t="shared" si="952"/>
        <v>1514</v>
      </c>
      <c r="B1523" s="145"/>
      <c r="C1523" s="145"/>
      <c r="D1523" s="629"/>
      <c r="E1523" s="627"/>
      <c r="F1523" s="133"/>
      <c r="G1523" s="28"/>
      <c r="H1523" s="626"/>
      <c r="I1523" s="627">
        <f t="shared" si="970"/>
        <v>0</v>
      </c>
      <c r="J1523" s="627"/>
      <c r="K1523" s="627"/>
      <c r="L1523" s="237">
        <f t="shared" si="971"/>
        <v>0</v>
      </c>
      <c r="M1523" s="133"/>
      <c r="O1523" s="626"/>
      <c r="P1523" s="627">
        <f t="shared" si="972"/>
        <v>0</v>
      </c>
      <c r="Q1523" s="627"/>
      <c r="R1523" s="627"/>
      <c r="S1523" s="237">
        <f t="shared" si="973"/>
        <v>0</v>
      </c>
      <c r="T1523" s="133"/>
      <c r="V1523" s="626"/>
      <c r="W1523" s="627">
        <f t="shared" si="974"/>
        <v>0</v>
      </c>
      <c r="X1523" s="636"/>
      <c r="Y1523" s="626"/>
      <c r="Z1523" s="627"/>
      <c r="AA1523" s="626">
        <f t="shared" si="975"/>
        <v>0</v>
      </c>
      <c r="AB1523" s="133"/>
      <c r="AD1523" s="626"/>
      <c r="AE1523" s="627">
        <f t="shared" si="976"/>
        <v>0</v>
      </c>
      <c r="AF1523" s="636"/>
      <c r="AG1523" s="857"/>
      <c r="AH1523" s="627"/>
      <c r="AI1523" s="626">
        <f t="shared" si="977"/>
        <v>0</v>
      </c>
      <c r="AJ1523" s="423">
        <f t="shared" si="953"/>
        <v>1514</v>
      </c>
    </row>
    <row r="1524" spans="1:36">
      <c r="A1524" s="423">
        <f t="shared" si="952"/>
        <v>1515</v>
      </c>
      <c r="B1524" s="145"/>
      <c r="C1524" s="145"/>
      <c r="D1524" s="684" t="s">
        <v>575</v>
      </c>
      <c r="E1524" s="627"/>
      <c r="F1524" s="112"/>
      <c r="G1524" s="39"/>
      <c r="H1524" s="626"/>
      <c r="I1524" s="627">
        <f t="shared" si="970"/>
        <v>0</v>
      </c>
      <c r="J1524" s="627"/>
      <c r="K1524" s="627"/>
      <c r="L1524" s="237">
        <f t="shared" si="971"/>
        <v>0</v>
      </c>
      <c r="M1524" s="112"/>
      <c r="N1524" s="39"/>
      <c r="O1524" s="626"/>
      <c r="P1524" s="627">
        <f t="shared" si="972"/>
        <v>0</v>
      </c>
      <c r="Q1524" s="627"/>
      <c r="R1524" s="627"/>
      <c r="S1524" s="237">
        <f t="shared" si="973"/>
        <v>0</v>
      </c>
      <c r="T1524" s="112"/>
      <c r="U1524" s="39"/>
      <c r="V1524" s="626"/>
      <c r="W1524" s="627">
        <f t="shared" si="974"/>
        <v>0</v>
      </c>
      <c r="X1524" s="636"/>
      <c r="Y1524" s="626"/>
      <c r="Z1524" s="627"/>
      <c r="AA1524" s="626">
        <f t="shared" si="975"/>
        <v>0</v>
      </c>
      <c r="AB1524" s="112"/>
      <c r="AC1524" s="39"/>
      <c r="AD1524" s="626"/>
      <c r="AE1524" s="627">
        <f t="shared" si="976"/>
        <v>0</v>
      </c>
      <c r="AF1524" s="636"/>
      <c r="AG1524" s="857"/>
      <c r="AH1524" s="627"/>
      <c r="AI1524" s="626">
        <f t="shared" si="977"/>
        <v>0</v>
      </c>
      <c r="AJ1524" s="423">
        <f t="shared" si="953"/>
        <v>1515</v>
      </c>
    </row>
    <row r="1525" spans="1:36">
      <c r="A1525" s="423">
        <f t="shared" si="952"/>
        <v>1516</v>
      </c>
      <c r="B1525" s="145"/>
      <c r="C1525" s="145"/>
      <c r="D1525" s="685"/>
      <c r="E1525" s="627"/>
      <c r="F1525" s="112"/>
      <c r="G1525" s="39"/>
      <c r="H1525" s="626"/>
      <c r="I1525" s="627">
        <f t="shared" si="970"/>
        <v>0</v>
      </c>
      <c r="J1525" s="627"/>
      <c r="K1525" s="627"/>
      <c r="L1525" s="237">
        <f t="shared" si="971"/>
        <v>0</v>
      </c>
      <c r="M1525" s="112"/>
      <c r="N1525" s="39"/>
      <c r="O1525" s="626"/>
      <c r="P1525" s="627">
        <f t="shared" si="972"/>
        <v>0</v>
      </c>
      <c r="Q1525" s="627"/>
      <c r="R1525" s="627"/>
      <c r="S1525" s="237">
        <f t="shared" si="973"/>
        <v>0</v>
      </c>
      <c r="T1525" s="112"/>
      <c r="U1525" s="39"/>
      <c r="V1525" s="626"/>
      <c r="W1525" s="627">
        <f t="shared" si="974"/>
        <v>0</v>
      </c>
      <c r="X1525" s="636"/>
      <c r="Y1525" s="626"/>
      <c r="Z1525" s="627"/>
      <c r="AA1525" s="626">
        <f t="shared" si="975"/>
        <v>0</v>
      </c>
      <c r="AB1525" s="112"/>
      <c r="AC1525" s="39"/>
      <c r="AD1525" s="626"/>
      <c r="AE1525" s="627">
        <f t="shared" si="976"/>
        <v>0</v>
      </c>
      <c r="AF1525" s="636"/>
      <c r="AG1525" s="857"/>
      <c r="AH1525" s="627"/>
      <c r="AI1525" s="626">
        <f t="shared" si="977"/>
        <v>0</v>
      </c>
      <c r="AJ1525" s="423">
        <f t="shared" si="953"/>
        <v>1516</v>
      </c>
    </row>
    <row r="1526" spans="1:36">
      <c r="A1526" s="423">
        <f t="shared" si="952"/>
        <v>1517</v>
      </c>
      <c r="B1526" s="145"/>
      <c r="C1526" s="145"/>
      <c r="E1526" s="679"/>
      <c r="F1526" s="110"/>
      <c r="G1526" s="57"/>
      <c r="H1526" s="680"/>
      <c r="I1526" s="627">
        <f t="shared" si="970"/>
        <v>0</v>
      </c>
      <c r="J1526" s="679"/>
      <c r="K1526" s="679"/>
      <c r="L1526" s="237">
        <f t="shared" si="971"/>
        <v>0</v>
      </c>
      <c r="M1526" s="110"/>
      <c r="N1526" s="57"/>
      <c r="O1526" s="680"/>
      <c r="P1526" s="627">
        <f t="shared" si="972"/>
        <v>0</v>
      </c>
      <c r="Q1526" s="679"/>
      <c r="R1526" s="679"/>
      <c r="S1526" s="237">
        <f t="shared" si="973"/>
        <v>0</v>
      </c>
      <c r="T1526" s="110"/>
      <c r="U1526" s="57"/>
      <c r="V1526" s="680"/>
      <c r="W1526" s="627">
        <f t="shared" si="974"/>
        <v>0</v>
      </c>
      <c r="X1526" s="681"/>
      <c r="Y1526" s="680"/>
      <c r="Z1526" s="679"/>
      <c r="AA1526" s="626">
        <f t="shared" si="975"/>
        <v>0</v>
      </c>
      <c r="AB1526" s="110"/>
      <c r="AC1526" s="57"/>
      <c r="AD1526" s="680"/>
      <c r="AE1526" s="627">
        <f t="shared" si="976"/>
        <v>0</v>
      </c>
      <c r="AF1526" s="681"/>
      <c r="AG1526" s="872"/>
      <c r="AH1526" s="679"/>
      <c r="AI1526" s="626">
        <f t="shared" si="977"/>
        <v>0</v>
      </c>
      <c r="AJ1526" s="423">
        <f t="shared" si="953"/>
        <v>1517</v>
      </c>
    </row>
    <row r="1527" spans="1:36">
      <c r="A1527" s="423">
        <f t="shared" si="952"/>
        <v>1518</v>
      </c>
      <c r="B1527" s="145"/>
      <c r="C1527" s="145"/>
      <c r="D1527" s="141" t="s">
        <v>40</v>
      </c>
      <c r="E1527" s="679"/>
      <c r="F1527" s="488">
        <f t="shared" ref="F1527:X1527" si="978">SUBTOTAL(9,F1521:F1526)</f>
        <v>0</v>
      </c>
      <c r="G1527" s="55">
        <f t="shared" si="978"/>
        <v>0</v>
      </c>
      <c r="H1527" s="285">
        <f t="shared" si="978"/>
        <v>0</v>
      </c>
      <c r="I1527" s="676">
        <f t="shared" si="978"/>
        <v>0</v>
      </c>
      <c r="J1527" s="676">
        <f t="shared" si="978"/>
        <v>0</v>
      </c>
      <c r="K1527" s="676">
        <f t="shared" si="978"/>
        <v>0</v>
      </c>
      <c r="L1527" s="678">
        <f t="shared" si="978"/>
        <v>0</v>
      </c>
      <c r="M1527" s="488">
        <f t="shared" si="978"/>
        <v>0</v>
      </c>
      <c r="N1527" s="55">
        <f t="shared" si="978"/>
        <v>0</v>
      </c>
      <c r="O1527" s="285">
        <f t="shared" si="978"/>
        <v>0</v>
      </c>
      <c r="P1527" s="676">
        <f t="shared" si="978"/>
        <v>0</v>
      </c>
      <c r="Q1527" s="676">
        <f t="shared" si="978"/>
        <v>0</v>
      </c>
      <c r="R1527" s="676">
        <f t="shared" si="978"/>
        <v>0</v>
      </c>
      <c r="S1527" s="678">
        <f t="shared" si="978"/>
        <v>0</v>
      </c>
      <c r="T1527" s="488">
        <f t="shared" si="978"/>
        <v>0</v>
      </c>
      <c r="U1527" s="55">
        <f t="shared" si="978"/>
        <v>0</v>
      </c>
      <c r="V1527" s="285">
        <f t="shared" si="978"/>
        <v>0</v>
      </c>
      <c r="W1527" s="676">
        <f t="shared" si="978"/>
        <v>0</v>
      </c>
      <c r="X1527" s="677">
        <f t="shared" si="978"/>
        <v>0</v>
      </c>
      <c r="Y1527" s="675"/>
      <c r="Z1527" s="676">
        <f t="shared" ref="Z1527:AF1527" si="979">SUBTOTAL(9,Z1521:Z1526)</f>
        <v>0</v>
      </c>
      <c r="AA1527" s="675">
        <f t="shared" si="979"/>
        <v>0</v>
      </c>
      <c r="AB1527" s="488">
        <f t="shared" si="979"/>
        <v>0</v>
      </c>
      <c r="AC1527" s="55">
        <f t="shared" si="979"/>
        <v>0</v>
      </c>
      <c r="AD1527" s="285">
        <f t="shared" si="979"/>
        <v>0</v>
      </c>
      <c r="AE1527" s="676">
        <f t="shared" si="979"/>
        <v>0</v>
      </c>
      <c r="AF1527" s="677">
        <f t="shared" si="979"/>
        <v>0</v>
      </c>
      <c r="AG1527" s="678"/>
      <c r="AH1527" s="676">
        <f>SUBTOTAL(9,AH1521:AH1526)</f>
        <v>0</v>
      </c>
      <c r="AI1527" s="675">
        <f>SUBTOTAL(9,AI1521:AI1526)</f>
        <v>0</v>
      </c>
      <c r="AJ1527" s="423">
        <f t="shared" si="953"/>
        <v>1518</v>
      </c>
    </row>
    <row r="1528" spans="1:36" ht="15.6" thickBot="1">
      <c r="A1528" s="423">
        <f t="shared" si="952"/>
        <v>1519</v>
      </c>
      <c r="B1528" s="674"/>
      <c r="C1528" s="674"/>
      <c r="D1528" s="620" t="s">
        <v>334</v>
      </c>
      <c r="E1528" s="623"/>
      <c r="F1528" s="672">
        <f>SUBTOTAL(9,F1519:F1527,$E1520:$E1520)</f>
        <v>2105478</v>
      </c>
      <c r="G1528" s="671"/>
      <c r="H1528" s="668"/>
      <c r="I1528" s="669">
        <f>SUBTOTAL(9,I1519:I1527)</f>
        <v>2105478</v>
      </c>
      <c r="J1528" s="669">
        <f>SUBTOTAL(9,J1519:J1527)</f>
        <v>0</v>
      </c>
      <c r="K1528" s="669">
        <f>SUBTOTAL(9,K1519:K1527)</f>
        <v>400000</v>
      </c>
      <c r="L1528" s="673">
        <f>SUBTOTAL(9,L1519:L1527)</f>
        <v>2505478</v>
      </c>
      <c r="M1528" s="672">
        <f>SUBTOTAL(9,M1519:M1527,$E1520:$E1520)</f>
        <v>2105478</v>
      </c>
      <c r="N1528" s="671"/>
      <c r="O1528" s="668"/>
      <c r="P1528" s="669">
        <f>SUBTOTAL(9,P1519:P1527)</f>
        <v>2105478</v>
      </c>
      <c r="Q1528" s="669">
        <f>SUBTOTAL(9,Q1519:Q1527)</f>
        <v>0</v>
      </c>
      <c r="R1528" s="669">
        <f>SUBTOTAL(9,R1519:R1527)</f>
        <v>400000</v>
      </c>
      <c r="S1528" s="673">
        <f>SUBTOTAL(9,S1519:S1527)</f>
        <v>2505478</v>
      </c>
      <c r="T1528" s="672">
        <f>SUBTOTAL(9,T1519:T1527,$E1520:$E1520)</f>
        <v>2105478</v>
      </c>
      <c r="U1528" s="671"/>
      <c r="V1528" s="668"/>
      <c r="W1528" s="669">
        <f>SUBTOTAL(9,W1519:W1527)</f>
        <v>2105478</v>
      </c>
      <c r="X1528" s="670">
        <f>SUBTOTAL(9,X1519:X1527)</f>
        <v>0</v>
      </c>
      <c r="Y1528" s="668"/>
      <c r="Z1528" s="669">
        <f>SUBTOTAL(9,Z1519:Z1527)</f>
        <v>400000</v>
      </c>
      <c r="AA1528" s="668">
        <f>SUBTOTAL(9,AA1519:AA1527)</f>
        <v>2505478</v>
      </c>
      <c r="AB1528" s="672">
        <f>SUBTOTAL(9,AB1519:AB1527,$E1520:$E1520)</f>
        <v>2105478</v>
      </c>
      <c r="AC1528" s="671"/>
      <c r="AD1528" s="668"/>
      <c r="AE1528" s="669">
        <f>SUBTOTAL(9,AE1519:AE1527)</f>
        <v>2105478</v>
      </c>
      <c r="AF1528" s="670">
        <f>SUBTOTAL(9,AF1519:AF1527)</f>
        <v>0</v>
      </c>
      <c r="AG1528" s="800"/>
      <c r="AH1528" s="669">
        <f>SUBTOTAL(9,AH1519:AH1527)</f>
        <v>400000</v>
      </c>
      <c r="AI1528" s="668">
        <f>SUBTOTAL(9,AI1519:AI1527)</f>
        <v>2505478</v>
      </c>
      <c r="AJ1528" s="423">
        <f t="shared" si="953"/>
        <v>1519</v>
      </c>
    </row>
    <row r="1529" spans="1:36" ht="15.6" thickTop="1">
      <c r="A1529" s="423">
        <f t="shared" si="952"/>
        <v>1520</v>
      </c>
      <c r="B1529" s="145"/>
      <c r="C1529" s="145"/>
      <c r="D1529" s="654"/>
      <c r="E1529" s="655"/>
      <c r="F1529" s="425"/>
      <c r="G1529" s="26"/>
      <c r="H1529" s="682"/>
      <c r="I1529" s="627">
        <f>SUM($E1529,F1529:H1529)</f>
        <v>0</v>
      </c>
      <c r="J1529" s="655"/>
      <c r="K1529" s="655"/>
      <c r="L1529" s="654">
        <f>SUM(I1529:K1529)</f>
        <v>0</v>
      </c>
      <c r="M1529" s="425"/>
      <c r="N1529" s="26"/>
      <c r="O1529" s="682"/>
      <c r="P1529" s="627">
        <f>SUM($E1529,M1529:O1529)</f>
        <v>0</v>
      </c>
      <c r="Q1529" s="655"/>
      <c r="R1529" s="655"/>
      <c r="S1529" s="654">
        <f>SUM(P1529:R1529)</f>
        <v>0</v>
      </c>
      <c r="T1529" s="425"/>
      <c r="U1529" s="26"/>
      <c r="V1529" s="682"/>
      <c r="W1529" s="627">
        <f>SUM($E1529,T1529:V1529)</f>
        <v>0</v>
      </c>
      <c r="X1529" s="683"/>
      <c r="Y1529" s="682"/>
      <c r="Z1529" s="655"/>
      <c r="AA1529" s="682">
        <f>SUM(W1529:Z1529)</f>
        <v>0</v>
      </c>
      <c r="AB1529" s="425"/>
      <c r="AC1529" s="26"/>
      <c r="AD1529" s="682"/>
      <c r="AE1529" s="627">
        <f>SUM($E1529,AB1529:AD1529)</f>
        <v>0</v>
      </c>
      <c r="AF1529" s="683"/>
      <c r="AG1529" s="862"/>
      <c r="AH1529" s="655"/>
      <c r="AI1529" s="682">
        <f>SUM(AE1529:AH1529)</f>
        <v>0</v>
      </c>
      <c r="AJ1529" s="423">
        <f t="shared" si="953"/>
        <v>1520</v>
      </c>
    </row>
    <row r="1530" spans="1:36">
      <c r="A1530" s="423">
        <f t="shared" si="952"/>
        <v>1521</v>
      </c>
      <c r="B1530" s="145" t="s">
        <v>335</v>
      </c>
      <c r="C1530" s="145" t="s">
        <v>336</v>
      </c>
      <c r="D1530" s="237" t="s">
        <v>337</v>
      </c>
      <c r="E1530" s="627">
        <v>3122331</v>
      </c>
      <c r="F1530" s="133"/>
      <c r="G1530" s="28"/>
      <c r="H1530" s="626"/>
      <c r="I1530" s="627">
        <f>SUM($E1530,F1530:H1530)</f>
        <v>3122331</v>
      </c>
      <c r="J1530" s="627"/>
      <c r="K1530" s="627"/>
      <c r="L1530" s="237">
        <f>SUM(I1530:K1530)</f>
        <v>3122331</v>
      </c>
      <c r="M1530" s="133"/>
      <c r="O1530" s="626"/>
      <c r="P1530" s="627">
        <f>SUM($E1530,M1530:O1530)</f>
        <v>3122331</v>
      </c>
      <c r="Q1530" s="627"/>
      <c r="R1530" s="627"/>
      <c r="S1530" s="237">
        <f>SUM(P1530:R1530)</f>
        <v>3122331</v>
      </c>
      <c r="T1530" s="133"/>
      <c r="V1530" s="626"/>
      <c r="W1530" s="627">
        <f>SUM($E1530,T1530:V1530)</f>
        <v>3122331</v>
      </c>
      <c r="X1530" s="636"/>
      <c r="Y1530" s="626"/>
      <c r="Z1530" s="627"/>
      <c r="AA1530" s="626">
        <f>SUM(W1530:Z1530)</f>
        <v>3122331</v>
      </c>
      <c r="AB1530" s="133"/>
      <c r="AD1530" s="626"/>
      <c r="AE1530" s="627">
        <f>SUM($E1530,AB1530:AD1530)</f>
        <v>3122331</v>
      </c>
      <c r="AF1530" s="636"/>
      <c r="AG1530" s="857"/>
      <c r="AH1530" s="627"/>
      <c r="AI1530" s="626">
        <f>SUM(AE1530:AH1530)</f>
        <v>3122331</v>
      </c>
      <c r="AJ1530" s="423">
        <f t="shared" si="953"/>
        <v>1521</v>
      </c>
    </row>
    <row r="1531" spans="1:36">
      <c r="A1531" s="423">
        <f t="shared" si="952"/>
        <v>1522</v>
      </c>
      <c r="B1531" s="145"/>
      <c r="C1531" s="145"/>
      <c r="D1531" s="240" t="s">
        <v>434</v>
      </c>
      <c r="E1531" s="627"/>
      <c r="F1531" s="133"/>
      <c r="G1531" s="28"/>
      <c r="H1531" s="626"/>
      <c r="I1531" s="627">
        <f>SUM($E1531,F1531:H1531)</f>
        <v>0</v>
      </c>
      <c r="J1531" s="627"/>
      <c r="K1531" s="627"/>
      <c r="L1531" s="237">
        <f>SUM(I1531:K1531)</f>
        <v>0</v>
      </c>
      <c r="M1531" s="133"/>
      <c r="O1531" s="626"/>
      <c r="P1531" s="627">
        <f>SUM($E1531,M1531:O1531)</f>
        <v>0</v>
      </c>
      <c r="Q1531" s="627"/>
      <c r="R1531" s="627"/>
      <c r="S1531" s="237">
        <f>SUM(P1531:R1531)</f>
        <v>0</v>
      </c>
      <c r="T1531" s="133"/>
      <c r="V1531" s="626"/>
      <c r="W1531" s="627">
        <f>SUM($E1531,T1531:V1531)</f>
        <v>0</v>
      </c>
      <c r="X1531" s="636"/>
      <c r="Y1531" s="626"/>
      <c r="Z1531" s="627"/>
      <c r="AA1531" s="626">
        <f>SUM(W1531:Z1531)</f>
        <v>0</v>
      </c>
      <c r="AB1531" s="133"/>
      <c r="AD1531" s="626"/>
      <c r="AE1531" s="627">
        <f>SUM($E1531,AB1531:AD1531)</f>
        <v>0</v>
      </c>
      <c r="AF1531" s="636"/>
      <c r="AG1531" s="857"/>
      <c r="AH1531" s="627"/>
      <c r="AI1531" s="626">
        <f>SUM(AE1531:AH1531)</f>
        <v>0</v>
      </c>
      <c r="AJ1531" s="423">
        <f t="shared" si="953"/>
        <v>1522</v>
      </c>
    </row>
    <row r="1532" spans="1:36">
      <c r="A1532" s="423">
        <f t="shared" si="952"/>
        <v>1523</v>
      </c>
      <c r="B1532" s="145"/>
      <c r="C1532" s="145"/>
      <c r="D1532" s="637" t="s">
        <v>852</v>
      </c>
      <c r="E1532" s="627"/>
      <c r="F1532" s="133"/>
      <c r="G1532" s="28"/>
      <c r="H1532" s="626"/>
      <c r="I1532" s="627">
        <f>SUM($E1532,F1532:H1532)</f>
        <v>0</v>
      </c>
      <c r="J1532" s="627"/>
      <c r="K1532" s="627"/>
      <c r="L1532" s="237">
        <f>SUM(I1532:K1532)</f>
        <v>0</v>
      </c>
      <c r="M1532" s="133">
        <v>250000</v>
      </c>
      <c r="O1532" s="626"/>
      <c r="P1532" s="627">
        <f>SUM($E1532,M1532:O1532)</f>
        <v>250000</v>
      </c>
      <c r="Q1532" s="627"/>
      <c r="R1532" s="627"/>
      <c r="S1532" s="237">
        <f>SUM(P1532:R1532)</f>
        <v>250000</v>
      </c>
      <c r="T1532" s="133">
        <v>250000</v>
      </c>
      <c r="V1532" s="626"/>
      <c r="W1532" s="627">
        <f>SUM($E1532,T1532:V1532)</f>
        <v>250000</v>
      </c>
      <c r="X1532" s="636"/>
      <c r="Y1532" s="626"/>
      <c r="Z1532" s="627"/>
      <c r="AA1532" s="626">
        <f>SUM(W1532:Z1532)</f>
        <v>250000</v>
      </c>
      <c r="AB1532" s="133"/>
      <c r="AD1532" s="626"/>
      <c r="AE1532" s="627">
        <f>SUM($E1532,AB1532:AD1532)</f>
        <v>0</v>
      </c>
      <c r="AF1532" s="636"/>
      <c r="AG1532" s="857"/>
      <c r="AH1532" s="627"/>
      <c r="AI1532" s="626">
        <f>SUM(AE1532:AH1532)</f>
        <v>0</v>
      </c>
      <c r="AJ1532" s="423">
        <f t="shared" si="953"/>
        <v>1523</v>
      </c>
    </row>
    <row r="1533" spans="1:36">
      <c r="A1533" s="423">
        <f t="shared" si="952"/>
        <v>1524</v>
      </c>
      <c r="B1533" s="145"/>
      <c r="C1533" s="145"/>
      <c r="D1533" s="632"/>
      <c r="E1533" s="627"/>
      <c r="F1533" s="406"/>
      <c r="H1533" s="626"/>
      <c r="I1533" s="627">
        <f>SUM($E1533,F1533:H1533)</f>
        <v>0</v>
      </c>
      <c r="J1533" s="627"/>
      <c r="K1533" s="627"/>
      <c r="L1533" s="237">
        <f>SUM(I1533:K1533)</f>
        <v>0</v>
      </c>
      <c r="M1533" s="406"/>
      <c r="O1533" s="626"/>
      <c r="P1533" s="627">
        <f>SUM($E1533,M1533:O1533)</f>
        <v>0</v>
      </c>
      <c r="Q1533" s="627"/>
      <c r="R1533" s="627"/>
      <c r="S1533" s="237">
        <f>SUM(P1533:R1533)</f>
        <v>0</v>
      </c>
      <c r="T1533" s="406"/>
      <c r="V1533" s="626"/>
      <c r="W1533" s="627">
        <f>SUM($E1533,T1533:V1533)</f>
        <v>0</v>
      </c>
      <c r="X1533" s="636"/>
      <c r="Y1533" s="626"/>
      <c r="Z1533" s="627"/>
      <c r="AA1533" s="626">
        <f>SUM(W1533:Z1533)</f>
        <v>0</v>
      </c>
      <c r="AB1533" s="406"/>
      <c r="AD1533" s="626"/>
      <c r="AE1533" s="627">
        <f>SUM($E1533,AB1533:AD1533)</f>
        <v>0</v>
      </c>
      <c r="AF1533" s="636"/>
      <c r="AG1533" s="857"/>
      <c r="AH1533" s="627"/>
      <c r="AI1533" s="626">
        <f>SUM(AE1533:AH1533)</f>
        <v>0</v>
      </c>
      <c r="AJ1533" s="423">
        <f t="shared" si="953"/>
        <v>1524</v>
      </c>
    </row>
    <row r="1534" spans="1:36">
      <c r="A1534" s="423">
        <f t="shared" si="952"/>
        <v>1525</v>
      </c>
      <c r="B1534" s="145"/>
      <c r="C1534" s="145"/>
      <c r="D1534" s="644" t="s">
        <v>40</v>
      </c>
      <c r="E1534" s="627"/>
      <c r="F1534" s="488">
        <f t="shared" ref="F1534:X1534" si="980">SUBTOTAL(9,F1531:F1533)</f>
        <v>0</v>
      </c>
      <c r="G1534" s="55">
        <f t="shared" si="980"/>
        <v>0</v>
      </c>
      <c r="H1534" s="285">
        <f t="shared" si="980"/>
        <v>0</v>
      </c>
      <c r="I1534" s="676">
        <f t="shared" si="980"/>
        <v>0</v>
      </c>
      <c r="J1534" s="676">
        <f t="shared" si="980"/>
        <v>0</v>
      </c>
      <c r="K1534" s="676">
        <f t="shared" si="980"/>
        <v>0</v>
      </c>
      <c r="L1534" s="678">
        <f t="shared" si="980"/>
        <v>0</v>
      </c>
      <c r="M1534" s="488">
        <f t="shared" si="980"/>
        <v>250000</v>
      </c>
      <c r="N1534" s="55">
        <f t="shared" si="980"/>
        <v>0</v>
      </c>
      <c r="O1534" s="285">
        <f t="shared" si="980"/>
        <v>0</v>
      </c>
      <c r="P1534" s="676">
        <f t="shared" si="980"/>
        <v>250000</v>
      </c>
      <c r="Q1534" s="676">
        <f t="shared" si="980"/>
        <v>0</v>
      </c>
      <c r="R1534" s="676">
        <f t="shared" si="980"/>
        <v>0</v>
      </c>
      <c r="S1534" s="678">
        <f t="shared" si="980"/>
        <v>250000</v>
      </c>
      <c r="T1534" s="488">
        <f t="shared" si="980"/>
        <v>250000</v>
      </c>
      <c r="U1534" s="55">
        <f t="shared" si="980"/>
        <v>0</v>
      </c>
      <c r="V1534" s="285">
        <f t="shared" si="980"/>
        <v>0</v>
      </c>
      <c r="W1534" s="676">
        <f t="shared" si="980"/>
        <v>250000</v>
      </c>
      <c r="X1534" s="677">
        <f t="shared" si="980"/>
        <v>0</v>
      </c>
      <c r="Y1534" s="675"/>
      <c r="Z1534" s="676">
        <f t="shared" ref="Z1534:AF1534" si="981">SUBTOTAL(9,Z1531:Z1533)</f>
        <v>0</v>
      </c>
      <c r="AA1534" s="675">
        <f t="shared" si="981"/>
        <v>250000</v>
      </c>
      <c r="AB1534" s="488">
        <f t="shared" si="981"/>
        <v>0</v>
      </c>
      <c r="AC1534" s="55">
        <f t="shared" si="981"/>
        <v>0</v>
      </c>
      <c r="AD1534" s="285">
        <f t="shared" si="981"/>
        <v>0</v>
      </c>
      <c r="AE1534" s="676">
        <f t="shared" si="981"/>
        <v>0</v>
      </c>
      <c r="AF1534" s="677">
        <f t="shared" si="981"/>
        <v>0</v>
      </c>
      <c r="AG1534" s="678"/>
      <c r="AH1534" s="676">
        <f>SUBTOTAL(9,AH1531:AH1533)</f>
        <v>0</v>
      </c>
      <c r="AI1534" s="675">
        <f>SUBTOTAL(9,AI1531:AI1533)</f>
        <v>0</v>
      </c>
      <c r="AJ1534" s="423">
        <f t="shared" si="953"/>
        <v>1525</v>
      </c>
    </row>
    <row r="1535" spans="1:36" ht="15.6" thickBot="1">
      <c r="A1535" s="423">
        <f t="shared" si="952"/>
        <v>1526</v>
      </c>
      <c r="B1535" s="674"/>
      <c r="C1535" s="674"/>
      <c r="D1535" s="620" t="s">
        <v>338</v>
      </c>
      <c r="E1535" s="623"/>
      <c r="F1535" s="672">
        <f>SUBTOTAL(9,F1529:F1534,$E1530:$E1530)</f>
        <v>3122331</v>
      </c>
      <c r="G1535" s="671"/>
      <c r="H1535" s="668"/>
      <c r="I1535" s="669">
        <f>SUBTOTAL(9,I1529:I1534)</f>
        <v>3122331</v>
      </c>
      <c r="J1535" s="669">
        <f>SUBTOTAL(9,J1529:J1534)</f>
        <v>0</v>
      </c>
      <c r="K1535" s="669">
        <f>SUBTOTAL(9,K1529:K1534)</f>
        <v>0</v>
      </c>
      <c r="L1535" s="673">
        <f>SUBTOTAL(9,L1529:L1534)</f>
        <v>3122331</v>
      </c>
      <c r="M1535" s="672">
        <f>SUBTOTAL(9,M1529:M1534,$E1530:$E1530)</f>
        <v>3372331</v>
      </c>
      <c r="N1535" s="671"/>
      <c r="O1535" s="668"/>
      <c r="P1535" s="669">
        <f>SUBTOTAL(9,P1529:P1534)</f>
        <v>3372331</v>
      </c>
      <c r="Q1535" s="669">
        <f>SUBTOTAL(9,Q1529:Q1534)</f>
        <v>0</v>
      </c>
      <c r="R1535" s="669">
        <f>SUBTOTAL(9,R1529:R1534)</f>
        <v>0</v>
      </c>
      <c r="S1535" s="673">
        <f>SUBTOTAL(9,S1529:S1534)</f>
        <v>3372331</v>
      </c>
      <c r="T1535" s="672">
        <f>SUBTOTAL(9,T1529:T1534,$E1530:$E1530)</f>
        <v>3372331</v>
      </c>
      <c r="U1535" s="671"/>
      <c r="V1535" s="668"/>
      <c r="W1535" s="669">
        <f>SUBTOTAL(9,W1529:W1534)</f>
        <v>3372331</v>
      </c>
      <c r="X1535" s="670">
        <f>SUBTOTAL(9,X1529:X1534)</f>
        <v>0</v>
      </c>
      <c r="Y1535" s="668"/>
      <c r="Z1535" s="669">
        <f>SUBTOTAL(9,Z1529:Z1534)</f>
        <v>0</v>
      </c>
      <c r="AA1535" s="668">
        <f>SUBTOTAL(9,AA1529:AA1534)</f>
        <v>3372331</v>
      </c>
      <c r="AB1535" s="672">
        <f>SUBTOTAL(9,AB1529:AB1534,$E1530:$E1530)</f>
        <v>3122331</v>
      </c>
      <c r="AC1535" s="671"/>
      <c r="AD1535" s="668"/>
      <c r="AE1535" s="669">
        <f>SUBTOTAL(9,AE1529:AE1534)</f>
        <v>3122331</v>
      </c>
      <c r="AF1535" s="670">
        <f>SUBTOTAL(9,AF1529:AF1534)</f>
        <v>0</v>
      </c>
      <c r="AG1535" s="800"/>
      <c r="AH1535" s="669">
        <f>SUBTOTAL(9,AH1529:AH1534)</f>
        <v>0</v>
      </c>
      <c r="AI1535" s="668">
        <f>SUBTOTAL(9,AI1529:AI1534)</f>
        <v>3122331</v>
      </c>
      <c r="AJ1535" s="423">
        <f t="shared" si="953"/>
        <v>1526</v>
      </c>
    </row>
    <row r="1536" spans="1:36" ht="15.6" thickTop="1">
      <c r="A1536" s="423">
        <f t="shared" si="952"/>
        <v>1527</v>
      </c>
      <c r="B1536" s="145"/>
      <c r="C1536" s="145"/>
      <c r="D1536" s="654"/>
      <c r="E1536" s="655"/>
      <c r="F1536" s="425"/>
      <c r="G1536" s="26"/>
      <c r="H1536" s="682"/>
      <c r="I1536" s="627">
        <f>SUM($E1536,F1536:H1536)</f>
        <v>0</v>
      </c>
      <c r="J1536" s="655"/>
      <c r="K1536" s="655"/>
      <c r="L1536" s="654">
        <f>SUM(I1536:K1536)</f>
        <v>0</v>
      </c>
      <c r="M1536" s="425"/>
      <c r="N1536" s="26"/>
      <c r="O1536" s="682"/>
      <c r="P1536" s="627">
        <f>SUM($E1536,M1536:O1536)</f>
        <v>0</v>
      </c>
      <c r="Q1536" s="655"/>
      <c r="R1536" s="655"/>
      <c r="S1536" s="654">
        <f>SUM(P1536:R1536)</f>
        <v>0</v>
      </c>
      <c r="T1536" s="425"/>
      <c r="U1536" s="26"/>
      <c r="V1536" s="682"/>
      <c r="W1536" s="627">
        <f t="shared" ref="W1536:W1543" si="982">SUM($E1536,T1536:V1536)</f>
        <v>0</v>
      </c>
      <c r="X1536" s="683"/>
      <c r="Y1536" s="682"/>
      <c r="Z1536" s="655"/>
      <c r="AA1536" s="682">
        <f t="shared" ref="AA1536:AA1543" si="983">SUM(W1536:Z1536)</f>
        <v>0</v>
      </c>
      <c r="AB1536" s="425"/>
      <c r="AC1536" s="26"/>
      <c r="AD1536" s="682"/>
      <c r="AE1536" s="627">
        <f t="shared" ref="AE1536:AE1543" si="984">SUM($E1536,AB1536:AD1536)</f>
        <v>0</v>
      </c>
      <c r="AF1536" s="683"/>
      <c r="AG1536" s="862"/>
      <c r="AH1536" s="655"/>
      <c r="AI1536" s="682">
        <f t="shared" ref="AI1536:AI1543" si="985">SUM(AE1536:AH1536)</f>
        <v>0</v>
      </c>
      <c r="AJ1536" s="423">
        <f t="shared" si="953"/>
        <v>1527</v>
      </c>
    </row>
    <row r="1537" spans="1:36">
      <c r="A1537" s="423">
        <f t="shared" si="952"/>
        <v>1528</v>
      </c>
      <c r="B1537" s="145" t="s">
        <v>339</v>
      </c>
      <c r="C1537" s="145" t="s">
        <v>340</v>
      </c>
      <c r="D1537" s="237" t="s">
        <v>341</v>
      </c>
      <c r="E1537" s="627">
        <v>333868</v>
      </c>
      <c r="F1537" s="133"/>
      <c r="G1537" s="28"/>
      <c r="H1537" s="626"/>
      <c r="I1537" s="627">
        <f>SUM($E1537,F1537:H1537)</f>
        <v>333868</v>
      </c>
      <c r="J1537" s="627"/>
      <c r="K1537" s="627">
        <v>200000</v>
      </c>
      <c r="L1537" s="237">
        <f>SUM(I1537:K1537)</f>
        <v>533868</v>
      </c>
      <c r="M1537" s="133"/>
      <c r="O1537" s="626"/>
      <c r="P1537" s="627">
        <f>SUM($E1537,M1537:O1537)</f>
        <v>333868</v>
      </c>
      <c r="Q1537" s="627"/>
      <c r="R1537" s="627">
        <v>200000</v>
      </c>
      <c r="S1537" s="237">
        <f>SUM(P1537:R1537)</f>
        <v>533868</v>
      </c>
      <c r="T1537" s="133"/>
      <c r="V1537" s="626"/>
      <c r="W1537" s="627">
        <f t="shared" si="982"/>
        <v>333868</v>
      </c>
      <c r="X1537" s="636"/>
      <c r="Y1537" s="626"/>
      <c r="Z1537" s="627">
        <v>200000</v>
      </c>
      <c r="AA1537" s="626">
        <f t="shared" si="983"/>
        <v>533868</v>
      </c>
      <c r="AB1537" s="133"/>
      <c r="AD1537" s="626"/>
      <c r="AE1537" s="627">
        <f t="shared" si="984"/>
        <v>333868</v>
      </c>
      <c r="AF1537" s="636"/>
      <c r="AG1537" s="857"/>
      <c r="AH1537" s="627">
        <v>200000</v>
      </c>
      <c r="AI1537" s="626">
        <f t="shared" si="985"/>
        <v>533868</v>
      </c>
      <c r="AJ1537" s="423">
        <f t="shared" si="953"/>
        <v>1528</v>
      </c>
    </row>
    <row r="1538" spans="1:36">
      <c r="A1538" s="423">
        <f t="shared" si="952"/>
        <v>1529</v>
      </c>
      <c r="B1538" s="145"/>
      <c r="C1538" s="145"/>
      <c r="D1538" s="240" t="s">
        <v>61</v>
      </c>
      <c r="E1538" s="627"/>
      <c r="F1538" s="406"/>
      <c r="H1538" s="626"/>
      <c r="I1538" s="627">
        <f>SUM($E1538,F1538:H1538)</f>
        <v>0</v>
      </c>
      <c r="J1538" s="627"/>
      <c r="K1538" s="627"/>
      <c r="L1538" s="237">
        <f>SUM(I1538:K1538)</f>
        <v>0</v>
      </c>
      <c r="M1538" s="406"/>
      <c r="O1538" s="626"/>
      <c r="P1538" s="627">
        <f>SUM($E1538,M1538:O1538)</f>
        <v>0</v>
      </c>
      <c r="Q1538" s="627"/>
      <c r="R1538" s="627"/>
      <c r="S1538" s="237">
        <f>SUM(P1538:R1538)</f>
        <v>0</v>
      </c>
      <c r="T1538" s="406"/>
      <c r="V1538" s="626"/>
      <c r="W1538" s="627">
        <f t="shared" si="982"/>
        <v>0</v>
      </c>
      <c r="X1538" s="636"/>
      <c r="Y1538" s="626"/>
      <c r="Z1538" s="627"/>
      <c r="AA1538" s="626">
        <f t="shared" si="983"/>
        <v>0</v>
      </c>
      <c r="AB1538" s="406"/>
      <c r="AD1538" s="626"/>
      <c r="AE1538" s="627">
        <f t="shared" si="984"/>
        <v>0</v>
      </c>
      <c r="AF1538" s="636"/>
      <c r="AG1538" s="857"/>
      <c r="AH1538" s="627"/>
      <c r="AI1538" s="626">
        <f t="shared" si="985"/>
        <v>0</v>
      </c>
      <c r="AJ1538" s="423">
        <f t="shared" si="953"/>
        <v>1529</v>
      </c>
    </row>
    <row r="1539" spans="1:36">
      <c r="A1539" s="423">
        <f t="shared" si="952"/>
        <v>1530</v>
      </c>
      <c r="B1539" s="145"/>
      <c r="C1539" s="145"/>
      <c r="D1539" s="240"/>
      <c r="E1539" s="627"/>
      <c r="F1539" s="406"/>
      <c r="H1539" s="626"/>
      <c r="I1539" s="627"/>
      <c r="J1539" s="627"/>
      <c r="K1539" s="627"/>
      <c r="M1539" s="406"/>
      <c r="O1539" s="626"/>
      <c r="P1539" s="627"/>
      <c r="Q1539" s="627"/>
      <c r="R1539" s="627"/>
      <c r="T1539" s="406"/>
      <c r="V1539" s="626"/>
      <c r="W1539" s="627">
        <f t="shared" si="982"/>
        <v>0</v>
      </c>
      <c r="X1539" s="636"/>
      <c r="Y1539" s="626"/>
      <c r="Z1539" s="627"/>
      <c r="AA1539" s="626">
        <f t="shared" si="983"/>
        <v>0</v>
      </c>
      <c r="AB1539" s="406"/>
      <c r="AD1539" s="626"/>
      <c r="AE1539" s="627">
        <f t="shared" si="984"/>
        <v>0</v>
      </c>
      <c r="AF1539" s="636"/>
      <c r="AG1539" s="857"/>
      <c r="AH1539" s="627"/>
      <c r="AI1539" s="626">
        <f t="shared" si="985"/>
        <v>0</v>
      </c>
      <c r="AJ1539" s="423">
        <f t="shared" si="953"/>
        <v>1530</v>
      </c>
    </row>
    <row r="1540" spans="1:36">
      <c r="A1540" s="423">
        <f t="shared" si="952"/>
        <v>1531</v>
      </c>
      <c r="B1540" s="145"/>
      <c r="C1540" s="145"/>
      <c r="E1540" s="679"/>
      <c r="F1540" s="110"/>
      <c r="G1540" s="57"/>
      <c r="H1540" s="680"/>
      <c r="I1540" s="627">
        <f>SUM($E1540,F1540:H1540)</f>
        <v>0</v>
      </c>
      <c r="J1540" s="679"/>
      <c r="K1540" s="679"/>
      <c r="L1540" s="237">
        <f>SUM(I1540:K1540)</f>
        <v>0</v>
      </c>
      <c r="M1540" s="110"/>
      <c r="N1540" s="57"/>
      <c r="O1540" s="680"/>
      <c r="P1540" s="627">
        <f>SUM($E1540,M1540:O1540)</f>
        <v>0</v>
      </c>
      <c r="Q1540" s="679"/>
      <c r="R1540" s="679"/>
      <c r="S1540" s="237">
        <f>SUM(P1540:R1540)</f>
        <v>0</v>
      </c>
      <c r="T1540" s="110"/>
      <c r="U1540" s="57"/>
      <c r="V1540" s="680"/>
      <c r="W1540" s="627">
        <f t="shared" si="982"/>
        <v>0</v>
      </c>
      <c r="X1540" s="681"/>
      <c r="Y1540" s="680"/>
      <c r="Z1540" s="679"/>
      <c r="AA1540" s="626">
        <f t="shared" si="983"/>
        <v>0</v>
      </c>
      <c r="AB1540" s="110"/>
      <c r="AC1540" s="57"/>
      <c r="AD1540" s="680"/>
      <c r="AE1540" s="627">
        <f t="shared" si="984"/>
        <v>0</v>
      </c>
      <c r="AF1540" s="681"/>
      <c r="AG1540" s="872"/>
      <c r="AH1540" s="679"/>
      <c r="AI1540" s="626">
        <f t="shared" si="985"/>
        <v>0</v>
      </c>
      <c r="AJ1540" s="423">
        <f t="shared" si="953"/>
        <v>1531</v>
      </c>
    </row>
    <row r="1541" spans="1:36">
      <c r="A1541" s="423">
        <f t="shared" si="952"/>
        <v>1532</v>
      </c>
      <c r="B1541" s="145"/>
      <c r="C1541" s="145"/>
      <c r="D1541" s="690" t="s">
        <v>123</v>
      </c>
      <c r="E1541" s="679"/>
      <c r="F1541" s="110"/>
      <c r="G1541" s="57"/>
      <c r="H1541" s="680"/>
      <c r="I1541" s="627">
        <f>SUM($E1541,F1541:H1541)</f>
        <v>0</v>
      </c>
      <c r="J1541" s="679"/>
      <c r="K1541" s="679"/>
      <c r="L1541" s="237">
        <f>SUM(I1541:K1541)</f>
        <v>0</v>
      </c>
      <c r="M1541" s="110"/>
      <c r="N1541" s="57"/>
      <c r="O1541" s="680"/>
      <c r="P1541" s="627">
        <f>SUM($E1541,M1541:O1541)</f>
        <v>0</v>
      </c>
      <c r="Q1541" s="679"/>
      <c r="R1541" s="679"/>
      <c r="S1541" s="237">
        <f>SUM(P1541:R1541)</f>
        <v>0</v>
      </c>
      <c r="T1541" s="110"/>
      <c r="U1541" s="57"/>
      <c r="V1541" s="680"/>
      <c r="W1541" s="627">
        <f t="shared" si="982"/>
        <v>0</v>
      </c>
      <c r="X1541" s="681"/>
      <c r="Y1541" s="680"/>
      <c r="Z1541" s="679"/>
      <c r="AA1541" s="626">
        <f t="shared" si="983"/>
        <v>0</v>
      </c>
      <c r="AB1541" s="110"/>
      <c r="AC1541" s="57"/>
      <c r="AD1541" s="680"/>
      <c r="AE1541" s="627">
        <f t="shared" si="984"/>
        <v>0</v>
      </c>
      <c r="AF1541" s="681"/>
      <c r="AG1541" s="872"/>
      <c r="AH1541" s="679"/>
      <c r="AI1541" s="626">
        <f t="shared" si="985"/>
        <v>0</v>
      </c>
      <c r="AJ1541" s="423">
        <f t="shared" si="953"/>
        <v>1532</v>
      </c>
    </row>
    <row r="1542" spans="1:36">
      <c r="A1542" s="423">
        <f t="shared" si="952"/>
        <v>1533</v>
      </c>
      <c r="B1542" s="145"/>
      <c r="C1542" s="145"/>
      <c r="D1542" s="690"/>
      <c r="E1542" s="679"/>
      <c r="F1542" s="110"/>
      <c r="G1542" s="57"/>
      <c r="H1542" s="680"/>
      <c r="I1542" s="627"/>
      <c r="J1542" s="679"/>
      <c r="K1542" s="679"/>
      <c r="M1542" s="110"/>
      <c r="N1542" s="57"/>
      <c r="O1542" s="680"/>
      <c r="P1542" s="627"/>
      <c r="Q1542" s="679"/>
      <c r="R1542" s="679"/>
      <c r="T1542" s="110"/>
      <c r="U1542" s="57"/>
      <c r="V1542" s="680"/>
      <c r="W1542" s="627">
        <f t="shared" si="982"/>
        <v>0</v>
      </c>
      <c r="X1542" s="681"/>
      <c r="Y1542" s="680"/>
      <c r="Z1542" s="679"/>
      <c r="AA1542" s="626">
        <f t="shared" si="983"/>
        <v>0</v>
      </c>
      <c r="AB1542" s="110"/>
      <c r="AC1542" s="57"/>
      <c r="AD1542" s="680"/>
      <c r="AE1542" s="627">
        <f t="shared" si="984"/>
        <v>0</v>
      </c>
      <c r="AF1542" s="681"/>
      <c r="AG1542" s="872"/>
      <c r="AH1542" s="679"/>
      <c r="AI1542" s="626">
        <f t="shared" si="985"/>
        <v>0</v>
      </c>
      <c r="AJ1542" s="423">
        <f t="shared" si="953"/>
        <v>1533</v>
      </c>
    </row>
    <row r="1543" spans="1:36">
      <c r="A1543" s="423">
        <f t="shared" si="952"/>
        <v>1534</v>
      </c>
      <c r="B1543" s="145"/>
      <c r="C1543" s="145"/>
      <c r="D1543" s="632"/>
      <c r="E1543" s="679"/>
      <c r="F1543" s="110"/>
      <c r="G1543" s="57"/>
      <c r="H1543" s="680"/>
      <c r="I1543" s="627">
        <f>SUM($E1543,F1543:H1543)</f>
        <v>0</v>
      </c>
      <c r="J1543" s="679"/>
      <c r="K1543" s="679"/>
      <c r="L1543" s="237">
        <f>SUM(I1543:K1543)</f>
        <v>0</v>
      </c>
      <c r="M1543" s="110"/>
      <c r="N1543" s="57"/>
      <c r="O1543" s="680"/>
      <c r="P1543" s="627">
        <f>SUM($E1543,M1543:O1543)</f>
        <v>0</v>
      </c>
      <c r="Q1543" s="679"/>
      <c r="R1543" s="679"/>
      <c r="S1543" s="237">
        <f>SUM(P1543:R1543)</f>
        <v>0</v>
      </c>
      <c r="T1543" s="110"/>
      <c r="U1543" s="57"/>
      <c r="V1543" s="680"/>
      <c r="W1543" s="627">
        <f t="shared" si="982"/>
        <v>0</v>
      </c>
      <c r="X1543" s="681"/>
      <c r="Y1543" s="680"/>
      <c r="Z1543" s="679"/>
      <c r="AA1543" s="626">
        <f t="shared" si="983"/>
        <v>0</v>
      </c>
      <c r="AB1543" s="110"/>
      <c r="AC1543" s="57"/>
      <c r="AD1543" s="680"/>
      <c r="AE1543" s="627">
        <f t="shared" si="984"/>
        <v>0</v>
      </c>
      <c r="AF1543" s="681"/>
      <c r="AG1543" s="872"/>
      <c r="AH1543" s="679"/>
      <c r="AI1543" s="626">
        <f t="shared" si="985"/>
        <v>0</v>
      </c>
      <c r="AJ1543" s="423">
        <f t="shared" si="953"/>
        <v>1534</v>
      </c>
    </row>
    <row r="1544" spans="1:36">
      <c r="A1544" s="423">
        <f t="shared" si="952"/>
        <v>1535</v>
      </c>
      <c r="B1544" s="145"/>
      <c r="C1544" s="145"/>
      <c r="D1544" s="141" t="s">
        <v>40</v>
      </c>
      <c r="E1544" s="679"/>
      <c r="F1544" s="488">
        <f t="shared" ref="F1544:X1544" si="986">SUBTOTAL(9,F1538:F1543)</f>
        <v>0</v>
      </c>
      <c r="G1544" s="55">
        <f t="shared" si="986"/>
        <v>0</v>
      </c>
      <c r="H1544" s="285">
        <f t="shared" si="986"/>
        <v>0</v>
      </c>
      <c r="I1544" s="676">
        <f t="shared" si="986"/>
        <v>0</v>
      </c>
      <c r="J1544" s="676">
        <f t="shared" si="986"/>
        <v>0</v>
      </c>
      <c r="K1544" s="676">
        <f t="shared" si="986"/>
        <v>0</v>
      </c>
      <c r="L1544" s="678">
        <f t="shared" si="986"/>
        <v>0</v>
      </c>
      <c r="M1544" s="488">
        <f t="shared" si="986"/>
        <v>0</v>
      </c>
      <c r="N1544" s="55">
        <f t="shared" si="986"/>
        <v>0</v>
      </c>
      <c r="O1544" s="285">
        <f t="shared" si="986"/>
        <v>0</v>
      </c>
      <c r="P1544" s="676">
        <f t="shared" si="986"/>
        <v>0</v>
      </c>
      <c r="Q1544" s="676">
        <f t="shared" si="986"/>
        <v>0</v>
      </c>
      <c r="R1544" s="676">
        <f t="shared" si="986"/>
        <v>0</v>
      </c>
      <c r="S1544" s="678">
        <f t="shared" si="986"/>
        <v>0</v>
      </c>
      <c r="T1544" s="488">
        <f t="shared" si="986"/>
        <v>0</v>
      </c>
      <c r="U1544" s="55">
        <f t="shared" si="986"/>
        <v>0</v>
      </c>
      <c r="V1544" s="285">
        <f t="shared" si="986"/>
        <v>0</v>
      </c>
      <c r="W1544" s="676">
        <f t="shared" si="986"/>
        <v>0</v>
      </c>
      <c r="X1544" s="677">
        <f t="shared" si="986"/>
        <v>0</v>
      </c>
      <c r="Y1544" s="675"/>
      <c r="Z1544" s="676">
        <f t="shared" ref="Z1544:AF1544" si="987">SUBTOTAL(9,Z1538:Z1543)</f>
        <v>0</v>
      </c>
      <c r="AA1544" s="675">
        <f t="shared" si="987"/>
        <v>0</v>
      </c>
      <c r="AB1544" s="488">
        <f t="shared" si="987"/>
        <v>0</v>
      </c>
      <c r="AC1544" s="55">
        <f t="shared" si="987"/>
        <v>0</v>
      </c>
      <c r="AD1544" s="285">
        <f t="shared" si="987"/>
        <v>0</v>
      </c>
      <c r="AE1544" s="676">
        <f t="shared" si="987"/>
        <v>0</v>
      </c>
      <c r="AF1544" s="677">
        <f t="shared" si="987"/>
        <v>0</v>
      </c>
      <c r="AG1544" s="678"/>
      <c r="AH1544" s="676">
        <f>SUBTOTAL(9,AH1538:AH1543)</f>
        <v>0</v>
      </c>
      <c r="AI1544" s="675">
        <f>SUBTOTAL(9,AI1538:AI1543)</f>
        <v>0</v>
      </c>
      <c r="AJ1544" s="423">
        <f t="shared" si="953"/>
        <v>1535</v>
      </c>
    </row>
    <row r="1545" spans="1:36" ht="15.6" thickBot="1">
      <c r="A1545" s="423">
        <f t="shared" si="952"/>
        <v>1536</v>
      </c>
      <c r="B1545" s="674"/>
      <c r="C1545" s="674"/>
      <c r="D1545" s="620" t="s">
        <v>342</v>
      </c>
      <c r="E1545" s="623"/>
      <c r="F1545" s="672">
        <f>SUBTOTAL(9,F1536:F1544,$E1537:$E1537)</f>
        <v>333868</v>
      </c>
      <c r="G1545" s="671"/>
      <c r="H1545" s="668"/>
      <c r="I1545" s="669">
        <f>SUBTOTAL(9,I1536:I1544)</f>
        <v>333868</v>
      </c>
      <c r="J1545" s="669">
        <f>SUBTOTAL(9,J1536:J1544)</f>
        <v>0</v>
      </c>
      <c r="K1545" s="669">
        <f>SUBTOTAL(9,K1536:K1544)</f>
        <v>200000</v>
      </c>
      <c r="L1545" s="673">
        <f>SUBTOTAL(9,L1536:L1544)</f>
        <v>533868</v>
      </c>
      <c r="M1545" s="672">
        <f>SUBTOTAL(9,M1536:M1544,$E1537:$E1537)</f>
        <v>333868</v>
      </c>
      <c r="N1545" s="671"/>
      <c r="O1545" s="668"/>
      <c r="P1545" s="669">
        <f>SUBTOTAL(9,P1536:P1544)</f>
        <v>333868</v>
      </c>
      <c r="Q1545" s="669">
        <f>SUBTOTAL(9,Q1536:Q1544)</f>
        <v>0</v>
      </c>
      <c r="R1545" s="669">
        <f>SUBTOTAL(9,R1536:R1544)</f>
        <v>200000</v>
      </c>
      <c r="S1545" s="673">
        <f>SUBTOTAL(9,S1536:S1544)</f>
        <v>533868</v>
      </c>
      <c r="T1545" s="672">
        <f>SUBTOTAL(9,T1536:T1544,$E1537:$E1537)</f>
        <v>333868</v>
      </c>
      <c r="U1545" s="671"/>
      <c r="V1545" s="668"/>
      <c r="W1545" s="669">
        <f>SUBTOTAL(9,W1536:W1544)</f>
        <v>333868</v>
      </c>
      <c r="X1545" s="670">
        <f>SUBTOTAL(9,X1536:X1544)</f>
        <v>0</v>
      </c>
      <c r="Y1545" s="668"/>
      <c r="Z1545" s="669">
        <f>SUBTOTAL(9,Z1536:Z1544)</f>
        <v>200000</v>
      </c>
      <c r="AA1545" s="668">
        <f>SUBTOTAL(9,AA1536:AA1544)</f>
        <v>533868</v>
      </c>
      <c r="AB1545" s="672">
        <f>SUBTOTAL(9,AB1536:AB1544,$E1537:$E1537)</f>
        <v>333868</v>
      </c>
      <c r="AC1545" s="671"/>
      <c r="AD1545" s="668"/>
      <c r="AE1545" s="669">
        <f>SUBTOTAL(9,AE1536:AE1544)</f>
        <v>333868</v>
      </c>
      <c r="AF1545" s="670">
        <f>SUBTOTAL(9,AF1536:AF1544)</f>
        <v>0</v>
      </c>
      <c r="AG1545" s="800"/>
      <c r="AH1545" s="669">
        <f>SUBTOTAL(9,AH1536:AH1544)</f>
        <v>200000</v>
      </c>
      <c r="AI1545" s="668">
        <f>SUBTOTAL(9,AI1536:AI1544)</f>
        <v>533868</v>
      </c>
      <c r="AJ1545" s="423">
        <f t="shared" si="953"/>
        <v>1536</v>
      </c>
    </row>
    <row r="1546" spans="1:36" ht="15.6" thickTop="1">
      <c r="A1546" s="423">
        <f t="shared" si="952"/>
        <v>1537</v>
      </c>
      <c r="B1546" s="145"/>
      <c r="C1546" s="145"/>
      <c r="D1546" s="654"/>
      <c r="E1546" s="655"/>
      <c r="F1546" s="425"/>
      <c r="G1546" s="26"/>
      <c r="H1546" s="682"/>
      <c r="I1546" s="627">
        <f t="shared" ref="I1546:I1558" si="988">SUM($E1546,F1546:H1546)</f>
        <v>0</v>
      </c>
      <c r="J1546" s="655"/>
      <c r="K1546" s="655"/>
      <c r="L1546" s="654">
        <f t="shared" ref="L1546:L1558" si="989">SUM(I1546:K1546)</f>
        <v>0</v>
      </c>
      <c r="M1546" s="425"/>
      <c r="N1546" s="26"/>
      <c r="O1546" s="682"/>
      <c r="P1546" s="627">
        <f t="shared" ref="P1546:P1558" si="990">SUM($E1546,M1546:O1546)</f>
        <v>0</v>
      </c>
      <c r="Q1546" s="655"/>
      <c r="R1546" s="655"/>
      <c r="S1546" s="654">
        <f t="shared" ref="S1546:S1558" si="991">SUM(P1546:R1546)</f>
        <v>0</v>
      </c>
      <c r="T1546" s="425"/>
      <c r="U1546" s="26"/>
      <c r="V1546" s="682"/>
      <c r="W1546" s="627">
        <f t="shared" ref="W1546:W1565" si="992">SUM($E1546,T1546:V1546)</f>
        <v>0</v>
      </c>
      <c r="X1546" s="683"/>
      <c r="Y1546" s="682"/>
      <c r="Z1546" s="655"/>
      <c r="AA1546" s="682">
        <f t="shared" ref="AA1546:AA1565" si="993">SUM(W1546:Z1546)</f>
        <v>0</v>
      </c>
      <c r="AB1546" s="425"/>
      <c r="AC1546" s="26"/>
      <c r="AD1546" s="682"/>
      <c r="AE1546" s="627">
        <f t="shared" ref="AE1546:AE1565" si="994">SUM($E1546,AB1546:AD1546)</f>
        <v>0</v>
      </c>
      <c r="AF1546" s="683"/>
      <c r="AG1546" s="862"/>
      <c r="AH1546" s="655"/>
      <c r="AI1546" s="682">
        <f t="shared" ref="AI1546:AI1565" si="995">SUM(AE1546:AH1546)</f>
        <v>0</v>
      </c>
      <c r="AJ1546" s="423">
        <f t="shared" si="953"/>
        <v>1537</v>
      </c>
    </row>
    <row r="1547" spans="1:36">
      <c r="A1547" s="423">
        <f t="shared" si="952"/>
        <v>1538</v>
      </c>
      <c r="B1547" s="145" t="s">
        <v>401</v>
      </c>
      <c r="C1547" s="145">
        <v>93</v>
      </c>
      <c r="D1547" s="237" t="s">
        <v>402</v>
      </c>
      <c r="E1547" s="627">
        <v>60808843</v>
      </c>
      <c r="F1547" s="133"/>
      <c r="G1547" s="28"/>
      <c r="H1547" s="626"/>
      <c r="I1547" s="627">
        <f t="shared" si="988"/>
        <v>60808843</v>
      </c>
      <c r="J1547" s="627">
        <v>162237600</v>
      </c>
      <c r="K1547" s="627">
        <v>146468300</v>
      </c>
      <c r="L1547" s="237">
        <f t="shared" si="989"/>
        <v>369514743</v>
      </c>
      <c r="M1547" s="133"/>
      <c r="O1547" s="626"/>
      <c r="P1547" s="627">
        <f t="shared" si="990"/>
        <v>60808843</v>
      </c>
      <c r="Q1547" s="627">
        <v>162237600</v>
      </c>
      <c r="R1547" s="627">
        <v>146468300</v>
      </c>
      <c r="S1547" s="237">
        <f t="shared" si="991"/>
        <v>369514743</v>
      </c>
      <c r="T1547" s="133"/>
      <c r="V1547" s="626"/>
      <c r="W1547" s="627">
        <f t="shared" si="992"/>
        <v>60808843</v>
      </c>
      <c r="X1547" s="636">
        <v>162237600</v>
      </c>
      <c r="Y1547" s="626"/>
      <c r="Z1547" s="627">
        <v>146468300</v>
      </c>
      <c r="AA1547" s="626">
        <f t="shared" si="993"/>
        <v>369514743</v>
      </c>
      <c r="AB1547" s="133"/>
      <c r="AD1547" s="626"/>
      <c r="AE1547" s="627">
        <f t="shared" si="994"/>
        <v>60808843</v>
      </c>
      <c r="AF1547" s="636">
        <v>162237600</v>
      </c>
      <c r="AG1547" s="857"/>
      <c r="AH1547" s="627">
        <v>146468300</v>
      </c>
      <c r="AI1547" s="626">
        <f t="shared" si="995"/>
        <v>369514743</v>
      </c>
      <c r="AJ1547" s="423">
        <f t="shared" si="953"/>
        <v>1538</v>
      </c>
    </row>
    <row r="1548" spans="1:36">
      <c r="A1548" s="423">
        <f t="shared" si="952"/>
        <v>1539</v>
      </c>
      <c r="B1548" s="145"/>
      <c r="C1548" s="145"/>
      <c r="D1548" s="240" t="s">
        <v>434</v>
      </c>
      <c r="E1548" s="627"/>
      <c r="F1548" s="133"/>
      <c r="G1548" s="28"/>
      <c r="H1548" s="626"/>
      <c r="I1548" s="627">
        <f t="shared" si="988"/>
        <v>0</v>
      </c>
      <c r="J1548" s="627"/>
      <c r="K1548" s="627"/>
      <c r="L1548" s="237">
        <f t="shared" si="989"/>
        <v>0</v>
      </c>
      <c r="M1548" s="133"/>
      <c r="O1548" s="626"/>
      <c r="P1548" s="627">
        <f t="shared" si="990"/>
        <v>0</v>
      </c>
      <c r="Q1548" s="627"/>
      <c r="R1548" s="627"/>
      <c r="S1548" s="237">
        <f t="shared" si="991"/>
        <v>0</v>
      </c>
      <c r="T1548" s="133"/>
      <c r="V1548" s="626"/>
      <c r="W1548" s="627">
        <f t="shared" si="992"/>
        <v>0</v>
      </c>
      <c r="X1548" s="636"/>
      <c r="Y1548" s="626"/>
      <c r="Z1548" s="627"/>
      <c r="AA1548" s="626">
        <f t="shared" si="993"/>
        <v>0</v>
      </c>
      <c r="AB1548" s="133"/>
      <c r="AD1548" s="626"/>
      <c r="AE1548" s="627">
        <f t="shared" si="994"/>
        <v>0</v>
      </c>
      <c r="AF1548" s="636"/>
      <c r="AG1548" s="857"/>
      <c r="AH1548" s="627"/>
      <c r="AI1548" s="626">
        <f t="shared" si="995"/>
        <v>0</v>
      </c>
      <c r="AJ1548" s="423">
        <f t="shared" si="953"/>
        <v>1539</v>
      </c>
    </row>
    <row r="1549" spans="1:36">
      <c r="A1549" s="423">
        <f t="shared" si="952"/>
        <v>1540</v>
      </c>
      <c r="B1549" s="145"/>
      <c r="C1549" s="145"/>
      <c r="D1549" s="637" t="s">
        <v>856</v>
      </c>
      <c r="E1549" s="627"/>
      <c r="F1549" s="132">
        <v>1512000</v>
      </c>
      <c r="G1549" s="129"/>
      <c r="H1549" s="626"/>
      <c r="I1549" s="627">
        <f t="shared" si="988"/>
        <v>1512000</v>
      </c>
      <c r="J1549" s="627"/>
      <c r="K1549" s="627"/>
      <c r="L1549" s="237">
        <f t="shared" si="989"/>
        <v>1512000</v>
      </c>
      <c r="M1549" s="133">
        <v>1512000</v>
      </c>
      <c r="N1549" s="28"/>
      <c r="O1549" s="626"/>
      <c r="P1549" s="627">
        <f t="shared" si="990"/>
        <v>1512000</v>
      </c>
      <c r="Q1549" s="627"/>
      <c r="R1549" s="627"/>
      <c r="S1549" s="237">
        <f t="shared" si="991"/>
        <v>1512000</v>
      </c>
      <c r="T1549" s="133">
        <v>1512000</v>
      </c>
      <c r="U1549" s="28"/>
      <c r="V1549" s="626"/>
      <c r="W1549" s="627">
        <f t="shared" si="992"/>
        <v>1512000</v>
      </c>
      <c r="X1549" s="636"/>
      <c r="Y1549" s="626"/>
      <c r="Z1549" s="627"/>
      <c r="AA1549" s="626">
        <f t="shared" si="993"/>
        <v>1512000</v>
      </c>
      <c r="AB1549" s="133"/>
      <c r="AC1549" s="28"/>
      <c r="AD1549" s="626"/>
      <c r="AE1549" s="627">
        <f t="shared" si="994"/>
        <v>0</v>
      </c>
      <c r="AF1549" s="636"/>
      <c r="AG1549" s="857"/>
      <c r="AH1549" s="627"/>
      <c r="AI1549" s="626">
        <f t="shared" si="995"/>
        <v>0</v>
      </c>
      <c r="AJ1549" s="423">
        <f t="shared" si="953"/>
        <v>1540</v>
      </c>
    </row>
    <row r="1550" spans="1:36">
      <c r="A1550" s="423">
        <f t="shared" si="952"/>
        <v>1541</v>
      </c>
      <c r="B1550" s="145"/>
      <c r="C1550" s="145"/>
      <c r="D1550" s="637" t="s">
        <v>857</v>
      </c>
      <c r="E1550" s="627"/>
      <c r="F1550" s="132">
        <v>2517596</v>
      </c>
      <c r="G1550" s="129">
        <v>8169184</v>
      </c>
      <c r="H1550" s="626"/>
      <c r="I1550" s="627">
        <f t="shared" si="988"/>
        <v>10686780</v>
      </c>
      <c r="J1550" s="627"/>
      <c r="K1550" s="627"/>
      <c r="L1550" s="237">
        <f t="shared" si="989"/>
        <v>10686780</v>
      </c>
      <c r="M1550" s="133">
        <v>2517596</v>
      </c>
      <c r="N1550" s="28">
        <v>8169184</v>
      </c>
      <c r="O1550" s="626"/>
      <c r="P1550" s="627">
        <f t="shared" si="990"/>
        <v>10686780</v>
      </c>
      <c r="Q1550" s="627"/>
      <c r="R1550" s="627"/>
      <c r="S1550" s="237">
        <f t="shared" si="991"/>
        <v>10686780</v>
      </c>
      <c r="T1550" s="133">
        <v>2517596</v>
      </c>
      <c r="U1550" s="28">
        <v>8169184</v>
      </c>
      <c r="V1550" s="626"/>
      <c r="W1550" s="627">
        <f t="shared" si="992"/>
        <v>10686780</v>
      </c>
      <c r="X1550" s="636"/>
      <c r="Y1550" s="626"/>
      <c r="Z1550" s="627"/>
      <c r="AA1550" s="626">
        <f t="shared" si="993"/>
        <v>10686780</v>
      </c>
      <c r="AB1550" s="133"/>
      <c r="AC1550" s="28"/>
      <c r="AD1550" s="626"/>
      <c r="AE1550" s="627">
        <f t="shared" si="994"/>
        <v>0</v>
      </c>
      <c r="AF1550" s="636"/>
      <c r="AG1550" s="857"/>
      <c r="AH1550" s="627"/>
      <c r="AI1550" s="626">
        <f t="shared" si="995"/>
        <v>0</v>
      </c>
      <c r="AJ1550" s="423">
        <f t="shared" si="953"/>
        <v>1541</v>
      </c>
    </row>
    <row r="1551" spans="1:36">
      <c r="A1551" s="423">
        <f t="shared" si="952"/>
        <v>1542</v>
      </c>
      <c r="B1551" s="145"/>
      <c r="C1551" s="145"/>
      <c r="D1551" s="637" t="s">
        <v>858</v>
      </c>
      <c r="E1551" s="627"/>
      <c r="F1551" s="132">
        <v>7000000</v>
      </c>
      <c r="G1551" s="129"/>
      <c r="H1551" s="626"/>
      <c r="I1551" s="627">
        <f t="shared" si="988"/>
        <v>7000000</v>
      </c>
      <c r="J1551" s="627"/>
      <c r="K1551" s="627"/>
      <c r="L1551" s="237">
        <f t="shared" si="989"/>
        <v>7000000</v>
      </c>
      <c r="M1551" s="133">
        <v>5000000</v>
      </c>
      <c r="N1551" s="28"/>
      <c r="O1551" s="626"/>
      <c r="P1551" s="627">
        <f t="shared" si="990"/>
        <v>5000000</v>
      </c>
      <c r="Q1551" s="627"/>
      <c r="R1551" s="627"/>
      <c r="S1551" s="237">
        <f t="shared" si="991"/>
        <v>5000000</v>
      </c>
      <c r="T1551" s="133">
        <v>5000000</v>
      </c>
      <c r="U1551" s="28"/>
      <c r="V1551" s="626"/>
      <c r="W1551" s="627">
        <f t="shared" si="992"/>
        <v>5000000</v>
      </c>
      <c r="X1551" s="636"/>
      <c r="Y1551" s="626"/>
      <c r="Z1551" s="627"/>
      <c r="AA1551" s="626">
        <f t="shared" si="993"/>
        <v>5000000</v>
      </c>
      <c r="AB1551" s="133"/>
      <c r="AC1551" s="28"/>
      <c r="AD1551" s="626"/>
      <c r="AE1551" s="627">
        <f t="shared" si="994"/>
        <v>0</v>
      </c>
      <c r="AF1551" s="636"/>
      <c r="AG1551" s="857"/>
      <c r="AH1551" s="627"/>
      <c r="AI1551" s="626">
        <f t="shared" si="995"/>
        <v>0</v>
      </c>
      <c r="AJ1551" s="423">
        <f t="shared" si="953"/>
        <v>1542</v>
      </c>
    </row>
    <row r="1552" spans="1:36">
      <c r="A1552" s="423">
        <f t="shared" si="952"/>
        <v>1543</v>
      </c>
      <c r="B1552" s="145"/>
      <c r="C1552" s="145"/>
      <c r="D1552" s="637" t="s">
        <v>859</v>
      </c>
      <c r="E1552" s="627"/>
      <c r="F1552" s="133"/>
      <c r="G1552" s="28"/>
      <c r="H1552" s="626"/>
      <c r="I1552" s="627">
        <f t="shared" si="988"/>
        <v>0</v>
      </c>
      <c r="J1552" s="627"/>
      <c r="K1552" s="627"/>
      <c r="L1552" s="237">
        <f t="shared" si="989"/>
        <v>0</v>
      </c>
      <c r="M1552" s="133">
        <v>350000</v>
      </c>
      <c r="N1552" s="28"/>
      <c r="O1552" s="626"/>
      <c r="P1552" s="627">
        <f t="shared" si="990"/>
        <v>350000</v>
      </c>
      <c r="Q1552" s="627"/>
      <c r="R1552" s="627"/>
      <c r="S1552" s="237">
        <f t="shared" si="991"/>
        <v>350000</v>
      </c>
      <c r="T1552" s="133">
        <v>350000</v>
      </c>
      <c r="U1552" s="28"/>
      <c r="V1552" s="626"/>
      <c r="W1552" s="627">
        <f t="shared" si="992"/>
        <v>350000</v>
      </c>
      <c r="X1552" s="636"/>
      <c r="Y1552" s="626"/>
      <c r="Z1552" s="627"/>
      <c r="AA1552" s="626">
        <f t="shared" si="993"/>
        <v>350000</v>
      </c>
      <c r="AB1552" s="133"/>
      <c r="AC1552" s="28"/>
      <c r="AD1552" s="626"/>
      <c r="AE1552" s="627">
        <f t="shared" si="994"/>
        <v>0</v>
      </c>
      <c r="AF1552" s="636"/>
      <c r="AG1552" s="857"/>
      <c r="AH1552" s="627"/>
      <c r="AI1552" s="626">
        <f t="shared" si="995"/>
        <v>0</v>
      </c>
      <c r="AJ1552" s="423">
        <f t="shared" si="953"/>
        <v>1543</v>
      </c>
    </row>
    <row r="1553" spans="1:36">
      <c r="A1553" s="423">
        <f t="shared" si="952"/>
        <v>1544</v>
      </c>
      <c r="B1553" s="145"/>
      <c r="C1553" s="145"/>
      <c r="D1553" s="637" t="s">
        <v>944</v>
      </c>
      <c r="E1553" s="627"/>
      <c r="F1553" s="133"/>
      <c r="G1553" s="28"/>
      <c r="H1553" s="626"/>
      <c r="I1553" s="627">
        <f t="shared" si="988"/>
        <v>0</v>
      </c>
      <c r="J1553" s="627"/>
      <c r="K1553" s="627"/>
      <c r="L1553" s="237">
        <f t="shared" si="989"/>
        <v>0</v>
      </c>
      <c r="M1553" s="133">
        <v>350000</v>
      </c>
      <c r="N1553" s="28"/>
      <c r="O1553" s="626"/>
      <c r="P1553" s="627">
        <f t="shared" si="990"/>
        <v>350000</v>
      </c>
      <c r="Q1553" s="627"/>
      <c r="R1553" s="627"/>
      <c r="S1553" s="237">
        <f t="shared" si="991"/>
        <v>350000</v>
      </c>
      <c r="T1553" s="133"/>
      <c r="U1553" s="28"/>
      <c r="V1553" s="626"/>
      <c r="W1553" s="627">
        <f t="shared" si="992"/>
        <v>0</v>
      </c>
      <c r="X1553" s="636"/>
      <c r="Y1553" s="626"/>
      <c r="Z1553" s="627"/>
      <c r="AA1553" s="626">
        <f t="shared" si="993"/>
        <v>0</v>
      </c>
      <c r="AB1553" s="133"/>
      <c r="AC1553" s="28">
        <v>45000000</v>
      </c>
      <c r="AD1553" s="626"/>
      <c r="AE1553" s="627">
        <f t="shared" si="994"/>
        <v>45000000</v>
      </c>
      <c r="AF1553" s="636"/>
      <c r="AG1553" s="857"/>
      <c r="AH1553" s="627"/>
      <c r="AI1553" s="626">
        <f t="shared" si="995"/>
        <v>45000000</v>
      </c>
      <c r="AJ1553" s="423">
        <f t="shared" si="953"/>
        <v>1544</v>
      </c>
    </row>
    <row r="1554" spans="1:36">
      <c r="A1554" s="423">
        <f t="shared" si="952"/>
        <v>1545</v>
      </c>
      <c r="B1554" s="145"/>
      <c r="C1554" s="145"/>
      <c r="D1554" s="637" t="s">
        <v>948</v>
      </c>
      <c r="E1554" s="627"/>
      <c r="F1554" s="133"/>
      <c r="G1554" s="28"/>
      <c r="H1554" s="626"/>
      <c r="I1554" s="627">
        <f t="shared" si="988"/>
        <v>0</v>
      </c>
      <c r="J1554" s="627"/>
      <c r="K1554" s="627"/>
      <c r="L1554" s="237">
        <f t="shared" si="989"/>
        <v>0</v>
      </c>
      <c r="M1554" s="133">
        <v>350000</v>
      </c>
      <c r="N1554" s="28"/>
      <c r="O1554" s="626"/>
      <c r="P1554" s="627">
        <f t="shared" si="990"/>
        <v>350000</v>
      </c>
      <c r="Q1554" s="627"/>
      <c r="R1554" s="627"/>
      <c r="S1554" s="237">
        <f t="shared" si="991"/>
        <v>350000</v>
      </c>
      <c r="T1554" s="133"/>
      <c r="U1554" s="28"/>
      <c r="V1554" s="626"/>
      <c r="W1554" s="627">
        <f t="shared" si="992"/>
        <v>0</v>
      </c>
      <c r="X1554" s="636"/>
      <c r="Y1554" s="626"/>
      <c r="Z1554" s="627"/>
      <c r="AA1554" s="626">
        <f t="shared" si="993"/>
        <v>0</v>
      </c>
      <c r="AB1554" s="133"/>
      <c r="AC1554" s="28">
        <v>1500000</v>
      </c>
      <c r="AD1554" s="626"/>
      <c r="AE1554" s="627">
        <f t="shared" si="994"/>
        <v>1500000</v>
      </c>
      <c r="AF1554" s="636"/>
      <c r="AG1554" s="857"/>
      <c r="AH1554" s="627"/>
      <c r="AI1554" s="626">
        <f t="shared" si="995"/>
        <v>1500000</v>
      </c>
      <c r="AJ1554" s="423">
        <f t="shared" si="953"/>
        <v>1545</v>
      </c>
    </row>
    <row r="1555" spans="1:36">
      <c r="A1555" s="423">
        <f t="shared" si="952"/>
        <v>1546</v>
      </c>
      <c r="B1555" s="145"/>
      <c r="C1555" s="145"/>
      <c r="D1555" s="637" t="s">
        <v>973</v>
      </c>
      <c r="E1555" s="627"/>
      <c r="F1555" s="133"/>
      <c r="G1555" s="28"/>
      <c r="H1555" s="626"/>
      <c r="I1555" s="627">
        <f t="shared" ref="I1555:I1556" si="996">SUM($E1555,F1555:H1555)</f>
        <v>0</v>
      </c>
      <c r="J1555" s="627"/>
      <c r="K1555" s="627"/>
      <c r="L1555" s="237">
        <f t="shared" ref="L1555:L1556" si="997">SUM(I1555:K1555)</f>
        <v>0</v>
      </c>
      <c r="M1555" s="133">
        <v>350000</v>
      </c>
      <c r="N1555" s="28"/>
      <c r="O1555" s="626"/>
      <c r="P1555" s="627">
        <f t="shared" ref="P1555:P1556" si="998">SUM($E1555,M1555:O1555)</f>
        <v>350000</v>
      </c>
      <c r="Q1555" s="627"/>
      <c r="R1555" s="627"/>
      <c r="S1555" s="237">
        <f t="shared" ref="S1555:S1556" si="999">SUM(P1555:R1555)</f>
        <v>350000</v>
      </c>
      <c r="T1555" s="133"/>
      <c r="U1555" s="28"/>
      <c r="V1555" s="626"/>
      <c r="W1555" s="627">
        <f t="shared" ref="W1555:W1556" si="1000">SUM($E1555,T1555:V1555)</f>
        <v>0</v>
      </c>
      <c r="X1555" s="636"/>
      <c r="Y1555" s="626"/>
      <c r="Z1555" s="627"/>
      <c r="AA1555" s="626">
        <f t="shared" ref="AA1555:AA1556" si="1001">SUM(W1555:Z1555)</f>
        <v>0</v>
      </c>
      <c r="AB1555" s="133"/>
      <c r="AC1555" s="28">
        <v>500000000</v>
      </c>
      <c r="AD1555" s="626"/>
      <c r="AE1555" s="627">
        <f t="shared" ref="AE1555:AE1556" si="1002">SUM($E1555,AB1555:AD1555)</f>
        <v>500000000</v>
      </c>
      <c r="AF1555" s="636"/>
      <c r="AG1555" s="857"/>
      <c r="AH1555" s="627"/>
      <c r="AI1555" s="626">
        <f t="shared" si="995"/>
        <v>500000000</v>
      </c>
      <c r="AJ1555" s="423">
        <f t="shared" si="953"/>
        <v>1546</v>
      </c>
    </row>
    <row r="1556" spans="1:36">
      <c r="A1556" s="423">
        <f t="shared" si="952"/>
        <v>1547</v>
      </c>
      <c r="B1556" s="145"/>
      <c r="C1556" s="145"/>
      <c r="D1556" s="637" t="s">
        <v>974</v>
      </c>
      <c r="E1556" s="627"/>
      <c r="F1556" s="133"/>
      <c r="G1556" s="28"/>
      <c r="H1556" s="626"/>
      <c r="I1556" s="627">
        <f t="shared" si="996"/>
        <v>0</v>
      </c>
      <c r="J1556" s="627"/>
      <c r="K1556" s="627"/>
      <c r="L1556" s="237">
        <f t="shared" si="997"/>
        <v>0</v>
      </c>
      <c r="M1556" s="133">
        <v>350000</v>
      </c>
      <c r="N1556" s="28"/>
      <c r="O1556" s="626"/>
      <c r="P1556" s="627">
        <f t="shared" si="998"/>
        <v>350000</v>
      </c>
      <c r="Q1556" s="627"/>
      <c r="R1556" s="627"/>
      <c r="S1556" s="237">
        <f t="shared" si="999"/>
        <v>350000</v>
      </c>
      <c r="T1556" s="133"/>
      <c r="U1556" s="28"/>
      <c r="V1556" s="626"/>
      <c r="W1556" s="627">
        <f t="shared" si="1000"/>
        <v>0</v>
      </c>
      <c r="X1556" s="636"/>
      <c r="Y1556" s="626"/>
      <c r="Z1556" s="627"/>
      <c r="AA1556" s="626">
        <f t="shared" si="1001"/>
        <v>0</v>
      </c>
      <c r="AB1556" s="133"/>
      <c r="AC1556" s="28">
        <v>70000000</v>
      </c>
      <c r="AD1556" s="626"/>
      <c r="AE1556" s="627">
        <f t="shared" si="1002"/>
        <v>70000000</v>
      </c>
      <c r="AF1556" s="636"/>
      <c r="AG1556" s="857"/>
      <c r="AH1556" s="627"/>
      <c r="AI1556" s="626">
        <f t="shared" si="995"/>
        <v>70000000</v>
      </c>
      <c r="AJ1556" s="423">
        <f t="shared" si="953"/>
        <v>1547</v>
      </c>
    </row>
    <row r="1557" spans="1:36">
      <c r="A1557" s="423">
        <f t="shared" si="952"/>
        <v>1548</v>
      </c>
      <c r="B1557" s="145"/>
      <c r="C1557" s="145"/>
      <c r="D1557" s="629"/>
      <c r="E1557" s="627"/>
      <c r="F1557" s="133"/>
      <c r="G1557" s="28"/>
      <c r="H1557" s="626"/>
      <c r="I1557" s="627">
        <f t="shared" si="988"/>
        <v>0</v>
      </c>
      <c r="J1557" s="627"/>
      <c r="K1557" s="627"/>
      <c r="L1557" s="237">
        <f t="shared" si="989"/>
        <v>0</v>
      </c>
      <c r="M1557" s="133"/>
      <c r="O1557" s="626"/>
      <c r="P1557" s="627">
        <f t="shared" si="990"/>
        <v>0</v>
      </c>
      <c r="Q1557" s="627"/>
      <c r="R1557" s="627"/>
      <c r="S1557" s="237">
        <f t="shared" si="991"/>
        <v>0</v>
      </c>
      <c r="T1557" s="133"/>
      <c r="V1557" s="626"/>
      <c r="W1557" s="627">
        <f t="shared" si="992"/>
        <v>0</v>
      </c>
      <c r="X1557" s="636"/>
      <c r="Y1557" s="626"/>
      <c r="Z1557" s="627"/>
      <c r="AA1557" s="626">
        <f t="shared" si="993"/>
        <v>0</v>
      </c>
      <c r="AB1557" s="133"/>
      <c r="AD1557" s="626"/>
      <c r="AE1557" s="627">
        <f t="shared" si="994"/>
        <v>0</v>
      </c>
      <c r="AF1557" s="636"/>
      <c r="AG1557" s="857"/>
      <c r="AH1557" s="627"/>
      <c r="AI1557" s="626">
        <f t="shared" si="995"/>
        <v>0</v>
      </c>
      <c r="AJ1557" s="423">
        <f t="shared" si="953"/>
        <v>1548</v>
      </c>
    </row>
    <row r="1558" spans="1:36">
      <c r="A1558" s="423">
        <f t="shared" si="952"/>
        <v>1549</v>
      </c>
      <c r="B1558" s="145"/>
      <c r="C1558" s="145"/>
      <c r="D1558" s="688" t="s">
        <v>716</v>
      </c>
      <c r="E1558" s="627"/>
      <c r="F1558" s="133"/>
      <c r="G1558" s="28"/>
      <c r="H1558" s="626"/>
      <c r="I1558" s="627">
        <f t="shared" si="988"/>
        <v>0</v>
      </c>
      <c r="J1558" s="627"/>
      <c r="K1558" s="627"/>
      <c r="L1558" s="237">
        <f t="shared" si="989"/>
        <v>0</v>
      </c>
      <c r="M1558" s="133"/>
      <c r="O1558" s="626"/>
      <c r="P1558" s="627">
        <f t="shared" si="990"/>
        <v>0</v>
      </c>
      <c r="Q1558" s="627"/>
      <c r="R1558" s="627"/>
      <c r="S1558" s="237">
        <f t="shared" si="991"/>
        <v>0</v>
      </c>
      <c r="T1558" s="133"/>
      <c r="V1558" s="626"/>
      <c r="W1558" s="627">
        <f t="shared" si="992"/>
        <v>0</v>
      </c>
      <c r="X1558" s="636"/>
      <c r="Y1558" s="626"/>
      <c r="Z1558" s="627"/>
      <c r="AA1558" s="626">
        <f t="shared" si="993"/>
        <v>0</v>
      </c>
      <c r="AB1558" s="133"/>
      <c r="AD1558" s="626"/>
      <c r="AE1558" s="627">
        <f t="shared" si="994"/>
        <v>0</v>
      </c>
      <c r="AF1558" s="636"/>
      <c r="AG1558" s="857"/>
      <c r="AH1558" s="627"/>
      <c r="AI1558" s="626">
        <f t="shared" si="995"/>
        <v>0</v>
      </c>
      <c r="AJ1558" s="423">
        <f t="shared" si="953"/>
        <v>1549</v>
      </c>
    </row>
    <row r="1559" spans="1:36">
      <c r="A1559" s="423">
        <f t="shared" si="952"/>
        <v>1550</v>
      </c>
      <c r="B1559" s="145"/>
      <c r="C1559" s="145"/>
      <c r="D1559" s="637" t="s">
        <v>467</v>
      </c>
      <c r="E1559" s="627"/>
      <c r="F1559" s="133"/>
      <c r="G1559" s="28"/>
      <c r="H1559" s="626"/>
      <c r="I1559" s="627"/>
      <c r="J1559" s="627"/>
      <c r="K1559" s="627"/>
      <c r="M1559" s="133"/>
      <c r="O1559" s="626"/>
      <c r="P1559" s="627"/>
      <c r="Q1559" s="627"/>
      <c r="R1559" s="627"/>
      <c r="T1559" s="133"/>
      <c r="V1559" s="626"/>
      <c r="W1559" s="627">
        <f t="shared" si="992"/>
        <v>0</v>
      </c>
      <c r="X1559" s="636"/>
      <c r="Y1559" s="626">
        <v>270000000</v>
      </c>
      <c r="Z1559" s="627"/>
      <c r="AA1559" s="626">
        <f t="shared" si="993"/>
        <v>270000000</v>
      </c>
      <c r="AB1559" s="133"/>
      <c r="AD1559" s="626"/>
      <c r="AE1559" s="627">
        <f t="shared" si="994"/>
        <v>0</v>
      </c>
      <c r="AF1559" s="636"/>
      <c r="AG1559" s="857">
        <v>270000000</v>
      </c>
      <c r="AH1559" s="627"/>
      <c r="AI1559" s="626">
        <f t="shared" si="995"/>
        <v>270000000</v>
      </c>
      <c r="AJ1559" s="423">
        <f t="shared" si="953"/>
        <v>1550</v>
      </c>
    </row>
    <row r="1560" spans="1:36">
      <c r="A1560" s="423">
        <f t="shared" si="952"/>
        <v>1551</v>
      </c>
      <c r="B1560" s="145"/>
      <c r="C1560" s="145"/>
      <c r="D1560" s="637" t="s">
        <v>860</v>
      </c>
      <c r="E1560" s="627"/>
      <c r="F1560" s="133"/>
      <c r="G1560" s="28"/>
      <c r="H1560" s="626"/>
      <c r="I1560" s="627"/>
      <c r="J1560" s="627"/>
      <c r="K1560" s="627"/>
      <c r="M1560" s="133"/>
      <c r="O1560" s="626"/>
      <c r="P1560" s="627"/>
      <c r="Q1560" s="627"/>
      <c r="R1560" s="627"/>
      <c r="T1560" s="133"/>
      <c r="V1560" s="626"/>
      <c r="W1560" s="627">
        <f t="shared" si="992"/>
        <v>0</v>
      </c>
      <c r="X1560" s="636"/>
      <c r="Y1560" s="626">
        <v>125000000</v>
      </c>
      <c r="Z1560" s="627"/>
      <c r="AA1560" s="626">
        <f t="shared" si="993"/>
        <v>125000000</v>
      </c>
      <c r="AB1560" s="133"/>
      <c r="AD1560" s="626"/>
      <c r="AE1560" s="627">
        <f t="shared" si="994"/>
        <v>0</v>
      </c>
      <c r="AF1560" s="636"/>
      <c r="AG1560" s="857">
        <v>125000000</v>
      </c>
      <c r="AH1560" s="627"/>
      <c r="AI1560" s="626">
        <f t="shared" si="995"/>
        <v>125000000</v>
      </c>
      <c r="AJ1560" s="423">
        <f t="shared" si="953"/>
        <v>1551</v>
      </c>
    </row>
    <row r="1561" spans="1:36">
      <c r="A1561" s="423">
        <f t="shared" si="952"/>
        <v>1552</v>
      </c>
      <c r="B1561" s="145"/>
      <c r="C1561" s="145"/>
      <c r="D1561" s="637" t="s">
        <v>861</v>
      </c>
      <c r="E1561" s="627"/>
      <c r="F1561" s="133"/>
      <c r="G1561" s="28"/>
      <c r="H1561" s="626"/>
      <c r="I1561" s="627"/>
      <c r="J1561" s="627"/>
      <c r="K1561" s="627"/>
      <c r="M1561" s="133"/>
      <c r="O1561" s="626"/>
      <c r="P1561" s="627"/>
      <c r="Q1561" s="627"/>
      <c r="R1561" s="627"/>
      <c r="T1561" s="133"/>
      <c r="V1561" s="626"/>
      <c r="W1561" s="627">
        <f t="shared" si="992"/>
        <v>0</v>
      </c>
      <c r="X1561" s="636"/>
      <c r="Y1561" s="626">
        <v>10000000</v>
      </c>
      <c r="Z1561" s="627"/>
      <c r="AA1561" s="626">
        <f t="shared" si="993"/>
        <v>10000000</v>
      </c>
      <c r="AB1561" s="133"/>
      <c r="AD1561" s="626"/>
      <c r="AE1561" s="627">
        <f t="shared" si="994"/>
        <v>0</v>
      </c>
      <c r="AF1561" s="636"/>
      <c r="AG1561" s="857">
        <v>10000000</v>
      </c>
      <c r="AH1561" s="627"/>
      <c r="AI1561" s="626">
        <f t="shared" si="995"/>
        <v>10000000</v>
      </c>
      <c r="AJ1561" s="423">
        <f t="shared" si="953"/>
        <v>1552</v>
      </c>
    </row>
    <row r="1562" spans="1:36">
      <c r="A1562" s="423">
        <f t="shared" si="952"/>
        <v>1553</v>
      </c>
      <c r="B1562" s="145"/>
      <c r="C1562" s="145"/>
      <c r="D1562" s="629"/>
      <c r="E1562" s="627"/>
      <c r="F1562" s="110"/>
      <c r="G1562" s="57"/>
      <c r="H1562" s="680"/>
      <c r="I1562" s="627">
        <f>SUM($E1562,F1562:H1562)</f>
        <v>0</v>
      </c>
      <c r="J1562" s="627"/>
      <c r="K1562" s="627"/>
      <c r="L1562" s="237">
        <f>SUM(I1562:K1562)</f>
        <v>0</v>
      </c>
      <c r="M1562" s="110"/>
      <c r="N1562" s="57"/>
      <c r="O1562" s="680"/>
      <c r="P1562" s="627">
        <f>SUM($E1562,M1562:O1562)</f>
        <v>0</v>
      </c>
      <c r="Q1562" s="679"/>
      <c r="R1562" s="679"/>
      <c r="S1562" s="237">
        <f>SUM(P1562:R1562)</f>
        <v>0</v>
      </c>
      <c r="T1562" s="110"/>
      <c r="U1562" s="57"/>
      <c r="V1562" s="680"/>
      <c r="W1562" s="627">
        <f t="shared" si="992"/>
        <v>0</v>
      </c>
      <c r="X1562" s="681"/>
      <c r="Y1562" s="680"/>
      <c r="Z1562" s="679"/>
      <c r="AA1562" s="626">
        <f t="shared" si="993"/>
        <v>0</v>
      </c>
      <c r="AB1562" s="110"/>
      <c r="AC1562" s="57"/>
      <c r="AD1562" s="680"/>
      <c r="AE1562" s="627">
        <f t="shared" si="994"/>
        <v>0</v>
      </c>
      <c r="AF1562" s="681"/>
      <c r="AG1562" s="872"/>
      <c r="AH1562" s="679"/>
      <c r="AI1562" s="626">
        <f t="shared" si="995"/>
        <v>0</v>
      </c>
      <c r="AJ1562" s="423">
        <f t="shared" ref="AJ1562:AJ1625" si="1003">A1562</f>
        <v>1553</v>
      </c>
    </row>
    <row r="1563" spans="1:36">
      <c r="A1563" s="423">
        <f t="shared" si="952"/>
        <v>1554</v>
      </c>
      <c r="B1563" s="145"/>
      <c r="C1563" s="145"/>
      <c r="D1563" s="690" t="s">
        <v>575</v>
      </c>
      <c r="E1563" s="627"/>
      <c r="F1563" s="110"/>
      <c r="G1563" s="57"/>
      <c r="H1563" s="680"/>
      <c r="I1563" s="627">
        <f>SUM($E1563,F1563:H1563)</f>
        <v>0</v>
      </c>
      <c r="J1563" s="679"/>
      <c r="K1563" s="679"/>
      <c r="L1563" s="237">
        <f>SUM(I1563:K1563)</f>
        <v>0</v>
      </c>
      <c r="M1563" s="110"/>
      <c r="N1563" s="57"/>
      <c r="O1563" s="680"/>
      <c r="P1563" s="627">
        <f>SUM($E1563,M1563:O1563)</f>
        <v>0</v>
      </c>
      <c r="Q1563" s="679"/>
      <c r="R1563" s="679"/>
      <c r="S1563" s="237">
        <f>SUM(P1563:R1563)</f>
        <v>0</v>
      </c>
      <c r="T1563" s="110"/>
      <c r="U1563" s="57"/>
      <c r="V1563" s="680"/>
      <c r="W1563" s="627">
        <f t="shared" si="992"/>
        <v>0</v>
      </c>
      <c r="X1563" s="681"/>
      <c r="Y1563" s="680"/>
      <c r="Z1563" s="679"/>
      <c r="AA1563" s="626">
        <f t="shared" si="993"/>
        <v>0</v>
      </c>
      <c r="AB1563" s="110"/>
      <c r="AC1563" s="57"/>
      <c r="AD1563" s="680"/>
      <c r="AE1563" s="627">
        <f t="shared" si="994"/>
        <v>0</v>
      </c>
      <c r="AF1563" s="681"/>
      <c r="AG1563" s="872"/>
      <c r="AH1563" s="679"/>
      <c r="AI1563" s="626">
        <f t="shared" si="995"/>
        <v>0</v>
      </c>
      <c r="AJ1563" s="423">
        <f t="shared" si="1003"/>
        <v>1554</v>
      </c>
    </row>
    <row r="1564" spans="1:36">
      <c r="A1564" s="423">
        <f t="shared" ref="A1564:A1627" si="1004">ROW()-9</f>
        <v>1555</v>
      </c>
      <c r="B1564" s="145"/>
      <c r="C1564" s="145"/>
      <c r="D1564" s="637"/>
      <c r="E1564" s="627"/>
      <c r="F1564" s="110"/>
      <c r="G1564" s="57"/>
      <c r="H1564" s="680"/>
      <c r="I1564" s="627">
        <f>SUM($E1564,F1564:H1564)</f>
        <v>0</v>
      </c>
      <c r="J1564" s="679"/>
      <c r="K1564" s="679"/>
      <c r="L1564" s="237">
        <f>SUM(I1564:K1564)</f>
        <v>0</v>
      </c>
      <c r="M1564" s="110"/>
      <c r="N1564" s="57"/>
      <c r="O1564" s="680"/>
      <c r="P1564" s="627">
        <f>SUM($E1564,M1564:O1564)</f>
        <v>0</v>
      </c>
      <c r="Q1564" s="679"/>
      <c r="R1564" s="679"/>
      <c r="S1564" s="237">
        <f>SUM(P1564:R1564)</f>
        <v>0</v>
      </c>
      <c r="T1564" s="110"/>
      <c r="U1564" s="57"/>
      <c r="V1564" s="680"/>
      <c r="W1564" s="627">
        <f t="shared" si="992"/>
        <v>0</v>
      </c>
      <c r="X1564" s="681"/>
      <c r="Y1564" s="680"/>
      <c r="Z1564" s="679"/>
      <c r="AA1564" s="626">
        <f t="shared" si="993"/>
        <v>0</v>
      </c>
      <c r="AB1564" s="110"/>
      <c r="AC1564" s="57"/>
      <c r="AD1564" s="680"/>
      <c r="AE1564" s="627">
        <f t="shared" si="994"/>
        <v>0</v>
      </c>
      <c r="AF1564" s="681"/>
      <c r="AG1564" s="872"/>
      <c r="AH1564" s="679"/>
      <c r="AI1564" s="626">
        <f t="shared" si="995"/>
        <v>0</v>
      </c>
      <c r="AJ1564" s="423">
        <f t="shared" si="1003"/>
        <v>1555</v>
      </c>
    </row>
    <row r="1565" spans="1:36">
      <c r="A1565" s="423">
        <f t="shared" si="1004"/>
        <v>1556</v>
      </c>
      <c r="B1565" s="145"/>
      <c r="C1565" s="145"/>
      <c r="D1565" s="637"/>
      <c r="E1565" s="679"/>
      <c r="F1565" s="110"/>
      <c r="G1565" s="57"/>
      <c r="H1565" s="680"/>
      <c r="I1565" s="627"/>
      <c r="J1565" s="679"/>
      <c r="K1565" s="691"/>
      <c r="M1565" s="110"/>
      <c r="N1565" s="57"/>
      <c r="O1565" s="680"/>
      <c r="P1565" s="627"/>
      <c r="Q1565" s="679"/>
      <c r="R1565" s="691"/>
      <c r="T1565" s="110"/>
      <c r="U1565" s="57"/>
      <c r="V1565" s="680"/>
      <c r="W1565" s="627">
        <f t="shared" si="992"/>
        <v>0</v>
      </c>
      <c r="X1565" s="681"/>
      <c r="Y1565" s="680"/>
      <c r="Z1565" s="691"/>
      <c r="AA1565" s="626">
        <f t="shared" si="993"/>
        <v>0</v>
      </c>
      <c r="AB1565" s="110"/>
      <c r="AC1565" s="57"/>
      <c r="AD1565" s="680"/>
      <c r="AE1565" s="627">
        <f t="shared" si="994"/>
        <v>0</v>
      </c>
      <c r="AF1565" s="681"/>
      <c r="AG1565" s="872"/>
      <c r="AH1565" s="691"/>
      <c r="AI1565" s="626">
        <f t="shared" si="995"/>
        <v>0</v>
      </c>
      <c r="AJ1565" s="423">
        <f t="shared" si="1003"/>
        <v>1556</v>
      </c>
    </row>
    <row r="1566" spans="1:36">
      <c r="A1566" s="423">
        <f t="shared" si="1004"/>
        <v>1557</v>
      </c>
      <c r="B1566" s="145"/>
      <c r="C1566" s="145"/>
      <c r="D1566" s="141" t="s">
        <v>40</v>
      </c>
      <c r="E1566" s="679"/>
      <c r="F1566" s="488">
        <f>SUBTOTAL(9,F1548:F1562)</f>
        <v>11029596</v>
      </c>
      <c r="G1566" s="55">
        <f>SUBTOTAL(9,G1548:G1562)</f>
        <v>8169184</v>
      </c>
      <c r="H1566" s="285">
        <f>SUBTOTAL(9,H1548:H1562)</f>
        <v>0</v>
      </c>
      <c r="I1566" s="676">
        <f>SUBTOTAL(9,I1548:I1562)</f>
        <v>19198780</v>
      </c>
      <c r="J1566" s="676">
        <f>SUBTOTAL(9,J1548:J1562)</f>
        <v>0</v>
      </c>
      <c r="K1566" s="676">
        <f>SUBTOTAL(9,K1548:K1564)</f>
        <v>0</v>
      </c>
      <c r="L1566" s="678">
        <f>SUBTOTAL(9,L1548:L1564)</f>
        <v>19198780</v>
      </c>
      <c r="M1566" s="488">
        <f>SUBTOTAL(9,M1548:M1562)</f>
        <v>10779596</v>
      </c>
      <c r="N1566" s="55">
        <f>SUBTOTAL(9,N1548:N1562)</f>
        <v>8169184</v>
      </c>
      <c r="O1566" s="285">
        <f>SUBTOTAL(9,O1548:O1562)</f>
        <v>0</v>
      </c>
      <c r="P1566" s="676">
        <f>SUBTOTAL(9,P1548:P1562)</f>
        <v>18948780</v>
      </c>
      <c r="Q1566" s="676">
        <f>SUBTOTAL(9,Q1548:Q1562)</f>
        <v>0</v>
      </c>
      <c r="R1566" s="676">
        <f>SUBTOTAL(9,R1548:R1564)</f>
        <v>0</v>
      </c>
      <c r="S1566" s="678">
        <f>SUBTOTAL(9,S1548:S1564)</f>
        <v>18948780</v>
      </c>
      <c r="T1566" s="488">
        <f>SUBTOTAL(9,T1548:T1562)</f>
        <v>9379596</v>
      </c>
      <c r="U1566" s="55">
        <f>SUBTOTAL(9,U1548:U1562)</f>
        <v>8169184</v>
      </c>
      <c r="V1566" s="285">
        <f>SUBTOTAL(9,V1548:V1562)</f>
        <v>0</v>
      </c>
      <c r="W1566" s="676">
        <f>SUBTOTAL(9,W1548:W1565)</f>
        <v>17548780</v>
      </c>
      <c r="X1566" s="677">
        <f>SUBTOTAL(9,X1548:X1565)</f>
        <v>0</v>
      </c>
      <c r="Y1566" s="675">
        <f>SUBTOTAL(9,Y1548:Y1565)</f>
        <v>405000000</v>
      </c>
      <c r="Z1566" s="676">
        <f>SUBTOTAL(9,Z1548:Z1564)</f>
        <v>0</v>
      </c>
      <c r="AA1566" s="675">
        <f>SUBTOTAL(9,AA1548:AA1565)</f>
        <v>422548780</v>
      </c>
      <c r="AB1566" s="488">
        <f>SUBTOTAL(9,AB1548:AB1562)</f>
        <v>0</v>
      </c>
      <c r="AC1566" s="55">
        <f>SUBTOTAL(9,AC1548:AC1562)</f>
        <v>616500000</v>
      </c>
      <c r="AD1566" s="285">
        <f>SUBTOTAL(9,AD1548:AD1562)</f>
        <v>0</v>
      </c>
      <c r="AE1566" s="676">
        <f>SUBTOTAL(9,AE1548:AE1565)</f>
        <v>616500000</v>
      </c>
      <c r="AF1566" s="677">
        <f>SUBTOTAL(9,AF1548:AF1565)</f>
        <v>0</v>
      </c>
      <c r="AG1566" s="678">
        <f>SUBTOTAL(9,AG1548:AG1565)</f>
        <v>405000000</v>
      </c>
      <c r="AH1566" s="676">
        <f>SUBTOTAL(9,AH1548:AH1564)</f>
        <v>0</v>
      </c>
      <c r="AI1566" s="675">
        <f>SUBTOTAL(9,AI1548:AI1565)</f>
        <v>1021500000</v>
      </c>
      <c r="AJ1566" s="423">
        <f t="shared" si="1003"/>
        <v>1557</v>
      </c>
    </row>
    <row r="1567" spans="1:36" ht="15.6" thickBot="1">
      <c r="A1567" s="423">
        <f t="shared" si="1004"/>
        <v>1558</v>
      </c>
      <c r="B1567" s="674"/>
      <c r="C1567" s="674"/>
      <c r="D1567" s="620" t="s">
        <v>403</v>
      </c>
      <c r="E1567" s="623"/>
      <c r="F1567" s="672">
        <f>SUBTOTAL(9,F1548:F1566,$E1547:$E1547)</f>
        <v>71838439</v>
      </c>
      <c r="G1567" s="671"/>
      <c r="H1567" s="668"/>
      <c r="I1567" s="669">
        <f>SUBTOTAL(9,I1547:I1566)</f>
        <v>80007623</v>
      </c>
      <c r="J1567" s="669">
        <f>SUBTOTAL(9,J1547:J1562)</f>
        <v>162237600</v>
      </c>
      <c r="K1567" s="669">
        <f>SUBTOTAL(9,K1547:K1562)</f>
        <v>146468300</v>
      </c>
      <c r="L1567" s="673">
        <f>SUBTOTAL(9,L1547:L1564)</f>
        <v>388713523</v>
      </c>
      <c r="M1567" s="672">
        <f>SUBTOTAL(9,M1548:M1566,$E1547:$E1547)</f>
        <v>71588439</v>
      </c>
      <c r="N1567" s="671"/>
      <c r="O1567" s="668"/>
      <c r="P1567" s="669">
        <f>SUBTOTAL(9,P1547:P1566)</f>
        <v>79757623</v>
      </c>
      <c r="Q1567" s="669">
        <f>SUBTOTAL(9,Q1547:Q1562)</f>
        <v>162237600</v>
      </c>
      <c r="R1567" s="669">
        <f>SUBTOTAL(9,R1547:R1562)</f>
        <v>146468300</v>
      </c>
      <c r="S1567" s="673">
        <f>SUBTOTAL(9,S1547:S1564)</f>
        <v>388463523</v>
      </c>
      <c r="T1567" s="672">
        <f>SUBTOTAL(9,T1548:T1566,$E1547:$E1547)</f>
        <v>70188439</v>
      </c>
      <c r="U1567" s="671"/>
      <c r="V1567" s="668"/>
      <c r="W1567" s="669">
        <f>SUBTOTAL(9,W1546:W1566)</f>
        <v>78357623</v>
      </c>
      <c r="X1567" s="670">
        <f>SUBTOTAL(9,X1547:X1566)</f>
        <v>162237600</v>
      </c>
      <c r="Y1567" s="668">
        <f>SUBTOTAL(9,Y1546:Y1565)</f>
        <v>405000000</v>
      </c>
      <c r="Z1567" s="669">
        <f>SUBTOTAL(9,Z1547:Z1566)</f>
        <v>146468300</v>
      </c>
      <c r="AA1567" s="668">
        <f>SUBTOTAL(9,AA1546:AA1566)</f>
        <v>792063523</v>
      </c>
      <c r="AB1567" s="672">
        <f>SUBTOTAL(9,AB1548:AB1566,$E1547:$E1547)</f>
        <v>60808843</v>
      </c>
      <c r="AC1567" s="671"/>
      <c r="AD1567" s="668"/>
      <c r="AE1567" s="669">
        <f>SUBTOTAL(9,AE1546:AE1566)</f>
        <v>677308843</v>
      </c>
      <c r="AF1567" s="670">
        <f>SUBTOTAL(9,AF1547:AF1566)</f>
        <v>162237600</v>
      </c>
      <c r="AG1567" s="800">
        <f>SUBTOTAL(9,AG1546:AG1565)</f>
        <v>405000000</v>
      </c>
      <c r="AH1567" s="669">
        <f>SUBTOTAL(9,AH1547:AH1566)</f>
        <v>146468300</v>
      </c>
      <c r="AI1567" s="668">
        <f>SUBTOTAL(9,AI1546:AI1566)</f>
        <v>1391014743</v>
      </c>
      <c r="AJ1567" s="423">
        <f t="shared" si="1003"/>
        <v>1558</v>
      </c>
    </row>
    <row r="1568" spans="1:36" ht="15.6" thickTop="1">
      <c r="A1568" s="423">
        <f t="shared" si="1004"/>
        <v>1559</v>
      </c>
      <c r="B1568" s="145"/>
      <c r="C1568" s="145"/>
      <c r="D1568" s="654"/>
      <c r="E1568" s="655"/>
      <c r="F1568" s="425"/>
      <c r="G1568" s="26"/>
      <c r="H1568" s="682"/>
      <c r="I1568" s="627">
        <f t="shared" ref="I1568:I1575" si="1005">SUM($E1568,F1568:H1568)</f>
        <v>0</v>
      </c>
      <c r="J1568" s="655"/>
      <c r="K1568" s="655"/>
      <c r="L1568" s="654">
        <f t="shared" ref="L1568:L1575" si="1006">SUM(I1568:K1568)</f>
        <v>0</v>
      </c>
      <c r="M1568" s="425"/>
      <c r="N1568" s="26"/>
      <c r="O1568" s="682"/>
      <c r="P1568" s="627">
        <f t="shared" ref="P1568:P1575" si="1007">SUM($E1568,M1568:O1568)</f>
        <v>0</v>
      </c>
      <c r="Q1568" s="655"/>
      <c r="R1568" s="655"/>
      <c r="S1568" s="654">
        <f t="shared" ref="S1568:S1575" si="1008">SUM(P1568:R1568)</f>
        <v>0</v>
      </c>
      <c r="T1568" s="425"/>
      <c r="U1568" s="26"/>
      <c r="V1568" s="682"/>
      <c r="W1568" s="627">
        <f t="shared" ref="W1568:W1575" si="1009">SUM($E1568,T1568:V1568)</f>
        <v>0</v>
      </c>
      <c r="X1568" s="683"/>
      <c r="Y1568" s="682"/>
      <c r="Z1568" s="655"/>
      <c r="AA1568" s="682">
        <f t="shared" ref="AA1568:AA1575" si="1010">SUM(W1568:Z1568)</f>
        <v>0</v>
      </c>
      <c r="AB1568" s="425"/>
      <c r="AC1568" s="26"/>
      <c r="AD1568" s="682"/>
      <c r="AE1568" s="627">
        <f t="shared" ref="AE1568:AE1575" si="1011">SUM($E1568,AB1568:AD1568)</f>
        <v>0</v>
      </c>
      <c r="AF1568" s="683"/>
      <c r="AG1568" s="862"/>
      <c r="AH1568" s="655"/>
      <c r="AI1568" s="682">
        <f t="shared" ref="AI1568:AI1575" si="1012">SUM(AE1568:AH1568)</f>
        <v>0</v>
      </c>
      <c r="AJ1568" s="423">
        <f t="shared" si="1003"/>
        <v>1559</v>
      </c>
    </row>
    <row r="1569" spans="1:36">
      <c r="A1569" s="423">
        <f t="shared" si="1004"/>
        <v>1560</v>
      </c>
      <c r="B1569" s="145" t="s">
        <v>343</v>
      </c>
      <c r="C1569" s="145">
        <v>94</v>
      </c>
      <c r="D1569" s="237" t="s">
        <v>344</v>
      </c>
      <c r="E1569" s="627">
        <v>834890</v>
      </c>
      <c r="F1569" s="133"/>
      <c r="G1569" s="28"/>
      <c r="H1569" s="626"/>
      <c r="I1569" s="627">
        <f t="shared" si="1005"/>
        <v>834890</v>
      </c>
      <c r="J1569" s="627"/>
      <c r="K1569" s="627"/>
      <c r="L1569" s="237">
        <f t="shared" si="1006"/>
        <v>834890</v>
      </c>
      <c r="M1569" s="133"/>
      <c r="O1569" s="626"/>
      <c r="P1569" s="627">
        <f t="shared" si="1007"/>
        <v>834890</v>
      </c>
      <c r="Q1569" s="627"/>
      <c r="R1569" s="627"/>
      <c r="S1569" s="237">
        <f t="shared" si="1008"/>
        <v>834890</v>
      </c>
      <c r="T1569" s="133"/>
      <c r="V1569" s="626"/>
      <c r="W1569" s="627">
        <f t="shared" si="1009"/>
        <v>834890</v>
      </c>
      <c r="X1569" s="636"/>
      <c r="Y1569" s="626"/>
      <c r="Z1569" s="627"/>
      <c r="AA1569" s="626">
        <f t="shared" si="1010"/>
        <v>834890</v>
      </c>
      <c r="AB1569" s="133"/>
      <c r="AD1569" s="626"/>
      <c r="AE1569" s="627">
        <f t="shared" si="1011"/>
        <v>834890</v>
      </c>
      <c r="AF1569" s="636"/>
      <c r="AG1569" s="857"/>
      <c r="AH1569" s="627"/>
      <c r="AI1569" s="626">
        <f t="shared" si="1012"/>
        <v>834890</v>
      </c>
      <c r="AJ1569" s="423">
        <f t="shared" si="1003"/>
        <v>1560</v>
      </c>
    </row>
    <row r="1570" spans="1:36">
      <c r="A1570" s="423">
        <f t="shared" si="1004"/>
        <v>1561</v>
      </c>
      <c r="B1570" s="145"/>
      <c r="C1570" s="145"/>
      <c r="D1570" s="240" t="s">
        <v>434</v>
      </c>
      <c r="E1570" s="627"/>
      <c r="F1570" s="133"/>
      <c r="G1570" s="28"/>
      <c r="H1570" s="626"/>
      <c r="I1570" s="627">
        <f t="shared" si="1005"/>
        <v>0</v>
      </c>
      <c r="J1570" s="627"/>
      <c r="K1570" s="627"/>
      <c r="L1570" s="237">
        <f t="shared" si="1006"/>
        <v>0</v>
      </c>
      <c r="M1570" s="133"/>
      <c r="O1570" s="626"/>
      <c r="P1570" s="627">
        <f t="shared" si="1007"/>
        <v>0</v>
      </c>
      <c r="Q1570" s="627"/>
      <c r="R1570" s="627"/>
      <c r="S1570" s="237">
        <f t="shared" si="1008"/>
        <v>0</v>
      </c>
      <c r="T1570" s="133"/>
      <c r="V1570" s="626"/>
      <c r="W1570" s="627">
        <f t="shared" si="1009"/>
        <v>0</v>
      </c>
      <c r="X1570" s="636"/>
      <c r="Y1570" s="626"/>
      <c r="Z1570" s="627"/>
      <c r="AA1570" s="626">
        <f t="shared" si="1010"/>
        <v>0</v>
      </c>
      <c r="AB1570" s="133"/>
      <c r="AD1570" s="626"/>
      <c r="AE1570" s="627">
        <f t="shared" si="1011"/>
        <v>0</v>
      </c>
      <c r="AF1570" s="636"/>
      <c r="AG1570" s="857"/>
      <c r="AH1570" s="627"/>
      <c r="AI1570" s="626">
        <f t="shared" si="1012"/>
        <v>0</v>
      </c>
      <c r="AJ1570" s="423">
        <f t="shared" si="1003"/>
        <v>1561</v>
      </c>
    </row>
    <row r="1571" spans="1:36">
      <c r="A1571" s="423">
        <f t="shared" si="1004"/>
        <v>1562</v>
      </c>
      <c r="B1571" s="145"/>
      <c r="C1571" s="145"/>
      <c r="D1571" s="637" t="s">
        <v>862</v>
      </c>
      <c r="E1571" s="627"/>
      <c r="F1571" s="132">
        <f>3918+18547+6873+4800</f>
        <v>34138</v>
      </c>
      <c r="G1571" s="28"/>
      <c r="H1571" s="626"/>
      <c r="I1571" s="627">
        <f t="shared" si="1005"/>
        <v>34138</v>
      </c>
      <c r="J1571" s="627"/>
      <c r="K1571" s="627"/>
      <c r="L1571" s="237">
        <f t="shared" si="1006"/>
        <v>34138</v>
      </c>
      <c r="M1571" s="133">
        <f>3918+18547+6873+4800</f>
        <v>34138</v>
      </c>
      <c r="O1571" s="626"/>
      <c r="P1571" s="627">
        <f t="shared" si="1007"/>
        <v>34138</v>
      </c>
      <c r="Q1571" s="627"/>
      <c r="R1571" s="627"/>
      <c r="S1571" s="237">
        <f t="shared" si="1008"/>
        <v>34138</v>
      </c>
      <c r="T1571" s="133">
        <f>3918+18547+6873+4800</f>
        <v>34138</v>
      </c>
      <c r="V1571" s="626"/>
      <c r="W1571" s="627">
        <f t="shared" si="1009"/>
        <v>34138</v>
      </c>
      <c r="X1571" s="636"/>
      <c r="Y1571" s="626"/>
      <c r="Z1571" s="627"/>
      <c r="AA1571" s="626">
        <f t="shared" si="1010"/>
        <v>34138</v>
      </c>
      <c r="AB1571" s="133"/>
      <c r="AD1571" s="626"/>
      <c r="AE1571" s="627">
        <f t="shared" si="1011"/>
        <v>0</v>
      </c>
      <c r="AF1571" s="636"/>
      <c r="AG1571" s="857"/>
      <c r="AH1571" s="627"/>
      <c r="AI1571" s="626">
        <f t="shared" si="1012"/>
        <v>0</v>
      </c>
      <c r="AJ1571" s="423">
        <f t="shared" si="1003"/>
        <v>1562</v>
      </c>
    </row>
    <row r="1572" spans="1:36">
      <c r="A1572" s="423">
        <f t="shared" si="1004"/>
        <v>1563</v>
      </c>
      <c r="B1572" s="145"/>
      <c r="C1572" s="145"/>
      <c r="E1572" s="679"/>
      <c r="F1572" s="110"/>
      <c r="G1572" s="57"/>
      <c r="H1572" s="680"/>
      <c r="I1572" s="627">
        <f t="shared" si="1005"/>
        <v>0</v>
      </c>
      <c r="J1572" s="679"/>
      <c r="K1572" s="679"/>
      <c r="L1572" s="237">
        <f t="shared" si="1006"/>
        <v>0</v>
      </c>
      <c r="M1572" s="110"/>
      <c r="N1572" s="57"/>
      <c r="O1572" s="680"/>
      <c r="P1572" s="627">
        <f t="shared" si="1007"/>
        <v>0</v>
      </c>
      <c r="Q1572" s="679"/>
      <c r="R1572" s="679"/>
      <c r="S1572" s="237">
        <f t="shared" si="1008"/>
        <v>0</v>
      </c>
      <c r="T1572" s="110"/>
      <c r="U1572" s="57"/>
      <c r="V1572" s="680"/>
      <c r="W1572" s="627">
        <f t="shared" si="1009"/>
        <v>0</v>
      </c>
      <c r="X1572" s="681"/>
      <c r="Y1572" s="680"/>
      <c r="Z1572" s="679"/>
      <c r="AA1572" s="626">
        <f t="shared" si="1010"/>
        <v>0</v>
      </c>
      <c r="AB1572" s="110"/>
      <c r="AC1572" s="57"/>
      <c r="AD1572" s="680"/>
      <c r="AE1572" s="627">
        <f t="shared" si="1011"/>
        <v>0</v>
      </c>
      <c r="AF1572" s="681"/>
      <c r="AG1572" s="872"/>
      <c r="AH1572" s="679"/>
      <c r="AI1572" s="626">
        <f t="shared" si="1012"/>
        <v>0</v>
      </c>
      <c r="AJ1572" s="423">
        <f t="shared" si="1003"/>
        <v>1563</v>
      </c>
    </row>
    <row r="1573" spans="1:36">
      <c r="A1573" s="423">
        <f t="shared" si="1004"/>
        <v>1564</v>
      </c>
      <c r="B1573" s="145"/>
      <c r="C1573" s="145"/>
      <c r="D1573" s="690" t="s">
        <v>123</v>
      </c>
      <c r="E1573" s="679"/>
      <c r="F1573" s="110"/>
      <c r="G1573" s="57"/>
      <c r="H1573" s="680"/>
      <c r="I1573" s="627">
        <f t="shared" si="1005"/>
        <v>0</v>
      </c>
      <c r="J1573" s="679"/>
      <c r="K1573" s="679"/>
      <c r="L1573" s="237">
        <f t="shared" si="1006"/>
        <v>0</v>
      </c>
      <c r="M1573" s="110"/>
      <c r="N1573" s="57"/>
      <c r="O1573" s="680"/>
      <c r="P1573" s="627">
        <f t="shared" si="1007"/>
        <v>0</v>
      </c>
      <c r="Q1573" s="679"/>
      <c r="R1573" s="679"/>
      <c r="S1573" s="237">
        <f t="shared" si="1008"/>
        <v>0</v>
      </c>
      <c r="T1573" s="110"/>
      <c r="U1573" s="57"/>
      <c r="V1573" s="680"/>
      <c r="W1573" s="627">
        <f t="shared" si="1009"/>
        <v>0</v>
      </c>
      <c r="X1573" s="681"/>
      <c r="Y1573" s="680"/>
      <c r="Z1573" s="679"/>
      <c r="AA1573" s="626">
        <f t="shared" si="1010"/>
        <v>0</v>
      </c>
      <c r="AB1573" s="110"/>
      <c r="AC1573" s="57"/>
      <c r="AD1573" s="680"/>
      <c r="AE1573" s="627">
        <f t="shared" si="1011"/>
        <v>0</v>
      </c>
      <c r="AF1573" s="681"/>
      <c r="AG1573" s="872"/>
      <c r="AH1573" s="679"/>
      <c r="AI1573" s="626">
        <f t="shared" si="1012"/>
        <v>0</v>
      </c>
      <c r="AJ1573" s="423">
        <f t="shared" si="1003"/>
        <v>1564</v>
      </c>
    </row>
    <row r="1574" spans="1:36">
      <c r="A1574" s="423">
        <f t="shared" si="1004"/>
        <v>1565</v>
      </c>
      <c r="B1574" s="145"/>
      <c r="C1574" s="145"/>
      <c r="D1574" s="629"/>
      <c r="E1574" s="679"/>
      <c r="F1574" s="110"/>
      <c r="G1574" s="57"/>
      <c r="H1574" s="680"/>
      <c r="I1574" s="627">
        <f t="shared" si="1005"/>
        <v>0</v>
      </c>
      <c r="J1574" s="679"/>
      <c r="K1574" s="679"/>
      <c r="L1574" s="237">
        <f t="shared" si="1006"/>
        <v>0</v>
      </c>
      <c r="M1574" s="110"/>
      <c r="N1574" s="57"/>
      <c r="O1574" s="680"/>
      <c r="P1574" s="627">
        <f t="shared" si="1007"/>
        <v>0</v>
      </c>
      <c r="Q1574" s="679"/>
      <c r="R1574" s="679"/>
      <c r="S1574" s="237">
        <f t="shared" si="1008"/>
        <v>0</v>
      </c>
      <c r="T1574" s="110"/>
      <c r="U1574" s="57"/>
      <c r="V1574" s="680"/>
      <c r="W1574" s="627">
        <f t="shared" si="1009"/>
        <v>0</v>
      </c>
      <c r="X1574" s="681"/>
      <c r="Y1574" s="680"/>
      <c r="Z1574" s="679"/>
      <c r="AA1574" s="626">
        <f t="shared" si="1010"/>
        <v>0</v>
      </c>
      <c r="AB1574" s="110"/>
      <c r="AC1574" s="57"/>
      <c r="AD1574" s="680"/>
      <c r="AE1574" s="627">
        <f t="shared" si="1011"/>
        <v>0</v>
      </c>
      <c r="AF1574" s="681"/>
      <c r="AG1574" s="872"/>
      <c r="AH1574" s="679"/>
      <c r="AI1574" s="626">
        <f t="shared" si="1012"/>
        <v>0</v>
      </c>
      <c r="AJ1574" s="423">
        <f t="shared" si="1003"/>
        <v>1565</v>
      </c>
    </row>
    <row r="1575" spans="1:36">
      <c r="A1575" s="423">
        <f t="shared" si="1004"/>
        <v>1566</v>
      </c>
      <c r="B1575" s="145"/>
      <c r="C1575" s="145"/>
      <c r="D1575" s="632"/>
      <c r="E1575" s="679"/>
      <c r="F1575" s="110"/>
      <c r="G1575" s="57"/>
      <c r="H1575" s="680"/>
      <c r="I1575" s="627">
        <f t="shared" si="1005"/>
        <v>0</v>
      </c>
      <c r="J1575" s="679"/>
      <c r="K1575" s="679"/>
      <c r="L1575" s="237">
        <f t="shared" si="1006"/>
        <v>0</v>
      </c>
      <c r="M1575" s="110"/>
      <c r="N1575" s="57"/>
      <c r="O1575" s="680"/>
      <c r="P1575" s="627">
        <f t="shared" si="1007"/>
        <v>0</v>
      </c>
      <c r="Q1575" s="679"/>
      <c r="R1575" s="679"/>
      <c r="S1575" s="237">
        <f t="shared" si="1008"/>
        <v>0</v>
      </c>
      <c r="T1575" s="110"/>
      <c r="U1575" s="57"/>
      <c r="V1575" s="680"/>
      <c r="W1575" s="627">
        <f t="shared" si="1009"/>
        <v>0</v>
      </c>
      <c r="X1575" s="681"/>
      <c r="Y1575" s="680"/>
      <c r="Z1575" s="679"/>
      <c r="AA1575" s="626">
        <f t="shared" si="1010"/>
        <v>0</v>
      </c>
      <c r="AB1575" s="110"/>
      <c r="AC1575" s="57"/>
      <c r="AD1575" s="680"/>
      <c r="AE1575" s="627">
        <f t="shared" si="1011"/>
        <v>0</v>
      </c>
      <c r="AF1575" s="681"/>
      <c r="AG1575" s="872"/>
      <c r="AH1575" s="679"/>
      <c r="AI1575" s="626">
        <f t="shared" si="1012"/>
        <v>0</v>
      </c>
      <c r="AJ1575" s="423">
        <f t="shared" si="1003"/>
        <v>1566</v>
      </c>
    </row>
    <row r="1576" spans="1:36">
      <c r="A1576" s="423">
        <f t="shared" si="1004"/>
        <v>1567</v>
      </c>
      <c r="B1576" s="145"/>
      <c r="C1576" s="145"/>
      <c r="D1576" s="141" t="s">
        <v>40</v>
      </c>
      <c r="E1576" s="679"/>
      <c r="F1576" s="488">
        <f t="shared" ref="F1576:X1576" si="1013">SUBTOTAL(9,F1570:F1575)</f>
        <v>34138</v>
      </c>
      <c r="G1576" s="55">
        <f t="shared" si="1013"/>
        <v>0</v>
      </c>
      <c r="H1576" s="285">
        <f t="shared" si="1013"/>
        <v>0</v>
      </c>
      <c r="I1576" s="676">
        <f t="shared" si="1013"/>
        <v>34138</v>
      </c>
      <c r="J1576" s="676">
        <f t="shared" si="1013"/>
        <v>0</v>
      </c>
      <c r="K1576" s="676">
        <f t="shared" si="1013"/>
        <v>0</v>
      </c>
      <c r="L1576" s="678">
        <f t="shared" si="1013"/>
        <v>34138</v>
      </c>
      <c r="M1576" s="488">
        <f t="shared" si="1013"/>
        <v>34138</v>
      </c>
      <c r="N1576" s="55">
        <f t="shared" si="1013"/>
        <v>0</v>
      </c>
      <c r="O1576" s="285">
        <f t="shared" si="1013"/>
        <v>0</v>
      </c>
      <c r="P1576" s="676">
        <f t="shared" si="1013"/>
        <v>34138</v>
      </c>
      <c r="Q1576" s="676">
        <f t="shared" si="1013"/>
        <v>0</v>
      </c>
      <c r="R1576" s="676">
        <f t="shared" si="1013"/>
        <v>0</v>
      </c>
      <c r="S1576" s="678">
        <f t="shared" si="1013"/>
        <v>34138</v>
      </c>
      <c r="T1576" s="488">
        <f t="shared" si="1013"/>
        <v>34138</v>
      </c>
      <c r="U1576" s="55">
        <f t="shared" si="1013"/>
        <v>0</v>
      </c>
      <c r="V1576" s="285">
        <f t="shared" si="1013"/>
        <v>0</v>
      </c>
      <c r="W1576" s="676">
        <f t="shared" si="1013"/>
        <v>34138</v>
      </c>
      <c r="X1576" s="677">
        <f t="shared" si="1013"/>
        <v>0</v>
      </c>
      <c r="Y1576" s="675"/>
      <c r="Z1576" s="676">
        <f t="shared" ref="Z1576:AF1576" si="1014">SUBTOTAL(9,Z1570:Z1575)</f>
        <v>0</v>
      </c>
      <c r="AA1576" s="675">
        <f t="shared" si="1014"/>
        <v>34138</v>
      </c>
      <c r="AB1576" s="488">
        <f t="shared" si="1014"/>
        <v>0</v>
      </c>
      <c r="AC1576" s="55">
        <f t="shared" si="1014"/>
        <v>0</v>
      </c>
      <c r="AD1576" s="285">
        <f t="shared" si="1014"/>
        <v>0</v>
      </c>
      <c r="AE1576" s="676">
        <f t="shared" si="1014"/>
        <v>0</v>
      </c>
      <c r="AF1576" s="677">
        <f t="shared" si="1014"/>
        <v>0</v>
      </c>
      <c r="AG1576" s="678"/>
      <c r="AH1576" s="676">
        <f>SUBTOTAL(9,AH1570:AH1575)</f>
        <v>0</v>
      </c>
      <c r="AI1576" s="675">
        <f>SUBTOTAL(9,AI1570:AI1575)</f>
        <v>0</v>
      </c>
      <c r="AJ1576" s="423">
        <f t="shared" si="1003"/>
        <v>1567</v>
      </c>
    </row>
    <row r="1577" spans="1:36" ht="15.6" thickBot="1">
      <c r="A1577" s="423">
        <f t="shared" si="1004"/>
        <v>1568</v>
      </c>
      <c r="B1577" s="674"/>
      <c r="C1577" s="674"/>
      <c r="D1577" s="620" t="s">
        <v>345</v>
      </c>
      <c r="E1577" s="623"/>
      <c r="F1577" s="672">
        <f>SUBTOTAL(9,F1568:F1576,$E1569:$E1569)</f>
        <v>869028</v>
      </c>
      <c r="G1577" s="671"/>
      <c r="H1577" s="668"/>
      <c r="I1577" s="669">
        <f>SUBTOTAL(9,I1568:I1576)</f>
        <v>869028</v>
      </c>
      <c r="J1577" s="669">
        <f>SUBTOTAL(9,J1568:J1576)</f>
        <v>0</v>
      </c>
      <c r="K1577" s="669">
        <f>SUBTOTAL(9,K1568:K1576)</f>
        <v>0</v>
      </c>
      <c r="L1577" s="673">
        <f>SUBTOTAL(9,L1568:L1576)</f>
        <v>869028</v>
      </c>
      <c r="M1577" s="672">
        <f>SUBTOTAL(9,M1568:M1576,$E1569:$E1569)</f>
        <v>869028</v>
      </c>
      <c r="N1577" s="671"/>
      <c r="O1577" s="668"/>
      <c r="P1577" s="669">
        <f>SUBTOTAL(9,P1568:P1576)</f>
        <v>869028</v>
      </c>
      <c r="Q1577" s="669">
        <f>SUBTOTAL(9,Q1568:Q1576)</f>
        <v>0</v>
      </c>
      <c r="R1577" s="669">
        <f>SUBTOTAL(9,R1568:R1576)</f>
        <v>0</v>
      </c>
      <c r="S1577" s="673">
        <f>SUBTOTAL(9,S1568:S1576)</f>
        <v>869028</v>
      </c>
      <c r="T1577" s="672">
        <f>SUBTOTAL(9,T1568:T1576,$E1569:$E1569)</f>
        <v>869028</v>
      </c>
      <c r="U1577" s="671"/>
      <c r="V1577" s="668"/>
      <c r="W1577" s="669">
        <f>SUBTOTAL(9,W1568:W1576)</f>
        <v>869028</v>
      </c>
      <c r="X1577" s="670">
        <f>SUBTOTAL(9,X1568:X1576)</f>
        <v>0</v>
      </c>
      <c r="Y1577" s="668"/>
      <c r="Z1577" s="669">
        <f>SUBTOTAL(9,Z1568:Z1576)</f>
        <v>0</v>
      </c>
      <c r="AA1577" s="668">
        <f>SUBTOTAL(9,AA1568:AA1576)</f>
        <v>869028</v>
      </c>
      <c r="AB1577" s="672">
        <f>SUBTOTAL(9,AB1568:AB1576,$E1569:$E1569)</f>
        <v>834890</v>
      </c>
      <c r="AC1577" s="671"/>
      <c r="AD1577" s="668"/>
      <c r="AE1577" s="669">
        <f>SUBTOTAL(9,AE1568:AE1576)</f>
        <v>834890</v>
      </c>
      <c r="AF1577" s="670">
        <f>SUBTOTAL(9,AF1568:AF1576)</f>
        <v>0</v>
      </c>
      <c r="AG1577" s="800"/>
      <c r="AH1577" s="669">
        <f>SUBTOTAL(9,AH1568:AH1576)</f>
        <v>0</v>
      </c>
      <c r="AI1577" s="668">
        <f>SUBTOTAL(9,AI1568:AI1576)</f>
        <v>834890</v>
      </c>
      <c r="AJ1577" s="423">
        <f t="shared" si="1003"/>
        <v>1568</v>
      </c>
    </row>
    <row r="1578" spans="1:36" ht="15.6" thickTop="1">
      <c r="A1578" s="423">
        <f t="shared" si="1004"/>
        <v>1569</v>
      </c>
      <c r="B1578" s="145"/>
      <c r="C1578" s="145"/>
      <c r="D1578" s="654"/>
      <c r="E1578" s="655"/>
      <c r="F1578" s="425"/>
      <c r="G1578" s="26"/>
      <c r="H1578" s="682"/>
      <c r="I1578" s="627">
        <f t="shared" ref="I1578:I1586" si="1015">SUM($E1578,F1578:H1578)</f>
        <v>0</v>
      </c>
      <c r="J1578" s="655"/>
      <c r="K1578" s="655"/>
      <c r="L1578" s="654">
        <f t="shared" ref="L1578:L1586" si="1016">SUM(I1578:K1578)</f>
        <v>0</v>
      </c>
      <c r="M1578" s="425"/>
      <c r="N1578" s="26"/>
      <c r="O1578" s="682"/>
      <c r="P1578" s="627">
        <f t="shared" ref="P1578:P1586" si="1017">SUM($E1578,M1578:O1578)</f>
        <v>0</v>
      </c>
      <c r="Q1578" s="655"/>
      <c r="R1578" s="655"/>
      <c r="S1578" s="654">
        <f t="shared" ref="S1578:S1586" si="1018">SUM(P1578:R1578)</f>
        <v>0</v>
      </c>
      <c r="T1578" s="425"/>
      <c r="U1578" s="26"/>
      <c r="V1578" s="682"/>
      <c r="W1578" s="627">
        <f t="shared" ref="W1578:W1586" si="1019">SUM($E1578,T1578:V1578)</f>
        <v>0</v>
      </c>
      <c r="X1578" s="683"/>
      <c r="Y1578" s="682"/>
      <c r="Z1578" s="655"/>
      <c r="AA1578" s="682">
        <f t="shared" ref="AA1578:AA1586" si="1020">SUM(W1578:Z1578)</f>
        <v>0</v>
      </c>
      <c r="AB1578" s="425"/>
      <c r="AC1578" s="26"/>
      <c r="AD1578" s="682"/>
      <c r="AE1578" s="627">
        <f t="shared" ref="AE1578:AE1586" si="1021">SUM($E1578,AB1578:AD1578)</f>
        <v>0</v>
      </c>
      <c r="AF1578" s="683"/>
      <c r="AG1578" s="862"/>
      <c r="AH1578" s="655"/>
      <c r="AI1578" s="682">
        <f t="shared" ref="AI1578:AI1586" si="1022">SUM(AE1578:AH1578)</f>
        <v>0</v>
      </c>
      <c r="AJ1578" s="423">
        <f t="shared" si="1003"/>
        <v>1569</v>
      </c>
    </row>
    <row r="1579" spans="1:36">
      <c r="A1579" s="423">
        <f t="shared" si="1004"/>
        <v>1570</v>
      </c>
      <c r="B1579" s="145" t="s">
        <v>346</v>
      </c>
      <c r="C1579" s="145">
        <v>96</v>
      </c>
      <c r="D1579" s="237" t="s">
        <v>347</v>
      </c>
      <c r="E1579" s="627">
        <v>1246839</v>
      </c>
      <c r="F1579" s="133"/>
      <c r="G1579" s="28"/>
      <c r="H1579" s="626"/>
      <c r="I1579" s="627">
        <f t="shared" si="1015"/>
        <v>1246839</v>
      </c>
      <c r="J1579" s="627"/>
      <c r="K1579" s="627">
        <v>2284255</v>
      </c>
      <c r="L1579" s="237">
        <f t="shared" si="1016"/>
        <v>3531094</v>
      </c>
      <c r="M1579" s="133"/>
      <c r="O1579" s="626"/>
      <c r="P1579" s="627">
        <f t="shared" si="1017"/>
        <v>1246839</v>
      </c>
      <c r="Q1579" s="627"/>
      <c r="R1579" s="627">
        <v>2284255</v>
      </c>
      <c r="S1579" s="237">
        <f t="shared" si="1018"/>
        <v>3531094</v>
      </c>
      <c r="T1579" s="133"/>
      <c r="V1579" s="626"/>
      <c r="W1579" s="627">
        <f t="shared" si="1019"/>
        <v>1246839</v>
      </c>
      <c r="X1579" s="636"/>
      <c r="Y1579" s="626"/>
      <c r="Z1579" s="627">
        <v>2284255</v>
      </c>
      <c r="AA1579" s="626">
        <f t="shared" si="1020"/>
        <v>3531094</v>
      </c>
      <c r="AB1579" s="133"/>
      <c r="AD1579" s="626"/>
      <c r="AE1579" s="627">
        <f t="shared" si="1021"/>
        <v>1246839</v>
      </c>
      <c r="AF1579" s="636"/>
      <c r="AG1579" s="857"/>
      <c r="AH1579" s="627">
        <v>2284255</v>
      </c>
      <c r="AI1579" s="626">
        <f t="shared" si="1022"/>
        <v>3531094</v>
      </c>
      <c r="AJ1579" s="423">
        <f t="shared" si="1003"/>
        <v>1570</v>
      </c>
    </row>
    <row r="1580" spans="1:36">
      <c r="A1580" s="423">
        <f t="shared" si="1004"/>
        <v>1571</v>
      </c>
      <c r="B1580" s="145"/>
      <c r="C1580" s="145"/>
      <c r="D1580" s="240" t="s">
        <v>434</v>
      </c>
      <c r="E1580" s="627"/>
      <c r="F1580" s="133"/>
      <c r="G1580" s="28"/>
      <c r="H1580" s="626"/>
      <c r="I1580" s="627">
        <f t="shared" si="1015"/>
        <v>0</v>
      </c>
      <c r="J1580" s="627"/>
      <c r="K1580" s="627"/>
      <c r="L1580" s="237">
        <f t="shared" si="1016"/>
        <v>0</v>
      </c>
      <c r="M1580" s="133"/>
      <c r="O1580" s="626"/>
      <c r="P1580" s="627">
        <f t="shared" si="1017"/>
        <v>0</v>
      </c>
      <c r="Q1580" s="627"/>
      <c r="R1580" s="627"/>
      <c r="S1580" s="237">
        <f t="shared" si="1018"/>
        <v>0</v>
      </c>
      <c r="T1580" s="133"/>
      <c r="V1580" s="626"/>
      <c r="W1580" s="627">
        <f t="shared" si="1019"/>
        <v>0</v>
      </c>
      <c r="X1580" s="636"/>
      <c r="Y1580" s="626"/>
      <c r="Z1580" s="627"/>
      <c r="AA1580" s="626">
        <f t="shared" si="1020"/>
        <v>0</v>
      </c>
      <c r="AB1580" s="133"/>
      <c r="AD1580" s="626"/>
      <c r="AE1580" s="627">
        <f t="shared" si="1021"/>
        <v>0</v>
      </c>
      <c r="AF1580" s="636"/>
      <c r="AG1580" s="857"/>
      <c r="AH1580" s="627"/>
      <c r="AI1580" s="626">
        <f t="shared" si="1022"/>
        <v>0</v>
      </c>
      <c r="AJ1580" s="423">
        <f t="shared" si="1003"/>
        <v>1571</v>
      </c>
    </row>
    <row r="1581" spans="1:36">
      <c r="A1581" s="423">
        <f t="shared" si="1004"/>
        <v>1572</v>
      </c>
      <c r="B1581" s="145"/>
      <c r="C1581" s="145"/>
      <c r="D1581" s="637"/>
      <c r="E1581" s="627"/>
      <c r="F1581" s="133"/>
      <c r="G1581" s="28"/>
      <c r="H1581" s="626"/>
      <c r="I1581" s="627">
        <f t="shared" si="1015"/>
        <v>0</v>
      </c>
      <c r="J1581" s="627"/>
      <c r="K1581" s="627"/>
      <c r="L1581" s="237">
        <f t="shared" si="1016"/>
        <v>0</v>
      </c>
      <c r="M1581" s="133"/>
      <c r="O1581" s="626"/>
      <c r="P1581" s="627">
        <f t="shared" si="1017"/>
        <v>0</v>
      </c>
      <c r="Q1581" s="627"/>
      <c r="R1581" s="627"/>
      <c r="S1581" s="237">
        <f t="shared" si="1018"/>
        <v>0</v>
      </c>
      <c r="T1581" s="133"/>
      <c r="V1581" s="626"/>
      <c r="W1581" s="627">
        <f t="shared" si="1019"/>
        <v>0</v>
      </c>
      <c r="X1581" s="636"/>
      <c r="Y1581" s="626"/>
      <c r="Z1581" s="627"/>
      <c r="AA1581" s="626">
        <f t="shared" si="1020"/>
        <v>0</v>
      </c>
      <c r="AB1581" s="133"/>
      <c r="AD1581" s="626"/>
      <c r="AE1581" s="627">
        <f t="shared" si="1021"/>
        <v>0</v>
      </c>
      <c r="AF1581" s="636"/>
      <c r="AG1581" s="857"/>
      <c r="AH1581" s="627"/>
      <c r="AI1581" s="626">
        <f t="shared" si="1022"/>
        <v>0</v>
      </c>
      <c r="AJ1581" s="423">
        <f t="shared" si="1003"/>
        <v>1572</v>
      </c>
    </row>
    <row r="1582" spans="1:36">
      <c r="A1582" s="423">
        <f t="shared" si="1004"/>
        <v>1573</v>
      </c>
      <c r="B1582" s="145"/>
      <c r="C1582" s="145"/>
      <c r="D1582" s="629"/>
      <c r="E1582" s="627"/>
      <c r="F1582" s="133"/>
      <c r="G1582" s="28"/>
      <c r="H1582" s="626"/>
      <c r="I1582" s="627">
        <f t="shared" si="1015"/>
        <v>0</v>
      </c>
      <c r="J1582" s="627"/>
      <c r="K1582" s="627"/>
      <c r="L1582" s="237">
        <f t="shared" si="1016"/>
        <v>0</v>
      </c>
      <c r="M1582" s="133"/>
      <c r="O1582" s="626"/>
      <c r="P1582" s="627">
        <f t="shared" si="1017"/>
        <v>0</v>
      </c>
      <c r="Q1582" s="627"/>
      <c r="R1582" s="627"/>
      <c r="S1582" s="237">
        <f t="shared" si="1018"/>
        <v>0</v>
      </c>
      <c r="T1582" s="133"/>
      <c r="V1582" s="626"/>
      <c r="W1582" s="627">
        <f t="shared" si="1019"/>
        <v>0</v>
      </c>
      <c r="X1582" s="636"/>
      <c r="Y1582" s="626"/>
      <c r="Z1582" s="627"/>
      <c r="AA1582" s="626">
        <f t="shared" si="1020"/>
        <v>0</v>
      </c>
      <c r="AB1582" s="133"/>
      <c r="AD1582" s="626"/>
      <c r="AE1582" s="627">
        <f t="shared" si="1021"/>
        <v>0</v>
      </c>
      <c r="AF1582" s="636"/>
      <c r="AG1582" s="857"/>
      <c r="AH1582" s="627"/>
      <c r="AI1582" s="626">
        <f t="shared" si="1022"/>
        <v>0</v>
      </c>
      <c r="AJ1582" s="423">
        <f t="shared" si="1003"/>
        <v>1573</v>
      </c>
    </row>
    <row r="1583" spans="1:36">
      <c r="A1583" s="423">
        <f t="shared" si="1004"/>
        <v>1574</v>
      </c>
      <c r="B1583" s="145"/>
      <c r="C1583" s="145"/>
      <c r="D1583" s="684" t="s">
        <v>575</v>
      </c>
      <c r="E1583" s="627"/>
      <c r="F1583" s="112"/>
      <c r="G1583" s="39"/>
      <c r="H1583" s="626"/>
      <c r="I1583" s="627">
        <f t="shared" si="1015"/>
        <v>0</v>
      </c>
      <c r="J1583" s="627"/>
      <c r="K1583" s="627"/>
      <c r="L1583" s="237">
        <f t="shared" si="1016"/>
        <v>0</v>
      </c>
      <c r="M1583" s="112"/>
      <c r="N1583" s="39"/>
      <c r="O1583" s="626"/>
      <c r="P1583" s="627">
        <f t="shared" si="1017"/>
        <v>0</v>
      </c>
      <c r="Q1583" s="627"/>
      <c r="R1583" s="627"/>
      <c r="S1583" s="237">
        <f t="shared" si="1018"/>
        <v>0</v>
      </c>
      <c r="T1583" s="112"/>
      <c r="U1583" s="39"/>
      <c r="V1583" s="626"/>
      <c r="W1583" s="627">
        <f t="shared" si="1019"/>
        <v>0</v>
      </c>
      <c r="X1583" s="636"/>
      <c r="Y1583" s="626"/>
      <c r="Z1583" s="627"/>
      <c r="AA1583" s="626">
        <f t="shared" si="1020"/>
        <v>0</v>
      </c>
      <c r="AB1583" s="112"/>
      <c r="AC1583" s="39"/>
      <c r="AD1583" s="626"/>
      <c r="AE1583" s="627">
        <f t="shared" si="1021"/>
        <v>0</v>
      </c>
      <c r="AF1583" s="636"/>
      <c r="AG1583" s="857"/>
      <c r="AH1583" s="627"/>
      <c r="AI1583" s="626">
        <f t="shared" si="1022"/>
        <v>0</v>
      </c>
      <c r="AJ1583" s="423">
        <f t="shared" si="1003"/>
        <v>1574</v>
      </c>
    </row>
    <row r="1584" spans="1:36">
      <c r="A1584" s="423">
        <f t="shared" si="1004"/>
        <v>1575</v>
      </c>
      <c r="B1584" s="145"/>
      <c r="C1584" s="145"/>
      <c r="D1584" s="637" t="s">
        <v>852</v>
      </c>
      <c r="E1584" s="627"/>
      <c r="F1584" s="112"/>
      <c r="G1584" s="39"/>
      <c r="H1584" s="626"/>
      <c r="I1584" s="627">
        <f t="shared" si="1015"/>
        <v>0</v>
      </c>
      <c r="J1584" s="627"/>
      <c r="K1584" s="627">
        <v>145000</v>
      </c>
      <c r="L1584" s="237">
        <f t="shared" si="1016"/>
        <v>145000</v>
      </c>
      <c r="M1584" s="112"/>
      <c r="N1584" s="39"/>
      <c r="O1584" s="626"/>
      <c r="P1584" s="627">
        <f t="shared" si="1017"/>
        <v>0</v>
      </c>
      <c r="Q1584" s="627"/>
      <c r="R1584" s="627">
        <v>145000</v>
      </c>
      <c r="S1584" s="237">
        <f t="shared" si="1018"/>
        <v>145000</v>
      </c>
      <c r="T1584" s="112"/>
      <c r="U1584" s="39"/>
      <c r="V1584" s="626"/>
      <c r="W1584" s="627">
        <f t="shared" si="1019"/>
        <v>0</v>
      </c>
      <c r="X1584" s="636"/>
      <c r="Y1584" s="626"/>
      <c r="Z1584" s="627">
        <v>145000</v>
      </c>
      <c r="AA1584" s="626">
        <f t="shared" si="1020"/>
        <v>145000</v>
      </c>
      <c r="AB1584" s="112"/>
      <c r="AC1584" s="39"/>
      <c r="AD1584" s="626"/>
      <c r="AE1584" s="627">
        <f t="shared" si="1021"/>
        <v>0</v>
      </c>
      <c r="AF1584" s="636"/>
      <c r="AG1584" s="857"/>
      <c r="AH1584" s="627"/>
      <c r="AI1584" s="626">
        <f t="shared" si="1022"/>
        <v>0</v>
      </c>
      <c r="AJ1584" s="423">
        <f t="shared" si="1003"/>
        <v>1575</v>
      </c>
    </row>
    <row r="1585" spans="1:36">
      <c r="A1585" s="423">
        <f t="shared" si="1004"/>
        <v>1576</v>
      </c>
      <c r="B1585" s="145"/>
      <c r="C1585" s="145"/>
      <c r="D1585" s="637" t="s">
        <v>766</v>
      </c>
      <c r="E1585" s="627"/>
      <c r="F1585" s="112"/>
      <c r="G1585" s="39"/>
      <c r="H1585" s="626"/>
      <c r="I1585" s="627">
        <f t="shared" si="1015"/>
        <v>0</v>
      </c>
      <c r="J1585" s="627"/>
      <c r="K1585" s="627">
        <v>40000</v>
      </c>
      <c r="L1585" s="237">
        <f t="shared" si="1016"/>
        <v>40000</v>
      </c>
      <c r="M1585" s="112"/>
      <c r="N1585" s="39"/>
      <c r="O1585" s="626"/>
      <c r="P1585" s="627">
        <f t="shared" si="1017"/>
        <v>0</v>
      </c>
      <c r="Q1585" s="627"/>
      <c r="R1585" s="627">
        <v>40000</v>
      </c>
      <c r="S1585" s="237">
        <f t="shared" si="1018"/>
        <v>40000</v>
      </c>
      <c r="T1585" s="112"/>
      <c r="U1585" s="39"/>
      <c r="V1585" s="626"/>
      <c r="W1585" s="627">
        <f t="shared" si="1019"/>
        <v>0</v>
      </c>
      <c r="X1585" s="636"/>
      <c r="Y1585" s="626"/>
      <c r="Z1585" s="627">
        <v>40000</v>
      </c>
      <c r="AA1585" s="626">
        <f t="shared" si="1020"/>
        <v>40000</v>
      </c>
      <c r="AB1585" s="112"/>
      <c r="AC1585" s="39"/>
      <c r="AD1585" s="626"/>
      <c r="AE1585" s="627">
        <f t="shared" si="1021"/>
        <v>0</v>
      </c>
      <c r="AF1585" s="636"/>
      <c r="AG1585" s="857"/>
      <c r="AH1585" s="627"/>
      <c r="AI1585" s="626">
        <f t="shared" si="1022"/>
        <v>0</v>
      </c>
      <c r="AJ1585" s="423">
        <f t="shared" si="1003"/>
        <v>1576</v>
      </c>
    </row>
    <row r="1586" spans="1:36">
      <c r="A1586" s="423">
        <f t="shared" si="1004"/>
        <v>1577</v>
      </c>
      <c r="B1586" s="145"/>
      <c r="C1586" s="145"/>
      <c r="D1586" s="685"/>
      <c r="E1586" s="627"/>
      <c r="F1586" s="112"/>
      <c r="G1586" s="39"/>
      <c r="H1586" s="626"/>
      <c r="I1586" s="627">
        <f t="shared" si="1015"/>
        <v>0</v>
      </c>
      <c r="J1586" s="627"/>
      <c r="K1586" s="627"/>
      <c r="L1586" s="237">
        <f t="shared" si="1016"/>
        <v>0</v>
      </c>
      <c r="M1586" s="112"/>
      <c r="N1586" s="39"/>
      <c r="O1586" s="626"/>
      <c r="P1586" s="627">
        <f t="shared" si="1017"/>
        <v>0</v>
      </c>
      <c r="Q1586" s="627"/>
      <c r="R1586" s="627"/>
      <c r="S1586" s="237">
        <f t="shared" si="1018"/>
        <v>0</v>
      </c>
      <c r="T1586" s="112"/>
      <c r="U1586" s="39"/>
      <c r="V1586" s="626"/>
      <c r="W1586" s="627">
        <f t="shared" si="1019"/>
        <v>0</v>
      </c>
      <c r="X1586" s="636"/>
      <c r="Y1586" s="626"/>
      <c r="Z1586" s="627"/>
      <c r="AA1586" s="626">
        <f t="shared" si="1020"/>
        <v>0</v>
      </c>
      <c r="AB1586" s="112"/>
      <c r="AC1586" s="39"/>
      <c r="AD1586" s="626"/>
      <c r="AE1586" s="627">
        <f t="shared" si="1021"/>
        <v>0</v>
      </c>
      <c r="AF1586" s="636"/>
      <c r="AG1586" s="857"/>
      <c r="AH1586" s="627"/>
      <c r="AI1586" s="626">
        <f t="shared" si="1022"/>
        <v>0</v>
      </c>
      <c r="AJ1586" s="423">
        <f t="shared" si="1003"/>
        <v>1577</v>
      </c>
    </row>
    <row r="1587" spans="1:36">
      <c r="A1587" s="423">
        <f t="shared" si="1004"/>
        <v>1578</v>
      </c>
      <c r="B1587" s="145"/>
      <c r="C1587" s="145"/>
      <c r="D1587" s="141" t="s">
        <v>40</v>
      </c>
      <c r="E1587" s="679"/>
      <c r="F1587" s="488">
        <f t="shared" ref="F1587:X1587" si="1023">SUBTOTAL(9,F1580:F1586)</f>
        <v>0</v>
      </c>
      <c r="G1587" s="55">
        <f t="shared" si="1023"/>
        <v>0</v>
      </c>
      <c r="H1587" s="285">
        <f t="shared" si="1023"/>
        <v>0</v>
      </c>
      <c r="I1587" s="676">
        <f t="shared" si="1023"/>
        <v>0</v>
      </c>
      <c r="J1587" s="676">
        <f t="shared" si="1023"/>
        <v>0</v>
      </c>
      <c r="K1587" s="676">
        <f t="shared" si="1023"/>
        <v>185000</v>
      </c>
      <c r="L1587" s="678">
        <f t="shared" si="1023"/>
        <v>185000</v>
      </c>
      <c r="M1587" s="488">
        <f t="shared" si="1023"/>
        <v>0</v>
      </c>
      <c r="N1587" s="55">
        <f t="shared" si="1023"/>
        <v>0</v>
      </c>
      <c r="O1587" s="285">
        <f t="shared" si="1023"/>
        <v>0</v>
      </c>
      <c r="P1587" s="676">
        <f t="shared" si="1023"/>
        <v>0</v>
      </c>
      <c r="Q1587" s="676">
        <f t="shared" si="1023"/>
        <v>0</v>
      </c>
      <c r="R1587" s="676">
        <f t="shared" si="1023"/>
        <v>185000</v>
      </c>
      <c r="S1587" s="678">
        <f t="shared" si="1023"/>
        <v>185000</v>
      </c>
      <c r="T1587" s="488">
        <f t="shared" si="1023"/>
        <v>0</v>
      </c>
      <c r="U1587" s="55">
        <f t="shared" si="1023"/>
        <v>0</v>
      </c>
      <c r="V1587" s="285">
        <f t="shared" si="1023"/>
        <v>0</v>
      </c>
      <c r="W1587" s="676">
        <f t="shared" si="1023"/>
        <v>0</v>
      </c>
      <c r="X1587" s="677">
        <f t="shared" si="1023"/>
        <v>0</v>
      </c>
      <c r="Y1587" s="675"/>
      <c r="Z1587" s="676">
        <f t="shared" ref="Z1587:AF1587" si="1024">SUBTOTAL(9,Z1580:Z1586)</f>
        <v>185000</v>
      </c>
      <c r="AA1587" s="675">
        <f t="shared" si="1024"/>
        <v>185000</v>
      </c>
      <c r="AB1587" s="488">
        <f t="shared" si="1024"/>
        <v>0</v>
      </c>
      <c r="AC1587" s="55">
        <f t="shared" si="1024"/>
        <v>0</v>
      </c>
      <c r="AD1587" s="285">
        <f t="shared" si="1024"/>
        <v>0</v>
      </c>
      <c r="AE1587" s="676">
        <f t="shared" si="1024"/>
        <v>0</v>
      </c>
      <c r="AF1587" s="677">
        <f t="shared" si="1024"/>
        <v>0</v>
      </c>
      <c r="AG1587" s="678"/>
      <c r="AH1587" s="676">
        <f>SUBTOTAL(9,AH1580:AH1586)</f>
        <v>0</v>
      </c>
      <c r="AI1587" s="675">
        <f>SUBTOTAL(9,AI1580:AI1586)</f>
        <v>0</v>
      </c>
      <c r="AJ1587" s="423">
        <f t="shared" si="1003"/>
        <v>1578</v>
      </c>
    </row>
    <row r="1588" spans="1:36" ht="15.6" thickBot="1">
      <c r="A1588" s="423">
        <f t="shared" si="1004"/>
        <v>1579</v>
      </c>
      <c r="B1588" s="674"/>
      <c r="C1588" s="674"/>
      <c r="D1588" s="620" t="s">
        <v>348</v>
      </c>
      <c r="E1588" s="623"/>
      <c r="F1588" s="672">
        <f>SUBTOTAL(9,F1578:F1587,$E1579:$E1579)</f>
        <v>1246839</v>
      </c>
      <c r="G1588" s="671"/>
      <c r="H1588" s="668"/>
      <c r="I1588" s="669">
        <f>SUBTOTAL(9,I1578:I1587)</f>
        <v>1246839</v>
      </c>
      <c r="J1588" s="669">
        <f>SUBTOTAL(9,J1578:J1587)</f>
        <v>0</v>
      </c>
      <c r="K1588" s="669">
        <f>SUBTOTAL(9,K1578:K1587)</f>
        <v>2469255</v>
      </c>
      <c r="L1588" s="673">
        <f>SUBTOTAL(9,L1578:L1587)</f>
        <v>3716094</v>
      </c>
      <c r="M1588" s="672">
        <f>SUBTOTAL(9,M1578:M1587,$E1579:$E1579)</f>
        <v>1246839</v>
      </c>
      <c r="N1588" s="671"/>
      <c r="O1588" s="668"/>
      <c r="P1588" s="669">
        <f>SUBTOTAL(9,P1578:P1587)</f>
        <v>1246839</v>
      </c>
      <c r="Q1588" s="669">
        <f>SUBTOTAL(9,Q1578:Q1587)</f>
        <v>0</v>
      </c>
      <c r="R1588" s="669">
        <f>SUBTOTAL(9,R1578:R1587)</f>
        <v>2469255</v>
      </c>
      <c r="S1588" s="673">
        <f>SUBTOTAL(9,S1578:S1587)</f>
        <v>3716094</v>
      </c>
      <c r="T1588" s="672">
        <f>SUBTOTAL(9,T1578:T1587,$E1579:$E1579)</f>
        <v>1246839</v>
      </c>
      <c r="U1588" s="671"/>
      <c r="V1588" s="668"/>
      <c r="W1588" s="669">
        <f>SUBTOTAL(9,W1578:W1587)</f>
        <v>1246839</v>
      </c>
      <c r="X1588" s="670">
        <f>SUBTOTAL(9,X1578:X1587)</f>
        <v>0</v>
      </c>
      <c r="Y1588" s="668"/>
      <c r="Z1588" s="669">
        <f>SUBTOTAL(9,Z1578:Z1587)</f>
        <v>2469255</v>
      </c>
      <c r="AA1588" s="668">
        <f>SUBTOTAL(9,AA1578:AA1587)</f>
        <v>3716094</v>
      </c>
      <c r="AB1588" s="672">
        <f>SUBTOTAL(9,AB1578:AB1587,$E1579:$E1579)</f>
        <v>1246839</v>
      </c>
      <c r="AC1588" s="671"/>
      <c r="AD1588" s="668"/>
      <c r="AE1588" s="669">
        <f>SUBTOTAL(9,AE1578:AE1587)</f>
        <v>1246839</v>
      </c>
      <c r="AF1588" s="670">
        <f>SUBTOTAL(9,AF1578:AF1587)</f>
        <v>0</v>
      </c>
      <c r="AG1588" s="800"/>
      <c r="AH1588" s="669">
        <f>SUBTOTAL(9,AH1578:AH1587)</f>
        <v>2284255</v>
      </c>
      <c r="AI1588" s="668">
        <f>SUBTOTAL(9,AI1578:AI1587)</f>
        <v>3531094</v>
      </c>
      <c r="AJ1588" s="423">
        <f t="shared" si="1003"/>
        <v>1579</v>
      </c>
    </row>
    <row r="1589" spans="1:36" ht="15.6" thickTop="1">
      <c r="A1589" s="423">
        <f t="shared" si="1004"/>
        <v>1580</v>
      </c>
      <c r="B1589" s="145"/>
      <c r="C1589" s="145"/>
      <c r="D1589" s="654"/>
      <c r="E1589" s="655"/>
      <c r="F1589" s="425"/>
      <c r="G1589" s="26"/>
      <c r="H1589" s="682"/>
      <c r="I1589" s="627">
        <f t="shared" ref="I1589:I1596" si="1025">SUM($E1589,F1589:H1589)</f>
        <v>0</v>
      </c>
      <c r="J1589" s="655"/>
      <c r="K1589" s="655"/>
      <c r="L1589" s="654">
        <f t="shared" ref="L1589:L1596" si="1026">SUM(I1589:K1589)</f>
        <v>0</v>
      </c>
      <c r="M1589" s="425"/>
      <c r="N1589" s="26"/>
      <c r="O1589" s="682"/>
      <c r="P1589" s="627">
        <f t="shared" ref="P1589:P1596" si="1027">SUM($E1589,M1589:O1589)</f>
        <v>0</v>
      </c>
      <c r="Q1589" s="655"/>
      <c r="R1589" s="655"/>
      <c r="S1589" s="654">
        <f t="shared" ref="S1589:S1596" si="1028">SUM(P1589:R1589)</f>
        <v>0</v>
      </c>
      <c r="T1589" s="425"/>
      <c r="U1589" s="26"/>
      <c r="V1589" s="682"/>
      <c r="W1589" s="627">
        <f t="shared" ref="W1589:W1596" si="1029">SUM($E1589,T1589:V1589)</f>
        <v>0</v>
      </c>
      <c r="X1589" s="683"/>
      <c r="Y1589" s="682"/>
      <c r="Z1589" s="655"/>
      <c r="AA1589" s="682">
        <f t="shared" ref="AA1589:AA1596" si="1030">SUM(W1589:Z1589)</f>
        <v>0</v>
      </c>
      <c r="AB1589" s="425"/>
      <c r="AC1589" s="26"/>
      <c r="AD1589" s="682"/>
      <c r="AE1589" s="627">
        <f t="shared" ref="AE1589:AE1596" si="1031">SUM($E1589,AB1589:AD1589)</f>
        <v>0</v>
      </c>
      <c r="AF1589" s="683"/>
      <c r="AG1589" s="862"/>
      <c r="AH1589" s="655"/>
      <c r="AI1589" s="682">
        <f t="shared" ref="AI1589:AI1596" si="1032">SUM(AE1589:AH1589)</f>
        <v>0</v>
      </c>
      <c r="AJ1589" s="423">
        <f t="shared" si="1003"/>
        <v>1580</v>
      </c>
    </row>
    <row r="1590" spans="1:36">
      <c r="A1590" s="423">
        <f t="shared" si="1004"/>
        <v>1581</v>
      </c>
      <c r="B1590" s="145" t="s">
        <v>349</v>
      </c>
      <c r="C1590" s="145">
        <v>97</v>
      </c>
      <c r="D1590" s="237" t="s">
        <v>350</v>
      </c>
      <c r="E1590" s="627">
        <v>2560272</v>
      </c>
      <c r="F1590" s="133"/>
      <c r="G1590" s="28"/>
      <c r="H1590" s="626"/>
      <c r="I1590" s="627">
        <f t="shared" si="1025"/>
        <v>2560272</v>
      </c>
      <c r="J1590" s="627"/>
      <c r="K1590" s="627">
        <v>875434</v>
      </c>
      <c r="L1590" s="237">
        <f t="shared" si="1026"/>
        <v>3435706</v>
      </c>
      <c r="M1590" s="133"/>
      <c r="O1590" s="626"/>
      <c r="P1590" s="627">
        <f t="shared" si="1027"/>
        <v>2560272</v>
      </c>
      <c r="Q1590" s="627"/>
      <c r="R1590" s="627">
        <v>875434</v>
      </c>
      <c r="S1590" s="237">
        <f t="shared" si="1028"/>
        <v>3435706</v>
      </c>
      <c r="T1590" s="133"/>
      <c r="V1590" s="626"/>
      <c r="W1590" s="627">
        <f t="shared" si="1029"/>
        <v>2560272</v>
      </c>
      <c r="X1590" s="636"/>
      <c r="Y1590" s="626"/>
      <c r="Z1590" s="627">
        <v>875434</v>
      </c>
      <c r="AA1590" s="626">
        <f t="shared" si="1030"/>
        <v>3435706</v>
      </c>
      <c r="AB1590" s="133"/>
      <c r="AD1590" s="626"/>
      <c r="AE1590" s="627">
        <f t="shared" si="1031"/>
        <v>2560272</v>
      </c>
      <c r="AF1590" s="636"/>
      <c r="AG1590" s="857"/>
      <c r="AH1590" s="627">
        <v>875434</v>
      </c>
      <c r="AI1590" s="626">
        <f t="shared" si="1032"/>
        <v>3435706</v>
      </c>
      <c r="AJ1590" s="423">
        <f t="shared" si="1003"/>
        <v>1581</v>
      </c>
    </row>
    <row r="1591" spans="1:36">
      <c r="A1591" s="423">
        <f t="shared" si="1004"/>
        <v>1582</v>
      </c>
      <c r="B1591" s="145"/>
      <c r="C1591" s="145"/>
      <c r="D1591" s="240" t="s">
        <v>434</v>
      </c>
      <c r="E1591" s="627"/>
      <c r="F1591" s="133"/>
      <c r="G1591" s="28"/>
      <c r="H1591" s="626"/>
      <c r="I1591" s="627">
        <f t="shared" si="1025"/>
        <v>0</v>
      </c>
      <c r="J1591" s="627"/>
      <c r="K1591" s="627"/>
      <c r="L1591" s="237">
        <f t="shared" si="1026"/>
        <v>0</v>
      </c>
      <c r="M1591" s="133"/>
      <c r="O1591" s="626"/>
      <c r="P1591" s="627">
        <f t="shared" si="1027"/>
        <v>0</v>
      </c>
      <c r="Q1591" s="627"/>
      <c r="R1591" s="627"/>
      <c r="S1591" s="237">
        <f t="shared" si="1028"/>
        <v>0</v>
      </c>
      <c r="T1591" s="133"/>
      <c r="V1591" s="626"/>
      <c r="W1591" s="627">
        <f t="shared" si="1029"/>
        <v>0</v>
      </c>
      <c r="X1591" s="636"/>
      <c r="Y1591" s="626"/>
      <c r="Z1591" s="627"/>
      <c r="AA1591" s="626">
        <f t="shared" si="1030"/>
        <v>0</v>
      </c>
      <c r="AB1591" s="133"/>
      <c r="AD1591" s="626"/>
      <c r="AE1591" s="627">
        <f t="shared" si="1031"/>
        <v>0</v>
      </c>
      <c r="AF1591" s="636"/>
      <c r="AG1591" s="857"/>
      <c r="AH1591" s="627"/>
      <c r="AI1591" s="626">
        <f t="shared" si="1032"/>
        <v>0</v>
      </c>
      <c r="AJ1591" s="423">
        <f t="shared" si="1003"/>
        <v>1582</v>
      </c>
    </row>
    <row r="1592" spans="1:36">
      <c r="A1592" s="423">
        <f t="shared" si="1004"/>
        <v>1583</v>
      </c>
      <c r="B1592" s="145"/>
      <c r="C1592" s="145"/>
      <c r="D1592" s="685"/>
      <c r="E1592" s="627"/>
      <c r="F1592" s="133"/>
      <c r="G1592" s="28"/>
      <c r="H1592" s="626"/>
      <c r="I1592" s="627">
        <f t="shared" si="1025"/>
        <v>0</v>
      </c>
      <c r="J1592" s="627"/>
      <c r="K1592" s="627"/>
      <c r="L1592" s="237">
        <f t="shared" si="1026"/>
        <v>0</v>
      </c>
      <c r="M1592" s="133"/>
      <c r="O1592" s="626"/>
      <c r="P1592" s="627">
        <f t="shared" si="1027"/>
        <v>0</v>
      </c>
      <c r="Q1592" s="627"/>
      <c r="R1592" s="627"/>
      <c r="S1592" s="237">
        <f t="shared" si="1028"/>
        <v>0</v>
      </c>
      <c r="T1592" s="133"/>
      <c r="V1592" s="626"/>
      <c r="W1592" s="627">
        <f t="shared" si="1029"/>
        <v>0</v>
      </c>
      <c r="X1592" s="636"/>
      <c r="Y1592" s="626"/>
      <c r="Z1592" s="627"/>
      <c r="AA1592" s="626">
        <f t="shared" si="1030"/>
        <v>0</v>
      </c>
      <c r="AB1592" s="133"/>
      <c r="AD1592" s="626"/>
      <c r="AE1592" s="627">
        <f t="shared" si="1031"/>
        <v>0</v>
      </c>
      <c r="AF1592" s="636"/>
      <c r="AG1592" s="857"/>
      <c r="AH1592" s="627"/>
      <c r="AI1592" s="626">
        <f t="shared" si="1032"/>
        <v>0</v>
      </c>
      <c r="AJ1592" s="423">
        <f t="shared" si="1003"/>
        <v>1583</v>
      </c>
    </row>
    <row r="1593" spans="1:36">
      <c r="A1593" s="423">
        <f t="shared" si="1004"/>
        <v>1584</v>
      </c>
      <c r="B1593" s="145"/>
      <c r="C1593" s="145"/>
      <c r="D1593" s="685"/>
      <c r="E1593" s="627"/>
      <c r="F1593" s="112"/>
      <c r="G1593" s="39"/>
      <c r="H1593" s="626"/>
      <c r="I1593" s="627">
        <f t="shared" si="1025"/>
        <v>0</v>
      </c>
      <c r="J1593" s="627"/>
      <c r="K1593" s="627"/>
      <c r="L1593" s="237">
        <f t="shared" si="1026"/>
        <v>0</v>
      </c>
      <c r="M1593" s="112"/>
      <c r="N1593" s="39"/>
      <c r="O1593" s="626"/>
      <c r="P1593" s="627">
        <f t="shared" si="1027"/>
        <v>0</v>
      </c>
      <c r="Q1593" s="627"/>
      <c r="R1593" s="627"/>
      <c r="S1593" s="237">
        <f t="shared" si="1028"/>
        <v>0</v>
      </c>
      <c r="T1593" s="112"/>
      <c r="U1593" s="39"/>
      <c r="V1593" s="626"/>
      <c r="W1593" s="627">
        <f t="shared" si="1029"/>
        <v>0</v>
      </c>
      <c r="X1593" s="636"/>
      <c r="Y1593" s="626"/>
      <c r="Z1593" s="627"/>
      <c r="AA1593" s="626">
        <f t="shared" si="1030"/>
        <v>0</v>
      </c>
      <c r="AB1593" s="112"/>
      <c r="AC1593" s="39"/>
      <c r="AD1593" s="626"/>
      <c r="AE1593" s="627">
        <f t="shared" si="1031"/>
        <v>0</v>
      </c>
      <c r="AF1593" s="636"/>
      <c r="AG1593" s="857"/>
      <c r="AH1593" s="627"/>
      <c r="AI1593" s="626">
        <f t="shared" si="1032"/>
        <v>0</v>
      </c>
      <c r="AJ1593" s="423">
        <f t="shared" si="1003"/>
        <v>1584</v>
      </c>
    </row>
    <row r="1594" spans="1:36">
      <c r="A1594" s="423">
        <f t="shared" si="1004"/>
        <v>1585</v>
      </c>
      <c r="B1594" s="145"/>
      <c r="C1594" s="145"/>
      <c r="D1594" s="684" t="s">
        <v>575</v>
      </c>
      <c r="E1594" s="627"/>
      <c r="F1594" s="112"/>
      <c r="G1594" s="39"/>
      <c r="H1594" s="626"/>
      <c r="I1594" s="627">
        <f t="shared" si="1025"/>
        <v>0</v>
      </c>
      <c r="J1594" s="627"/>
      <c r="K1594" s="627"/>
      <c r="L1594" s="237">
        <f t="shared" si="1026"/>
        <v>0</v>
      </c>
      <c r="M1594" s="112"/>
      <c r="N1594" s="39"/>
      <c r="O1594" s="626"/>
      <c r="P1594" s="627">
        <f t="shared" si="1027"/>
        <v>0</v>
      </c>
      <c r="Q1594" s="627"/>
      <c r="R1594" s="627"/>
      <c r="S1594" s="237">
        <f t="shared" si="1028"/>
        <v>0</v>
      </c>
      <c r="T1594" s="112"/>
      <c r="U1594" s="39"/>
      <c r="V1594" s="626"/>
      <c r="W1594" s="627">
        <f t="shared" si="1029"/>
        <v>0</v>
      </c>
      <c r="X1594" s="636"/>
      <c r="Y1594" s="626"/>
      <c r="Z1594" s="627"/>
      <c r="AA1594" s="626">
        <f t="shared" si="1030"/>
        <v>0</v>
      </c>
      <c r="AB1594" s="112"/>
      <c r="AC1594" s="39"/>
      <c r="AD1594" s="626"/>
      <c r="AE1594" s="627">
        <f t="shared" si="1031"/>
        <v>0</v>
      </c>
      <c r="AF1594" s="636"/>
      <c r="AG1594" s="857"/>
      <c r="AH1594" s="627"/>
      <c r="AI1594" s="626">
        <f t="shared" si="1032"/>
        <v>0</v>
      </c>
      <c r="AJ1594" s="423">
        <f t="shared" si="1003"/>
        <v>1585</v>
      </c>
    </row>
    <row r="1595" spans="1:36">
      <c r="A1595" s="423">
        <f t="shared" si="1004"/>
        <v>1586</v>
      </c>
      <c r="B1595" s="145"/>
      <c r="C1595" s="145"/>
      <c r="D1595" s="685"/>
      <c r="E1595" s="627"/>
      <c r="F1595" s="112"/>
      <c r="G1595" s="39"/>
      <c r="H1595" s="626"/>
      <c r="I1595" s="627">
        <f t="shared" si="1025"/>
        <v>0</v>
      </c>
      <c r="J1595" s="627"/>
      <c r="K1595" s="627"/>
      <c r="L1595" s="237">
        <f t="shared" si="1026"/>
        <v>0</v>
      </c>
      <c r="M1595" s="112"/>
      <c r="N1595" s="39"/>
      <c r="O1595" s="626"/>
      <c r="P1595" s="627">
        <f t="shared" si="1027"/>
        <v>0</v>
      </c>
      <c r="Q1595" s="627"/>
      <c r="R1595" s="627"/>
      <c r="S1595" s="237">
        <f t="shared" si="1028"/>
        <v>0</v>
      </c>
      <c r="T1595" s="112"/>
      <c r="U1595" s="39"/>
      <c r="V1595" s="626"/>
      <c r="W1595" s="627">
        <f t="shared" si="1029"/>
        <v>0</v>
      </c>
      <c r="X1595" s="636"/>
      <c r="Y1595" s="626"/>
      <c r="Z1595" s="627"/>
      <c r="AA1595" s="626">
        <f t="shared" si="1030"/>
        <v>0</v>
      </c>
      <c r="AB1595" s="112"/>
      <c r="AC1595" s="39"/>
      <c r="AD1595" s="626"/>
      <c r="AE1595" s="627">
        <f t="shared" si="1031"/>
        <v>0</v>
      </c>
      <c r="AF1595" s="636"/>
      <c r="AG1595" s="857"/>
      <c r="AH1595" s="627"/>
      <c r="AI1595" s="626">
        <f t="shared" si="1032"/>
        <v>0</v>
      </c>
      <c r="AJ1595" s="423">
        <f t="shared" si="1003"/>
        <v>1586</v>
      </c>
    </row>
    <row r="1596" spans="1:36">
      <c r="A1596" s="423">
        <f t="shared" si="1004"/>
        <v>1587</v>
      </c>
      <c r="B1596" s="145"/>
      <c r="C1596" s="145"/>
      <c r="D1596" s="685"/>
      <c r="E1596" s="627"/>
      <c r="F1596" s="112"/>
      <c r="G1596" s="39"/>
      <c r="H1596" s="626"/>
      <c r="I1596" s="627">
        <f t="shared" si="1025"/>
        <v>0</v>
      </c>
      <c r="J1596" s="627"/>
      <c r="K1596" s="627"/>
      <c r="L1596" s="237">
        <f t="shared" si="1026"/>
        <v>0</v>
      </c>
      <c r="M1596" s="112"/>
      <c r="N1596" s="39"/>
      <c r="O1596" s="626"/>
      <c r="P1596" s="627">
        <f t="shared" si="1027"/>
        <v>0</v>
      </c>
      <c r="Q1596" s="627"/>
      <c r="R1596" s="627"/>
      <c r="S1596" s="237">
        <f t="shared" si="1028"/>
        <v>0</v>
      </c>
      <c r="T1596" s="112"/>
      <c r="U1596" s="39"/>
      <c r="V1596" s="626"/>
      <c r="W1596" s="627">
        <f t="shared" si="1029"/>
        <v>0</v>
      </c>
      <c r="X1596" s="636"/>
      <c r="Y1596" s="626"/>
      <c r="Z1596" s="627"/>
      <c r="AA1596" s="626">
        <f t="shared" si="1030"/>
        <v>0</v>
      </c>
      <c r="AB1596" s="112"/>
      <c r="AC1596" s="39"/>
      <c r="AD1596" s="626"/>
      <c r="AE1596" s="627">
        <f t="shared" si="1031"/>
        <v>0</v>
      </c>
      <c r="AF1596" s="636"/>
      <c r="AG1596" s="857"/>
      <c r="AH1596" s="627"/>
      <c r="AI1596" s="626">
        <f t="shared" si="1032"/>
        <v>0</v>
      </c>
      <c r="AJ1596" s="423">
        <f t="shared" si="1003"/>
        <v>1587</v>
      </c>
    </row>
    <row r="1597" spans="1:36">
      <c r="A1597" s="423">
        <f t="shared" si="1004"/>
        <v>1588</v>
      </c>
      <c r="B1597" s="145"/>
      <c r="C1597" s="145"/>
      <c r="D1597" s="141" t="s">
        <v>40</v>
      </c>
      <c r="E1597" s="679"/>
      <c r="F1597" s="488">
        <f t="shared" ref="F1597:X1597" si="1033">SUBTOTAL(9,F1591:F1596)</f>
        <v>0</v>
      </c>
      <c r="G1597" s="55">
        <f t="shared" si="1033"/>
        <v>0</v>
      </c>
      <c r="H1597" s="285">
        <f t="shared" si="1033"/>
        <v>0</v>
      </c>
      <c r="I1597" s="676">
        <f t="shared" si="1033"/>
        <v>0</v>
      </c>
      <c r="J1597" s="676">
        <f t="shared" si="1033"/>
        <v>0</v>
      </c>
      <c r="K1597" s="676">
        <f t="shared" si="1033"/>
        <v>0</v>
      </c>
      <c r="L1597" s="678">
        <f t="shared" si="1033"/>
        <v>0</v>
      </c>
      <c r="M1597" s="488">
        <f t="shared" si="1033"/>
        <v>0</v>
      </c>
      <c r="N1597" s="55">
        <f t="shared" si="1033"/>
        <v>0</v>
      </c>
      <c r="O1597" s="285">
        <f t="shared" si="1033"/>
        <v>0</v>
      </c>
      <c r="P1597" s="676">
        <f t="shared" si="1033"/>
        <v>0</v>
      </c>
      <c r="Q1597" s="676">
        <f t="shared" si="1033"/>
        <v>0</v>
      </c>
      <c r="R1597" s="676">
        <f t="shared" si="1033"/>
        <v>0</v>
      </c>
      <c r="S1597" s="678">
        <f t="shared" si="1033"/>
        <v>0</v>
      </c>
      <c r="T1597" s="488">
        <f t="shared" si="1033"/>
        <v>0</v>
      </c>
      <c r="U1597" s="55">
        <f t="shared" si="1033"/>
        <v>0</v>
      </c>
      <c r="V1597" s="285">
        <f t="shared" si="1033"/>
        <v>0</v>
      </c>
      <c r="W1597" s="676">
        <f t="shared" si="1033"/>
        <v>0</v>
      </c>
      <c r="X1597" s="677">
        <f t="shared" si="1033"/>
        <v>0</v>
      </c>
      <c r="Y1597" s="675"/>
      <c r="Z1597" s="676">
        <f t="shared" ref="Z1597:AF1597" si="1034">SUBTOTAL(9,Z1591:Z1596)</f>
        <v>0</v>
      </c>
      <c r="AA1597" s="675">
        <f t="shared" si="1034"/>
        <v>0</v>
      </c>
      <c r="AB1597" s="488">
        <f t="shared" si="1034"/>
        <v>0</v>
      </c>
      <c r="AC1597" s="55">
        <f t="shared" si="1034"/>
        <v>0</v>
      </c>
      <c r="AD1597" s="285">
        <f t="shared" si="1034"/>
        <v>0</v>
      </c>
      <c r="AE1597" s="676">
        <f t="shared" si="1034"/>
        <v>0</v>
      </c>
      <c r="AF1597" s="677">
        <f t="shared" si="1034"/>
        <v>0</v>
      </c>
      <c r="AG1597" s="678"/>
      <c r="AH1597" s="676">
        <f>SUBTOTAL(9,AH1591:AH1596)</f>
        <v>0</v>
      </c>
      <c r="AI1597" s="675">
        <f>SUBTOTAL(9,AI1591:AI1596)</f>
        <v>0</v>
      </c>
      <c r="AJ1597" s="423">
        <f t="shared" si="1003"/>
        <v>1588</v>
      </c>
    </row>
    <row r="1598" spans="1:36" ht="15.6" thickBot="1">
      <c r="A1598" s="423">
        <f t="shared" si="1004"/>
        <v>1589</v>
      </c>
      <c r="B1598" s="674"/>
      <c r="C1598" s="674"/>
      <c r="D1598" s="620" t="s">
        <v>351</v>
      </c>
      <c r="E1598" s="623"/>
      <c r="F1598" s="672">
        <f>SUBTOTAL(9,F1589:F1597,$E1590:$E1590)</f>
        <v>2560272</v>
      </c>
      <c r="G1598" s="671"/>
      <c r="H1598" s="668"/>
      <c r="I1598" s="669">
        <f>SUBTOTAL(9,I1589:I1597)</f>
        <v>2560272</v>
      </c>
      <c r="J1598" s="669">
        <f>SUBTOTAL(9,J1589:J1597)</f>
        <v>0</v>
      </c>
      <c r="K1598" s="669">
        <f>SUBTOTAL(9,K1589:K1597)</f>
        <v>875434</v>
      </c>
      <c r="L1598" s="673">
        <f>SUBTOTAL(9,L1589:L1597)</f>
        <v>3435706</v>
      </c>
      <c r="M1598" s="672">
        <f>SUBTOTAL(9,M1589:M1597,$E1590:$E1590)</f>
        <v>2560272</v>
      </c>
      <c r="N1598" s="671"/>
      <c r="O1598" s="668"/>
      <c r="P1598" s="669">
        <f>SUBTOTAL(9,P1589:P1597)</f>
        <v>2560272</v>
      </c>
      <c r="Q1598" s="669">
        <f>SUBTOTAL(9,Q1589:Q1597)</f>
        <v>0</v>
      </c>
      <c r="R1598" s="669">
        <f>SUBTOTAL(9,R1589:R1597)</f>
        <v>875434</v>
      </c>
      <c r="S1598" s="673">
        <f>SUBTOTAL(9,S1589:S1597)</f>
        <v>3435706</v>
      </c>
      <c r="T1598" s="672">
        <f>SUBTOTAL(9,T1589:T1597,$E1590:$E1590)</f>
        <v>2560272</v>
      </c>
      <c r="U1598" s="671"/>
      <c r="V1598" s="668"/>
      <c r="W1598" s="669">
        <f>SUBTOTAL(9,W1589:W1597)</f>
        <v>2560272</v>
      </c>
      <c r="X1598" s="670">
        <f>SUBTOTAL(9,X1589:X1597)</f>
        <v>0</v>
      </c>
      <c r="Y1598" s="668"/>
      <c r="Z1598" s="669">
        <f>SUBTOTAL(9,Z1589:Z1597)</f>
        <v>875434</v>
      </c>
      <c r="AA1598" s="668">
        <f>SUBTOTAL(9,AA1589:AA1597)</f>
        <v>3435706</v>
      </c>
      <c r="AB1598" s="672">
        <f>SUBTOTAL(9,AB1589:AB1597,$E1590:$E1590)</f>
        <v>2560272</v>
      </c>
      <c r="AC1598" s="671"/>
      <c r="AD1598" s="668"/>
      <c r="AE1598" s="669">
        <f>SUBTOTAL(9,AE1589:AE1597)</f>
        <v>2560272</v>
      </c>
      <c r="AF1598" s="670">
        <f>SUBTOTAL(9,AF1589:AF1597)</f>
        <v>0</v>
      </c>
      <c r="AG1598" s="800"/>
      <c r="AH1598" s="669">
        <f>SUBTOTAL(9,AH1589:AH1597)</f>
        <v>875434</v>
      </c>
      <c r="AI1598" s="668">
        <f>SUBTOTAL(9,AI1589:AI1597)</f>
        <v>3435706</v>
      </c>
      <c r="AJ1598" s="423">
        <f t="shared" si="1003"/>
        <v>1589</v>
      </c>
    </row>
    <row r="1599" spans="1:36" ht="15.6" thickTop="1">
      <c r="A1599" s="423">
        <f t="shared" si="1004"/>
        <v>1590</v>
      </c>
      <c r="B1599" s="145"/>
      <c r="C1599" s="145"/>
      <c r="D1599" s="654"/>
      <c r="E1599" s="655"/>
      <c r="F1599" s="425"/>
      <c r="G1599" s="26"/>
      <c r="H1599" s="682"/>
      <c r="I1599" s="627">
        <f t="shared" ref="I1599:I1610" si="1035">SUM($E1599,F1599:H1599)</f>
        <v>0</v>
      </c>
      <c r="J1599" s="655"/>
      <c r="K1599" s="655"/>
      <c r="L1599" s="654">
        <f t="shared" ref="L1599:L1610" si="1036">SUM(I1599:K1599)</f>
        <v>0</v>
      </c>
      <c r="M1599" s="425"/>
      <c r="N1599" s="26"/>
      <c r="O1599" s="682"/>
      <c r="P1599" s="627">
        <f t="shared" ref="P1599:P1610" si="1037">SUM($E1599,M1599:O1599)</f>
        <v>0</v>
      </c>
      <c r="Q1599" s="655"/>
      <c r="R1599" s="655"/>
      <c r="S1599" s="654">
        <f t="shared" ref="S1599:S1610" si="1038">SUM(P1599:R1599)</f>
        <v>0</v>
      </c>
      <c r="T1599" s="425"/>
      <c r="U1599" s="26"/>
      <c r="V1599" s="682"/>
      <c r="W1599" s="627">
        <f t="shared" ref="W1599:W1610" si="1039">SUM($E1599,T1599:V1599)</f>
        <v>0</v>
      </c>
      <c r="X1599" s="683"/>
      <c r="Y1599" s="682"/>
      <c r="Z1599" s="655"/>
      <c r="AA1599" s="682">
        <f t="shared" ref="AA1599:AA1610" si="1040">SUM(W1599:Z1599)</f>
        <v>0</v>
      </c>
      <c r="AB1599" s="425"/>
      <c r="AC1599" s="26"/>
      <c r="AD1599" s="682"/>
      <c r="AE1599" s="627">
        <f t="shared" ref="AE1599:AE1610" si="1041">SUM($E1599,AB1599:AD1599)</f>
        <v>0</v>
      </c>
      <c r="AF1599" s="683"/>
      <c r="AG1599" s="862"/>
      <c r="AH1599" s="655"/>
      <c r="AI1599" s="682">
        <f t="shared" ref="AI1599:AI1610" si="1042">SUM(AE1599:AH1599)</f>
        <v>0</v>
      </c>
      <c r="AJ1599" s="423">
        <f t="shared" si="1003"/>
        <v>1590</v>
      </c>
    </row>
    <row r="1600" spans="1:36">
      <c r="A1600" s="423">
        <f t="shared" si="1004"/>
        <v>1591</v>
      </c>
      <c r="B1600" s="145" t="s">
        <v>352</v>
      </c>
      <c r="C1600" s="145">
        <v>98</v>
      </c>
      <c r="D1600" s="237" t="s">
        <v>353</v>
      </c>
      <c r="E1600" s="627">
        <v>2112016</v>
      </c>
      <c r="F1600" s="133"/>
      <c r="G1600" s="28"/>
      <c r="H1600" s="626"/>
      <c r="I1600" s="627">
        <f t="shared" si="1035"/>
        <v>2112016</v>
      </c>
      <c r="J1600" s="627"/>
      <c r="K1600" s="627">
        <v>7891061</v>
      </c>
      <c r="L1600" s="237">
        <f t="shared" si="1036"/>
        <v>10003077</v>
      </c>
      <c r="M1600" s="133"/>
      <c r="O1600" s="626"/>
      <c r="P1600" s="627">
        <f t="shared" si="1037"/>
        <v>2112016</v>
      </c>
      <c r="Q1600" s="627"/>
      <c r="R1600" s="627">
        <v>7891061</v>
      </c>
      <c r="S1600" s="237">
        <f t="shared" si="1038"/>
        <v>10003077</v>
      </c>
      <c r="T1600" s="133"/>
      <c r="V1600" s="626"/>
      <c r="W1600" s="627">
        <f t="shared" si="1039"/>
        <v>2112016</v>
      </c>
      <c r="X1600" s="636"/>
      <c r="Y1600" s="626"/>
      <c r="Z1600" s="627">
        <v>7891061</v>
      </c>
      <c r="AA1600" s="626">
        <f t="shared" si="1040"/>
        <v>10003077</v>
      </c>
      <c r="AB1600" s="133"/>
      <c r="AD1600" s="626"/>
      <c r="AE1600" s="627">
        <f t="shared" si="1041"/>
        <v>2112016</v>
      </c>
      <c r="AF1600" s="636"/>
      <c r="AG1600" s="857"/>
      <c r="AH1600" s="627">
        <v>7891061</v>
      </c>
      <c r="AI1600" s="626">
        <f t="shared" si="1042"/>
        <v>10003077</v>
      </c>
      <c r="AJ1600" s="423">
        <f t="shared" si="1003"/>
        <v>1591</v>
      </c>
    </row>
    <row r="1601" spans="1:36">
      <c r="A1601" s="423">
        <f t="shared" si="1004"/>
        <v>1592</v>
      </c>
      <c r="B1601" s="145"/>
      <c r="C1601" s="145"/>
      <c r="D1601" s="240" t="s">
        <v>434</v>
      </c>
      <c r="E1601" s="627"/>
      <c r="F1601" s="133"/>
      <c r="G1601" s="28"/>
      <c r="H1601" s="626"/>
      <c r="I1601" s="627">
        <f t="shared" si="1035"/>
        <v>0</v>
      </c>
      <c r="J1601" s="627"/>
      <c r="K1601" s="627"/>
      <c r="L1601" s="237">
        <f t="shared" si="1036"/>
        <v>0</v>
      </c>
      <c r="M1601" s="133"/>
      <c r="O1601" s="626"/>
      <c r="P1601" s="627">
        <f t="shared" si="1037"/>
        <v>0</v>
      </c>
      <c r="Q1601" s="627"/>
      <c r="R1601" s="627"/>
      <c r="S1601" s="237">
        <f t="shared" si="1038"/>
        <v>0</v>
      </c>
      <c r="T1601" s="133"/>
      <c r="V1601" s="626"/>
      <c r="W1601" s="627">
        <f t="shared" si="1039"/>
        <v>0</v>
      </c>
      <c r="X1601" s="636"/>
      <c r="Y1601" s="626"/>
      <c r="Z1601" s="627"/>
      <c r="AA1601" s="626">
        <f t="shared" si="1040"/>
        <v>0</v>
      </c>
      <c r="AB1601" s="133"/>
      <c r="AD1601" s="626"/>
      <c r="AE1601" s="627">
        <f t="shared" si="1041"/>
        <v>0</v>
      </c>
      <c r="AF1601" s="636"/>
      <c r="AG1601" s="857"/>
      <c r="AH1601" s="627"/>
      <c r="AI1601" s="626">
        <f t="shared" si="1042"/>
        <v>0</v>
      </c>
      <c r="AJ1601" s="423">
        <f t="shared" si="1003"/>
        <v>1592</v>
      </c>
    </row>
    <row r="1602" spans="1:36">
      <c r="A1602" s="423">
        <f t="shared" si="1004"/>
        <v>1593</v>
      </c>
      <c r="B1602" s="145"/>
      <c r="C1602" s="145"/>
      <c r="D1602" s="637" t="s">
        <v>863</v>
      </c>
      <c r="E1602" s="627"/>
      <c r="F1602" s="132">
        <v>50000</v>
      </c>
      <c r="G1602" s="129"/>
      <c r="H1602" s="626"/>
      <c r="I1602" s="627">
        <f t="shared" si="1035"/>
        <v>50000</v>
      </c>
      <c r="J1602" s="627"/>
      <c r="K1602" s="627"/>
      <c r="L1602" s="237">
        <f t="shared" si="1036"/>
        <v>50000</v>
      </c>
      <c r="M1602" s="133">
        <v>50000</v>
      </c>
      <c r="O1602" s="626"/>
      <c r="P1602" s="627">
        <f t="shared" si="1037"/>
        <v>50000</v>
      </c>
      <c r="Q1602" s="627"/>
      <c r="R1602" s="627"/>
      <c r="S1602" s="237">
        <f t="shared" si="1038"/>
        <v>50000</v>
      </c>
      <c r="T1602" s="133">
        <v>50000</v>
      </c>
      <c r="V1602" s="626"/>
      <c r="W1602" s="627">
        <f t="shared" si="1039"/>
        <v>50000</v>
      </c>
      <c r="X1602" s="636"/>
      <c r="Y1602" s="626"/>
      <c r="Z1602" s="627"/>
      <c r="AA1602" s="626">
        <f t="shared" si="1040"/>
        <v>50000</v>
      </c>
      <c r="AB1602" s="133"/>
      <c r="AD1602" s="626"/>
      <c r="AE1602" s="627">
        <f t="shared" si="1041"/>
        <v>0</v>
      </c>
      <c r="AF1602" s="636"/>
      <c r="AG1602" s="857"/>
      <c r="AH1602" s="627"/>
      <c r="AI1602" s="626">
        <f t="shared" si="1042"/>
        <v>0</v>
      </c>
      <c r="AJ1602" s="423">
        <f t="shared" si="1003"/>
        <v>1593</v>
      </c>
    </row>
    <row r="1603" spans="1:36">
      <c r="A1603" s="423">
        <f t="shared" si="1004"/>
        <v>1594</v>
      </c>
      <c r="B1603" s="145"/>
      <c r="C1603" s="145"/>
      <c r="D1603" s="637" t="s">
        <v>864</v>
      </c>
      <c r="E1603" s="627"/>
      <c r="F1603" s="160"/>
      <c r="G1603" s="98">
        <v>10000000</v>
      </c>
      <c r="H1603" s="626"/>
      <c r="I1603" s="627">
        <f t="shared" si="1035"/>
        <v>10000000</v>
      </c>
      <c r="J1603" s="627"/>
      <c r="K1603" s="627"/>
      <c r="L1603" s="237">
        <f t="shared" si="1036"/>
        <v>10000000</v>
      </c>
      <c r="M1603" s="133"/>
      <c r="N1603" s="6">
        <v>20000000</v>
      </c>
      <c r="O1603" s="626"/>
      <c r="P1603" s="627">
        <f t="shared" si="1037"/>
        <v>20000000</v>
      </c>
      <c r="Q1603" s="627"/>
      <c r="R1603" s="627"/>
      <c r="S1603" s="237">
        <f t="shared" si="1038"/>
        <v>20000000</v>
      </c>
      <c r="T1603" s="133"/>
      <c r="U1603" s="6">
        <v>20000000</v>
      </c>
      <c r="V1603" s="626"/>
      <c r="W1603" s="627">
        <f t="shared" si="1039"/>
        <v>20000000</v>
      </c>
      <c r="X1603" s="636"/>
      <c r="Y1603" s="626"/>
      <c r="Z1603" s="627"/>
      <c r="AA1603" s="626">
        <f t="shared" si="1040"/>
        <v>20000000</v>
      </c>
      <c r="AB1603" s="133"/>
      <c r="AD1603" s="626"/>
      <c r="AE1603" s="627">
        <f t="shared" si="1041"/>
        <v>0</v>
      </c>
      <c r="AF1603" s="636"/>
      <c r="AG1603" s="857"/>
      <c r="AH1603" s="627"/>
      <c r="AI1603" s="626">
        <f t="shared" si="1042"/>
        <v>0</v>
      </c>
      <c r="AJ1603" s="423">
        <f t="shared" si="1003"/>
        <v>1594</v>
      </c>
    </row>
    <row r="1604" spans="1:36">
      <c r="A1604" s="423">
        <f t="shared" si="1004"/>
        <v>1595</v>
      </c>
      <c r="B1604" s="145"/>
      <c r="C1604" s="145"/>
      <c r="D1604" s="637" t="s">
        <v>945</v>
      </c>
      <c r="E1604" s="627"/>
      <c r="F1604" s="160"/>
      <c r="G1604" s="98">
        <v>10000001</v>
      </c>
      <c r="H1604" s="626"/>
      <c r="I1604" s="627">
        <f t="shared" si="1035"/>
        <v>10000001</v>
      </c>
      <c r="J1604" s="627"/>
      <c r="K1604" s="627"/>
      <c r="L1604" s="237">
        <f t="shared" si="1036"/>
        <v>10000001</v>
      </c>
      <c r="M1604" s="133"/>
      <c r="N1604" s="6">
        <v>20000001</v>
      </c>
      <c r="O1604" s="626"/>
      <c r="P1604" s="627">
        <f t="shared" si="1037"/>
        <v>20000001</v>
      </c>
      <c r="Q1604" s="627"/>
      <c r="R1604" s="627"/>
      <c r="S1604" s="237">
        <f t="shared" si="1038"/>
        <v>20000001</v>
      </c>
      <c r="T1604" s="133"/>
      <c r="V1604" s="626"/>
      <c r="W1604" s="627">
        <f t="shared" si="1039"/>
        <v>0</v>
      </c>
      <c r="X1604" s="636"/>
      <c r="Y1604" s="626"/>
      <c r="Z1604" s="627"/>
      <c r="AA1604" s="626">
        <f t="shared" si="1040"/>
        <v>0</v>
      </c>
      <c r="AB1604" s="133"/>
      <c r="AC1604" s="6">
        <v>20000000</v>
      </c>
      <c r="AD1604" s="626"/>
      <c r="AE1604" s="627">
        <f t="shared" si="1041"/>
        <v>20000000</v>
      </c>
      <c r="AF1604" s="636"/>
      <c r="AG1604" s="857"/>
      <c r="AH1604" s="627"/>
      <c r="AI1604" s="626">
        <f t="shared" si="1042"/>
        <v>20000000</v>
      </c>
      <c r="AJ1604" s="423">
        <f t="shared" si="1003"/>
        <v>1595</v>
      </c>
    </row>
    <row r="1605" spans="1:36">
      <c r="A1605" s="423">
        <f t="shared" si="1004"/>
        <v>1596</v>
      </c>
      <c r="B1605" s="145"/>
      <c r="C1605" s="145"/>
      <c r="D1605" s="637" t="s">
        <v>946</v>
      </c>
      <c r="E1605" s="627"/>
      <c r="F1605" s="160"/>
      <c r="G1605" s="98">
        <v>10000002</v>
      </c>
      <c r="H1605" s="626"/>
      <c r="I1605" s="627">
        <f t="shared" si="1035"/>
        <v>10000002</v>
      </c>
      <c r="J1605" s="627"/>
      <c r="K1605" s="627"/>
      <c r="L1605" s="237">
        <f t="shared" si="1036"/>
        <v>10000002</v>
      </c>
      <c r="M1605" s="133"/>
      <c r="N1605" s="6">
        <v>20000002</v>
      </c>
      <c r="O1605" s="626"/>
      <c r="P1605" s="627">
        <f t="shared" si="1037"/>
        <v>20000002</v>
      </c>
      <c r="Q1605" s="627"/>
      <c r="R1605" s="627"/>
      <c r="S1605" s="237">
        <f t="shared" si="1038"/>
        <v>20000002</v>
      </c>
      <c r="T1605" s="133"/>
      <c r="V1605" s="626"/>
      <c r="W1605" s="627">
        <f t="shared" si="1039"/>
        <v>0</v>
      </c>
      <c r="X1605" s="636"/>
      <c r="Y1605" s="626"/>
      <c r="Z1605" s="627"/>
      <c r="AA1605" s="626">
        <f t="shared" si="1040"/>
        <v>0</v>
      </c>
      <c r="AB1605" s="133"/>
      <c r="AC1605" s="6">
        <v>155000000</v>
      </c>
      <c r="AD1605" s="626"/>
      <c r="AE1605" s="627">
        <f t="shared" si="1041"/>
        <v>155000000</v>
      </c>
      <c r="AF1605" s="636"/>
      <c r="AG1605" s="857"/>
      <c r="AH1605" s="627"/>
      <c r="AI1605" s="626">
        <f t="shared" si="1042"/>
        <v>155000000</v>
      </c>
      <c r="AJ1605" s="423">
        <f t="shared" si="1003"/>
        <v>1596</v>
      </c>
    </row>
    <row r="1606" spans="1:36">
      <c r="A1606" s="423">
        <f t="shared" si="1004"/>
        <v>1597</v>
      </c>
      <c r="B1606" s="145"/>
      <c r="C1606" s="145"/>
      <c r="D1606" s="685"/>
      <c r="E1606" s="627"/>
      <c r="F1606" s="112"/>
      <c r="G1606" s="39"/>
      <c r="H1606" s="626"/>
      <c r="I1606" s="627">
        <f t="shared" si="1035"/>
        <v>0</v>
      </c>
      <c r="J1606" s="627"/>
      <c r="K1606" s="627"/>
      <c r="L1606" s="237">
        <f t="shared" si="1036"/>
        <v>0</v>
      </c>
      <c r="M1606" s="112"/>
      <c r="N1606" s="39"/>
      <c r="O1606" s="626"/>
      <c r="P1606" s="627">
        <f t="shared" si="1037"/>
        <v>0</v>
      </c>
      <c r="Q1606" s="627"/>
      <c r="R1606" s="627"/>
      <c r="S1606" s="237">
        <f t="shared" si="1038"/>
        <v>0</v>
      </c>
      <c r="T1606" s="112"/>
      <c r="U1606" s="39"/>
      <c r="V1606" s="626"/>
      <c r="W1606" s="627">
        <f t="shared" si="1039"/>
        <v>0</v>
      </c>
      <c r="X1606" s="636"/>
      <c r="Y1606" s="626"/>
      <c r="Z1606" s="627"/>
      <c r="AA1606" s="626">
        <f t="shared" si="1040"/>
        <v>0</v>
      </c>
      <c r="AB1606" s="112"/>
      <c r="AC1606" s="39"/>
      <c r="AD1606" s="626"/>
      <c r="AE1606" s="627">
        <f t="shared" si="1041"/>
        <v>0</v>
      </c>
      <c r="AF1606" s="636"/>
      <c r="AG1606" s="857"/>
      <c r="AH1606" s="627"/>
      <c r="AI1606" s="626">
        <f t="shared" si="1042"/>
        <v>0</v>
      </c>
      <c r="AJ1606" s="423">
        <f t="shared" si="1003"/>
        <v>1597</v>
      </c>
    </row>
    <row r="1607" spans="1:36">
      <c r="A1607" s="423">
        <f t="shared" si="1004"/>
        <v>1598</v>
      </c>
      <c r="B1607" s="145"/>
      <c r="C1607" s="145"/>
      <c r="D1607" s="684" t="s">
        <v>575</v>
      </c>
      <c r="E1607" s="627"/>
      <c r="F1607" s="112"/>
      <c r="G1607" s="39"/>
      <c r="H1607" s="626"/>
      <c r="I1607" s="627">
        <f t="shared" si="1035"/>
        <v>0</v>
      </c>
      <c r="J1607" s="627"/>
      <c r="K1607" s="627"/>
      <c r="L1607" s="237">
        <f t="shared" si="1036"/>
        <v>0</v>
      </c>
      <c r="M1607" s="112"/>
      <c r="N1607" s="39"/>
      <c r="O1607" s="626"/>
      <c r="P1607" s="627">
        <f t="shared" si="1037"/>
        <v>0</v>
      </c>
      <c r="Q1607" s="627"/>
      <c r="R1607" s="627"/>
      <c r="S1607" s="237">
        <f t="shared" si="1038"/>
        <v>0</v>
      </c>
      <c r="T1607" s="112"/>
      <c r="U1607" s="39"/>
      <c r="V1607" s="626"/>
      <c r="W1607" s="627">
        <f t="shared" si="1039"/>
        <v>0</v>
      </c>
      <c r="X1607" s="636"/>
      <c r="Y1607" s="626"/>
      <c r="Z1607" s="627"/>
      <c r="AA1607" s="626">
        <f t="shared" si="1040"/>
        <v>0</v>
      </c>
      <c r="AB1607" s="112"/>
      <c r="AC1607" s="39"/>
      <c r="AD1607" s="626"/>
      <c r="AE1607" s="627">
        <f t="shared" si="1041"/>
        <v>0</v>
      </c>
      <c r="AF1607" s="636"/>
      <c r="AG1607" s="857"/>
      <c r="AH1607" s="627"/>
      <c r="AI1607" s="626">
        <f t="shared" si="1042"/>
        <v>0</v>
      </c>
      <c r="AJ1607" s="423">
        <f t="shared" si="1003"/>
        <v>1598</v>
      </c>
    </row>
    <row r="1608" spans="1:36">
      <c r="A1608" s="423">
        <f t="shared" si="1004"/>
        <v>1599</v>
      </c>
      <c r="B1608" s="145"/>
      <c r="C1608" s="145"/>
      <c r="D1608" s="637" t="s">
        <v>865</v>
      </c>
      <c r="E1608" s="627"/>
      <c r="F1608" s="112"/>
      <c r="G1608" s="39"/>
      <c r="H1608" s="626"/>
      <c r="I1608" s="627">
        <f t="shared" si="1035"/>
        <v>0</v>
      </c>
      <c r="J1608" s="627"/>
      <c r="K1608" s="627"/>
      <c r="L1608" s="237">
        <f t="shared" si="1036"/>
        <v>0</v>
      </c>
      <c r="M1608" s="112"/>
      <c r="N1608" s="39"/>
      <c r="O1608" s="626"/>
      <c r="P1608" s="627">
        <f t="shared" si="1037"/>
        <v>0</v>
      </c>
      <c r="Q1608" s="627"/>
      <c r="R1608" s="627">
        <v>15748</v>
      </c>
      <c r="S1608" s="237">
        <f t="shared" si="1038"/>
        <v>15748</v>
      </c>
      <c r="T1608" s="112"/>
      <c r="U1608" s="39"/>
      <c r="V1608" s="626"/>
      <c r="W1608" s="627">
        <f t="shared" si="1039"/>
        <v>0</v>
      </c>
      <c r="X1608" s="636"/>
      <c r="Y1608" s="626"/>
      <c r="Z1608" s="627">
        <v>15748</v>
      </c>
      <c r="AA1608" s="626">
        <f t="shared" si="1040"/>
        <v>15748</v>
      </c>
      <c r="AB1608" s="112"/>
      <c r="AC1608" s="39"/>
      <c r="AD1608" s="626"/>
      <c r="AE1608" s="627">
        <f t="shared" si="1041"/>
        <v>0</v>
      </c>
      <c r="AF1608" s="636"/>
      <c r="AG1608" s="857"/>
      <c r="AH1608" s="627"/>
      <c r="AI1608" s="626">
        <f t="shared" si="1042"/>
        <v>0</v>
      </c>
      <c r="AJ1608" s="423">
        <f t="shared" si="1003"/>
        <v>1599</v>
      </c>
    </row>
    <row r="1609" spans="1:36">
      <c r="A1609" s="423">
        <f t="shared" si="1004"/>
        <v>1600</v>
      </c>
      <c r="B1609" s="145"/>
      <c r="C1609" s="145"/>
      <c r="D1609" s="637" t="s">
        <v>766</v>
      </c>
      <c r="E1609" s="627"/>
      <c r="F1609" s="112"/>
      <c r="G1609" s="39"/>
      <c r="H1609" s="626"/>
      <c r="I1609" s="627">
        <f t="shared" si="1035"/>
        <v>0</v>
      </c>
      <c r="J1609" s="627"/>
      <c r="K1609" s="627"/>
      <c r="L1609" s="237">
        <f t="shared" si="1036"/>
        <v>0</v>
      </c>
      <c r="M1609" s="112"/>
      <c r="N1609" s="39"/>
      <c r="O1609" s="626"/>
      <c r="P1609" s="627">
        <f t="shared" si="1037"/>
        <v>0</v>
      </c>
      <c r="Q1609" s="627"/>
      <c r="R1609" s="627">
        <v>180000</v>
      </c>
      <c r="S1609" s="237">
        <f t="shared" si="1038"/>
        <v>180000</v>
      </c>
      <c r="T1609" s="112"/>
      <c r="U1609" s="39"/>
      <c r="V1609" s="626"/>
      <c r="W1609" s="627">
        <f t="shared" si="1039"/>
        <v>0</v>
      </c>
      <c r="X1609" s="636"/>
      <c r="Y1609" s="626"/>
      <c r="Z1609" s="627">
        <v>180000</v>
      </c>
      <c r="AA1609" s="626">
        <f t="shared" si="1040"/>
        <v>180000</v>
      </c>
      <c r="AB1609" s="112"/>
      <c r="AC1609" s="39"/>
      <c r="AD1609" s="626"/>
      <c r="AE1609" s="627">
        <f t="shared" si="1041"/>
        <v>0</v>
      </c>
      <c r="AF1609" s="636"/>
      <c r="AG1609" s="857"/>
      <c r="AH1609" s="627"/>
      <c r="AI1609" s="626">
        <f t="shared" si="1042"/>
        <v>0</v>
      </c>
      <c r="AJ1609" s="423">
        <f t="shared" si="1003"/>
        <v>1600</v>
      </c>
    </row>
    <row r="1610" spans="1:36">
      <c r="A1610" s="423">
        <f t="shared" si="1004"/>
        <v>1601</v>
      </c>
      <c r="B1610" s="145"/>
      <c r="C1610" s="145"/>
      <c r="D1610" s="689"/>
      <c r="E1610" s="627"/>
      <c r="F1610" s="112"/>
      <c r="G1610" s="39"/>
      <c r="H1610" s="626"/>
      <c r="I1610" s="627">
        <f t="shared" si="1035"/>
        <v>0</v>
      </c>
      <c r="J1610" s="627"/>
      <c r="K1610" s="627"/>
      <c r="L1610" s="237">
        <f t="shared" si="1036"/>
        <v>0</v>
      </c>
      <c r="M1610" s="112"/>
      <c r="N1610" s="39"/>
      <c r="O1610" s="626"/>
      <c r="P1610" s="627">
        <f t="shared" si="1037"/>
        <v>0</v>
      </c>
      <c r="Q1610" s="627"/>
      <c r="R1610" s="627"/>
      <c r="S1610" s="237">
        <f t="shared" si="1038"/>
        <v>0</v>
      </c>
      <c r="T1610" s="112"/>
      <c r="U1610" s="39"/>
      <c r="V1610" s="626"/>
      <c r="W1610" s="627">
        <f t="shared" si="1039"/>
        <v>0</v>
      </c>
      <c r="X1610" s="636"/>
      <c r="Y1610" s="626"/>
      <c r="Z1610" s="627"/>
      <c r="AA1610" s="626">
        <f t="shared" si="1040"/>
        <v>0</v>
      </c>
      <c r="AB1610" s="112"/>
      <c r="AC1610" s="39"/>
      <c r="AD1610" s="626"/>
      <c r="AE1610" s="627">
        <f t="shared" si="1041"/>
        <v>0</v>
      </c>
      <c r="AF1610" s="636"/>
      <c r="AG1610" s="857"/>
      <c r="AH1610" s="627"/>
      <c r="AI1610" s="626">
        <f t="shared" si="1042"/>
        <v>0</v>
      </c>
      <c r="AJ1610" s="423">
        <f t="shared" si="1003"/>
        <v>1601</v>
      </c>
    </row>
    <row r="1611" spans="1:36">
      <c r="A1611" s="423">
        <f t="shared" si="1004"/>
        <v>1602</v>
      </c>
      <c r="B1611" s="145"/>
      <c r="C1611" s="145"/>
      <c r="D1611" s="141" t="s">
        <v>40</v>
      </c>
      <c r="E1611" s="679"/>
      <c r="F1611" s="488">
        <f t="shared" ref="F1611:X1611" si="1043">SUBTOTAL(9,F1601:F1610)</f>
        <v>50000</v>
      </c>
      <c r="G1611" s="55">
        <f t="shared" si="1043"/>
        <v>30000003</v>
      </c>
      <c r="H1611" s="285">
        <f t="shared" si="1043"/>
        <v>0</v>
      </c>
      <c r="I1611" s="676">
        <f t="shared" si="1043"/>
        <v>30050003</v>
      </c>
      <c r="J1611" s="676">
        <f t="shared" si="1043"/>
        <v>0</v>
      </c>
      <c r="K1611" s="676">
        <f t="shared" si="1043"/>
        <v>0</v>
      </c>
      <c r="L1611" s="678">
        <f t="shared" si="1043"/>
        <v>30050003</v>
      </c>
      <c r="M1611" s="488">
        <f t="shared" si="1043"/>
        <v>50000</v>
      </c>
      <c r="N1611" s="55">
        <f t="shared" si="1043"/>
        <v>60000003</v>
      </c>
      <c r="O1611" s="285">
        <f t="shared" si="1043"/>
        <v>0</v>
      </c>
      <c r="P1611" s="676">
        <f t="shared" si="1043"/>
        <v>60050003</v>
      </c>
      <c r="Q1611" s="676">
        <f t="shared" si="1043"/>
        <v>0</v>
      </c>
      <c r="R1611" s="676">
        <f t="shared" si="1043"/>
        <v>195748</v>
      </c>
      <c r="S1611" s="678">
        <f t="shared" si="1043"/>
        <v>60245751</v>
      </c>
      <c r="T1611" s="488">
        <f t="shared" si="1043"/>
        <v>50000</v>
      </c>
      <c r="U1611" s="55">
        <f t="shared" si="1043"/>
        <v>20000000</v>
      </c>
      <c r="V1611" s="285">
        <f t="shared" si="1043"/>
        <v>0</v>
      </c>
      <c r="W1611" s="676">
        <f t="shared" si="1043"/>
        <v>20050000</v>
      </c>
      <c r="X1611" s="677">
        <f t="shared" si="1043"/>
        <v>0</v>
      </c>
      <c r="Y1611" s="675"/>
      <c r="Z1611" s="676">
        <f t="shared" ref="Z1611:AF1611" si="1044">SUBTOTAL(9,Z1601:Z1610)</f>
        <v>195748</v>
      </c>
      <c r="AA1611" s="675">
        <f t="shared" si="1044"/>
        <v>20245748</v>
      </c>
      <c r="AB1611" s="488">
        <f t="shared" si="1044"/>
        <v>0</v>
      </c>
      <c r="AC1611" s="55">
        <f t="shared" si="1044"/>
        <v>175000000</v>
      </c>
      <c r="AD1611" s="285">
        <f t="shared" si="1044"/>
        <v>0</v>
      </c>
      <c r="AE1611" s="676">
        <f t="shared" si="1044"/>
        <v>175000000</v>
      </c>
      <c r="AF1611" s="677">
        <f t="shared" si="1044"/>
        <v>0</v>
      </c>
      <c r="AG1611" s="678"/>
      <c r="AH1611" s="676">
        <f>SUBTOTAL(9,AH1601:AH1610)</f>
        <v>0</v>
      </c>
      <c r="AI1611" s="675">
        <f>SUBTOTAL(9,AI1601:AI1610)</f>
        <v>175000000</v>
      </c>
      <c r="AJ1611" s="423">
        <f t="shared" si="1003"/>
        <v>1602</v>
      </c>
    </row>
    <row r="1612" spans="1:36" ht="15.6" thickBot="1">
      <c r="A1612" s="423">
        <f t="shared" si="1004"/>
        <v>1603</v>
      </c>
      <c r="B1612" s="674"/>
      <c r="C1612" s="674"/>
      <c r="D1612" s="620" t="s">
        <v>354</v>
      </c>
      <c r="E1612" s="623"/>
      <c r="F1612" s="672">
        <f>SUBTOTAL(9,F1599:F1611,$E1600:$E1600)</f>
        <v>2162016</v>
      </c>
      <c r="G1612" s="671"/>
      <c r="H1612" s="668"/>
      <c r="I1612" s="669">
        <f>SUBTOTAL(9,I1599:I1611)</f>
        <v>32162019</v>
      </c>
      <c r="J1612" s="669">
        <f>SUBTOTAL(9,J1599:J1611)</f>
        <v>0</v>
      </c>
      <c r="K1612" s="669">
        <f>SUBTOTAL(9,K1599:K1611)</f>
        <v>7891061</v>
      </c>
      <c r="L1612" s="673">
        <f>SUBTOTAL(9,L1599:L1611)</f>
        <v>40053080</v>
      </c>
      <c r="M1612" s="672">
        <f>SUBTOTAL(9,M1599:M1611,$E1600:$E1600)</f>
        <v>2162016</v>
      </c>
      <c r="N1612" s="671"/>
      <c r="O1612" s="668"/>
      <c r="P1612" s="669">
        <f>SUBTOTAL(9,P1599:P1611)</f>
        <v>62162019</v>
      </c>
      <c r="Q1612" s="669">
        <f>SUBTOTAL(9,Q1599:Q1611)</f>
        <v>0</v>
      </c>
      <c r="R1612" s="669">
        <f>SUBTOTAL(9,R1599:R1611)</f>
        <v>8086809</v>
      </c>
      <c r="S1612" s="673">
        <f>SUBTOTAL(9,S1599:S1611)</f>
        <v>70248828</v>
      </c>
      <c r="T1612" s="672">
        <f>SUBTOTAL(9,T1599:T1611,$E1600:$E1600)</f>
        <v>2162016</v>
      </c>
      <c r="U1612" s="671"/>
      <c r="V1612" s="668"/>
      <c r="W1612" s="669">
        <f>SUBTOTAL(9,W1599:W1611)</f>
        <v>22162016</v>
      </c>
      <c r="X1612" s="670">
        <f>SUBTOTAL(9,X1599:X1611)</f>
        <v>0</v>
      </c>
      <c r="Y1612" s="668"/>
      <c r="Z1612" s="669">
        <f>SUBTOTAL(9,Z1599:Z1611)</f>
        <v>8086809</v>
      </c>
      <c r="AA1612" s="668">
        <f>SUBTOTAL(9,AA1599:AA1611)</f>
        <v>30248825</v>
      </c>
      <c r="AB1612" s="672">
        <f>SUBTOTAL(9,AB1599:AB1611,$E1600:$E1600)</f>
        <v>2112016</v>
      </c>
      <c r="AC1612" s="671"/>
      <c r="AD1612" s="668"/>
      <c r="AE1612" s="669">
        <f>SUBTOTAL(9,AE1599:AE1611)</f>
        <v>177112016</v>
      </c>
      <c r="AF1612" s="670">
        <f>SUBTOTAL(9,AF1599:AF1611)</f>
        <v>0</v>
      </c>
      <c r="AG1612" s="800"/>
      <c r="AH1612" s="669">
        <f>SUBTOTAL(9,AH1599:AH1611)</f>
        <v>7891061</v>
      </c>
      <c r="AI1612" s="668">
        <f>SUBTOTAL(9,AI1599:AI1611)</f>
        <v>185003077</v>
      </c>
      <c r="AJ1612" s="423">
        <f t="shared" si="1003"/>
        <v>1603</v>
      </c>
    </row>
    <row r="1613" spans="1:36" ht="15.6" thickTop="1">
      <c r="A1613" s="423">
        <f t="shared" si="1004"/>
        <v>1604</v>
      </c>
      <c r="B1613" s="145"/>
      <c r="C1613" s="145"/>
      <c r="D1613" s="654"/>
      <c r="E1613" s="655"/>
      <c r="F1613" s="425"/>
      <c r="G1613" s="26"/>
      <c r="H1613" s="682"/>
      <c r="I1613" s="627">
        <f>SUM($E1613,F1613:H1613)</f>
        <v>0</v>
      </c>
      <c r="J1613" s="655"/>
      <c r="K1613" s="655"/>
      <c r="L1613" s="654">
        <f>SUM(I1613:K1613)</f>
        <v>0</v>
      </c>
      <c r="M1613" s="425"/>
      <c r="N1613" s="26"/>
      <c r="O1613" s="682"/>
      <c r="P1613" s="627">
        <f>SUM($E1613,M1613:O1613)</f>
        <v>0</v>
      </c>
      <c r="Q1613" s="655"/>
      <c r="R1613" s="655"/>
      <c r="S1613" s="654">
        <f>SUM(P1613:R1613)</f>
        <v>0</v>
      </c>
      <c r="T1613" s="425"/>
      <c r="U1613" s="26"/>
      <c r="V1613" s="682"/>
      <c r="W1613" s="627">
        <f>SUM($E1613,T1613:V1613)</f>
        <v>0</v>
      </c>
      <c r="X1613" s="683"/>
      <c r="Y1613" s="682"/>
      <c r="Z1613" s="655"/>
      <c r="AA1613" s="682">
        <f>SUM(W1613:Z1613)</f>
        <v>0</v>
      </c>
      <c r="AB1613" s="425"/>
      <c r="AC1613" s="26"/>
      <c r="AD1613" s="682"/>
      <c r="AE1613" s="627">
        <f>SUM($E1613,AB1613:AD1613)</f>
        <v>0</v>
      </c>
      <c r="AF1613" s="683"/>
      <c r="AG1613" s="862"/>
      <c r="AH1613" s="655"/>
      <c r="AI1613" s="682">
        <f>SUM(AE1613:AH1613)</f>
        <v>0</v>
      </c>
      <c r="AJ1613" s="423">
        <f t="shared" si="1003"/>
        <v>1604</v>
      </c>
    </row>
    <row r="1614" spans="1:36">
      <c r="A1614" s="423">
        <f t="shared" si="1004"/>
        <v>1605</v>
      </c>
      <c r="B1614" s="145" t="s">
        <v>355</v>
      </c>
      <c r="C1614" s="145">
        <v>99</v>
      </c>
      <c r="D1614" s="237" t="s">
        <v>356</v>
      </c>
      <c r="E1614" s="627">
        <v>0</v>
      </c>
      <c r="F1614" s="133"/>
      <c r="G1614" s="28"/>
      <c r="H1614" s="626"/>
      <c r="I1614" s="627">
        <f>SUM($E1614,F1614:H1614)</f>
        <v>0</v>
      </c>
      <c r="J1614" s="627"/>
      <c r="K1614" s="627">
        <v>15303000</v>
      </c>
      <c r="L1614" s="237">
        <f>SUM(I1614:K1614)</f>
        <v>15303000</v>
      </c>
      <c r="M1614" s="133"/>
      <c r="O1614" s="626"/>
      <c r="P1614" s="627">
        <f>SUM($E1614,M1614:O1614)</f>
        <v>0</v>
      </c>
      <c r="Q1614" s="627"/>
      <c r="R1614" s="627">
        <v>15303000</v>
      </c>
      <c r="S1614" s="237">
        <f>SUM(P1614:R1614)</f>
        <v>15303000</v>
      </c>
      <c r="T1614" s="133"/>
      <c r="V1614" s="626"/>
      <c r="W1614" s="627">
        <f>SUM($E1614,T1614:V1614)</f>
        <v>0</v>
      </c>
      <c r="X1614" s="636"/>
      <c r="Y1614" s="626"/>
      <c r="Z1614" s="627">
        <v>15303000</v>
      </c>
      <c r="AA1614" s="626">
        <f>SUM(W1614:Z1614)</f>
        <v>15303000</v>
      </c>
      <c r="AB1614" s="133"/>
      <c r="AD1614" s="626"/>
      <c r="AE1614" s="627">
        <f>SUM($E1614,AB1614:AD1614)</f>
        <v>0</v>
      </c>
      <c r="AF1614" s="636"/>
      <c r="AG1614" s="857"/>
      <c r="AH1614" s="627">
        <v>15303000</v>
      </c>
      <c r="AI1614" s="626">
        <f>SUM(AE1614:AH1614)</f>
        <v>15303000</v>
      </c>
      <c r="AJ1614" s="423">
        <f t="shared" si="1003"/>
        <v>1605</v>
      </c>
    </row>
    <row r="1615" spans="1:36">
      <c r="A1615" s="423">
        <f t="shared" si="1004"/>
        <v>1606</v>
      </c>
      <c r="B1615" s="145"/>
      <c r="C1615" s="145"/>
      <c r="D1615" s="240" t="s">
        <v>575</v>
      </c>
      <c r="E1615" s="627"/>
      <c r="F1615" s="133"/>
      <c r="G1615" s="28"/>
      <c r="H1615" s="626"/>
      <c r="I1615" s="627">
        <f>SUM($E1615,F1615:H1615)</f>
        <v>0</v>
      </c>
      <c r="J1615" s="627"/>
      <c r="K1615" s="627"/>
      <c r="L1615" s="237">
        <f>SUM(I1615:K1615)</f>
        <v>0</v>
      </c>
      <c r="M1615" s="133"/>
      <c r="O1615" s="626"/>
      <c r="P1615" s="627">
        <f>SUM($E1615,M1615:O1615)</f>
        <v>0</v>
      </c>
      <c r="Q1615" s="627"/>
      <c r="R1615" s="627"/>
      <c r="S1615" s="237">
        <f>SUM(P1615:R1615)</f>
        <v>0</v>
      </c>
      <c r="T1615" s="133"/>
      <c r="V1615" s="626"/>
      <c r="W1615" s="627">
        <f>SUM($E1615,T1615:V1615)</f>
        <v>0</v>
      </c>
      <c r="X1615" s="636"/>
      <c r="Y1615" s="626"/>
      <c r="Z1615" s="627"/>
      <c r="AA1615" s="626">
        <f>SUM(W1615:Z1615)</f>
        <v>0</v>
      </c>
      <c r="AB1615" s="133"/>
      <c r="AD1615" s="626"/>
      <c r="AE1615" s="627">
        <f>SUM($E1615,AB1615:AD1615)</f>
        <v>0</v>
      </c>
      <c r="AF1615" s="636"/>
      <c r="AG1615" s="857"/>
      <c r="AH1615" s="627"/>
      <c r="AI1615" s="626">
        <f>SUM(AE1615:AH1615)</f>
        <v>0</v>
      </c>
      <c r="AJ1615" s="423">
        <f t="shared" si="1003"/>
        <v>1606</v>
      </c>
    </row>
    <row r="1616" spans="1:36">
      <c r="A1616" s="423">
        <f t="shared" si="1004"/>
        <v>1607</v>
      </c>
      <c r="B1616" s="145"/>
      <c r="C1616" s="145"/>
      <c r="D1616" s="637"/>
      <c r="E1616" s="627"/>
      <c r="F1616" s="133"/>
      <c r="G1616" s="28"/>
      <c r="H1616" s="626"/>
      <c r="I1616" s="627">
        <f>SUM($E1616,F1616:H1616)</f>
        <v>0</v>
      </c>
      <c r="J1616" s="627"/>
      <c r="K1616" s="627"/>
      <c r="L1616" s="237">
        <f>SUM(I1616:K1616)</f>
        <v>0</v>
      </c>
      <c r="M1616" s="133"/>
      <c r="O1616" s="626"/>
      <c r="P1616" s="627">
        <f>SUM($E1616,M1616:O1616)</f>
        <v>0</v>
      </c>
      <c r="Q1616" s="627"/>
      <c r="R1616" s="627"/>
      <c r="S1616" s="237">
        <f>SUM(P1616:R1616)</f>
        <v>0</v>
      </c>
      <c r="T1616" s="133"/>
      <c r="V1616" s="626"/>
      <c r="W1616" s="627">
        <f>SUM($E1616,T1616:V1616)</f>
        <v>0</v>
      </c>
      <c r="X1616" s="636"/>
      <c r="Y1616" s="626"/>
      <c r="Z1616" s="627"/>
      <c r="AA1616" s="626">
        <f>SUM(W1616:Z1616)</f>
        <v>0</v>
      </c>
      <c r="AB1616" s="133"/>
      <c r="AD1616" s="626"/>
      <c r="AE1616" s="627">
        <f>SUM($E1616,AB1616:AD1616)</f>
        <v>0</v>
      </c>
      <c r="AF1616" s="636"/>
      <c r="AG1616" s="857"/>
      <c r="AH1616" s="627"/>
      <c r="AI1616" s="626">
        <f>SUM(AE1616:AH1616)</f>
        <v>0</v>
      </c>
      <c r="AJ1616" s="423">
        <f t="shared" si="1003"/>
        <v>1607</v>
      </c>
    </row>
    <row r="1617" spans="1:36">
      <c r="A1617" s="423">
        <f t="shared" si="1004"/>
        <v>1608</v>
      </c>
      <c r="B1617" s="145"/>
      <c r="C1617" s="145"/>
      <c r="D1617" s="685"/>
      <c r="E1617" s="627"/>
      <c r="F1617" s="406"/>
      <c r="H1617" s="626"/>
      <c r="I1617" s="627">
        <f>SUM($E1617,F1617:H1617)</f>
        <v>0</v>
      </c>
      <c r="J1617" s="627"/>
      <c r="K1617" s="627"/>
      <c r="L1617" s="237">
        <f>SUM(I1617:K1617)</f>
        <v>0</v>
      </c>
      <c r="M1617" s="406"/>
      <c r="O1617" s="626"/>
      <c r="P1617" s="627">
        <f>SUM($E1617,M1617:O1617)</f>
        <v>0</v>
      </c>
      <c r="Q1617" s="627"/>
      <c r="R1617" s="627"/>
      <c r="S1617" s="237">
        <f>SUM(P1617:R1617)</f>
        <v>0</v>
      </c>
      <c r="T1617" s="406"/>
      <c r="V1617" s="626"/>
      <c r="W1617" s="627">
        <f>SUM($E1617,T1617:V1617)</f>
        <v>0</v>
      </c>
      <c r="X1617" s="636"/>
      <c r="Y1617" s="626"/>
      <c r="Z1617" s="627"/>
      <c r="AA1617" s="626">
        <f>SUM(W1617:Z1617)</f>
        <v>0</v>
      </c>
      <c r="AB1617" s="406"/>
      <c r="AD1617" s="626"/>
      <c r="AE1617" s="627">
        <f>SUM($E1617,AB1617:AD1617)</f>
        <v>0</v>
      </c>
      <c r="AF1617" s="636"/>
      <c r="AG1617" s="857"/>
      <c r="AH1617" s="627"/>
      <c r="AI1617" s="626">
        <f>SUM(AE1617:AH1617)</f>
        <v>0</v>
      </c>
      <c r="AJ1617" s="423">
        <f t="shared" si="1003"/>
        <v>1608</v>
      </c>
    </row>
    <row r="1618" spans="1:36">
      <c r="A1618" s="423">
        <f t="shared" si="1004"/>
        <v>1609</v>
      </c>
      <c r="B1618" s="145"/>
      <c r="C1618" s="145"/>
      <c r="D1618" s="141" t="s">
        <v>40</v>
      </c>
      <c r="E1618" s="679"/>
      <c r="F1618" s="488">
        <f t="shared" ref="F1618:X1618" si="1045">SUBTOTAL(9,F1615:F1617)</f>
        <v>0</v>
      </c>
      <c r="G1618" s="55">
        <f t="shared" si="1045"/>
        <v>0</v>
      </c>
      <c r="H1618" s="285">
        <f t="shared" si="1045"/>
        <v>0</v>
      </c>
      <c r="I1618" s="676">
        <f t="shared" si="1045"/>
        <v>0</v>
      </c>
      <c r="J1618" s="676">
        <f t="shared" si="1045"/>
        <v>0</v>
      </c>
      <c r="K1618" s="676">
        <f t="shared" si="1045"/>
        <v>0</v>
      </c>
      <c r="L1618" s="678">
        <f t="shared" si="1045"/>
        <v>0</v>
      </c>
      <c r="M1618" s="488">
        <f t="shared" si="1045"/>
        <v>0</v>
      </c>
      <c r="N1618" s="55">
        <f t="shared" si="1045"/>
        <v>0</v>
      </c>
      <c r="O1618" s="285">
        <f t="shared" si="1045"/>
        <v>0</v>
      </c>
      <c r="P1618" s="676">
        <f t="shared" si="1045"/>
        <v>0</v>
      </c>
      <c r="Q1618" s="676">
        <f t="shared" si="1045"/>
        <v>0</v>
      </c>
      <c r="R1618" s="676">
        <f t="shared" si="1045"/>
        <v>0</v>
      </c>
      <c r="S1618" s="678">
        <f t="shared" si="1045"/>
        <v>0</v>
      </c>
      <c r="T1618" s="488">
        <f t="shared" si="1045"/>
        <v>0</v>
      </c>
      <c r="U1618" s="55">
        <f t="shared" si="1045"/>
        <v>0</v>
      </c>
      <c r="V1618" s="285">
        <f t="shared" si="1045"/>
        <v>0</v>
      </c>
      <c r="W1618" s="676">
        <f t="shared" si="1045"/>
        <v>0</v>
      </c>
      <c r="X1618" s="677">
        <f t="shared" si="1045"/>
        <v>0</v>
      </c>
      <c r="Y1618" s="675"/>
      <c r="Z1618" s="676">
        <f t="shared" ref="Z1618:AF1618" si="1046">SUBTOTAL(9,Z1615:Z1617)</f>
        <v>0</v>
      </c>
      <c r="AA1618" s="675">
        <f t="shared" si="1046"/>
        <v>0</v>
      </c>
      <c r="AB1618" s="488">
        <f t="shared" si="1046"/>
        <v>0</v>
      </c>
      <c r="AC1618" s="55">
        <f t="shared" si="1046"/>
        <v>0</v>
      </c>
      <c r="AD1618" s="285">
        <f t="shared" si="1046"/>
        <v>0</v>
      </c>
      <c r="AE1618" s="676">
        <f t="shared" si="1046"/>
        <v>0</v>
      </c>
      <c r="AF1618" s="677">
        <f t="shared" si="1046"/>
        <v>0</v>
      </c>
      <c r="AG1618" s="678"/>
      <c r="AH1618" s="676">
        <f>SUBTOTAL(9,AH1615:AH1617)</f>
        <v>0</v>
      </c>
      <c r="AI1618" s="675">
        <f>SUBTOTAL(9,AI1615:AI1617)</f>
        <v>0</v>
      </c>
      <c r="AJ1618" s="423">
        <f t="shared" si="1003"/>
        <v>1609</v>
      </c>
    </row>
    <row r="1619" spans="1:36" ht="15.6" thickBot="1">
      <c r="A1619" s="423">
        <f t="shared" si="1004"/>
        <v>1610</v>
      </c>
      <c r="B1619" s="674"/>
      <c r="C1619" s="674"/>
      <c r="D1619" s="620" t="s">
        <v>357</v>
      </c>
      <c r="E1619" s="623"/>
      <c r="F1619" s="672">
        <f>SUBTOTAL(9,F1613:F1618,$E1614)</f>
        <v>0</v>
      </c>
      <c r="G1619" s="673"/>
      <c r="H1619" s="668"/>
      <c r="I1619" s="669">
        <f>SUBTOTAL(9,I1613:I1618)</f>
        <v>0</v>
      </c>
      <c r="J1619" s="669">
        <f>SUBTOTAL(9,J1613:J1618)</f>
        <v>0</v>
      </c>
      <c r="K1619" s="669">
        <f>SUBTOTAL(9,K1613:K1618)</f>
        <v>15303000</v>
      </c>
      <c r="L1619" s="673">
        <f>SUBTOTAL(9,L1613:L1618)</f>
        <v>15303000</v>
      </c>
      <c r="M1619" s="672">
        <f>SUBTOTAL(9,M1613:M1618,$E1614)</f>
        <v>0</v>
      </c>
      <c r="N1619" s="673"/>
      <c r="O1619" s="668"/>
      <c r="P1619" s="669">
        <f>SUBTOTAL(9,P1613:P1618)</f>
        <v>0</v>
      </c>
      <c r="Q1619" s="669">
        <f>SUBTOTAL(9,Q1613:Q1618)</f>
        <v>0</v>
      </c>
      <c r="R1619" s="669">
        <f>SUBTOTAL(9,R1613:R1618)</f>
        <v>15303000</v>
      </c>
      <c r="S1619" s="673">
        <f>SUBTOTAL(9,S1613:S1618)</f>
        <v>15303000</v>
      </c>
      <c r="T1619" s="672">
        <f>SUBTOTAL(9,T1613:T1618,$E1614)</f>
        <v>0</v>
      </c>
      <c r="U1619" s="673"/>
      <c r="V1619" s="668"/>
      <c r="W1619" s="669">
        <f>SUBTOTAL(9,W1613:W1618)</f>
        <v>0</v>
      </c>
      <c r="X1619" s="670">
        <f>SUBTOTAL(9,X1613:X1618)</f>
        <v>0</v>
      </c>
      <c r="Y1619" s="668"/>
      <c r="Z1619" s="669">
        <f>SUBTOTAL(9,Z1613:Z1618)</f>
        <v>15303000</v>
      </c>
      <c r="AA1619" s="668">
        <f>SUBTOTAL(9,AA1613:AA1618)</f>
        <v>15303000</v>
      </c>
      <c r="AB1619" s="672">
        <f>SUBTOTAL(9,AB1613:AB1618,$E1614)</f>
        <v>0</v>
      </c>
      <c r="AC1619" s="673"/>
      <c r="AD1619" s="668"/>
      <c r="AE1619" s="669">
        <f>SUBTOTAL(9,AE1613:AE1618)</f>
        <v>0</v>
      </c>
      <c r="AF1619" s="670">
        <f>SUBTOTAL(9,AF1613:AF1618)</f>
        <v>0</v>
      </c>
      <c r="AG1619" s="800"/>
      <c r="AH1619" s="669">
        <f>SUBTOTAL(9,AH1613:AH1618)</f>
        <v>15303000</v>
      </c>
      <c r="AI1619" s="668">
        <f>SUBTOTAL(9,AI1613:AI1618)</f>
        <v>15303000</v>
      </c>
      <c r="AJ1619" s="423">
        <f t="shared" si="1003"/>
        <v>1610</v>
      </c>
    </row>
    <row r="1620" spans="1:36" ht="15.6" thickTop="1">
      <c r="A1620" s="423">
        <f t="shared" si="1004"/>
        <v>1611</v>
      </c>
      <c r="B1620" s="145"/>
      <c r="C1620" s="145"/>
      <c r="D1620" s="654"/>
      <c r="E1620" s="655"/>
      <c r="F1620" s="425"/>
      <c r="G1620" s="26"/>
      <c r="H1620" s="682"/>
      <c r="I1620" s="627">
        <f t="shared" ref="I1620:I1633" si="1047">SUM($E1620,F1620:H1620)</f>
        <v>0</v>
      </c>
      <c r="J1620" s="655"/>
      <c r="K1620" s="655"/>
      <c r="L1620" s="654">
        <f t="shared" ref="L1620:L1633" si="1048">SUM(I1620:K1620)</f>
        <v>0</v>
      </c>
      <c r="M1620" s="425"/>
      <c r="N1620" s="26"/>
      <c r="O1620" s="682"/>
      <c r="P1620" s="627">
        <f t="shared" ref="P1620:P1633" si="1049">SUM($E1620,M1620:O1620)</f>
        <v>0</v>
      </c>
      <c r="Q1620" s="655"/>
      <c r="R1620" s="655"/>
      <c r="S1620" s="654">
        <f t="shared" ref="S1620:S1633" si="1050">SUM(P1620:R1620)</f>
        <v>0</v>
      </c>
      <c r="T1620" s="425"/>
      <c r="U1620" s="26"/>
      <c r="V1620" s="682"/>
      <c r="W1620" s="627">
        <f t="shared" ref="W1620:W1638" si="1051">SUM($E1620,T1620:V1620)</f>
        <v>0</v>
      </c>
      <c r="X1620" s="683"/>
      <c r="Y1620" s="682"/>
      <c r="Z1620" s="655"/>
      <c r="AA1620" s="682">
        <f t="shared" ref="AA1620:AA1638" si="1052">SUM(W1620:Z1620)</f>
        <v>0</v>
      </c>
      <c r="AB1620" s="425"/>
      <c r="AC1620" s="26"/>
      <c r="AD1620" s="682"/>
      <c r="AE1620" s="627">
        <f t="shared" ref="AE1620:AE1638" si="1053">SUM($E1620,AB1620:AD1620)</f>
        <v>0</v>
      </c>
      <c r="AF1620" s="683"/>
      <c r="AG1620" s="862"/>
      <c r="AH1620" s="655"/>
      <c r="AI1620" s="682">
        <f t="shared" ref="AI1620:AI1638" si="1054">SUM(AE1620:AH1620)</f>
        <v>0</v>
      </c>
      <c r="AJ1620" s="423">
        <f t="shared" si="1003"/>
        <v>1611</v>
      </c>
    </row>
    <row r="1621" spans="1:36">
      <c r="A1621" s="423">
        <f t="shared" si="1004"/>
        <v>1612</v>
      </c>
      <c r="B1621" s="145" t="s">
        <v>358</v>
      </c>
      <c r="C1621" s="145">
        <v>100</v>
      </c>
      <c r="D1621" s="237" t="s">
        <v>359</v>
      </c>
      <c r="E1621" s="627">
        <v>10816564</v>
      </c>
      <c r="F1621" s="133"/>
      <c r="G1621" s="28"/>
      <c r="H1621" s="626"/>
      <c r="I1621" s="627">
        <f t="shared" si="1047"/>
        <v>10816564</v>
      </c>
      <c r="J1621" s="627">
        <v>74318912</v>
      </c>
      <c r="K1621" s="627">
        <v>6646961</v>
      </c>
      <c r="L1621" s="237">
        <f t="shared" si="1048"/>
        <v>91782437</v>
      </c>
      <c r="M1621" s="133"/>
      <c r="O1621" s="626"/>
      <c r="P1621" s="627">
        <f t="shared" si="1049"/>
        <v>10816564</v>
      </c>
      <c r="Q1621" s="627">
        <v>74318912</v>
      </c>
      <c r="R1621" s="627">
        <v>6646961</v>
      </c>
      <c r="S1621" s="237">
        <f t="shared" si="1050"/>
        <v>91782437</v>
      </c>
      <c r="T1621" s="133"/>
      <c r="V1621" s="626"/>
      <c r="W1621" s="627">
        <f t="shared" si="1051"/>
        <v>10816564</v>
      </c>
      <c r="X1621" s="636">
        <v>74318912</v>
      </c>
      <c r="Y1621" s="626"/>
      <c r="Z1621" s="627">
        <v>6646961</v>
      </c>
      <c r="AA1621" s="626">
        <f t="shared" si="1052"/>
        <v>91782437</v>
      </c>
      <c r="AB1621" s="133"/>
      <c r="AD1621" s="626"/>
      <c r="AE1621" s="627">
        <f t="shared" si="1053"/>
        <v>10816564</v>
      </c>
      <c r="AF1621" s="636">
        <v>74318912</v>
      </c>
      <c r="AG1621" s="857"/>
      <c r="AH1621" s="627">
        <v>6646961</v>
      </c>
      <c r="AI1621" s="626">
        <f t="shared" si="1054"/>
        <v>91782437</v>
      </c>
      <c r="AJ1621" s="423">
        <f t="shared" si="1003"/>
        <v>1612</v>
      </c>
    </row>
    <row r="1622" spans="1:36">
      <c r="A1622" s="423">
        <f t="shared" si="1004"/>
        <v>1613</v>
      </c>
      <c r="B1622" s="145"/>
      <c r="C1622" s="145"/>
      <c r="D1622" s="240" t="s">
        <v>434</v>
      </c>
      <c r="E1622" s="627"/>
      <c r="F1622" s="133"/>
      <c r="G1622" s="28"/>
      <c r="H1622" s="626"/>
      <c r="I1622" s="627">
        <f t="shared" si="1047"/>
        <v>0</v>
      </c>
      <c r="J1622" s="627"/>
      <c r="K1622" s="627"/>
      <c r="L1622" s="237">
        <f t="shared" si="1048"/>
        <v>0</v>
      </c>
      <c r="M1622" s="133"/>
      <c r="O1622" s="626"/>
      <c r="P1622" s="627">
        <f t="shared" si="1049"/>
        <v>0</v>
      </c>
      <c r="Q1622" s="627"/>
      <c r="R1622" s="627"/>
      <c r="S1622" s="237">
        <f t="shared" si="1050"/>
        <v>0</v>
      </c>
      <c r="T1622" s="133"/>
      <c r="V1622" s="626"/>
      <c r="W1622" s="627">
        <f t="shared" si="1051"/>
        <v>0</v>
      </c>
      <c r="X1622" s="636"/>
      <c r="Y1622" s="626"/>
      <c r="Z1622" s="627"/>
      <c r="AA1622" s="626">
        <f t="shared" si="1052"/>
        <v>0</v>
      </c>
      <c r="AB1622" s="133"/>
      <c r="AD1622" s="626"/>
      <c r="AE1622" s="627">
        <f t="shared" si="1053"/>
        <v>0</v>
      </c>
      <c r="AF1622" s="636"/>
      <c r="AG1622" s="857"/>
      <c r="AH1622" s="627"/>
      <c r="AI1622" s="626">
        <f t="shared" si="1054"/>
        <v>0</v>
      </c>
      <c r="AJ1622" s="423">
        <f t="shared" si="1003"/>
        <v>1613</v>
      </c>
    </row>
    <row r="1623" spans="1:36">
      <c r="A1623" s="423">
        <f t="shared" si="1004"/>
        <v>1614</v>
      </c>
      <c r="B1623" s="145"/>
      <c r="C1623" s="145"/>
      <c r="D1623" s="637" t="s">
        <v>866</v>
      </c>
      <c r="E1623" s="627"/>
      <c r="F1623" s="132">
        <v>5000000</v>
      </c>
      <c r="G1623" s="129"/>
      <c r="H1623" s="626"/>
      <c r="I1623" s="627">
        <f t="shared" si="1047"/>
        <v>5000000</v>
      </c>
      <c r="J1623" s="627"/>
      <c r="K1623" s="627"/>
      <c r="L1623" s="237">
        <f t="shared" si="1048"/>
        <v>5000000</v>
      </c>
      <c r="M1623" s="133">
        <v>2000000</v>
      </c>
      <c r="O1623" s="626"/>
      <c r="P1623" s="627">
        <f t="shared" si="1049"/>
        <v>2000000</v>
      </c>
      <c r="Q1623" s="627"/>
      <c r="R1623" s="627"/>
      <c r="S1623" s="237">
        <f t="shared" si="1050"/>
        <v>2000000</v>
      </c>
      <c r="T1623" s="133">
        <v>2000000</v>
      </c>
      <c r="V1623" s="626"/>
      <c r="W1623" s="627">
        <f t="shared" si="1051"/>
        <v>2000000</v>
      </c>
      <c r="X1623" s="636"/>
      <c r="Y1623" s="626"/>
      <c r="Z1623" s="627"/>
      <c r="AA1623" s="626">
        <f t="shared" si="1052"/>
        <v>2000000</v>
      </c>
      <c r="AB1623" s="133"/>
      <c r="AD1623" s="626"/>
      <c r="AE1623" s="627">
        <f t="shared" si="1053"/>
        <v>0</v>
      </c>
      <c r="AF1623" s="636"/>
      <c r="AG1623" s="857"/>
      <c r="AH1623" s="627"/>
      <c r="AI1623" s="626">
        <f t="shared" si="1054"/>
        <v>0</v>
      </c>
      <c r="AJ1623" s="423">
        <f t="shared" si="1003"/>
        <v>1614</v>
      </c>
    </row>
    <row r="1624" spans="1:36">
      <c r="A1624" s="423">
        <f t="shared" si="1004"/>
        <v>1615</v>
      </c>
      <c r="B1624" s="145"/>
      <c r="C1624" s="145"/>
      <c r="D1624" s="637" t="s">
        <v>867</v>
      </c>
      <c r="E1624" s="627"/>
      <c r="F1624" s="132"/>
      <c r="G1624" s="129">
        <v>15000000</v>
      </c>
      <c r="H1624" s="626"/>
      <c r="I1624" s="627">
        <f t="shared" si="1047"/>
        <v>15000000</v>
      </c>
      <c r="J1624" s="627"/>
      <c r="K1624" s="627"/>
      <c r="L1624" s="237">
        <f t="shared" si="1048"/>
        <v>15000000</v>
      </c>
      <c r="M1624" s="133"/>
      <c r="N1624" s="6">
        <v>7500000</v>
      </c>
      <c r="O1624" s="626"/>
      <c r="P1624" s="627">
        <f t="shared" si="1049"/>
        <v>7500000</v>
      </c>
      <c r="Q1624" s="627"/>
      <c r="R1624" s="627"/>
      <c r="S1624" s="237">
        <f t="shared" si="1050"/>
        <v>7500000</v>
      </c>
      <c r="T1624" s="133"/>
      <c r="U1624" s="6">
        <v>7500000</v>
      </c>
      <c r="V1624" s="626"/>
      <c r="W1624" s="627">
        <f t="shared" si="1051"/>
        <v>7500000</v>
      </c>
      <c r="X1624" s="636"/>
      <c r="Y1624" s="626"/>
      <c r="Z1624" s="627"/>
      <c r="AA1624" s="626">
        <f t="shared" si="1052"/>
        <v>7500000</v>
      </c>
      <c r="AB1624" s="133"/>
      <c r="AD1624" s="626"/>
      <c r="AE1624" s="627">
        <f t="shared" si="1053"/>
        <v>0</v>
      </c>
      <c r="AF1624" s="636"/>
      <c r="AG1624" s="857"/>
      <c r="AH1624" s="627"/>
      <c r="AI1624" s="626">
        <f t="shared" si="1054"/>
        <v>0</v>
      </c>
      <c r="AJ1624" s="423">
        <f t="shared" si="1003"/>
        <v>1615</v>
      </c>
    </row>
    <row r="1625" spans="1:36">
      <c r="A1625" s="423">
        <f t="shared" si="1004"/>
        <v>1616</v>
      </c>
      <c r="B1625" s="145"/>
      <c r="C1625" s="145"/>
      <c r="D1625" s="637" t="s">
        <v>868</v>
      </c>
      <c r="E1625" s="627"/>
      <c r="F1625" s="132"/>
      <c r="G1625" s="129">
        <v>1200000</v>
      </c>
      <c r="H1625" s="626"/>
      <c r="I1625" s="627">
        <f t="shared" si="1047"/>
        <v>1200000</v>
      </c>
      <c r="J1625" s="627"/>
      <c r="K1625" s="627"/>
      <c r="L1625" s="237">
        <f t="shared" si="1048"/>
        <v>1200000</v>
      </c>
      <c r="M1625" s="133"/>
      <c r="N1625" s="28">
        <v>1200000</v>
      </c>
      <c r="O1625" s="626"/>
      <c r="P1625" s="627">
        <f t="shared" si="1049"/>
        <v>1200000</v>
      </c>
      <c r="Q1625" s="627"/>
      <c r="R1625" s="627"/>
      <c r="S1625" s="237">
        <f t="shared" si="1050"/>
        <v>1200000</v>
      </c>
      <c r="T1625" s="133"/>
      <c r="U1625" s="28">
        <v>1200000</v>
      </c>
      <c r="V1625" s="626"/>
      <c r="W1625" s="627">
        <f t="shared" si="1051"/>
        <v>1200000</v>
      </c>
      <c r="X1625" s="636"/>
      <c r="Y1625" s="626"/>
      <c r="Z1625" s="627"/>
      <c r="AA1625" s="626">
        <f t="shared" si="1052"/>
        <v>1200000</v>
      </c>
      <c r="AB1625" s="133"/>
      <c r="AC1625" s="28"/>
      <c r="AD1625" s="626"/>
      <c r="AE1625" s="627">
        <f t="shared" si="1053"/>
        <v>0</v>
      </c>
      <c r="AF1625" s="636"/>
      <c r="AG1625" s="857"/>
      <c r="AH1625" s="627"/>
      <c r="AI1625" s="626">
        <f t="shared" si="1054"/>
        <v>0</v>
      </c>
      <c r="AJ1625" s="423">
        <f t="shared" si="1003"/>
        <v>1616</v>
      </c>
    </row>
    <row r="1626" spans="1:36">
      <c r="A1626" s="423">
        <f t="shared" si="1004"/>
        <v>1617</v>
      </c>
      <c r="B1626" s="145"/>
      <c r="C1626" s="145"/>
      <c r="D1626" s="637" t="s">
        <v>869</v>
      </c>
      <c r="E1626" s="627"/>
      <c r="F1626" s="132">
        <v>110000</v>
      </c>
      <c r="G1626" s="129"/>
      <c r="H1626" s="626"/>
      <c r="I1626" s="627">
        <f t="shared" si="1047"/>
        <v>110000</v>
      </c>
      <c r="J1626" s="627"/>
      <c r="K1626" s="627"/>
      <c r="L1626" s="237">
        <f t="shared" si="1048"/>
        <v>110000</v>
      </c>
      <c r="M1626" s="133">
        <v>110000</v>
      </c>
      <c r="O1626" s="626"/>
      <c r="P1626" s="627">
        <f t="shared" si="1049"/>
        <v>110000</v>
      </c>
      <c r="Q1626" s="627"/>
      <c r="R1626" s="627"/>
      <c r="S1626" s="237">
        <f t="shared" si="1050"/>
        <v>110000</v>
      </c>
      <c r="T1626" s="133">
        <v>110000</v>
      </c>
      <c r="V1626" s="626"/>
      <c r="W1626" s="627">
        <f t="shared" si="1051"/>
        <v>110000</v>
      </c>
      <c r="X1626" s="636"/>
      <c r="Y1626" s="626"/>
      <c r="Z1626" s="627"/>
      <c r="AA1626" s="626">
        <f t="shared" si="1052"/>
        <v>110000</v>
      </c>
      <c r="AB1626" s="133"/>
      <c r="AD1626" s="626"/>
      <c r="AE1626" s="627">
        <f t="shared" si="1053"/>
        <v>0</v>
      </c>
      <c r="AF1626" s="636"/>
      <c r="AG1626" s="857"/>
      <c r="AH1626" s="627"/>
      <c r="AI1626" s="626">
        <f t="shared" si="1054"/>
        <v>0</v>
      </c>
      <c r="AJ1626" s="423">
        <f t="shared" ref="AJ1626:AJ1689" si="1055">A1626</f>
        <v>1617</v>
      </c>
    </row>
    <row r="1627" spans="1:36">
      <c r="A1627" s="423">
        <f t="shared" si="1004"/>
        <v>1618</v>
      </c>
      <c r="B1627" s="145"/>
      <c r="C1627" s="145"/>
      <c r="D1627" s="637" t="s">
        <v>870</v>
      </c>
      <c r="E1627" s="627"/>
      <c r="F1627" s="132"/>
      <c r="G1627" s="129">
        <v>162950</v>
      </c>
      <c r="H1627" s="626"/>
      <c r="I1627" s="627">
        <f t="shared" si="1047"/>
        <v>162950</v>
      </c>
      <c r="J1627" s="627"/>
      <c r="K1627" s="627"/>
      <c r="L1627" s="237">
        <f t="shared" si="1048"/>
        <v>162950</v>
      </c>
      <c r="M1627" s="133"/>
      <c r="N1627" s="28">
        <v>162950</v>
      </c>
      <c r="O1627" s="626"/>
      <c r="P1627" s="627">
        <f t="shared" si="1049"/>
        <v>162950</v>
      </c>
      <c r="Q1627" s="627"/>
      <c r="R1627" s="627"/>
      <c r="S1627" s="237">
        <f t="shared" si="1050"/>
        <v>162950</v>
      </c>
      <c r="T1627" s="133"/>
      <c r="U1627" s="28">
        <v>162950</v>
      </c>
      <c r="V1627" s="626"/>
      <c r="W1627" s="627">
        <f t="shared" si="1051"/>
        <v>162950</v>
      </c>
      <c r="X1627" s="636"/>
      <c r="Y1627" s="626"/>
      <c r="Z1627" s="627"/>
      <c r="AA1627" s="626">
        <f t="shared" si="1052"/>
        <v>162950</v>
      </c>
      <c r="AB1627" s="133"/>
      <c r="AC1627" s="28"/>
      <c r="AD1627" s="626"/>
      <c r="AE1627" s="627">
        <f t="shared" si="1053"/>
        <v>0</v>
      </c>
      <c r="AF1627" s="636"/>
      <c r="AG1627" s="857"/>
      <c r="AH1627" s="627"/>
      <c r="AI1627" s="626">
        <f t="shared" si="1054"/>
        <v>0</v>
      </c>
      <c r="AJ1627" s="423">
        <f t="shared" si="1055"/>
        <v>1618</v>
      </c>
    </row>
    <row r="1628" spans="1:36">
      <c r="A1628" s="423">
        <f t="shared" ref="A1628:A1692" si="1056">ROW()-9</f>
        <v>1619</v>
      </c>
      <c r="B1628" s="145"/>
      <c r="C1628" s="145"/>
      <c r="D1628" s="629"/>
      <c r="E1628" s="627"/>
      <c r="F1628" s="133"/>
      <c r="G1628" s="28"/>
      <c r="H1628" s="626"/>
      <c r="I1628" s="627">
        <f t="shared" si="1047"/>
        <v>0</v>
      </c>
      <c r="J1628" s="627"/>
      <c r="K1628" s="627"/>
      <c r="L1628" s="237">
        <f t="shared" si="1048"/>
        <v>0</v>
      </c>
      <c r="M1628" s="133"/>
      <c r="O1628" s="626"/>
      <c r="P1628" s="627">
        <f t="shared" si="1049"/>
        <v>0</v>
      </c>
      <c r="Q1628" s="627"/>
      <c r="R1628" s="627"/>
      <c r="S1628" s="237">
        <f t="shared" si="1050"/>
        <v>0</v>
      </c>
      <c r="T1628" s="133"/>
      <c r="V1628" s="626"/>
      <c r="W1628" s="627">
        <f t="shared" si="1051"/>
        <v>0</v>
      </c>
      <c r="X1628" s="636"/>
      <c r="Y1628" s="626"/>
      <c r="Z1628" s="627"/>
      <c r="AA1628" s="626">
        <f t="shared" si="1052"/>
        <v>0</v>
      </c>
      <c r="AB1628" s="133"/>
      <c r="AD1628" s="626"/>
      <c r="AE1628" s="627">
        <f t="shared" si="1053"/>
        <v>0</v>
      </c>
      <c r="AF1628" s="636"/>
      <c r="AG1628" s="857"/>
      <c r="AH1628" s="627"/>
      <c r="AI1628" s="626">
        <f t="shared" si="1054"/>
        <v>0</v>
      </c>
      <c r="AJ1628" s="423">
        <f t="shared" si="1055"/>
        <v>1619</v>
      </c>
    </row>
    <row r="1629" spans="1:36">
      <c r="A1629" s="423">
        <f t="shared" si="1056"/>
        <v>1620</v>
      </c>
      <c r="B1629" s="145"/>
      <c r="C1629" s="145"/>
      <c r="D1629" s="684" t="s">
        <v>716</v>
      </c>
      <c r="E1629" s="627"/>
      <c r="F1629" s="133"/>
      <c r="G1629" s="28"/>
      <c r="H1629" s="626"/>
      <c r="I1629" s="627">
        <f t="shared" si="1047"/>
        <v>0</v>
      </c>
      <c r="J1629" s="627"/>
      <c r="K1629" s="627"/>
      <c r="L1629" s="237">
        <f t="shared" si="1048"/>
        <v>0</v>
      </c>
      <c r="M1629" s="133"/>
      <c r="O1629" s="626"/>
      <c r="P1629" s="627">
        <f t="shared" si="1049"/>
        <v>0</v>
      </c>
      <c r="Q1629" s="627"/>
      <c r="R1629" s="627"/>
      <c r="S1629" s="237">
        <f t="shared" si="1050"/>
        <v>0</v>
      </c>
      <c r="T1629" s="133"/>
      <c r="V1629" s="626"/>
      <c r="W1629" s="627">
        <f t="shared" si="1051"/>
        <v>0</v>
      </c>
      <c r="X1629" s="636"/>
      <c r="Y1629" s="626"/>
      <c r="Z1629" s="627"/>
      <c r="AA1629" s="626">
        <f t="shared" si="1052"/>
        <v>0</v>
      </c>
      <c r="AB1629" s="133"/>
      <c r="AD1629" s="626"/>
      <c r="AE1629" s="627">
        <f t="shared" si="1053"/>
        <v>0</v>
      </c>
      <c r="AF1629" s="636"/>
      <c r="AG1629" s="857"/>
      <c r="AH1629" s="627"/>
      <c r="AI1629" s="626">
        <f t="shared" si="1054"/>
        <v>0</v>
      </c>
      <c r="AJ1629" s="423">
        <f t="shared" si="1055"/>
        <v>1620</v>
      </c>
    </row>
    <row r="1630" spans="1:36">
      <c r="A1630" s="423">
        <f t="shared" si="1056"/>
        <v>1621</v>
      </c>
      <c r="B1630" s="145"/>
      <c r="C1630" s="145"/>
      <c r="D1630" s="637" t="s">
        <v>871</v>
      </c>
      <c r="E1630" s="627"/>
      <c r="F1630" s="133"/>
      <c r="G1630" s="28"/>
      <c r="H1630" s="626"/>
      <c r="I1630" s="627">
        <f t="shared" si="1047"/>
        <v>0</v>
      </c>
      <c r="J1630" s="627">
        <v>3500000</v>
      </c>
      <c r="K1630" s="627"/>
      <c r="L1630" s="237">
        <f t="shared" si="1048"/>
        <v>3500000</v>
      </c>
      <c r="M1630" s="133"/>
      <c r="O1630" s="626"/>
      <c r="P1630" s="627">
        <f t="shared" si="1049"/>
        <v>0</v>
      </c>
      <c r="Q1630" s="627">
        <v>2000000</v>
      </c>
      <c r="R1630" s="627"/>
      <c r="S1630" s="237">
        <f t="shared" si="1050"/>
        <v>2000000</v>
      </c>
      <c r="T1630" s="133"/>
      <c r="V1630" s="626"/>
      <c r="W1630" s="627">
        <f t="shared" si="1051"/>
        <v>0</v>
      </c>
      <c r="X1630" s="636">
        <v>2000000</v>
      </c>
      <c r="Y1630" s="626"/>
      <c r="Z1630" s="627"/>
      <c r="AA1630" s="626">
        <f t="shared" si="1052"/>
        <v>2000000</v>
      </c>
      <c r="AB1630" s="133"/>
      <c r="AD1630" s="626"/>
      <c r="AE1630" s="627">
        <f t="shared" si="1053"/>
        <v>0</v>
      </c>
      <c r="AF1630" s="636"/>
      <c r="AG1630" s="857"/>
      <c r="AH1630" s="627"/>
      <c r="AI1630" s="626">
        <f t="shared" si="1054"/>
        <v>0</v>
      </c>
      <c r="AJ1630" s="423">
        <f t="shared" si="1055"/>
        <v>1621</v>
      </c>
    </row>
    <row r="1631" spans="1:36">
      <c r="A1631" s="423">
        <f t="shared" si="1056"/>
        <v>1622</v>
      </c>
      <c r="B1631" s="145"/>
      <c r="C1631" s="145"/>
      <c r="D1631" s="637" t="s">
        <v>852</v>
      </c>
      <c r="E1631" s="627"/>
      <c r="F1631" s="112"/>
      <c r="G1631" s="39"/>
      <c r="H1631" s="626"/>
      <c r="I1631" s="627">
        <f t="shared" si="1047"/>
        <v>0</v>
      </c>
      <c r="J1631" s="627">
        <v>10000000</v>
      </c>
      <c r="K1631" s="627"/>
      <c r="L1631" s="237">
        <f t="shared" si="1048"/>
        <v>10000000</v>
      </c>
      <c r="M1631" s="112"/>
      <c r="N1631" s="39"/>
      <c r="O1631" s="626"/>
      <c r="P1631" s="627">
        <f t="shared" si="1049"/>
        <v>0</v>
      </c>
      <c r="Q1631" s="627">
        <v>10000000</v>
      </c>
      <c r="R1631" s="627"/>
      <c r="S1631" s="237">
        <f t="shared" si="1050"/>
        <v>10000000</v>
      </c>
      <c r="T1631" s="112"/>
      <c r="U1631" s="39"/>
      <c r="V1631" s="626"/>
      <c r="W1631" s="627">
        <f t="shared" si="1051"/>
        <v>0</v>
      </c>
      <c r="X1631" s="636">
        <v>10000000</v>
      </c>
      <c r="Y1631" s="626"/>
      <c r="Z1631" s="627"/>
      <c r="AA1631" s="626">
        <f t="shared" si="1052"/>
        <v>10000000</v>
      </c>
      <c r="AB1631" s="112"/>
      <c r="AC1631" s="39"/>
      <c r="AD1631" s="626"/>
      <c r="AE1631" s="627">
        <f t="shared" si="1053"/>
        <v>0</v>
      </c>
      <c r="AF1631" s="636"/>
      <c r="AG1631" s="857"/>
      <c r="AH1631" s="627"/>
      <c r="AI1631" s="626">
        <f t="shared" si="1054"/>
        <v>0</v>
      </c>
      <c r="AJ1631" s="423">
        <f t="shared" si="1055"/>
        <v>1622</v>
      </c>
    </row>
    <row r="1632" spans="1:36">
      <c r="A1632" s="423">
        <f t="shared" si="1056"/>
        <v>1623</v>
      </c>
      <c r="B1632" s="145"/>
      <c r="C1632" s="145"/>
      <c r="D1632" s="637" t="s">
        <v>869</v>
      </c>
      <c r="E1632" s="627"/>
      <c r="F1632" s="112"/>
      <c r="G1632" s="39"/>
      <c r="H1632" s="626"/>
      <c r="I1632" s="627">
        <f t="shared" si="1047"/>
        <v>0</v>
      </c>
      <c r="J1632" s="627">
        <v>348000</v>
      </c>
      <c r="K1632" s="627"/>
      <c r="L1632" s="237">
        <f t="shared" si="1048"/>
        <v>348000</v>
      </c>
      <c r="M1632" s="112"/>
      <c r="N1632" s="39"/>
      <c r="O1632" s="626"/>
      <c r="P1632" s="627">
        <f t="shared" si="1049"/>
        <v>0</v>
      </c>
      <c r="Q1632" s="627">
        <v>348000</v>
      </c>
      <c r="R1632" s="627"/>
      <c r="S1632" s="237">
        <f t="shared" si="1050"/>
        <v>348000</v>
      </c>
      <c r="T1632" s="112"/>
      <c r="U1632" s="39"/>
      <c r="V1632" s="626"/>
      <c r="W1632" s="627">
        <f t="shared" si="1051"/>
        <v>0</v>
      </c>
      <c r="X1632" s="636">
        <v>348000</v>
      </c>
      <c r="Y1632" s="626"/>
      <c r="Z1632" s="627"/>
      <c r="AA1632" s="626">
        <f t="shared" si="1052"/>
        <v>348000</v>
      </c>
      <c r="AB1632" s="112"/>
      <c r="AC1632" s="39"/>
      <c r="AD1632" s="626"/>
      <c r="AE1632" s="627">
        <f t="shared" si="1053"/>
        <v>0</v>
      </c>
      <c r="AF1632" s="636"/>
      <c r="AG1632" s="857"/>
      <c r="AH1632" s="627"/>
      <c r="AI1632" s="626">
        <f t="shared" si="1054"/>
        <v>0</v>
      </c>
      <c r="AJ1632" s="423">
        <f t="shared" si="1055"/>
        <v>1623</v>
      </c>
    </row>
    <row r="1633" spans="1:36">
      <c r="A1633" s="423">
        <f t="shared" si="1056"/>
        <v>1624</v>
      </c>
      <c r="B1633" s="145"/>
      <c r="C1633" s="145"/>
      <c r="D1633" s="637" t="s">
        <v>867</v>
      </c>
      <c r="E1633" s="627"/>
      <c r="F1633" s="112"/>
      <c r="G1633" s="39"/>
      <c r="H1633" s="626"/>
      <c r="I1633" s="627">
        <f t="shared" si="1047"/>
        <v>0</v>
      </c>
      <c r="J1633" s="627">
        <v>348000</v>
      </c>
      <c r="K1633" s="627"/>
      <c r="L1633" s="237">
        <f t="shared" si="1048"/>
        <v>348000</v>
      </c>
      <c r="M1633" s="112"/>
      <c r="N1633" s="39"/>
      <c r="O1633" s="626"/>
      <c r="P1633" s="627">
        <f t="shared" si="1049"/>
        <v>0</v>
      </c>
      <c r="Q1633" s="627">
        <v>16854000</v>
      </c>
      <c r="R1633" s="627"/>
      <c r="S1633" s="237">
        <f t="shared" si="1050"/>
        <v>16854000</v>
      </c>
      <c r="T1633" s="112"/>
      <c r="U1633" s="39"/>
      <c r="V1633" s="626"/>
      <c r="W1633" s="627">
        <f t="shared" si="1051"/>
        <v>0</v>
      </c>
      <c r="X1633" s="636">
        <v>16854000</v>
      </c>
      <c r="Y1633" s="626"/>
      <c r="Z1633" s="627"/>
      <c r="AA1633" s="626">
        <f t="shared" si="1052"/>
        <v>16854000</v>
      </c>
      <c r="AB1633" s="112"/>
      <c r="AC1633" s="39"/>
      <c r="AD1633" s="626"/>
      <c r="AE1633" s="627">
        <f t="shared" si="1053"/>
        <v>0</v>
      </c>
      <c r="AF1633" s="636"/>
      <c r="AG1633" s="857"/>
      <c r="AH1633" s="627"/>
      <c r="AI1633" s="626">
        <f t="shared" si="1054"/>
        <v>0</v>
      </c>
      <c r="AJ1633" s="423">
        <f t="shared" si="1055"/>
        <v>1624</v>
      </c>
    </row>
    <row r="1634" spans="1:36">
      <c r="A1634" s="423">
        <f t="shared" si="1056"/>
        <v>1625</v>
      </c>
      <c r="B1634" s="145"/>
      <c r="C1634" s="145"/>
      <c r="D1634" s="637" t="s">
        <v>471</v>
      </c>
      <c r="E1634" s="627"/>
      <c r="F1634" s="112"/>
      <c r="G1634" s="39"/>
      <c r="H1634" s="626"/>
      <c r="I1634" s="627"/>
      <c r="J1634" s="627"/>
      <c r="K1634" s="627"/>
      <c r="M1634" s="112"/>
      <c r="N1634" s="39"/>
      <c r="O1634" s="626"/>
      <c r="P1634" s="627"/>
      <c r="Q1634" s="627"/>
      <c r="R1634" s="627"/>
      <c r="T1634" s="112"/>
      <c r="U1634" s="39"/>
      <c r="V1634" s="626"/>
      <c r="W1634" s="627">
        <f t="shared" si="1051"/>
        <v>0</v>
      </c>
      <c r="X1634" s="636"/>
      <c r="Y1634" s="626">
        <v>16804115</v>
      </c>
      <c r="Z1634" s="627"/>
      <c r="AA1634" s="626">
        <f t="shared" si="1052"/>
        <v>16804115</v>
      </c>
      <c r="AB1634" s="112"/>
      <c r="AC1634" s="39"/>
      <c r="AD1634" s="626"/>
      <c r="AE1634" s="627">
        <f t="shared" si="1053"/>
        <v>0</v>
      </c>
      <c r="AF1634" s="636"/>
      <c r="AG1634" s="857">
        <v>16804115</v>
      </c>
      <c r="AH1634" s="627"/>
      <c r="AI1634" s="626">
        <f t="shared" si="1054"/>
        <v>16804115</v>
      </c>
      <c r="AJ1634" s="423">
        <f t="shared" si="1055"/>
        <v>1625</v>
      </c>
    </row>
    <row r="1635" spans="1:36">
      <c r="A1635" s="423">
        <f t="shared" si="1056"/>
        <v>1626</v>
      </c>
      <c r="B1635" s="145"/>
      <c r="C1635" s="145"/>
      <c r="D1635" s="685"/>
      <c r="E1635" s="627"/>
      <c r="F1635" s="112"/>
      <c r="G1635" s="39"/>
      <c r="H1635" s="626"/>
      <c r="I1635" s="627">
        <f>SUM($E1635,F1635:H1635)</f>
        <v>0</v>
      </c>
      <c r="J1635" s="627"/>
      <c r="K1635" s="627"/>
      <c r="L1635" s="237">
        <f>SUM(I1635:K1635)</f>
        <v>0</v>
      </c>
      <c r="M1635" s="112"/>
      <c r="N1635" s="39"/>
      <c r="O1635" s="626"/>
      <c r="P1635" s="627">
        <f>SUM($E1635,M1635:O1635)</f>
        <v>0</v>
      </c>
      <c r="Q1635" s="627"/>
      <c r="R1635" s="627"/>
      <c r="S1635" s="237">
        <f>SUM(P1635:R1635)</f>
        <v>0</v>
      </c>
      <c r="T1635" s="112"/>
      <c r="U1635" s="39"/>
      <c r="V1635" s="626"/>
      <c r="W1635" s="627">
        <f t="shared" si="1051"/>
        <v>0</v>
      </c>
      <c r="X1635" s="636"/>
      <c r="Y1635" s="626"/>
      <c r="Z1635" s="627"/>
      <c r="AA1635" s="626">
        <f t="shared" si="1052"/>
        <v>0</v>
      </c>
      <c r="AB1635" s="112"/>
      <c r="AC1635" s="39"/>
      <c r="AD1635" s="626"/>
      <c r="AE1635" s="627">
        <f t="shared" si="1053"/>
        <v>0</v>
      </c>
      <c r="AF1635" s="636"/>
      <c r="AG1635" s="857"/>
      <c r="AH1635" s="627"/>
      <c r="AI1635" s="626">
        <f t="shared" si="1054"/>
        <v>0</v>
      </c>
      <c r="AJ1635" s="423">
        <f t="shared" si="1055"/>
        <v>1626</v>
      </c>
    </row>
    <row r="1636" spans="1:36">
      <c r="A1636" s="423">
        <f t="shared" si="1056"/>
        <v>1627</v>
      </c>
      <c r="B1636" s="145"/>
      <c r="C1636" s="145"/>
      <c r="D1636" s="684" t="s">
        <v>575</v>
      </c>
      <c r="E1636" s="627"/>
      <c r="F1636" s="112"/>
      <c r="G1636" s="39"/>
      <c r="H1636" s="626"/>
      <c r="I1636" s="627">
        <f>SUM($E1636,F1636:H1636)</f>
        <v>0</v>
      </c>
      <c r="J1636" s="627"/>
      <c r="K1636" s="627"/>
      <c r="L1636" s="237">
        <f>SUM(I1636:K1636)</f>
        <v>0</v>
      </c>
      <c r="M1636" s="112"/>
      <c r="N1636" s="39"/>
      <c r="O1636" s="626"/>
      <c r="P1636" s="627">
        <f>SUM($E1636,M1636:O1636)</f>
        <v>0</v>
      </c>
      <c r="Q1636" s="627"/>
      <c r="R1636" s="627"/>
      <c r="S1636" s="237">
        <f>SUM(P1636:R1636)</f>
        <v>0</v>
      </c>
      <c r="T1636" s="112"/>
      <c r="U1636" s="39"/>
      <c r="V1636" s="626"/>
      <c r="W1636" s="627">
        <f t="shared" si="1051"/>
        <v>0</v>
      </c>
      <c r="X1636" s="636"/>
      <c r="Y1636" s="626"/>
      <c r="Z1636" s="627"/>
      <c r="AA1636" s="626">
        <f t="shared" si="1052"/>
        <v>0</v>
      </c>
      <c r="AB1636" s="112"/>
      <c r="AC1636" s="39"/>
      <c r="AD1636" s="626"/>
      <c r="AE1636" s="627">
        <f t="shared" si="1053"/>
        <v>0</v>
      </c>
      <c r="AF1636" s="636"/>
      <c r="AG1636" s="857"/>
      <c r="AH1636" s="627"/>
      <c r="AI1636" s="626">
        <f t="shared" si="1054"/>
        <v>0</v>
      </c>
      <c r="AJ1636" s="423">
        <f t="shared" si="1055"/>
        <v>1627</v>
      </c>
    </row>
    <row r="1637" spans="1:36">
      <c r="A1637" s="423">
        <f t="shared" si="1056"/>
        <v>1628</v>
      </c>
      <c r="B1637" s="145"/>
      <c r="C1637" s="145"/>
      <c r="D1637" s="637" t="s">
        <v>869</v>
      </c>
      <c r="E1637" s="627"/>
      <c r="F1637" s="112"/>
      <c r="G1637" s="39"/>
      <c r="H1637" s="626"/>
      <c r="I1637" s="627">
        <f>SUM($E1637,F1637:H1637)</f>
        <v>0</v>
      </c>
      <c r="J1637" s="627"/>
      <c r="K1637" s="627">
        <v>79000</v>
      </c>
      <c r="L1637" s="237">
        <f>SUM(I1637:K1637)</f>
        <v>79000</v>
      </c>
      <c r="M1637" s="112"/>
      <c r="N1637" s="39"/>
      <c r="O1637" s="626"/>
      <c r="P1637" s="627">
        <f>SUM($E1637,M1637:O1637)</f>
        <v>0</v>
      </c>
      <c r="Q1637" s="627"/>
      <c r="R1637" s="627">
        <v>79000</v>
      </c>
      <c r="S1637" s="237">
        <f>SUM(P1637:R1637)</f>
        <v>79000</v>
      </c>
      <c r="T1637" s="112"/>
      <c r="U1637" s="39"/>
      <c r="V1637" s="626"/>
      <c r="W1637" s="627">
        <f t="shared" si="1051"/>
        <v>0</v>
      </c>
      <c r="X1637" s="636"/>
      <c r="Y1637" s="626"/>
      <c r="Z1637" s="627">
        <v>79000</v>
      </c>
      <c r="AA1637" s="626">
        <f t="shared" si="1052"/>
        <v>79000</v>
      </c>
      <c r="AB1637" s="112"/>
      <c r="AC1637" s="39"/>
      <c r="AD1637" s="626"/>
      <c r="AE1637" s="627">
        <f t="shared" si="1053"/>
        <v>0</v>
      </c>
      <c r="AF1637" s="636"/>
      <c r="AG1637" s="857"/>
      <c r="AH1637" s="627"/>
      <c r="AI1637" s="626">
        <f t="shared" si="1054"/>
        <v>0</v>
      </c>
      <c r="AJ1637" s="423">
        <f t="shared" si="1055"/>
        <v>1628</v>
      </c>
    </row>
    <row r="1638" spans="1:36">
      <c r="A1638" s="423">
        <f t="shared" si="1056"/>
        <v>1629</v>
      </c>
      <c r="B1638" s="145"/>
      <c r="C1638" s="145"/>
      <c r="D1638" s="685" t="s">
        <v>229</v>
      </c>
      <c r="E1638" s="627"/>
      <c r="F1638" s="112"/>
      <c r="G1638" s="39"/>
      <c r="H1638" s="626"/>
      <c r="I1638" s="627">
        <f>SUM($E1638,F1638:H1638)</f>
        <v>0</v>
      </c>
      <c r="J1638" s="627"/>
      <c r="K1638" s="627"/>
      <c r="L1638" s="237">
        <f>SUM(I1638:K1638)</f>
        <v>0</v>
      </c>
      <c r="M1638" s="112"/>
      <c r="N1638" s="39"/>
      <c r="O1638" s="626"/>
      <c r="P1638" s="627">
        <f>SUM($E1638,M1638:O1638)</f>
        <v>0</v>
      </c>
      <c r="Q1638" s="627"/>
      <c r="R1638" s="627"/>
      <c r="S1638" s="237">
        <f>SUM(P1638:R1638)</f>
        <v>0</v>
      </c>
      <c r="T1638" s="112"/>
      <c r="U1638" s="39"/>
      <c r="V1638" s="626"/>
      <c r="W1638" s="627">
        <f t="shared" si="1051"/>
        <v>0</v>
      </c>
      <c r="X1638" s="636"/>
      <c r="Y1638" s="626"/>
      <c r="Z1638" s="627"/>
      <c r="AA1638" s="626">
        <f t="shared" si="1052"/>
        <v>0</v>
      </c>
      <c r="AB1638" s="112"/>
      <c r="AC1638" s="39"/>
      <c r="AD1638" s="626"/>
      <c r="AE1638" s="627">
        <f t="shared" si="1053"/>
        <v>0</v>
      </c>
      <c r="AF1638" s="636"/>
      <c r="AG1638" s="857"/>
      <c r="AH1638" s="627"/>
      <c r="AI1638" s="626">
        <f t="shared" si="1054"/>
        <v>0</v>
      </c>
      <c r="AJ1638" s="423">
        <f t="shared" si="1055"/>
        <v>1629</v>
      </c>
    </row>
    <row r="1639" spans="1:36">
      <c r="A1639" s="423">
        <f t="shared" si="1056"/>
        <v>1630</v>
      </c>
      <c r="B1639" s="145"/>
      <c r="C1639" s="145"/>
      <c r="D1639" s="141" t="s">
        <v>40</v>
      </c>
      <c r="E1639" s="679"/>
      <c r="F1639" s="488">
        <f t="shared" ref="F1639:AI1639" si="1057">SUBTOTAL(9,F1622:F1638)</f>
        <v>5110000</v>
      </c>
      <c r="G1639" s="55">
        <f t="shared" si="1057"/>
        <v>16362950</v>
      </c>
      <c r="H1639" s="285">
        <f t="shared" si="1057"/>
        <v>0</v>
      </c>
      <c r="I1639" s="676">
        <f t="shared" si="1057"/>
        <v>21472950</v>
      </c>
      <c r="J1639" s="676">
        <f t="shared" si="1057"/>
        <v>14196000</v>
      </c>
      <c r="K1639" s="676">
        <f t="shared" si="1057"/>
        <v>79000</v>
      </c>
      <c r="L1639" s="678">
        <f t="shared" si="1057"/>
        <v>35747950</v>
      </c>
      <c r="M1639" s="488">
        <f t="shared" si="1057"/>
        <v>2110000</v>
      </c>
      <c r="N1639" s="55">
        <f t="shared" si="1057"/>
        <v>8862950</v>
      </c>
      <c r="O1639" s="285">
        <f t="shared" si="1057"/>
        <v>0</v>
      </c>
      <c r="P1639" s="676">
        <f t="shared" si="1057"/>
        <v>10972950</v>
      </c>
      <c r="Q1639" s="676">
        <f t="shared" si="1057"/>
        <v>29202000</v>
      </c>
      <c r="R1639" s="676">
        <f t="shared" si="1057"/>
        <v>79000</v>
      </c>
      <c r="S1639" s="678">
        <f t="shared" si="1057"/>
        <v>40253950</v>
      </c>
      <c r="T1639" s="488">
        <f t="shared" si="1057"/>
        <v>2110000</v>
      </c>
      <c r="U1639" s="55">
        <f t="shared" si="1057"/>
        <v>8862950</v>
      </c>
      <c r="V1639" s="285">
        <f t="shared" si="1057"/>
        <v>0</v>
      </c>
      <c r="W1639" s="676">
        <f t="shared" si="1057"/>
        <v>10972950</v>
      </c>
      <c r="X1639" s="677">
        <f t="shared" si="1057"/>
        <v>29202000</v>
      </c>
      <c r="Y1639" s="675">
        <f t="shared" si="1057"/>
        <v>16804115</v>
      </c>
      <c r="Z1639" s="676">
        <f t="shared" si="1057"/>
        <v>79000</v>
      </c>
      <c r="AA1639" s="675">
        <f t="shared" si="1057"/>
        <v>57058065</v>
      </c>
      <c r="AB1639" s="488">
        <f t="shared" si="1057"/>
        <v>0</v>
      </c>
      <c r="AC1639" s="55">
        <f t="shared" si="1057"/>
        <v>0</v>
      </c>
      <c r="AD1639" s="285">
        <f t="shared" si="1057"/>
        <v>0</v>
      </c>
      <c r="AE1639" s="676">
        <f t="shared" si="1057"/>
        <v>0</v>
      </c>
      <c r="AF1639" s="677">
        <f t="shared" si="1057"/>
        <v>0</v>
      </c>
      <c r="AG1639" s="678">
        <f t="shared" si="1057"/>
        <v>16804115</v>
      </c>
      <c r="AH1639" s="676">
        <f t="shared" si="1057"/>
        <v>0</v>
      </c>
      <c r="AI1639" s="675">
        <f t="shared" si="1057"/>
        <v>16804115</v>
      </c>
      <c r="AJ1639" s="423">
        <f t="shared" si="1055"/>
        <v>1630</v>
      </c>
    </row>
    <row r="1640" spans="1:36" ht="15.6" thickBot="1">
      <c r="A1640" s="423">
        <f t="shared" si="1056"/>
        <v>1631</v>
      </c>
      <c r="B1640" s="674"/>
      <c r="C1640" s="674"/>
      <c r="D1640" s="620" t="s">
        <v>360</v>
      </c>
      <c r="E1640" s="623"/>
      <c r="F1640" s="672">
        <f>SUBTOTAL(9,F1620:F1639,$E1621:$E1621)</f>
        <v>15926564</v>
      </c>
      <c r="G1640" s="671"/>
      <c r="H1640" s="668"/>
      <c r="I1640" s="687">
        <f>SUBTOTAL(9,I1620:I1639)</f>
        <v>32289514</v>
      </c>
      <c r="J1640" s="687">
        <f>SUBTOTAL(9,J1620:J1639)</f>
        <v>88514912</v>
      </c>
      <c r="K1640" s="687">
        <f>SUBTOTAL(9,K1620:K1639)</f>
        <v>6725961</v>
      </c>
      <c r="L1640" s="671">
        <f>SUBTOTAL(9,L1620:L1639)</f>
        <v>127530387</v>
      </c>
      <c r="M1640" s="672">
        <f>SUBTOTAL(9,M1620:M1639,$E1621:$E1621)</f>
        <v>12926564</v>
      </c>
      <c r="N1640" s="671"/>
      <c r="O1640" s="668"/>
      <c r="P1640" s="687">
        <f>SUBTOTAL(9,P1620:P1639)</f>
        <v>21789514</v>
      </c>
      <c r="Q1640" s="687">
        <f>SUBTOTAL(9,Q1620:Q1639)</f>
        <v>103520912</v>
      </c>
      <c r="R1640" s="687">
        <f>SUBTOTAL(9,R1620:R1639)</f>
        <v>6725961</v>
      </c>
      <c r="S1640" s="671">
        <f>SUBTOTAL(9,S1620:S1639)</f>
        <v>132036387</v>
      </c>
      <c r="T1640" s="672">
        <f>SUBTOTAL(9,T1620:T1639,$E1621:$E1621)</f>
        <v>12926564</v>
      </c>
      <c r="U1640" s="671"/>
      <c r="V1640" s="668"/>
      <c r="W1640" s="687">
        <f>SUBTOTAL(9,W1620:W1639)</f>
        <v>21789514</v>
      </c>
      <c r="X1640" s="546">
        <f>SUBTOTAL(9,X1620:X1639)</f>
        <v>103520912</v>
      </c>
      <c r="Y1640" s="686">
        <f>SUBTOTAL(9,Y1620:Y1639)</f>
        <v>16804115</v>
      </c>
      <c r="Z1640" s="687">
        <f>SUBTOTAL(9,Z1620:Z1639)</f>
        <v>6725961</v>
      </c>
      <c r="AA1640" s="686">
        <f>SUBTOTAL(9,AA1620:AA1639)</f>
        <v>148840502</v>
      </c>
      <c r="AB1640" s="672">
        <f>SUBTOTAL(9,AB1620:AB1639,$E1621:$E1621)</f>
        <v>10816564</v>
      </c>
      <c r="AC1640" s="671"/>
      <c r="AD1640" s="668"/>
      <c r="AE1640" s="687">
        <f>SUBTOTAL(9,AE1620:AE1639)</f>
        <v>10816564</v>
      </c>
      <c r="AF1640" s="546">
        <f>SUBTOTAL(9,AF1620:AF1639)</f>
        <v>74318912</v>
      </c>
      <c r="AG1640" s="871">
        <f>SUBTOTAL(9,AG1620:AG1639)</f>
        <v>16804115</v>
      </c>
      <c r="AH1640" s="687">
        <f>SUBTOTAL(9,AH1620:AH1639)</f>
        <v>6646961</v>
      </c>
      <c r="AI1640" s="686">
        <f>SUBTOTAL(9,AI1620:AI1639)</f>
        <v>108586552</v>
      </c>
      <c r="AJ1640" s="423">
        <f t="shared" si="1055"/>
        <v>1631</v>
      </c>
    </row>
    <row r="1641" spans="1:36" ht="15.6" thickTop="1">
      <c r="A1641" s="423">
        <f t="shared" si="1056"/>
        <v>1632</v>
      </c>
      <c r="B1641" s="145"/>
      <c r="C1641" s="145"/>
      <c r="D1641" s="654"/>
      <c r="E1641" s="655"/>
      <c r="F1641" s="425"/>
      <c r="G1641" s="26"/>
      <c r="H1641" s="682"/>
      <c r="I1641" s="627">
        <f>SUM($E1641,F1641:H1641)</f>
        <v>0</v>
      </c>
      <c r="J1641" s="655"/>
      <c r="K1641" s="655"/>
      <c r="L1641" s="654">
        <f>SUM(I1641:K1641)</f>
        <v>0</v>
      </c>
      <c r="M1641" s="425"/>
      <c r="N1641" s="26"/>
      <c r="O1641" s="682"/>
      <c r="P1641" s="627">
        <f t="shared" ref="P1641:P1648" si="1058">SUM($E1641,M1641:O1641)</f>
        <v>0</v>
      </c>
      <c r="Q1641" s="655"/>
      <c r="R1641" s="655"/>
      <c r="S1641" s="654">
        <f t="shared" ref="S1641:S1648" si="1059">SUM(P1641:R1641)</f>
        <v>0</v>
      </c>
      <c r="T1641" s="425"/>
      <c r="U1641" s="26"/>
      <c r="V1641" s="682"/>
      <c r="W1641" s="627">
        <f t="shared" ref="W1641:W1648" si="1060">SUM($E1641,T1641:V1641)</f>
        <v>0</v>
      </c>
      <c r="X1641" s="683"/>
      <c r="Y1641" s="682"/>
      <c r="Z1641" s="655"/>
      <c r="AA1641" s="682">
        <f t="shared" ref="AA1641:AA1648" si="1061">SUM(W1641:Z1641)</f>
        <v>0</v>
      </c>
      <c r="AB1641" s="425"/>
      <c r="AC1641" s="26"/>
      <c r="AD1641" s="682"/>
      <c r="AE1641" s="627">
        <f t="shared" ref="AE1641:AE1648" si="1062">SUM($E1641,AB1641:AD1641)</f>
        <v>0</v>
      </c>
      <c r="AF1641" s="683"/>
      <c r="AG1641" s="862"/>
      <c r="AH1641" s="655"/>
      <c r="AI1641" s="682">
        <f t="shared" ref="AI1641:AI1648" si="1063">SUM(AE1641:AH1641)</f>
        <v>0</v>
      </c>
      <c r="AJ1641" s="423">
        <f t="shared" si="1055"/>
        <v>1632</v>
      </c>
    </row>
    <row r="1642" spans="1:36">
      <c r="A1642" s="423">
        <f t="shared" si="1056"/>
        <v>1633</v>
      </c>
      <c r="B1642" s="145" t="s">
        <v>872</v>
      </c>
      <c r="C1642" s="145">
        <v>101</v>
      </c>
      <c r="D1642" s="237" t="s">
        <v>873</v>
      </c>
      <c r="E1642" s="627">
        <f>2137659+48000</f>
        <v>2185659</v>
      </c>
      <c r="F1642" s="133"/>
      <c r="G1642" s="28"/>
      <c r="H1642" s="626"/>
      <c r="I1642" s="627">
        <f>SUM($E1642,F1642:H1642)</f>
        <v>2185659</v>
      </c>
      <c r="J1642" s="627"/>
      <c r="K1642" s="627">
        <v>545000</v>
      </c>
      <c r="L1642" s="237">
        <f>SUM(I1642:K1642)</f>
        <v>2730659</v>
      </c>
      <c r="M1642" s="133"/>
      <c r="O1642" s="626"/>
      <c r="P1642" s="627">
        <f t="shared" si="1058"/>
        <v>2185659</v>
      </c>
      <c r="Q1642" s="627"/>
      <c r="R1642" s="627">
        <v>545000</v>
      </c>
      <c r="S1642" s="237">
        <f t="shared" si="1059"/>
        <v>2730659</v>
      </c>
      <c r="T1642" s="133"/>
      <c r="V1642" s="626"/>
      <c r="W1642" s="627">
        <f t="shared" si="1060"/>
        <v>2185659</v>
      </c>
      <c r="X1642" s="636"/>
      <c r="Y1642" s="626"/>
      <c r="Z1642" s="627">
        <v>545000</v>
      </c>
      <c r="AA1642" s="626">
        <f t="shared" si="1061"/>
        <v>2730659</v>
      </c>
      <c r="AB1642" s="133"/>
      <c r="AD1642" s="626"/>
      <c r="AE1642" s="627">
        <f t="shared" si="1062"/>
        <v>2185659</v>
      </c>
      <c r="AF1642" s="636"/>
      <c r="AG1642" s="857"/>
      <c r="AH1642" s="627">
        <v>545000</v>
      </c>
      <c r="AI1642" s="626">
        <f t="shared" si="1063"/>
        <v>2730659</v>
      </c>
      <c r="AJ1642" s="423">
        <f t="shared" si="1055"/>
        <v>1633</v>
      </c>
    </row>
    <row r="1643" spans="1:36">
      <c r="A1643" s="423">
        <f t="shared" si="1056"/>
        <v>1634</v>
      </c>
      <c r="B1643" s="145"/>
      <c r="C1643" s="145"/>
      <c r="D1643" s="240" t="s">
        <v>434</v>
      </c>
      <c r="E1643" s="627"/>
      <c r="F1643" s="133"/>
      <c r="G1643" s="28"/>
      <c r="H1643" s="626"/>
      <c r="I1643" s="627">
        <f>SUM($E1643,F1643:H1643)</f>
        <v>0</v>
      </c>
      <c r="J1643" s="627"/>
      <c r="K1643" s="627"/>
      <c r="L1643" s="237">
        <f>SUM(I1643:K1643)</f>
        <v>0</v>
      </c>
      <c r="M1643" s="133"/>
      <c r="O1643" s="626"/>
      <c r="P1643" s="627">
        <f t="shared" si="1058"/>
        <v>0</v>
      </c>
      <c r="Q1643" s="627"/>
      <c r="R1643" s="627"/>
      <c r="S1643" s="237">
        <f t="shared" si="1059"/>
        <v>0</v>
      </c>
      <c r="T1643" s="133"/>
      <c r="V1643" s="626"/>
      <c r="W1643" s="627">
        <f t="shared" si="1060"/>
        <v>0</v>
      </c>
      <c r="X1643" s="636"/>
      <c r="Y1643" s="626"/>
      <c r="Z1643" s="627"/>
      <c r="AA1643" s="626">
        <f t="shared" si="1061"/>
        <v>0</v>
      </c>
      <c r="AB1643" s="133"/>
      <c r="AD1643" s="626"/>
      <c r="AE1643" s="627">
        <f t="shared" si="1062"/>
        <v>0</v>
      </c>
      <c r="AF1643" s="636"/>
      <c r="AG1643" s="857"/>
      <c r="AH1643" s="627"/>
      <c r="AI1643" s="626">
        <f t="shared" si="1063"/>
        <v>0</v>
      </c>
      <c r="AJ1643" s="423">
        <f t="shared" si="1055"/>
        <v>1634</v>
      </c>
    </row>
    <row r="1644" spans="1:36">
      <c r="A1644" s="423">
        <f t="shared" si="1056"/>
        <v>1635</v>
      </c>
      <c r="B1644" s="145"/>
      <c r="C1644" s="145"/>
      <c r="D1644" s="637" t="s">
        <v>432</v>
      </c>
      <c r="E1644" s="627"/>
      <c r="F1644" s="133"/>
      <c r="G1644" s="28"/>
      <c r="H1644" s="626"/>
      <c r="I1644" s="627"/>
      <c r="J1644" s="627"/>
      <c r="K1644" s="627"/>
      <c r="M1644" s="133">
        <v>300000</v>
      </c>
      <c r="N1644" s="6">
        <v>250000</v>
      </c>
      <c r="O1644" s="626"/>
      <c r="P1644" s="627">
        <f t="shared" si="1058"/>
        <v>550000</v>
      </c>
      <c r="Q1644" s="627"/>
      <c r="R1644" s="627"/>
      <c r="S1644" s="237">
        <f t="shared" si="1059"/>
        <v>550000</v>
      </c>
      <c r="T1644" s="133">
        <v>300000</v>
      </c>
      <c r="U1644" s="6">
        <v>250000</v>
      </c>
      <c r="V1644" s="626"/>
      <c r="W1644" s="627">
        <f t="shared" si="1060"/>
        <v>550000</v>
      </c>
      <c r="X1644" s="636"/>
      <c r="Y1644" s="626"/>
      <c r="Z1644" s="627"/>
      <c r="AA1644" s="626">
        <f t="shared" si="1061"/>
        <v>550000</v>
      </c>
      <c r="AB1644" s="133"/>
      <c r="AD1644" s="626"/>
      <c r="AE1644" s="627">
        <f t="shared" si="1062"/>
        <v>0</v>
      </c>
      <c r="AF1644" s="636"/>
      <c r="AG1644" s="857"/>
      <c r="AH1644" s="627"/>
      <c r="AI1644" s="626">
        <f t="shared" si="1063"/>
        <v>0</v>
      </c>
      <c r="AJ1644" s="423">
        <f t="shared" si="1055"/>
        <v>1635</v>
      </c>
    </row>
    <row r="1645" spans="1:36">
      <c r="A1645" s="423">
        <f t="shared" si="1056"/>
        <v>1636</v>
      </c>
      <c r="B1645" s="145"/>
      <c r="C1645" s="145"/>
      <c r="D1645" s="637"/>
      <c r="E1645" s="627"/>
      <c r="F1645" s="133"/>
      <c r="G1645" s="28"/>
      <c r="H1645" s="626"/>
      <c r="I1645" s="627">
        <f>SUM($E1645,F1645:H1645)</f>
        <v>0</v>
      </c>
      <c r="J1645" s="627"/>
      <c r="K1645" s="627"/>
      <c r="L1645" s="237">
        <f>SUM(I1645:K1645)</f>
        <v>0</v>
      </c>
      <c r="M1645" s="133"/>
      <c r="O1645" s="626"/>
      <c r="P1645" s="627">
        <f t="shared" si="1058"/>
        <v>0</v>
      </c>
      <c r="Q1645" s="627"/>
      <c r="R1645" s="627"/>
      <c r="S1645" s="237">
        <f t="shared" si="1059"/>
        <v>0</v>
      </c>
      <c r="T1645" s="133"/>
      <c r="V1645" s="626"/>
      <c r="W1645" s="627">
        <f t="shared" si="1060"/>
        <v>0</v>
      </c>
      <c r="X1645" s="636"/>
      <c r="Y1645" s="626"/>
      <c r="Z1645" s="627"/>
      <c r="AA1645" s="626">
        <f t="shared" si="1061"/>
        <v>0</v>
      </c>
      <c r="AB1645" s="133"/>
      <c r="AD1645" s="626"/>
      <c r="AE1645" s="627">
        <f t="shared" si="1062"/>
        <v>0</v>
      </c>
      <c r="AF1645" s="636"/>
      <c r="AG1645" s="857"/>
      <c r="AH1645" s="627"/>
      <c r="AI1645" s="626">
        <f t="shared" si="1063"/>
        <v>0</v>
      </c>
      <c r="AJ1645" s="423">
        <f t="shared" si="1055"/>
        <v>1636</v>
      </c>
    </row>
    <row r="1646" spans="1:36">
      <c r="A1646" s="423">
        <f t="shared" si="1056"/>
        <v>1637</v>
      </c>
      <c r="B1646" s="145"/>
      <c r="C1646" s="145"/>
      <c r="D1646" s="240" t="s">
        <v>575</v>
      </c>
      <c r="E1646" s="627"/>
      <c r="F1646" s="133"/>
      <c r="G1646" s="28"/>
      <c r="H1646" s="626"/>
      <c r="I1646" s="627">
        <f>SUM($E1646,F1646:H1646)</f>
        <v>0</v>
      </c>
      <c r="J1646" s="627"/>
      <c r="K1646" s="627"/>
      <c r="L1646" s="237">
        <f>SUM(I1646:K1646)</f>
        <v>0</v>
      </c>
      <c r="M1646" s="133"/>
      <c r="O1646" s="626"/>
      <c r="P1646" s="627">
        <f t="shared" si="1058"/>
        <v>0</v>
      </c>
      <c r="Q1646" s="627"/>
      <c r="R1646" s="627"/>
      <c r="S1646" s="237">
        <f t="shared" si="1059"/>
        <v>0</v>
      </c>
      <c r="T1646" s="133"/>
      <c r="V1646" s="626"/>
      <c r="W1646" s="627">
        <f t="shared" si="1060"/>
        <v>0</v>
      </c>
      <c r="X1646" s="636"/>
      <c r="Y1646" s="626"/>
      <c r="Z1646" s="627"/>
      <c r="AA1646" s="626">
        <f t="shared" si="1061"/>
        <v>0</v>
      </c>
      <c r="AB1646" s="133"/>
      <c r="AD1646" s="626"/>
      <c r="AE1646" s="627">
        <f t="shared" si="1062"/>
        <v>0</v>
      </c>
      <c r="AF1646" s="636"/>
      <c r="AG1646" s="857"/>
      <c r="AH1646" s="627"/>
      <c r="AI1646" s="626">
        <f t="shared" si="1063"/>
        <v>0</v>
      </c>
      <c r="AJ1646" s="423">
        <f t="shared" si="1055"/>
        <v>1637</v>
      </c>
    </row>
    <row r="1647" spans="1:36">
      <c r="A1647" s="423">
        <f t="shared" si="1056"/>
        <v>1638</v>
      </c>
      <c r="B1647" s="145"/>
      <c r="C1647" s="145"/>
      <c r="D1647" s="240"/>
      <c r="E1647" s="627"/>
      <c r="F1647" s="133"/>
      <c r="G1647" s="28"/>
      <c r="H1647" s="626"/>
      <c r="I1647" s="627">
        <f>SUM($E1647,F1647:H1647)</f>
        <v>0</v>
      </c>
      <c r="J1647" s="627"/>
      <c r="K1647" s="627"/>
      <c r="L1647" s="237">
        <f>SUM(I1647:K1647)</f>
        <v>0</v>
      </c>
      <c r="M1647" s="133"/>
      <c r="O1647" s="626"/>
      <c r="P1647" s="627">
        <f t="shared" si="1058"/>
        <v>0</v>
      </c>
      <c r="Q1647" s="627"/>
      <c r="R1647" s="627"/>
      <c r="S1647" s="237">
        <f t="shared" si="1059"/>
        <v>0</v>
      </c>
      <c r="T1647" s="133"/>
      <c r="V1647" s="626"/>
      <c r="W1647" s="627">
        <f t="shared" si="1060"/>
        <v>0</v>
      </c>
      <c r="X1647" s="636"/>
      <c r="Y1647" s="626"/>
      <c r="Z1647" s="627"/>
      <c r="AA1647" s="626">
        <f t="shared" si="1061"/>
        <v>0</v>
      </c>
      <c r="AB1647" s="133"/>
      <c r="AD1647" s="626"/>
      <c r="AE1647" s="627">
        <f t="shared" si="1062"/>
        <v>0</v>
      </c>
      <c r="AF1647" s="636"/>
      <c r="AG1647" s="857"/>
      <c r="AH1647" s="627"/>
      <c r="AI1647" s="626">
        <f t="shared" si="1063"/>
        <v>0</v>
      </c>
      <c r="AJ1647" s="423">
        <f t="shared" si="1055"/>
        <v>1638</v>
      </c>
    </row>
    <row r="1648" spans="1:36">
      <c r="A1648" s="423">
        <f t="shared" si="1056"/>
        <v>1639</v>
      </c>
      <c r="B1648" s="145"/>
      <c r="C1648" s="145"/>
      <c r="D1648" s="632"/>
      <c r="E1648" s="679"/>
      <c r="F1648" s="110"/>
      <c r="G1648" s="57"/>
      <c r="H1648" s="680"/>
      <c r="I1648" s="627">
        <f>SUM($E1648,F1648:H1648)</f>
        <v>0</v>
      </c>
      <c r="J1648" s="679"/>
      <c r="K1648" s="679"/>
      <c r="L1648" s="237">
        <f>SUM(I1648:K1648)</f>
        <v>0</v>
      </c>
      <c r="M1648" s="110"/>
      <c r="N1648" s="57"/>
      <c r="O1648" s="680"/>
      <c r="P1648" s="627">
        <f t="shared" si="1058"/>
        <v>0</v>
      </c>
      <c r="Q1648" s="679"/>
      <c r="R1648" s="679"/>
      <c r="S1648" s="237">
        <f t="shared" si="1059"/>
        <v>0</v>
      </c>
      <c r="T1648" s="110"/>
      <c r="U1648" s="57"/>
      <c r="V1648" s="680"/>
      <c r="W1648" s="627">
        <f t="shared" si="1060"/>
        <v>0</v>
      </c>
      <c r="X1648" s="681"/>
      <c r="Y1648" s="680"/>
      <c r="Z1648" s="679"/>
      <c r="AA1648" s="626">
        <f t="shared" si="1061"/>
        <v>0</v>
      </c>
      <c r="AB1648" s="110"/>
      <c r="AC1648" s="57"/>
      <c r="AD1648" s="680"/>
      <c r="AE1648" s="627">
        <f t="shared" si="1062"/>
        <v>0</v>
      </c>
      <c r="AF1648" s="681"/>
      <c r="AG1648" s="872"/>
      <c r="AH1648" s="679"/>
      <c r="AI1648" s="626">
        <f t="shared" si="1063"/>
        <v>0</v>
      </c>
      <c r="AJ1648" s="423">
        <f t="shared" si="1055"/>
        <v>1639</v>
      </c>
    </row>
    <row r="1649" spans="1:36">
      <c r="A1649" s="423">
        <f t="shared" si="1056"/>
        <v>1640</v>
      </c>
      <c r="B1649" s="145"/>
      <c r="C1649" s="145"/>
      <c r="D1649" s="644" t="s">
        <v>40</v>
      </c>
      <c r="E1649" s="679"/>
      <c r="F1649" s="488">
        <f t="shared" ref="F1649:X1649" si="1064">SUBTOTAL(9,F1643:F1648)</f>
        <v>0</v>
      </c>
      <c r="G1649" s="55">
        <f t="shared" si="1064"/>
        <v>0</v>
      </c>
      <c r="H1649" s="285">
        <f t="shared" si="1064"/>
        <v>0</v>
      </c>
      <c r="I1649" s="676">
        <f t="shared" si="1064"/>
        <v>0</v>
      </c>
      <c r="J1649" s="676">
        <f t="shared" si="1064"/>
        <v>0</v>
      </c>
      <c r="K1649" s="676">
        <f t="shared" si="1064"/>
        <v>0</v>
      </c>
      <c r="L1649" s="678">
        <f t="shared" si="1064"/>
        <v>0</v>
      </c>
      <c r="M1649" s="488">
        <f t="shared" si="1064"/>
        <v>300000</v>
      </c>
      <c r="N1649" s="55">
        <f t="shared" si="1064"/>
        <v>250000</v>
      </c>
      <c r="O1649" s="285">
        <f t="shared" si="1064"/>
        <v>0</v>
      </c>
      <c r="P1649" s="676">
        <f t="shared" si="1064"/>
        <v>550000</v>
      </c>
      <c r="Q1649" s="676">
        <f t="shared" si="1064"/>
        <v>0</v>
      </c>
      <c r="R1649" s="676">
        <f t="shared" si="1064"/>
        <v>0</v>
      </c>
      <c r="S1649" s="678">
        <f t="shared" si="1064"/>
        <v>550000</v>
      </c>
      <c r="T1649" s="488">
        <f t="shared" si="1064"/>
        <v>300000</v>
      </c>
      <c r="U1649" s="55">
        <f t="shared" si="1064"/>
        <v>250000</v>
      </c>
      <c r="V1649" s="285">
        <f t="shared" si="1064"/>
        <v>0</v>
      </c>
      <c r="W1649" s="676">
        <f t="shared" si="1064"/>
        <v>550000</v>
      </c>
      <c r="X1649" s="677">
        <f t="shared" si="1064"/>
        <v>0</v>
      </c>
      <c r="Y1649" s="675"/>
      <c r="Z1649" s="676">
        <f t="shared" ref="Z1649:AF1649" si="1065">SUBTOTAL(9,Z1643:Z1648)</f>
        <v>0</v>
      </c>
      <c r="AA1649" s="675">
        <f t="shared" si="1065"/>
        <v>550000</v>
      </c>
      <c r="AB1649" s="488">
        <f t="shared" si="1065"/>
        <v>0</v>
      </c>
      <c r="AC1649" s="55">
        <f t="shared" si="1065"/>
        <v>0</v>
      </c>
      <c r="AD1649" s="285">
        <f t="shared" si="1065"/>
        <v>0</v>
      </c>
      <c r="AE1649" s="676">
        <f t="shared" si="1065"/>
        <v>0</v>
      </c>
      <c r="AF1649" s="677">
        <f t="shared" si="1065"/>
        <v>0</v>
      </c>
      <c r="AG1649" s="678"/>
      <c r="AH1649" s="676">
        <f>SUBTOTAL(9,AH1643:AH1648)</f>
        <v>0</v>
      </c>
      <c r="AI1649" s="675">
        <f>SUBTOTAL(9,AI1643:AI1648)</f>
        <v>0</v>
      </c>
      <c r="AJ1649" s="423">
        <f t="shared" si="1055"/>
        <v>1640</v>
      </c>
    </row>
    <row r="1650" spans="1:36" ht="15.6" thickBot="1">
      <c r="A1650" s="423">
        <f t="shared" si="1056"/>
        <v>1641</v>
      </c>
      <c r="B1650" s="674"/>
      <c r="C1650" s="674"/>
      <c r="D1650" s="620" t="s">
        <v>939</v>
      </c>
      <c r="E1650" s="623"/>
      <c r="F1650" s="672">
        <f>SUBTOTAL(9,F1641:F1649,$E1642:$E1642)</f>
        <v>2185659</v>
      </c>
      <c r="G1650" s="671"/>
      <c r="H1650" s="668"/>
      <c r="I1650" s="669">
        <f>SUBTOTAL(9,I1641:I1649)</f>
        <v>2185659</v>
      </c>
      <c r="J1650" s="669">
        <f>SUBTOTAL(9,J1641:J1649)</f>
        <v>0</v>
      </c>
      <c r="K1650" s="669">
        <f>SUBTOTAL(9,K1641:K1649)</f>
        <v>545000</v>
      </c>
      <c r="L1650" s="673">
        <f>SUBTOTAL(9,L1641:L1649)</f>
        <v>2730659</v>
      </c>
      <c r="M1650" s="672">
        <f>SUBTOTAL(9,M1641:M1649,$E1642:$E1642)</f>
        <v>2485659</v>
      </c>
      <c r="N1650" s="671"/>
      <c r="O1650" s="668"/>
      <c r="P1650" s="669">
        <f>SUBTOTAL(9,P1641:P1649)</f>
        <v>2735659</v>
      </c>
      <c r="Q1650" s="669">
        <f>SUBTOTAL(9,Q1641:Q1649)</f>
        <v>0</v>
      </c>
      <c r="R1650" s="669">
        <f>SUBTOTAL(9,R1641:R1649)</f>
        <v>545000</v>
      </c>
      <c r="S1650" s="673">
        <f>SUBTOTAL(9,S1641:S1649)</f>
        <v>3280659</v>
      </c>
      <c r="T1650" s="672">
        <f>SUBTOTAL(9,T1641:T1649,$E1642:$E1642)</f>
        <v>2485659</v>
      </c>
      <c r="U1650" s="671"/>
      <c r="V1650" s="668"/>
      <c r="W1650" s="669">
        <f>SUBTOTAL(9,W1641:W1649)</f>
        <v>2735659</v>
      </c>
      <c r="X1650" s="670">
        <f>SUBTOTAL(9,X1641:X1649)</f>
        <v>0</v>
      </c>
      <c r="Y1650" s="668"/>
      <c r="Z1650" s="669">
        <f>SUBTOTAL(9,Z1641:Z1649)</f>
        <v>545000</v>
      </c>
      <c r="AA1650" s="668">
        <f>SUBTOTAL(9,AA1641:AA1649)</f>
        <v>3280659</v>
      </c>
      <c r="AB1650" s="672">
        <f>SUBTOTAL(9,AB1641:AB1649,$E1642:$E1642)</f>
        <v>2185659</v>
      </c>
      <c r="AC1650" s="671"/>
      <c r="AD1650" s="668"/>
      <c r="AE1650" s="669">
        <f>SUBTOTAL(9,AE1641:AE1649)</f>
        <v>2185659</v>
      </c>
      <c r="AF1650" s="670">
        <f>SUBTOTAL(9,AF1641:AF1649)</f>
        <v>0</v>
      </c>
      <c r="AG1650" s="800"/>
      <c r="AH1650" s="669">
        <f>SUBTOTAL(9,AH1641:AH1649)</f>
        <v>545000</v>
      </c>
      <c r="AI1650" s="668">
        <f>SUBTOTAL(9,AI1641:AI1649)</f>
        <v>2730659</v>
      </c>
      <c r="AJ1650" s="423">
        <f t="shared" si="1055"/>
        <v>1641</v>
      </c>
    </row>
    <row r="1651" spans="1:36" ht="15.6" thickTop="1">
      <c r="A1651" s="423">
        <f t="shared" si="1056"/>
        <v>1642</v>
      </c>
      <c r="B1651" s="145"/>
      <c r="C1651" s="145"/>
      <c r="D1651" s="654"/>
      <c r="E1651" s="655"/>
      <c r="F1651" s="205"/>
      <c r="G1651" s="206"/>
      <c r="H1651" s="682"/>
      <c r="I1651" s="627">
        <f t="shared" ref="I1651:I1660" si="1066">SUM($E1651,F1651:H1651)</f>
        <v>0</v>
      </c>
      <c r="J1651" s="655"/>
      <c r="K1651" s="655"/>
      <c r="L1651" s="654">
        <f t="shared" ref="L1651:L1660" si="1067">SUM(I1651:K1651)</f>
        <v>0</v>
      </c>
      <c r="M1651" s="205"/>
      <c r="N1651" s="26"/>
      <c r="O1651" s="682"/>
      <c r="P1651" s="627">
        <f t="shared" ref="P1651:P1660" si="1068">SUM($E1651,M1651:O1651)</f>
        <v>0</v>
      </c>
      <c r="Q1651" s="655"/>
      <c r="R1651" s="655"/>
      <c r="S1651" s="654">
        <f t="shared" ref="S1651:S1660" si="1069">SUM(P1651:R1651)</f>
        <v>0</v>
      </c>
      <c r="T1651" s="205"/>
      <c r="U1651" s="26"/>
      <c r="V1651" s="682"/>
      <c r="W1651" s="627">
        <f t="shared" ref="W1651:W1660" si="1070">SUM($E1651,T1651:V1651)</f>
        <v>0</v>
      </c>
      <c r="X1651" s="683"/>
      <c r="Y1651" s="682"/>
      <c r="Z1651" s="655"/>
      <c r="AA1651" s="682">
        <f t="shared" ref="AA1651:AA1660" si="1071">SUM(W1651:Z1651)</f>
        <v>0</v>
      </c>
      <c r="AB1651" s="205"/>
      <c r="AC1651" s="26"/>
      <c r="AD1651" s="682"/>
      <c r="AE1651" s="627">
        <f t="shared" ref="AE1651:AE1660" si="1072">SUM($E1651,AB1651:AD1651)</f>
        <v>0</v>
      </c>
      <c r="AF1651" s="683"/>
      <c r="AG1651" s="862"/>
      <c r="AH1651" s="655"/>
      <c r="AI1651" s="682">
        <f t="shared" ref="AI1651:AI1660" si="1073">SUM(AE1651:AH1651)</f>
        <v>0</v>
      </c>
      <c r="AJ1651" s="423">
        <f t="shared" si="1055"/>
        <v>1642</v>
      </c>
    </row>
    <row r="1652" spans="1:36">
      <c r="A1652" s="423">
        <f t="shared" si="1056"/>
        <v>1643</v>
      </c>
      <c r="B1652" s="145" t="s">
        <v>361</v>
      </c>
      <c r="C1652" s="145">
        <v>102</v>
      </c>
      <c r="D1652" s="237" t="s">
        <v>362</v>
      </c>
      <c r="E1652" s="627">
        <v>6627413</v>
      </c>
      <c r="F1652" s="133"/>
      <c r="G1652" s="28"/>
      <c r="H1652" s="626"/>
      <c r="I1652" s="627">
        <f t="shared" si="1066"/>
        <v>6627413</v>
      </c>
      <c r="J1652" s="627"/>
      <c r="K1652" s="627">
        <v>1640700</v>
      </c>
      <c r="L1652" s="237">
        <f t="shared" si="1067"/>
        <v>8268113</v>
      </c>
      <c r="M1652" s="133"/>
      <c r="O1652" s="626"/>
      <c r="P1652" s="627">
        <f t="shared" si="1068"/>
        <v>6627413</v>
      </c>
      <c r="Q1652" s="627"/>
      <c r="R1652" s="627">
        <v>1640700</v>
      </c>
      <c r="S1652" s="237">
        <f t="shared" si="1069"/>
        <v>8268113</v>
      </c>
      <c r="T1652" s="133"/>
      <c r="V1652" s="626"/>
      <c r="W1652" s="627">
        <f t="shared" si="1070"/>
        <v>6627413</v>
      </c>
      <c r="X1652" s="636"/>
      <c r="Y1652" s="626"/>
      <c r="Z1652" s="627">
        <v>1640700</v>
      </c>
      <c r="AA1652" s="626">
        <f t="shared" si="1071"/>
        <v>8268113</v>
      </c>
      <c r="AB1652" s="133"/>
      <c r="AD1652" s="626"/>
      <c r="AE1652" s="627">
        <f t="shared" si="1072"/>
        <v>6627413</v>
      </c>
      <c r="AF1652" s="636"/>
      <c r="AG1652" s="857"/>
      <c r="AH1652" s="627">
        <v>1640700</v>
      </c>
      <c r="AI1652" s="626">
        <f t="shared" si="1073"/>
        <v>8268113</v>
      </c>
      <c r="AJ1652" s="423">
        <f t="shared" si="1055"/>
        <v>1643</v>
      </c>
    </row>
    <row r="1653" spans="1:36">
      <c r="A1653" s="423">
        <f t="shared" si="1056"/>
        <v>1644</v>
      </c>
      <c r="B1653" s="145"/>
      <c r="C1653" s="145"/>
      <c r="D1653" s="240" t="s">
        <v>434</v>
      </c>
      <c r="E1653" s="627"/>
      <c r="F1653" s="133"/>
      <c r="G1653" s="28"/>
      <c r="H1653" s="626"/>
      <c r="I1653" s="627">
        <f t="shared" si="1066"/>
        <v>0</v>
      </c>
      <c r="J1653" s="627"/>
      <c r="K1653" s="627"/>
      <c r="L1653" s="237">
        <f t="shared" si="1067"/>
        <v>0</v>
      </c>
      <c r="M1653" s="133"/>
      <c r="O1653" s="626"/>
      <c r="P1653" s="627">
        <f t="shared" si="1068"/>
        <v>0</v>
      </c>
      <c r="Q1653" s="627"/>
      <c r="R1653" s="627"/>
      <c r="S1653" s="237">
        <f t="shared" si="1069"/>
        <v>0</v>
      </c>
      <c r="T1653" s="133"/>
      <c r="V1653" s="626"/>
      <c r="W1653" s="627">
        <f t="shared" si="1070"/>
        <v>0</v>
      </c>
      <c r="X1653" s="636"/>
      <c r="Y1653" s="626"/>
      <c r="Z1653" s="627"/>
      <c r="AA1653" s="626">
        <f t="shared" si="1071"/>
        <v>0</v>
      </c>
      <c r="AB1653" s="133"/>
      <c r="AD1653" s="626"/>
      <c r="AE1653" s="627">
        <f t="shared" si="1072"/>
        <v>0</v>
      </c>
      <c r="AF1653" s="636"/>
      <c r="AG1653" s="857"/>
      <c r="AH1653" s="627"/>
      <c r="AI1653" s="626">
        <f t="shared" si="1073"/>
        <v>0</v>
      </c>
      <c r="AJ1653" s="423">
        <f t="shared" si="1055"/>
        <v>1644</v>
      </c>
    </row>
    <row r="1654" spans="1:36">
      <c r="A1654" s="423">
        <f t="shared" si="1056"/>
        <v>1645</v>
      </c>
      <c r="B1654" s="145"/>
      <c r="C1654" s="145"/>
      <c r="D1654" s="637" t="s">
        <v>940</v>
      </c>
      <c r="E1654" s="627"/>
      <c r="F1654" s="132"/>
      <c r="G1654" s="129">
        <v>200000</v>
      </c>
      <c r="H1654" s="626"/>
      <c r="I1654" s="627">
        <f t="shared" si="1066"/>
        <v>200000</v>
      </c>
      <c r="J1654" s="627"/>
      <c r="K1654" s="627"/>
      <c r="L1654" s="237">
        <f t="shared" si="1067"/>
        <v>200000</v>
      </c>
      <c r="M1654" s="133">
        <v>600000</v>
      </c>
      <c r="O1654" s="626"/>
      <c r="P1654" s="627">
        <f t="shared" si="1068"/>
        <v>600000</v>
      </c>
      <c r="Q1654" s="627"/>
      <c r="R1654" s="627"/>
      <c r="S1654" s="237">
        <f t="shared" si="1069"/>
        <v>600000</v>
      </c>
      <c r="T1654" s="133">
        <v>600000</v>
      </c>
      <c r="V1654" s="626"/>
      <c r="W1654" s="627">
        <f t="shared" si="1070"/>
        <v>600000</v>
      </c>
      <c r="X1654" s="636"/>
      <c r="Y1654" s="626"/>
      <c r="Z1654" s="627"/>
      <c r="AA1654" s="626">
        <f t="shared" si="1071"/>
        <v>600000</v>
      </c>
      <c r="AB1654" s="133"/>
      <c r="AD1654" s="626"/>
      <c r="AE1654" s="627">
        <f t="shared" si="1072"/>
        <v>0</v>
      </c>
      <c r="AF1654" s="636"/>
      <c r="AG1654" s="857"/>
      <c r="AH1654" s="627"/>
      <c r="AI1654" s="626">
        <f t="shared" si="1073"/>
        <v>0</v>
      </c>
      <c r="AJ1654" s="423">
        <f t="shared" si="1055"/>
        <v>1645</v>
      </c>
    </row>
    <row r="1655" spans="1:36">
      <c r="A1655" s="423">
        <f t="shared" si="1056"/>
        <v>1646</v>
      </c>
      <c r="B1655" s="145"/>
      <c r="C1655" s="145"/>
      <c r="D1655" s="637" t="s">
        <v>941</v>
      </c>
      <c r="E1655" s="627"/>
      <c r="F1655" s="132"/>
      <c r="G1655" s="129">
        <v>1500000</v>
      </c>
      <c r="H1655" s="626"/>
      <c r="I1655" s="627">
        <f t="shared" si="1066"/>
        <v>1500000</v>
      </c>
      <c r="J1655" s="627"/>
      <c r="K1655" s="627"/>
      <c r="L1655" s="237">
        <f t="shared" si="1067"/>
        <v>1500000</v>
      </c>
      <c r="M1655" s="133"/>
      <c r="N1655" s="6">
        <v>9300000</v>
      </c>
      <c r="O1655" s="626"/>
      <c r="P1655" s="627">
        <f t="shared" si="1068"/>
        <v>9300000</v>
      </c>
      <c r="Q1655" s="627"/>
      <c r="R1655" s="627"/>
      <c r="S1655" s="237">
        <f t="shared" si="1069"/>
        <v>9300000</v>
      </c>
      <c r="T1655" s="133"/>
      <c r="U1655" s="6">
        <v>9300000</v>
      </c>
      <c r="V1655" s="626"/>
      <c r="W1655" s="627">
        <f t="shared" si="1070"/>
        <v>9300000</v>
      </c>
      <c r="X1655" s="636"/>
      <c r="Y1655" s="626"/>
      <c r="Z1655" s="627"/>
      <c r="AA1655" s="626">
        <f t="shared" si="1071"/>
        <v>9300000</v>
      </c>
      <c r="AB1655" s="133"/>
      <c r="AD1655" s="626"/>
      <c r="AE1655" s="627">
        <f t="shared" si="1072"/>
        <v>0</v>
      </c>
      <c r="AF1655" s="636"/>
      <c r="AG1655" s="857"/>
      <c r="AH1655" s="627"/>
      <c r="AI1655" s="626">
        <f t="shared" si="1073"/>
        <v>0</v>
      </c>
      <c r="AJ1655" s="423">
        <f t="shared" si="1055"/>
        <v>1646</v>
      </c>
    </row>
    <row r="1656" spans="1:36">
      <c r="A1656" s="423">
        <f t="shared" si="1056"/>
        <v>1647</v>
      </c>
      <c r="B1656" s="145"/>
      <c r="C1656" s="145"/>
      <c r="D1656" s="637" t="s">
        <v>981</v>
      </c>
      <c r="E1656" s="627"/>
      <c r="F1656" s="132"/>
      <c r="G1656" s="129">
        <v>1500000</v>
      </c>
      <c r="H1656" s="626"/>
      <c r="I1656" s="627">
        <f t="shared" ref="I1656" si="1074">SUM($E1656,F1656:H1656)</f>
        <v>1500000</v>
      </c>
      <c r="J1656" s="627"/>
      <c r="K1656" s="627"/>
      <c r="L1656" s="237">
        <f t="shared" ref="L1656" si="1075">SUM(I1656:K1656)</f>
        <v>1500000</v>
      </c>
      <c r="M1656" s="133"/>
      <c r="N1656" s="6">
        <v>9300000</v>
      </c>
      <c r="O1656" s="626"/>
      <c r="P1656" s="627">
        <f t="shared" ref="P1656" si="1076">SUM($E1656,M1656:O1656)</f>
        <v>9300000</v>
      </c>
      <c r="Q1656" s="627"/>
      <c r="R1656" s="627"/>
      <c r="S1656" s="237">
        <f t="shared" ref="S1656" si="1077">SUM(P1656:R1656)</f>
        <v>9300000</v>
      </c>
      <c r="T1656" s="133"/>
      <c r="U1656" s="6">
        <v>9300000</v>
      </c>
      <c r="V1656" s="626"/>
      <c r="W1656" s="627">
        <f t="shared" ref="W1656" si="1078">SUM($E1656,T1656:V1656)</f>
        <v>9300000</v>
      </c>
      <c r="X1656" s="636"/>
      <c r="Y1656" s="626"/>
      <c r="Z1656" s="627"/>
      <c r="AA1656" s="626">
        <f t="shared" ref="AA1656" si="1079">SUM(W1656:Z1656)</f>
        <v>9300000</v>
      </c>
      <c r="AB1656" s="133"/>
      <c r="AC1656" s="6">
        <v>4159050</v>
      </c>
      <c r="AD1656" s="626"/>
      <c r="AE1656" s="627">
        <f t="shared" ref="AE1656" si="1080">SUM($E1656,AB1656:AD1656)</f>
        <v>4159050</v>
      </c>
      <c r="AF1656" s="636"/>
      <c r="AG1656" s="857"/>
      <c r="AH1656" s="627"/>
      <c r="AI1656" s="626">
        <f t="shared" si="1073"/>
        <v>4159050</v>
      </c>
      <c r="AJ1656" s="423">
        <f t="shared" si="1055"/>
        <v>1647</v>
      </c>
    </row>
    <row r="1657" spans="1:36">
      <c r="A1657" s="423">
        <f t="shared" si="1056"/>
        <v>1648</v>
      </c>
      <c r="B1657" s="145"/>
      <c r="C1657" s="145"/>
      <c r="D1657" s="629"/>
      <c r="E1657" s="627"/>
      <c r="F1657" s="133"/>
      <c r="G1657" s="28"/>
      <c r="H1657" s="626"/>
      <c r="I1657" s="627">
        <f t="shared" si="1066"/>
        <v>0</v>
      </c>
      <c r="J1657" s="627"/>
      <c r="K1657" s="627"/>
      <c r="L1657" s="237">
        <f t="shared" si="1067"/>
        <v>0</v>
      </c>
      <c r="M1657" s="133"/>
      <c r="O1657" s="626"/>
      <c r="P1657" s="627">
        <f t="shared" si="1068"/>
        <v>0</v>
      </c>
      <c r="Q1657" s="627"/>
      <c r="R1657" s="627"/>
      <c r="S1657" s="237">
        <f t="shared" si="1069"/>
        <v>0</v>
      </c>
      <c r="T1657" s="133"/>
      <c r="V1657" s="626"/>
      <c r="W1657" s="627">
        <f t="shared" si="1070"/>
        <v>0</v>
      </c>
      <c r="X1657" s="636"/>
      <c r="Y1657" s="626"/>
      <c r="Z1657" s="627"/>
      <c r="AA1657" s="626">
        <f t="shared" si="1071"/>
        <v>0</v>
      </c>
      <c r="AB1657" s="133"/>
      <c r="AD1657" s="626"/>
      <c r="AE1657" s="627">
        <f t="shared" si="1072"/>
        <v>0</v>
      </c>
      <c r="AF1657" s="636"/>
      <c r="AG1657" s="857"/>
      <c r="AH1657" s="627"/>
      <c r="AI1657" s="626">
        <f t="shared" si="1073"/>
        <v>0</v>
      </c>
      <c r="AJ1657" s="423">
        <f t="shared" si="1055"/>
        <v>1648</v>
      </c>
    </row>
    <row r="1658" spans="1:36">
      <c r="A1658" s="423">
        <f t="shared" si="1056"/>
        <v>1649</v>
      </c>
      <c r="B1658" s="145"/>
      <c r="C1658" s="145"/>
      <c r="D1658" s="240" t="s">
        <v>575</v>
      </c>
      <c r="E1658" s="627"/>
      <c r="F1658" s="133"/>
      <c r="G1658" s="28"/>
      <c r="H1658" s="626"/>
      <c r="I1658" s="627">
        <f t="shared" si="1066"/>
        <v>0</v>
      </c>
      <c r="J1658" s="627"/>
      <c r="K1658" s="627"/>
      <c r="L1658" s="237">
        <f t="shared" si="1067"/>
        <v>0</v>
      </c>
      <c r="M1658" s="133"/>
      <c r="O1658" s="626"/>
      <c r="P1658" s="627">
        <f t="shared" si="1068"/>
        <v>0</v>
      </c>
      <c r="Q1658" s="627"/>
      <c r="R1658" s="627"/>
      <c r="S1658" s="237">
        <f t="shared" si="1069"/>
        <v>0</v>
      </c>
      <c r="T1658" s="133"/>
      <c r="V1658" s="626"/>
      <c r="W1658" s="627">
        <f t="shared" si="1070"/>
        <v>0</v>
      </c>
      <c r="X1658" s="636"/>
      <c r="Y1658" s="626"/>
      <c r="Z1658" s="627"/>
      <c r="AA1658" s="626">
        <f t="shared" si="1071"/>
        <v>0</v>
      </c>
      <c r="AB1658" s="133"/>
      <c r="AD1658" s="626"/>
      <c r="AE1658" s="627">
        <f t="shared" si="1072"/>
        <v>0</v>
      </c>
      <c r="AF1658" s="636"/>
      <c r="AG1658" s="857"/>
      <c r="AH1658" s="627"/>
      <c r="AI1658" s="626">
        <f t="shared" si="1073"/>
        <v>0</v>
      </c>
      <c r="AJ1658" s="423">
        <f t="shared" si="1055"/>
        <v>1649</v>
      </c>
    </row>
    <row r="1659" spans="1:36">
      <c r="A1659" s="423">
        <f t="shared" si="1056"/>
        <v>1650</v>
      </c>
      <c r="B1659" s="145"/>
      <c r="C1659" s="145"/>
      <c r="D1659" s="240"/>
      <c r="E1659" s="627"/>
      <c r="F1659" s="133"/>
      <c r="G1659" s="28"/>
      <c r="H1659" s="626"/>
      <c r="I1659" s="627">
        <f t="shared" si="1066"/>
        <v>0</v>
      </c>
      <c r="J1659" s="627"/>
      <c r="K1659" s="627"/>
      <c r="L1659" s="237">
        <f t="shared" si="1067"/>
        <v>0</v>
      </c>
      <c r="M1659" s="133"/>
      <c r="O1659" s="626"/>
      <c r="P1659" s="627">
        <f t="shared" si="1068"/>
        <v>0</v>
      </c>
      <c r="Q1659" s="627"/>
      <c r="R1659" s="627"/>
      <c r="S1659" s="237">
        <f t="shared" si="1069"/>
        <v>0</v>
      </c>
      <c r="T1659" s="133"/>
      <c r="V1659" s="626"/>
      <c r="W1659" s="627">
        <f t="shared" si="1070"/>
        <v>0</v>
      </c>
      <c r="X1659" s="636"/>
      <c r="Y1659" s="626"/>
      <c r="Z1659" s="627"/>
      <c r="AA1659" s="626">
        <f t="shared" si="1071"/>
        <v>0</v>
      </c>
      <c r="AB1659" s="133"/>
      <c r="AD1659" s="626"/>
      <c r="AE1659" s="627">
        <f t="shared" si="1072"/>
        <v>0</v>
      </c>
      <c r="AF1659" s="636"/>
      <c r="AG1659" s="857"/>
      <c r="AH1659" s="627"/>
      <c r="AI1659" s="626">
        <f t="shared" si="1073"/>
        <v>0</v>
      </c>
      <c r="AJ1659" s="423">
        <f t="shared" si="1055"/>
        <v>1650</v>
      </c>
    </row>
    <row r="1660" spans="1:36">
      <c r="A1660" s="423">
        <f t="shared" si="1056"/>
        <v>1651</v>
      </c>
      <c r="B1660" s="145"/>
      <c r="C1660" s="145"/>
      <c r="D1660" s="685"/>
      <c r="E1660" s="627"/>
      <c r="F1660" s="112"/>
      <c r="G1660" s="39"/>
      <c r="H1660" s="626"/>
      <c r="I1660" s="627">
        <f t="shared" si="1066"/>
        <v>0</v>
      </c>
      <c r="J1660" s="627"/>
      <c r="K1660" s="627"/>
      <c r="L1660" s="237">
        <f t="shared" si="1067"/>
        <v>0</v>
      </c>
      <c r="M1660" s="112"/>
      <c r="N1660" s="39"/>
      <c r="O1660" s="626"/>
      <c r="P1660" s="627">
        <f t="shared" si="1068"/>
        <v>0</v>
      </c>
      <c r="Q1660" s="627"/>
      <c r="R1660" s="627"/>
      <c r="S1660" s="237">
        <f t="shared" si="1069"/>
        <v>0</v>
      </c>
      <c r="T1660" s="112"/>
      <c r="U1660" s="39"/>
      <c r="V1660" s="626"/>
      <c r="W1660" s="627">
        <f t="shared" si="1070"/>
        <v>0</v>
      </c>
      <c r="X1660" s="636"/>
      <c r="Y1660" s="626"/>
      <c r="Z1660" s="627"/>
      <c r="AA1660" s="626">
        <f t="shared" si="1071"/>
        <v>0</v>
      </c>
      <c r="AB1660" s="112"/>
      <c r="AC1660" s="39"/>
      <c r="AD1660" s="626"/>
      <c r="AE1660" s="627">
        <f t="shared" si="1072"/>
        <v>0</v>
      </c>
      <c r="AF1660" s="636"/>
      <c r="AG1660" s="857"/>
      <c r="AH1660" s="627"/>
      <c r="AI1660" s="626">
        <f t="shared" si="1073"/>
        <v>0</v>
      </c>
      <c r="AJ1660" s="423">
        <f t="shared" si="1055"/>
        <v>1651</v>
      </c>
    </row>
    <row r="1661" spans="1:36">
      <c r="A1661" s="423">
        <f t="shared" si="1056"/>
        <v>1652</v>
      </c>
      <c r="B1661" s="145"/>
      <c r="C1661" s="145"/>
      <c r="D1661" s="644" t="s">
        <v>40</v>
      </c>
      <c r="E1661" s="679"/>
      <c r="F1661" s="281">
        <f t="shared" ref="F1661:AI1661" si="1081">SUBTOTAL(9,F1653:F1660)</f>
        <v>0</v>
      </c>
      <c r="G1661" s="36">
        <f t="shared" si="1081"/>
        <v>3200000</v>
      </c>
      <c r="H1661" s="282">
        <f t="shared" si="1081"/>
        <v>0</v>
      </c>
      <c r="I1661" s="676">
        <f t="shared" si="1081"/>
        <v>3200000</v>
      </c>
      <c r="J1661" s="676">
        <f t="shared" si="1081"/>
        <v>0</v>
      </c>
      <c r="K1661" s="676">
        <f t="shared" si="1081"/>
        <v>0</v>
      </c>
      <c r="L1661" s="678">
        <f t="shared" si="1081"/>
        <v>3200000</v>
      </c>
      <c r="M1661" s="281">
        <f t="shared" si="1081"/>
        <v>600000</v>
      </c>
      <c r="N1661" s="55">
        <f t="shared" si="1081"/>
        <v>18600000</v>
      </c>
      <c r="O1661" s="285">
        <f t="shared" si="1081"/>
        <v>0</v>
      </c>
      <c r="P1661" s="676">
        <f t="shared" si="1081"/>
        <v>19200000</v>
      </c>
      <c r="Q1661" s="676">
        <f t="shared" si="1081"/>
        <v>0</v>
      </c>
      <c r="R1661" s="676">
        <f t="shared" si="1081"/>
        <v>0</v>
      </c>
      <c r="S1661" s="678">
        <f t="shared" si="1081"/>
        <v>19200000</v>
      </c>
      <c r="T1661" s="281">
        <f t="shared" si="1081"/>
        <v>600000</v>
      </c>
      <c r="U1661" s="55">
        <f t="shared" si="1081"/>
        <v>18600000</v>
      </c>
      <c r="V1661" s="285">
        <f t="shared" si="1081"/>
        <v>0</v>
      </c>
      <c r="W1661" s="676">
        <f t="shared" si="1081"/>
        <v>19200000</v>
      </c>
      <c r="X1661" s="677">
        <f t="shared" si="1081"/>
        <v>0</v>
      </c>
      <c r="Y1661" s="675">
        <f t="shared" si="1081"/>
        <v>0</v>
      </c>
      <c r="Z1661" s="676">
        <f t="shared" si="1081"/>
        <v>0</v>
      </c>
      <c r="AA1661" s="675">
        <f t="shared" si="1081"/>
        <v>19200000</v>
      </c>
      <c r="AB1661" s="281">
        <f t="shared" si="1081"/>
        <v>0</v>
      </c>
      <c r="AC1661" s="55">
        <f t="shared" si="1081"/>
        <v>4159050</v>
      </c>
      <c r="AD1661" s="285">
        <f t="shared" si="1081"/>
        <v>0</v>
      </c>
      <c r="AE1661" s="676">
        <f t="shared" si="1081"/>
        <v>4159050</v>
      </c>
      <c r="AF1661" s="677">
        <f t="shared" si="1081"/>
        <v>0</v>
      </c>
      <c r="AG1661" s="678">
        <f t="shared" si="1081"/>
        <v>0</v>
      </c>
      <c r="AH1661" s="676">
        <f t="shared" si="1081"/>
        <v>0</v>
      </c>
      <c r="AI1661" s="675">
        <f t="shared" si="1081"/>
        <v>4159050</v>
      </c>
      <c r="AJ1661" s="423">
        <f t="shared" si="1055"/>
        <v>1652</v>
      </c>
    </row>
    <row r="1662" spans="1:36" ht="15.6" thickBot="1">
      <c r="A1662" s="423">
        <f t="shared" si="1056"/>
        <v>1653</v>
      </c>
      <c r="B1662" s="674"/>
      <c r="C1662" s="674"/>
      <c r="D1662" s="620" t="s">
        <v>363</v>
      </c>
      <c r="E1662" s="623"/>
      <c r="F1662" s="672">
        <f>SUBTOTAL(9,F1651:F1661,$E1652:$E1652)</f>
        <v>6627413</v>
      </c>
      <c r="G1662" s="671"/>
      <c r="H1662" s="668"/>
      <c r="I1662" s="669">
        <f>SUBTOTAL(9,I1651:I1661)</f>
        <v>9827413</v>
      </c>
      <c r="J1662" s="669">
        <f>SUBTOTAL(9,J1651:J1661)</f>
        <v>0</v>
      </c>
      <c r="K1662" s="669">
        <f>SUBTOTAL(9,K1651:K1661)</f>
        <v>1640700</v>
      </c>
      <c r="L1662" s="673">
        <f>SUBTOTAL(9,L1651:L1661)</f>
        <v>11468113</v>
      </c>
      <c r="M1662" s="672">
        <f>SUBTOTAL(9,M1651:M1661,$E1652:$E1652)</f>
        <v>7227413</v>
      </c>
      <c r="N1662" s="671"/>
      <c r="O1662" s="668"/>
      <c r="P1662" s="669">
        <f>SUBTOTAL(9,P1651:P1661)</f>
        <v>25827413</v>
      </c>
      <c r="Q1662" s="669">
        <f>SUBTOTAL(9,Q1651:Q1661)</f>
        <v>0</v>
      </c>
      <c r="R1662" s="669">
        <f>SUBTOTAL(9,R1651:R1661)</f>
        <v>1640700</v>
      </c>
      <c r="S1662" s="673">
        <f>SUBTOTAL(9,S1651:S1661)</f>
        <v>27468113</v>
      </c>
      <c r="T1662" s="672">
        <f>SUBTOTAL(9,T1651:T1661,$E1652:$E1652)</f>
        <v>7227413</v>
      </c>
      <c r="U1662" s="671"/>
      <c r="V1662" s="668"/>
      <c r="W1662" s="669">
        <f>SUBTOTAL(9,W1651:W1661)</f>
        <v>25827413</v>
      </c>
      <c r="X1662" s="670">
        <f>SUBTOTAL(9,X1651:X1661)</f>
        <v>0</v>
      </c>
      <c r="Y1662" s="668">
        <f>SUBTOTAL(9,Y1651:Y1661)</f>
        <v>0</v>
      </c>
      <c r="Z1662" s="669">
        <f>SUBTOTAL(9,Z1651:Z1661)</f>
        <v>1640700</v>
      </c>
      <c r="AA1662" s="668">
        <f>SUBTOTAL(9,AA1651:AA1661)</f>
        <v>27468113</v>
      </c>
      <c r="AB1662" s="672">
        <f>SUBTOTAL(9,AB1651:AB1661,$E1652:$E1652)</f>
        <v>6627413</v>
      </c>
      <c r="AC1662" s="671"/>
      <c r="AD1662" s="668"/>
      <c r="AE1662" s="669">
        <f>SUBTOTAL(9,AE1651:AE1661)</f>
        <v>10786463</v>
      </c>
      <c r="AF1662" s="670">
        <f>SUBTOTAL(9,AF1651:AF1661)</f>
        <v>0</v>
      </c>
      <c r="AG1662" s="800">
        <f>SUBTOTAL(9,AG1651:AG1661)</f>
        <v>0</v>
      </c>
      <c r="AH1662" s="669">
        <f>SUBTOTAL(9,AH1651:AH1661)</f>
        <v>1640700</v>
      </c>
      <c r="AI1662" s="668">
        <f>SUBTOTAL(9,AI1651:AI1661)</f>
        <v>12427163</v>
      </c>
      <c r="AJ1662" s="423">
        <f t="shared" si="1055"/>
        <v>1653</v>
      </c>
    </row>
    <row r="1663" spans="1:36" ht="15.6" thickTop="1">
      <c r="A1663" s="423">
        <f t="shared" si="1056"/>
        <v>1654</v>
      </c>
      <c r="B1663" s="145"/>
      <c r="C1663" s="145"/>
      <c r="D1663" s="654"/>
      <c r="E1663" s="655"/>
      <c r="F1663" s="425"/>
      <c r="G1663" s="26"/>
      <c r="H1663" s="682"/>
      <c r="I1663" s="627">
        <f t="shared" ref="I1663:I1674" si="1082">SUM($E1663,F1663:H1663)</f>
        <v>0</v>
      </c>
      <c r="J1663" s="655"/>
      <c r="K1663" s="655"/>
      <c r="L1663" s="654">
        <f t="shared" ref="L1663:L1674" si="1083">SUM(I1663:K1663)</f>
        <v>0</v>
      </c>
      <c r="M1663" s="425"/>
      <c r="N1663" s="26"/>
      <c r="O1663" s="682"/>
      <c r="P1663" s="627">
        <f t="shared" ref="P1663:P1674" si="1084">SUM($E1663,M1663:O1663)</f>
        <v>0</v>
      </c>
      <c r="Q1663" s="655"/>
      <c r="R1663" s="655"/>
      <c r="S1663" s="654">
        <f t="shared" ref="S1663:S1674" si="1085">SUM(P1663:R1663)</f>
        <v>0</v>
      </c>
      <c r="T1663" s="425"/>
      <c r="U1663" s="26"/>
      <c r="V1663" s="682"/>
      <c r="W1663" s="627">
        <f t="shared" ref="W1663:W1674" si="1086">SUM($E1663,T1663:V1663)</f>
        <v>0</v>
      </c>
      <c r="X1663" s="683"/>
      <c r="Y1663" s="682"/>
      <c r="Z1663" s="655"/>
      <c r="AA1663" s="682">
        <f t="shared" ref="AA1663:AA1674" si="1087">SUM(W1663:Z1663)</f>
        <v>0</v>
      </c>
      <c r="AB1663" s="425"/>
      <c r="AC1663" s="26"/>
      <c r="AD1663" s="682"/>
      <c r="AE1663" s="627">
        <f t="shared" ref="AE1663:AE1674" si="1088">SUM($E1663,AB1663:AD1663)</f>
        <v>0</v>
      </c>
      <c r="AF1663" s="683"/>
      <c r="AG1663" s="862"/>
      <c r="AH1663" s="655"/>
      <c r="AI1663" s="682">
        <f t="shared" ref="AI1663:AI1674" si="1089">SUM(AE1663:AH1663)</f>
        <v>0</v>
      </c>
      <c r="AJ1663" s="423">
        <f t="shared" si="1055"/>
        <v>1654</v>
      </c>
    </row>
    <row r="1664" spans="1:36">
      <c r="A1664" s="423">
        <f t="shared" si="1056"/>
        <v>1655</v>
      </c>
      <c r="B1664" s="145" t="s">
        <v>404</v>
      </c>
      <c r="C1664" s="145">
        <v>103</v>
      </c>
      <c r="D1664" s="237" t="s">
        <v>405</v>
      </c>
      <c r="E1664" s="627">
        <v>5214709</v>
      </c>
      <c r="F1664" s="133"/>
      <c r="G1664" s="28"/>
      <c r="H1664" s="626"/>
      <c r="I1664" s="627">
        <f t="shared" si="1082"/>
        <v>5214709</v>
      </c>
      <c r="J1664" s="627">
        <v>25000</v>
      </c>
      <c r="K1664" s="627">
        <v>38069274</v>
      </c>
      <c r="L1664" s="237">
        <f t="shared" si="1083"/>
        <v>43308983</v>
      </c>
      <c r="M1664" s="133"/>
      <c r="O1664" s="626"/>
      <c r="P1664" s="627">
        <f t="shared" si="1084"/>
        <v>5214709</v>
      </c>
      <c r="Q1664" s="627">
        <v>25000</v>
      </c>
      <c r="R1664" s="627">
        <v>38069274</v>
      </c>
      <c r="S1664" s="237">
        <f t="shared" si="1085"/>
        <v>43308983</v>
      </c>
      <c r="T1664" s="133"/>
      <c r="V1664" s="626"/>
      <c r="W1664" s="627">
        <f t="shared" si="1086"/>
        <v>5214709</v>
      </c>
      <c r="X1664" s="636">
        <v>25000</v>
      </c>
      <c r="Y1664" s="626"/>
      <c r="Z1664" s="627">
        <v>38069274</v>
      </c>
      <c r="AA1664" s="626">
        <f t="shared" si="1087"/>
        <v>43308983</v>
      </c>
      <c r="AB1664" s="133"/>
      <c r="AD1664" s="626"/>
      <c r="AE1664" s="627">
        <f t="shared" si="1088"/>
        <v>5214709</v>
      </c>
      <c r="AF1664" s="636">
        <v>25000</v>
      </c>
      <c r="AG1664" s="857"/>
      <c r="AH1664" s="627">
        <v>38069274</v>
      </c>
      <c r="AI1664" s="626">
        <f t="shared" si="1089"/>
        <v>43308983</v>
      </c>
      <c r="AJ1664" s="423">
        <f t="shared" si="1055"/>
        <v>1655</v>
      </c>
    </row>
    <row r="1665" spans="1:36">
      <c r="A1665" s="423">
        <f t="shared" si="1056"/>
        <v>1656</v>
      </c>
      <c r="B1665" s="145"/>
      <c r="C1665" s="145"/>
      <c r="D1665" s="240" t="s">
        <v>434</v>
      </c>
      <c r="E1665" s="627"/>
      <c r="F1665" s="133"/>
      <c r="G1665" s="28"/>
      <c r="H1665" s="626"/>
      <c r="I1665" s="627">
        <f t="shared" si="1082"/>
        <v>0</v>
      </c>
      <c r="J1665" s="627"/>
      <c r="K1665" s="627"/>
      <c r="L1665" s="237">
        <f t="shared" si="1083"/>
        <v>0</v>
      </c>
      <c r="M1665" s="133"/>
      <c r="O1665" s="626"/>
      <c r="P1665" s="627">
        <f t="shared" si="1084"/>
        <v>0</v>
      </c>
      <c r="Q1665" s="627"/>
      <c r="R1665" s="627"/>
      <c r="S1665" s="237">
        <f t="shared" si="1085"/>
        <v>0</v>
      </c>
      <c r="T1665" s="133"/>
      <c r="V1665" s="626"/>
      <c r="W1665" s="627">
        <f t="shared" si="1086"/>
        <v>0</v>
      </c>
      <c r="X1665" s="636"/>
      <c r="Y1665" s="626"/>
      <c r="Z1665" s="627"/>
      <c r="AA1665" s="626">
        <f t="shared" si="1087"/>
        <v>0</v>
      </c>
      <c r="AB1665" s="133"/>
      <c r="AD1665" s="626"/>
      <c r="AE1665" s="627">
        <f t="shared" si="1088"/>
        <v>0</v>
      </c>
      <c r="AF1665" s="636"/>
      <c r="AG1665" s="857"/>
      <c r="AH1665" s="627"/>
      <c r="AI1665" s="626">
        <f t="shared" si="1089"/>
        <v>0</v>
      </c>
      <c r="AJ1665" s="423">
        <f t="shared" si="1055"/>
        <v>1656</v>
      </c>
    </row>
    <row r="1666" spans="1:36">
      <c r="A1666" s="423">
        <f t="shared" si="1056"/>
        <v>1657</v>
      </c>
      <c r="B1666" s="145"/>
      <c r="C1666" s="145"/>
      <c r="D1666" s="629"/>
      <c r="E1666" s="627"/>
      <c r="F1666" s="133"/>
      <c r="G1666" s="28"/>
      <c r="H1666" s="626"/>
      <c r="I1666" s="627">
        <f t="shared" si="1082"/>
        <v>0</v>
      </c>
      <c r="J1666" s="627"/>
      <c r="K1666" s="627"/>
      <c r="L1666" s="237">
        <f t="shared" si="1083"/>
        <v>0</v>
      </c>
      <c r="M1666" s="133"/>
      <c r="O1666" s="626"/>
      <c r="P1666" s="627">
        <f t="shared" si="1084"/>
        <v>0</v>
      </c>
      <c r="Q1666" s="627"/>
      <c r="R1666" s="627"/>
      <c r="S1666" s="237">
        <f t="shared" si="1085"/>
        <v>0</v>
      </c>
      <c r="T1666" s="133"/>
      <c r="V1666" s="626"/>
      <c r="W1666" s="627">
        <f t="shared" si="1086"/>
        <v>0</v>
      </c>
      <c r="X1666" s="636"/>
      <c r="Y1666" s="626"/>
      <c r="Z1666" s="627"/>
      <c r="AA1666" s="626">
        <f t="shared" si="1087"/>
        <v>0</v>
      </c>
      <c r="AB1666" s="133"/>
      <c r="AD1666" s="626"/>
      <c r="AE1666" s="627">
        <f t="shared" si="1088"/>
        <v>0</v>
      </c>
      <c r="AF1666" s="636"/>
      <c r="AG1666" s="857"/>
      <c r="AH1666" s="627"/>
      <c r="AI1666" s="626">
        <f t="shared" si="1089"/>
        <v>0</v>
      </c>
      <c r="AJ1666" s="423">
        <f t="shared" si="1055"/>
        <v>1657</v>
      </c>
    </row>
    <row r="1667" spans="1:36">
      <c r="A1667" s="423">
        <f t="shared" si="1056"/>
        <v>1658</v>
      </c>
      <c r="B1667" s="145"/>
      <c r="C1667" s="145"/>
      <c r="D1667" s="629"/>
      <c r="E1667" s="627"/>
      <c r="F1667" s="133"/>
      <c r="G1667" s="28"/>
      <c r="H1667" s="626"/>
      <c r="I1667" s="627">
        <f t="shared" si="1082"/>
        <v>0</v>
      </c>
      <c r="J1667" s="627"/>
      <c r="K1667" s="627"/>
      <c r="L1667" s="237">
        <f t="shared" si="1083"/>
        <v>0</v>
      </c>
      <c r="M1667" s="133"/>
      <c r="O1667" s="626"/>
      <c r="P1667" s="627">
        <f t="shared" si="1084"/>
        <v>0</v>
      </c>
      <c r="Q1667" s="627"/>
      <c r="R1667" s="627"/>
      <c r="S1667" s="237">
        <f t="shared" si="1085"/>
        <v>0</v>
      </c>
      <c r="T1667" s="133"/>
      <c r="V1667" s="626"/>
      <c r="W1667" s="627">
        <f t="shared" si="1086"/>
        <v>0</v>
      </c>
      <c r="X1667" s="636"/>
      <c r="Y1667" s="626"/>
      <c r="Z1667" s="627"/>
      <c r="AA1667" s="626">
        <f t="shared" si="1087"/>
        <v>0</v>
      </c>
      <c r="AB1667" s="133"/>
      <c r="AD1667" s="626"/>
      <c r="AE1667" s="627">
        <f t="shared" si="1088"/>
        <v>0</v>
      </c>
      <c r="AF1667" s="636"/>
      <c r="AG1667" s="857"/>
      <c r="AH1667" s="627"/>
      <c r="AI1667" s="626">
        <f t="shared" si="1089"/>
        <v>0</v>
      </c>
      <c r="AJ1667" s="423">
        <f t="shared" si="1055"/>
        <v>1658</v>
      </c>
    </row>
    <row r="1668" spans="1:36">
      <c r="A1668" s="423">
        <f t="shared" si="1056"/>
        <v>1659</v>
      </c>
      <c r="B1668" s="145"/>
      <c r="C1668" s="145"/>
      <c r="D1668" s="688" t="s">
        <v>716</v>
      </c>
      <c r="E1668" s="627"/>
      <c r="F1668" s="133"/>
      <c r="G1668" s="28"/>
      <c r="H1668" s="626"/>
      <c r="I1668" s="627">
        <f t="shared" si="1082"/>
        <v>0</v>
      </c>
      <c r="J1668" s="627"/>
      <c r="K1668" s="627"/>
      <c r="L1668" s="237">
        <f t="shared" si="1083"/>
        <v>0</v>
      </c>
      <c r="M1668" s="133"/>
      <c r="O1668" s="626"/>
      <c r="P1668" s="627">
        <f t="shared" si="1084"/>
        <v>0</v>
      </c>
      <c r="Q1668" s="627"/>
      <c r="R1668" s="627"/>
      <c r="S1668" s="237">
        <f t="shared" si="1085"/>
        <v>0</v>
      </c>
      <c r="T1668" s="133"/>
      <c r="V1668" s="626"/>
      <c r="W1668" s="627">
        <f t="shared" si="1086"/>
        <v>0</v>
      </c>
      <c r="X1668" s="636"/>
      <c r="Y1668" s="626"/>
      <c r="Z1668" s="627"/>
      <c r="AA1668" s="626">
        <f t="shared" si="1087"/>
        <v>0</v>
      </c>
      <c r="AB1668" s="133"/>
      <c r="AD1668" s="626"/>
      <c r="AE1668" s="627">
        <f t="shared" si="1088"/>
        <v>0</v>
      </c>
      <c r="AF1668" s="636"/>
      <c r="AG1668" s="857"/>
      <c r="AH1668" s="627"/>
      <c r="AI1668" s="626">
        <f t="shared" si="1089"/>
        <v>0</v>
      </c>
      <c r="AJ1668" s="423">
        <f t="shared" si="1055"/>
        <v>1659</v>
      </c>
    </row>
    <row r="1669" spans="1:36">
      <c r="A1669" s="423">
        <f t="shared" si="1056"/>
        <v>1660</v>
      </c>
      <c r="B1669" s="145"/>
      <c r="C1669" s="145"/>
      <c r="D1669" s="637" t="s">
        <v>874</v>
      </c>
      <c r="E1669" s="627"/>
      <c r="F1669" s="133"/>
      <c r="G1669" s="28"/>
      <c r="H1669" s="626"/>
      <c r="I1669" s="627">
        <f t="shared" si="1082"/>
        <v>0</v>
      </c>
      <c r="J1669" s="627">
        <v>2308315</v>
      </c>
      <c r="K1669" s="627"/>
      <c r="L1669" s="237">
        <f t="shared" si="1083"/>
        <v>2308315</v>
      </c>
      <c r="M1669" s="133"/>
      <c r="O1669" s="626"/>
      <c r="P1669" s="627">
        <f t="shared" si="1084"/>
        <v>0</v>
      </c>
      <c r="Q1669" s="627">
        <v>2308315</v>
      </c>
      <c r="R1669" s="627"/>
      <c r="S1669" s="237">
        <f t="shared" si="1085"/>
        <v>2308315</v>
      </c>
      <c r="T1669" s="133"/>
      <c r="V1669" s="626"/>
      <c r="W1669" s="627">
        <f t="shared" si="1086"/>
        <v>0</v>
      </c>
      <c r="X1669" s="636">
        <v>2308315</v>
      </c>
      <c r="Y1669" s="626"/>
      <c r="Z1669" s="627"/>
      <c r="AA1669" s="626">
        <f t="shared" si="1087"/>
        <v>2308315</v>
      </c>
      <c r="AB1669" s="133"/>
      <c r="AD1669" s="626"/>
      <c r="AE1669" s="627">
        <f t="shared" si="1088"/>
        <v>0</v>
      </c>
      <c r="AF1669" s="636"/>
      <c r="AG1669" s="857"/>
      <c r="AH1669" s="627"/>
      <c r="AI1669" s="626">
        <f t="shared" si="1089"/>
        <v>0</v>
      </c>
      <c r="AJ1669" s="423">
        <f t="shared" si="1055"/>
        <v>1660</v>
      </c>
    </row>
    <row r="1670" spans="1:36">
      <c r="A1670" s="423">
        <f t="shared" si="1056"/>
        <v>1661</v>
      </c>
      <c r="B1670" s="145"/>
      <c r="C1670" s="145"/>
      <c r="D1670" s="629"/>
      <c r="E1670" s="627"/>
      <c r="F1670" s="133"/>
      <c r="G1670" s="28"/>
      <c r="H1670" s="626"/>
      <c r="I1670" s="627">
        <f t="shared" si="1082"/>
        <v>0</v>
      </c>
      <c r="J1670" s="627"/>
      <c r="K1670" s="627"/>
      <c r="L1670" s="237">
        <f t="shared" si="1083"/>
        <v>0</v>
      </c>
      <c r="M1670" s="133"/>
      <c r="O1670" s="626"/>
      <c r="P1670" s="627">
        <f t="shared" si="1084"/>
        <v>0</v>
      </c>
      <c r="Q1670" s="627"/>
      <c r="R1670" s="627"/>
      <c r="S1670" s="237">
        <f t="shared" si="1085"/>
        <v>0</v>
      </c>
      <c r="T1670" s="133"/>
      <c r="V1670" s="626"/>
      <c r="W1670" s="627">
        <f t="shared" si="1086"/>
        <v>0</v>
      </c>
      <c r="X1670" s="636"/>
      <c r="Y1670" s="626"/>
      <c r="Z1670" s="627"/>
      <c r="AA1670" s="626">
        <f t="shared" si="1087"/>
        <v>0</v>
      </c>
      <c r="AB1670" s="133"/>
      <c r="AD1670" s="626"/>
      <c r="AE1670" s="627">
        <f t="shared" si="1088"/>
        <v>0</v>
      </c>
      <c r="AF1670" s="636"/>
      <c r="AG1670" s="857"/>
      <c r="AH1670" s="627"/>
      <c r="AI1670" s="626">
        <f t="shared" si="1089"/>
        <v>0</v>
      </c>
      <c r="AJ1670" s="423">
        <f t="shared" si="1055"/>
        <v>1661</v>
      </c>
    </row>
    <row r="1671" spans="1:36">
      <c r="A1671" s="423">
        <f t="shared" si="1056"/>
        <v>1662</v>
      </c>
      <c r="B1671" s="145"/>
      <c r="C1671" s="145"/>
      <c r="D1671" s="688" t="s">
        <v>575</v>
      </c>
      <c r="E1671" s="627"/>
      <c r="F1671" s="133"/>
      <c r="G1671" s="28"/>
      <c r="H1671" s="626"/>
      <c r="I1671" s="627">
        <f t="shared" si="1082"/>
        <v>0</v>
      </c>
      <c r="J1671" s="627"/>
      <c r="K1671" s="627"/>
      <c r="L1671" s="237">
        <f t="shared" si="1083"/>
        <v>0</v>
      </c>
      <c r="M1671" s="133"/>
      <c r="O1671" s="626"/>
      <c r="P1671" s="627">
        <f t="shared" si="1084"/>
        <v>0</v>
      </c>
      <c r="Q1671" s="627"/>
      <c r="R1671" s="627"/>
      <c r="S1671" s="237">
        <f t="shared" si="1085"/>
        <v>0</v>
      </c>
      <c r="T1671" s="133"/>
      <c r="V1671" s="626"/>
      <c r="W1671" s="627">
        <f t="shared" si="1086"/>
        <v>0</v>
      </c>
      <c r="X1671" s="636"/>
      <c r="Y1671" s="626"/>
      <c r="Z1671" s="627"/>
      <c r="AA1671" s="626">
        <f t="shared" si="1087"/>
        <v>0</v>
      </c>
      <c r="AB1671" s="133"/>
      <c r="AD1671" s="626"/>
      <c r="AE1671" s="627">
        <f t="shared" si="1088"/>
        <v>0</v>
      </c>
      <c r="AF1671" s="636"/>
      <c r="AG1671" s="857"/>
      <c r="AH1671" s="627"/>
      <c r="AI1671" s="626">
        <f t="shared" si="1089"/>
        <v>0</v>
      </c>
      <c r="AJ1671" s="423">
        <f t="shared" si="1055"/>
        <v>1662</v>
      </c>
    </row>
    <row r="1672" spans="1:36">
      <c r="A1672" s="423">
        <f t="shared" si="1056"/>
        <v>1663</v>
      </c>
      <c r="B1672" s="145"/>
      <c r="C1672" s="145"/>
      <c r="D1672" s="637" t="s">
        <v>875</v>
      </c>
      <c r="E1672" s="627"/>
      <c r="F1672" s="133"/>
      <c r="G1672" s="28"/>
      <c r="H1672" s="626"/>
      <c r="I1672" s="627">
        <f t="shared" si="1082"/>
        <v>0</v>
      </c>
      <c r="J1672" s="627"/>
      <c r="K1672" s="627">
        <v>13000000</v>
      </c>
      <c r="L1672" s="237">
        <f t="shared" si="1083"/>
        <v>13000000</v>
      </c>
      <c r="M1672" s="133"/>
      <c r="O1672" s="626"/>
      <c r="P1672" s="627">
        <f t="shared" si="1084"/>
        <v>0</v>
      </c>
      <c r="Q1672" s="627"/>
      <c r="R1672" s="627">
        <v>13000000</v>
      </c>
      <c r="S1672" s="237">
        <f t="shared" si="1085"/>
        <v>13000000</v>
      </c>
      <c r="T1672" s="133"/>
      <c r="V1672" s="626"/>
      <c r="W1672" s="627">
        <f t="shared" si="1086"/>
        <v>0</v>
      </c>
      <c r="X1672" s="636"/>
      <c r="Y1672" s="626"/>
      <c r="Z1672" s="627">
        <v>13000000</v>
      </c>
      <c r="AA1672" s="626">
        <f t="shared" si="1087"/>
        <v>13000000</v>
      </c>
      <c r="AB1672" s="133"/>
      <c r="AD1672" s="626"/>
      <c r="AE1672" s="627">
        <f t="shared" si="1088"/>
        <v>0</v>
      </c>
      <c r="AF1672" s="636"/>
      <c r="AG1672" s="857"/>
      <c r="AH1672" s="627"/>
      <c r="AI1672" s="626">
        <f t="shared" si="1089"/>
        <v>0</v>
      </c>
      <c r="AJ1672" s="423">
        <f t="shared" si="1055"/>
        <v>1663</v>
      </c>
    </row>
    <row r="1673" spans="1:36">
      <c r="A1673" s="423">
        <f t="shared" si="1056"/>
        <v>1664</v>
      </c>
      <c r="B1673" s="145"/>
      <c r="C1673" s="145"/>
      <c r="D1673" s="637" t="s">
        <v>876</v>
      </c>
      <c r="E1673" s="627"/>
      <c r="F1673" s="133"/>
      <c r="G1673" s="28"/>
      <c r="H1673" s="626"/>
      <c r="I1673" s="627">
        <f t="shared" si="1082"/>
        <v>0</v>
      </c>
      <c r="J1673" s="627"/>
      <c r="K1673" s="627"/>
      <c r="L1673" s="237">
        <f t="shared" si="1083"/>
        <v>0</v>
      </c>
      <c r="M1673" s="133"/>
      <c r="O1673" s="626"/>
      <c r="P1673" s="627">
        <f t="shared" si="1084"/>
        <v>0</v>
      </c>
      <c r="Q1673" s="627"/>
      <c r="R1673" s="627"/>
      <c r="S1673" s="237">
        <f t="shared" si="1085"/>
        <v>0</v>
      </c>
      <c r="T1673" s="133"/>
      <c r="V1673" s="626"/>
      <c r="W1673" s="627">
        <f t="shared" si="1086"/>
        <v>0</v>
      </c>
      <c r="X1673" s="636"/>
      <c r="Y1673" s="626"/>
      <c r="Z1673" s="627"/>
      <c r="AA1673" s="626">
        <f t="shared" si="1087"/>
        <v>0</v>
      </c>
      <c r="AB1673" s="133"/>
      <c r="AD1673" s="626"/>
      <c r="AE1673" s="627">
        <f t="shared" si="1088"/>
        <v>0</v>
      </c>
      <c r="AF1673" s="636"/>
      <c r="AG1673" s="857"/>
      <c r="AH1673" s="627"/>
      <c r="AI1673" s="626">
        <f t="shared" si="1089"/>
        <v>0</v>
      </c>
      <c r="AJ1673" s="423">
        <f t="shared" si="1055"/>
        <v>1664</v>
      </c>
    </row>
    <row r="1674" spans="1:36">
      <c r="A1674" s="423">
        <f t="shared" si="1056"/>
        <v>1665</v>
      </c>
      <c r="B1674" s="145"/>
      <c r="C1674" s="145"/>
      <c r="D1674" s="632"/>
      <c r="E1674" s="679"/>
      <c r="F1674" s="406"/>
      <c r="H1674" s="626"/>
      <c r="I1674" s="627">
        <f t="shared" si="1082"/>
        <v>0</v>
      </c>
      <c r="J1674" s="627"/>
      <c r="K1674" s="627"/>
      <c r="L1674" s="237">
        <f t="shared" si="1083"/>
        <v>0</v>
      </c>
      <c r="M1674" s="406"/>
      <c r="O1674" s="626"/>
      <c r="P1674" s="627">
        <f t="shared" si="1084"/>
        <v>0</v>
      </c>
      <c r="Q1674" s="627"/>
      <c r="R1674" s="627"/>
      <c r="S1674" s="237">
        <f t="shared" si="1085"/>
        <v>0</v>
      </c>
      <c r="T1674" s="406"/>
      <c r="V1674" s="626"/>
      <c r="W1674" s="627">
        <f t="shared" si="1086"/>
        <v>0</v>
      </c>
      <c r="X1674" s="636"/>
      <c r="Y1674" s="626"/>
      <c r="Z1674" s="627"/>
      <c r="AA1674" s="626">
        <f t="shared" si="1087"/>
        <v>0</v>
      </c>
      <c r="AB1674" s="406"/>
      <c r="AD1674" s="626"/>
      <c r="AE1674" s="627">
        <f t="shared" si="1088"/>
        <v>0</v>
      </c>
      <c r="AF1674" s="636"/>
      <c r="AG1674" s="857"/>
      <c r="AH1674" s="627"/>
      <c r="AI1674" s="626">
        <f t="shared" si="1089"/>
        <v>0</v>
      </c>
      <c r="AJ1674" s="423">
        <f t="shared" si="1055"/>
        <v>1665</v>
      </c>
    </row>
    <row r="1675" spans="1:36">
      <c r="A1675" s="423">
        <f t="shared" si="1056"/>
        <v>1666</v>
      </c>
      <c r="B1675" s="145"/>
      <c r="C1675" s="145"/>
      <c r="D1675" s="644" t="s">
        <v>40</v>
      </c>
      <c r="E1675" s="679"/>
      <c r="F1675" s="488">
        <f t="shared" ref="F1675:X1675" si="1090">SUBTOTAL(9,F1665:F1674)</f>
        <v>0</v>
      </c>
      <c r="G1675" s="55">
        <f t="shared" si="1090"/>
        <v>0</v>
      </c>
      <c r="H1675" s="285">
        <f t="shared" si="1090"/>
        <v>0</v>
      </c>
      <c r="I1675" s="676">
        <f t="shared" si="1090"/>
        <v>0</v>
      </c>
      <c r="J1675" s="676">
        <f t="shared" si="1090"/>
        <v>2308315</v>
      </c>
      <c r="K1675" s="676">
        <f t="shared" si="1090"/>
        <v>13000000</v>
      </c>
      <c r="L1675" s="678">
        <f t="shared" si="1090"/>
        <v>15308315</v>
      </c>
      <c r="M1675" s="488">
        <f t="shared" si="1090"/>
        <v>0</v>
      </c>
      <c r="N1675" s="55">
        <f t="shared" si="1090"/>
        <v>0</v>
      </c>
      <c r="O1675" s="285">
        <f t="shared" si="1090"/>
        <v>0</v>
      </c>
      <c r="P1675" s="676">
        <f t="shared" si="1090"/>
        <v>0</v>
      </c>
      <c r="Q1675" s="676">
        <f t="shared" si="1090"/>
        <v>2308315</v>
      </c>
      <c r="R1675" s="676">
        <f t="shared" si="1090"/>
        <v>13000000</v>
      </c>
      <c r="S1675" s="678">
        <f t="shared" si="1090"/>
        <v>15308315</v>
      </c>
      <c r="T1675" s="488">
        <f t="shared" si="1090"/>
        <v>0</v>
      </c>
      <c r="U1675" s="55">
        <f t="shared" si="1090"/>
        <v>0</v>
      </c>
      <c r="V1675" s="285">
        <f t="shared" si="1090"/>
        <v>0</v>
      </c>
      <c r="W1675" s="676">
        <f t="shared" si="1090"/>
        <v>0</v>
      </c>
      <c r="X1675" s="677">
        <f t="shared" si="1090"/>
        <v>2308315</v>
      </c>
      <c r="Y1675" s="675"/>
      <c r="Z1675" s="676">
        <f t="shared" ref="Z1675:AF1675" si="1091">SUBTOTAL(9,Z1665:Z1674)</f>
        <v>13000000</v>
      </c>
      <c r="AA1675" s="675">
        <f t="shared" si="1091"/>
        <v>15308315</v>
      </c>
      <c r="AB1675" s="488">
        <f t="shared" si="1091"/>
        <v>0</v>
      </c>
      <c r="AC1675" s="55">
        <f t="shared" si="1091"/>
        <v>0</v>
      </c>
      <c r="AD1675" s="285">
        <f t="shared" si="1091"/>
        <v>0</v>
      </c>
      <c r="AE1675" s="676">
        <f t="shared" si="1091"/>
        <v>0</v>
      </c>
      <c r="AF1675" s="677">
        <f t="shared" si="1091"/>
        <v>0</v>
      </c>
      <c r="AG1675" s="678"/>
      <c r="AH1675" s="676">
        <f>SUBTOTAL(9,AH1665:AH1674)</f>
        <v>0</v>
      </c>
      <c r="AI1675" s="675">
        <f>SUBTOTAL(9,AI1665:AI1674)</f>
        <v>0</v>
      </c>
      <c r="AJ1675" s="423">
        <f t="shared" si="1055"/>
        <v>1666</v>
      </c>
    </row>
    <row r="1676" spans="1:36" ht="15.6" thickBot="1">
      <c r="A1676" s="423">
        <f t="shared" si="1056"/>
        <v>1667</v>
      </c>
      <c r="B1676" s="674"/>
      <c r="C1676" s="674"/>
      <c r="D1676" s="620" t="s">
        <v>406</v>
      </c>
      <c r="E1676" s="623"/>
      <c r="F1676" s="672">
        <f>SUBTOTAL(9,F1663:F1675,$E1664:$E1664)</f>
        <v>5214709</v>
      </c>
      <c r="G1676" s="671"/>
      <c r="H1676" s="668"/>
      <c r="I1676" s="687">
        <f>SUBTOTAL(9,I1663:I1675)</f>
        <v>5214709</v>
      </c>
      <c r="J1676" s="687">
        <f>SUBTOTAL(9,J1663:J1675)</f>
        <v>2333315</v>
      </c>
      <c r="K1676" s="687">
        <f>SUBTOTAL(9,K1663:K1675)</f>
        <v>51069274</v>
      </c>
      <c r="L1676" s="671">
        <f>SUBTOTAL(9,L1663:L1675)</f>
        <v>58617298</v>
      </c>
      <c r="M1676" s="672">
        <f>SUBTOTAL(9,M1663:M1675,$E1664:$E1664)</f>
        <v>5214709</v>
      </c>
      <c r="N1676" s="671"/>
      <c r="O1676" s="668"/>
      <c r="P1676" s="687">
        <f>SUBTOTAL(9,P1663:P1675)</f>
        <v>5214709</v>
      </c>
      <c r="Q1676" s="687">
        <f>SUBTOTAL(9,Q1663:Q1675)</f>
        <v>2333315</v>
      </c>
      <c r="R1676" s="687">
        <f>SUBTOTAL(9,R1663:R1675)</f>
        <v>51069274</v>
      </c>
      <c r="S1676" s="671">
        <f>SUBTOTAL(9,S1663:S1675)</f>
        <v>58617298</v>
      </c>
      <c r="T1676" s="672">
        <f>SUBTOTAL(9,T1663:T1675,$E1664:$E1664)</f>
        <v>5214709</v>
      </c>
      <c r="U1676" s="671"/>
      <c r="V1676" s="668"/>
      <c r="W1676" s="687">
        <f>SUBTOTAL(9,W1663:W1675)</f>
        <v>5214709</v>
      </c>
      <c r="X1676" s="546">
        <f>SUBTOTAL(9,X1663:X1675)</f>
        <v>2333315</v>
      </c>
      <c r="Y1676" s="686"/>
      <c r="Z1676" s="687">
        <f>SUBTOTAL(9,Z1663:Z1675)</f>
        <v>51069274</v>
      </c>
      <c r="AA1676" s="686">
        <f>SUBTOTAL(9,AA1663:AA1675)</f>
        <v>58617298</v>
      </c>
      <c r="AB1676" s="672">
        <f>SUBTOTAL(9,AB1663:AB1675,$E1664:$E1664)</f>
        <v>5214709</v>
      </c>
      <c r="AC1676" s="671"/>
      <c r="AD1676" s="668"/>
      <c r="AE1676" s="687">
        <f>SUBTOTAL(9,AE1663:AE1675)</f>
        <v>5214709</v>
      </c>
      <c r="AF1676" s="546">
        <f>SUBTOTAL(9,AF1663:AF1675)</f>
        <v>25000</v>
      </c>
      <c r="AG1676" s="871"/>
      <c r="AH1676" s="687">
        <f>SUBTOTAL(9,AH1663:AH1675)</f>
        <v>38069274</v>
      </c>
      <c r="AI1676" s="686">
        <f>SUBTOTAL(9,AI1663:AI1675)</f>
        <v>43308983</v>
      </c>
      <c r="AJ1676" s="423">
        <f t="shared" si="1055"/>
        <v>1667</v>
      </c>
    </row>
    <row r="1677" spans="1:36" ht="15.6" thickTop="1">
      <c r="A1677" s="423">
        <f t="shared" si="1056"/>
        <v>1668</v>
      </c>
      <c r="B1677" s="145"/>
      <c r="C1677" s="145"/>
      <c r="D1677" s="237"/>
      <c r="E1677" s="627"/>
      <c r="F1677" s="406"/>
      <c r="H1677" s="626"/>
      <c r="I1677" s="627">
        <f t="shared" ref="I1677:I1684" si="1092">SUM($E1677,F1677:H1677)</f>
        <v>0</v>
      </c>
      <c r="J1677" s="627"/>
      <c r="K1677" s="627"/>
      <c r="L1677" s="237">
        <f t="shared" ref="L1677:L1684" si="1093">SUM(I1677:K1677)</f>
        <v>0</v>
      </c>
      <c r="M1677" s="406"/>
      <c r="O1677" s="626"/>
      <c r="P1677" s="627">
        <f t="shared" ref="P1677:P1684" si="1094">SUM($E1677,M1677:O1677)</f>
        <v>0</v>
      </c>
      <c r="Q1677" s="627"/>
      <c r="R1677" s="627"/>
      <c r="S1677" s="237">
        <f t="shared" ref="S1677:S1684" si="1095">SUM(P1677:R1677)</f>
        <v>0</v>
      </c>
      <c r="T1677" s="406"/>
      <c r="V1677" s="626"/>
      <c r="W1677" s="627">
        <f t="shared" ref="W1677:W1684" si="1096">SUM($E1677,T1677:V1677)</f>
        <v>0</v>
      </c>
      <c r="X1677" s="636"/>
      <c r="Y1677" s="626"/>
      <c r="Z1677" s="627"/>
      <c r="AA1677" s="626">
        <f t="shared" ref="AA1677:AA1684" si="1097">SUM(W1677:Z1677)</f>
        <v>0</v>
      </c>
      <c r="AB1677" s="406"/>
      <c r="AD1677" s="626"/>
      <c r="AE1677" s="627">
        <f t="shared" ref="AE1677:AE1684" si="1098">SUM($E1677,AB1677:AD1677)</f>
        <v>0</v>
      </c>
      <c r="AF1677" s="636"/>
      <c r="AG1677" s="857"/>
      <c r="AH1677" s="627"/>
      <c r="AI1677" s="626">
        <f t="shared" ref="AI1677:AI1684" si="1099">SUM(AE1677:AH1677)</f>
        <v>0</v>
      </c>
      <c r="AJ1677" s="423">
        <f t="shared" si="1055"/>
        <v>1668</v>
      </c>
    </row>
    <row r="1678" spans="1:36">
      <c r="A1678" s="423">
        <f t="shared" si="1056"/>
        <v>1669</v>
      </c>
      <c r="B1678" s="145" t="s">
        <v>409</v>
      </c>
      <c r="C1678" s="145">
        <v>104</v>
      </c>
      <c r="D1678" s="237" t="s">
        <v>410</v>
      </c>
      <c r="E1678" s="627">
        <v>1700213</v>
      </c>
      <c r="F1678" s="133"/>
      <c r="G1678" s="28"/>
      <c r="H1678" s="626"/>
      <c r="I1678" s="627">
        <f t="shared" si="1092"/>
        <v>1700213</v>
      </c>
      <c r="J1678" s="627"/>
      <c r="K1678" s="627">
        <v>19580614</v>
      </c>
      <c r="L1678" s="237">
        <f t="shared" si="1093"/>
        <v>21280827</v>
      </c>
      <c r="M1678" s="133"/>
      <c r="O1678" s="626"/>
      <c r="P1678" s="627">
        <f t="shared" si="1094"/>
        <v>1700213</v>
      </c>
      <c r="Q1678" s="627"/>
      <c r="R1678" s="627">
        <v>19580614</v>
      </c>
      <c r="S1678" s="237">
        <f t="shared" si="1095"/>
        <v>21280827</v>
      </c>
      <c r="T1678" s="133"/>
      <c r="V1678" s="626"/>
      <c r="W1678" s="627">
        <f t="shared" si="1096"/>
        <v>1700213</v>
      </c>
      <c r="X1678" s="636"/>
      <c r="Y1678" s="626"/>
      <c r="Z1678" s="627">
        <v>19580614</v>
      </c>
      <c r="AA1678" s="626">
        <f t="shared" si="1097"/>
        <v>21280827</v>
      </c>
      <c r="AB1678" s="133"/>
      <c r="AD1678" s="626"/>
      <c r="AE1678" s="627">
        <f t="shared" si="1098"/>
        <v>1700213</v>
      </c>
      <c r="AF1678" s="636"/>
      <c r="AG1678" s="857"/>
      <c r="AH1678" s="627">
        <v>19580614</v>
      </c>
      <c r="AI1678" s="626">
        <f t="shared" si="1099"/>
        <v>21280827</v>
      </c>
      <c r="AJ1678" s="423">
        <f t="shared" si="1055"/>
        <v>1669</v>
      </c>
    </row>
    <row r="1679" spans="1:36">
      <c r="A1679" s="423">
        <f t="shared" si="1056"/>
        <v>1670</v>
      </c>
      <c r="B1679" s="145"/>
      <c r="C1679" s="145"/>
      <c r="D1679" s="240" t="s">
        <v>434</v>
      </c>
      <c r="E1679" s="627"/>
      <c r="F1679" s="133"/>
      <c r="G1679" s="28"/>
      <c r="H1679" s="626"/>
      <c r="I1679" s="627">
        <f t="shared" si="1092"/>
        <v>0</v>
      </c>
      <c r="J1679" s="627"/>
      <c r="K1679" s="627"/>
      <c r="L1679" s="237">
        <f t="shared" si="1093"/>
        <v>0</v>
      </c>
      <c r="M1679" s="133"/>
      <c r="O1679" s="626"/>
      <c r="P1679" s="627">
        <f t="shared" si="1094"/>
        <v>0</v>
      </c>
      <c r="Q1679" s="627"/>
      <c r="R1679" s="627"/>
      <c r="S1679" s="237">
        <f t="shared" si="1095"/>
        <v>0</v>
      </c>
      <c r="T1679" s="133"/>
      <c r="V1679" s="626"/>
      <c r="W1679" s="627">
        <f t="shared" si="1096"/>
        <v>0</v>
      </c>
      <c r="X1679" s="636"/>
      <c r="Y1679" s="626"/>
      <c r="Z1679" s="627"/>
      <c r="AA1679" s="626">
        <f t="shared" si="1097"/>
        <v>0</v>
      </c>
      <c r="AB1679" s="133"/>
      <c r="AD1679" s="626"/>
      <c r="AE1679" s="627">
        <f t="shared" si="1098"/>
        <v>0</v>
      </c>
      <c r="AF1679" s="636"/>
      <c r="AG1679" s="857"/>
      <c r="AH1679" s="627"/>
      <c r="AI1679" s="626">
        <f t="shared" si="1099"/>
        <v>0</v>
      </c>
      <c r="AJ1679" s="423">
        <f t="shared" si="1055"/>
        <v>1670</v>
      </c>
    </row>
    <row r="1680" spans="1:36">
      <c r="A1680" s="423">
        <f t="shared" si="1056"/>
        <v>1671</v>
      </c>
      <c r="B1680" s="145"/>
      <c r="C1680" s="145"/>
      <c r="D1680" s="240"/>
      <c r="E1680" s="627"/>
      <c r="F1680" s="133"/>
      <c r="G1680" s="28"/>
      <c r="H1680" s="626"/>
      <c r="I1680" s="627">
        <f t="shared" si="1092"/>
        <v>0</v>
      </c>
      <c r="J1680" s="627"/>
      <c r="K1680" s="627"/>
      <c r="L1680" s="237">
        <f t="shared" si="1093"/>
        <v>0</v>
      </c>
      <c r="M1680" s="133"/>
      <c r="O1680" s="626"/>
      <c r="P1680" s="627">
        <f t="shared" si="1094"/>
        <v>0</v>
      </c>
      <c r="Q1680" s="627"/>
      <c r="R1680" s="627"/>
      <c r="S1680" s="237">
        <f t="shared" si="1095"/>
        <v>0</v>
      </c>
      <c r="T1680" s="133"/>
      <c r="V1680" s="626"/>
      <c r="W1680" s="627">
        <f t="shared" si="1096"/>
        <v>0</v>
      </c>
      <c r="X1680" s="636"/>
      <c r="Y1680" s="626"/>
      <c r="Z1680" s="627"/>
      <c r="AA1680" s="626">
        <f t="shared" si="1097"/>
        <v>0</v>
      </c>
      <c r="AB1680" s="133"/>
      <c r="AD1680" s="626"/>
      <c r="AE1680" s="627">
        <f t="shared" si="1098"/>
        <v>0</v>
      </c>
      <c r="AF1680" s="636"/>
      <c r="AG1680" s="857"/>
      <c r="AH1680" s="627"/>
      <c r="AI1680" s="626">
        <f t="shared" si="1099"/>
        <v>0</v>
      </c>
      <c r="AJ1680" s="423">
        <f t="shared" si="1055"/>
        <v>1671</v>
      </c>
    </row>
    <row r="1681" spans="1:36">
      <c r="A1681" s="423">
        <f t="shared" si="1056"/>
        <v>1672</v>
      </c>
      <c r="B1681" s="145"/>
      <c r="C1681" s="145"/>
      <c r="D1681" s="637"/>
      <c r="E1681" s="627"/>
      <c r="F1681" s="133"/>
      <c r="G1681" s="28"/>
      <c r="H1681" s="626"/>
      <c r="I1681" s="627">
        <f t="shared" si="1092"/>
        <v>0</v>
      </c>
      <c r="J1681" s="627"/>
      <c r="K1681" s="627"/>
      <c r="L1681" s="237">
        <f t="shared" si="1093"/>
        <v>0</v>
      </c>
      <c r="M1681" s="133"/>
      <c r="O1681" s="626"/>
      <c r="P1681" s="627">
        <f t="shared" si="1094"/>
        <v>0</v>
      </c>
      <c r="Q1681" s="627"/>
      <c r="R1681" s="627"/>
      <c r="S1681" s="237">
        <f t="shared" si="1095"/>
        <v>0</v>
      </c>
      <c r="T1681" s="133"/>
      <c r="V1681" s="626"/>
      <c r="W1681" s="627">
        <f t="shared" si="1096"/>
        <v>0</v>
      </c>
      <c r="X1681" s="636"/>
      <c r="Y1681" s="626"/>
      <c r="Z1681" s="627"/>
      <c r="AA1681" s="626">
        <f t="shared" si="1097"/>
        <v>0</v>
      </c>
      <c r="AB1681" s="133"/>
      <c r="AD1681" s="626"/>
      <c r="AE1681" s="627">
        <f t="shared" si="1098"/>
        <v>0</v>
      </c>
      <c r="AF1681" s="636"/>
      <c r="AG1681" s="857"/>
      <c r="AH1681" s="627"/>
      <c r="AI1681" s="626">
        <f t="shared" si="1099"/>
        <v>0</v>
      </c>
      <c r="AJ1681" s="423">
        <f t="shared" si="1055"/>
        <v>1672</v>
      </c>
    </row>
    <row r="1682" spans="1:36">
      <c r="A1682" s="423">
        <f t="shared" si="1056"/>
        <v>1673</v>
      </c>
      <c r="B1682" s="145"/>
      <c r="C1682" s="145"/>
      <c r="D1682" s="684" t="s">
        <v>575</v>
      </c>
      <c r="E1682" s="627"/>
      <c r="F1682" s="112"/>
      <c r="G1682" s="39"/>
      <c r="H1682" s="626"/>
      <c r="I1682" s="627">
        <f t="shared" si="1092"/>
        <v>0</v>
      </c>
      <c r="J1682" s="627"/>
      <c r="K1682" s="627"/>
      <c r="L1682" s="237">
        <f t="shared" si="1093"/>
        <v>0</v>
      </c>
      <c r="M1682" s="112"/>
      <c r="N1682" s="39"/>
      <c r="O1682" s="626"/>
      <c r="P1682" s="627">
        <f t="shared" si="1094"/>
        <v>0</v>
      </c>
      <c r="Q1682" s="627"/>
      <c r="R1682" s="627"/>
      <c r="S1682" s="237">
        <f t="shared" si="1095"/>
        <v>0</v>
      </c>
      <c r="T1682" s="112"/>
      <c r="U1682" s="39"/>
      <c r="V1682" s="626"/>
      <c r="W1682" s="627">
        <f t="shared" si="1096"/>
        <v>0</v>
      </c>
      <c r="X1682" s="636"/>
      <c r="Y1682" s="626"/>
      <c r="Z1682" s="627"/>
      <c r="AA1682" s="626">
        <f t="shared" si="1097"/>
        <v>0</v>
      </c>
      <c r="AB1682" s="112"/>
      <c r="AC1682" s="39"/>
      <c r="AD1682" s="626"/>
      <c r="AE1682" s="627">
        <f t="shared" si="1098"/>
        <v>0</v>
      </c>
      <c r="AF1682" s="636"/>
      <c r="AG1682" s="857"/>
      <c r="AH1682" s="627"/>
      <c r="AI1682" s="626">
        <f t="shared" si="1099"/>
        <v>0</v>
      </c>
      <c r="AJ1682" s="423">
        <f t="shared" si="1055"/>
        <v>1673</v>
      </c>
    </row>
    <row r="1683" spans="1:36">
      <c r="A1683" s="423">
        <f t="shared" si="1056"/>
        <v>1674</v>
      </c>
      <c r="B1683" s="145"/>
      <c r="C1683" s="145"/>
      <c r="D1683" s="637" t="s">
        <v>877</v>
      </c>
      <c r="E1683" s="627"/>
      <c r="F1683" s="112"/>
      <c r="G1683" s="39"/>
      <c r="H1683" s="626"/>
      <c r="I1683" s="627">
        <f t="shared" si="1092"/>
        <v>0</v>
      </c>
      <c r="J1683" s="627"/>
      <c r="K1683" s="627"/>
      <c r="L1683" s="237">
        <f t="shared" si="1093"/>
        <v>0</v>
      </c>
      <c r="M1683" s="112"/>
      <c r="N1683" s="39"/>
      <c r="O1683" s="626"/>
      <c r="P1683" s="627">
        <f t="shared" si="1094"/>
        <v>0</v>
      </c>
      <c r="Q1683" s="627"/>
      <c r="R1683" s="627"/>
      <c r="S1683" s="237">
        <f t="shared" si="1095"/>
        <v>0</v>
      </c>
      <c r="T1683" s="112"/>
      <c r="U1683" s="39"/>
      <c r="V1683" s="626"/>
      <c r="W1683" s="627">
        <f t="shared" si="1096"/>
        <v>0</v>
      </c>
      <c r="X1683" s="636"/>
      <c r="Y1683" s="626"/>
      <c r="Z1683" s="627"/>
      <c r="AA1683" s="626">
        <f t="shared" si="1097"/>
        <v>0</v>
      </c>
      <c r="AB1683" s="112"/>
      <c r="AC1683" s="39"/>
      <c r="AD1683" s="626"/>
      <c r="AE1683" s="627">
        <f t="shared" si="1098"/>
        <v>0</v>
      </c>
      <c r="AF1683" s="636"/>
      <c r="AG1683" s="857"/>
      <c r="AH1683" s="627"/>
      <c r="AI1683" s="626">
        <f t="shared" si="1099"/>
        <v>0</v>
      </c>
      <c r="AJ1683" s="423">
        <f t="shared" si="1055"/>
        <v>1674</v>
      </c>
    </row>
    <row r="1684" spans="1:36">
      <c r="A1684" s="423">
        <f t="shared" si="1056"/>
        <v>1675</v>
      </c>
      <c r="B1684" s="145"/>
      <c r="C1684" s="145"/>
      <c r="D1684" s="637"/>
      <c r="E1684" s="627"/>
      <c r="F1684" s="112"/>
      <c r="G1684" s="39"/>
      <c r="H1684" s="626"/>
      <c r="I1684" s="627">
        <f t="shared" si="1092"/>
        <v>0</v>
      </c>
      <c r="J1684" s="627"/>
      <c r="K1684" s="627"/>
      <c r="L1684" s="237">
        <f t="shared" si="1093"/>
        <v>0</v>
      </c>
      <c r="M1684" s="112"/>
      <c r="N1684" s="39"/>
      <c r="O1684" s="626"/>
      <c r="P1684" s="627">
        <f t="shared" si="1094"/>
        <v>0</v>
      </c>
      <c r="Q1684" s="627"/>
      <c r="R1684" s="627"/>
      <c r="S1684" s="237">
        <f t="shared" si="1095"/>
        <v>0</v>
      </c>
      <c r="T1684" s="112"/>
      <c r="U1684" s="39"/>
      <c r="V1684" s="626"/>
      <c r="W1684" s="627">
        <f t="shared" si="1096"/>
        <v>0</v>
      </c>
      <c r="X1684" s="636"/>
      <c r="Y1684" s="626"/>
      <c r="Z1684" s="627"/>
      <c r="AA1684" s="626">
        <f t="shared" si="1097"/>
        <v>0</v>
      </c>
      <c r="AB1684" s="112"/>
      <c r="AC1684" s="39"/>
      <c r="AD1684" s="626"/>
      <c r="AE1684" s="627">
        <f t="shared" si="1098"/>
        <v>0</v>
      </c>
      <c r="AF1684" s="636"/>
      <c r="AG1684" s="857"/>
      <c r="AH1684" s="627"/>
      <c r="AI1684" s="626">
        <f t="shared" si="1099"/>
        <v>0</v>
      </c>
      <c r="AJ1684" s="423">
        <f t="shared" si="1055"/>
        <v>1675</v>
      </c>
    </row>
    <row r="1685" spans="1:36">
      <c r="A1685" s="423">
        <f t="shared" si="1056"/>
        <v>1676</v>
      </c>
      <c r="B1685" s="145"/>
      <c r="C1685" s="145"/>
      <c r="D1685" s="141" t="s">
        <v>40</v>
      </c>
      <c r="E1685" s="679"/>
      <c r="F1685" s="488">
        <f t="shared" ref="F1685:X1685" si="1100">SUBTOTAL(9,F1679:F1684)</f>
        <v>0</v>
      </c>
      <c r="G1685" s="55">
        <f t="shared" si="1100"/>
        <v>0</v>
      </c>
      <c r="H1685" s="285">
        <f t="shared" si="1100"/>
        <v>0</v>
      </c>
      <c r="I1685" s="676">
        <f t="shared" si="1100"/>
        <v>0</v>
      </c>
      <c r="J1685" s="676">
        <f t="shared" si="1100"/>
        <v>0</v>
      </c>
      <c r="K1685" s="676">
        <f t="shared" si="1100"/>
        <v>0</v>
      </c>
      <c r="L1685" s="678">
        <f t="shared" si="1100"/>
        <v>0</v>
      </c>
      <c r="M1685" s="488">
        <f t="shared" si="1100"/>
        <v>0</v>
      </c>
      <c r="N1685" s="55">
        <f t="shared" si="1100"/>
        <v>0</v>
      </c>
      <c r="O1685" s="285">
        <f t="shared" si="1100"/>
        <v>0</v>
      </c>
      <c r="P1685" s="676">
        <f t="shared" si="1100"/>
        <v>0</v>
      </c>
      <c r="Q1685" s="676">
        <f t="shared" si="1100"/>
        <v>0</v>
      </c>
      <c r="R1685" s="676">
        <f t="shared" si="1100"/>
        <v>0</v>
      </c>
      <c r="S1685" s="678">
        <f t="shared" si="1100"/>
        <v>0</v>
      </c>
      <c r="T1685" s="488">
        <f t="shared" si="1100"/>
        <v>0</v>
      </c>
      <c r="U1685" s="55">
        <f t="shared" si="1100"/>
        <v>0</v>
      </c>
      <c r="V1685" s="285">
        <f t="shared" si="1100"/>
        <v>0</v>
      </c>
      <c r="W1685" s="676">
        <f t="shared" si="1100"/>
        <v>0</v>
      </c>
      <c r="X1685" s="677">
        <f t="shared" si="1100"/>
        <v>0</v>
      </c>
      <c r="Y1685" s="675"/>
      <c r="Z1685" s="676">
        <f t="shared" ref="Z1685:AF1685" si="1101">SUBTOTAL(9,Z1679:Z1684)</f>
        <v>0</v>
      </c>
      <c r="AA1685" s="675">
        <f t="shared" si="1101"/>
        <v>0</v>
      </c>
      <c r="AB1685" s="488">
        <f t="shared" si="1101"/>
        <v>0</v>
      </c>
      <c r="AC1685" s="55">
        <f t="shared" si="1101"/>
        <v>0</v>
      </c>
      <c r="AD1685" s="285">
        <f t="shared" si="1101"/>
        <v>0</v>
      </c>
      <c r="AE1685" s="676">
        <f t="shared" si="1101"/>
        <v>0</v>
      </c>
      <c r="AF1685" s="677">
        <f t="shared" si="1101"/>
        <v>0</v>
      </c>
      <c r="AG1685" s="678"/>
      <c r="AH1685" s="676">
        <f>SUBTOTAL(9,AH1679:AH1684)</f>
        <v>0</v>
      </c>
      <c r="AI1685" s="675">
        <f>SUBTOTAL(9,AI1679:AI1684)</f>
        <v>0</v>
      </c>
      <c r="AJ1685" s="423">
        <f t="shared" si="1055"/>
        <v>1676</v>
      </c>
    </row>
    <row r="1686" spans="1:36" ht="15.6" thickBot="1">
      <c r="A1686" s="423">
        <f t="shared" si="1056"/>
        <v>1677</v>
      </c>
      <c r="B1686" s="674"/>
      <c r="C1686" s="674"/>
      <c r="D1686" s="620" t="s">
        <v>411</v>
      </c>
      <c r="E1686" s="623"/>
      <c r="F1686" s="672">
        <f>SUBTOTAL(9,F1668:F1685,$E1678:$E1678)</f>
        <v>1700213</v>
      </c>
      <c r="G1686" s="671"/>
      <c r="H1686" s="668"/>
      <c r="I1686" s="687">
        <f>SUBTOTAL(9,I1678:I1685)</f>
        <v>1700213</v>
      </c>
      <c r="J1686" s="687">
        <f>SUBTOTAL(9,J1678:J1685)</f>
        <v>0</v>
      </c>
      <c r="K1686" s="687">
        <f>SUBTOTAL(9,K1678:K1685)</f>
        <v>19580614</v>
      </c>
      <c r="L1686" s="671">
        <f>SUBTOTAL(9,L1678:L1685)</f>
        <v>21280827</v>
      </c>
      <c r="M1686" s="672">
        <f>SUBTOTAL(9,M1668:M1685,$E1678:$E1678)</f>
        <v>1700213</v>
      </c>
      <c r="N1686" s="671"/>
      <c r="O1686" s="668"/>
      <c r="P1686" s="687">
        <f>SUBTOTAL(9,P1678:P1685)</f>
        <v>1700213</v>
      </c>
      <c r="Q1686" s="687">
        <f>SUBTOTAL(9,Q1678:Q1685)</f>
        <v>0</v>
      </c>
      <c r="R1686" s="687">
        <f>SUBTOTAL(9,R1678:R1685)</f>
        <v>19580614</v>
      </c>
      <c r="S1686" s="671">
        <f>SUBTOTAL(9,S1678:S1685)</f>
        <v>21280827</v>
      </c>
      <c r="T1686" s="672">
        <f>SUBTOTAL(9,T1668:T1685,$E1678:$E1678)</f>
        <v>1700213</v>
      </c>
      <c r="U1686" s="671"/>
      <c r="V1686" s="668"/>
      <c r="W1686" s="687">
        <f>SUBTOTAL(9,W1677:W1685)</f>
        <v>1700213</v>
      </c>
      <c r="X1686" s="546">
        <f>SUBTOTAL(9,X1677:X1685)</f>
        <v>0</v>
      </c>
      <c r="Y1686" s="686"/>
      <c r="Z1686" s="687">
        <f>SUBTOTAL(9,Z1678:Z1685)</f>
        <v>19580614</v>
      </c>
      <c r="AA1686" s="686">
        <f>SUBTOTAL(9,AA1677:AA1685)</f>
        <v>21280827</v>
      </c>
      <c r="AB1686" s="672">
        <f>SUBTOTAL(9,AB1668:AB1685,$E1678:$E1678)</f>
        <v>1700213</v>
      </c>
      <c r="AC1686" s="671"/>
      <c r="AD1686" s="668"/>
      <c r="AE1686" s="687">
        <f>SUBTOTAL(9,AE1677:AE1685)</f>
        <v>1700213</v>
      </c>
      <c r="AF1686" s="546">
        <f>SUBTOTAL(9,AF1677:AF1685)</f>
        <v>0</v>
      </c>
      <c r="AG1686" s="871"/>
      <c r="AH1686" s="687">
        <f>SUBTOTAL(9,AH1678:AH1685)</f>
        <v>19580614</v>
      </c>
      <c r="AI1686" s="686">
        <f>SUBTOTAL(9,AI1677:AI1685)</f>
        <v>21280827</v>
      </c>
      <c r="AJ1686" s="423">
        <f t="shared" si="1055"/>
        <v>1677</v>
      </c>
    </row>
    <row r="1687" spans="1:36" ht="15.6" thickTop="1">
      <c r="A1687" s="423">
        <f t="shared" si="1056"/>
        <v>1678</v>
      </c>
      <c r="B1687" s="145"/>
      <c r="C1687" s="145"/>
      <c r="D1687" s="237"/>
      <c r="E1687" s="627"/>
      <c r="F1687" s="636"/>
      <c r="H1687" s="626"/>
      <c r="I1687" s="239"/>
      <c r="J1687" s="239"/>
      <c r="K1687" s="239"/>
      <c r="L1687" s="6"/>
      <c r="M1687" s="636"/>
      <c r="O1687" s="626"/>
      <c r="P1687" s="239"/>
      <c r="Q1687" s="239"/>
      <c r="R1687" s="239"/>
      <c r="S1687" s="6"/>
      <c r="T1687" s="636"/>
      <c r="V1687" s="626"/>
      <c r="W1687" s="239">
        <f t="shared" ref="W1687:W1695" si="1102">SUM($E1687,T1687:V1687)</f>
        <v>0</v>
      </c>
      <c r="X1687" s="406"/>
      <c r="Y1687" s="119"/>
      <c r="Z1687" s="239"/>
      <c r="AA1687" s="119">
        <f t="shared" ref="AA1687:AA1695" si="1103">SUM(W1687:Z1687)</f>
        <v>0</v>
      </c>
      <c r="AB1687" s="636"/>
      <c r="AD1687" s="626"/>
      <c r="AE1687" s="239">
        <f t="shared" ref="AE1687:AE1695" si="1104">SUM($E1687,AB1687:AD1687)</f>
        <v>0</v>
      </c>
      <c r="AF1687" s="406"/>
      <c r="AG1687" s="6"/>
      <c r="AH1687" s="239"/>
      <c r="AI1687" s="119">
        <f t="shared" ref="AI1687:AI1695" si="1105">SUM(AE1687:AH1687)</f>
        <v>0</v>
      </c>
      <c r="AJ1687" s="423">
        <f t="shared" si="1055"/>
        <v>1678</v>
      </c>
    </row>
    <row r="1688" spans="1:36">
      <c r="A1688" s="423">
        <f t="shared" si="1056"/>
        <v>1679</v>
      </c>
      <c r="B1688" s="145" t="s">
        <v>364</v>
      </c>
      <c r="C1688" s="145">
        <v>105</v>
      </c>
      <c r="D1688" s="237" t="s">
        <v>407</v>
      </c>
      <c r="E1688" s="627">
        <v>4753588</v>
      </c>
      <c r="F1688" s="133"/>
      <c r="G1688" s="28"/>
      <c r="H1688" s="626"/>
      <c r="I1688" s="627">
        <f t="shared" ref="I1688:I1695" si="1106">SUM($E1688,F1688:H1688)</f>
        <v>4753588</v>
      </c>
      <c r="J1688" s="627"/>
      <c r="K1688" s="627">
        <v>2579639</v>
      </c>
      <c r="L1688" s="237">
        <f t="shared" ref="L1688:L1694" si="1107">SUM(I1688:K1688)</f>
        <v>7333227</v>
      </c>
      <c r="M1688" s="133"/>
      <c r="O1688" s="626"/>
      <c r="P1688" s="627">
        <f t="shared" ref="P1688:P1695" si="1108">SUM($E1688,M1688:O1688)</f>
        <v>4753588</v>
      </c>
      <c r="Q1688" s="627"/>
      <c r="R1688" s="627">
        <v>2579639</v>
      </c>
      <c r="S1688" s="237">
        <f t="shared" ref="S1688:S1694" si="1109">SUM(P1688:R1688)</f>
        <v>7333227</v>
      </c>
      <c r="T1688" s="133"/>
      <c r="V1688" s="626"/>
      <c r="W1688" s="627">
        <f t="shared" si="1102"/>
        <v>4753588</v>
      </c>
      <c r="X1688" s="636"/>
      <c r="Y1688" s="626"/>
      <c r="Z1688" s="627">
        <v>2579639</v>
      </c>
      <c r="AA1688" s="626">
        <f t="shared" si="1103"/>
        <v>7333227</v>
      </c>
      <c r="AB1688" s="133"/>
      <c r="AD1688" s="626"/>
      <c r="AE1688" s="627">
        <f t="shared" si="1104"/>
        <v>4753588</v>
      </c>
      <c r="AF1688" s="636"/>
      <c r="AG1688" s="857"/>
      <c r="AH1688" s="627">
        <v>2579639</v>
      </c>
      <c r="AI1688" s="626">
        <f t="shared" si="1105"/>
        <v>7333227</v>
      </c>
      <c r="AJ1688" s="423">
        <f t="shared" si="1055"/>
        <v>1679</v>
      </c>
    </row>
    <row r="1689" spans="1:36">
      <c r="A1689" s="423">
        <f t="shared" si="1056"/>
        <v>1680</v>
      </c>
      <c r="B1689" s="145"/>
      <c r="C1689" s="145"/>
      <c r="D1689" s="240" t="s">
        <v>434</v>
      </c>
      <c r="E1689" s="627"/>
      <c r="F1689" s="133"/>
      <c r="G1689" s="28"/>
      <c r="H1689" s="626"/>
      <c r="I1689" s="627">
        <f t="shared" si="1106"/>
        <v>0</v>
      </c>
      <c r="J1689" s="627"/>
      <c r="K1689" s="627"/>
      <c r="L1689" s="237">
        <f t="shared" si="1107"/>
        <v>0</v>
      </c>
      <c r="M1689" s="133"/>
      <c r="O1689" s="626"/>
      <c r="P1689" s="627">
        <f t="shared" si="1108"/>
        <v>0</v>
      </c>
      <c r="Q1689" s="627"/>
      <c r="R1689" s="627"/>
      <c r="S1689" s="237">
        <f t="shared" si="1109"/>
        <v>0</v>
      </c>
      <c r="T1689" s="133"/>
      <c r="V1689" s="626"/>
      <c r="W1689" s="627">
        <f t="shared" si="1102"/>
        <v>0</v>
      </c>
      <c r="X1689" s="636"/>
      <c r="Y1689" s="626"/>
      <c r="Z1689" s="627"/>
      <c r="AA1689" s="626">
        <f t="shared" si="1103"/>
        <v>0</v>
      </c>
      <c r="AB1689" s="133"/>
      <c r="AD1689" s="626"/>
      <c r="AE1689" s="627">
        <f t="shared" si="1104"/>
        <v>0</v>
      </c>
      <c r="AF1689" s="636"/>
      <c r="AG1689" s="857"/>
      <c r="AH1689" s="627"/>
      <c r="AI1689" s="626">
        <f t="shared" si="1105"/>
        <v>0</v>
      </c>
      <c r="AJ1689" s="423">
        <f t="shared" si="1055"/>
        <v>1680</v>
      </c>
    </row>
    <row r="1690" spans="1:36">
      <c r="A1690" s="423">
        <f t="shared" si="1056"/>
        <v>1681</v>
      </c>
      <c r="B1690" s="145"/>
      <c r="C1690" s="145"/>
      <c r="D1690" s="637" t="s">
        <v>878</v>
      </c>
      <c r="E1690" s="627"/>
      <c r="F1690" s="132">
        <f>66000+22270</f>
        <v>88270</v>
      </c>
      <c r="G1690" s="28"/>
      <c r="H1690" s="626"/>
      <c r="I1690" s="627">
        <f t="shared" si="1106"/>
        <v>88270</v>
      </c>
      <c r="J1690" s="627"/>
      <c r="K1690" s="627"/>
      <c r="L1690" s="237">
        <f t="shared" si="1107"/>
        <v>88270</v>
      </c>
      <c r="M1690" s="133">
        <f>66000+22270</f>
        <v>88270</v>
      </c>
      <c r="O1690" s="626"/>
      <c r="P1690" s="627">
        <f t="shared" si="1108"/>
        <v>88270</v>
      </c>
      <c r="Q1690" s="627"/>
      <c r="R1690" s="627"/>
      <c r="S1690" s="237">
        <f t="shared" si="1109"/>
        <v>88270</v>
      </c>
      <c r="T1690" s="133">
        <f>66000+22270</f>
        <v>88270</v>
      </c>
      <c r="V1690" s="626"/>
      <c r="W1690" s="627">
        <f t="shared" si="1102"/>
        <v>88270</v>
      </c>
      <c r="X1690" s="636"/>
      <c r="Y1690" s="626"/>
      <c r="Z1690" s="627"/>
      <c r="AA1690" s="626">
        <f t="shared" si="1103"/>
        <v>88270</v>
      </c>
      <c r="AB1690" s="133"/>
      <c r="AD1690" s="626"/>
      <c r="AE1690" s="627">
        <f t="shared" si="1104"/>
        <v>0</v>
      </c>
      <c r="AF1690" s="636"/>
      <c r="AG1690" s="857"/>
      <c r="AH1690" s="627"/>
      <c r="AI1690" s="626">
        <f t="shared" si="1105"/>
        <v>0</v>
      </c>
      <c r="AJ1690" s="423">
        <f t="shared" ref="AJ1690:AJ1756" si="1110">A1690</f>
        <v>1681</v>
      </c>
    </row>
    <row r="1691" spans="1:36">
      <c r="A1691" s="423">
        <f t="shared" si="1056"/>
        <v>1682</v>
      </c>
      <c r="B1691" s="145"/>
      <c r="C1691" s="145"/>
      <c r="D1691" s="637" t="s">
        <v>879</v>
      </c>
      <c r="E1691" s="627"/>
      <c r="F1691" s="132">
        <v>65000</v>
      </c>
      <c r="G1691" s="28"/>
      <c r="H1691" s="626"/>
      <c r="I1691" s="627">
        <f t="shared" si="1106"/>
        <v>65000</v>
      </c>
      <c r="J1691" s="627"/>
      <c r="K1691" s="627"/>
      <c r="L1691" s="237">
        <f t="shared" si="1107"/>
        <v>65000</v>
      </c>
      <c r="M1691" s="133">
        <v>65000</v>
      </c>
      <c r="O1691" s="626"/>
      <c r="P1691" s="627">
        <f t="shared" si="1108"/>
        <v>65000</v>
      </c>
      <c r="Q1691" s="627"/>
      <c r="R1691" s="627"/>
      <c r="S1691" s="237">
        <f t="shared" si="1109"/>
        <v>65000</v>
      </c>
      <c r="T1691" s="133">
        <v>65000</v>
      </c>
      <c r="V1691" s="626"/>
      <c r="W1691" s="627">
        <f t="shared" si="1102"/>
        <v>65000</v>
      </c>
      <c r="X1691" s="636"/>
      <c r="Y1691" s="626"/>
      <c r="Z1691" s="627"/>
      <c r="AA1691" s="626">
        <f t="shared" si="1103"/>
        <v>65000</v>
      </c>
      <c r="AB1691" s="133"/>
      <c r="AD1691" s="626"/>
      <c r="AE1691" s="627">
        <f t="shared" si="1104"/>
        <v>0</v>
      </c>
      <c r="AF1691" s="636"/>
      <c r="AG1691" s="857"/>
      <c r="AH1691" s="627"/>
      <c r="AI1691" s="626">
        <f t="shared" si="1105"/>
        <v>0</v>
      </c>
      <c r="AJ1691" s="423">
        <f t="shared" si="1110"/>
        <v>1682</v>
      </c>
    </row>
    <row r="1692" spans="1:36">
      <c r="A1692" s="423">
        <f t="shared" si="1056"/>
        <v>1683</v>
      </c>
      <c r="B1692" s="145"/>
      <c r="C1692" s="145"/>
      <c r="D1692" s="629"/>
      <c r="E1692" s="627"/>
      <c r="F1692" s="133"/>
      <c r="G1692" s="28"/>
      <c r="H1692" s="626"/>
      <c r="I1692" s="627">
        <f t="shared" si="1106"/>
        <v>0</v>
      </c>
      <c r="J1692" s="627"/>
      <c r="K1692" s="627"/>
      <c r="L1692" s="237">
        <f t="shared" si="1107"/>
        <v>0</v>
      </c>
      <c r="M1692" s="133"/>
      <c r="O1692" s="626"/>
      <c r="P1692" s="627">
        <f t="shared" si="1108"/>
        <v>0</v>
      </c>
      <c r="Q1692" s="627"/>
      <c r="R1692" s="627"/>
      <c r="S1692" s="237">
        <f t="shared" si="1109"/>
        <v>0</v>
      </c>
      <c r="T1692" s="133"/>
      <c r="V1692" s="626"/>
      <c r="W1692" s="627">
        <f t="shared" si="1102"/>
        <v>0</v>
      </c>
      <c r="X1692" s="636"/>
      <c r="Y1692" s="626"/>
      <c r="Z1692" s="627"/>
      <c r="AA1692" s="626">
        <f t="shared" si="1103"/>
        <v>0</v>
      </c>
      <c r="AB1692" s="133"/>
      <c r="AD1692" s="626"/>
      <c r="AE1692" s="627">
        <f t="shared" si="1104"/>
        <v>0</v>
      </c>
      <c r="AF1692" s="636"/>
      <c r="AG1692" s="857"/>
      <c r="AH1692" s="627"/>
      <c r="AI1692" s="626">
        <f t="shared" si="1105"/>
        <v>0</v>
      </c>
      <c r="AJ1692" s="423">
        <f t="shared" si="1110"/>
        <v>1683</v>
      </c>
    </row>
    <row r="1693" spans="1:36">
      <c r="A1693" s="423">
        <f t="shared" ref="A1693:A1756" si="1111">ROW()-9</f>
        <v>1684</v>
      </c>
      <c r="B1693" s="145"/>
      <c r="C1693" s="145"/>
      <c r="D1693" s="684" t="s">
        <v>575</v>
      </c>
      <c r="E1693" s="627"/>
      <c r="F1693" s="112"/>
      <c r="G1693" s="39"/>
      <c r="H1693" s="626"/>
      <c r="I1693" s="627">
        <f t="shared" si="1106"/>
        <v>0</v>
      </c>
      <c r="J1693" s="627"/>
      <c r="K1693" s="627"/>
      <c r="L1693" s="237">
        <f t="shared" si="1107"/>
        <v>0</v>
      </c>
      <c r="M1693" s="112"/>
      <c r="N1693" s="39"/>
      <c r="O1693" s="626"/>
      <c r="P1693" s="627">
        <f t="shared" si="1108"/>
        <v>0</v>
      </c>
      <c r="Q1693" s="627"/>
      <c r="R1693" s="627"/>
      <c r="S1693" s="237">
        <f t="shared" si="1109"/>
        <v>0</v>
      </c>
      <c r="T1693" s="112"/>
      <c r="U1693" s="39"/>
      <c r="V1693" s="626"/>
      <c r="W1693" s="627">
        <f t="shared" si="1102"/>
        <v>0</v>
      </c>
      <c r="X1693" s="636"/>
      <c r="Y1693" s="626"/>
      <c r="Z1693" s="627"/>
      <c r="AA1693" s="626">
        <f t="shared" si="1103"/>
        <v>0</v>
      </c>
      <c r="AB1693" s="112"/>
      <c r="AC1693" s="39"/>
      <c r="AD1693" s="626"/>
      <c r="AE1693" s="627">
        <f t="shared" si="1104"/>
        <v>0</v>
      </c>
      <c r="AF1693" s="636"/>
      <c r="AG1693" s="857"/>
      <c r="AH1693" s="627"/>
      <c r="AI1693" s="626">
        <f t="shared" si="1105"/>
        <v>0</v>
      </c>
      <c r="AJ1693" s="423">
        <f t="shared" si="1110"/>
        <v>1684</v>
      </c>
    </row>
    <row r="1694" spans="1:36">
      <c r="A1694" s="423">
        <f t="shared" si="1111"/>
        <v>1685</v>
      </c>
      <c r="B1694" s="145"/>
      <c r="C1694" s="145"/>
      <c r="D1694" s="637"/>
      <c r="E1694" s="627"/>
      <c r="F1694" s="112"/>
      <c r="G1694" s="39"/>
      <c r="H1694" s="626"/>
      <c r="I1694" s="627">
        <f t="shared" si="1106"/>
        <v>0</v>
      </c>
      <c r="J1694" s="627"/>
      <c r="K1694" s="627"/>
      <c r="L1694" s="237">
        <f t="shared" si="1107"/>
        <v>0</v>
      </c>
      <c r="M1694" s="112"/>
      <c r="N1694" s="39"/>
      <c r="O1694" s="626"/>
      <c r="P1694" s="627">
        <f t="shared" si="1108"/>
        <v>0</v>
      </c>
      <c r="Q1694" s="627"/>
      <c r="R1694" s="627"/>
      <c r="S1694" s="237">
        <f t="shared" si="1109"/>
        <v>0</v>
      </c>
      <c r="T1694" s="112"/>
      <c r="U1694" s="39"/>
      <c r="V1694" s="626"/>
      <c r="W1694" s="627">
        <f t="shared" si="1102"/>
        <v>0</v>
      </c>
      <c r="X1694" s="636"/>
      <c r="Y1694" s="626"/>
      <c r="Z1694" s="627"/>
      <c r="AA1694" s="626">
        <f t="shared" si="1103"/>
        <v>0</v>
      </c>
      <c r="AB1694" s="112"/>
      <c r="AC1694" s="39"/>
      <c r="AD1694" s="626"/>
      <c r="AE1694" s="627">
        <f t="shared" si="1104"/>
        <v>0</v>
      </c>
      <c r="AF1694" s="636"/>
      <c r="AG1694" s="857"/>
      <c r="AH1694" s="627"/>
      <c r="AI1694" s="626">
        <f t="shared" si="1105"/>
        <v>0</v>
      </c>
      <c r="AJ1694" s="423">
        <f t="shared" si="1110"/>
        <v>1685</v>
      </c>
    </row>
    <row r="1695" spans="1:36">
      <c r="A1695" s="423">
        <f t="shared" si="1111"/>
        <v>1686</v>
      </c>
      <c r="B1695" s="145"/>
      <c r="C1695" s="145"/>
      <c r="D1695" s="637"/>
      <c r="E1695" s="627"/>
      <c r="F1695" s="112"/>
      <c r="G1695" s="39"/>
      <c r="H1695" s="626"/>
      <c r="I1695" s="627">
        <f t="shared" si="1106"/>
        <v>0</v>
      </c>
      <c r="J1695" s="627"/>
      <c r="K1695" s="627"/>
      <c r="M1695" s="112"/>
      <c r="N1695" s="39"/>
      <c r="O1695" s="626"/>
      <c r="P1695" s="627">
        <f t="shared" si="1108"/>
        <v>0</v>
      </c>
      <c r="Q1695" s="627"/>
      <c r="R1695" s="627"/>
      <c r="T1695" s="112"/>
      <c r="U1695" s="39"/>
      <c r="V1695" s="626"/>
      <c r="W1695" s="627">
        <f t="shared" si="1102"/>
        <v>0</v>
      </c>
      <c r="X1695" s="636"/>
      <c r="Y1695" s="626"/>
      <c r="Z1695" s="627"/>
      <c r="AA1695" s="626">
        <f t="shared" si="1103"/>
        <v>0</v>
      </c>
      <c r="AB1695" s="112"/>
      <c r="AC1695" s="39"/>
      <c r="AD1695" s="626"/>
      <c r="AE1695" s="627">
        <f t="shared" si="1104"/>
        <v>0</v>
      </c>
      <c r="AF1695" s="636"/>
      <c r="AG1695" s="857"/>
      <c r="AH1695" s="627"/>
      <c r="AI1695" s="626">
        <f t="shared" si="1105"/>
        <v>0</v>
      </c>
      <c r="AJ1695" s="423">
        <f t="shared" si="1110"/>
        <v>1686</v>
      </c>
    </row>
    <row r="1696" spans="1:36">
      <c r="A1696" s="423">
        <f t="shared" si="1111"/>
        <v>1687</v>
      </c>
      <c r="B1696" s="145"/>
      <c r="C1696" s="145"/>
      <c r="D1696" s="141" t="s">
        <v>40</v>
      </c>
      <c r="E1696" s="679"/>
      <c r="F1696" s="488">
        <f t="shared" ref="F1696:V1696" si="1112">SUBTOTAL(9,F1689:F1693)</f>
        <v>153270</v>
      </c>
      <c r="G1696" s="55">
        <f t="shared" si="1112"/>
        <v>0</v>
      </c>
      <c r="H1696" s="285">
        <f t="shared" si="1112"/>
        <v>0</v>
      </c>
      <c r="I1696" s="676">
        <f t="shared" si="1112"/>
        <v>153270</v>
      </c>
      <c r="J1696" s="676">
        <f t="shared" si="1112"/>
        <v>0</v>
      </c>
      <c r="K1696" s="676">
        <f t="shared" si="1112"/>
        <v>0</v>
      </c>
      <c r="L1696" s="678">
        <f t="shared" si="1112"/>
        <v>153270</v>
      </c>
      <c r="M1696" s="488">
        <f t="shared" si="1112"/>
        <v>153270</v>
      </c>
      <c r="N1696" s="55">
        <f t="shared" si="1112"/>
        <v>0</v>
      </c>
      <c r="O1696" s="285">
        <f t="shared" si="1112"/>
        <v>0</v>
      </c>
      <c r="P1696" s="676">
        <f t="shared" si="1112"/>
        <v>153270</v>
      </c>
      <c r="Q1696" s="676">
        <f t="shared" si="1112"/>
        <v>0</v>
      </c>
      <c r="R1696" s="676">
        <f t="shared" si="1112"/>
        <v>0</v>
      </c>
      <c r="S1696" s="678">
        <f t="shared" si="1112"/>
        <v>153270</v>
      </c>
      <c r="T1696" s="488">
        <f t="shared" si="1112"/>
        <v>153270</v>
      </c>
      <c r="U1696" s="55">
        <f t="shared" si="1112"/>
        <v>0</v>
      </c>
      <c r="V1696" s="285">
        <f t="shared" si="1112"/>
        <v>0</v>
      </c>
      <c r="W1696" s="676">
        <f>SUBTOTAL(9,W1689:W1695)</f>
        <v>153270</v>
      </c>
      <c r="X1696" s="677">
        <f>SUBTOTAL(9,X1689:X1695)</f>
        <v>0</v>
      </c>
      <c r="Y1696" s="675"/>
      <c r="Z1696" s="676">
        <f>SUBTOTAL(9,Z1689:Z1695)</f>
        <v>0</v>
      </c>
      <c r="AA1696" s="675">
        <f>SUBTOTAL(9,AA1689:AA1695)</f>
        <v>153270</v>
      </c>
      <c r="AB1696" s="488">
        <f>SUBTOTAL(9,AB1689:AB1693)</f>
        <v>0</v>
      </c>
      <c r="AC1696" s="55">
        <f>SUBTOTAL(9,AC1689:AC1693)</f>
        <v>0</v>
      </c>
      <c r="AD1696" s="285">
        <f>SUBTOTAL(9,AD1689:AD1693)</f>
        <v>0</v>
      </c>
      <c r="AE1696" s="676">
        <f>SUBTOTAL(9,AE1689:AE1695)</f>
        <v>0</v>
      </c>
      <c r="AF1696" s="677">
        <f>SUBTOTAL(9,AF1689:AF1695)</f>
        <v>0</v>
      </c>
      <c r="AG1696" s="678"/>
      <c r="AH1696" s="676">
        <f>SUBTOTAL(9,AH1689:AH1695)</f>
        <v>0</v>
      </c>
      <c r="AI1696" s="675">
        <f>SUBTOTAL(9,AI1689:AI1695)</f>
        <v>0</v>
      </c>
      <c r="AJ1696" s="423">
        <f t="shared" si="1110"/>
        <v>1687</v>
      </c>
    </row>
    <row r="1697" spans="1:36" ht="15.6" thickBot="1">
      <c r="A1697" s="423">
        <f t="shared" si="1111"/>
        <v>1688</v>
      </c>
      <c r="B1697" s="674"/>
      <c r="C1697" s="674"/>
      <c r="D1697" s="620" t="s">
        <v>408</v>
      </c>
      <c r="E1697" s="623"/>
      <c r="F1697" s="672">
        <f>SUBTOTAL(9,F1678:F1696,$E1688:$E1688)</f>
        <v>4906858</v>
      </c>
      <c r="G1697" s="671"/>
      <c r="H1697" s="668"/>
      <c r="I1697" s="687">
        <f>SUBTOTAL(9,I1688:I1696)</f>
        <v>4906858</v>
      </c>
      <c r="J1697" s="687">
        <f>SUBTOTAL(9,J1688:J1696)</f>
        <v>0</v>
      </c>
      <c r="K1697" s="687">
        <f>SUBTOTAL(9,K1688:K1696)</f>
        <v>2579639</v>
      </c>
      <c r="L1697" s="671">
        <f>SUBTOTAL(9,L1688:L1696)</f>
        <v>7486497</v>
      </c>
      <c r="M1697" s="672">
        <f>SUBTOTAL(9,M1678:M1696,$E1688:$E1688)</f>
        <v>4906858</v>
      </c>
      <c r="N1697" s="671"/>
      <c r="O1697" s="668"/>
      <c r="P1697" s="687">
        <f>SUBTOTAL(9,P1688:P1696)</f>
        <v>4906858</v>
      </c>
      <c r="Q1697" s="687">
        <f>SUBTOTAL(9,Q1688:Q1696)</f>
        <v>0</v>
      </c>
      <c r="R1697" s="687">
        <f>SUBTOTAL(9,R1688:R1696)</f>
        <v>2579639</v>
      </c>
      <c r="S1697" s="671">
        <f>SUBTOTAL(9,S1688:S1696)</f>
        <v>7486497</v>
      </c>
      <c r="T1697" s="672">
        <f>SUBTOTAL(9,T1678:T1696,$E1688:$E1688)</f>
        <v>4906858</v>
      </c>
      <c r="U1697" s="671"/>
      <c r="V1697" s="668"/>
      <c r="W1697" s="687">
        <f>SUBTOTAL(9,W1688:W1696)</f>
        <v>4906858</v>
      </c>
      <c r="X1697" s="546">
        <f>SUBTOTAL(9,X1687:X1696)</f>
        <v>0</v>
      </c>
      <c r="Y1697" s="686"/>
      <c r="Z1697" s="687">
        <f>SUBTOTAL(9,Z1688:Z1696)</f>
        <v>2579639</v>
      </c>
      <c r="AA1697" s="686">
        <f>SUBTOTAL(9,AA1687:AA1696)</f>
        <v>7486497</v>
      </c>
      <c r="AB1697" s="672">
        <f>SUBTOTAL(9,AB1678:AB1696,$E1688:$E1688)</f>
        <v>4753588</v>
      </c>
      <c r="AC1697" s="671"/>
      <c r="AD1697" s="668"/>
      <c r="AE1697" s="687">
        <f>SUBTOTAL(9,AE1688:AE1696)</f>
        <v>4753588</v>
      </c>
      <c r="AF1697" s="546">
        <f>SUBTOTAL(9,AF1687:AF1696)</f>
        <v>0</v>
      </c>
      <c r="AG1697" s="871"/>
      <c r="AH1697" s="687">
        <f>SUBTOTAL(9,AH1688:AH1696)</f>
        <v>2579639</v>
      </c>
      <c r="AI1697" s="686">
        <f>SUBTOTAL(9,AI1687:AI1696)</f>
        <v>7333227</v>
      </c>
      <c r="AJ1697" s="423">
        <f t="shared" si="1110"/>
        <v>1688</v>
      </c>
    </row>
    <row r="1698" spans="1:36" ht="15.6" thickTop="1">
      <c r="A1698" s="423">
        <f t="shared" si="1111"/>
        <v>1689</v>
      </c>
      <c r="B1698" s="145"/>
      <c r="C1698" s="145"/>
      <c r="D1698" s="632"/>
      <c r="E1698" s="627"/>
      <c r="F1698" s="406"/>
      <c r="H1698" s="626"/>
      <c r="I1698" s="627">
        <f t="shared" ref="I1698:I1705" si="1113">SUM($E1698,F1698:H1698)</f>
        <v>0</v>
      </c>
      <c r="J1698" s="627"/>
      <c r="K1698" s="627"/>
      <c r="L1698" s="237">
        <f t="shared" ref="L1698:L1705" si="1114">SUM(I1698:K1698)</f>
        <v>0</v>
      </c>
      <c r="M1698" s="406"/>
      <c r="O1698" s="626"/>
      <c r="P1698" s="627">
        <f t="shared" ref="P1698:P1705" si="1115">SUM($E1698,M1698:O1698)</f>
        <v>0</v>
      </c>
      <c r="Q1698" s="627"/>
      <c r="R1698" s="627"/>
      <c r="S1698" s="237">
        <f t="shared" ref="S1698:S1705" si="1116">SUM(P1698:R1698)</f>
        <v>0</v>
      </c>
      <c r="T1698" s="406"/>
      <c r="V1698" s="626"/>
      <c r="W1698" s="627">
        <f t="shared" ref="W1698:W1705" si="1117">SUM($E1698,T1698:V1698)</f>
        <v>0</v>
      </c>
      <c r="X1698" s="636"/>
      <c r="Y1698" s="626"/>
      <c r="Z1698" s="627"/>
      <c r="AA1698" s="626">
        <f t="shared" ref="AA1698:AA1705" si="1118">SUM(W1698:Z1698)</f>
        <v>0</v>
      </c>
      <c r="AB1698" s="406"/>
      <c r="AD1698" s="626"/>
      <c r="AE1698" s="627">
        <f t="shared" ref="AE1698:AE1705" si="1119">SUM($E1698,AB1698:AD1698)</f>
        <v>0</v>
      </c>
      <c r="AF1698" s="636"/>
      <c r="AG1698" s="857"/>
      <c r="AH1698" s="627"/>
      <c r="AI1698" s="626">
        <f t="shared" ref="AI1698:AI1705" si="1120">SUM(AE1698:AH1698)</f>
        <v>0</v>
      </c>
      <c r="AJ1698" s="423">
        <f t="shared" si="1110"/>
        <v>1689</v>
      </c>
    </row>
    <row r="1699" spans="1:36">
      <c r="A1699" s="423">
        <f t="shared" si="1111"/>
        <v>1690</v>
      </c>
      <c r="B1699" s="145" t="s">
        <v>365</v>
      </c>
      <c r="C1699" s="145">
        <v>108</v>
      </c>
      <c r="D1699" s="237" t="s">
        <v>366</v>
      </c>
      <c r="E1699" s="627">
        <v>112368739</v>
      </c>
      <c r="F1699" s="133"/>
      <c r="G1699" s="28"/>
      <c r="H1699" s="626"/>
      <c r="I1699" s="627">
        <f t="shared" si="1113"/>
        <v>112368739</v>
      </c>
      <c r="J1699" s="627"/>
      <c r="K1699" s="627">
        <v>42030091</v>
      </c>
      <c r="L1699" s="237">
        <f t="shared" si="1114"/>
        <v>154398830</v>
      </c>
      <c r="M1699" s="133"/>
      <c r="O1699" s="626"/>
      <c r="P1699" s="627">
        <f t="shared" si="1115"/>
        <v>112368739</v>
      </c>
      <c r="Q1699" s="627"/>
      <c r="R1699" s="627">
        <v>42030091</v>
      </c>
      <c r="S1699" s="237">
        <f t="shared" si="1116"/>
        <v>154398830</v>
      </c>
      <c r="T1699" s="133"/>
      <c r="V1699" s="626"/>
      <c r="W1699" s="627">
        <f t="shared" si="1117"/>
        <v>112368739</v>
      </c>
      <c r="X1699" s="636"/>
      <c r="Y1699" s="626"/>
      <c r="Z1699" s="627">
        <v>42030091</v>
      </c>
      <c r="AA1699" s="626">
        <f t="shared" si="1118"/>
        <v>154398830</v>
      </c>
      <c r="AB1699" s="133"/>
      <c r="AD1699" s="626"/>
      <c r="AE1699" s="627">
        <f t="shared" si="1119"/>
        <v>112368739</v>
      </c>
      <c r="AF1699" s="636"/>
      <c r="AG1699" s="857"/>
      <c r="AH1699" s="627">
        <v>42030091</v>
      </c>
      <c r="AI1699" s="626">
        <f t="shared" si="1120"/>
        <v>154398830</v>
      </c>
      <c r="AJ1699" s="423">
        <f t="shared" si="1110"/>
        <v>1690</v>
      </c>
    </row>
    <row r="1700" spans="1:36">
      <c r="A1700" s="423">
        <f t="shared" si="1111"/>
        <v>1691</v>
      </c>
      <c r="B1700" s="145"/>
      <c r="C1700" s="145"/>
      <c r="D1700" s="240" t="s">
        <v>434</v>
      </c>
      <c r="E1700" s="627"/>
      <c r="F1700" s="133"/>
      <c r="G1700" s="28"/>
      <c r="H1700" s="626"/>
      <c r="I1700" s="627">
        <f t="shared" si="1113"/>
        <v>0</v>
      </c>
      <c r="J1700" s="627"/>
      <c r="K1700" s="627"/>
      <c r="L1700" s="237">
        <f t="shared" si="1114"/>
        <v>0</v>
      </c>
      <c r="M1700" s="133"/>
      <c r="O1700" s="626"/>
      <c r="P1700" s="627">
        <f t="shared" si="1115"/>
        <v>0</v>
      </c>
      <c r="Q1700" s="627"/>
      <c r="R1700" s="627"/>
      <c r="S1700" s="237">
        <f t="shared" si="1116"/>
        <v>0</v>
      </c>
      <c r="T1700" s="133"/>
      <c r="V1700" s="626"/>
      <c r="W1700" s="627">
        <f t="shared" si="1117"/>
        <v>0</v>
      </c>
      <c r="X1700" s="636"/>
      <c r="Y1700" s="626"/>
      <c r="Z1700" s="627"/>
      <c r="AA1700" s="626">
        <f t="shared" si="1118"/>
        <v>0</v>
      </c>
      <c r="AB1700" s="133"/>
      <c r="AD1700" s="626"/>
      <c r="AE1700" s="627">
        <f t="shared" si="1119"/>
        <v>0</v>
      </c>
      <c r="AF1700" s="636"/>
      <c r="AG1700" s="857"/>
      <c r="AH1700" s="627"/>
      <c r="AI1700" s="626">
        <f t="shared" si="1120"/>
        <v>0</v>
      </c>
      <c r="AJ1700" s="423">
        <f t="shared" si="1110"/>
        <v>1691</v>
      </c>
    </row>
    <row r="1701" spans="1:36">
      <c r="A1701" s="423">
        <f t="shared" si="1111"/>
        <v>1692</v>
      </c>
      <c r="B1701" s="145"/>
      <c r="C1701" s="145"/>
      <c r="D1701" s="240"/>
      <c r="E1701" s="627"/>
      <c r="F1701" s="133"/>
      <c r="G1701" s="28"/>
      <c r="H1701" s="626"/>
      <c r="I1701" s="627">
        <f t="shared" si="1113"/>
        <v>0</v>
      </c>
      <c r="J1701" s="627"/>
      <c r="K1701" s="627"/>
      <c r="L1701" s="237">
        <f t="shared" si="1114"/>
        <v>0</v>
      </c>
      <c r="M1701" s="133"/>
      <c r="O1701" s="626"/>
      <c r="P1701" s="627">
        <f t="shared" si="1115"/>
        <v>0</v>
      </c>
      <c r="Q1701" s="627"/>
      <c r="R1701" s="627"/>
      <c r="S1701" s="237">
        <f t="shared" si="1116"/>
        <v>0</v>
      </c>
      <c r="T1701" s="133"/>
      <c r="V1701" s="626"/>
      <c r="W1701" s="627">
        <f t="shared" si="1117"/>
        <v>0</v>
      </c>
      <c r="X1701" s="636"/>
      <c r="Y1701" s="626"/>
      <c r="Z1701" s="627"/>
      <c r="AA1701" s="626">
        <f t="shared" si="1118"/>
        <v>0</v>
      </c>
      <c r="AB1701" s="133"/>
      <c r="AD1701" s="626"/>
      <c r="AE1701" s="627">
        <f t="shared" si="1119"/>
        <v>0</v>
      </c>
      <c r="AF1701" s="636"/>
      <c r="AG1701" s="857"/>
      <c r="AH1701" s="627"/>
      <c r="AI1701" s="626">
        <f t="shared" si="1120"/>
        <v>0</v>
      </c>
      <c r="AJ1701" s="423">
        <f t="shared" si="1110"/>
        <v>1692</v>
      </c>
    </row>
    <row r="1702" spans="1:36">
      <c r="A1702" s="423">
        <f t="shared" si="1111"/>
        <v>1693</v>
      </c>
      <c r="B1702" s="145"/>
      <c r="C1702" s="145"/>
      <c r="D1702" s="237"/>
      <c r="E1702" s="627"/>
      <c r="F1702" s="133"/>
      <c r="G1702" s="28"/>
      <c r="H1702" s="626"/>
      <c r="I1702" s="627">
        <f t="shared" si="1113"/>
        <v>0</v>
      </c>
      <c r="J1702" s="627"/>
      <c r="K1702" s="627"/>
      <c r="L1702" s="237">
        <f t="shared" si="1114"/>
        <v>0</v>
      </c>
      <c r="M1702" s="133"/>
      <c r="O1702" s="626"/>
      <c r="P1702" s="627">
        <f t="shared" si="1115"/>
        <v>0</v>
      </c>
      <c r="Q1702" s="627"/>
      <c r="R1702" s="627"/>
      <c r="S1702" s="237">
        <f t="shared" si="1116"/>
        <v>0</v>
      </c>
      <c r="T1702" s="133"/>
      <c r="V1702" s="626"/>
      <c r="W1702" s="627">
        <f t="shared" si="1117"/>
        <v>0</v>
      </c>
      <c r="X1702" s="636"/>
      <c r="Y1702" s="626"/>
      <c r="Z1702" s="627"/>
      <c r="AA1702" s="626">
        <f t="shared" si="1118"/>
        <v>0</v>
      </c>
      <c r="AB1702" s="133"/>
      <c r="AD1702" s="626"/>
      <c r="AE1702" s="627">
        <f t="shared" si="1119"/>
        <v>0</v>
      </c>
      <c r="AF1702" s="636"/>
      <c r="AG1702" s="857"/>
      <c r="AH1702" s="627"/>
      <c r="AI1702" s="626">
        <f t="shared" si="1120"/>
        <v>0</v>
      </c>
      <c r="AJ1702" s="423">
        <f t="shared" si="1110"/>
        <v>1693</v>
      </c>
    </row>
    <row r="1703" spans="1:36">
      <c r="A1703" s="423">
        <f t="shared" si="1111"/>
        <v>1694</v>
      </c>
      <c r="B1703" s="145"/>
      <c r="C1703" s="145"/>
      <c r="D1703" s="684" t="s">
        <v>575</v>
      </c>
      <c r="E1703" s="627"/>
      <c r="F1703" s="112"/>
      <c r="G1703" s="39"/>
      <c r="H1703" s="626"/>
      <c r="I1703" s="627">
        <f t="shared" si="1113"/>
        <v>0</v>
      </c>
      <c r="J1703" s="627"/>
      <c r="K1703" s="627"/>
      <c r="L1703" s="237">
        <f t="shared" si="1114"/>
        <v>0</v>
      </c>
      <c r="M1703" s="112"/>
      <c r="N1703" s="39"/>
      <c r="O1703" s="626"/>
      <c r="P1703" s="627">
        <f t="shared" si="1115"/>
        <v>0</v>
      </c>
      <c r="Q1703" s="627"/>
      <c r="R1703" s="627"/>
      <c r="S1703" s="237">
        <f t="shared" si="1116"/>
        <v>0</v>
      </c>
      <c r="T1703" s="112"/>
      <c r="U1703" s="39"/>
      <c r="V1703" s="626"/>
      <c r="W1703" s="627">
        <f t="shared" si="1117"/>
        <v>0</v>
      </c>
      <c r="X1703" s="636"/>
      <c r="Y1703" s="626"/>
      <c r="Z1703" s="627"/>
      <c r="AA1703" s="626">
        <f t="shared" si="1118"/>
        <v>0</v>
      </c>
      <c r="AB1703" s="112"/>
      <c r="AC1703" s="39"/>
      <c r="AD1703" s="626"/>
      <c r="AE1703" s="627">
        <f t="shared" si="1119"/>
        <v>0</v>
      </c>
      <c r="AF1703" s="636"/>
      <c r="AG1703" s="857"/>
      <c r="AH1703" s="627"/>
      <c r="AI1703" s="626">
        <f t="shared" si="1120"/>
        <v>0</v>
      </c>
      <c r="AJ1703" s="423">
        <f t="shared" si="1110"/>
        <v>1694</v>
      </c>
    </row>
    <row r="1704" spans="1:36">
      <c r="A1704" s="423">
        <f t="shared" si="1111"/>
        <v>1695</v>
      </c>
      <c r="B1704" s="145"/>
      <c r="C1704" s="145"/>
      <c r="D1704" s="629"/>
      <c r="E1704" s="627"/>
      <c r="F1704" s="112"/>
      <c r="G1704" s="39"/>
      <c r="H1704" s="626"/>
      <c r="I1704" s="627">
        <f t="shared" si="1113"/>
        <v>0</v>
      </c>
      <c r="J1704" s="627"/>
      <c r="K1704" s="627"/>
      <c r="L1704" s="237">
        <f t="shared" si="1114"/>
        <v>0</v>
      </c>
      <c r="M1704" s="112"/>
      <c r="N1704" s="39"/>
      <c r="O1704" s="626"/>
      <c r="P1704" s="627">
        <f t="shared" si="1115"/>
        <v>0</v>
      </c>
      <c r="Q1704" s="627"/>
      <c r="R1704" s="627"/>
      <c r="S1704" s="237">
        <f t="shared" si="1116"/>
        <v>0</v>
      </c>
      <c r="T1704" s="112"/>
      <c r="U1704" s="39"/>
      <c r="V1704" s="626"/>
      <c r="W1704" s="627">
        <f t="shared" si="1117"/>
        <v>0</v>
      </c>
      <c r="X1704" s="636"/>
      <c r="Y1704" s="626"/>
      <c r="Z1704" s="627"/>
      <c r="AA1704" s="626">
        <f t="shared" si="1118"/>
        <v>0</v>
      </c>
      <c r="AB1704" s="112"/>
      <c r="AC1704" s="39"/>
      <c r="AD1704" s="626"/>
      <c r="AE1704" s="627">
        <f t="shared" si="1119"/>
        <v>0</v>
      </c>
      <c r="AF1704" s="636"/>
      <c r="AG1704" s="857"/>
      <c r="AH1704" s="627"/>
      <c r="AI1704" s="626">
        <f t="shared" si="1120"/>
        <v>0</v>
      </c>
      <c r="AJ1704" s="423">
        <f t="shared" si="1110"/>
        <v>1695</v>
      </c>
    </row>
    <row r="1705" spans="1:36">
      <c r="A1705" s="423">
        <f t="shared" si="1111"/>
        <v>1696</v>
      </c>
      <c r="B1705" s="145"/>
      <c r="C1705" s="145"/>
      <c r="D1705" s="685"/>
      <c r="E1705" s="627"/>
      <c r="F1705" s="112"/>
      <c r="G1705" s="39"/>
      <c r="H1705" s="626"/>
      <c r="I1705" s="627">
        <f t="shared" si="1113"/>
        <v>0</v>
      </c>
      <c r="J1705" s="627"/>
      <c r="K1705" s="627"/>
      <c r="L1705" s="237">
        <f t="shared" si="1114"/>
        <v>0</v>
      </c>
      <c r="M1705" s="112"/>
      <c r="N1705" s="39"/>
      <c r="O1705" s="626"/>
      <c r="P1705" s="627">
        <f t="shared" si="1115"/>
        <v>0</v>
      </c>
      <c r="Q1705" s="627"/>
      <c r="R1705" s="627"/>
      <c r="S1705" s="237">
        <f t="shared" si="1116"/>
        <v>0</v>
      </c>
      <c r="T1705" s="112"/>
      <c r="U1705" s="39"/>
      <c r="V1705" s="626"/>
      <c r="W1705" s="627">
        <f t="shared" si="1117"/>
        <v>0</v>
      </c>
      <c r="X1705" s="636"/>
      <c r="Y1705" s="626"/>
      <c r="Z1705" s="627"/>
      <c r="AA1705" s="626">
        <f t="shared" si="1118"/>
        <v>0</v>
      </c>
      <c r="AB1705" s="112"/>
      <c r="AC1705" s="39"/>
      <c r="AD1705" s="626"/>
      <c r="AE1705" s="627">
        <f t="shared" si="1119"/>
        <v>0</v>
      </c>
      <c r="AF1705" s="636"/>
      <c r="AG1705" s="857"/>
      <c r="AH1705" s="627"/>
      <c r="AI1705" s="626">
        <f t="shared" si="1120"/>
        <v>0</v>
      </c>
      <c r="AJ1705" s="423">
        <f t="shared" si="1110"/>
        <v>1696</v>
      </c>
    </row>
    <row r="1706" spans="1:36">
      <c r="A1706" s="423">
        <f t="shared" si="1111"/>
        <v>1697</v>
      </c>
      <c r="B1706" s="145"/>
      <c r="C1706" s="145"/>
      <c r="D1706" s="141" t="s">
        <v>40</v>
      </c>
      <c r="E1706" s="679"/>
      <c r="F1706" s="488">
        <f>SUBTOTAL(9,F1702:F1705)</f>
        <v>0</v>
      </c>
      <c r="G1706" s="55">
        <f>SUBTOTAL(9,G1703:G1705)</f>
        <v>0</v>
      </c>
      <c r="H1706" s="285">
        <f>SUBTOTAL(9,H1703:H1705)</f>
        <v>0</v>
      </c>
      <c r="I1706" s="676">
        <f>SUBTOTAL(9,I1700:I1705)</f>
        <v>0</v>
      </c>
      <c r="J1706" s="676">
        <f>SUBTOTAL(9,J1703:J1705)</f>
        <v>0</v>
      </c>
      <c r="K1706" s="676">
        <f>SUBTOTAL(9,K1703:K1705)</f>
        <v>0</v>
      </c>
      <c r="L1706" s="678">
        <f>SUBTOTAL(9,L1700:L1705)</f>
        <v>0</v>
      </c>
      <c r="M1706" s="488">
        <f>SUBTOTAL(9,M1702:M1705)</f>
        <v>0</v>
      </c>
      <c r="N1706" s="55">
        <f>SUBTOTAL(9,N1703:N1705)</f>
        <v>0</v>
      </c>
      <c r="O1706" s="285">
        <f>SUBTOTAL(9,O1703:O1705)</f>
        <v>0</v>
      </c>
      <c r="P1706" s="676">
        <f>SUBTOTAL(9,P1700:P1705)</f>
        <v>0</v>
      </c>
      <c r="Q1706" s="676">
        <f>SUBTOTAL(9,Q1703:Q1705)</f>
        <v>0</v>
      </c>
      <c r="R1706" s="676">
        <f>SUBTOTAL(9,R1703:R1705)</f>
        <v>0</v>
      </c>
      <c r="S1706" s="678">
        <f>SUBTOTAL(9,S1700:S1705)</f>
        <v>0</v>
      </c>
      <c r="T1706" s="488">
        <f>SUBTOTAL(9,T1702:T1705)</f>
        <v>0</v>
      </c>
      <c r="U1706" s="55">
        <f>SUBTOTAL(9,U1703:U1705)</f>
        <v>0</v>
      </c>
      <c r="V1706" s="285">
        <f>SUBTOTAL(9,V1703:V1705)</f>
        <v>0</v>
      </c>
      <c r="W1706" s="676">
        <f>SUBTOTAL(9,W1700:W1705)</f>
        <v>0</v>
      </c>
      <c r="X1706" s="677">
        <f>SUBTOTAL(9,X1700:X1705)</f>
        <v>0</v>
      </c>
      <c r="Y1706" s="675"/>
      <c r="Z1706" s="676">
        <f>SUBTOTAL(9,Z1700:Z1705)</f>
        <v>0</v>
      </c>
      <c r="AA1706" s="675">
        <f>SUBTOTAL(9,AA1700:AA1705)</f>
        <v>0</v>
      </c>
      <c r="AB1706" s="488">
        <f>SUBTOTAL(9,AB1702:AB1705)</f>
        <v>0</v>
      </c>
      <c r="AC1706" s="55">
        <f>SUBTOTAL(9,AC1703:AC1705)</f>
        <v>0</v>
      </c>
      <c r="AD1706" s="285">
        <f>SUBTOTAL(9,AD1703:AD1705)</f>
        <v>0</v>
      </c>
      <c r="AE1706" s="676">
        <f>SUBTOTAL(9,AE1700:AE1705)</f>
        <v>0</v>
      </c>
      <c r="AF1706" s="677">
        <f>SUBTOTAL(9,AF1700:AF1705)</f>
        <v>0</v>
      </c>
      <c r="AG1706" s="678"/>
      <c r="AH1706" s="676">
        <f>SUBTOTAL(9,AH1700:AH1705)</f>
        <v>0</v>
      </c>
      <c r="AI1706" s="675">
        <f>SUBTOTAL(9,AI1700:AI1705)</f>
        <v>0</v>
      </c>
      <c r="AJ1706" s="423">
        <f t="shared" si="1110"/>
        <v>1697</v>
      </c>
    </row>
    <row r="1707" spans="1:36" ht="15.6" thickBot="1">
      <c r="A1707" s="423">
        <f t="shared" si="1111"/>
        <v>1698</v>
      </c>
      <c r="B1707" s="674"/>
      <c r="C1707" s="674"/>
      <c r="D1707" s="620" t="s">
        <v>961</v>
      </c>
      <c r="E1707" s="623"/>
      <c r="F1707" s="672">
        <f>SUBTOTAL(9,F1698:F1706,$E1699)</f>
        <v>112368739</v>
      </c>
      <c r="G1707" s="671"/>
      <c r="H1707" s="668"/>
      <c r="I1707" s="687">
        <f>SUBTOTAL(9,I1698:I1706)</f>
        <v>112368739</v>
      </c>
      <c r="J1707" s="687">
        <f>SUBTOTAL(9,J1698:J1706)</f>
        <v>0</v>
      </c>
      <c r="K1707" s="687">
        <f>SUBTOTAL(9,K1698:K1706)</f>
        <v>42030091</v>
      </c>
      <c r="L1707" s="671">
        <f>SUBTOTAL(9,L1698:L1706)</f>
        <v>154398830</v>
      </c>
      <c r="M1707" s="672">
        <f>SUBTOTAL(9,M1698:M1706,$E1699)</f>
        <v>112368739</v>
      </c>
      <c r="N1707" s="671"/>
      <c r="O1707" s="668"/>
      <c r="P1707" s="687">
        <f>SUBTOTAL(9,P1698:P1706)</f>
        <v>112368739</v>
      </c>
      <c r="Q1707" s="687">
        <f>SUBTOTAL(9,Q1698:Q1706)</f>
        <v>0</v>
      </c>
      <c r="R1707" s="687">
        <f>SUBTOTAL(9,R1698:R1706)</f>
        <v>42030091</v>
      </c>
      <c r="S1707" s="671">
        <f>SUBTOTAL(9,S1698:S1706)</f>
        <v>154398830</v>
      </c>
      <c r="T1707" s="672">
        <f>SUBTOTAL(9,T1698:T1706,$E1699)</f>
        <v>112368739</v>
      </c>
      <c r="U1707" s="671"/>
      <c r="V1707" s="668"/>
      <c r="W1707" s="687">
        <f>SUBTOTAL(9,W1698:W1706)</f>
        <v>112368739</v>
      </c>
      <c r="X1707" s="546">
        <f>SUBTOTAL(9,X1698:X1706)</f>
        <v>0</v>
      </c>
      <c r="Y1707" s="686"/>
      <c r="Z1707" s="687">
        <f>SUBTOTAL(9,Z1698:Z1706)</f>
        <v>42030091</v>
      </c>
      <c r="AA1707" s="686">
        <f>SUBTOTAL(9,AA1698:AA1706)</f>
        <v>154398830</v>
      </c>
      <c r="AB1707" s="672">
        <f>SUBTOTAL(9,AB1698:AB1706,$E1699)</f>
        <v>112368739</v>
      </c>
      <c r="AC1707" s="671"/>
      <c r="AD1707" s="668"/>
      <c r="AE1707" s="687">
        <f>SUBTOTAL(9,AE1698:AE1706)</f>
        <v>112368739</v>
      </c>
      <c r="AF1707" s="546">
        <f>SUBTOTAL(9,AF1698:AF1706)</f>
        <v>0</v>
      </c>
      <c r="AG1707" s="871"/>
      <c r="AH1707" s="687">
        <f>SUBTOTAL(9,AH1698:AH1706)</f>
        <v>42030091</v>
      </c>
      <c r="AI1707" s="686">
        <f>SUBTOTAL(9,AI1698:AI1706)</f>
        <v>154398830</v>
      </c>
      <c r="AJ1707" s="423">
        <f t="shared" si="1110"/>
        <v>1698</v>
      </c>
    </row>
    <row r="1708" spans="1:36" ht="15.6" thickTop="1">
      <c r="A1708" s="423">
        <f t="shared" si="1111"/>
        <v>1699</v>
      </c>
      <c r="B1708" s="145"/>
      <c r="C1708" s="145"/>
      <c r="D1708" s="654"/>
      <c r="E1708" s="655"/>
      <c r="F1708" s="425"/>
      <c r="G1708" s="26"/>
      <c r="H1708" s="682"/>
      <c r="I1708" s="627">
        <f t="shared" ref="I1708:I1713" si="1121">SUM($E1708,F1708:H1708)</f>
        <v>0</v>
      </c>
      <c r="J1708" s="655"/>
      <c r="K1708" s="655"/>
      <c r="L1708" s="654">
        <f t="shared" ref="L1708:L1716" si="1122">SUM(I1708:K1708)</f>
        <v>0</v>
      </c>
      <c r="M1708" s="425"/>
      <c r="N1708" s="26"/>
      <c r="O1708" s="682"/>
      <c r="P1708" s="627">
        <f t="shared" ref="P1708:P1713" si="1123">SUM($E1708,M1708:O1708)</f>
        <v>0</v>
      </c>
      <c r="Q1708" s="655"/>
      <c r="R1708" s="655"/>
      <c r="S1708" s="654">
        <f t="shared" ref="S1708:S1716" si="1124">SUM(P1708:R1708)</f>
        <v>0</v>
      </c>
      <c r="T1708" s="425"/>
      <c r="U1708" s="26"/>
      <c r="V1708" s="682"/>
      <c r="W1708" s="627">
        <f t="shared" ref="W1708:W1718" si="1125">SUM($E1708,T1708:V1708)</f>
        <v>0</v>
      </c>
      <c r="X1708" s="683"/>
      <c r="Y1708" s="682"/>
      <c r="Z1708" s="655"/>
      <c r="AA1708" s="682">
        <f t="shared" ref="AA1708:AA1718" si="1126">SUM(W1708:Z1708)</f>
        <v>0</v>
      </c>
      <c r="AB1708" s="425"/>
      <c r="AC1708" s="26"/>
      <c r="AD1708" s="682"/>
      <c r="AE1708" s="627">
        <f t="shared" ref="AE1708:AE1718" si="1127">SUM($E1708,AB1708:AD1708)</f>
        <v>0</v>
      </c>
      <c r="AF1708" s="683"/>
      <c r="AG1708" s="862"/>
      <c r="AH1708" s="655"/>
      <c r="AI1708" s="682">
        <f t="shared" ref="AI1708:AI1718" si="1128">SUM(AE1708:AH1708)</f>
        <v>0</v>
      </c>
      <c r="AJ1708" s="423">
        <f t="shared" si="1110"/>
        <v>1699</v>
      </c>
    </row>
    <row r="1709" spans="1:36">
      <c r="A1709" s="423">
        <f t="shared" si="1111"/>
        <v>1700</v>
      </c>
      <c r="B1709" s="145" t="s">
        <v>367</v>
      </c>
      <c r="C1709" s="145">
        <v>109</v>
      </c>
      <c r="D1709" s="237" t="s">
        <v>368</v>
      </c>
      <c r="E1709" s="627">
        <v>51881400</v>
      </c>
      <c r="F1709" s="420"/>
      <c r="G1709" s="141"/>
      <c r="H1709" s="185"/>
      <c r="I1709" s="627">
        <f t="shared" si="1121"/>
        <v>51881400</v>
      </c>
      <c r="J1709" s="627"/>
      <c r="K1709" s="627">
        <v>34177093</v>
      </c>
      <c r="L1709" s="237">
        <f t="shared" si="1122"/>
        <v>86058493</v>
      </c>
      <c r="M1709" s="636"/>
      <c r="N1709" s="237"/>
      <c r="O1709" s="119"/>
      <c r="P1709" s="627">
        <f t="shared" si="1123"/>
        <v>51881400</v>
      </c>
      <c r="Q1709" s="627"/>
      <c r="R1709" s="627">
        <v>34177093</v>
      </c>
      <c r="S1709" s="237">
        <f t="shared" si="1124"/>
        <v>86058493</v>
      </c>
      <c r="T1709" s="636"/>
      <c r="U1709" s="237"/>
      <c r="V1709" s="119"/>
      <c r="W1709" s="627">
        <f t="shared" si="1125"/>
        <v>51881400</v>
      </c>
      <c r="X1709" s="636"/>
      <c r="Y1709" s="626"/>
      <c r="Z1709" s="627">
        <v>34177093</v>
      </c>
      <c r="AA1709" s="626">
        <f t="shared" si="1126"/>
        <v>86058493</v>
      </c>
      <c r="AB1709" s="636"/>
      <c r="AC1709" s="237"/>
      <c r="AD1709" s="119"/>
      <c r="AE1709" s="627">
        <f t="shared" si="1127"/>
        <v>51881400</v>
      </c>
      <c r="AF1709" s="636"/>
      <c r="AG1709" s="857"/>
      <c r="AH1709" s="627">
        <v>34177093</v>
      </c>
      <c r="AI1709" s="626">
        <f t="shared" si="1128"/>
        <v>86058493</v>
      </c>
      <c r="AJ1709" s="423">
        <f t="shared" si="1110"/>
        <v>1700</v>
      </c>
    </row>
    <row r="1710" spans="1:36">
      <c r="A1710" s="423">
        <f t="shared" si="1111"/>
        <v>1701</v>
      </c>
      <c r="B1710" s="145"/>
      <c r="C1710" s="145"/>
      <c r="D1710" s="240" t="s">
        <v>61</v>
      </c>
      <c r="E1710" s="627"/>
      <c r="F1710" s="406"/>
      <c r="H1710" s="626"/>
      <c r="I1710" s="627">
        <f t="shared" si="1121"/>
        <v>0</v>
      </c>
      <c r="J1710" s="627"/>
      <c r="K1710" s="627"/>
      <c r="L1710" s="237">
        <f t="shared" si="1122"/>
        <v>0</v>
      </c>
      <c r="M1710" s="406"/>
      <c r="O1710" s="626"/>
      <c r="P1710" s="627">
        <f t="shared" si="1123"/>
        <v>0</v>
      </c>
      <c r="Q1710" s="627"/>
      <c r="R1710" s="627"/>
      <c r="S1710" s="237">
        <f t="shared" si="1124"/>
        <v>0</v>
      </c>
      <c r="T1710" s="406"/>
      <c r="V1710" s="626"/>
      <c r="W1710" s="627">
        <f t="shared" si="1125"/>
        <v>0</v>
      </c>
      <c r="X1710" s="636"/>
      <c r="Y1710" s="626"/>
      <c r="Z1710" s="627"/>
      <c r="AA1710" s="626">
        <f t="shared" si="1126"/>
        <v>0</v>
      </c>
      <c r="AB1710" s="406"/>
      <c r="AD1710" s="626"/>
      <c r="AE1710" s="627">
        <f t="shared" si="1127"/>
        <v>0</v>
      </c>
      <c r="AF1710" s="636"/>
      <c r="AG1710" s="857"/>
      <c r="AH1710" s="627"/>
      <c r="AI1710" s="626">
        <f t="shared" si="1128"/>
        <v>0</v>
      </c>
      <c r="AJ1710" s="423">
        <f t="shared" si="1110"/>
        <v>1701</v>
      </c>
    </row>
    <row r="1711" spans="1:36">
      <c r="A1711" s="423">
        <f t="shared" si="1111"/>
        <v>1702</v>
      </c>
      <c r="B1711" s="145"/>
      <c r="C1711" s="145"/>
      <c r="D1711" s="629"/>
      <c r="E1711" s="627"/>
      <c r="F1711" s="406"/>
      <c r="H1711" s="626"/>
      <c r="I1711" s="627">
        <f t="shared" si="1121"/>
        <v>0</v>
      </c>
      <c r="J1711" s="627"/>
      <c r="K1711" s="627"/>
      <c r="L1711" s="237">
        <f t="shared" si="1122"/>
        <v>0</v>
      </c>
      <c r="M1711" s="406"/>
      <c r="O1711" s="626"/>
      <c r="P1711" s="627">
        <f t="shared" si="1123"/>
        <v>0</v>
      </c>
      <c r="Q1711" s="627"/>
      <c r="R1711" s="627"/>
      <c r="S1711" s="237">
        <f t="shared" si="1124"/>
        <v>0</v>
      </c>
      <c r="T1711" s="406"/>
      <c r="V1711" s="626"/>
      <c r="W1711" s="627">
        <f t="shared" si="1125"/>
        <v>0</v>
      </c>
      <c r="X1711" s="636"/>
      <c r="Y1711" s="626"/>
      <c r="Z1711" s="627"/>
      <c r="AA1711" s="626">
        <f t="shared" si="1126"/>
        <v>0</v>
      </c>
      <c r="AB1711" s="406"/>
      <c r="AD1711" s="626"/>
      <c r="AE1711" s="627">
        <f t="shared" si="1127"/>
        <v>0</v>
      </c>
      <c r="AF1711" s="636"/>
      <c r="AG1711" s="857"/>
      <c r="AH1711" s="627"/>
      <c r="AI1711" s="626">
        <f t="shared" si="1128"/>
        <v>0</v>
      </c>
      <c r="AJ1711" s="423">
        <f t="shared" si="1110"/>
        <v>1702</v>
      </c>
    </row>
    <row r="1712" spans="1:36">
      <c r="A1712" s="423">
        <f t="shared" si="1111"/>
        <v>1703</v>
      </c>
      <c r="B1712" s="145"/>
      <c r="C1712" s="145"/>
      <c r="D1712" s="685"/>
      <c r="E1712" s="627"/>
      <c r="F1712" s="112"/>
      <c r="G1712" s="39"/>
      <c r="H1712" s="626"/>
      <c r="I1712" s="627">
        <f t="shared" si="1121"/>
        <v>0</v>
      </c>
      <c r="J1712" s="627"/>
      <c r="K1712" s="627"/>
      <c r="L1712" s="237">
        <f t="shared" si="1122"/>
        <v>0</v>
      </c>
      <c r="M1712" s="112"/>
      <c r="N1712" s="39"/>
      <c r="O1712" s="626"/>
      <c r="P1712" s="627">
        <f t="shared" si="1123"/>
        <v>0</v>
      </c>
      <c r="Q1712" s="627"/>
      <c r="R1712" s="627"/>
      <c r="S1712" s="237">
        <f t="shared" si="1124"/>
        <v>0</v>
      </c>
      <c r="T1712" s="112"/>
      <c r="U1712" s="39"/>
      <c r="V1712" s="626"/>
      <c r="W1712" s="627">
        <f t="shared" si="1125"/>
        <v>0</v>
      </c>
      <c r="X1712" s="636"/>
      <c r="Y1712" s="626"/>
      <c r="Z1712" s="627"/>
      <c r="AA1712" s="626">
        <f t="shared" si="1126"/>
        <v>0</v>
      </c>
      <c r="AB1712" s="112"/>
      <c r="AC1712" s="39"/>
      <c r="AD1712" s="626"/>
      <c r="AE1712" s="627">
        <f t="shared" si="1127"/>
        <v>0</v>
      </c>
      <c r="AF1712" s="636"/>
      <c r="AG1712" s="857"/>
      <c r="AH1712" s="627"/>
      <c r="AI1712" s="626">
        <f t="shared" si="1128"/>
        <v>0</v>
      </c>
      <c r="AJ1712" s="423">
        <f t="shared" si="1110"/>
        <v>1703</v>
      </c>
    </row>
    <row r="1713" spans="1:36">
      <c r="A1713" s="423">
        <f t="shared" si="1111"/>
        <v>1704</v>
      </c>
      <c r="B1713" s="145"/>
      <c r="C1713" s="145"/>
      <c r="D1713" s="684" t="s">
        <v>75</v>
      </c>
      <c r="E1713" s="627"/>
      <c r="F1713" s="112"/>
      <c r="G1713" s="39"/>
      <c r="H1713" s="626"/>
      <c r="I1713" s="627">
        <f t="shared" si="1121"/>
        <v>0</v>
      </c>
      <c r="J1713" s="627"/>
      <c r="K1713" s="627"/>
      <c r="L1713" s="237">
        <f t="shared" si="1122"/>
        <v>0</v>
      </c>
      <c r="M1713" s="112"/>
      <c r="N1713" s="39"/>
      <c r="O1713" s="626"/>
      <c r="P1713" s="627">
        <f t="shared" si="1123"/>
        <v>0</v>
      </c>
      <c r="Q1713" s="627"/>
      <c r="R1713" s="627"/>
      <c r="S1713" s="237">
        <f t="shared" si="1124"/>
        <v>0</v>
      </c>
      <c r="T1713" s="112"/>
      <c r="U1713" s="39"/>
      <c r="V1713" s="626"/>
      <c r="W1713" s="627">
        <f t="shared" si="1125"/>
        <v>0</v>
      </c>
      <c r="X1713" s="636"/>
      <c r="Y1713" s="626"/>
      <c r="Z1713" s="627"/>
      <c r="AA1713" s="626">
        <f t="shared" si="1126"/>
        <v>0</v>
      </c>
      <c r="AB1713" s="112"/>
      <c r="AC1713" s="39"/>
      <c r="AD1713" s="626"/>
      <c r="AE1713" s="627">
        <f t="shared" si="1127"/>
        <v>0</v>
      </c>
      <c r="AF1713" s="636"/>
      <c r="AG1713" s="857"/>
      <c r="AH1713" s="627"/>
      <c r="AI1713" s="626">
        <f t="shared" si="1128"/>
        <v>0</v>
      </c>
      <c r="AJ1713" s="423">
        <f t="shared" si="1110"/>
        <v>1704</v>
      </c>
    </row>
    <row r="1714" spans="1:36">
      <c r="A1714" s="423">
        <f t="shared" si="1111"/>
        <v>1705</v>
      </c>
      <c r="B1714" s="145"/>
      <c r="C1714" s="145"/>
      <c r="D1714" s="629"/>
      <c r="E1714" s="627"/>
      <c r="F1714" s="112"/>
      <c r="G1714" s="39"/>
      <c r="H1714" s="626"/>
      <c r="I1714" s="627"/>
      <c r="J1714" s="627"/>
      <c r="K1714" s="627"/>
      <c r="L1714" s="237">
        <f t="shared" si="1122"/>
        <v>0</v>
      </c>
      <c r="M1714" s="112"/>
      <c r="N1714" s="39"/>
      <c r="O1714" s="626"/>
      <c r="P1714" s="627"/>
      <c r="Q1714" s="627"/>
      <c r="R1714" s="627"/>
      <c r="S1714" s="237">
        <f t="shared" si="1124"/>
        <v>0</v>
      </c>
      <c r="T1714" s="112"/>
      <c r="U1714" s="39"/>
      <c r="V1714" s="626"/>
      <c r="W1714" s="627">
        <f t="shared" si="1125"/>
        <v>0</v>
      </c>
      <c r="X1714" s="636"/>
      <c r="Y1714" s="626"/>
      <c r="Z1714" s="627"/>
      <c r="AA1714" s="626">
        <f t="shared" si="1126"/>
        <v>0</v>
      </c>
      <c r="AB1714" s="112"/>
      <c r="AC1714" s="39"/>
      <c r="AD1714" s="626"/>
      <c r="AE1714" s="627">
        <f t="shared" si="1127"/>
        <v>0</v>
      </c>
      <c r="AF1714" s="636"/>
      <c r="AG1714" s="857"/>
      <c r="AH1714" s="627"/>
      <c r="AI1714" s="626">
        <f t="shared" si="1128"/>
        <v>0</v>
      </c>
      <c r="AJ1714" s="423">
        <f t="shared" si="1110"/>
        <v>1705</v>
      </c>
    </row>
    <row r="1715" spans="1:36">
      <c r="A1715" s="423">
        <f t="shared" si="1111"/>
        <v>1706</v>
      </c>
      <c r="B1715" s="145"/>
      <c r="C1715" s="145"/>
      <c r="D1715" s="685"/>
      <c r="E1715" s="627"/>
      <c r="F1715" s="112"/>
      <c r="G1715" s="39"/>
      <c r="H1715" s="626"/>
      <c r="I1715" s="627">
        <f>SUM($E1715,F1715:H1715)</f>
        <v>0</v>
      </c>
      <c r="J1715" s="627"/>
      <c r="K1715" s="627"/>
      <c r="L1715" s="237">
        <f t="shared" si="1122"/>
        <v>0</v>
      </c>
      <c r="M1715" s="112"/>
      <c r="N1715" s="39"/>
      <c r="O1715" s="626"/>
      <c r="P1715" s="627">
        <f>SUM($E1715,M1715:O1715)</f>
        <v>0</v>
      </c>
      <c r="Q1715" s="627"/>
      <c r="R1715" s="627"/>
      <c r="S1715" s="237">
        <f t="shared" si="1124"/>
        <v>0</v>
      </c>
      <c r="T1715" s="112"/>
      <c r="U1715" s="39"/>
      <c r="V1715" s="626"/>
      <c r="W1715" s="627">
        <f t="shared" si="1125"/>
        <v>0</v>
      </c>
      <c r="X1715" s="636"/>
      <c r="Y1715" s="626"/>
      <c r="Z1715" s="627"/>
      <c r="AA1715" s="626">
        <f t="shared" si="1126"/>
        <v>0</v>
      </c>
      <c r="AB1715" s="112"/>
      <c r="AC1715" s="39"/>
      <c r="AD1715" s="626"/>
      <c r="AE1715" s="627">
        <f t="shared" si="1127"/>
        <v>0</v>
      </c>
      <c r="AF1715" s="636"/>
      <c r="AG1715" s="857"/>
      <c r="AH1715" s="627"/>
      <c r="AI1715" s="626">
        <f t="shared" si="1128"/>
        <v>0</v>
      </c>
      <c r="AJ1715" s="423">
        <f t="shared" si="1110"/>
        <v>1706</v>
      </c>
    </row>
    <row r="1716" spans="1:36">
      <c r="A1716" s="423">
        <f t="shared" si="1111"/>
        <v>1707</v>
      </c>
      <c r="B1716" s="145"/>
      <c r="C1716" s="145"/>
      <c r="D1716" s="684" t="s">
        <v>63</v>
      </c>
      <c r="E1716" s="627"/>
      <c r="F1716" s="112"/>
      <c r="G1716" s="39"/>
      <c r="H1716" s="626"/>
      <c r="I1716" s="627">
        <f>SUM($E1716,F1716:H1716)</f>
        <v>0</v>
      </c>
      <c r="J1716" s="627"/>
      <c r="K1716" s="627"/>
      <c r="L1716" s="237">
        <f t="shared" si="1122"/>
        <v>0</v>
      </c>
      <c r="M1716" s="112"/>
      <c r="N1716" s="39"/>
      <c r="O1716" s="626"/>
      <c r="P1716" s="627">
        <f>SUM($E1716,M1716:O1716)</f>
        <v>0</v>
      </c>
      <c r="Q1716" s="627"/>
      <c r="R1716" s="627"/>
      <c r="S1716" s="237">
        <f t="shared" si="1124"/>
        <v>0</v>
      </c>
      <c r="T1716" s="112"/>
      <c r="U1716" s="39"/>
      <c r="V1716" s="626"/>
      <c r="W1716" s="627">
        <f t="shared" si="1125"/>
        <v>0</v>
      </c>
      <c r="X1716" s="636"/>
      <c r="Y1716" s="626"/>
      <c r="Z1716" s="627"/>
      <c r="AA1716" s="626">
        <f t="shared" si="1126"/>
        <v>0</v>
      </c>
      <c r="AB1716" s="112"/>
      <c r="AC1716" s="39"/>
      <c r="AD1716" s="626"/>
      <c r="AE1716" s="627">
        <f t="shared" si="1127"/>
        <v>0</v>
      </c>
      <c r="AF1716" s="636"/>
      <c r="AG1716" s="857"/>
      <c r="AH1716" s="627"/>
      <c r="AI1716" s="626">
        <f t="shared" si="1128"/>
        <v>0</v>
      </c>
      <c r="AJ1716" s="423">
        <f t="shared" si="1110"/>
        <v>1707</v>
      </c>
    </row>
    <row r="1717" spans="1:36">
      <c r="A1717" s="423">
        <f t="shared" si="1111"/>
        <v>1708</v>
      </c>
      <c r="B1717" s="145"/>
      <c r="C1717" s="145"/>
      <c r="D1717" s="684"/>
      <c r="E1717" s="627"/>
      <c r="F1717" s="112"/>
      <c r="G1717" s="39"/>
      <c r="H1717" s="626"/>
      <c r="I1717" s="627"/>
      <c r="J1717" s="627"/>
      <c r="K1717" s="627"/>
      <c r="M1717" s="112"/>
      <c r="N1717" s="39"/>
      <c r="O1717" s="626"/>
      <c r="P1717" s="627"/>
      <c r="Q1717" s="627"/>
      <c r="R1717" s="627"/>
      <c r="T1717" s="112"/>
      <c r="U1717" s="39"/>
      <c r="V1717" s="626"/>
      <c r="W1717" s="627">
        <f t="shared" si="1125"/>
        <v>0</v>
      </c>
      <c r="X1717" s="636"/>
      <c r="Y1717" s="626"/>
      <c r="Z1717" s="627"/>
      <c r="AA1717" s="626">
        <f t="shared" si="1126"/>
        <v>0</v>
      </c>
      <c r="AB1717" s="112"/>
      <c r="AC1717" s="39"/>
      <c r="AD1717" s="626"/>
      <c r="AE1717" s="627">
        <f t="shared" si="1127"/>
        <v>0</v>
      </c>
      <c r="AF1717" s="636"/>
      <c r="AG1717" s="857"/>
      <c r="AH1717" s="627"/>
      <c r="AI1717" s="626">
        <f t="shared" si="1128"/>
        <v>0</v>
      </c>
      <c r="AJ1717" s="423">
        <f t="shared" si="1110"/>
        <v>1708</v>
      </c>
    </row>
    <row r="1718" spans="1:36">
      <c r="A1718" s="423">
        <f t="shared" si="1111"/>
        <v>1709</v>
      </c>
      <c r="B1718" s="145"/>
      <c r="C1718" s="145"/>
      <c r="D1718" s="685"/>
      <c r="E1718" s="627"/>
      <c r="F1718" s="112"/>
      <c r="G1718" s="39"/>
      <c r="H1718" s="626"/>
      <c r="I1718" s="627">
        <f>SUM($E1718,F1718:H1718)</f>
        <v>0</v>
      </c>
      <c r="J1718" s="627"/>
      <c r="K1718" s="627"/>
      <c r="L1718" s="237">
        <f>SUM(I1718:K1718)</f>
        <v>0</v>
      </c>
      <c r="M1718" s="112"/>
      <c r="N1718" s="39"/>
      <c r="O1718" s="626"/>
      <c r="P1718" s="627">
        <f>SUM($E1718,M1718:O1718)</f>
        <v>0</v>
      </c>
      <c r="Q1718" s="627"/>
      <c r="R1718" s="627"/>
      <c r="S1718" s="237">
        <f>SUM(P1718:R1718)</f>
        <v>0</v>
      </c>
      <c r="T1718" s="112"/>
      <c r="U1718" s="39"/>
      <c r="V1718" s="626"/>
      <c r="W1718" s="627">
        <f t="shared" si="1125"/>
        <v>0</v>
      </c>
      <c r="X1718" s="636"/>
      <c r="Y1718" s="626"/>
      <c r="Z1718" s="627"/>
      <c r="AA1718" s="626">
        <f t="shared" si="1126"/>
        <v>0</v>
      </c>
      <c r="AB1718" s="112"/>
      <c r="AC1718" s="39"/>
      <c r="AD1718" s="626"/>
      <c r="AE1718" s="627">
        <f t="shared" si="1127"/>
        <v>0</v>
      </c>
      <c r="AF1718" s="636"/>
      <c r="AG1718" s="857"/>
      <c r="AH1718" s="627"/>
      <c r="AI1718" s="626">
        <f t="shared" si="1128"/>
        <v>0</v>
      </c>
      <c r="AJ1718" s="423">
        <f t="shared" si="1110"/>
        <v>1709</v>
      </c>
    </row>
    <row r="1719" spans="1:36">
      <c r="A1719" s="423">
        <f t="shared" si="1111"/>
        <v>1710</v>
      </c>
      <c r="B1719" s="145"/>
      <c r="C1719" s="145"/>
      <c r="D1719" s="644" t="s">
        <v>40</v>
      </c>
      <c r="E1719" s="679"/>
      <c r="F1719" s="488">
        <f t="shared" ref="F1719:X1719" si="1129">SUBTOTAL(9,F1710:F1718)</f>
        <v>0</v>
      </c>
      <c r="G1719" s="55">
        <f t="shared" si="1129"/>
        <v>0</v>
      </c>
      <c r="H1719" s="285">
        <f t="shared" si="1129"/>
        <v>0</v>
      </c>
      <c r="I1719" s="676">
        <f t="shared" si="1129"/>
        <v>0</v>
      </c>
      <c r="J1719" s="676">
        <f t="shared" si="1129"/>
        <v>0</v>
      </c>
      <c r="K1719" s="676">
        <f t="shared" si="1129"/>
        <v>0</v>
      </c>
      <c r="L1719" s="678">
        <f t="shared" si="1129"/>
        <v>0</v>
      </c>
      <c r="M1719" s="488">
        <f t="shared" si="1129"/>
        <v>0</v>
      </c>
      <c r="N1719" s="55">
        <f t="shared" si="1129"/>
        <v>0</v>
      </c>
      <c r="O1719" s="285">
        <f t="shared" si="1129"/>
        <v>0</v>
      </c>
      <c r="P1719" s="676">
        <f t="shared" si="1129"/>
        <v>0</v>
      </c>
      <c r="Q1719" s="676">
        <f t="shared" si="1129"/>
        <v>0</v>
      </c>
      <c r="R1719" s="676">
        <f t="shared" si="1129"/>
        <v>0</v>
      </c>
      <c r="S1719" s="678">
        <f t="shared" si="1129"/>
        <v>0</v>
      </c>
      <c r="T1719" s="488">
        <f t="shared" si="1129"/>
        <v>0</v>
      </c>
      <c r="U1719" s="55">
        <f t="shared" si="1129"/>
        <v>0</v>
      </c>
      <c r="V1719" s="285">
        <f t="shared" si="1129"/>
        <v>0</v>
      </c>
      <c r="W1719" s="676">
        <f t="shared" si="1129"/>
        <v>0</v>
      </c>
      <c r="X1719" s="677">
        <f t="shared" si="1129"/>
        <v>0</v>
      </c>
      <c r="Y1719" s="675"/>
      <c r="Z1719" s="676">
        <f t="shared" ref="Z1719:AF1719" si="1130">SUBTOTAL(9,Z1710:Z1718)</f>
        <v>0</v>
      </c>
      <c r="AA1719" s="675">
        <f t="shared" si="1130"/>
        <v>0</v>
      </c>
      <c r="AB1719" s="488">
        <f t="shared" si="1130"/>
        <v>0</v>
      </c>
      <c r="AC1719" s="55">
        <f t="shared" si="1130"/>
        <v>0</v>
      </c>
      <c r="AD1719" s="285">
        <f t="shared" si="1130"/>
        <v>0</v>
      </c>
      <c r="AE1719" s="676">
        <f t="shared" si="1130"/>
        <v>0</v>
      </c>
      <c r="AF1719" s="677">
        <f t="shared" si="1130"/>
        <v>0</v>
      </c>
      <c r="AG1719" s="678"/>
      <c r="AH1719" s="676">
        <f>SUBTOTAL(9,AH1710:AH1718)</f>
        <v>0</v>
      </c>
      <c r="AI1719" s="675">
        <f>SUBTOTAL(9,AI1710:AI1718)</f>
        <v>0</v>
      </c>
      <c r="AJ1719" s="423">
        <f t="shared" si="1110"/>
        <v>1710</v>
      </c>
    </row>
    <row r="1720" spans="1:36" ht="15.6" thickBot="1">
      <c r="A1720" s="423">
        <f t="shared" si="1111"/>
        <v>1711</v>
      </c>
      <c r="B1720" s="674"/>
      <c r="C1720" s="674"/>
      <c r="D1720" s="620" t="s">
        <v>369</v>
      </c>
      <c r="E1720" s="623"/>
      <c r="F1720" s="672">
        <f>SUBTOTAL(9,F1708:F1719,$E1709:$E1709)</f>
        <v>51881400</v>
      </c>
      <c r="G1720" s="671"/>
      <c r="H1720" s="668"/>
      <c r="I1720" s="669">
        <f>SUBTOTAL(9,I1708:I1719)</f>
        <v>51881400</v>
      </c>
      <c r="J1720" s="669">
        <f>SUBTOTAL(9,J1708:J1719)</f>
        <v>0</v>
      </c>
      <c r="K1720" s="669">
        <f>SUBTOTAL(9,K1708:K1719)</f>
        <v>34177093</v>
      </c>
      <c r="L1720" s="673">
        <f>SUBTOTAL(9,L1708:L1719)</f>
        <v>86058493</v>
      </c>
      <c r="M1720" s="672">
        <f>SUBTOTAL(9,M1708:M1719,$E1709:$E1709)</f>
        <v>51881400</v>
      </c>
      <c r="N1720" s="671"/>
      <c r="O1720" s="668"/>
      <c r="P1720" s="669">
        <f>SUBTOTAL(9,P1708:P1719)</f>
        <v>51881400</v>
      </c>
      <c r="Q1720" s="669">
        <f>SUBTOTAL(9,Q1708:Q1719)</f>
        <v>0</v>
      </c>
      <c r="R1720" s="669">
        <f>SUBTOTAL(9,R1708:R1719)</f>
        <v>34177093</v>
      </c>
      <c r="S1720" s="673">
        <f>SUBTOTAL(9,S1708:S1719)</f>
        <v>86058493</v>
      </c>
      <c r="T1720" s="672">
        <f>SUBTOTAL(9,T1708:T1719,$E1709:$E1709)</f>
        <v>51881400</v>
      </c>
      <c r="U1720" s="671"/>
      <c r="V1720" s="668"/>
      <c r="W1720" s="669">
        <f>SUBTOTAL(9,W1708:W1719)</f>
        <v>51881400</v>
      </c>
      <c r="X1720" s="670">
        <f>SUBTOTAL(9,X1708:X1719)</f>
        <v>0</v>
      </c>
      <c r="Y1720" s="668"/>
      <c r="Z1720" s="669">
        <f>SUBTOTAL(9,Z1708:Z1719)</f>
        <v>34177093</v>
      </c>
      <c r="AA1720" s="668">
        <f>SUBTOTAL(9,AA1708:AA1719)</f>
        <v>86058493</v>
      </c>
      <c r="AB1720" s="672">
        <f>SUBTOTAL(9,AB1708:AB1719,$E1709:$E1709)</f>
        <v>51881400</v>
      </c>
      <c r="AC1720" s="671"/>
      <c r="AD1720" s="668"/>
      <c r="AE1720" s="669">
        <f>SUBTOTAL(9,AE1708:AE1719)</f>
        <v>51881400</v>
      </c>
      <c r="AF1720" s="670">
        <f>SUBTOTAL(9,AF1708:AF1719)</f>
        <v>0</v>
      </c>
      <c r="AG1720" s="800"/>
      <c r="AH1720" s="669">
        <f>SUBTOTAL(9,AH1708:AH1719)</f>
        <v>34177093</v>
      </c>
      <c r="AI1720" s="668">
        <f>SUBTOTAL(9,AI1708:AI1719)</f>
        <v>86058493</v>
      </c>
      <c r="AJ1720" s="423">
        <f t="shared" si="1110"/>
        <v>1711</v>
      </c>
    </row>
    <row r="1721" spans="1:36" ht="15.6" thickTop="1">
      <c r="A1721" s="423">
        <f t="shared" si="1111"/>
        <v>1712</v>
      </c>
      <c r="B1721" s="145"/>
      <c r="C1721" s="145"/>
      <c r="D1721" s="654"/>
      <c r="E1721" s="655"/>
      <c r="F1721" s="425"/>
      <c r="G1721" s="26"/>
      <c r="H1721" s="682"/>
      <c r="I1721" s="627">
        <f t="shared" ref="I1721:I1728" si="1131">SUM($E1721,F1721:H1721)</f>
        <v>0</v>
      </c>
      <c r="J1721" s="655"/>
      <c r="K1721" s="655"/>
      <c r="L1721" s="654">
        <f t="shared" ref="L1721:L1728" si="1132">SUM(I1721:K1721)</f>
        <v>0</v>
      </c>
      <c r="M1721" s="425"/>
      <c r="N1721" s="26"/>
      <c r="O1721" s="682"/>
      <c r="P1721" s="627">
        <f t="shared" ref="P1721:P1728" si="1133">SUM($E1721,M1721:O1721)</f>
        <v>0</v>
      </c>
      <c r="Q1721" s="655"/>
      <c r="R1721" s="655"/>
      <c r="S1721" s="654">
        <f t="shared" ref="S1721:S1728" si="1134">SUM(P1721:R1721)</f>
        <v>0</v>
      </c>
      <c r="T1721" s="425"/>
      <c r="U1721" s="26"/>
      <c r="V1721" s="682"/>
      <c r="W1721" s="627">
        <f t="shared" ref="W1721:W1728" si="1135">SUM($E1721,T1721:V1721)</f>
        <v>0</v>
      </c>
      <c r="X1721" s="683"/>
      <c r="Y1721" s="682"/>
      <c r="Z1721" s="655"/>
      <c r="AA1721" s="682">
        <f t="shared" ref="AA1721:AA1728" si="1136">SUM(W1721:Z1721)</f>
        <v>0</v>
      </c>
      <c r="AB1721" s="425"/>
      <c r="AC1721" s="26"/>
      <c r="AD1721" s="682"/>
      <c r="AE1721" s="627">
        <f t="shared" ref="AE1721:AE1728" si="1137">SUM($E1721,AB1721:AD1721)</f>
        <v>0</v>
      </c>
      <c r="AF1721" s="683"/>
      <c r="AG1721" s="862"/>
      <c r="AH1721" s="655"/>
      <c r="AI1721" s="682">
        <f t="shared" ref="AI1721:AI1728" si="1138">SUM(AE1721:AH1721)</f>
        <v>0</v>
      </c>
      <c r="AJ1721" s="423">
        <f t="shared" si="1110"/>
        <v>1712</v>
      </c>
    </row>
    <row r="1722" spans="1:36">
      <c r="A1722" s="423">
        <f t="shared" si="1111"/>
        <v>1713</v>
      </c>
      <c r="B1722" s="145" t="s">
        <v>370</v>
      </c>
      <c r="C1722" s="145">
        <v>110</v>
      </c>
      <c r="D1722" s="237" t="s">
        <v>371</v>
      </c>
      <c r="E1722" s="627">
        <v>1480648</v>
      </c>
      <c r="F1722" s="133"/>
      <c r="G1722" s="28"/>
      <c r="H1722" s="626"/>
      <c r="I1722" s="627">
        <f t="shared" si="1131"/>
        <v>1480648</v>
      </c>
      <c r="J1722" s="627"/>
      <c r="K1722" s="627">
        <v>517508</v>
      </c>
      <c r="L1722" s="237">
        <f t="shared" si="1132"/>
        <v>1998156</v>
      </c>
      <c r="M1722" s="133"/>
      <c r="O1722" s="626"/>
      <c r="P1722" s="627">
        <f t="shared" si="1133"/>
        <v>1480648</v>
      </c>
      <c r="Q1722" s="627"/>
      <c r="R1722" s="627">
        <v>517508</v>
      </c>
      <c r="S1722" s="237">
        <f t="shared" si="1134"/>
        <v>1998156</v>
      </c>
      <c r="T1722" s="133"/>
      <c r="V1722" s="626"/>
      <c r="W1722" s="627">
        <f t="shared" si="1135"/>
        <v>1480648</v>
      </c>
      <c r="X1722" s="636"/>
      <c r="Y1722" s="626"/>
      <c r="Z1722" s="627">
        <v>517508</v>
      </c>
      <c r="AA1722" s="626">
        <f t="shared" si="1136"/>
        <v>1998156</v>
      </c>
      <c r="AB1722" s="133"/>
      <c r="AD1722" s="626"/>
      <c r="AE1722" s="627">
        <f t="shared" si="1137"/>
        <v>1480648</v>
      </c>
      <c r="AF1722" s="636"/>
      <c r="AG1722" s="857"/>
      <c r="AH1722" s="627">
        <v>517508</v>
      </c>
      <c r="AI1722" s="626">
        <f t="shared" si="1138"/>
        <v>1998156</v>
      </c>
      <c r="AJ1722" s="423">
        <f t="shared" si="1110"/>
        <v>1713</v>
      </c>
    </row>
    <row r="1723" spans="1:36">
      <c r="A1723" s="423">
        <f t="shared" si="1111"/>
        <v>1714</v>
      </c>
      <c r="B1723" s="145"/>
      <c r="C1723" s="145"/>
      <c r="D1723" s="240" t="s">
        <v>434</v>
      </c>
      <c r="E1723" s="627"/>
      <c r="F1723" s="133"/>
      <c r="G1723" s="28"/>
      <c r="H1723" s="626"/>
      <c r="I1723" s="627">
        <f t="shared" si="1131"/>
        <v>0</v>
      </c>
      <c r="J1723" s="627"/>
      <c r="K1723" s="627"/>
      <c r="L1723" s="237">
        <f t="shared" si="1132"/>
        <v>0</v>
      </c>
      <c r="M1723" s="133"/>
      <c r="O1723" s="626"/>
      <c r="P1723" s="627">
        <f t="shared" si="1133"/>
        <v>0</v>
      </c>
      <c r="Q1723" s="627"/>
      <c r="R1723" s="627"/>
      <c r="S1723" s="237">
        <f t="shared" si="1134"/>
        <v>0</v>
      </c>
      <c r="T1723" s="133"/>
      <c r="V1723" s="626"/>
      <c r="W1723" s="627">
        <f t="shared" si="1135"/>
        <v>0</v>
      </c>
      <c r="X1723" s="636"/>
      <c r="Y1723" s="626"/>
      <c r="Z1723" s="627"/>
      <c r="AA1723" s="626">
        <f t="shared" si="1136"/>
        <v>0</v>
      </c>
      <c r="AB1723" s="133"/>
      <c r="AD1723" s="626"/>
      <c r="AE1723" s="627">
        <f t="shared" si="1137"/>
        <v>0</v>
      </c>
      <c r="AF1723" s="636"/>
      <c r="AG1723" s="857"/>
      <c r="AH1723" s="627"/>
      <c r="AI1723" s="626">
        <f t="shared" si="1138"/>
        <v>0</v>
      </c>
      <c r="AJ1723" s="423">
        <f t="shared" si="1110"/>
        <v>1714</v>
      </c>
    </row>
    <row r="1724" spans="1:36">
      <c r="A1724" s="423">
        <f t="shared" si="1111"/>
        <v>1715</v>
      </c>
      <c r="B1724" s="145"/>
      <c r="C1724" s="145"/>
      <c r="D1724" s="629"/>
      <c r="E1724" s="627"/>
      <c r="F1724" s="133"/>
      <c r="G1724" s="28"/>
      <c r="H1724" s="626"/>
      <c r="I1724" s="627">
        <f t="shared" si="1131"/>
        <v>0</v>
      </c>
      <c r="J1724" s="627"/>
      <c r="K1724" s="627"/>
      <c r="L1724" s="237">
        <f t="shared" si="1132"/>
        <v>0</v>
      </c>
      <c r="M1724" s="133"/>
      <c r="O1724" s="626"/>
      <c r="P1724" s="627">
        <f t="shared" si="1133"/>
        <v>0</v>
      </c>
      <c r="Q1724" s="627"/>
      <c r="R1724" s="627"/>
      <c r="S1724" s="237">
        <f t="shared" si="1134"/>
        <v>0</v>
      </c>
      <c r="T1724" s="133"/>
      <c r="V1724" s="626"/>
      <c r="W1724" s="627">
        <f t="shared" si="1135"/>
        <v>0</v>
      </c>
      <c r="X1724" s="636"/>
      <c r="Y1724" s="626"/>
      <c r="Z1724" s="627"/>
      <c r="AA1724" s="626">
        <f t="shared" si="1136"/>
        <v>0</v>
      </c>
      <c r="AB1724" s="133"/>
      <c r="AD1724" s="626"/>
      <c r="AE1724" s="627">
        <f t="shared" si="1137"/>
        <v>0</v>
      </c>
      <c r="AF1724" s="636"/>
      <c r="AG1724" s="857"/>
      <c r="AH1724" s="627"/>
      <c r="AI1724" s="626">
        <f t="shared" si="1138"/>
        <v>0</v>
      </c>
      <c r="AJ1724" s="423">
        <f t="shared" si="1110"/>
        <v>1715</v>
      </c>
    </row>
    <row r="1725" spans="1:36">
      <c r="A1725" s="423">
        <f t="shared" si="1111"/>
        <v>1716</v>
      </c>
      <c r="B1725" s="145"/>
      <c r="C1725" s="145"/>
      <c r="D1725" s="629"/>
      <c r="E1725" s="627"/>
      <c r="F1725" s="133"/>
      <c r="G1725" s="28"/>
      <c r="H1725" s="626"/>
      <c r="I1725" s="627">
        <f t="shared" si="1131"/>
        <v>0</v>
      </c>
      <c r="J1725" s="627"/>
      <c r="K1725" s="627"/>
      <c r="L1725" s="237">
        <f t="shared" si="1132"/>
        <v>0</v>
      </c>
      <c r="M1725" s="133"/>
      <c r="O1725" s="626"/>
      <c r="P1725" s="627">
        <f t="shared" si="1133"/>
        <v>0</v>
      </c>
      <c r="Q1725" s="627"/>
      <c r="R1725" s="627"/>
      <c r="S1725" s="237">
        <f t="shared" si="1134"/>
        <v>0</v>
      </c>
      <c r="T1725" s="133"/>
      <c r="V1725" s="626"/>
      <c r="W1725" s="627">
        <f t="shared" si="1135"/>
        <v>0</v>
      </c>
      <c r="X1725" s="636"/>
      <c r="Y1725" s="626"/>
      <c r="Z1725" s="627"/>
      <c r="AA1725" s="626">
        <f t="shared" si="1136"/>
        <v>0</v>
      </c>
      <c r="AB1725" s="133"/>
      <c r="AD1725" s="626"/>
      <c r="AE1725" s="627">
        <f t="shared" si="1137"/>
        <v>0</v>
      </c>
      <c r="AF1725" s="636"/>
      <c r="AG1725" s="857"/>
      <c r="AH1725" s="627"/>
      <c r="AI1725" s="626">
        <f t="shared" si="1138"/>
        <v>0</v>
      </c>
      <c r="AJ1725" s="423">
        <f t="shared" si="1110"/>
        <v>1716</v>
      </c>
    </row>
    <row r="1726" spans="1:36">
      <c r="A1726" s="423">
        <f t="shared" si="1111"/>
        <v>1717</v>
      </c>
      <c r="B1726" s="145"/>
      <c r="C1726" s="145"/>
      <c r="D1726" s="684" t="s">
        <v>575</v>
      </c>
      <c r="E1726" s="627"/>
      <c r="F1726" s="112"/>
      <c r="G1726" s="39"/>
      <c r="H1726" s="626"/>
      <c r="I1726" s="627">
        <f t="shared" si="1131"/>
        <v>0</v>
      </c>
      <c r="J1726" s="627"/>
      <c r="K1726" s="627"/>
      <c r="L1726" s="237">
        <f t="shared" si="1132"/>
        <v>0</v>
      </c>
      <c r="M1726" s="112"/>
      <c r="N1726" s="39"/>
      <c r="O1726" s="626"/>
      <c r="P1726" s="627">
        <f t="shared" si="1133"/>
        <v>0</v>
      </c>
      <c r="Q1726" s="627"/>
      <c r="R1726" s="627"/>
      <c r="S1726" s="237">
        <f t="shared" si="1134"/>
        <v>0</v>
      </c>
      <c r="T1726" s="112"/>
      <c r="U1726" s="39"/>
      <c r="V1726" s="626"/>
      <c r="W1726" s="627">
        <f t="shared" si="1135"/>
        <v>0</v>
      </c>
      <c r="X1726" s="636"/>
      <c r="Y1726" s="626"/>
      <c r="Z1726" s="627"/>
      <c r="AA1726" s="626">
        <f t="shared" si="1136"/>
        <v>0</v>
      </c>
      <c r="AB1726" s="112"/>
      <c r="AC1726" s="39"/>
      <c r="AD1726" s="626"/>
      <c r="AE1726" s="627">
        <f t="shared" si="1137"/>
        <v>0</v>
      </c>
      <c r="AF1726" s="636"/>
      <c r="AG1726" s="857"/>
      <c r="AH1726" s="627"/>
      <c r="AI1726" s="626">
        <f t="shared" si="1138"/>
        <v>0</v>
      </c>
      <c r="AJ1726" s="423">
        <f t="shared" si="1110"/>
        <v>1717</v>
      </c>
    </row>
    <row r="1727" spans="1:36">
      <c r="A1727" s="423">
        <f t="shared" si="1111"/>
        <v>1718</v>
      </c>
      <c r="B1727" s="145"/>
      <c r="C1727" s="145"/>
      <c r="D1727" s="629"/>
      <c r="E1727" s="627"/>
      <c r="F1727" s="112"/>
      <c r="G1727" s="39"/>
      <c r="H1727" s="626"/>
      <c r="I1727" s="627">
        <f t="shared" si="1131"/>
        <v>0</v>
      </c>
      <c r="J1727" s="627"/>
      <c r="K1727" s="627"/>
      <c r="L1727" s="237">
        <f t="shared" si="1132"/>
        <v>0</v>
      </c>
      <c r="M1727" s="112"/>
      <c r="N1727" s="39"/>
      <c r="O1727" s="626"/>
      <c r="P1727" s="627">
        <f t="shared" si="1133"/>
        <v>0</v>
      </c>
      <c r="Q1727" s="627"/>
      <c r="R1727" s="627"/>
      <c r="S1727" s="237">
        <f t="shared" si="1134"/>
        <v>0</v>
      </c>
      <c r="T1727" s="112"/>
      <c r="U1727" s="39"/>
      <c r="V1727" s="626"/>
      <c r="W1727" s="627">
        <f t="shared" si="1135"/>
        <v>0</v>
      </c>
      <c r="X1727" s="636"/>
      <c r="Y1727" s="626"/>
      <c r="Z1727" s="627"/>
      <c r="AA1727" s="626">
        <f t="shared" si="1136"/>
        <v>0</v>
      </c>
      <c r="AB1727" s="112"/>
      <c r="AC1727" s="39"/>
      <c r="AD1727" s="626"/>
      <c r="AE1727" s="627">
        <f t="shared" si="1137"/>
        <v>0</v>
      </c>
      <c r="AF1727" s="636"/>
      <c r="AG1727" s="857"/>
      <c r="AH1727" s="627"/>
      <c r="AI1727" s="626">
        <f t="shared" si="1138"/>
        <v>0</v>
      </c>
      <c r="AJ1727" s="423">
        <f t="shared" si="1110"/>
        <v>1718</v>
      </c>
    </row>
    <row r="1728" spans="1:36">
      <c r="A1728" s="423">
        <f t="shared" si="1111"/>
        <v>1719</v>
      </c>
      <c r="B1728" s="145"/>
      <c r="C1728" s="145"/>
      <c r="E1728" s="679"/>
      <c r="F1728" s="110"/>
      <c r="G1728" s="57"/>
      <c r="H1728" s="680"/>
      <c r="I1728" s="627">
        <f t="shared" si="1131"/>
        <v>0</v>
      </c>
      <c r="J1728" s="679"/>
      <c r="K1728" s="679"/>
      <c r="L1728" s="237">
        <f t="shared" si="1132"/>
        <v>0</v>
      </c>
      <c r="M1728" s="110"/>
      <c r="N1728" s="57"/>
      <c r="O1728" s="680"/>
      <c r="P1728" s="627">
        <f t="shared" si="1133"/>
        <v>0</v>
      </c>
      <c r="Q1728" s="679"/>
      <c r="R1728" s="679"/>
      <c r="S1728" s="237">
        <f t="shared" si="1134"/>
        <v>0</v>
      </c>
      <c r="T1728" s="110"/>
      <c r="U1728" s="57"/>
      <c r="V1728" s="680"/>
      <c r="W1728" s="627">
        <f t="shared" si="1135"/>
        <v>0</v>
      </c>
      <c r="X1728" s="681"/>
      <c r="Y1728" s="680"/>
      <c r="Z1728" s="679"/>
      <c r="AA1728" s="626">
        <f t="shared" si="1136"/>
        <v>0</v>
      </c>
      <c r="AB1728" s="110"/>
      <c r="AC1728" s="57"/>
      <c r="AD1728" s="680"/>
      <c r="AE1728" s="627">
        <f t="shared" si="1137"/>
        <v>0</v>
      </c>
      <c r="AF1728" s="681"/>
      <c r="AG1728" s="872"/>
      <c r="AH1728" s="679"/>
      <c r="AI1728" s="626">
        <f t="shared" si="1138"/>
        <v>0</v>
      </c>
      <c r="AJ1728" s="423">
        <f t="shared" si="1110"/>
        <v>1719</v>
      </c>
    </row>
    <row r="1729" spans="1:60">
      <c r="A1729" s="423">
        <f t="shared" si="1111"/>
        <v>1720</v>
      </c>
      <c r="B1729" s="145"/>
      <c r="C1729" s="145"/>
      <c r="D1729" s="141" t="s">
        <v>40</v>
      </c>
      <c r="E1729" s="679"/>
      <c r="F1729" s="488">
        <f t="shared" ref="F1729:X1729" si="1139">SUBTOTAL(9,F1723:F1728)</f>
        <v>0</v>
      </c>
      <c r="G1729" s="55">
        <f t="shared" si="1139"/>
        <v>0</v>
      </c>
      <c r="H1729" s="285">
        <f t="shared" si="1139"/>
        <v>0</v>
      </c>
      <c r="I1729" s="676">
        <f t="shared" si="1139"/>
        <v>0</v>
      </c>
      <c r="J1729" s="676">
        <f t="shared" si="1139"/>
        <v>0</v>
      </c>
      <c r="K1729" s="676">
        <f t="shared" si="1139"/>
        <v>0</v>
      </c>
      <c r="L1729" s="678">
        <f t="shared" si="1139"/>
        <v>0</v>
      </c>
      <c r="M1729" s="488">
        <f t="shared" si="1139"/>
        <v>0</v>
      </c>
      <c r="N1729" s="55">
        <f t="shared" si="1139"/>
        <v>0</v>
      </c>
      <c r="O1729" s="285">
        <f t="shared" si="1139"/>
        <v>0</v>
      </c>
      <c r="P1729" s="676">
        <f t="shared" si="1139"/>
        <v>0</v>
      </c>
      <c r="Q1729" s="676">
        <f t="shared" si="1139"/>
        <v>0</v>
      </c>
      <c r="R1729" s="676">
        <f t="shared" si="1139"/>
        <v>0</v>
      </c>
      <c r="S1729" s="678">
        <f t="shared" si="1139"/>
        <v>0</v>
      </c>
      <c r="T1729" s="488">
        <f t="shared" si="1139"/>
        <v>0</v>
      </c>
      <c r="U1729" s="55">
        <f t="shared" si="1139"/>
        <v>0</v>
      </c>
      <c r="V1729" s="285">
        <f t="shared" si="1139"/>
        <v>0</v>
      </c>
      <c r="W1729" s="676">
        <f t="shared" si="1139"/>
        <v>0</v>
      </c>
      <c r="X1729" s="677">
        <f t="shared" si="1139"/>
        <v>0</v>
      </c>
      <c r="Y1729" s="675"/>
      <c r="Z1729" s="676">
        <f t="shared" ref="Z1729:AF1729" si="1140">SUBTOTAL(9,Z1723:Z1728)</f>
        <v>0</v>
      </c>
      <c r="AA1729" s="675">
        <f t="shared" si="1140"/>
        <v>0</v>
      </c>
      <c r="AB1729" s="488">
        <f t="shared" si="1140"/>
        <v>0</v>
      </c>
      <c r="AC1729" s="55">
        <f t="shared" si="1140"/>
        <v>0</v>
      </c>
      <c r="AD1729" s="285">
        <f t="shared" si="1140"/>
        <v>0</v>
      </c>
      <c r="AE1729" s="676">
        <f t="shared" si="1140"/>
        <v>0</v>
      </c>
      <c r="AF1729" s="677">
        <f t="shared" si="1140"/>
        <v>0</v>
      </c>
      <c r="AG1729" s="678"/>
      <c r="AH1729" s="676">
        <f>SUBTOTAL(9,AH1723:AH1728)</f>
        <v>0</v>
      </c>
      <c r="AI1729" s="675">
        <f>SUBTOTAL(9,AI1723:AI1728)</f>
        <v>0</v>
      </c>
      <c r="AJ1729" s="423">
        <f t="shared" si="1110"/>
        <v>1720</v>
      </c>
    </row>
    <row r="1730" spans="1:60" ht="15.6" thickBot="1">
      <c r="A1730" s="423">
        <f t="shared" si="1111"/>
        <v>1721</v>
      </c>
      <c r="B1730" s="674"/>
      <c r="C1730" s="674"/>
      <c r="D1730" s="620" t="s">
        <v>372</v>
      </c>
      <c r="E1730" s="623"/>
      <c r="F1730" s="672">
        <f>SUBTOTAL(9,F1721:F1729,$E1722:$E1722)</f>
        <v>1480648</v>
      </c>
      <c r="G1730" s="671"/>
      <c r="H1730" s="668"/>
      <c r="I1730" s="669">
        <f>SUBTOTAL(9,I1721:I1729)</f>
        <v>1480648</v>
      </c>
      <c r="J1730" s="669">
        <f>SUBTOTAL(9,J1721:J1729)</f>
        <v>0</v>
      </c>
      <c r="K1730" s="669">
        <f>SUBTOTAL(9,K1721:K1729)</f>
        <v>517508</v>
      </c>
      <c r="L1730" s="673">
        <f>SUBTOTAL(9,L1721:L1729)</f>
        <v>1998156</v>
      </c>
      <c r="M1730" s="672">
        <f>SUBTOTAL(9,M1721:M1729,$E1722:$E1722)</f>
        <v>1480648</v>
      </c>
      <c r="N1730" s="671"/>
      <c r="O1730" s="668"/>
      <c r="P1730" s="669">
        <f>SUBTOTAL(9,P1721:P1729)</f>
        <v>1480648</v>
      </c>
      <c r="Q1730" s="669">
        <f>SUBTOTAL(9,Q1721:Q1729)</f>
        <v>0</v>
      </c>
      <c r="R1730" s="669">
        <f>SUBTOTAL(9,R1721:R1729)</f>
        <v>517508</v>
      </c>
      <c r="S1730" s="673">
        <f>SUBTOTAL(9,S1721:S1729)</f>
        <v>1998156</v>
      </c>
      <c r="T1730" s="672">
        <f>SUBTOTAL(9,T1721:T1729,$E1722:$E1722)</f>
        <v>1480648</v>
      </c>
      <c r="U1730" s="671"/>
      <c r="V1730" s="668"/>
      <c r="W1730" s="669">
        <f>SUBTOTAL(9,W1721:W1729)</f>
        <v>1480648</v>
      </c>
      <c r="X1730" s="670">
        <f>SUBTOTAL(9,X1721:X1729)</f>
        <v>0</v>
      </c>
      <c r="Y1730" s="668"/>
      <c r="Z1730" s="669">
        <f>SUBTOTAL(9,Z1721:Z1729)</f>
        <v>517508</v>
      </c>
      <c r="AA1730" s="668">
        <f>SUBTOTAL(9,AA1721:AA1729)</f>
        <v>1998156</v>
      </c>
      <c r="AB1730" s="672">
        <f>SUBTOTAL(9,AB1721:AB1729,$E1722:$E1722)</f>
        <v>1480648</v>
      </c>
      <c r="AC1730" s="671"/>
      <c r="AD1730" s="668"/>
      <c r="AE1730" s="669">
        <f>SUBTOTAL(9,AE1721:AE1729)</f>
        <v>1480648</v>
      </c>
      <c r="AF1730" s="670">
        <f>SUBTOTAL(9,AF1721:AF1729)</f>
        <v>0</v>
      </c>
      <c r="AG1730" s="800"/>
      <c r="AH1730" s="669">
        <f>SUBTOTAL(9,AH1721:AH1729)</f>
        <v>517508</v>
      </c>
      <c r="AI1730" s="668">
        <f>SUBTOTAL(9,AI1721:AI1729)</f>
        <v>1998156</v>
      </c>
      <c r="AJ1730" s="423">
        <f t="shared" si="1110"/>
        <v>1721</v>
      </c>
    </row>
    <row r="1731" spans="1:60" ht="15.6" thickTop="1">
      <c r="A1731" s="423">
        <f t="shared" si="1111"/>
        <v>1722</v>
      </c>
      <c r="B1731" s="145"/>
      <c r="C1731" s="145"/>
      <c r="D1731" s="654"/>
      <c r="E1731" s="655"/>
      <c r="F1731" s="425"/>
      <c r="G1731" s="26"/>
      <c r="H1731" s="682"/>
      <c r="I1731" s="627">
        <f t="shared" ref="I1731:I1738" si="1141">SUM($E1731,F1731:H1731)</f>
        <v>0</v>
      </c>
      <c r="J1731" s="655"/>
      <c r="K1731" s="655"/>
      <c r="L1731" s="654">
        <f t="shared" ref="L1731:L1738" si="1142">SUM(I1731:K1731)</f>
        <v>0</v>
      </c>
      <c r="M1731" s="425"/>
      <c r="N1731" s="26"/>
      <c r="O1731" s="682"/>
      <c r="P1731" s="627">
        <f t="shared" ref="P1731:P1738" si="1143">SUM($E1731,M1731:O1731)</f>
        <v>0</v>
      </c>
      <c r="Q1731" s="655"/>
      <c r="R1731" s="655"/>
      <c r="S1731" s="654">
        <f t="shared" ref="S1731:S1738" si="1144">SUM(P1731:R1731)</f>
        <v>0</v>
      </c>
      <c r="T1731" s="425"/>
      <c r="U1731" s="26"/>
      <c r="V1731" s="682"/>
      <c r="W1731" s="627">
        <f t="shared" ref="W1731:W1738" si="1145">SUM($E1731,T1731:V1731)</f>
        <v>0</v>
      </c>
      <c r="X1731" s="683"/>
      <c r="Y1731" s="682"/>
      <c r="Z1731" s="655"/>
      <c r="AA1731" s="682">
        <f t="shared" ref="AA1731:AA1738" si="1146">SUM(W1731:Z1731)</f>
        <v>0</v>
      </c>
      <c r="AB1731" s="425"/>
      <c r="AC1731" s="26"/>
      <c r="AD1731" s="682"/>
      <c r="AE1731" s="627">
        <f t="shared" ref="AE1731:AE1738" si="1147">SUM($E1731,AB1731:AD1731)</f>
        <v>0</v>
      </c>
      <c r="AF1731" s="683"/>
      <c r="AG1731" s="862"/>
      <c r="AH1731" s="655"/>
      <c r="AI1731" s="682">
        <f t="shared" ref="AI1731:AI1738" si="1148">SUM(AE1731:AH1731)</f>
        <v>0</v>
      </c>
      <c r="AJ1731" s="423">
        <f t="shared" si="1110"/>
        <v>1722</v>
      </c>
    </row>
    <row r="1732" spans="1:60">
      <c r="A1732" s="423">
        <f t="shared" si="1111"/>
        <v>1723</v>
      </c>
      <c r="B1732" s="145" t="s">
        <v>373</v>
      </c>
      <c r="C1732" s="145">
        <v>111</v>
      </c>
      <c r="D1732" s="237" t="s">
        <v>374</v>
      </c>
      <c r="E1732" s="627">
        <v>178897</v>
      </c>
      <c r="F1732" s="133"/>
      <c r="G1732" s="28"/>
      <c r="H1732" s="626"/>
      <c r="I1732" s="627">
        <f t="shared" si="1141"/>
        <v>178897</v>
      </c>
      <c r="J1732" s="627"/>
      <c r="K1732" s="627">
        <v>2534</v>
      </c>
      <c r="L1732" s="237">
        <f t="shared" si="1142"/>
        <v>181431</v>
      </c>
      <c r="M1732" s="133"/>
      <c r="O1732" s="626"/>
      <c r="P1732" s="627">
        <f t="shared" si="1143"/>
        <v>178897</v>
      </c>
      <c r="Q1732" s="627"/>
      <c r="R1732" s="627">
        <v>2534</v>
      </c>
      <c r="S1732" s="237">
        <f t="shared" si="1144"/>
        <v>181431</v>
      </c>
      <c r="T1732" s="133"/>
      <c r="V1732" s="626"/>
      <c r="W1732" s="627">
        <f t="shared" si="1145"/>
        <v>178897</v>
      </c>
      <c r="X1732" s="636"/>
      <c r="Y1732" s="626"/>
      <c r="Z1732" s="627">
        <v>2534</v>
      </c>
      <c r="AA1732" s="626">
        <f t="shared" si="1146"/>
        <v>181431</v>
      </c>
      <c r="AB1732" s="133"/>
      <c r="AD1732" s="626"/>
      <c r="AE1732" s="627">
        <f t="shared" si="1147"/>
        <v>178897</v>
      </c>
      <c r="AF1732" s="636"/>
      <c r="AG1732" s="857"/>
      <c r="AH1732" s="627">
        <v>2534</v>
      </c>
      <c r="AI1732" s="626">
        <f t="shared" si="1148"/>
        <v>181431</v>
      </c>
      <c r="AJ1732" s="423">
        <f t="shared" si="1110"/>
        <v>1723</v>
      </c>
    </row>
    <row r="1733" spans="1:60">
      <c r="A1733" s="423">
        <f t="shared" si="1111"/>
        <v>1724</v>
      </c>
      <c r="B1733" s="145"/>
      <c r="C1733" s="145"/>
      <c r="D1733" s="240" t="s">
        <v>61</v>
      </c>
      <c r="E1733" s="627"/>
      <c r="F1733" s="406"/>
      <c r="H1733" s="626"/>
      <c r="I1733" s="627">
        <f t="shared" si="1141"/>
        <v>0</v>
      </c>
      <c r="J1733" s="627"/>
      <c r="K1733" s="627"/>
      <c r="L1733" s="237">
        <f t="shared" si="1142"/>
        <v>0</v>
      </c>
      <c r="M1733" s="406"/>
      <c r="O1733" s="626"/>
      <c r="P1733" s="627">
        <f t="shared" si="1143"/>
        <v>0</v>
      </c>
      <c r="Q1733" s="627"/>
      <c r="R1733" s="627"/>
      <c r="S1733" s="237">
        <f t="shared" si="1144"/>
        <v>0</v>
      </c>
      <c r="T1733" s="406"/>
      <c r="V1733" s="626"/>
      <c r="W1733" s="627">
        <f t="shared" si="1145"/>
        <v>0</v>
      </c>
      <c r="X1733" s="636"/>
      <c r="Y1733" s="626"/>
      <c r="Z1733" s="627"/>
      <c r="AA1733" s="626">
        <f t="shared" si="1146"/>
        <v>0</v>
      </c>
      <c r="AB1733" s="406"/>
      <c r="AD1733" s="626"/>
      <c r="AE1733" s="627">
        <f t="shared" si="1147"/>
        <v>0</v>
      </c>
      <c r="AF1733" s="636"/>
      <c r="AG1733" s="857"/>
      <c r="AH1733" s="627"/>
      <c r="AI1733" s="626">
        <f t="shared" si="1148"/>
        <v>0</v>
      </c>
      <c r="AJ1733" s="423">
        <f t="shared" si="1110"/>
        <v>1724</v>
      </c>
    </row>
    <row r="1734" spans="1:60">
      <c r="A1734" s="423">
        <f t="shared" si="1111"/>
        <v>1725</v>
      </c>
      <c r="B1734" s="145"/>
      <c r="C1734" s="145"/>
      <c r="D1734" s="629"/>
      <c r="E1734" s="627"/>
      <c r="F1734" s="406"/>
      <c r="H1734" s="626"/>
      <c r="I1734" s="627">
        <f t="shared" si="1141"/>
        <v>0</v>
      </c>
      <c r="J1734" s="627"/>
      <c r="K1734" s="627"/>
      <c r="L1734" s="237">
        <f t="shared" si="1142"/>
        <v>0</v>
      </c>
      <c r="M1734" s="406"/>
      <c r="O1734" s="626"/>
      <c r="P1734" s="627">
        <f t="shared" si="1143"/>
        <v>0</v>
      </c>
      <c r="Q1734" s="627"/>
      <c r="R1734" s="627"/>
      <c r="S1734" s="237">
        <f t="shared" si="1144"/>
        <v>0</v>
      </c>
      <c r="T1734" s="406"/>
      <c r="V1734" s="626"/>
      <c r="W1734" s="627">
        <f t="shared" si="1145"/>
        <v>0</v>
      </c>
      <c r="X1734" s="636"/>
      <c r="Y1734" s="626"/>
      <c r="Z1734" s="627"/>
      <c r="AA1734" s="626">
        <f t="shared" si="1146"/>
        <v>0</v>
      </c>
      <c r="AB1734" s="406"/>
      <c r="AD1734" s="626"/>
      <c r="AE1734" s="627">
        <f t="shared" si="1147"/>
        <v>0</v>
      </c>
      <c r="AF1734" s="636"/>
      <c r="AG1734" s="857"/>
      <c r="AH1734" s="627"/>
      <c r="AI1734" s="626">
        <f t="shared" si="1148"/>
        <v>0</v>
      </c>
      <c r="AJ1734" s="423">
        <f t="shared" si="1110"/>
        <v>1725</v>
      </c>
    </row>
    <row r="1735" spans="1:60">
      <c r="A1735" s="423">
        <f t="shared" si="1111"/>
        <v>1726</v>
      </c>
      <c r="B1735" s="145"/>
      <c r="C1735" s="145"/>
      <c r="D1735" s="629"/>
      <c r="E1735" s="627"/>
      <c r="F1735" s="406"/>
      <c r="H1735" s="626"/>
      <c r="I1735" s="627">
        <f t="shared" si="1141"/>
        <v>0</v>
      </c>
      <c r="J1735" s="627"/>
      <c r="K1735" s="627"/>
      <c r="L1735" s="237">
        <f t="shared" si="1142"/>
        <v>0</v>
      </c>
      <c r="M1735" s="406"/>
      <c r="O1735" s="626"/>
      <c r="P1735" s="627">
        <f t="shared" si="1143"/>
        <v>0</v>
      </c>
      <c r="Q1735" s="627"/>
      <c r="R1735" s="627"/>
      <c r="S1735" s="237">
        <f t="shared" si="1144"/>
        <v>0</v>
      </c>
      <c r="T1735" s="406"/>
      <c r="V1735" s="626"/>
      <c r="W1735" s="627">
        <f t="shared" si="1145"/>
        <v>0</v>
      </c>
      <c r="X1735" s="636"/>
      <c r="Y1735" s="626"/>
      <c r="Z1735" s="627"/>
      <c r="AA1735" s="626">
        <f t="shared" si="1146"/>
        <v>0</v>
      </c>
      <c r="AB1735" s="406"/>
      <c r="AD1735" s="626"/>
      <c r="AE1735" s="627">
        <f t="shared" si="1147"/>
        <v>0</v>
      </c>
      <c r="AF1735" s="636"/>
      <c r="AG1735" s="857"/>
      <c r="AH1735" s="627"/>
      <c r="AI1735" s="626">
        <f t="shared" si="1148"/>
        <v>0</v>
      </c>
      <c r="AJ1735" s="423">
        <f t="shared" si="1110"/>
        <v>1726</v>
      </c>
    </row>
    <row r="1736" spans="1:60">
      <c r="A1736" s="423">
        <f t="shared" si="1111"/>
        <v>1727</v>
      </c>
      <c r="B1736" s="145"/>
      <c r="C1736" s="145"/>
      <c r="D1736" s="240" t="s">
        <v>123</v>
      </c>
      <c r="E1736" s="627"/>
      <c r="F1736" s="406"/>
      <c r="H1736" s="626"/>
      <c r="I1736" s="627">
        <f t="shared" si="1141"/>
        <v>0</v>
      </c>
      <c r="J1736" s="627"/>
      <c r="K1736" s="627"/>
      <c r="L1736" s="237">
        <f t="shared" si="1142"/>
        <v>0</v>
      </c>
      <c r="M1736" s="406"/>
      <c r="O1736" s="626"/>
      <c r="P1736" s="627">
        <f t="shared" si="1143"/>
        <v>0</v>
      </c>
      <c r="Q1736" s="627"/>
      <c r="R1736" s="627"/>
      <c r="S1736" s="237">
        <f t="shared" si="1144"/>
        <v>0</v>
      </c>
      <c r="T1736" s="406"/>
      <c r="V1736" s="626"/>
      <c r="W1736" s="627">
        <f t="shared" si="1145"/>
        <v>0</v>
      </c>
      <c r="X1736" s="636"/>
      <c r="Y1736" s="626"/>
      <c r="Z1736" s="627"/>
      <c r="AA1736" s="626">
        <f t="shared" si="1146"/>
        <v>0</v>
      </c>
      <c r="AB1736" s="406"/>
      <c r="AD1736" s="626"/>
      <c r="AE1736" s="627">
        <f t="shared" si="1147"/>
        <v>0</v>
      </c>
      <c r="AF1736" s="636"/>
      <c r="AG1736" s="857"/>
      <c r="AH1736" s="627"/>
      <c r="AI1736" s="626">
        <f t="shared" si="1148"/>
        <v>0</v>
      </c>
      <c r="AJ1736" s="423">
        <f t="shared" si="1110"/>
        <v>1727</v>
      </c>
    </row>
    <row r="1737" spans="1:60">
      <c r="A1737" s="423">
        <f t="shared" si="1111"/>
        <v>1728</v>
      </c>
      <c r="B1737" s="145"/>
      <c r="C1737" s="145"/>
      <c r="D1737" s="629"/>
      <c r="E1737" s="627"/>
      <c r="F1737" s="406"/>
      <c r="H1737" s="626"/>
      <c r="I1737" s="627">
        <f t="shared" si="1141"/>
        <v>0</v>
      </c>
      <c r="J1737" s="627"/>
      <c r="K1737" s="627"/>
      <c r="L1737" s="237">
        <f t="shared" si="1142"/>
        <v>0</v>
      </c>
      <c r="M1737" s="406"/>
      <c r="O1737" s="626"/>
      <c r="P1737" s="627">
        <f t="shared" si="1143"/>
        <v>0</v>
      </c>
      <c r="Q1737" s="627"/>
      <c r="R1737" s="627"/>
      <c r="S1737" s="237">
        <f t="shared" si="1144"/>
        <v>0</v>
      </c>
      <c r="T1737" s="406"/>
      <c r="V1737" s="626"/>
      <c r="W1737" s="627">
        <f t="shared" si="1145"/>
        <v>0</v>
      </c>
      <c r="X1737" s="636"/>
      <c r="Y1737" s="626"/>
      <c r="Z1737" s="627"/>
      <c r="AA1737" s="626">
        <f t="shared" si="1146"/>
        <v>0</v>
      </c>
      <c r="AB1737" s="406"/>
      <c r="AD1737" s="626"/>
      <c r="AE1737" s="627">
        <f t="shared" si="1147"/>
        <v>0</v>
      </c>
      <c r="AF1737" s="636"/>
      <c r="AG1737" s="857"/>
      <c r="AH1737" s="627"/>
      <c r="AI1737" s="626">
        <f t="shared" si="1148"/>
        <v>0</v>
      </c>
      <c r="AJ1737" s="423">
        <f t="shared" si="1110"/>
        <v>1728</v>
      </c>
    </row>
    <row r="1738" spans="1:60">
      <c r="A1738" s="423">
        <f t="shared" si="1111"/>
        <v>1729</v>
      </c>
      <c r="B1738" s="145"/>
      <c r="C1738" s="145"/>
      <c r="D1738" s="632"/>
      <c r="E1738" s="679"/>
      <c r="F1738" s="110"/>
      <c r="G1738" s="57"/>
      <c r="H1738" s="680"/>
      <c r="I1738" s="627">
        <f t="shared" si="1141"/>
        <v>0</v>
      </c>
      <c r="J1738" s="679"/>
      <c r="K1738" s="679"/>
      <c r="L1738" s="237">
        <f t="shared" si="1142"/>
        <v>0</v>
      </c>
      <c r="M1738" s="110"/>
      <c r="N1738" s="57"/>
      <c r="O1738" s="680"/>
      <c r="P1738" s="627">
        <f t="shared" si="1143"/>
        <v>0</v>
      </c>
      <c r="Q1738" s="679"/>
      <c r="R1738" s="679"/>
      <c r="S1738" s="237">
        <f t="shared" si="1144"/>
        <v>0</v>
      </c>
      <c r="T1738" s="110"/>
      <c r="U1738" s="57"/>
      <c r="V1738" s="680"/>
      <c r="W1738" s="627">
        <f t="shared" si="1145"/>
        <v>0</v>
      </c>
      <c r="X1738" s="681"/>
      <c r="Y1738" s="680"/>
      <c r="Z1738" s="679"/>
      <c r="AA1738" s="626">
        <f t="shared" si="1146"/>
        <v>0</v>
      </c>
      <c r="AB1738" s="110"/>
      <c r="AC1738" s="57"/>
      <c r="AD1738" s="680"/>
      <c r="AE1738" s="627">
        <f t="shared" si="1147"/>
        <v>0</v>
      </c>
      <c r="AF1738" s="681"/>
      <c r="AG1738" s="872"/>
      <c r="AH1738" s="679"/>
      <c r="AI1738" s="626">
        <f t="shared" si="1148"/>
        <v>0</v>
      </c>
      <c r="AJ1738" s="423">
        <f t="shared" si="1110"/>
        <v>1729</v>
      </c>
    </row>
    <row r="1739" spans="1:60">
      <c r="A1739" s="423">
        <f t="shared" si="1111"/>
        <v>1730</v>
      </c>
      <c r="B1739" s="145"/>
      <c r="C1739" s="145"/>
      <c r="D1739" s="644" t="s">
        <v>40</v>
      </c>
      <c r="E1739" s="679"/>
      <c r="F1739" s="488">
        <f t="shared" ref="F1739:X1739" si="1149">SUBTOTAL(9,F1733:F1738)</f>
        <v>0</v>
      </c>
      <c r="G1739" s="55">
        <f t="shared" si="1149"/>
        <v>0</v>
      </c>
      <c r="H1739" s="285">
        <f t="shared" si="1149"/>
        <v>0</v>
      </c>
      <c r="I1739" s="676">
        <f t="shared" si="1149"/>
        <v>0</v>
      </c>
      <c r="J1739" s="676">
        <f t="shared" si="1149"/>
        <v>0</v>
      </c>
      <c r="K1739" s="676">
        <f t="shared" si="1149"/>
        <v>0</v>
      </c>
      <c r="L1739" s="678">
        <f t="shared" si="1149"/>
        <v>0</v>
      </c>
      <c r="M1739" s="488">
        <f t="shared" si="1149"/>
        <v>0</v>
      </c>
      <c r="N1739" s="55">
        <f t="shared" si="1149"/>
        <v>0</v>
      </c>
      <c r="O1739" s="285">
        <f t="shared" si="1149"/>
        <v>0</v>
      </c>
      <c r="P1739" s="676">
        <f t="shared" si="1149"/>
        <v>0</v>
      </c>
      <c r="Q1739" s="676">
        <f t="shared" si="1149"/>
        <v>0</v>
      </c>
      <c r="R1739" s="676">
        <f t="shared" si="1149"/>
        <v>0</v>
      </c>
      <c r="S1739" s="678">
        <f t="shared" si="1149"/>
        <v>0</v>
      </c>
      <c r="T1739" s="488">
        <f t="shared" si="1149"/>
        <v>0</v>
      </c>
      <c r="U1739" s="55">
        <f t="shared" si="1149"/>
        <v>0</v>
      </c>
      <c r="V1739" s="285">
        <f t="shared" si="1149"/>
        <v>0</v>
      </c>
      <c r="W1739" s="676">
        <f t="shared" si="1149"/>
        <v>0</v>
      </c>
      <c r="X1739" s="677">
        <f t="shared" si="1149"/>
        <v>0</v>
      </c>
      <c r="Y1739" s="675"/>
      <c r="Z1739" s="676">
        <f t="shared" ref="Z1739:AF1739" si="1150">SUBTOTAL(9,Z1733:Z1738)</f>
        <v>0</v>
      </c>
      <c r="AA1739" s="675">
        <f t="shared" si="1150"/>
        <v>0</v>
      </c>
      <c r="AB1739" s="488">
        <f t="shared" si="1150"/>
        <v>0</v>
      </c>
      <c r="AC1739" s="55">
        <f t="shared" si="1150"/>
        <v>0</v>
      </c>
      <c r="AD1739" s="285">
        <f t="shared" si="1150"/>
        <v>0</v>
      </c>
      <c r="AE1739" s="676">
        <f t="shared" si="1150"/>
        <v>0</v>
      </c>
      <c r="AF1739" s="677">
        <f t="shared" si="1150"/>
        <v>0</v>
      </c>
      <c r="AG1739" s="678"/>
      <c r="AH1739" s="676">
        <f>SUBTOTAL(9,AH1733:AH1738)</f>
        <v>0</v>
      </c>
      <c r="AI1739" s="675">
        <f>SUBTOTAL(9,AI1733:AI1738)</f>
        <v>0</v>
      </c>
      <c r="AJ1739" s="423">
        <f t="shared" si="1110"/>
        <v>1730</v>
      </c>
    </row>
    <row r="1740" spans="1:60" ht="15.6" thickBot="1">
      <c r="A1740" s="423">
        <f t="shared" si="1111"/>
        <v>1731</v>
      </c>
      <c r="B1740" s="674"/>
      <c r="C1740" s="674"/>
      <c r="D1740" s="620" t="s">
        <v>375</v>
      </c>
      <c r="E1740" s="623"/>
      <c r="F1740" s="672">
        <f>SUBTOTAL(9,F1731:F1739,$E1732:$E1732)</f>
        <v>178897</v>
      </c>
      <c r="G1740" s="671"/>
      <c r="H1740" s="668"/>
      <c r="I1740" s="669">
        <f>SUBTOTAL(9,I1731:I1739)</f>
        <v>178897</v>
      </c>
      <c r="J1740" s="669">
        <f>SUBTOTAL(9,J1731:J1739)</f>
        <v>0</v>
      </c>
      <c r="K1740" s="669">
        <f>SUBTOTAL(9,K1731:K1739)</f>
        <v>2534</v>
      </c>
      <c r="L1740" s="673">
        <f>SUBTOTAL(9,L1731:L1739)</f>
        <v>181431</v>
      </c>
      <c r="M1740" s="672">
        <f>SUBTOTAL(9,M1731:M1739,$E1732:$E1732)</f>
        <v>178897</v>
      </c>
      <c r="N1740" s="671"/>
      <c r="O1740" s="668"/>
      <c r="P1740" s="669">
        <f>SUBTOTAL(9,P1731:P1739)</f>
        <v>178897</v>
      </c>
      <c r="Q1740" s="669">
        <f>SUBTOTAL(9,Q1731:Q1739)</f>
        <v>0</v>
      </c>
      <c r="R1740" s="669">
        <f>SUBTOTAL(9,R1731:R1739)</f>
        <v>2534</v>
      </c>
      <c r="S1740" s="673">
        <f>SUBTOTAL(9,S1731:S1739)</f>
        <v>181431</v>
      </c>
      <c r="T1740" s="672">
        <f>SUBTOTAL(9,T1731:T1739,$E1732:$E1732)</f>
        <v>178897</v>
      </c>
      <c r="U1740" s="671"/>
      <c r="V1740" s="668"/>
      <c r="W1740" s="669">
        <f>SUBTOTAL(9,W1731:W1739)</f>
        <v>178897</v>
      </c>
      <c r="X1740" s="670">
        <f>SUBTOTAL(9,X1731:X1739)</f>
        <v>0</v>
      </c>
      <c r="Y1740" s="668"/>
      <c r="Z1740" s="669">
        <f>SUBTOTAL(9,Z1731:Z1739)</f>
        <v>2534</v>
      </c>
      <c r="AA1740" s="668">
        <f>SUBTOTAL(9,AA1731:AA1739)</f>
        <v>181431</v>
      </c>
      <c r="AB1740" s="672">
        <f>SUBTOTAL(9,AB1731:AB1739,$E1732:$E1732)</f>
        <v>178897</v>
      </c>
      <c r="AC1740" s="671"/>
      <c r="AD1740" s="668"/>
      <c r="AE1740" s="669">
        <f>SUBTOTAL(9,AE1731:AE1739)</f>
        <v>178897</v>
      </c>
      <c r="AF1740" s="670">
        <f>SUBTOTAL(9,AF1731:AF1739)</f>
        <v>0</v>
      </c>
      <c r="AG1740" s="800"/>
      <c r="AH1740" s="669">
        <f>SUBTOTAL(9,AH1731:AH1739)</f>
        <v>2534</v>
      </c>
      <c r="AI1740" s="668">
        <f>SUBTOTAL(9,AI1731:AI1739)</f>
        <v>181431</v>
      </c>
      <c r="AJ1740" s="423">
        <f t="shared" si="1110"/>
        <v>1731</v>
      </c>
    </row>
    <row r="1741" spans="1:60" ht="15.6" thickTop="1">
      <c r="A1741" s="423">
        <f t="shared" si="1111"/>
        <v>1732</v>
      </c>
      <c r="B1741" s="145"/>
      <c r="C1741" s="145"/>
      <c r="D1741" s="237"/>
      <c r="E1741" s="627"/>
      <c r="F1741" s="636"/>
      <c r="H1741" s="626"/>
      <c r="I1741" s="627"/>
      <c r="J1741" s="627"/>
      <c r="K1741" s="627"/>
      <c r="M1741" s="636"/>
      <c r="O1741" s="626"/>
      <c r="P1741" s="627"/>
      <c r="Q1741" s="627"/>
      <c r="R1741" s="627"/>
      <c r="T1741" s="636"/>
      <c r="V1741" s="626"/>
      <c r="W1741" s="627"/>
      <c r="X1741" s="636"/>
      <c r="Y1741" s="626"/>
      <c r="Z1741" s="627"/>
      <c r="AA1741" s="626"/>
      <c r="AB1741" s="636"/>
      <c r="AD1741" s="626"/>
      <c r="AE1741" s="627"/>
      <c r="AF1741" s="636"/>
      <c r="AG1741" s="857"/>
      <c r="AH1741" s="627"/>
      <c r="AI1741" s="626"/>
      <c r="AJ1741" s="423">
        <f t="shared" si="1110"/>
        <v>1732</v>
      </c>
    </row>
    <row r="1742" spans="1:60" s="2" customFormat="1" ht="15.6" thickBot="1">
      <c r="A1742" s="423">
        <f t="shared" si="1111"/>
        <v>1733</v>
      </c>
      <c r="B1742" s="667"/>
      <c r="C1742" s="667"/>
      <c r="D1742" s="666"/>
      <c r="E1742" s="664"/>
      <c r="F1742" s="499"/>
      <c r="G1742" s="82"/>
      <c r="H1742" s="663"/>
      <c r="I1742" s="664"/>
      <c r="J1742" s="664"/>
      <c r="K1742" s="664"/>
      <c r="L1742" s="666"/>
      <c r="M1742" s="499"/>
      <c r="N1742" s="82"/>
      <c r="O1742" s="663"/>
      <c r="P1742" s="664"/>
      <c r="Q1742" s="664"/>
      <c r="R1742" s="664"/>
      <c r="S1742" s="666"/>
      <c r="T1742" s="499"/>
      <c r="U1742" s="82"/>
      <c r="V1742" s="663"/>
      <c r="W1742" s="664"/>
      <c r="X1742" s="665"/>
      <c r="Y1742" s="663"/>
      <c r="Z1742" s="664"/>
      <c r="AA1742" s="663"/>
      <c r="AB1742" s="499"/>
      <c r="AC1742" s="82"/>
      <c r="AD1742" s="663"/>
      <c r="AE1742" s="664"/>
      <c r="AF1742" s="665"/>
      <c r="AG1742" s="666"/>
      <c r="AH1742" s="664"/>
      <c r="AI1742" s="663"/>
      <c r="AJ1742" s="423">
        <f t="shared" si="1110"/>
        <v>1733</v>
      </c>
      <c r="AK1742" s="141"/>
      <c r="AL1742" s="141"/>
      <c r="AM1742" s="141"/>
      <c r="AN1742" s="141"/>
      <c r="AO1742" s="141"/>
      <c r="AP1742" s="141"/>
      <c r="AQ1742" s="141"/>
      <c r="AR1742" s="141"/>
      <c r="AS1742" s="141"/>
      <c r="AT1742" s="141"/>
      <c r="AU1742" s="141"/>
      <c r="AV1742" s="141"/>
      <c r="AW1742" s="141"/>
      <c r="AX1742" s="141"/>
      <c r="AY1742" s="141"/>
      <c r="AZ1742" s="141"/>
      <c r="BA1742" s="141"/>
      <c r="BB1742" s="141"/>
      <c r="BC1742" s="141"/>
      <c r="BD1742" s="141"/>
      <c r="BE1742" s="141"/>
      <c r="BF1742" s="141"/>
      <c r="BG1742" s="141"/>
      <c r="BH1742" s="141"/>
    </row>
    <row r="1743" spans="1:60" s="2" customFormat="1">
      <c r="A1743" s="423">
        <f t="shared" si="1111"/>
        <v>1734</v>
      </c>
      <c r="B1743" s="145"/>
      <c r="C1743" s="145"/>
      <c r="D1743" s="237"/>
      <c r="E1743" s="627"/>
      <c r="F1743" s="6"/>
      <c r="G1743" s="6"/>
      <c r="H1743" s="237"/>
      <c r="I1743" s="237"/>
      <c r="J1743" s="237"/>
      <c r="K1743" s="237"/>
      <c r="L1743" s="237"/>
      <c r="M1743" s="406"/>
      <c r="N1743" s="6"/>
      <c r="O1743" s="237"/>
      <c r="P1743" s="237"/>
      <c r="Q1743" s="237"/>
      <c r="R1743" s="237"/>
      <c r="S1743" s="237"/>
      <c r="T1743" s="406"/>
      <c r="U1743" s="6"/>
      <c r="V1743" s="237"/>
      <c r="W1743" s="237"/>
      <c r="X1743" s="237"/>
      <c r="Y1743" s="237"/>
      <c r="Z1743" s="237"/>
      <c r="AA1743" s="626"/>
      <c r="AB1743" s="406"/>
      <c r="AC1743" s="6"/>
      <c r="AD1743" s="237"/>
      <c r="AE1743" s="237"/>
      <c r="AF1743" s="237"/>
      <c r="AG1743" s="237"/>
      <c r="AH1743" s="237"/>
      <c r="AI1743" s="626"/>
      <c r="AJ1743" s="423">
        <f t="shared" si="1110"/>
        <v>1734</v>
      </c>
      <c r="AK1743" s="141"/>
      <c r="AL1743" s="141"/>
      <c r="AM1743" s="141"/>
      <c r="AN1743" s="141"/>
      <c r="AO1743" s="141"/>
      <c r="AP1743" s="141"/>
      <c r="AQ1743" s="141"/>
      <c r="AR1743" s="141"/>
      <c r="AS1743" s="141"/>
      <c r="AT1743" s="141"/>
      <c r="AU1743" s="141"/>
      <c r="AV1743" s="141"/>
      <c r="AW1743" s="141"/>
      <c r="AX1743" s="141"/>
      <c r="AY1743" s="141"/>
      <c r="AZ1743" s="141"/>
      <c r="BA1743" s="141"/>
      <c r="BB1743" s="141"/>
      <c r="BC1743" s="141"/>
      <c r="BD1743" s="141"/>
      <c r="BE1743" s="141"/>
      <c r="BF1743" s="141"/>
      <c r="BG1743" s="141"/>
      <c r="BH1743" s="141"/>
    </row>
    <row r="1744" spans="1:60" s="2" customFormat="1" ht="17.399999999999999">
      <c r="A1744" s="423">
        <f t="shared" si="1111"/>
        <v>1735</v>
      </c>
      <c r="B1744" s="662" t="s">
        <v>376</v>
      </c>
      <c r="C1744" s="618"/>
      <c r="D1744" s="237"/>
      <c r="E1744" s="627"/>
      <c r="F1744" s="6"/>
      <c r="G1744" s="6"/>
      <c r="H1744" s="237"/>
      <c r="I1744" s="237"/>
      <c r="J1744" s="237"/>
      <c r="K1744" s="237"/>
      <c r="L1744" s="237"/>
      <c r="M1744" s="406"/>
      <c r="N1744" s="6"/>
      <c r="O1744" s="237"/>
      <c r="P1744" s="237"/>
      <c r="Q1744" s="237"/>
      <c r="R1744" s="237"/>
      <c r="S1744" s="237"/>
      <c r="T1744" s="406"/>
      <c r="U1744" s="6"/>
      <c r="V1744" s="237"/>
      <c r="W1744" s="237"/>
      <c r="X1744" s="237"/>
      <c r="Y1744" s="237"/>
      <c r="Z1744" s="237"/>
      <c r="AA1744" s="626"/>
      <c r="AB1744" s="406"/>
      <c r="AC1744" s="6"/>
      <c r="AD1744" s="237"/>
      <c r="AE1744" s="237"/>
      <c r="AF1744" s="237"/>
      <c r="AG1744" s="237"/>
      <c r="AH1744" s="237"/>
      <c r="AI1744" s="626"/>
      <c r="AJ1744" s="423">
        <f t="shared" si="1110"/>
        <v>1735</v>
      </c>
      <c r="AK1744" s="141"/>
      <c r="AL1744" s="141"/>
      <c r="AM1744" s="141"/>
      <c r="AN1744" s="141"/>
      <c r="AO1744" s="141"/>
      <c r="AP1744" s="141"/>
      <c r="AQ1744" s="141"/>
      <c r="AR1744" s="141"/>
      <c r="AS1744" s="141"/>
      <c r="AT1744" s="141"/>
      <c r="AU1744" s="141"/>
      <c r="AV1744" s="141"/>
      <c r="AW1744" s="141"/>
      <c r="AX1744" s="141"/>
      <c r="AY1744" s="141"/>
      <c r="AZ1744" s="141"/>
      <c r="BA1744" s="141"/>
      <c r="BB1744" s="141"/>
      <c r="BC1744" s="141"/>
      <c r="BD1744" s="141"/>
      <c r="BE1744" s="141"/>
      <c r="BF1744" s="141"/>
      <c r="BG1744" s="141"/>
      <c r="BH1744" s="141"/>
    </row>
    <row r="1745" spans="1:60">
      <c r="A1745" s="423">
        <f t="shared" si="1111"/>
        <v>1736</v>
      </c>
      <c r="B1745" s="145"/>
      <c r="C1745" s="145"/>
      <c r="D1745" s="237"/>
      <c r="E1745" s="627"/>
      <c r="F1745" s="95"/>
      <c r="G1745" s="95"/>
      <c r="M1745" s="548"/>
      <c r="N1745" s="95"/>
      <c r="T1745" s="548"/>
      <c r="U1745" s="95"/>
      <c r="AA1745" s="626"/>
      <c r="AB1745" s="548"/>
      <c r="AC1745" s="95"/>
      <c r="AI1745" s="626"/>
      <c r="AJ1745" s="423">
        <f t="shared" si="1110"/>
        <v>1736</v>
      </c>
    </row>
    <row r="1746" spans="1:60">
      <c r="A1746" s="423">
        <f t="shared" si="1111"/>
        <v>1737</v>
      </c>
      <c r="B1746" s="141"/>
      <c r="C1746" s="618" t="s">
        <v>880</v>
      </c>
      <c r="D1746" s="237"/>
      <c r="E1746" s="627"/>
      <c r="F1746" s="8"/>
      <c r="G1746" s="141"/>
      <c r="H1746" s="141"/>
      <c r="I1746" s="141"/>
      <c r="J1746" s="141"/>
      <c r="K1746" s="141"/>
      <c r="M1746" s="549"/>
      <c r="N1746" s="141"/>
      <c r="O1746" s="141"/>
      <c r="P1746" s="141"/>
      <c r="Q1746" s="141"/>
      <c r="R1746" s="141"/>
      <c r="T1746" s="549"/>
      <c r="U1746" s="141"/>
      <c r="V1746" s="141"/>
      <c r="W1746" s="141"/>
      <c r="X1746" s="141"/>
      <c r="Y1746" s="141"/>
      <c r="Z1746" s="141"/>
      <c r="AA1746" s="626"/>
      <c r="AB1746" s="549"/>
      <c r="AC1746" s="141"/>
      <c r="AD1746" s="141"/>
      <c r="AE1746" s="141"/>
      <c r="AF1746" s="141"/>
      <c r="AG1746" s="141"/>
      <c r="AH1746" s="141"/>
      <c r="AI1746" s="626"/>
      <c r="AJ1746" s="423">
        <f t="shared" si="1110"/>
        <v>1737</v>
      </c>
    </row>
    <row r="1747" spans="1:60" ht="15.6">
      <c r="A1747" s="423">
        <f t="shared" si="1111"/>
        <v>1738</v>
      </c>
      <c r="B1747" s="145"/>
      <c r="C1747" s="145"/>
      <c r="D1747" s="637" t="s">
        <v>963</v>
      </c>
      <c r="E1747" s="655"/>
      <c r="F1747" s="129">
        <v>928773000</v>
      </c>
      <c r="G1747" s="59"/>
      <c r="L1747" s="654"/>
      <c r="M1747" s="132">
        <v>928773000</v>
      </c>
      <c r="N1747" s="59"/>
      <c r="T1747" s="132">
        <v>928773000</v>
      </c>
      <c r="U1747" s="59"/>
      <c r="AA1747" s="626"/>
      <c r="AB1747" s="132">
        <v>928773000</v>
      </c>
      <c r="AC1747" s="59"/>
      <c r="AI1747" s="626"/>
      <c r="AJ1747" s="423">
        <f t="shared" si="1110"/>
        <v>1738</v>
      </c>
    </row>
    <row r="1748" spans="1:60" ht="15.6">
      <c r="A1748" s="423">
        <f t="shared" si="1111"/>
        <v>1739</v>
      </c>
      <c r="B1748" s="145"/>
      <c r="C1748" s="145"/>
      <c r="D1748" s="637" t="s">
        <v>964</v>
      </c>
      <c r="E1748" s="655"/>
      <c r="F1748" s="28">
        <v>1500000</v>
      </c>
      <c r="G1748" s="59"/>
      <c r="L1748" s="654"/>
      <c r="M1748" s="133">
        <v>1500000</v>
      </c>
      <c r="N1748" s="59"/>
      <c r="T1748" s="133">
        <v>1500000</v>
      </c>
      <c r="U1748" s="59"/>
      <c r="AA1748" s="626"/>
      <c r="AB1748" s="133">
        <v>1500000</v>
      </c>
      <c r="AC1748" s="59"/>
      <c r="AI1748" s="626"/>
      <c r="AJ1748" s="423">
        <f t="shared" si="1110"/>
        <v>1739</v>
      </c>
    </row>
    <row r="1749" spans="1:60" ht="15.6">
      <c r="A1749" s="423">
        <f t="shared" si="1111"/>
        <v>1740</v>
      </c>
      <c r="B1749" s="145"/>
      <c r="C1749" s="145"/>
      <c r="D1749" s="657"/>
      <c r="E1749" s="655"/>
      <c r="F1749" s="28"/>
      <c r="G1749" s="59"/>
      <c r="K1749" s="642"/>
      <c r="L1749" s="654"/>
      <c r="M1749" s="133"/>
      <c r="N1749" s="59"/>
      <c r="R1749" s="642"/>
      <c r="T1749" s="133"/>
      <c r="U1749" s="59"/>
      <c r="Z1749" s="642"/>
      <c r="AA1749" s="626"/>
      <c r="AB1749" s="133"/>
      <c r="AC1749" s="59"/>
      <c r="AH1749" s="642"/>
      <c r="AI1749" s="626"/>
      <c r="AJ1749" s="423">
        <f t="shared" si="1110"/>
        <v>1740</v>
      </c>
    </row>
    <row r="1750" spans="1:60" ht="15.6">
      <c r="A1750" s="423">
        <f t="shared" si="1111"/>
        <v>1741</v>
      </c>
      <c r="B1750" s="145"/>
      <c r="C1750" s="145"/>
      <c r="D1750" s="637" t="s">
        <v>962</v>
      </c>
      <c r="E1750" s="655"/>
      <c r="F1750" s="28"/>
      <c r="G1750" s="59"/>
      <c r="K1750" s="642"/>
      <c r="L1750" s="654"/>
      <c r="M1750" s="133"/>
      <c r="N1750" s="59"/>
      <c r="R1750" s="642"/>
      <c r="T1750" s="133"/>
      <c r="U1750" s="59"/>
      <c r="Z1750" s="642"/>
      <c r="AA1750" s="626"/>
      <c r="AB1750" s="133"/>
      <c r="AC1750" s="59"/>
      <c r="AH1750" s="642"/>
      <c r="AI1750" s="626"/>
      <c r="AJ1750" s="423">
        <f t="shared" si="1110"/>
        <v>1741</v>
      </c>
    </row>
    <row r="1751" spans="1:60">
      <c r="A1751" s="423">
        <f t="shared" si="1111"/>
        <v>1742</v>
      </c>
      <c r="B1751" s="145"/>
      <c r="C1751" s="145"/>
      <c r="D1751" s="637" t="s">
        <v>881</v>
      </c>
      <c r="E1751" s="655"/>
      <c r="F1751" s="129">
        <v>31247200</v>
      </c>
      <c r="G1751" s="660"/>
      <c r="K1751" s="129"/>
      <c r="L1751" s="654"/>
      <c r="M1751" s="132">
        <v>31247200</v>
      </c>
      <c r="N1751" s="637"/>
      <c r="R1751" s="129"/>
      <c r="T1751" s="132">
        <v>31247200</v>
      </c>
      <c r="U1751" s="637"/>
      <c r="Z1751" s="129"/>
      <c r="AA1751" s="626"/>
      <c r="AB1751" s="132">
        <v>31247200</v>
      </c>
      <c r="AC1751" s="637"/>
      <c r="AH1751" s="129"/>
      <c r="AI1751" s="626"/>
      <c r="AJ1751" s="423">
        <f t="shared" si="1110"/>
        <v>1742</v>
      </c>
    </row>
    <row r="1752" spans="1:60" ht="15.6" thickBot="1">
      <c r="A1752" s="423">
        <f t="shared" si="1111"/>
        <v>1743</v>
      </c>
      <c r="B1752" s="145"/>
      <c r="C1752" s="145"/>
      <c r="D1752" s="237"/>
      <c r="E1752" s="655"/>
      <c r="F1752" s="28"/>
      <c r="G1752" s="660"/>
      <c r="K1752" s="129"/>
      <c r="L1752" s="654"/>
      <c r="M1752" s="133"/>
      <c r="N1752" s="637"/>
      <c r="R1752" s="129"/>
      <c r="T1752" s="133"/>
      <c r="U1752" s="637"/>
      <c r="Z1752" s="129"/>
      <c r="AA1752" s="626"/>
      <c r="AB1752" s="133"/>
      <c r="AC1752" s="637"/>
      <c r="AH1752" s="129"/>
      <c r="AI1752" s="626"/>
      <c r="AJ1752" s="423">
        <f t="shared" si="1110"/>
        <v>1743</v>
      </c>
    </row>
    <row r="1753" spans="1:60" ht="16.2" thickTop="1">
      <c r="A1753" s="423">
        <f t="shared" si="1111"/>
        <v>1744</v>
      </c>
      <c r="B1753" s="145"/>
      <c r="C1753" s="145"/>
      <c r="D1753" s="237" t="s">
        <v>882</v>
      </c>
      <c r="E1753" s="655"/>
      <c r="F1753" s="295">
        <f>SUBTOTAL(9,F1747:F1752)</f>
        <v>961520200</v>
      </c>
      <c r="G1753" s="642"/>
      <c r="K1753" s="129"/>
      <c r="L1753" s="654"/>
      <c r="M1753" s="245">
        <f>SUBTOTAL(9,M1747:M1752)</f>
        <v>961520200</v>
      </c>
      <c r="N1753" s="661"/>
      <c r="R1753" s="129"/>
      <c r="T1753" s="245">
        <f>SUBTOTAL(9,T1747:T1752)</f>
        <v>961520200</v>
      </c>
      <c r="U1753" s="661"/>
      <c r="Z1753" s="129"/>
      <c r="AA1753" s="626"/>
      <c r="AB1753" s="245">
        <f>SUBTOTAL(9,AB1747:AB1752)</f>
        <v>961520200</v>
      </c>
      <c r="AC1753" s="661"/>
      <c r="AH1753" s="129"/>
      <c r="AI1753" s="626"/>
      <c r="AJ1753" s="423">
        <f t="shared" si="1110"/>
        <v>1744</v>
      </c>
    </row>
    <row r="1754" spans="1:60" ht="15.6">
      <c r="A1754" s="423">
        <f t="shared" si="1111"/>
        <v>1745</v>
      </c>
      <c r="B1754" s="145"/>
      <c r="C1754" s="145"/>
      <c r="D1754" s="237"/>
      <c r="E1754" s="655"/>
      <c r="F1754" s="28"/>
      <c r="G1754" s="642"/>
      <c r="K1754" s="129"/>
      <c r="L1754" s="654"/>
      <c r="M1754" s="133"/>
      <c r="N1754" s="661"/>
      <c r="R1754" s="129"/>
      <c r="T1754" s="133"/>
      <c r="U1754" s="661"/>
      <c r="Z1754" s="129"/>
      <c r="AA1754" s="626"/>
      <c r="AB1754" s="133"/>
      <c r="AC1754" s="661"/>
      <c r="AH1754" s="129"/>
      <c r="AI1754" s="626"/>
      <c r="AJ1754" s="423">
        <f t="shared" si="1110"/>
        <v>1745</v>
      </c>
    </row>
    <row r="1755" spans="1:60" ht="15.6">
      <c r="A1755" s="423">
        <f t="shared" si="1111"/>
        <v>1746</v>
      </c>
      <c r="B1755" s="145"/>
      <c r="C1755" s="145"/>
      <c r="D1755" s="660" t="s">
        <v>965</v>
      </c>
      <c r="E1755" s="655"/>
      <c r="F1755" s="129">
        <v>-861235000</v>
      </c>
      <c r="G1755" s="642"/>
      <c r="K1755" s="129"/>
      <c r="L1755" s="654"/>
      <c r="M1755" s="132">
        <v>-861235000</v>
      </c>
      <c r="N1755" s="661"/>
      <c r="R1755" s="129"/>
      <c r="T1755" s="132">
        <v>-861235000</v>
      </c>
      <c r="U1755" s="661"/>
      <c r="Z1755" s="129"/>
      <c r="AA1755" s="626"/>
      <c r="AB1755" s="132">
        <v>-861235000</v>
      </c>
      <c r="AC1755" s="661"/>
      <c r="AH1755" s="129"/>
      <c r="AI1755" s="626"/>
      <c r="AJ1755" s="423">
        <f t="shared" si="1110"/>
        <v>1746</v>
      </c>
    </row>
    <row r="1756" spans="1:60">
      <c r="A1756" s="423">
        <f t="shared" si="1111"/>
        <v>1747</v>
      </c>
      <c r="B1756" s="145"/>
      <c r="C1756" s="145"/>
      <c r="D1756" s="2"/>
      <c r="E1756" s="655"/>
      <c r="F1756" s="28"/>
      <c r="G1756" s="660"/>
      <c r="H1756" s="129"/>
      <c r="I1756" s="129"/>
      <c r="J1756" s="129"/>
      <c r="K1756" s="129"/>
      <c r="L1756" s="654"/>
      <c r="M1756" s="133"/>
      <c r="N1756" s="637"/>
      <c r="O1756" s="19"/>
      <c r="P1756" s="19"/>
      <c r="Q1756" s="19"/>
      <c r="R1756" s="129"/>
      <c r="T1756" s="133"/>
      <c r="U1756" s="637"/>
      <c r="V1756" s="19"/>
      <c r="W1756" s="19"/>
      <c r="X1756" s="19"/>
      <c r="Y1756" s="19"/>
      <c r="Z1756" s="129"/>
      <c r="AA1756" s="626"/>
      <c r="AB1756" s="133"/>
      <c r="AC1756" s="637"/>
      <c r="AD1756" s="19"/>
      <c r="AE1756" s="19"/>
      <c r="AF1756" s="19"/>
      <c r="AG1756" s="19"/>
      <c r="AH1756" s="129"/>
      <c r="AI1756" s="626"/>
      <c r="AJ1756" s="423">
        <f t="shared" si="1110"/>
        <v>1747</v>
      </c>
    </row>
    <row r="1757" spans="1:60">
      <c r="A1757" s="423">
        <f t="shared" ref="A1757:A1820" si="1151">ROW()-9</f>
        <v>1748</v>
      </c>
      <c r="B1757" s="145"/>
      <c r="C1757" s="145"/>
      <c r="D1757" s="237"/>
      <c r="E1757" s="655"/>
      <c r="F1757" s="28"/>
      <c r="G1757" s="28"/>
      <c r="L1757" s="654"/>
      <c r="M1757" s="133"/>
      <c r="N1757" s="28"/>
      <c r="T1757" s="133"/>
      <c r="U1757" s="28"/>
      <c r="AA1757" s="626"/>
      <c r="AB1757" s="133"/>
      <c r="AC1757" s="28"/>
      <c r="AI1757" s="626"/>
      <c r="AJ1757" s="423">
        <f t="shared" ref="AJ1757:AJ1820" si="1152">A1757</f>
        <v>1748</v>
      </c>
    </row>
    <row r="1758" spans="1:60" ht="16.2" thickBot="1">
      <c r="A1758" s="423">
        <f t="shared" si="1151"/>
        <v>1749</v>
      </c>
      <c r="B1758" s="145"/>
      <c r="C1758" s="145"/>
      <c r="D1758" s="237" t="s">
        <v>377</v>
      </c>
      <c r="E1758" s="655"/>
      <c r="F1758" s="630">
        <f>+F1753+F1755</f>
        <v>100285200</v>
      </c>
      <c r="G1758" s="113"/>
      <c r="L1758" s="654"/>
      <c r="M1758" s="550">
        <f>+M1753+M1755</f>
        <v>100285200</v>
      </c>
      <c r="N1758" s="113"/>
      <c r="T1758" s="550">
        <f>+T1753+T1755</f>
        <v>100285200</v>
      </c>
      <c r="U1758" s="113"/>
      <c r="AA1758" s="626"/>
      <c r="AB1758" s="550">
        <f>+AB1753+AB1755</f>
        <v>100285200</v>
      </c>
      <c r="AC1758" s="113"/>
      <c r="AI1758" s="626"/>
      <c r="AJ1758" s="423">
        <f t="shared" si="1152"/>
        <v>1749</v>
      </c>
    </row>
    <row r="1759" spans="1:60" ht="16.2" thickTop="1">
      <c r="A1759" s="423">
        <f t="shared" si="1151"/>
        <v>1750</v>
      </c>
      <c r="B1759" s="145"/>
      <c r="C1759" s="145"/>
      <c r="D1759" s="237"/>
      <c r="E1759" s="655"/>
      <c r="F1759" s="28"/>
      <c r="G1759" s="59"/>
      <c r="L1759" s="654"/>
      <c r="M1759" s="133"/>
      <c r="N1759" s="59"/>
      <c r="T1759" s="133"/>
      <c r="U1759" s="59"/>
      <c r="AA1759" s="626"/>
      <c r="AB1759" s="133"/>
      <c r="AC1759" s="59"/>
      <c r="AI1759" s="626"/>
      <c r="AJ1759" s="423">
        <f t="shared" si="1152"/>
        <v>1750</v>
      </c>
    </row>
    <row r="1760" spans="1:60" s="2" customFormat="1" ht="15.6">
      <c r="A1760" s="423">
        <f t="shared" si="1151"/>
        <v>1751</v>
      </c>
      <c r="C1760" s="618" t="s">
        <v>378</v>
      </c>
      <c r="D1760" s="237"/>
      <c r="E1760" s="627"/>
      <c r="F1760" s="28"/>
      <c r="G1760" s="28"/>
      <c r="H1760" s="237"/>
      <c r="I1760" s="237"/>
      <c r="J1760" s="237"/>
      <c r="K1760" s="237"/>
      <c r="L1760" s="237"/>
      <c r="M1760" s="133"/>
      <c r="N1760" s="59"/>
      <c r="O1760" s="237"/>
      <c r="P1760" s="237"/>
      <c r="Q1760" s="237"/>
      <c r="R1760" s="237"/>
      <c r="S1760" s="237"/>
      <c r="T1760" s="133"/>
      <c r="U1760" s="59"/>
      <c r="V1760" s="237"/>
      <c r="W1760" s="237"/>
      <c r="X1760" s="237"/>
      <c r="Y1760" s="237"/>
      <c r="Z1760" s="237"/>
      <c r="AA1760" s="626"/>
      <c r="AB1760" s="133"/>
      <c r="AC1760" s="59"/>
      <c r="AD1760" s="237"/>
      <c r="AE1760" s="237"/>
      <c r="AF1760" s="237"/>
      <c r="AG1760" s="237"/>
      <c r="AH1760" s="237"/>
      <c r="AI1760" s="626"/>
      <c r="AJ1760" s="423">
        <f t="shared" si="1152"/>
        <v>1751</v>
      </c>
      <c r="AK1760" s="141"/>
      <c r="AL1760" s="141"/>
      <c r="AM1760" s="141"/>
      <c r="AN1760" s="141"/>
      <c r="AO1760" s="141"/>
      <c r="AP1760" s="141"/>
      <c r="AQ1760" s="141"/>
      <c r="AR1760" s="141"/>
      <c r="AS1760" s="141"/>
      <c r="AT1760" s="141"/>
      <c r="AU1760" s="141"/>
      <c r="AV1760" s="141"/>
      <c r="AW1760" s="141"/>
      <c r="AX1760" s="141"/>
      <c r="AY1760" s="141"/>
      <c r="AZ1760" s="141"/>
      <c r="BA1760" s="141"/>
      <c r="BB1760" s="141"/>
      <c r="BC1760" s="141"/>
      <c r="BD1760" s="141"/>
      <c r="BE1760" s="141"/>
      <c r="BF1760" s="141"/>
      <c r="BG1760" s="141"/>
      <c r="BH1760" s="141"/>
    </row>
    <row r="1761" spans="1:36" ht="15.6">
      <c r="A1761" s="423">
        <f t="shared" si="1151"/>
        <v>1752</v>
      </c>
      <c r="B1761" s="2"/>
      <c r="C1761" s="656"/>
      <c r="D1761" s="659" t="s">
        <v>907</v>
      </c>
      <c r="E1761" s="627"/>
      <c r="F1761" s="129"/>
      <c r="G1761" s="129"/>
      <c r="L1761" s="654"/>
      <c r="M1761" s="133"/>
      <c r="N1761" s="59"/>
      <c r="T1761" s="133"/>
      <c r="U1761" s="59"/>
      <c r="AA1761" s="626"/>
      <c r="AB1761" s="133"/>
      <c r="AC1761" s="59"/>
      <c r="AI1761" s="626"/>
      <c r="AJ1761" s="423">
        <f t="shared" si="1152"/>
        <v>1752</v>
      </c>
    </row>
    <row r="1762" spans="1:36" ht="15.6">
      <c r="A1762" s="423">
        <f t="shared" si="1151"/>
        <v>1753</v>
      </c>
      <c r="B1762" s="2"/>
      <c r="C1762" s="656"/>
      <c r="D1762" s="637" t="s">
        <v>883</v>
      </c>
      <c r="E1762" s="627"/>
      <c r="F1762" s="129"/>
      <c r="G1762" s="129"/>
      <c r="L1762" s="654"/>
      <c r="M1762" s="133">
        <v>568000</v>
      </c>
      <c r="N1762" s="59"/>
      <c r="T1762" s="133">
        <v>568000</v>
      </c>
      <c r="U1762" s="59"/>
      <c r="AA1762" s="626"/>
      <c r="AB1762" s="133"/>
      <c r="AC1762" s="59"/>
      <c r="AI1762" s="626"/>
      <c r="AJ1762" s="423">
        <f t="shared" si="1152"/>
        <v>1753</v>
      </c>
    </row>
    <row r="1763" spans="1:36" ht="15.6">
      <c r="A1763" s="423">
        <f t="shared" si="1151"/>
        <v>1754</v>
      </c>
      <c r="B1763" s="2"/>
      <c r="C1763" s="656"/>
      <c r="D1763" s="637" t="s">
        <v>884</v>
      </c>
      <c r="E1763" s="627"/>
      <c r="F1763" s="129">
        <v>2000000</v>
      </c>
      <c r="G1763" s="129"/>
      <c r="L1763" s="654"/>
      <c r="M1763" s="133">
        <v>2000000</v>
      </c>
      <c r="N1763" s="59"/>
      <c r="T1763" s="133">
        <v>2000000</v>
      </c>
      <c r="U1763" s="59"/>
      <c r="AA1763" s="626"/>
      <c r="AB1763" s="133"/>
      <c r="AC1763" s="59"/>
      <c r="AI1763" s="626"/>
      <c r="AJ1763" s="423">
        <f t="shared" si="1152"/>
        <v>1754</v>
      </c>
    </row>
    <row r="1764" spans="1:36" ht="15.6">
      <c r="A1764" s="423">
        <f t="shared" si="1151"/>
        <v>1755</v>
      </c>
      <c r="B1764" s="2"/>
      <c r="C1764" s="656"/>
      <c r="D1764" s="637" t="s">
        <v>885</v>
      </c>
      <c r="E1764" s="627"/>
      <c r="F1764" s="129">
        <v>-15513846</v>
      </c>
      <c r="G1764" s="129"/>
      <c r="L1764" s="654"/>
      <c r="M1764" s="133">
        <v>-7216976</v>
      </c>
      <c r="N1764" s="59"/>
      <c r="T1764" s="133">
        <v>-7216976</v>
      </c>
      <c r="U1764" s="59"/>
      <c r="AA1764" s="626"/>
      <c r="AB1764" s="133"/>
      <c r="AC1764" s="59"/>
      <c r="AI1764" s="626"/>
      <c r="AJ1764" s="423">
        <f t="shared" si="1152"/>
        <v>1755</v>
      </c>
    </row>
    <row r="1765" spans="1:36" ht="15.6">
      <c r="A1765" s="423">
        <f t="shared" si="1151"/>
        <v>1756</v>
      </c>
      <c r="B1765" s="2"/>
      <c r="C1765" s="656"/>
      <c r="D1765" s="637" t="s">
        <v>886</v>
      </c>
      <c r="E1765" s="627"/>
      <c r="F1765" s="129">
        <v>37638643</v>
      </c>
      <c r="G1765" s="129"/>
      <c r="L1765" s="654"/>
      <c r="M1765" s="132">
        <v>37638643</v>
      </c>
      <c r="N1765" s="59"/>
      <c r="T1765" s="132">
        <v>37638643</v>
      </c>
      <c r="U1765" s="59"/>
      <c r="AA1765" s="626"/>
      <c r="AB1765" s="132"/>
      <c r="AC1765" s="59"/>
      <c r="AI1765" s="626"/>
      <c r="AJ1765" s="423">
        <f t="shared" si="1152"/>
        <v>1756</v>
      </c>
    </row>
    <row r="1766" spans="1:36" ht="15.6">
      <c r="A1766" s="423">
        <f t="shared" si="1151"/>
        <v>1757</v>
      </c>
      <c r="B1766" s="2"/>
      <c r="C1766" s="656"/>
      <c r="D1766" s="637" t="s">
        <v>887</v>
      </c>
      <c r="E1766" s="627"/>
      <c r="F1766" s="129">
        <v>-3576409</v>
      </c>
      <c r="G1766" s="129"/>
      <c r="L1766" s="654"/>
      <c r="M1766" s="132">
        <v>-3576409</v>
      </c>
      <c r="N1766" s="59"/>
      <c r="T1766" s="132">
        <v>-3576409</v>
      </c>
      <c r="U1766" s="59"/>
      <c r="AA1766" s="626"/>
      <c r="AB1766" s="132"/>
      <c r="AC1766" s="59"/>
      <c r="AI1766" s="626"/>
      <c r="AJ1766" s="423">
        <f t="shared" si="1152"/>
        <v>1757</v>
      </c>
    </row>
    <row r="1767" spans="1:36" ht="15.6">
      <c r="A1767" s="423">
        <f t="shared" si="1151"/>
        <v>1758</v>
      </c>
      <c r="B1767" s="2"/>
      <c r="C1767" s="656"/>
      <c r="D1767" s="637" t="s">
        <v>888</v>
      </c>
      <c r="E1767" s="627"/>
      <c r="F1767" s="129">
        <v>-2150000</v>
      </c>
      <c r="G1767" s="129"/>
      <c r="L1767" s="654"/>
      <c r="M1767" s="132">
        <v>-2150000</v>
      </c>
      <c r="N1767" s="59"/>
      <c r="T1767" s="132">
        <v>-2150000</v>
      </c>
      <c r="U1767" s="59"/>
      <c r="AA1767" s="626"/>
      <c r="AB1767" s="132"/>
      <c r="AC1767" s="59"/>
      <c r="AI1767" s="626"/>
      <c r="AJ1767" s="423">
        <f t="shared" si="1152"/>
        <v>1758</v>
      </c>
    </row>
    <row r="1768" spans="1:36" ht="15.6">
      <c r="A1768" s="423">
        <f t="shared" si="1151"/>
        <v>1759</v>
      </c>
      <c r="B1768" s="2"/>
      <c r="C1768" s="656"/>
      <c r="D1768" s="637" t="s">
        <v>889</v>
      </c>
      <c r="E1768" s="627"/>
      <c r="F1768" s="129">
        <v>176121</v>
      </c>
      <c r="G1768" s="129"/>
      <c r="L1768" s="654"/>
      <c r="M1768" s="132">
        <v>176121</v>
      </c>
      <c r="N1768" s="59"/>
      <c r="T1768" s="132">
        <v>176121</v>
      </c>
      <c r="U1768" s="59"/>
      <c r="AA1768" s="626"/>
      <c r="AB1768" s="132"/>
      <c r="AC1768" s="59"/>
      <c r="AI1768" s="626"/>
      <c r="AJ1768" s="423">
        <f t="shared" si="1152"/>
        <v>1759</v>
      </c>
    </row>
    <row r="1769" spans="1:36" ht="15.6">
      <c r="A1769" s="423">
        <f t="shared" si="1151"/>
        <v>1760</v>
      </c>
      <c r="B1769" s="2"/>
      <c r="C1769" s="656"/>
      <c r="D1769" s="637" t="s">
        <v>890</v>
      </c>
      <c r="E1769" s="627"/>
      <c r="F1769" s="129">
        <v>70448</v>
      </c>
      <c r="G1769" s="129"/>
      <c r="L1769" s="654"/>
      <c r="M1769" s="132">
        <v>70448</v>
      </c>
      <c r="N1769" s="59"/>
      <c r="T1769" s="132">
        <v>70448</v>
      </c>
      <c r="U1769" s="59"/>
      <c r="AA1769" s="626"/>
      <c r="AB1769" s="132"/>
      <c r="AC1769" s="59"/>
      <c r="AI1769" s="626"/>
      <c r="AJ1769" s="423">
        <f t="shared" si="1152"/>
        <v>1760</v>
      </c>
    </row>
    <row r="1770" spans="1:36" ht="15.6">
      <c r="A1770" s="423">
        <f t="shared" si="1151"/>
        <v>1761</v>
      </c>
      <c r="B1770" s="2"/>
      <c r="C1770" s="656"/>
      <c r="D1770" s="637" t="s">
        <v>891</v>
      </c>
      <c r="E1770" s="627"/>
      <c r="F1770" s="129">
        <v>487542</v>
      </c>
      <c r="G1770" s="129"/>
      <c r="L1770" s="654"/>
      <c r="M1770" s="132">
        <v>487542</v>
      </c>
      <c r="N1770" s="59"/>
      <c r="T1770" s="132">
        <v>487542</v>
      </c>
      <c r="U1770" s="59"/>
      <c r="AA1770" s="626"/>
      <c r="AB1770" s="132"/>
      <c r="AC1770" s="59"/>
      <c r="AI1770" s="626"/>
      <c r="AJ1770" s="423">
        <f t="shared" si="1152"/>
        <v>1761</v>
      </c>
    </row>
    <row r="1771" spans="1:36" ht="15.6">
      <c r="A1771" s="423">
        <f t="shared" si="1151"/>
        <v>1762</v>
      </c>
      <c r="B1771" s="2"/>
      <c r="C1771" s="656"/>
      <c r="D1771" s="637" t="s">
        <v>892</v>
      </c>
      <c r="E1771" s="627"/>
      <c r="F1771" s="129">
        <v>127734</v>
      </c>
      <c r="G1771" s="129"/>
      <c r="L1771" s="654"/>
      <c r="M1771" s="132">
        <v>127734</v>
      </c>
      <c r="N1771" s="59"/>
      <c r="T1771" s="132">
        <v>127734</v>
      </c>
      <c r="U1771" s="59"/>
      <c r="AA1771" s="626"/>
      <c r="AB1771" s="132"/>
      <c r="AC1771" s="59"/>
      <c r="AI1771" s="626"/>
      <c r="AJ1771" s="423">
        <f t="shared" si="1152"/>
        <v>1762</v>
      </c>
    </row>
    <row r="1772" spans="1:36" ht="15.6">
      <c r="A1772" s="423">
        <f t="shared" si="1151"/>
        <v>1763</v>
      </c>
      <c r="B1772" s="2"/>
      <c r="C1772" s="656"/>
      <c r="D1772" s="637" t="s">
        <v>893</v>
      </c>
      <c r="E1772" s="627"/>
      <c r="F1772" s="129">
        <v>216507</v>
      </c>
      <c r="G1772" s="129"/>
      <c r="L1772" s="654"/>
      <c r="M1772" s="132">
        <v>216507</v>
      </c>
      <c r="N1772" s="59"/>
      <c r="T1772" s="132">
        <v>216507</v>
      </c>
      <c r="U1772" s="59"/>
      <c r="AA1772" s="626"/>
      <c r="AB1772" s="132"/>
      <c r="AC1772" s="59"/>
      <c r="AI1772" s="626"/>
      <c r="AJ1772" s="423">
        <f t="shared" si="1152"/>
        <v>1763</v>
      </c>
    </row>
    <row r="1773" spans="1:36" ht="15.6">
      <c r="A1773" s="423">
        <f t="shared" si="1151"/>
        <v>1764</v>
      </c>
      <c r="B1773" s="2"/>
      <c r="C1773" s="656"/>
      <c r="D1773" s="637" t="s">
        <v>894</v>
      </c>
      <c r="E1773" s="627"/>
      <c r="F1773" s="129">
        <v>250000</v>
      </c>
      <c r="G1773" s="129"/>
      <c r="L1773" s="654"/>
      <c r="M1773" s="133">
        <v>1840000</v>
      </c>
      <c r="N1773" s="59"/>
      <c r="T1773" s="133">
        <v>1840000</v>
      </c>
      <c r="U1773" s="59"/>
      <c r="AA1773" s="626"/>
      <c r="AB1773" s="133"/>
      <c r="AC1773" s="59"/>
      <c r="AI1773" s="626"/>
      <c r="AJ1773" s="423">
        <f t="shared" si="1152"/>
        <v>1764</v>
      </c>
    </row>
    <row r="1774" spans="1:36" ht="15.6">
      <c r="A1774" s="423">
        <f t="shared" si="1151"/>
        <v>1765</v>
      </c>
      <c r="B1774" s="2"/>
      <c r="C1774" s="656"/>
      <c r="D1774" s="637" t="s">
        <v>895</v>
      </c>
      <c r="E1774" s="627"/>
      <c r="F1774" s="129">
        <v>7000000</v>
      </c>
      <c r="G1774" s="129"/>
      <c r="L1774" s="654"/>
      <c r="M1774" s="132">
        <f>57916+7000000</f>
        <v>7057916</v>
      </c>
      <c r="N1774" s="59"/>
      <c r="T1774" s="132">
        <f>57916+7000000</f>
        <v>7057916</v>
      </c>
      <c r="U1774" s="59"/>
      <c r="AA1774" s="626"/>
      <c r="AB1774" s="132"/>
      <c r="AC1774" s="59"/>
      <c r="AI1774" s="626"/>
      <c r="AJ1774" s="423">
        <f t="shared" si="1152"/>
        <v>1765</v>
      </c>
    </row>
    <row r="1775" spans="1:36" ht="15.6">
      <c r="A1775" s="423">
        <f t="shared" si="1151"/>
        <v>1766</v>
      </c>
      <c r="B1775" s="2"/>
      <c r="C1775" s="656"/>
      <c r="D1775" s="637" t="s">
        <v>896</v>
      </c>
      <c r="E1775" s="627"/>
      <c r="F1775" s="129">
        <v>56100</v>
      </c>
      <c r="G1775" s="129"/>
      <c r="L1775" s="654"/>
      <c r="M1775" s="132">
        <v>56100</v>
      </c>
      <c r="N1775" s="59"/>
      <c r="T1775" s="132">
        <v>56100</v>
      </c>
      <c r="U1775" s="59"/>
      <c r="AA1775" s="626"/>
      <c r="AB1775" s="132"/>
      <c r="AC1775" s="59"/>
      <c r="AI1775" s="626"/>
      <c r="AJ1775" s="423">
        <f t="shared" si="1152"/>
        <v>1766</v>
      </c>
    </row>
    <row r="1776" spans="1:36" ht="15.6">
      <c r="A1776" s="423">
        <f t="shared" si="1151"/>
        <v>1767</v>
      </c>
      <c r="B1776" s="2"/>
      <c r="C1776" s="656"/>
      <c r="D1776" s="637" t="s">
        <v>897</v>
      </c>
      <c r="E1776" s="627"/>
      <c r="F1776" s="129">
        <v>1000000</v>
      </c>
      <c r="G1776" s="129"/>
      <c r="L1776" s="654"/>
      <c r="M1776" s="132">
        <v>1000000</v>
      </c>
      <c r="N1776" s="59"/>
      <c r="T1776" s="132">
        <v>1000000</v>
      </c>
      <c r="U1776" s="59"/>
      <c r="AA1776" s="626"/>
      <c r="AB1776" s="132"/>
      <c r="AC1776" s="59"/>
      <c r="AI1776" s="626"/>
      <c r="AJ1776" s="423">
        <f t="shared" si="1152"/>
        <v>1767</v>
      </c>
    </row>
    <row r="1777" spans="1:60" ht="15.6">
      <c r="A1777" s="423">
        <f t="shared" si="1151"/>
        <v>1768</v>
      </c>
      <c r="B1777" s="2"/>
      <c r="C1777" s="656"/>
      <c r="D1777" s="637" t="s">
        <v>898</v>
      </c>
      <c r="E1777" s="627"/>
      <c r="F1777" s="129">
        <v>5532200</v>
      </c>
      <c r="G1777" s="129"/>
      <c r="L1777" s="654"/>
      <c r="M1777" s="132">
        <v>5532200</v>
      </c>
      <c r="N1777" s="59"/>
      <c r="T1777" s="132">
        <v>5532200</v>
      </c>
      <c r="U1777" s="59"/>
      <c r="AA1777" s="626"/>
      <c r="AB1777" s="132"/>
      <c r="AC1777" s="59"/>
      <c r="AI1777" s="626"/>
      <c r="AJ1777" s="423">
        <f t="shared" si="1152"/>
        <v>1768</v>
      </c>
    </row>
    <row r="1778" spans="1:60" ht="15.6">
      <c r="A1778" s="423">
        <f t="shared" si="1151"/>
        <v>1769</v>
      </c>
      <c r="B1778" s="2"/>
      <c r="C1778" s="656"/>
      <c r="D1778" s="637" t="s">
        <v>899</v>
      </c>
      <c r="E1778" s="627"/>
      <c r="F1778" s="129">
        <v>15064305</v>
      </c>
      <c r="G1778" s="129"/>
      <c r="L1778" s="654"/>
      <c r="M1778" s="132">
        <v>15064305</v>
      </c>
      <c r="N1778" s="59"/>
      <c r="T1778" s="132">
        <v>15064305</v>
      </c>
      <c r="U1778" s="59"/>
      <c r="AA1778" s="626"/>
      <c r="AB1778" s="132"/>
      <c r="AC1778" s="59"/>
      <c r="AI1778" s="626"/>
      <c r="AJ1778" s="423">
        <f t="shared" si="1152"/>
        <v>1769</v>
      </c>
    </row>
    <row r="1779" spans="1:60" ht="15.6">
      <c r="A1779" s="423">
        <f t="shared" si="1151"/>
        <v>1770</v>
      </c>
      <c r="B1779" s="2"/>
      <c r="C1779" s="656"/>
      <c r="D1779" s="637" t="s">
        <v>499</v>
      </c>
      <c r="E1779" s="627"/>
      <c r="F1779" s="129"/>
      <c r="G1779" s="129"/>
      <c r="L1779" s="654"/>
      <c r="M1779" s="132">
        <v>4255165</v>
      </c>
      <c r="N1779" s="59"/>
      <c r="T1779" s="132">
        <v>4255165</v>
      </c>
      <c r="U1779" s="59"/>
      <c r="AA1779" s="626"/>
      <c r="AB1779" s="132"/>
      <c r="AC1779" s="59"/>
      <c r="AI1779" s="626"/>
      <c r="AJ1779" s="423">
        <f t="shared" si="1152"/>
        <v>1770</v>
      </c>
    </row>
    <row r="1780" spans="1:60" ht="15.6">
      <c r="A1780" s="423">
        <f t="shared" si="1151"/>
        <v>1771</v>
      </c>
      <c r="B1780" s="2"/>
      <c r="C1780" s="656"/>
      <c r="D1780" s="637" t="s">
        <v>900</v>
      </c>
      <c r="E1780" s="627"/>
      <c r="F1780" s="129"/>
      <c r="G1780" s="129"/>
      <c r="L1780" s="654"/>
      <c r="M1780" s="132">
        <v>100000</v>
      </c>
      <c r="N1780" s="59"/>
      <c r="T1780" s="132">
        <v>100000</v>
      </c>
      <c r="U1780" s="59"/>
      <c r="AA1780" s="626"/>
      <c r="AB1780" s="132"/>
      <c r="AC1780" s="59"/>
      <c r="AI1780" s="626"/>
      <c r="AJ1780" s="423">
        <f t="shared" si="1152"/>
        <v>1771</v>
      </c>
    </row>
    <row r="1781" spans="1:60" ht="15.6">
      <c r="A1781" s="423">
        <f t="shared" si="1151"/>
        <v>1772</v>
      </c>
      <c r="B1781" s="2"/>
      <c r="C1781" s="656"/>
      <c r="D1781" s="637" t="s">
        <v>901</v>
      </c>
      <c r="E1781" s="627"/>
      <c r="F1781" s="129"/>
      <c r="G1781" s="129"/>
      <c r="L1781" s="654"/>
      <c r="M1781" s="132">
        <v>250000</v>
      </c>
      <c r="N1781" s="59"/>
      <c r="T1781" s="132">
        <v>250000</v>
      </c>
      <c r="U1781" s="59"/>
      <c r="AA1781" s="626"/>
      <c r="AB1781" s="132"/>
      <c r="AC1781" s="59"/>
      <c r="AI1781" s="626"/>
      <c r="AJ1781" s="423">
        <f t="shared" si="1152"/>
        <v>1772</v>
      </c>
    </row>
    <row r="1782" spans="1:60" ht="15.6">
      <c r="A1782" s="423">
        <f t="shared" si="1151"/>
        <v>1773</v>
      </c>
      <c r="B1782" s="2"/>
      <c r="C1782" s="656"/>
      <c r="D1782" s="637" t="s">
        <v>902</v>
      </c>
      <c r="E1782" s="627"/>
      <c r="F1782" s="129"/>
      <c r="G1782" s="129"/>
      <c r="L1782" s="654"/>
      <c r="M1782" s="132">
        <v>500000</v>
      </c>
      <c r="N1782" s="59"/>
      <c r="T1782" s="132">
        <v>500000</v>
      </c>
      <c r="U1782" s="59"/>
      <c r="AA1782" s="626"/>
      <c r="AB1782" s="132"/>
      <c r="AC1782" s="59"/>
      <c r="AI1782" s="626"/>
      <c r="AJ1782" s="423">
        <f t="shared" si="1152"/>
        <v>1773</v>
      </c>
    </row>
    <row r="1783" spans="1:60" ht="15.6">
      <c r="A1783" s="423">
        <f t="shared" si="1151"/>
        <v>1774</v>
      </c>
      <c r="B1783" s="2"/>
      <c r="C1783" s="656"/>
      <c r="D1783" s="637" t="s">
        <v>903</v>
      </c>
      <c r="E1783" s="627"/>
      <c r="F1783" s="129"/>
      <c r="G1783" s="129"/>
      <c r="L1783" s="654"/>
      <c r="M1783" s="132">
        <v>1749794</v>
      </c>
      <c r="N1783" s="59"/>
      <c r="T1783" s="132">
        <v>1749794</v>
      </c>
      <c r="U1783" s="59"/>
      <c r="AA1783" s="626"/>
      <c r="AB1783" s="132"/>
      <c r="AC1783" s="59"/>
      <c r="AI1783" s="626"/>
      <c r="AJ1783" s="423">
        <f t="shared" si="1152"/>
        <v>1774</v>
      </c>
    </row>
    <row r="1784" spans="1:60" ht="15.6">
      <c r="A1784" s="423">
        <f t="shared" si="1151"/>
        <v>1775</v>
      </c>
      <c r="B1784" s="2"/>
      <c r="C1784" s="656"/>
      <c r="D1784" s="637" t="s">
        <v>904</v>
      </c>
      <c r="E1784" s="627"/>
      <c r="F1784" s="129"/>
      <c r="G1784" s="129"/>
      <c r="L1784" s="654"/>
      <c r="M1784" s="132">
        <v>90910</v>
      </c>
      <c r="N1784" s="59"/>
      <c r="T1784" s="132">
        <v>90910</v>
      </c>
      <c r="U1784" s="59"/>
      <c r="AA1784" s="626"/>
      <c r="AB1784" s="132"/>
      <c r="AC1784" s="59"/>
      <c r="AI1784" s="626"/>
      <c r="AJ1784" s="423">
        <f t="shared" si="1152"/>
        <v>1775</v>
      </c>
    </row>
    <row r="1785" spans="1:60" ht="15.6">
      <c r="A1785" s="423">
        <f t="shared" si="1151"/>
        <v>1776</v>
      </c>
      <c r="B1785" s="2"/>
      <c r="C1785" s="656"/>
      <c r="D1785" s="637" t="s">
        <v>905</v>
      </c>
      <c r="E1785" s="627"/>
      <c r="F1785" s="129"/>
      <c r="G1785" s="129"/>
      <c r="L1785" s="654"/>
      <c r="M1785" s="132">
        <v>3000000</v>
      </c>
      <c r="N1785" s="59"/>
      <c r="T1785" s="132">
        <v>3000000</v>
      </c>
      <c r="U1785" s="59"/>
      <c r="AA1785" s="626"/>
      <c r="AB1785" s="132"/>
      <c r="AC1785" s="59"/>
      <c r="AI1785" s="626"/>
      <c r="AJ1785" s="423">
        <f t="shared" si="1152"/>
        <v>1776</v>
      </c>
    </row>
    <row r="1786" spans="1:60" ht="15.6">
      <c r="A1786" s="423">
        <f t="shared" si="1151"/>
        <v>1777</v>
      </c>
      <c r="B1786" s="2"/>
      <c r="C1786" s="656"/>
      <c r="D1786" s="637" t="s">
        <v>906</v>
      </c>
      <c r="E1786" s="627"/>
      <c r="F1786" s="129"/>
      <c r="G1786" s="129"/>
      <c r="L1786" s="654"/>
      <c r="M1786" s="132">
        <v>200000</v>
      </c>
      <c r="N1786" s="59"/>
      <c r="T1786" s="132">
        <v>200000</v>
      </c>
      <c r="U1786" s="59"/>
      <c r="AA1786" s="626"/>
      <c r="AB1786" s="132"/>
      <c r="AC1786" s="59"/>
      <c r="AI1786" s="626"/>
      <c r="AJ1786" s="423">
        <f t="shared" si="1152"/>
        <v>1777</v>
      </c>
    </row>
    <row r="1787" spans="1:60">
      <c r="A1787" s="423">
        <f t="shared" si="1151"/>
        <v>1778</v>
      </c>
      <c r="B1787" s="145"/>
      <c r="C1787" s="145"/>
      <c r="D1787" s="629"/>
      <c r="E1787" s="655"/>
      <c r="F1787" s="84"/>
      <c r="G1787" s="28"/>
      <c r="M1787" s="133"/>
      <c r="N1787" s="28"/>
      <c r="T1787" s="551"/>
      <c r="U1787" s="28"/>
      <c r="AA1787" s="626"/>
      <c r="AB1787" s="551"/>
      <c r="AC1787" s="28"/>
      <c r="AI1787" s="626"/>
      <c r="AJ1787" s="423">
        <f t="shared" si="1152"/>
        <v>1778</v>
      </c>
    </row>
    <row r="1788" spans="1:60" ht="15.6" thickBot="1">
      <c r="A1788" s="423">
        <f t="shared" si="1151"/>
        <v>1779</v>
      </c>
      <c r="B1788" s="145"/>
      <c r="C1788" s="145"/>
      <c r="D1788" s="658" t="s">
        <v>384</v>
      </c>
      <c r="E1788" s="655"/>
      <c r="F1788" s="630">
        <f>SUM(F1760:F1787)</f>
        <v>48379345</v>
      </c>
      <c r="G1788" s="28"/>
      <c r="M1788" s="133">
        <f>SUM(M1760:M1787)</f>
        <v>69038000</v>
      </c>
      <c r="N1788" s="28"/>
      <c r="T1788" s="550">
        <f>SUM(T1760:T1787)</f>
        <v>69038000</v>
      </c>
      <c r="U1788" s="28"/>
      <c r="AA1788" s="626"/>
      <c r="AB1788" s="550">
        <f>SUM(AB1760:AB1787)</f>
        <v>0</v>
      </c>
      <c r="AC1788" s="28"/>
      <c r="AI1788" s="626"/>
      <c r="AJ1788" s="423">
        <f t="shared" si="1152"/>
        <v>1779</v>
      </c>
    </row>
    <row r="1789" spans="1:60" ht="15.6" thickTop="1">
      <c r="A1789" s="423">
        <f t="shared" si="1151"/>
        <v>1780</v>
      </c>
      <c r="B1789" s="145"/>
      <c r="C1789" s="145"/>
      <c r="D1789" s="237"/>
      <c r="E1789" s="627"/>
      <c r="F1789" s="28"/>
      <c r="G1789" s="28"/>
      <c r="M1789" s="133"/>
      <c r="N1789" s="28"/>
      <c r="T1789" s="133"/>
      <c r="U1789" s="28"/>
      <c r="AA1789" s="626"/>
      <c r="AB1789" s="133"/>
      <c r="AC1789" s="28"/>
      <c r="AI1789" s="626"/>
      <c r="AJ1789" s="423">
        <f t="shared" si="1152"/>
        <v>1780</v>
      </c>
    </row>
    <row r="1790" spans="1:60" ht="15.6">
      <c r="A1790" s="423">
        <f t="shared" si="1151"/>
        <v>1781</v>
      </c>
      <c r="B1790" s="2"/>
      <c r="C1790" s="657" t="s">
        <v>908</v>
      </c>
      <c r="E1790" s="627"/>
      <c r="F1790" s="129">
        <f>F1758-F1751-F1788</f>
        <v>20658655</v>
      </c>
      <c r="G1790" s="129"/>
      <c r="L1790" s="654"/>
      <c r="M1790" s="132">
        <f>M1758-M1751-M1788</f>
        <v>0</v>
      </c>
      <c r="N1790" s="59"/>
      <c r="T1790" s="132">
        <f>T1759-T1752-T1789</f>
        <v>0</v>
      </c>
      <c r="U1790" s="59"/>
      <c r="AA1790" s="626"/>
      <c r="AB1790" s="132">
        <f>AB1758-AB1751-AB1788</f>
        <v>69038000</v>
      </c>
      <c r="AC1790" s="59"/>
      <c r="AI1790" s="626"/>
      <c r="AJ1790" s="423">
        <f t="shared" si="1152"/>
        <v>1781</v>
      </c>
    </row>
    <row r="1791" spans="1:60" s="646" customFormat="1">
      <c r="A1791" s="423">
        <f t="shared" si="1151"/>
        <v>1782</v>
      </c>
      <c r="B1791" s="618"/>
      <c r="C1791" s="618"/>
      <c r="D1791" s="141"/>
      <c r="E1791" s="627"/>
      <c r="F1791" s="28"/>
      <c r="G1791" s="28"/>
      <c r="H1791" s="237"/>
      <c r="I1791" s="237"/>
      <c r="J1791" s="237"/>
      <c r="K1791" s="237"/>
      <c r="L1791" s="237"/>
      <c r="M1791" s="133"/>
      <c r="N1791" s="28"/>
      <c r="O1791" s="237"/>
      <c r="P1791" s="237"/>
      <c r="Q1791" s="237"/>
      <c r="R1791" s="237"/>
      <c r="S1791" s="237"/>
      <c r="T1791" s="133"/>
      <c r="U1791" s="28"/>
      <c r="V1791" s="237"/>
      <c r="W1791" s="237"/>
      <c r="X1791" s="237"/>
      <c r="Y1791" s="237"/>
      <c r="Z1791" s="237"/>
      <c r="AA1791" s="626"/>
      <c r="AB1791" s="133"/>
      <c r="AC1791" s="28"/>
      <c r="AD1791" s="237"/>
      <c r="AE1791" s="237"/>
      <c r="AF1791" s="237"/>
      <c r="AG1791" s="237"/>
      <c r="AH1791" s="237"/>
      <c r="AI1791" s="626"/>
      <c r="AJ1791" s="423">
        <f t="shared" si="1152"/>
        <v>1782</v>
      </c>
      <c r="AK1791" s="141"/>
      <c r="AL1791" s="141"/>
      <c r="AM1791" s="141"/>
      <c r="AN1791" s="141"/>
      <c r="AO1791" s="141"/>
      <c r="AP1791" s="141"/>
      <c r="AQ1791" s="141"/>
      <c r="AR1791" s="141"/>
      <c r="AS1791" s="141"/>
      <c r="AT1791" s="141"/>
      <c r="AU1791" s="141"/>
      <c r="AV1791" s="141"/>
      <c r="AW1791" s="141"/>
      <c r="AX1791" s="141"/>
      <c r="AY1791" s="141"/>
      <c r="AZ1791" s="141"/>
      <c r="BA1791" s="141"/>
      <c r="BB1791" s="141"/>
      <c r="BC1791" s="141"/>
      <c r="BD1791" s="141"/>
      <c r="BE1791" s="141"/>
      <c r="BF1791" s="141"/>
      <c r="BG1791" s="141"/>
      <c r="BH1791" s="141"/>
    </row>
    <row r="1792" spans="1:60" ht="15.6">
      <c r="A1792" s="423">
        <f t="shared" si="1151"/>
        <v>1783</v>
      </c>
      <c r="B1792" s="2"/>
      <c r="C1792" s="656"/>
      <c r="D1792" s="659" t="s">
        <v>909</v>
      </c>
      <c r="E1792" s="627"/>
      <c r="F1792" s="129"/>
      <c r="G1792" s="129"/>
      <c r="L1792" s="654"/>
      <c r="M1792" s="133"/>
      <c r="N1792" s="59"/>
      <c r="T1792" s="133"/>
      <c r="U1792" s="59"/>
      <c r="AA1792" s="626"/>
      <c r="AB1792" s="133"/>
      <c r="AC1792" s="59"/>
      <c r="AI1792" s="626"/>
      <c r="AJ1792" s="423">
        <f t="shared" si="1152"/>
        <v>1783</v>
      </c>
    </row>
    <row r="1793" spans="1:60">
      <c r="A1793" s="423">
        <f t="shared" si="1151"/>
        <v>1784</v>
      </c>
      <c r="B1793" s="2"/>
      <c r="C1793" s="656"/>
      <c r="D1793" s="637" t="s">
        <v>910</v>
      </c>
      <c r="E1793" s="627"/>
      <c r="F1793" s="129">
        <v>30547200</v>
      </c>
      <c r="G1793" s="129"/>
      <c r="L1793" s="654"/>
      <c r="M1793" s="133">
        <v>26547200</v>
      </c>
      <c r="N1793" s="28"/>
      <c r="T1793" s="133">
        <v>26547200</v>
      </c>
      <c r="U1793" s="28"/>
      <c r="AA1793" s="626"/>
      <c r="AB1793" s="133"/>
      <c r="AC1793" s="28"/>
      <c r="AI1793" s="626"/>
      <c r="AJ1793" s="423">
        <f t="shared" si="1152"/>
        <v>1784</v>
      </c>
    </row>
    <row r="1794" spans="1:60" ht="15.6">
      <c r="A1794" s="423">
        <f t="shared" si="1151"/>
        <v>1785</v>
      </c>
      <c r="B1794" s="2"/>
      <c r="C1794" s="656"/>
      <c r="D1794" s="637" t="s">
        <v>911</v>
      </c>
      <c r="E1794" s="655"/>
      <c r="F1794" s="28"/>
      <c r="G1794" s="59"/>
      <c r="L1794" s="654"/>
      <c r="M1794" s="133">
        <v>700000</v>
      </c>
      <c r="N1794" s="59"/>
      <c r="T1794" s="133">
        <v>700000</v>
      </c>
      <c r="U1794" s="59"/>
      <c r="AA1794" s="626"/>
      <c r="AB1794" s="133"/>
      <c r="AC1794" s="59"/>
      <c r="AI1794" s="626"/>
      <c r="AJ1794" s="423">
        <f t="shared" si="1152"/>
        <v>1785</v>
      </c>
    </row>
    <row r="1795" spans="1:60">
      <c r="A1795" s="423">
        <f t="shared" si="1151"/>
        <v>1786</v>
      </c>
      <c r="B1795" s="2"/>
      <c r="C1795" s="656"/>
      <c r="D1795" s="637" t="s">
        <v>912</v>
      </c>
      <c r="E1795" s="655"/>
      <c r="F1795" s="28"/>
      <c r="G1795" s="250"/>
      <c r="H1795" s="250"/>
      <c r="I1795" s="250"/>
      <c r="J1795" s="250"/>
      <c r="K1795" s="250"/>
      <c r="L1795" s="654"/>
      <c r="M1795" s="133">
        <v>1000000</v>
      </c>
      <c r="N1795" s="2"/>
      <c r="O1795" s="2"/>
      <c r="P1795" s="2"/>
      <c r="Q1795" s="2"/>
      <c r="R1795" s="2"/>
      <c r="T1795" s="133">
        <v>1000000</v>
      </c>
      <c r="U1795" s="2"/>
      <c r="V1795" s="2"/>
      <c r="W1795" s="2"/>
      <c r="X1795" s="2"/>
      <c r="Y1795" s="2"/>
      <c r="Z1795" s="2"/>
      <c r="AA1795" s="626"/>
      <c r="AB1795" s="133"/>
      <c r="AC1795" s="2"/>
      <c r="AD1795" s="2"/>
      <c r="AE1795" s="2"/>
      <c r="AF1795" s="2"/>
      <c r="AG1795" s="2"/>
      <c r="AH1795" s="2"/>
      <c r="AI1795" s="626"/>
      <c r="AJ1795" s="423">
        <f t="shared" si="1152"/>
        <v>1786</v>
      </c>
    </row>
    <row r="1796" spans="1:60">
      <c r="A1796" s="423">
        <f t="shared" si="1151"/>
        <v>1787</v>
      </c>
      <c r="B1796" s="2"/>
      <c r="C1796" s="656"/>
      <c r="D1796" s="637" t="s">
        <v>913</v>
      </c>
      <c r="E1796" s="655"/>
      <c r="F1796" s="28"/>
      <c r="G1796" s="250"/>
      <c r="H1796" s="250"/>
      <c r="I1796" s="250"/>
      <c r="J1796" s="250"/>
      <c r="K1796" s="250"/>
      <c r="L1796" s="654"/>
      <c r="M1796" s="133">
        <v>3000000</v>
      </c>
      <c r="N1796" s="2"/>
      <c r="O1796" s="2"/>
      <c r="P1796" s="2"/>
      <c r="Q1796" s="2"/>
      <c r="R1796" s="2"/>
      <c r="T1796" s="133">
        <v>3000000</v>
      </c>
      <c r="U1796" s="2"/>
      <c r="V1796" s="2"/>
      <c r="W1796" s="2"/>
      <c r="X1796" s="2"/>
      <c r="Y1796" s="2"/>
      <c r="Z1796" s="2"/>
      <c r="AA1796" s="626"/>
      <c r="AB1796" s="133"/>
      <c r="AC1796" s="2"/>
      <c r="AD1796" s="2"/>
      <c r="AE1796" s="2"/>
      <c r="AF1796" s="2"/>
      <c r="AG1796" s="2"/>
      <c r="AH1796" s="2"/>
      <c r="AI1796" s="626"/>
      <c r="AJ1796" s="423">
        <f t="shared" si="1152"/>
        <v>1787</v>
      </c>
    </row>
    <row r="1797" spans="1:60">
      <c r="A1797" s="423">
        <f t="shared" si="1151"/>
        <v>1788</v>
      </c>
      <c r="B1797" s="2"/>
      <c r="C1797" s="656"/>
      <c r="D1797" s="629"/>
      <c r="E1797" s="655"/>
      <c r="F1797" s="28"/>
      <c r="G1797" s="250"/>
      <c r="H1797" s="250"/>
      <c r="I1797" s="250"/>
      <c r="J1797" s="250"/>
      <c r="K1797" s="250"/>
      <c r="L1797" s="654"/>
      <c r="M1797" s="133"/>
      <c r="N1797" s="2"/>
      <c r="O1797" s="2"/>
      <c r="P1797" s="2"/>
      <c r="Q1797" s="2"/>
      <c r="R1797" s="2"/>
      <c r="T1797" s="133"/>
      <c r="U1797" s="2"/>
      <c r="V1797" s="2"/>
      <c r="W1797" s="2"/>
      <c r="X1797" s="2"/>
      <c r="Y1797" s="2"/>
      <c r="Z1797" s="2"/>
      <c r="AA1797" s="626"/>
      <c r="AB1797" s="133"/>
      <c r="AC1797" s="2"/>
      <c r="AD1797" s="2"/>
      <c r="AE1797" s="2"/>
      <c r="AF1797" s="2"/>
      <c r="AG1797" s="2"/>
      <c r="AH1797" s="2"/>
      <c r="AI1797" s="626"/>
      <c r="AJ1797" s="423">
        <f t="shared" si="1152"/>
        <v>1788</v>
      </c>
    </row>
    <row r="1798" spans="1:60" ht="15.6">
      <c r="A1798" s="423">
        <f t="shared" si="1151"/>
        <v>1789</v>
      </c>
      <c r="B1798" s="2"/>
      <c r="C1798" s="656"/>
      <c r="D1798" s="658" t="s">
        <v>384</v>
      </c>
      <c r="E1798" s="627"/>
      <c r="F1798" s="129">
        <f>SUBTOTAL(9,F1793:F1797)</f>
        <v>30547200</v>
      </c>
      <c r="G1798" s="129"/>
      <c r="L1798" s="654"/>
      <c r="M1798" s="132">
        <f>SUBTOTAL(9,M1793:M1797)</f>
        <v>31247200</v>
      </c>
      <c r="N1798" s="59"/>
      <c r="T1798" s="132">
        <f>SUBTOTAL(9,T1793:T1797)</f>
        <v>31247200</v>
      </c>
      <c r="U1798" s="59"/>
      <c r="AA1798" s="626"/>
      <c r="AB1798" s="132">
        <f>SUBTOTAL(9,AB1793:AB1797)</f>
        <v>0</v>
      </c>
      <c r="AC1798" s="59"/>
      <c r="AI1798" s="626"/>
      <c r="AJ1798" s="423">
        <f t="shared" si="1152"/>
        <v>1789</v>
      </c>
    </row>
    <row r="1799" spans="1:60" ht="15.6">
      <c r="A1799" s="423">
        <f t="shared" si="1151"/>
        <v>1790</v>
      </c>
      <c r="B1799" s="2"/>
      <c r="C1799" s="657" t="s">
        <v>942</v>
      </c>
      <c r="E1799" s="627"/>
      <c r="F1799" s="129">
        <f>F1751-F1798</f>
        <v>700000</v>
      </c>
      <c r="G1799" s="129"/>
      <c r="L1799" s="654"/>
      <c r="M1799" s="132">
        <f>M1751-M1798</f>
        <v>0</v>
      </c>
      <c r="N1799" s="59"/>
      <c r="T1799" s="132">
        <f>T1751-T1798</f>
        <v>0</v>
      </c>
      <c r="U1799" s="59"/>
      <c r="AA1799" s="626"/>
      <c r="AB1799" s="132">
        <f>AB1751-AB1798</f>
        <v>31247200</v>
      </c>
      <c r="AC1799" s="59"/>
      <c r="AI1799" s="626"/>
      <c r="AJ1799" s="423">
        <f t="shared" si="1152"/>
        <v>1790</v>
      </c>
    </row>
    <row r="1800" spans="1:60">
      <c r="A1800" s="423">
        <f t="shared" si="1151"/>
        <v>1791</v>
      </c>
      <c r="B1800" s="2"/>
      <c r="C1800" s="656"/>
      <c r="D1800" s="629"/>
      <c r="E1800" s="655"/>
      <c r="F1800" s="28"/>
      <c r="G1800" s="250"/>
      <c r="H1800" s="250"/>
      <c r="I1800" s="250"/>
      <c r="J1800" s="250"/>
      <c r="K1800" s="250"/>
      <c r="L1800" s="654"/>
      <c r="M1800" s="133"/>
      <c r="N1800" s="2"/>
      <c r="O1800" s="2"/>
      <c r="P1800" s="2"/>
      <c r="Q1800" s="2"/>
      <c r="R1800" s="2"/>
      <c r="T1800" s="133"/>
      <c r="U1800" s="2"/>
      <c r="V1800" s="2"/>
      <c r="W1800" s="2"/>
      <c r="X1800" s="2"/>
      <c r="Y1800" s="2"/>
      <c r="Z1800" s="2"/>
      <c r="AA1800" s="626"/>
      <c r="AB1800" s="133"/>
      <c r="AC1800" s="2"/>
      <c r="AD1800" s="2"/>
      <c r="AE1800" s="2"/>
      <c r="AF1800" s="2"/>
      <c r="AG1800" s="2"/>
      <c r="AH1800" s="2"/>
      <c r="AI1800" s="626"/>
      <c r="AJ1800" s="423">
        <f t="shared" si="1152"/>
        <v>1791</v>
      </c>
    </row>
    <row r="1801" spans="1:60" ht="15.6" thickBot="1">
      <c r="A1801" s="423">
        <f t="shared" si="1151"/>
        <v>1792</v>
      </c>
      <c r="B1801" s="145"/>
      <c r="C1801" s="145"/>
      <c r="D1801" s="141" t="s">
        <v>379</v>
      </c>
      <c r="E1801" s="627"/>
      <c r="F1801" s="630">
        <f>F1788+F1798</f>
        <v>78926545</v>
      </c>
      <c r="G1801" s="28">
        <f>SUM(G1795:G1795)</f>
        <v>0</v>
      </c>
      <c r="M1801" s="550">
        <f>M1788+M1798</f>
        <v>100285200</v>
      </c>
      <c r="N1801" s="28"/>
      <c r="T1801" s="550">
        <f>T1788+T1798</f>
        <v>100285200</v>
      </c>
      <c r="U1801" s="28"/>
      <c r="AA1801" s="626"/>
      <c r="AB1801" s="550">
        <f>AB1788+AB1798</f>
        <v>0</v>
      </c>
      <c r="AC1801" s="28"/>
      <c r="AI1801" s="626"/>
      <c r="AJ1801" s="423">
        <f t="shared" si="1152"/>
        <v>1792</v>
      </c>
    </row>
    <row r="1802" spans="1:60" ht="15.6" thickTop="1">
      <c r="A1802" s="423">
        <f t="shared" si="1151"/>
        <v>1793</v>
      </c>
      <c r="B1802" s="145"/>
      <c r="C1802" s="145"/>
      <c r="D1802" s="237"/>
      <c r="E1802" s="627"/>
      <c r="F1802" s="28"/>
      <c r="G1802" s="28"/>
      <c r="M1802" s="133"/>
      <c r="N1802" s="28"/>
      <c r="T1802" s="133"/>
      <c r="U1802" s="28"/>
      <c r="AA1802" s="626"/>
      <c r="AB1802" s="133"/>
      <c r="AC1802" s="28"/>
      <c r="AI1802" s="626"/>
      <c r="AJ1802" s="423">
        <f t="shared" si="1152"/>
        <v>1793</v>
      </c>
    </row>
    <row r="1803" spans="1:60">
      <c r="A1803" s="423">
        <f t="shared" si="1151"/>
        <v>1794</v>
      </c>
      <c r="B1803" s="646"/>
      <c r="C1803" s="618" t="s">
        <v>380</v>
      </c>
      <c r="E1803" s="627"/>
      <c r="F1803" s="129">
        <f>+F1758-F1801</f>
        <v>21358655</v>
      </c>
      <c r="G1803" s="28"/>
      <c r="M1803" s="132">
        <f>+M1758-M1801</f>
        <v>0</v>
      </c>
      <c r="N1803" s="28"/>
      <c r="T1803" s="132">
        <f>+T1758-T1801</f>
        <v>0</v>
      </c>
      <c r="U1803" s="28"/>
      <c r="AA1803" s="626"/>
      <c r="AB1803" s="132">
        <f>+AB1758-AB1801</f>
        <v>100285200</v>
      </c>
      <c r="AC1803" s="28"/>
      <c r="AI1803" s="626"/>
      <c r="AJ1803" s="423">
        <f t="shared" si="1152"/>
        <v>1794</v>
      </c>
    </row>
    <row r="1804" spans="1:60">
      <c r="A1804" s="423">
        <f t="shared" si="1151"/>
        <v>1795</v>
      </c>
      <c r="B1804" s="618"/>
      <c r="C1804" s="618"/>
      <c r="E1804" s="627"/>
      <c r="F1804" s="28"/>
      <c r="G1804" s="28"/>
      <c r="M1804" s="133"/>
      <c r="N1804" s="28"/>
      <c r="T1804" s="133"/>
      <c r="U1804" s="28"/>
      <c r="AA1804" s="626"/>
      <c r="AB1804" s="133"/>
      <c r="AC1804" s="28"/>
      <c r="AI1804" s="626"/>
      <c r="AJ1804" s="423">
        <f t="shared" si="1152"/>
        <v>1795</v>
      </c>
    </row>
    <row r="1805" spans="1:60" s="646" customFormat="1">
      <c r="A1805" s="423">
        <f t="shared" si="1151"/>
        <v>1796</v>
      </c>
      <c r="B1805" s="618" t="s">
        <v>381</v>
      </c>
      <c r="C1805" s="618"/>
      <c r="D1805" s="141"/>
      <c r="E1805" s="627"/>
      <c r="F1805" s="28"/>
      <c r="G1805" s="28"/>
      <c r="H1805" s="237"/>
      <c r="I1805" s="237"/>
      <c r="J1805" s="237"/>
      <c r="K1805" s="237"/>
      <c r="L1805" s="237"/>
      <c r="M1805" s="133"/>
      <c r="N1805" s="28"/>
      <c r="O1805" s="237"/>
      <c r="P1805" s="237"/>
      <c r="Q1805" s="237"/>
      <c r="R1805" s="237"/>
      <c r="S1805" s="237"/>
      <c r="T1805" s="133"/>
      <c r="U1805" s="28"/>
      <c r="V1805" s="237"/>
      <c r="W1805" s="237"/>
      <c r="X1805" s="237"/>
      <c r="Y1805" s="237"/>
      <c r="Z1805" s="237"/>
      <c r="AA1805" s="626"/>
      <c r="AB1805" s="133"/>
      <c r="AC1805" s="28"/>
      <c r="AD1805" s="237"/>
      <c r="AE1805" s="237"/>
      <c r="AF1805" s="237"/>
      <c r="AG1805" s="237"/>
      <c r="AH1805" s="237"/>
      <c r="AI1805" s="626"/>
      <c r="AJ1805" s="423">
        <f t="shared" si="1152"/>
        <v>1796</v>
      </c>
      <c r="AK1805" s="141"/>
      <c r="AL1805" s="141"/>
      <c r="AM1805" s="141"/>
      <c r="AN1805" s="141"/>
      <c r="AO1805" s="141"/>
      <c r="AP1805" s="141"/>
      <c r="AQ1805" s="141"/>
      <c r="AR1805" s="141"/>
      <c r="AS1805" s="141"/>
      <c r="AT1805" s="141"/>
      <c r="AU1805" s="141"/>
      <c r="AV1805" s="141"/>
      <c r="AW1805" s="141"/>
      <c r="AX1805" s="141"/>
      <c r="AY1805" s="141"/>
      <c r="AZ1805" s="141"/>
      <c r="BA1805" s="141"/>
      <c r="BB1805" s="141"/>
      <c r="BC1805" s="141"/>
      <c r="BD1805" s="141"/>
      <c r="BE1805" s="141"/>
      <c r="BF1805" s="141"/>
      <c r="BG1805" s="141"/>
      <c r="BH1805" s="141"/>
    </row>
    <row r="1806" spans="1:60" s="646" customFormat="1">
      <c r="A1806" s="423">
        <f t="shared" si="1151"/>
        <v>1797</v>
      </c>
      <c r="B1806" s="618"/>
      <c r="C1806" s="618"/>
      <c r="D1806" s="141" t="s">
        <v>392</v>
      </c>
      <c r="E1806" s="627"/>
      <c r="F1806" s="28">
        <f>F1801-F1755-F1807</f>
        <v>909614345</v>
      </c>
      <c r="G1806" s="28"/>
      <c r="H1806" s="237"/>
      <c r="I1806" s="237"/>
      <c r="J1806" s="237"/>
      <c r="K1806" s="237"/>
      <c r="L1806" s="237"/>
      <c r="M1806" s="133">
        <f>-M1755+M1788</f>
        <v>930273000</v>
      </c>
      <c r="N1806" s="28"/>
      <c r="O1806" s="237"/>
      <c r="P1806" s="237"/>
      <c r="Q1806" s="237"/>
      <c r="R1806" s="237"/>
      <c r="S1806" s="237"/>
      <c r="T1806" s="133">
        <f>-T1755+T1788</f>
        <v>930273000</v>
      </c>
      <c r="U1806" s="28"/>
      <c r="V1806" s="237"/>
      <c r="W1806" s="237"/>
      <c r="X1806" s="237"/>
      <c r="Y1806" s="237"/>
      <c r="Z1806" s="237"/>
      <c r="AA1806" s="626"/>
      <c r="AB1806" s="133">
        <f>-AB1755+AB1788</f>
        <v>861235000</v>
      </c>
      <c r="AC1806" s="28"/>
      <c r="AD1806" s="237"/>
      <c r="AE1806" s="237"/>
      <c r="AF1806" s="237"/>
      <c r="AG1806" s="237"/>
      <c r="AH1806" s="237"/>
      <c r="AI1806" s="626"/>
      <c r="AJ1806" s="423">
        <f t="shared" si="1152"/>
        <v>1797</v>
      </c>
      <c r="AK1806" s="141"/>
      <c r="AL1806" s="141"/>
      <c r="AM1806" s="141"/>
      <c r="AN1806" s="141"/>
      <c r="AO1806" s="141"/>
      <c r="AP1806" s="141"/>
      <c r="AQ1806" s="141"/>
      <c r="AR1806" s="141"/>
      <c r="AS1806" s="141"/>
      <c r="AT1806" s="141"/>
      <c r="AU1806" s="141"/>
      <c r="AV1806" s="141"/>
      <c r="AW1806" s="141"/>
      <c r="AX1806" s="141"/>
      <c r="AY1806" s="141"/>
      <c r="AZ1806" s="141"/>
      <c r="BA1806" s="141"/>
      <c r="BB1806" s="141"/>
      <c r="BC1806" s="141"/>
      <c r="BD1806" s="141"/>
      <c r="BE1806" s="141"/>
      <c r="BF1806" s="141"/>
      <c r="BG1806" s="141"/>
      <c r="BH1806" s="141"/>
    </row>
    <row r="1807" spans="1:60" s="646" customFormat="1" ht="15.6" thickBot="1">
      <c r="A1807" s="423">
        <f t="shared" si="1151"/>
        <v>1798</v>
      </c>
      <c r="B1807" s="618"/>
      <c r="C1807" s="618"/>
      <c r="D1807" s="141" t="s">
        <v>393</v>
      </c>
      <c r="E1807" s="627"/>
      <c r="F1807" s="653">
        <f>F1798</f>
        <v>30547200</v>
      </c>
      <c r="G1807" s="28"/>
      <c r="H1807" s="237"/>
      <c r="I1807" s="237"/>
      <c r="J1807" s="237"/>
      <c r="K1807" s="237"/>
      <c r="L1807" s="237"/>
      <c r="M1807" s="652">
        <f>M1751</f>
        <v>31247200</v>
      </c>
      <c r="N1807" s="28"/>
      <c r="O1807" s="237"/>
      <c r="P1807" s="237"/>
      <c r="Q1807" s="237"/>
      <c r="R1807" s="237"/>
      <c r="S1807" s="237"/>
      <c r="T1807" s="652">
        <f>T1798</f>
        <v>31247200</v>
      </c>
      <c r="U1807" s="28"/>
      <c r="V1807" s="237"/>
      <c r="W1807" s="237"/>
      <c r="X1807" s="237"/>
      <c r="Y1807" s="237"/>
      <c r="Z1807" s="237"/>
      <c r="AA1807" s="626"/>
      <c r="AB1807" s="652">
        <f>AB1798</f>
        <v>0</v>
      </c>
      <c r="AC1807" s="28"/>
      <c r="AD1807" s="237"/>
      <c r="AE1807" s="237"/>
      <c r="AF1807" s="237"/>
      <c r="AG1807" s="237"/>
      <c r="AH1807" s="237"/>
      <c r="AI1807" s="626"/>
      <c r="AJ1807" s="423">
        <f t="shared" si="1152"/>
        <v>1798</v>
      </c>
      <c r="AK1807" s="141"/>
      <c r="AL1807" s="141"/>
      <c r="AM1807" s="141"/>
      <c r="AN1807" s="141"/>
      <c r="AO1807" s="141"/>
      <c r="AP1807" s="141"/>
      <c r="AQ1807" s="141"/>
      <c r="AR1807" s="141"/>
      <c r="AS1807" s="141"/>
      <c r="AT1807" s="141"/>
      <c r="AU1807" s="141"/>
      <c r="AV1807" s="141"/>
      <c r="AW1807" s="141"/>
      <c r="AX1807" s="141"/>
      <c r="AY1807" s="141"/>
      <c r="AZ1807" s="141"/>
      <c r="BA1807" s="141"/>
      <c r="BB1807" s="141"/>
      <c r="BC1807" s="141"/>
      <c r="BD1807" s="141"/>
      <c r="BE1807" s="141"/>
      <c r="BF1807" s="141"/>
      <c r="BG1807" s="141"/>
      <c r="BH1807" s="141"/>
    </row>
    <row r="1808" spans="1:60" s="646" customFormat="1" ht="15.6" thickTop="1">
      <c r="A1808" s="423">
        <f t="shared" si="1151"/>
        <v>1799</v>
      </c>
      <c r="B1808" s="618"/>
      <c r="C1808" s="618"/>
      <c r="D1808" s="141" t="s">
        <v>391</v>
      </c>
      <c r="E1808" s="627"/>
      <c r="F1808" s="28">
        <f>SUBTOTAL(9,F1806:F1807)</f>
        <v>940161545</v>
      </c>
      <c r="G1808" s="28"/>
      <c r="H1808" s="237"/>
      <c r="I1808" s="237"/>
      <c r="J1808" s="237"/>
      <c r="K1808" s="237"/>
      <c r="L1808" s="237"/>
      <c r="M1808" s="133">
        <f>SUBTOTAL(9,M1806:M1807)</f>
        <v>961520200</v>
      </c>
      <c r="N1808" s="28"/>
      <c r="O1808" s="237"/>
      <c r="P1808" s="237"/>
      <c r="Q1808" s="237"/>
      <c r="R1808" s="237"/>
      <c r="S1808" s="237"/>
      <c r="T1808" s="133">
        <f>SUBTOTAL(9,T1806:T1807)</f>
        <v>961520200</v>
      </c>
      <c r="U1808" s="28"/>
      <c r="V1808" s="237"/>
      <c r="W1808" s="237"/>
      <c r="X1808" s="237"/>
      <c r="Y1808" s="237"/>
      <c r="Z1808" s="237"/>
      <c r="AA1808" s="626"/>
      <c r="AB1808" s="133">
        <f>SUBTOTAL(9,AB1806:AB1807)</f>
        <v>861235000</v>
      </c>
      <c r="AC1808" s="28"/>
      <c r="AD1808" s="237"/>
      <c r="AE1808" s="237"/>
      <c r="AF1808" s="237"/>
      <c r="AG1808" s="237"/>
      <c r="AH1808" s="237"/>
      <c r="AI1808" s="626"/>
      <c r="AJ1808" s="423">
        <f t="shared" si="1152"/>
        <v>1799</v>
      </c>
      <c r="AK1808" s="141"/>
      <c r="AL1808" s="141"/>
      <c r="AM1808" s="141"/>
      <c r="AN1808" s="141"/>
      <c r="AO1808" s="141"/>
      <c r="AP1808" s="141"/>
      <c r="AQ1808" s="141"/>
      <c r="AR1808" s="141"/>
      <c r="AS1808" s="141"/>
      <c r="AT1808" s="141"/>
      <c r="AU1808" s="141"/>
      <c r="AV1808" s="141"/>
      <c r="AW1808" s="141"/>
      <c r="AX1808" s="141"/>
      <c r="AY1808" s="141"/>
      <c r="AZ1808" s="141"/>
      <c r="BA1808" s="141"/>
      <c r="BB1808" s="141"/>
      <c r="BC1808" s="141"/>
      <c r="BD1808" s="141"/>
      <c r="BE1808" s="141"/>
      <c r="BF1808" s="141"/>
      <c r="BG1808" s="141"/>
      <c r="BH1808" s="141"/>
    </row>
    <row r="1809" spans="1:60" s="646" customFormat="1" ht="15.6" thickBot="1">
      <c r="A1809" s="423">
        <f t="shared" si="1151"/>
        <v>1800</v>
      </c>
      <c r="B1809" s="618"/>
      <c r="C1809" s="618"/>
      <c r="D1809" s="141"/>
      <c r="E1809" s="627"/>
      <c r="F1809" s="28"/>
      <c r="G1809" s="28"/>
      <c r="H1809" s="237"/>
      <c r="I1809" s="237"/>
      <c r="J1809" s="237"/>
      <c r="K1809" s="237"/>
      <c r="L1809" s="237"/>
      <c r="M1809" s="133"/>
      <c r="N1809" s="28"/>
      <c r="O1809" s="237"/>
      <c r="P1809" s="237"/>
      <c r="Q1809" s="237"/>
      <c r="R1809" s="237"/>
      <c r="S1809" s="237"/>
      <c r="T1809" s="133"/>
      <c r="U1809" s="28"/>
      <c r="V1809" s="237"/>
      <c r="W1809" s="237"/>
      <c r="X1809" s="237"/>
      <c r="Y1809" s="237"/>
      <c r="Z1809" s="237"/>
      <c r="AA1809" s="626"/>
      <c r="AB1809" s="133"/>
      <c r="AC1809" s="28"/>
      <c r="AD1809" s="237"/>
      <c r="AE1809" s="237"/>
      <c r="AF1809" s="237"/>
      <c r="AG1809" s="237"/>
      <c r="AH1809" s="237"/>
      <c r="AI1809" s="626"/>
      <c r="AJ1809" s="423">
        <f t="shared" si="1152"/>
        <v>1800</v>
      </c>
      <c r="AK1809" s="141"/>
      <c r="AL1809" s="141"/>
      <c r="AM1809" s="141"/>
      <c r="AN1809" s="141"/>
      <c r="AO1809" s="141"/>
      <c r="AP1809" s="141"/>
      <c r="AQ1809" s="141"/>
      <c r="AR1809" s="141"/>
      <c r="AS1809" s="141"/>
      <c r="AT1809" s="141"/>
      <c r="AU1809" s="141"/>
      <c r="AV1809" s="141"/>
      <c r="AW1809" s="141"/>
      <c r="AX1809" s="141"/>
      <c r="AY1809" s="141"/>
      <c r="AZ1809" s="141"/>
      <c r="BA1809" s="141"/>
      <c r="BB1809" s="141"/>
      <c r="BC1809" s="141"/>
      <c r="BD1809" s="141"/>
      <c r="BE1809" s="141"/>
      <c r="BF1809" s="141"/>
      <c r="BG1809" s="141"/>
      <c r="BH1809" s="141"/>
    </row>
    <row r="1810" spans="1:60" s="646" customFormat="1">
      <c r="A1810" s="423">
        <f t="shared" si="1151"/>
        <v>1801</v>
      </c>
      <c r="B1810" s="651"/>
      <c r="C1810" s="651"/>
      <c r="D1810" s="560"/>
      <c r="E1810" s="650"/>
      <c r="F1810" s="101"/>
      <c r="G1810" s="101"/>
      <c r="H1810" s="649"/>
      <c r="I1810" s="649"/>
      <c r="J1810" s="649"/>
      <c r="K1810" s="649"/>
      <c r="L1810" s="649"/>
      <c r="M1810" s="553"/>
      <c r="N1810" s="101"/>
      <c r="O1810" s="649"/>
      <c r="P1810" s="649"/>
      <c r="Q1810" s="649"/>
      <c r="R1810" s="649"/>
      <c r="S1810" s="649"/>
      <c r="T1810" s="553"/>
      <c r="U1810" s="101"/>
      <c r="V1810" s="649"/>
      <c r="W1810" s="649"/>
      <c r="X1810" s="649"/>
      <c r="Y1810" s="649"/>
      <c r="Z1810" s="649"/>
      <c r="AA1810" s="648"/>
      <c r="AB1810" s="553"/>
      <c r="AC1810" s="101"/>
      <c r="AD1810" s="649"/>
      <c r="AE1810" s="649"/>
      <c r="AF1810" s="649"/>
      <c r="AG1810" s="649"/>
      <c r="AH1810" s="649"/>
      <c r="AI1810" s="648"/>
      <c r="AJ1810" s="423">
        <f t="shared" si="1152"/>
        <v>1801</v>
      </c>
      <c r="AK1810" s="141"/>
      <c r="AL1810" s="141"/>
      <c r="AM1810" s="141"/>
      <c r="AN1810" s="141"/>
      <c r="AO1810" s="141"/>
      <c r="AP1810" s="141"/>
      <c r="AQ1810" s="141"/>
      <c r="AR1810" s="141"/>
      <c r="AS1810" s="141"/>
      <c r="AT1810" s="141"/>
      <c r="AU1810" s="141"/>
      <c r="AV1810" s="141"/>
      <c r="AW1810" s="141"/>
      <c r="AX1810" s="141"/>
      <c r="AY1810" s="141"/>
      <c r="AZ1810" s="141"/>
      <c r="BA1810" s="141"/>
      <c r="BB1810" s="141"/>
      <c r="BC1810" s="141"/>
      <c r="BD1810" s="141"/>
      <c r="BE1810" s="141"/>
      <c r="BF1810" s="141"/>
      <c r="BG1810" s="141"/>
      <c r="BH1810" s="141"/>
    </row>
    <row r="1811" spans="1:60" s="646" customFormat="1" ht="17.399999999999999">
      <c r="A1811" s="423">
        <f t="shared" si="1151"/>
        <v>1802</v>
      </c>
      <c r="B1811" s="647" t="s">
        <v>436</v>
      </c>
      <c r="C1811" s="645"/>
      <c r="D1811" s="141"/>
      <c r="E1811" s="627"/>
      <c r="F1811" s="87"/>
      <c r="G1811" s="87"/>
      <c r="H1811" s="629"/>
      <c r="I1811" s="629"/>
      <c r="J1811" s="629"/>
      <c r="K1811" s="629"/>
      <c r="L1811" s="629"/>
      <c r="M1811" s="408"/>
      <c r="N1811" s="87"/>
      <c r="O1811" s="629"/>
      <c r="P1811" s="629"/>
      <c r="Q1811" s="629"/>
      <c r="R1811" s="629"/>
      <c r="S1811" s="629"/>
      <c r="T1811" s="408"/>
      <c r="U1811" s="87"/>
      <c r="V1811" s="629"/>
      <c r="W1811" s="629"/>
      <c r="X1811" s="629"/>
      <c r="Y1811" s="629"/>
      <c r="Z1811" s="629"/>
      <c r="AA1811" s="628"/>
      <c r="AB1811" s="408"/>
      <c r="AC1811" s="87"/>
      <c r="AD1811" s="629"/>
      <c r="AE1811" s="629"/>
      <c r="AF1811" s="629"/>
      <c r="AG1811" s="629"/>
      <c r="AH1811" s="629"/>
      <c r="AI1811" s="628"/>
      <c r="AJ1811" s="423">
        <f t="shared" si="1152"/>
        <v>1802</v>
      </c>
      <c r="AK1811" s="141"/>
      <c r="AL1811" s="141"/>
      <c r="AM1811" s="141"/>
      <c r="AN1811" s="141"/>
      <c r="AO1811" s="141"/>
      <c r="AP1811" s="141"/>
      <c r="AQ1811" s="141"/>
      <c r="AR1811" s="141"/>
      <c r="AS1811" s="141"/>
      <c r="AT1811" s="141"/>
      <c r="AU1811" s="141"/>
      <c r="AV1811" s="141"/>
      <c r="AW1811" s="141"/>
      <c r="AX1811" s="141"/>
      <c r="AY1811" s="141"/>
      <c r="AZ1811" s="141"/>
      <c r="BA1811" s="141"/>
      <c r="BB1811" s="141"/>
      <c r="BC1811" s="141"/>
      <c r="BD1811" s="141"/>
      <c r="BE1811" s="141"/>
      <c r="BF1811" s="141"/>
      <c r="BG1811" s="141"/>
      <c r="BH1811" s="141"/>
    </row>
    <row r="1812" spans="1:60" s="646" customFormat="1" ht="15.6">
      <c r="A1812" s="423">
        <f t="shared" si="1151"/>
        <v>1803</v>
      </c>
      <c r="B1812" s="645"/>
      <c r="C1812" s="645"/>
      <c r="D1812" s="141"/>
      <c r="E1812" s="627"/>
      <c r="F1812" s="87"/>
      <c r="G1812" s="87"/>
      <c r="H1812" s="629"/>
      <c r="I1812" s="629"/>
      <c r="J1812" s="629"/>
      <c r="K1812" s="629"/>
      <c r="L1812" s="629"/>
      <c r="M1812" s="408"/>
      <c r="N1812" s="87"/>
      <c r="O1812" s="629"/>
      <c r="P1812" s="629"/>
      <c r="Q1812" s="629"/>
      <c r="R1812" s="629"/>
      <c r="S1812" s="629"/>
      <c r="T1812" s="408"/>
      <c r="U1812" s="87"/>
      <c r="V1812" s="629"/>
      <c r="W1812" s="629"/>
      <c r="X1812" s="629"/>
      <c r="Y1812" s="629"/>
      <c r="Z1812" s="629"/>
      <c r="AA1812" s="628"/>
      <c r="AB1812" s="408"/>
      <c r="AC1812" s="87"/>
      <c r="AD1812" s="629"/>
      <c r="AE1812" s="629"/>
      <c r="AF1812" s="629"/>
      <c r="AG1812" s="629"/>
      <c r="AH1812" s="629"/>
      <c r="AI1812" s="628"/>
      <c r="AJ1812" s="423">
        <f t="shared" si="1152"/>
        <v>1803</v>
      </c>
      <c r="AK1812" s="141"/>
      <c r="AL1812" s="141"/>
      <c r="AM1812" s="141"/>
      <c r="AN1812" s="141"/>
      <c r="AO1812" s="141"/>
      <c r="AP1812" s="141"/>
      <c r="AQ1812" s="141"/>
      <c r="AR1812" s="141"/>
      <c r="AS1812" s="141"/>
      <c r="AT1812" s="141"/>
      <c r="AU1812" s="141"/>
      <c r="AV1812" s="141"/>
      <c r="AW1812" s="141"/>
      <c r="AX1812" s="141"/>
      <c r="AY1812" s="141"/>
      <c r="AZ1812" s="141"/>
      <c r="BA1812" s="141"/>
      <c r="BB1812" s="141"/>
      <c r="BC1812" s="141"/>
      <c r="BD1812" s="141"/>
      <c r="BE1812" s="141"/>
      <c r="BF1812" s="141"/>
      <c r="BG1812" s="141"/>
      <c r="BH1812" s="141"/>
    </row>
    <row r="1813" spans="1:60" s="646" customFormat="1">
      <c r="A1813" s="423">
        <f t="shared" si="1151"/>
        <v>1804</v>
      </c>
      <c r="C1813" s="618" t="s">
        <v>914</v>
      </c>
      <c r="D1813" s="237"/>
      <c r="E1813" s="627"/>
      <c r="F1813" s="28"/>
      <c r="G1813" s="28"/>
      <c r="H1813" s="629"/>
      <c r="I1813" s="629"/>
      <c r="J1813" s="629"/>
      <c r="K1813" s="629"/>
      <c r="L1813" s="629"/>
      <c r="M1813" s="133"/>
      <c r="N1813" s="28"/>
      <c r="O1813" s="629"/>
      <c r="P1813" s="629"/>
      <c r="Q1813" s="629"/>
      <c r="R1813" s="629"/>
      <c r="S1813" s="629"/>
      <c r="T1813" s="133"/>
      <c r="U1813" s="28"/>
      <c r="V1813" s="629"/>
      <c r="W1813" s="629"/>
      <c r="X1813" s="629"/>
      <c r="Y1813" s="629"/>
      <c r="Z1813" s="629"/>
      <c r="AA1813" s="628"/>
      <c r="AB1813" s="133"/>
      <c r="AC1813" s="28"/>
      <c r="AD1813" s="629"/>
      <c r="AE1813" s="629"/>
      <c r="AF1813" s="629"/>
      <c r="AG1813" s="629"/>
      <c r="AH1813" s="629"/>
      <c r="AI1813" s="628"/>
      <c r="AJ1813" s="423">
        <f t="shared" si="1152"/>
        <v>1804</v>
      </c>
      <c r="AK1813" s="141"/>
      <c r="AL1813" s="141"/>
      <c r="AM1813" s="141"/>
      <c r="AN1813" s="141"/>
      <c r="AO1813" s="141"/>
      <c r="AP1813" s="141"/>
      <c r="AQ1813" s="141"/>
      <c r="AR1813" s="141"/>
      <c r="AS1813" s="141"/>
      <c r="AT1813" s="141"/>
      <c r="AU1813" s="141"/>
      <c r="AV1813" s="141"/>
      <c r="AW1813" s="141"/>
      <c r="AX1813" s="141"/>
      <c r="AY1813" s="141"/>
      <c r="AZ1813" s="141"/>
      <c r="BA1813" s="141"/>
      <c r="BB1813" s="141"/>
      <c r="BC1813" s="141"/>
      <c r="BD1813" s="141"/>
      <c r="BE1813" s="141"/>
      <c r="BF1813" s="141"/>
      <c r="BG1813" s="141"/>
      <c r="BH1813" s="141"/>
    </row>
    <row r="1814" spans="1:60" s="646" customFormat="1">
      <c r="A1814" s="423">
        <f t="shared" si="1151"/>
        <v>1805</v>
      </c>
      <c r="B1814" s="645"/>
      <c r="C1814" s="645"/>
      <c r="D1814" s="632" t="s">
        <v>412</v>
      </c>
      <c r="E1814" s="627"/>
      <c r="F1814" s="39">
        <v>448300000</v>
      </c>
      <c r="G1814" s="39"/>
      <c r="H1814" s="629"/>
      <c r="I1814" s="629"/>
      <c r="J1814" s="629"/>
      <c r="K1814" s="629"/>
      <c r="L1814" s="629"/>
      <c r="M1814" s="112">
        <v>448300000</v>
      </c>
      <c r="N1814" s="39"/>
      <c r="O1814" s="629"/>
      <c r="P1814" s="629"/>
      <c r="Q1814" s="629"/>
      <c r="R1814" s="629"/>
      <c r="S1814" s="629"/>
      <c r="T1814" s="112">
        <v>448300000</v>
      </c>
      <c r="U1814" s="39"/>
      <c r="V1814" s="629"/>
      <c r="W1814" s="629"/>
      <c r="X1814" s="629"/>
      <c r="Y1814" s="629"/>
      <c r="Z1814" s="629"/>
      <c r="AA1814" s="628"/>
      <c r="AB1814" s="112">
        <v>448300000</v>
      </c>
      <c r="AC1814" s="39"/>
      <c r="AD1814" s="629"/>
      <c r="AE1814" s="629"/>
      <c r="AF1814" s="629"/>
      <c r="AG1814" s="629"/>
      <c r="AH1814" s="629"/>
      <c r="AI1814" s="628"/>
      <c r="AJ1814" s="423">
        <f t="shared" si="1152"/>
        <v>1805</v>
      </c>
      <c r="AK1814" s="141"/>
      <c r="AL1814" s="141"/>
      <c r="AM1814" s="141"/>
      <c r="AN1814" s="141"/>
      <c r="AO1814" s="141"/>
      <c r="AP1814" s="141"/>
      <c r="AQ1814" s="141"/>
      <c r="AR1814" s="141"/>
      <c r="AS1814" s="141"/>
      <c r="AT1814" s="141"/>
      <c r="AU1814" s="141"/>
      <c r="AV1814" s="141"/>
      <c r="AW1814" s="141"/>
      <c r="AX1814" s="141"/>
      <c r="AY1814" s="141"/>
      <c r="AZ1814" s="141"/>
      <c r="BA1814" s="141"/>
      <c r="BB1814" s="141"/>
      <c r="BC1814" s="141"/>
      <c r="BD1814" s="141"/>
      <c r="BE1814" s="141"/>
      <c r="BF1814" s="141"/>
      <c r="BG1814" s="141"/>
      <c r="BH1814" s="141"/>
    </row>
    <row r="1815" spans="1:60" s="646" customFormat="1">
      <c r="A1815" s="423">
        <f t="shared" si="1151"/>
        <v>1806</v>
      </c>
      <c r="B1815" s="645"/>
      <c r="C1815" s="645"/>
      <c r="D1815" s="632" t="s">
        <v>413</v>
      </c>
      <c r="E1815" s="627"/>
      <c r="F1815" s="39">
        <v>2500000</v>
      </c>
      <c r="G1815" s="39"/>
      <c r="H1815" s="629"/>
      <c r="I1815" s="629"/>
      <c r="J1815" s="629"/>
      <c r="K1815" s="629"/>
      <c r="L1815" s="629"/>
      <c r="M1815" s="112">
        <v>2500000</v>
      </c>
      <c r="N1815" s="39"/>
      <c r="O1815" s="629"/>
      <c r="P1815" s="629"/>
      <c r="Q1815" s="629"/>
      <c r="R1815" s="629"/>
      <c r="S1815" s="629"/>
      <c r="T1815" s="112">
        <v>2500000</v>
      </c>
      <c r="U1815" s="39"/>
      <c r="V1815" s="629"/>
      <c r="W1815" s="629"/>
      <c r="X1815" s="629"/>
      <c r="Y1815" s="629"/>
      <c r="Z1815" s="629"/>
      <c r="AA1815" s="628"/>
      <c r="AB1815" s="112">
        <v>2500000</v>
      </c>
      <c r="AC1815" s="39"/>
      <c r="AD1815" s="629"/>
      <c r="AE1815" s="629"/>
      <c r="AF1815" s="629"/>
      <c r="AG1815" s="629"/>
      <c r="AH1815" s="629"/>
      <c r="AI1815" s="628"/>
      <c r="AJ1815" s="423">
        <f t="shared" si="1152"/>
        <v>1806</v>
      </c>
      <c r="AK1815" s="141"/>
      <c r="AL1815" s="141"/>
      <c r="AM1815" s="141"/>
      <c r="AN1815" s="141"/>
      <c r="AO1815" s="141"/>
      <c r="AP1815" s="141"/>
      <c r="AQ1815" s="141"/>
      <c r="AR1815" s="141"/>
      <c r="AS1815" s="141"/>
      <c r="AT1815" s="141"/>
      <c r="AU1815" s="141"/>
      <c r="AV1815" s="141"/>
      <c r="AW1815" s="141"/>
      <c r="AX1815" s="141"/>
      <c r="AY1815" s="141"/>
      <c r="AZ1815" s="141"/>
      <c r="BA1815" s="141"/>
      <c r="BB1815" s="141"/>
      <c r="BC1815" s="141"/>
      <c r="BD1815" s="141"/>
      <c r="BE1815" s="141"/>
      <c r="BF1815" s="141"/>
      <c r="BG1815" s="141"/>
      <c r="BH1815" s="141"/>
    </row>
    <row r="1816" spans="1:60" s="646" customFormat="1">
      <c r="A1816" s="423">
        <f t="shared" si="1151"/>
        <v>1807</v>
      </c>
      <c r="B1816" s="645"/>
      <c r="C1816" s="645"/>
      <c r="D1816" s="632"/>
      <c r="E1816" s="627"/>
      <c r="F1816" s="39"/>
      <c r="G1816" s="89"/>
      <c r="H1816" s="629"/>
      <c r="I1816" s="629"/>
      <c r="J1816" s="629"/>
      <c r="K1816" s="629"/>
      <c r="L1816" s="629"/>
      <c r="M1816" s="112"/>
      <c r="N1816" s="89"/>
      <c r="O1816" s="629"/>
      <c r="P1816" s="629"/>
      <c r="Q1816" s="629"/>
      <c r="R1816" s="629"/>
      <c r="S1816" s="629"/>
      <c r="T1816" s="112"/>
      <c r="U1816" s="89"/>
      <c r="V1816" s="629"/>
      <c r="W1816" s="629"/>
      <c r="X1816" s="629"/>
      <c r="Y1816" s="629"/>
      <c r="Z1816" s="629"/>
      <c r="AA1816" s="628"/>
      <c r="AB1816" s="112"/>
      <c r="AC1816" s="89"/>
      <c r="AD1816" s="629"/>
      <c r="AE1816" s="629"/>
      <c r="AF1816" s="629"/>
      <c r="AG1816" s="629"/>
      <c r="AH1816" s="629"/>
      <c r="AI1816" s="628"/>
      <c r="AJ1816" s="423">
        <f t="shared" si="1152"/>
        <v>1807</v>
      </c>
      <c r="AK1816" s="141"/>
      <c r="AL1816" s="141"/>
      <c r="AM1816" s="141"/>
      <c r="AN1816" s="141"/>
      <c r="AO1816" s="141"/>
      <c r="AP1816" s="141"/>
      <c r="AQ1816" s="141"/>
      <c r="AR1816" s="141"/>
      <c r="AS1816" s="141"/>
      <c r="AT1816" s="141"/>
      <c r="AU1816" s="141"/>
      <c r="AV1816" s="141"/>
      <c r="AW1816" s="141"/>
      <c r="AX1816" s="141"/>
      <c r="AY1816" s="141"/>
      <c r="AZ1816" s="141"/>
      <c r="BA1816" s="141"/>
      <c r="BB1816" s="141"/>
      <c r="BC1816" s="141"/>
      <c r="BD1816" s="141"/>
      <c r="BE1816" s="141"/>
      <c r="BF1816" s="141"/>
      <c r="BG1816" s="141"/>
      <c r="BH1816" s="141"/>
    </row>
    <row r="1817" spans="1:60" s="646" customFormat="1">
      <c r="A1817" s="423">
        <f t="shared" si="1151"/>
        <v>1808</v>
      </c>
      <c r="B1817" s="645"/>
      <c r="C1817" s="645"/>
      <c r="D1817" s="644" t="s">
        <v>388</v>
      </c>
      <c r="E1817" s="627"/>
      <c r="F1817" s="39">
        <f>SUBTOTAL(9,F1813:F1815)</f>
        <v>450800000</v>
      </c>
      <c r="G1817" s="89"/>
      <c r="H1817" s="629"/>
      <c r="I1817" s="629"/>
      <c r="J1817" s="629"/>
      <c r="K1817" s="629"/>
      <c r="L1817" s="629"/>
      <c r="M1817" s="112">
        <f>SUBTOTAL(9,M1813:M1815)</f>
        <v>450800000</v>
      </c>
      <c r="S1817" s="629"/>
      <c r="T1817" s="112">
        <f>SUBTOTAL(9,T1813:T1815)</f>
        <v>450800000</v>
      </c>
      <c r="AA1817" s="628"/>
      <c r="AB1817" s="112">
        <f>SUBTOTAL(9,AB1813:AB1815)</f>
        <v>450800000</v>
      </c>
      <c r="AI1817" s="628"/>
      <c r="AJ1817" s="423">
        <f t="shared" si="1152"/>
        <v>1808</v>
      </c>
      <c r="AK1817" s="141"/>
      <c r="AL1817" s="141"/>
      <c r="AM1817" s="141"/>
      <c r="AN1817" s="141"/>
      <c r="AO1817" s="141"/>
      <c r="AP1817" s="141"/>
      <c r="AQ1817" s="141"/>
      <c r="AR1817" s="141"/>
      <c r="AS1817" s="141"/>
      <c r="AT1817" s="141"/>
      <c r="AU1817" s="141"/>
      <c r="AV1817" s="141"/>
      <c r="AW1817" s="141"/>
      <c r="AX1817" s="141"/>
      <c r="AY1817" s="141"/>
      <c r="AZ1817" s="141"/>
      <c r="BA1817" s="141"/>
      <c r="BB1817" s="141"/>
      <c r="BC1817" s="141"/>
      <c r="BD1817" s="141"/>
      <c r="BE1817" s="141"/>
      <c r="BF1817" s="141"/>
      <c r="BG1817" s="141"/>
      <c r="BH1817" s="141"/>
    </row>
    <row r="1818" spans="1:60" s="646" customFormat="1" ht="15.6">
      <c r="A1818" s="423">
        <f t="shared" si="1151"/>
        <v>1809</v>
      </c>
      <c r="B1818" s="645"/>
      <c r="C1818" s="645"/>
      <c r="D1818" s="632"/>
      <c r="E1818" s="627"/>
      <c r="F1818" s="39"/>
      <c r="G1818" s="89"/>
      <c r="H1818" s="629"/>
      <c r="I1818" s="629"/>
      <c r="J1818" s="629"/>
      <c r="K1818" s="629"/>
      <c r="L1818" s="629"/>
      <c r="M1818" s="112"/>
      <c r="N1818" s="143"/>
      <c r="O1818" s="141"/>
      <c r="P1818" s="141"/>
      <c r="Q1818" s="141"/>
      <c r="R1818" s="141"/>
      <c r="S1818" s="629"/>
      <c r="T1818" s="112"/>
      <c r="U1818" s="143"/>
      <c r="V1818" s="141"/>
      <c r="W1818" s="141"/>
      <c r="X1818" s="141"/>
      <c r="Y1818" s="141"/>
      <c r="Z1818" s="141"/>
      <c r="AA1818" s="628"/>
      <c r="AB1818" s="112"/>
      <c r="AC1818" s="143"/>
      <c r="AD1818" s="141"/>
      <c r="AE1818" s="141"/>
      <c r="AF1818" s="141"/>
      <c r="AG1818" s="141"/>
      <c r="AH1818" s="141"/>
      <c r="AI1818" s="628"/>
      <c r="AJ1818" s="423">
        <f t="shared" si="1152"/>
        <v>1809</v>
      </c>
      <c r="AK1818" s="141"/>
      <c r="AL1818" s="141"/>
      <c r="AM1818" s="141"/>
      <c r="AN1818" s="141"/>
      <c r="AO1818" s="141"/>
      <c r="AP1818" s="141"/>
      <c r="AQ1818" s="141"/>
      <c r="AR1818" s="141"/>
      <c r="AS1818" s="141"/>
      <c r="AT1818" s="141"/>
      <c r="AU1818" s="141"/>
      <c r="AV1818" s="141"/>
      <c r="AW1818" s="141"/>
      <c r="AX1818" s="141"/>
      <c r="AY1818" s="141"/>
      <c r="AZ1818" s="141"/>
      <c r="BA1818" s="141"/>
      <c r="BB1818" s="141"/>
      <c r="BC1818" s="141"/>
      <c r="BD1818" s="141"/>
      <c r="BE1818" s="141"/>
      <c r="BF1818" s="141"/>
      <c r="BG1818" s="141"/>
      <c r="BH1818" s="141"/>
    </row>
    <row r="1819" spans="1:60" s="646" customFormat="1">
      <c r="A1819" s="423">
        <f t="shared" si="1151"/>
        <v>1810</v>
      </c>
      <c r="B1819" s="645"/>
      <c r="C1819" s="645"/>
      <c r="D1819" s="632" t="s">
        <v>385</v>
      </c>
      <c r="E1819" s="627"/>
      <c r="F1819" s="39">
        <v>19000000</v>
      </c>
      <c r="G1819" s="89"/>
      <c r="H1819" s="629"/>
      <c r="I1819" s="629"/>
      <c r="J1819" s="629"/>
      <c r="K1819" s="629"/>
      <c r="L1819" s="629"/>
      <c r="M1819" s="112">
        <v>19000000</v>
      </c>
      <c r="N1819" s="141"/>
      <c r="O1819" s="141"/>
      <c r="P1819" s="141"/>
      <c r="Q1819" s="141"/>
      <c r="R1819" s="141"/>
      <c r="S1819" s="629"/>
      <c r="T1819" s="112">
        <v>19000000</v>
      </c>
      <c r="U1819" s="141"/>
      <c r="V1819" s="141"/>
      <c r="W1819" s="141"/>
      <c r="X1819" s="141"/>
      <c r="Y1819" s="141"/>
      <c r="Z1819" s="141"/>
      <c r="AA1819" s="628"/>
      <c r="AB1819" s="112">
        <v>19000000</v>
      </c>
      <c r="AC1819" s="141"/>
      <c r="AD1819" s="141"/>
      <c r="AE1819" s="141"/>
      <c r="AF1819" s="141"/>
      <c r="AG1819" s="141"/>
      <c r="AH1819" s="141"/>
      <c r="AI1819" s="628"/>
      <c r="AJ1819" s="423">
        <f t="shared" si="1152"/>
        <v>1810</v>
      </c>
      <c r="AK1819" s="141"/>
      <c r="AL1819" s="141"/>
      <c r="AM1819" s="141"/>
      <c r="AN1819" s="141"/>
      <c r="AO1819" s="141"/>
      <c r="AP1819" s="141"/>
      <c r="AQ1819" s="141"/>
      <c r="AR1819" s="141"/>
      <c r="AS1819" s="141"/>
      <c r="AT1819" s="141"/>
      <c r="AU1819" s="141"/>
      <c r="AV1819" s="141"/>
      <c r="AW1819" s="141"/>
      <c r="AX1819" s="141"/>
      <c r="AY1819" s="141"/>
      <c r="AZ1819" s="141"/>
      <c r="BA1819" s="141"/>
      <c r="BB1819" s="141"/>
      <c r="BC1819" s="141"/>
      <c r="BD1819" s="141"/>
      <c r="BE1819" s="141"/>
      <c r="BF1819" s="141"/>
      <c r="BG1819" s="141"/>
      <c r="BH1819" s="141"/>
    </row>
    <row r="1820" spans="1:60" s="646" customFormat="1">
      <c r="A1820" s="423">
        <f t="shared" si="1151"/>
        <v>1811</v>
      </c>
      <c r="B1820" s="645"/>
      <c r="C1820" s="645"/>
      <c r="D1820" s="632"/>
      <c r="E1820" s="627"/>
      <c r="G1820" s="89"/>
      <c r="H1820" s="629"/>
      <c r="I1820" s="629"/>
      <c r="J1820" s="629"/>
      <c r="K1820" s="629"/>
      <c r="L1820" s="629"/>
      <c r="M1820" s="112"/>
      <c r="O1820" s="141"/>
      <c r="P1820" s="141"/>
      <c r="Q1820" s="141"/>
      <c r="R1820" s="19"/>
      <c r="S1820" s="629"/>
      <c r="T1820" s="112"/>
      <c r="V1820" s="141"/>
      <c r="W1820" s="141"/>
      <c r="X1820" s="141"/>
      <c r="Y1820" s="141"/>
      <c r="Z1820" s="19"/>
      <c r="AA1820" s="628"/>
      <c r="AB1820" s="112"/>
      <c r="AD1820" s="141"/>
      <c r="AE1820" s="141"/>
      <c r="AF1820" s="141"/>
      <c r="AG1820" s="141"/>
      <c r="AH1820" s="19"/>
      <c r="AI1820" s="628"/>
      <c r="AJ1820" s="423">
        <f t="shared" si="1152"/>
        <v>1811</v>
      </c>
      <c r="AK1820" s="141"/>
      <c r="AL1820" s="141"/>
      <c r="AM1820" s="141"/>
      <c r="AN1820" s="141"/>
      <c r="AO1820" s="141"/>
      <c r="AP1820" s="141"/>
      <c r="AQ1820" s="141"/>
      <c r="AR1820" s="141"/>
      <c r="AS1820" s="141"/>
      <c r="AT1820" s="141"/>
      <c r="AU1820" s="141"/>
      <c r="AV1820" s="141"/>
      <c r="AW1820" s="141"/>
      <c r="AX1820" s="141"/>
      <c r="AY1820" s="141"/>
      <c r="AZ1820" s="141"/>
      <c r="BA1820" s="141"/>
      <c r="BB1820" s="141"/>
      <c r="BC1820" s="141"/>
      <c r="BD1820" s="141"/>
      <c r="BE1820" s="141"/>
      <c r="BF1820" s="141"/>
      <c r="BG1820" s="141"/>
      <c r="BH1820" s="141"/>
    </row>
    <row r="1821" spans="1:60" s="646" customFormat="1">
      <c r="A1821" s="423">
        <f t="shared" ref="A1821:A1858" si="1153">ROW()-9</f>
        <v>1812</v>
      </c>
      <c r="B1821" s="645"/>
      <c r="C1821" s="645"/>
      <c r="D1821" s="632"/>
      <c r="E1821" s="627"/>
      <c r="F1821" s="89"/>
      <c r="G1821" s="89"/>
      <c r="H1821" s="629"/>
      <c r="I1821" s="629"/>
      <c r="J1821" s="629"/>
      <c r="K1821" s="629"/>
      <c r="L1821" s="629"/>
      <c r="M1821" s="554"/>
      <c r="S1821" s="629"/>
      <c r="T1821" s="554"/>
      <c r="AA1821" s="628"/>
      <c r="AB1821" s="554"/>
      <c r="AI1821" s="628"/>
      <c r="AJ1821" s="423">
        <f t="shared" ref="AJ1821:AJ1858" si="1154">A1821</f>
        <v>1812</v>
      </c>
      <c r="AK1821" s="141"/>
      <c r="AL1821" s="141"/>
      <c r="AM1821" s="141"/>
      <c r="AN1821" s="141"/>
      <c r="AO1821" s="141"/>
      <c r="AP1821" s="141"/>
      <c r="AQ1821" s="141"/>
      <c r="AR1821" s="141"/>
      <c r="AS1821" s="141"/>
      <c r="AT1821" s="141"/>
      <c r="AU1821" s="141"/>
      <c r="AV1821" s="141"/>
      <c r="AW1821" s="141"/>
      <c r="AX1821" s="141"/>
      <c r="AY1821" s="141"/>
      <c r="AZ1821" s="141"/>
      <c r="BA1821" s="141"/>
      <c r="BB1821" s="141"/>
      <c r="BC1821" s="141"/>
      <c r="BD1821" s="141"/>
      <c r="BE1821" s="141"/>
      <c r="BF1821" s="141"/>
      <c r="BG1821" s="141"/>
      <c r="BH1821" s="141"/>
    </row>
    <row r="1822" spans="1:60" s="646" customFormat="1" ht="15.6" thickBot="1">
      <c r="A1822" s="423">
        <f t="shared" si="1153"/>
        <v>1813</v>
      </c>
      <c r="B1822" s="645"/>
      <c r="C1822" s="645"/>
      <c r="D1822" s="644" t="s">
        <v>382</v>
      </c>
      <c r="E1822" s="627"/>
      <c r="F1822" s="630">
        <f>SUBTOTAL(9,F1813:F1821)</f>
        <v>469800000</v>
      </c>
      <c r="G1822" s="97"/>
      <c r="H1822" s="629"/>
      <c r="I1822" s="629"/>
      <c r="J1822" s="629"/>
      <c r="K1822" s="629"/>
      <c r="L1822" s="629"/>
      <c r="M1822" s="550">
        <f>SUBTOTAL(9,M1813:M1821)</f>
        <v>469800000</v>
      </c>
      <c r="N1822" s="141"/>
      <c r="O1822" s="141"/>
      <c r="P1822" s="141"/>
      <c r="Q1822" s="141"/>
      <c r="R1822" s="19"/>
      <c r="S1822" s="629"/>
      <c r="T1822" s="550">
        <f>SUBTOTAL(9,T1813:T1821)</f>
        <v>469800000</v>
      </c>
      <c r="U1822" s="141"/>
      <c r="V1822" s="141"/>
      <c r="W1822" s="141"/>
      <c r="X1822" s="141"/>
      <c r="Y1822" s="141"/>
      <c r="Z1822" s="19"/>
      <c r="AA1822" s="628"/>
      <c r="AB1822" s="550">
        <f>SUBTOTAL(9,AB1813:AB1821)</f>
        <v>469800000</v>
      </c>
      <c r="AC1822" s="141"/>
      <c r="AD1822" s="141"/>
      <c r="AE1822" s="141"/>
      <c r="AF1822" s="141"/>
      <c r="AG1822" s="141"/>
      <c r="AH1822" s="19"/>
      <c r="AI1822" s="628"/>
      <c r="AJ1822" s="423">
        <f t="shared" si="1154"/>
        <v>1813</v>
      </c>
      <c r="AK1822" s="141"/>
      <c r="AL1822" s="141"/>
      <c r="AM1822" s="141"/>
      <c r="AN1822" s="141"/>
      <c r="AO1822" s="141"/>
      <c r="AP1822" s="141"/>
      <c r="AQ1822" s="141"/>
      <c r="AR1822" s="141"/>
      <c r="AS1822" s="141"/>
      <c r="AT1822" s="141"/>
      <c r="AU1822" s="141"/>
      <c r="AV1822" s="141"/>
      <c r="AW1822" s="141"/>
      <c r="AX1822" s="141"/>
      <c r="AY1822" s="141"/>
      <c r="AZ1822" s="141"/>
      <c r="BA1822" s="141"/>
      <c r="BB1822" s="141"/>
      <c r="BC1822" s="141"/>
      <c r="BD1822" s="141"/>
      <c r="BE1822" s="141"/>
      <c r="BF1822" s="141"/>
      <c r="BG1822" s="141"/>
      <c r="BH1822" s="141"/>
    </row>
    <row r="1823" spans="1:60" s="646" customFormat="1" ht="15.6" thickTop="1">
      <c r="A1823" s="423">
        <f t="shared" si="1153"/>
        <v>1814</v>
      </c>
      <c r="B1823" s="645"/>
      <c r="C1823" s="645"/>
      <c r="D1823" s="644"/>
      <c r="E1823" s="627"/>
      <c r="F1823" s="28"/>
      <c r="G1823" s="97"/>
      <c r="H1823" s="629"/>
      <c r="I1823" s="629"/>
      <c r="J1823" s="629"/>
      <c r="K1823" s="629"/>
      <c r="L1823" s="629"/>
      <c r="M1823" s="133"/>
      <c r="N1823" s="97"/>
      <c r="O1823" s="629"/>
      <c r="P1823" s="629"/>
      <c r="Q1823" s="629"/>
      <c r="R1823" s="629"/>
      <c r="S1823" s="629"/>
      <c r="T1823" s="133"/>
      <c r="U1823" s="97"/>
      <c r="V1823" s="629"/>
      <c r="W1823" s="629"/>
      <c r="X1823" s="629"/>
      <c r="Y1823" s="629"/>
      <c r="Z1823" s="629"/>
      <c r="AA1823" s="628"/>
      <c r="AB1823" s="133"/>
      <c r="AC1823" s="97"/>
      <c r="AD1823" s="629"/>
      <c r="AE1823" s="629"/>
      <c r="AF1823" s="629"/>
      <c r="AG1823" s="629"/>
      <c r="AH1823" s="629"/>
      <c r="AI1823" s="628"/>
      <c r="AJ1823" s="423">
        <f t="shared" si="1154"/>
        <v>1814</v>
      </c>
      <c r="AK1823" s="141"/>
      <c r="AL1823" s="141"/>
      <c r="AM1823" s="141"/>
      <c r="AN1823" s="141"/>
      <c r="AO1823" s="141"/>
      <c r="AP1823" s="141"/>
      <c r="AQ1823" s="141"/>
      <c r="AR1823" s="141"/>
      <c r="AS1823" s="141"/>
      <c r="AT1823" s="141"/>
      <c r="AU1823" s="141"/>
      <c r="AV1823" s="141"/>
      <c r="AW1823" s="141"/>
      <c r="AX1823" s="141"/>
      <c r="AY1823" s="141"/>
      <c r="AZ1823" s="141"/>
      <c r="BA1823" s="141"/>
      <c r="BB1823" s="141"/>
      <c r="BC1823" s="141"/>
      <c r="BD1823" s="141"/>
      <c r="BE1823" s="141"/>
      <c r="BF1823" s="141"/>
      <c r="BG1823" s="141"/>
      <c r="BH1823" s="141"/>
    </row>
    <row r="1824" spans="1:60">
      <c r="A1824" s="423">
        <f t="shared" si="1153"/>
        <v>1815</v>
      </c>
      <c r="B1824" s="141"/>
      <c r="C1824" s="645" t="s">
        <v>383</v>
      </c>
      <c r="D1824" s="644"/>
      <c r="E1824" s="627"/>
      <c r="F1824" s="28"/>
      <c r="G1824" s="97"/>
      <c r="H1824" s="629"/>
      <c r="I1824" s="629"/>
      <c r="J1824" s="629"/>
      <c r="K1824" s="629"/>
      <c r="L1824" s="629"/>
      <c r="M1824" s="133"/>
      <c r="N1824" s="97"/>
      <c r="O1824" s="629"/>
      <c r="P1824" s="629"/>
      <c r="Q1824" s="629"/>
      <c r="R1824" s="629"/>
      <c r="S1824" s="629"/>
      <c r="T1824" s="133"/>
      <c r="U1824" s="97"/>
      <c r="V1824" s="629"/>
      <c r="W1824" s="629"/>
      <c r="X1824" s="629"/>
      <c r="Y1824" s="629"/>
      <c r="Z1824" s="629"/>
      <c r="AA1824" s="628"/>
      <c r="AB1824" s="133"/>
      <c r="AC1824" s="97"/>
      <c r="AD1824" s="629"/>
      <c r="AE1824" s="629"/>
      <c r="AF1824" s="629"/>
      <c r="AG1824" s="629"/>
      <c r="AH1824" s="629"/>
      <c r="AI1824" s="628"/>
      <c r="AJ1824" s="423">
        <f t="shared" si="1154"/>
        <v>1815</v>
      </c>
    </row>
    <row r="1825" spans="1:36">
      <c r="A1825" s="423">
        <f t="shared" si="1153"/>
        <v>1816</v>
      </c>
      <c r="B1825" s="141"/>
      <c r="C1825" s="633" t="s">
        <v>915</v>
      </c>
      <c r="D1825" s="639"/>
      <c r="E1825" s="627"/>
      <c r="F1825" s="28"/>
      <c r="G1825" s="97"/>
      <c r="H1825" s="629"/>
      <c r="I1825" s="629"/>
      <c r="J1825" s="629"/>
      <c r="K1825" s="629"/>
      <c r="L1825" s="629"/>
      <c r="M1825" s="133"/>
      <c r="N1825" s="97"/>
      <c r="O1825" s="638"/>
      <c r="P1825" s="638"/>
      <c r="Q1825" s="638"/>
      <c r="R1825" s="638"/>
      <c r="S1825" s="629"/>
      <c r="T1825" s="133"/>
      <c r="U1825" s="97"/>
      <c r="V1825" s="638"/>
      <c r="W1825" s="638"/>
      <c r="X1825" s="638"/>
      <c r="Y1825" s="638"/>
      <c r="Z1825" s="638"/>
      <c r="AA1825" s="628"/>
      <c r="AB1825" s="133"/>
      <c r="AC1825" s="97"/>
      <c r="AD1825" s="638"/>
      <c r="AE1825" s="638"/>
      <c r="AF1825" s="638"/>
      <c r="AG1825" s="638"/>
      <c r="AH1825" s="638"/>
      <c r="AI1825" s="628"/>
      <c r="AJ1825" s="423">
        <f t="shared" si="1154"/>
        <v>1816</v>
      </c>
    </row>
    <row r="1826" spans="1:36" ht="15.6">
      <c r="A1826" s="423">
        <f t="shared" si="1153"/>
        <v>1817</v>
      </c>
      <c r="B1826" s="633"/>
      <c r="C1826" s="633"/>
      <c r="D1826" s="637" t="s">
        <v>916</v>
      </c>
      <c r="E1826" s="631"/>
      <c r="F1826" s="129">
        <v>243186014</v>
      </c>
      <c r="G1826" s="113"/>
      <c r="H1826" s="136"/>
      <c r="I1826" s="136"/>
      <c r="J1826" s="136"/>
      <c r="K1826" s="136"/>
      <c r="M1826" s="132">
        <v>243186014</v>
      </c>
      <c r="N1826" s="113"/>
      <c r="O1826" s="136"/>
      <c r="P1826" s="136"/>
      <c r="Q1826" s="136"/>
      <c r="R1826" s="136"/>
      <c r="S1826" s="638"/>
      <c r="T1826" s="132">
        <v>243186014</v>
      </c>
      <c r="U1826" s="113"/>
      <c r="V1826" s="136"/>
      <c r="W1826" s="136"/>
      <c r="X1826" s="136"/>
      <c r="Y1826" s="136"/>
      <c r="Z1826" s="136"/>
      <c r="AA1826" s="643"/>
      <c r="AB1826" s="132"/>
      <c r="AC1826" s="113"/>
      <c r="AD1826" s="136"/>
      <c r="AE1826" s="136"/>
      <c r="AF1826" s="136"/>
      <c r="AG1826" s="136"/>
      <c r="AH1826" s="136"/>
      <c r="AI1826" s="643"/>
      <c r="AJ1826" s="423">
        <f t="shared" si="1154"/>
        <v>1817</v>
      </c>
    </row>
    <row r="1827" spans="1:36">
      <c r="A1827" s="423">
        <f t="shared" si="1153"/>
        <v>1818</v>
      </c>
      <c r="B1827" s="633"/>
      <c r="C1827" s="633"/>
      <c r="D1827" s="637" t="s">
        <v>917</v>
      </c>
      <c r="E1827" s="631"/>
      <c r="F1827" s="129">
        <v>13057116</v>
      </c>
      <c r="G1827" s="254"/>
      <c r="H1827" s="130"/>
      <c r="I1827" s="130"/>
      <c r="K1827" s="130"/>
      <c r="M1827" s="132">
        <v>13057116</v>
      </c>
      <c r="N1827" s="254"/>
      <c r="O1827" s="130"/>
      <c r="P1827" s="130"/>
      <c r="R1827" s="130"/>
      <c r="S1827" s="130"/>
      <c r="T1827" s="132">
        <v>13057116</v>
      </c>
      <c r="U1827" s="254"/>
      <c r="V1827" s="130"/>
      <c r="W1827" s="130"/>
      <c r="Z1827" s="130"/>
      <c r="AA1827" s="120"/>
      <c r="AB1827" s="132"/>
      <c r="AC1827" s="254"/>
      <c r="AD1827" s="130"/>
      <c r="AE1827" s="130"/>
      <c r="AH1827" s="130"/>
      <c r="AI1827" s="120"/>
      <c r="AJ1827" s="423">
        <f t="shared" si="1154"/>
        <v>1818</v>
      </c>
    </row>
    <row r="1828" spans="1:36">
      <c r="A1828" s="423">
        <f t="shared" si="1153"/>
        <v>1819</v>
      </c>
      <c r="B1828" s="633"/>
      <c r="C1828" s="633"/>
      <c r="D1828" s="637" t="s">
        <v>918</v>
      </c>
      <c r="E1828" s="631"/>
      <c r="F1828" s="129">
        <v>69571483</v>
      </c>
      <c r="G1828" s="254"/>
      <c r="H1828" s="130"/>
      <c r="I1828" s="130"/>
      <c r="J1828" s="130"/>
      <c r="K1828" s="130"/>
      <c r="M1828" s="132">
        <v>69571483</v>
      </c>
      <c r="N1828" s="254"/>
      <c r="O1828" s="130"/>
      <c r="P1828" s="130"/>
      <c r="Q1828" s="130"/>
      <c r="R1828" s="130"/>
      <c r="S1828" s="544"/>
      <c r="T1828" s="132">
        <v>69571483</v>
      </c>
      <c r="U1828" s="254"/>
      <c r="V1828" s="130"/>
      <c r="W1828" s="130"/>
      <c r="X1828" s="130"/>
      <c r="Y1828" s="130"/>
      <c r="Z1828" s="130"/>
      <c r="AA1828" s="255"/>
      <c r="AB1828" s="132"/>
      <c r="AC1828" s="254"/>
      <c r="AD1828" s="130"/>
      <c r="AE1828" s="130"/>
      <c r="AF1828" s="130"/>
      <c r="AG1828" s="130"/>
      <c r="AH1828" s="130"/>
      <c r="AI1828" s="255"/>
      <c r="AJ1828" s="423">
        <f t="shared" si="1154"/>
        <v>1819</v>
      </c>
    </row>
    <row r="1829" spans="1:36">
      <c r="A1829" s="423">
        <f t="shared" si="1153"/>
        <v>1820</v>
      </c>
      <c r="B1829" s="633"/>
      <c r="C1829" s="633"/>
      <c r="D1829" s="637" t="s">
        <v>919</v>
      </c>
      <c r="E1829" s="631"/>
      <c r="F1829" s="129">
        <v>51100000</v>
      </c>
      <c r="G1829" s="237"/>
      <c r="H1829" s="256"/>
      <c r="I1829" s="256"/>
      <c r="J1829" s="256"/>
      <c r="K1829" s="256"/>
      <c r="M1829" s="132">
        <v>51100000</v>
      </c>
      <c r="N1829" s="237"/>
      <c r="O1829" s="18"/>
      <c r="P1829" s="18"/>
      <c r="Q1829" s="18"/>
      <c r="R1829" s="18"/>
      <c r="S1829" s="18"/>
      <c r="T1829" s="132">
        <v>51100000</v>
      </c>
      <c r="U1829" s="237"/>
      <c r="V1829" s="18"/>
      <c r="W1829" s="18"/>
      <c r="X1829" s="18"/>
      <c r="Y1829" s="18"/>
      <c r="Z1829" s="18"/>
      <c r="AA1829" s="257"/>
      <c r="AB1829" s="132"/>
      <c r="AC1829" s="237"/>
      <c r="AD1829" s="18"/>
      <c r="AE1829" s="18"/>
      <c r="AF1829" s="18"/>
      <c r="AG1829" s="18"/>
      <c r="AH1829" s="18"/>
      <c r="AI1829" s="257"/>
      <c r="AJ1829" s="423">
        <f t="shared" si="1154"/>
        <v>1820</v>
      </c>
    </row>
    <row r="1830" spans="1:36">
      <c r="A1830" s="423">
        <f t="shared" si="1153"/>
        <v>1821</v>
      </c>
      <c r="B1830" s="633"/>
      <c r="C1830" s="633"/>
      <c r="D1830" s="637" t="s">
        <v>920</v>
      </c>
      <c r="E1830" s="631"/>
      <c r="F1830" s="129">
        <v>32276121</v>
      </c>
      <c r="G1830" s="237"/>
      <c r="H1830" s="256"/>
      <c r="I1830" s="256"/>
      <c r="J1830" s="256"/>
      <c r="K1830" s="256"/>
      <c r="M1830" s="112">
        <f>20000000+8368718</f>
        <v>28368718</v>
      </c>
      <c r="N1830" s="237"/>
      <c r="O1830" s="18"/>
      <c r="P1830" s="18"/>
      <c r="Q1830" s="18"/>
      <c r="R1830" s="18"/>
      <c r="S1830" s="18"/>
      <c r="T1830" s="112">
        <f>20000000+8368718</f>
        <v>28368718</v>
      </c>
      <c r="U1830" s="237"/>
      <c r="V1830" s="18"/>
      <c r="W1830" s="18"/>
      <c r="X1830" s="18"/>
      <c r="Y1830" s="18"/>
      <c r="Z1830" s="18"/>
      <c r="AA1830" s="257"/>
      <c r="AB1830" s="112"/>
      <c r="AC1830" s="237"/>
      <c r="AD1830" s="18"/>
      <c r="AE1830" s="18"/>
      <c r="AF1830" s="18"/>
      <c r="AG1830" s="18"/>
      <c r="AH1830" s="18"/>
      <c r="AI1830" s="257"/>
      <c r="AJ1830" s="423">
        <f t="shared" si="1154"/>
        <v>1821</v>
      </c>
    </row>
    <row r="1831" spans="1:36" ht="15.6">
      <c r="A1831" s="423">
        <f t="shared" si="1153"/>
        <v>1822</v>
      </c>
      <c r="B1831" s="633"/>
      <c r="C1831" s="633"/>
      <c r="D1831" s="637" t="s">
        <v>921</v>
      </c>
      <c r="E1831" s="631"/>
      <c r="F1831" s="129">
        <v>11128792</v>
      </c>
      <c r="G1831" s="642"/>
      <c r="M1831" s="112">
        <v>10000000</v>
      </c>
      <c r="N1831" s="642"/>
      <c r="S1831" s="130"/>
      <c r="T1831" s="112">
        <v>10000000</v>
      </c>
      <c r="U1831" s="642"/>
      <c r="AA1831" s="120"/>
      <c r="AB1831" s="112"/>
      <c r="AC1831" s="642"/>
      <c r="AI1831" s="120"/>
      <c r="AJ1831" s="423">
        <f t="shared" si="1154"/>
        <v>1822</v>
      </c>
    </row>
    <row r="1832" spans="1:36" ht="15.6">
      <c r="A1832" s="423">
        <f t="shared" si="1153"/>
        <v>1823</v>
      </c>
      <c r="B1832" s="633"/>
      <c r="C1832" s="633"/>
      <c r="D1832" s="637" t="s">
        <v>922</v>
      </c>
      <c r="E1832" s="631"/>
      <c r="F1832" s="129">
        <v>2480474</v>
      </c>
      <c r="G1832" s="642"/>
      <c r="M1832" s="132">
        <v>2480474</v>
      </c>
      <c r="N1832" s="642"/>
      <c r="S1832" s="130"/>
      <c r="T1832" s="132">
        <v>2480474</v>
      </c>
      <c r="U1832" s="642"/>
      <c r="AA1832" s="120"/>
      <c r="AB1832" s="132"/>
      <c r="AC1832" s="642"/>
      <c r="AI1832" s="120"/>
      <c r="AJ1832" s="423">
        <f t="shared" si="1154"/>
        <v>1823</v>
      </c>
    </row>
    <row r="1833" spans="1:36" ht="15.6">
      <c r="A1833" s="423">
        <f t="shared" si="1153"/>
        <v>1824</v>
      </c>
      <c r="B1833" s="633"/>
      <c r="C1833" s="633"/>
      <c r="D1833" s="637" t="s">
        <v>923</v>
      </c>
      <c r="E1833" s="631"/>
      <c r="F1833" s="129">
        <v>17000000</v>
      </c>
      <c r="G1833" s="642"/>
      <c r="M1833" s="132">
        <v>17000000</v>
      </c>
      <c r="N1833" s="642"/>
      <c r="S1833" s="130"/>
      <c r="T1833" s="132">
        <v>17000000</v>
      </c>
      <c r="U1833" s="642"/>
      <c r="AA1833" s="120"/>
      <c r="AB1833" s="132"/>
      <c r="AC1833" s="642"/>
      <c r="AI1833" s="120"/>
      <c r="AJ1833" s="423">
        <f t="shared" si="1154"/>
        <v>1824</v>
      </c>
    </row>
    <row r="1834" spans="1:36" ht="15.6">
      <c r="A1834" s="423">
        <f t="shared" si="1153"/>
        <v>1825</v>
      </c>
      <c r="B1834" s="633"/>
      <c r="C1834" s="633"/>
      <c r="D1834" s="637" t="s">
        <v>435</v>
      </c>
      <c r="E1834" s="631"/>
      <c r="F1834" s="129">
        <v>11000000</v>
      </c>
      <c r="G1834" s="642"/>
      <c r="M1834" s="132">
        <v>11000000</v>
      </c>
      <c r="N1834" s="642"/>
      <c r="S1834" s="130"/>
      <c r="T1834" s="132">
        <v>11000000</v>
      </c>
      <c r="U1834" s="642"/>
      <c r="AA1834" s="120"/>
      <c r="AB1834" s="132"/>
      <c r="AC1834" s="642"/>
      <c r="AI1834" s="120"/>
      <c r="AJ1834" s="423">
        <f t="shared" si="1154"/>
        <v>1825</v>
      </c>
    </row>
    <row r="1835" spans="1:36" ht="15.6">
      <c r="A1835" s="423">
        <f t="shared" si="1153"/>
        <v>1826</v>
      </c>
      <c r="B1835" s="633"/>
      <c r="C1835" s="633"/>
      <c r="D1835" s="637" t="s">
        <v>439</v>
      </c>
      <c r="E1835" s="631"/>
      <c r="F1835" s="39"/>
      <c r="G1835" s="642"/>
      <c r="M1835" s="112">
        <v>2500000</v>
      </c>
      <c r="N1835" s="642"/>
      <c r="S1835" s="130"/>
      <c r="T1835" s="112">
        <v>2500000</v>
      </c>
      <c r="U1835" s="642"/>
      <c r="AA1835" s="120"/>
      <c r="AB1835" s="112"/>
      <c r="AC1835" s="642"/>
      <c r="AI1835" s="120"/>
      <c r="AJ1835" s="423">
        <f t="shared" si="1154"/>
        <v>1826</v>
      </c>
    </row>
    <row r="1836" spans="1:36" ht="15.6">
      <c r="A1836" s="423">
        <f t="shared" si="1153"/>
        <v>1827</v>
      </c>
      <c r="B1836" s="633"/>
      <c r="C1836" s="633"/>
      <c r="D1836" s="637" t="s">
        <v>924</v>
      </c>
      <c r="E1836" s="631"/>
      <c r="F1836" s="39"/>
      <c r="G1836" s="642"/>
      <c r="M1836" s="112">
        <f>6072473-4286279+1</f>
        <v>1786195</v>
      </c>
      <c r="N1836" s="642"/>
      <c r="S1836" s="130"/>
      <c r="T1836" s="112">
        <f>6072473-4286279+1</f>
        <v>1786195</v>
      </c>
      <c r="U1836" s="642"/>
      <c r="AA1836" s="120"/>
      <c r="AB1836" s="112"/>
      <c r="AC1836" s="642"/>
      <c r="AI1836" s="120"/>
      <c r="AJ1836" s="423">
        <f t="shared" si="1154"/>
        <v>1827</v>
      </c>
    </row>
    <row r="1837" spans="1:36" ht="15.6">
      <c r="A1837" s="423">
        <f t="shared" si="1153"/>
        <v>1828</v>
      </c>
      <c r="B1837" s="633"/>
      <c r="C1837" s="633"/>
      <c r="D1837" s="637" t="s">
        <v>925</v>
      </c>
      <c r="E1837" s="631"/>
      <c r="F1837" s="39"/>
      <c r="G1837" s="642"/>
      <c r="M1837" s="112">
        <v>250000</v>
      </c>
      <c r="N1837" s="642"/>
      <c r="S1837" s="130"/>
      <c r="T1837" s="112">
        <v>250000</v>
      </c>
      <c r="U1837" s="642"/>
      <c r="AA1837" s="120"/>
      <c r="AB1837" s="112"/>
      <c r="AC1837" s="642"/>
      <c r="AI1837" s="120"/>
      <c r="AJ1837" s="423">
        <f t="shared" si="1154"/>
        <v>1828</v>
      </c>
    </row>
    <row r="1838" spans="1:36" ht="15.6">
      <c r="A1838" s="423">
        <f t="shared" si="1153"/>
        <v>1829</v>
      </c>
      <c r="B1838" s="633"/>
      <c r="C1838" s="633"/>
      <c r="D1838" s="637" t="s">
        <v>926</v>
      </c>
      <c r="E1838" s="631"/>
      <c r="F1838" s="39"/>
      <c r="G1838" s="642"/>
      <c r="M1838" s="112">
        <v>500000</v>
      </c>
      <c r="N1838" s="642"/>
      <c r="S1838" s="130"/>
      <c r="T1838" s="112">
        <v>500000</v>
      </c>
      <c r="U1838" s="642"/>
      <c r="AA1838" s="120"/>
      <c r="AB1838" s="112"/>
      <c r="AC1838" s="642"/>
      <c r="AI1838" s="120"/>
      <c r="AJ1838" s="423">
        <f t="shared" si="1154"/>
        <v>1829</v>
      </c>
    </row>
    <row r="1839" spans="1:36">
      <c r="A1839" s="423">
        <f t="shared" si="1153"/>
        <v>1830</v>
      </c>
      <c r="B1839" s="633"/>
      <c r="C1839" s="633"/>
      <c r="D1839" s="632"/>
      <c r="E1839" s="631"/>
      <c r="F1839" s="297"/>
      <c r="G1839" s="141"/>
      <c r="H1839" s="141"/>
      <c r="I1839" s="141"/>
      <c r="J1839" s="141"/>
      <c r="K1839" s="141"/>
      <c r="M1839" s="258"/>
      <c r="N1839" s="141"/>
      <c r="O1839" s="141"/>
      <c r="P1839" s="141"/>
      <c r="Q1839" s="141"/>
      <c r="R1839" s="141"/>
      <c r="S1839" s="131"/>
      <c r="T1839" s="258"/>
      <c r="U1839" s="141"/>
      <c r="V1839" s="141"/>
      <c r="W1839" s="141"/>
      <c r="X1839" s="141"/>
      <c r="Y1839" s="141"/>
      <c r="Z1839" s="141"/>
      <c r="AA1839" s="121"/>
      <c r="AB1839" s="258"/>
      <c r="AC1839" s="141"/>
      <c r="AD1839" s="141"/>
      <c r="AE1839" s="141"/>
      <c r="AF1839" s="141"/>
      <c r="AG1839" s="141"/>
      <c r="AH1839" s="141"/>
      <c r="AI1839" s="121"/>
      <c r="AJ1839" s="423">
        <f t="shared" si="1154"/>
        <v>1830</v>
      </c>
    </row>
    <row r="1840" spans="1:36">
      <c r="A1840" s="423">
        <f t="shared" si="1153"/>
        <v>1831</v>
      </c>
      <c r="B1840" s="633"/>
      <c r="C1840" s="633"/>
      <c r="D1840" s="632"/>
      <c r="E1840" s="631"/>
      <c r="F1840" s="297"/>
      <c r="G1840" s="641"/>
      <c r="H1840" s="640"/>
      <c r="I1840" s="640"/>
      <c r="J1840" s="640"/>
      <c r="K1840" s="640"/>
      <c r="L1840" s="640"/>
      <c r="M1840" s="258"/>
      <c r="N1840" s="237"/>
      <c r="T1840" s="258"/>
      <c r="U1840" s="237"/>
      <c r="AA1840" s="626"/>
      <c r="AB1840" s="258"/>
      <c r="AC1840" s="237"/>
      <c r="AI1840" s="626"/>
      <c r="AJ1840" s="423">
        <f t="shared" si="1154"/>
        <v>1831</v>
      </c>
    </row>
    <row r="1841" spans="1:36">
      <c r="A1841" s="423">
        <f t="shared" si="1153"/>
        <v>1832</v>
      </c>
      <c r="B1841" s="633"/>
      <c r="C1841" s="633"/>
      <c r="D1841" s="635" t="s">
        <v>384</v>
      </c>
      <c r="E1841" s="631"/>
      <c r="F1841" s="39">
        <f>SUBTOTAL(9,F1824:F1840)</f>
        <v>450800000</v>
      </c>
      <c r="G1841" s="618"/>
      <c r="H1841" s="618"/>
      <c r="I1841" s="618"/>
      <c r="J1841" s="618"/>
      <c r="L1841" s="97"/>
      <c r="M1841" s="112">
        <f>SUBTOTAL(9,M1824:M1840)</f>
        <v>450800000</v>
      </c>
      <c r="N1841" s="618"/>
      <c r="O1841" s="618"/>
      <c r="P1841" s="618"/>
      <c r="Q1841" s="618"/>
      <c r="S1841" s="97"/>
      <c r="T1841" s="112">
        <f>SUBTOTAL(9,T1824:T1840)</f>
        <v>450800000</v>
      </c>
      <c r="U1841" s="618"/>
      <c r="V1841" s="618"/>
      <c r="W1841" s="618"/>
      <c r="X1841" s="618"/>
      <c r="Y1841" s="618"/>
      <c r="AA1841" s="369"/>
      <c r="AB1841" s="112">
        <f>SUBTOTAL(9,AB1824:AB1840)</f>
        <v>0</v>
      </c>
      <c r="AC1841" s="618"/>
      <c r="AD1841" s="618"/>
      <c r="AE1841" s="618"/>
      <c r="AF1841" s="618"/>
      <c r="AG1841" s="618"/>
      <c r="AI1841" s="369"/>
      <c r="AJ1841" s="423">
        <f t="shared" si="1154"/>
        <v>1832</v>
      </c>
    </row>
    <row r="1842" spans="1:36">
      <c r="A1842" s="423">
        <f t="shared" si="1153"/>
        <v>1833</v>
      </c>
      <c r="B1842" s="633"/>
      <c r="C1842" s="633"/>
      <c r="D1842" s="632"/>
      <c r="E1842" s="631"/>
      <c r="F1842" s="39"/>
      <c r="G1842" s="618"/>
      <c r="H1842" s="618"/>
      <c r="I1842" s="618"/>
      <c r="J1842" s="618"/>
      <c r="L1842" s="131"/>
      <c r="M1842" s="112"/>
      <c r="N1842" s="618"/>
      <c r="O1842" s="618"/>
      <c r="P1842" s="618"/>
      <c r="Q1842" s="618"/>
      <c r="S1842" s="131"/>
      <c r="T1842" s="112"/>
      <c r="U1842" s="618"/>
      <c r="V1842" s="618"/>
      <c r="W1842" s="618"/>
      <c r="X1842" s="618"/>
      <c r="Y1842" s="618"/>
      <c r="AA1842" s="121"/>
      <c r="AB1842" s="112"/>
      <c r="AC1842" s="618"/>
      <c r="AD1842" s="618"/>
      <c r="AE1842" s="618"/>
      <c r="AF1842" s="618"/>
      <c r="AG1842" s="618"/>
      <c r="AI1842" s="121"/>
      <c r="AJ1842" s="423">
        <f t="shared" si="1154"/>
        <v>1833</v>
      </c>
    </row>
    <row r="1843" spans="1:36">
      <c r="A1843" s="423">
        <f t="shared" si="1153"/>
        <v>1834</v>
      </c>
      <c r="B1843" s="633"/>
      <c r="C1843" s="633"/>
      <c r="D1843" s="639" t="s">
        <v>385</v>
      </c>
      <c r="E1843" s="631"/>
      <c r="F1843" s="39"/>
      <c r="G1843" s="97"/>
      <c r="H1843" s="638"/>
      <c r="I1843" s="638"/>
      <c r="J1843" s="638"/>
      <c r="K1843" s="141"/>
      <c r="M1843" s="112"/>
      <c r="N1843" s="97"/>
      <c r="O1843" s="638"/>
      <c r="P1843" s="638"/>
      <c r="Q1843" s="638"/>
      <c r="R1843" s="141"/>
      <c r="S1843" s="131"/>
      <c r="T1843" s="112"/>
      <c r="U1843" s="97"/>
      <c r="V1843" s="638"/>
      <c r="W1843" s="638"/>
      <c r="X1843" s="638"/>
      <c r="Y1843" s="638"/>
      <c r="Z1843" s="141"/>
      <c r="AA1843" s="121"/>
      <c r="AB1843" s="112"/>
      <c r="AC1843" s="97"/>
      <c r="AD1843" s="638"/>
      <c r="AE1843" s="638"/>
      <c r="AF1843" s="638"/>
      <c r="AG1843" s="638"/>
      <c r="AH1843" s="141"/>
      <c r="AI1843" s="121"/>
      <c r="AJ1843" s="423">
        <f t="shared" si="1154"/>
        <v>1834</v>
      </c>
    </row>
    <row r="1844" spans="1:36">
      <c r="A1844" s="423">
        <f t="shared" si="1153"/>
        <v>1835</v>
      </c>
      <c r="B1844" s="633"/>
      <c r="C1844" s="633"/>
      <c r="D1844" s="637" t="s">
        <v>927</v>
      </c>
      <c r="E1844" s="631"/>
      <c r="F1844" s="39"/>
      <c r="G1844" s="254"/>
      <c r="H1844" s="130"/>
      <c r="I1844" s="130"/>
      <c r="K1844" s="141"/>
      <c r="M1844" s="112">
        <v>12500000</v>
      </c>
      <c r="N1844" s="254"/>
      <c r="O1844" s="130"/>
      <c r="P1844" s="130"/>
      <c r="R1844" s="141"/>
      <c r="S1844" s="131"/>
      <c r="T1844" s="112">
        <v>12500000</v>
      </c>
      <c r="U1844" s="254"/>
      <c r="V1844" s="130"/>
      <c r="W1844" s="130"/>
      <c r="Z1844" s="141"/>
      <c r="AA1844" s="121"/>
      <c r="AB1844" s="112"/>
      <c r="AC1844" s="254"/>
      <c r="AD1844" s="130"/>
      <c r="AE1844" s="130"/>
      <c r="AH1844" s="141"/>
      <c r="AI1844" s="121"/>
      <c r="AJ1844" s="423">
        <f t="shared" si="1154"/>
        <v>1835</v>
      </c>
    </row>
    <row r="1845" spans="1:36">
      <c r="A1845" s="423">
        <f t="shared" si="1153"/>
        <v>1836</v>
      </c>
      <c r="B1845" s="633"/>
      <c r="C1845" s="633"/>
      <c r="D1845" s="637" t="s">
        <v>928</v>
      </c>
      <c r="E1845" s="631"/>
      <c r="F1845" s="39"/>
      <c r="G1845" s="237"/>
      <c r="H1845" s="256"/>
      <c r="I1845" s="256"/>
      <c r="J1845" s="256"/>
      <c r="M1845" s="112">
        <v>100000</v>
      </c>
      <c r="N1845" s="237"/>
      <c r="O1845" s="18"/>
      <c r="P1845" s="18"/>
      <c r="Q1845" s="18"/>
      <c r="S1845" s="629"/>
      <c r="T1845" s="112">
        <v>100000</v>
      </c>
      <c r="U1845" s="237"/>
      <c r="V1845" s="18"/>
      <c r="W1845" s="18"/>
      <c r="X1845" s="18"/>
      <c r="Y1845" s="18"/>
      <c r="AA1845" s="628"/>
      <c r="AB1845" s="112"/>
      <c r="AC1845" s="237"/>
      <c r="AD1845" s="18"/>
      <c r="AE1845" s="18"/>
      <c r="AF1845" s="18"/>
      <c r="AG1845" s="18"/>
      <c r="AI1845" s="628"/>
      <c r="AJ1845" s="423">
        <f t="shared" si="1154"/>
        <v>1836</v>
      </c>
    </row>
    <row r="1846" spans="1:36">
      <c r="A1846" s="423">
        <f t="shared" si="1153"/>
        <v>1837</v>
      </c>
      <c r="B1846" s="633"/>
      <c r="C1846" s="633"/>
      <c r="D1846" s="637" t="s">
        <v>929</v>
      </c>
      <c r="E1846" s="631"/>
      <c r="F1846" s="39"/>
      <c r="G1846" s="237"/>
      <c r="M1846" s="112">
        <v>1500000</v>
      </c>
      <c r="N1846" s="237"/>
      <c r="S1846" s="629"/>
      <c r="T1846" s="112">
        <v>1500000</v>
      </c>
      <c r="U1846" s="237"/>
      <c r="AA1846" s="628"/>
      <c r="AB1846" s="112"/>
      <c r="AC1846" s="237"/>
      <c r="AI1846" s="628"/>
      <c r="AJ1846" s="423">
        <f t="shared" si="1154"/>
        <v>1837</v>
      </c>
    </row>
    <row r="1847" spans="1:36">
      <c r="A1847" s="423">
        <f t="shared" si="1153"/>
        <v>1838</v>
      </c>
      <c r="B1847" s="633"/>
      <c r="C1847" s="633"/>
      <c r="D1847" s="637" t="s">
        <v>930</v>
      </c>
      <c r="E1847" s="631"/>
      <c r="F1847" s="39"/>
      <c r="G1847" s="237"/>
      <c r="M1847" s="112">
        <v>613721</v>
      </c>
      <c r="N1847" s="237"/>
      <c r="S1847" s="629"/>
      <c r="T1847" s="112">
        <v>613721</v>
      </c>
      <c r="U1847" s="237"/>
      <c r="AA1847" s="628"/>
      <c r="AB1847" s="112"/>
      <c r="AC1847" s="237"/>
      <c r="AI1847" s="628"/>
      <c r="AJ1847" s="423">
        <f t="shared" si="1154"/>
        <v>1838</v>
      </c>
    </row>
    <row r="1848" spans="1:36">
      <c r="A1848" s="423">
        <f t="shared" si="1153"/>
        <v>1839</v>
      </c>
      <c r="B1848" s="633"/>
      <c r="C1848" s="633"/>
      <c r="D1848" s="637" t="s">
        <v>924</v>
      </c>
      <c r="E1848" s="631"/>
      <c r="F1848" s="70"/>
      <c r="G1848" s="237"/>
      <c r="M1848" s="135">
        <f>19000000-14713722</f>
        <v>4286278</v>
      </c>
      <c r="N1848" s="237"/>
      <c r="S1848" s="629"/>
      <c r="T1848" s="135">
        <f>19000000-14713722</f>
        <v>4286278</v>
      </c>
      <c r="U1848" s="237"/>
      <c r="AA1848" s="628"/>
      <c r="AB1848" s="135"/>
      <c r="AC1848" s="237"/>
      <c r="AI1848" s="628"/>
      <c r="AJ1848" s="423">
        <f t="shared" si="1154"/>
        <v>1839</v>
      </c>
    </row>
    <row r="1849" spans="1:36">
      <c r="A1849" s="423">
        <f t="shared" si="1153"/>
        <v>1840</v>
      </c>
      <c r="B1849" s="633"/>
      <c r="C1849" s="633"/>
      <c r="D1849" s="637" t="s">
        <v>926</v>
      </c>
      <c r="E1849" s="631"/>
      <c r="F1849" s="70"/>
      <c r="G1849" s="237"/>
      <c r="M1849" s="135" t="s">
        <v>931</v>
      </c>
      <c r="N1849" s="237"/>
      <c r="S1849" s="629"/>
      <c r="T1849" s="135" t="s">
        <v>931</v>
      </c>
      <c r="U1849" s="237"/>
      <c r="AA1849" s="628"/>
      <c r="AB1849" s="135"/>
      <c r="AC1849" s="237"/>
      <c r="AI1849" s="628"/>
      <c r="AJ1849" s="423">
        <f t="shared" si="1154"/>
        <v>1840</v>
      </c>
    </row>
    <row r="1850" spans="1:36">
      <c r="A1850" s="423">
        <f t="shared" si="1153"/>
        <v>1841</v>
      </c>
      <c r="B1850" s="633"/>
      <c r="C1850" s="633"/>
      <c r="D1850" s="637"/>
      <c r="E1850" s="631"/>
      <c r="F1850" s="237"/>
      <c r="G1850" s="237"/>
      <c r="M1850" s="636"/>
      <c r="N1850" s="237"/>
      <c r="T1850" s="636"/>
      <c r="U1850" s="237"/>
      <c r="AA1850" s="626"/>
      <c r="AB1850" s="636"/>
      <c r="AC1850" s="237"/>
      <c r="AI1850" s="626"/>
      <c r="AJ1850" s="423">
        <f t="shared" si="1154"/>
        <v>1841</v>
      </c>
    </row>
    <row r="1851" spans="1:36">
      <c r="A1851" s="423">
        <f t="shared" si="1153"/>
        <v>1842</v>
      </c>
      <c r="B1851" s="633"/>
      <c r="C1851" s="633"/>
      <c r="D1851" s="637"/>
      <c r="E1851" s="631"/>
      <c r="F1851" s="237"/>
      <c r="G1851" s="237"/>
      <c r="M1851" s="636"/>
      <c r="N1851" s="237"/>
      <c r="T1851" s="636"/>
      <c r="U1851" s="237"/>
      <c r="AA1851" s="626"/>
      <c r="AB1851" s="636"/>
      <c r="AC1851" s="237"/>
      <c r="AI1851" s="626"/>
      <c r="AJ1851" s="423">
        <f t="shared" si="1154"/>
        <v>1842</v>
      </c>
    </row>
    <row r="1852" spans="1:36">
      <c r="A1852" s="423">
        <f t="shared" si="1153"/>
        <v>1843</v>
      </c>
      <c r="B1852" s="633"/>
      <c r="C1852" s="633"/>
      <c r="D1852" s="632"/>
      <c r="E1852" s="631"/>
      <c r="F1852" s="39"/>
      <c r="G1852" s="237"/>
      <c r="L1852" s="629"/>
      <c r="M1852" s="112"/>
      <c r="N1852" s="237"/>
      <c r="S1852" s="629"/>
      <c r="T1852" s="112"/>
      <c r="U1852" s="237"/>
      <c r="AA1852" s="628"/>
      <c r="AB1852" s="112"/>
      <c r="AC1852" s="237"/>
      <c r="AI1852" s="628"/>
      <c r="AJ1852" s="423">
        <f t="shared" si="1154"/>
        <v>1843</v>
      </c>
    </row>
    <row r="1853" spans="1:36">
      <c r="A1853" s="423">
        <f t="shared" si="1153"/>
        <v>1844</v>
      </c>
      <c r="B1853" s="633"/>
      <c r="C1853" s="633"/>
      <c r="D1853" s="635" t="s">
        <v>384</v>
      </c>
      <c r="E1853" s="631"/>
      <c r="F1853" s="634">
        <f>SUBTOTAL(9,F1843:F1852)</f>
        <v>0</v>
      </c>
      <c r="G1853" s="141"/>
      <c r="H1853" s="141"/>
      <c r="I1853" s="141"/>
      <c r="J1853" s="141"/>
      <c r="K1853" s="141"/>
      <c r="L1853" s="629"/>
      <c r="M1853" s="555">
        <f>SUBTOTAL(9,M1843:M1852)</f>
        <v>18999999</v>
      </c>
      <c r="N1853" s="141"/>
      <c r="O1853" s="141"/>
      <c r="P1853" s="141"/>
      <c r="Q1853" s="141"/>
      <c r="R1853" s="141"/>
      <c r="S1853" s="629"/>
      <c r="T1853" s="555">
        <f>SUBTOTAL(9,T1843:T1852)</f>
        <v>18999999</v>
      </c>
      <c r="U1853" s="141"/>
      <c r="V1853" s="141"/>
      <c r="W1853" s="141"/>
      <c r="X1853" s="141"/>
      <c r="Y1853" s="141"/>
      <c r="Z1853" s="141"/>
      <c r="AA1853" s="628"/>
      <c r="AB1853" s="555">
        <f>SUBTOTAL(9,AB1843:AB1852)</f>
        <v>0</v>
      </c>
      <c r="AC1853" s="141"/>
      <c r="AD1853" s="141"/>
      <c r="AE1853" s="141"/>
      <c r="AF1853" s="141"/>
      <c r="AG1853" s="141"/>
      <c r="AH1853" s="141"/>
      <c r="AI1853" s="628"/>
      <c r="AJ1853" s="423">
        <f t="shared" si="1154"/>
        <v>1844</v>
      </c>
    </row>
    <row r="1854" spans="1:36">
      <c r="A1854" s="423">
        <f t="shared" si="1153"/>
        <v>1845</v>
      </c>
      <c r="B1854" s="633"/>
      <c r="C1854" s="633"/>
      <c r="D1854" s="632"/>
      <c r="E1854" s="631"/>
      <c r="F1854" s="39"/>
      <c r="G1854" s="141"/>
      <c r="H1854" s="141"/>
      <c r="I1854" s="141"/>
      <c r="J1854" s="141"/>
      <c r="K1854" s="141"/>
      <c r="L1854" s="629"/>
      <c r="M1854" s="112"/>
      <c r="N1854" s="141"/>
      <c r="O1854" s="141"/>
      <c r="P1854" s="141"/>
      <c r="Q1854" s="141"/>
      <c r="R1854" s="141"/>
      <c r="S1854" s="629"/>
      <c r="T1854" s="112"/>
      <c r="U1854" s="141"/>
      <c r="V1854" s="141"/>
      <c r="W1854" s="141"/>
      <c r="X1854" s="141"/>
      <c r="Y1854" s="141"/>
      <c r="Z1854" s="141"/>
      <c r="AA1854" s="628"/>
      <c r="AB1854" s="112"/>
      <c r="AC1854" s="141"/>
      <c r="AD1854" s="141"/>
      <c r="AE1854" s="141"/>
      <c r="AF1854" s="141"/>
      <c r="AG1854" s="141"/>
      <c r="AH1854" s="141"/>
      <c r="AI1854" s="628"/>
      <c r="AJ1854" s="423">
        <f t="shared" si="1154"/>
        <v>1845</v>
      </c>
    </row>
    <row r="1855" spans="1:36" ht="15.6" thickBot="1">
      <c r="A1855" s="423">
        <f t="shared" si="1153"/>
        <v>1846</v>
      </c>
      <c r="D1855" s="141" t="s">
        <v>386</v>
      </c>
      <c r="E1855" s="627"/>
      <c r="F1855" s="630">
        <f>SUBTOTAL(9,F1824:F1854)</f>
        <v>450800000</v>
      </c>
      <c r="G1855" s="28"/>
      <c r="H1855" s="629"/>
      <c r="I1855" s="629"/>
      <c r="J1855" s="629"/>
      <c r="K1855" s="629"/>
      <c r="L1855" s="629"/>
      <c r="M1855" s="550">
        <f>SUBTOTAL(9,M1824:M1854)</f>
        <v>469799999</v>
      </c>
      <c r="N1855" s="28"/>
      <c r="O1855" s="629"/>
      <c r="P1855" s="629"/>
      <c r="Q1855" s="629"/>
      <c r="R1855" s="629"/>
      <c r="S1855" s="629"/>
      <c r="T1855" s="550">
        <f>SUBTOTAL(9,T1824:T1854)</f>
        <v>469799999</v>
      </c>
      <c r="U1855" s="28"/>
      <c r="V1855" s="629"/>
      <c r="W1855" s="629"/>
      <c r="X1855" s="629"/>
      <c r="Y1855" s="629"/>
      <c r="Z1855" s="629"/>
      <c r="AA1855" s="628"/>
      <c r="AB1855" s="550">
        <f>SUBTOTAL(9,AB1824:AB1854)</f>
        <v>0</v>
      </c>
      <c r="AC1855" s="28"/>
      <c r="AD1855" s="629"/>
      <c r="AE1855" s="629"/>
      <c r="AF1855" s="629"/>
      <c r="AG1855" s="629"/>
      <c r="AH1855" s="629"/>
      <c r="AI1855" s="628"/>
      <c r="AJ1855" s="423">
        <f t="shared" si="1154"/>
        <v>1846</v>
      </c>
    </row>
    <row r="1856" spans="1:36" ht="15.6" thickTop="1">
      <c r="A1856" s="423">
        <f t="shared" si="1153"/>
        <v>1847</v>
      </c>
      <c r="E1856" s="627"/>
      <c r="F1856" s="28"/>
      <c r="G1856" s="28"/>
      <c r="H1856" s="629"/>
      <c r="I1856" s="629"/>
      <c r="J1856" s="629"/>
      <c r="K1856" s="629"/>
      <c r="L1856" s="629"/>
      <c r="M1856" s="133"/>
      <c r="N1856" s="28"/>
      <c r="O1856" s="629"/>
      <c r="P1856" s="629"/>
      <c r="Q1856" s="629"/>
      <c r="R1856" s="629"/>
      <c r="S1856" s="629"/>
      <c r="T1856" s="133"/>
      <c r="U1856" s="28"/>
      <c r="V1856" s="629"/>
      <c r="W1856" s="629"/>
      <c r="X1856" s="629"/>
      <c r="Y1856" s="629"/>
      <c r="Z1856" s="629"/>
      <c r="AA1856" s="628"/>
      <c r="AB1856" s="133"/>
      <c r="AC1856" s="28"/>
      <c r="AD1856" s="629"/>
      <c r="AE1856" s="629"/>
      <c r="AF1856" s="629"/>
      <c r="AG1856" s="629"/>
      <c r="AH1856" s="629"/>
      <c r="AI1856" s="628"/>
      <c r="AJ1856" s="423">
        <f t="shared" si="1154"/>
        <v>1847</v>
      </c>
    </row>
    <row r="1857" spans="1:36">
      <c r="A1857" s="423">
        <f t="shared" si="1153"/>
        <v>1848</v>
      </c>
      <c r="B1857" s="141"/>
      <c r="C1857" s="618" t="s">
        <v>380</v>
      </c>
      <c r="E1857" s="627"/>
      <c r="F1857" s="28">
        <f>SUM(F1822-F1855)</f>
        <v>19000000</v>
      </c>
      <c r="G1857" s="237"/>
      <c r="M1857" s="133">
        <f>SUM(M1822-M1855)</f>
        <v>1</v>
      </c>
      <c r="N1857" s="237"/>
      <c r="T1857" s="133">
        <f>SUM(T1822-T1855)</f>
        <v>1</v>
      </c>
      <c r="U1857" s="237"/>
      <c r="AA1857" s="626"/>
      <c r="AB1857" s="133">
        <f>SUM(AB1822-AB1855)</f>
        <v>469800000</v>
      </c>
      <c r="AC1857" s="237"/>
      <c r="AI1857" s="626"/>
      <c r="AJ1857" s="423">
        <f t="shared" si="1154"/>
        <v>1848</v>
      </c>
    </row>
    <row r="1858" spans="1:36" ht="15.6" thickBot="1">
      <c r="A1858" s="423">
        <f t="shared" si="1153"/>
        <v>1849</v>
      </c>
      <c r="B1858" s="625"/>
      <c r="C1858" s="625"/>
      <c r="D1858" s="624"/>
      <c r="E1858" s="623"/>
      <c r="F1858" s="622"/>
      <c r="G1858" s="620"/>
      <c r="H1858" s="620"/>
      <c r="I1858" s="620"/>
      <c r="J1858" s="620"/>
      <c r="K1858" s="620"/>
      <c r="L1858" s="620"/>
      <c r="M1858" s="621"/>
      <c r="N1858" s="620"/>
      <c r="O1858" s="620"/>
      <c r="P1858" s="620"/>
      <c r="Q1858" s="620"/>
      <c r="R1858" s="620"/>
      <c r="S1858" s="620"/>
      <c r="T1858" s="621"/>
      <c r="U1858" s="620"/>
      <c r="V1858" s="620"/>
      <c r="W1858" s="620"/>
      <c r="X1858" s="620"/>
      <c r="Y1858" s="620"/>
      <c r="Z1858" s="620"/>
      <c r="AA1858" s="619"/>
      <c r="AB1858" s="621"/>
      <c r="AC1858" s="620"/>
      <c r="AD1858" s="620"/>
      <c r="AE1858" s="620"/>
      <c r="AF1858" s="620"/>
      <c r="AG1858" s="620"/>
      <c r="AH1858" s="620"/>
      <c r="AI1858" s="619"/>
      <c r="AJ1858" s="423">
        <f t="shared" si="1154"/>
        <v>1849</v>
      </c>
    </row>
    <row r="1859" spans="1:36" ht="15.6" thickTop="1">
      <c r="A1859" s="423"/>
      <c r="B1859" s="618"/>
      <c r="C1859" s="618"/>
      <c r="F1859" s="28"/>
      <c r="G1859" s="28"/>
      <c r="M1859" s="28"/>
      <c r="N1859" s="28"/>
      <c r="T1859" s="28"/>
      <c r="U1859" s="28"/>
      <c r="AB1859" s="28"/>
      <c r="AC1859" s="28"/>
    </row>
    <row r="1860" spans="1:36">
      <c r="G1860" s="28"/>
      <c r="N1860" s="28"/>
      <c r="U1860" s="28"/>
      <c r="AC1860" s="28"/>
    </row>
    <row r="1864" spans="1:36">
      <c r="L1864" s="19" t="e">
        <f>SUM(#REF!)</f>
        <v>#REF!</v>
      </c>
      <c r="S1864" s="19" t="e">
        <f>SUM(#REF!)</f>
        <v>#REF!</v>
      </c>
      <c r="AA1864" s="19" t="e">
        <f>SUM(#REF!)</f>
        <v>#REF!</v>
      </c>
      <c r="AI1864" s="19" t="e">
        <f>SUM(#REF!)</f>
        <v>#REF!</v>
      </c>
    </row>
  </sheetData>
  <mergeCells count="11">
    <mergeCell ref="B77:D77"/>
    <mergeCell ref="AF4:AG4"/>
    <mergeCell ref="F1:L3"/>
    <mergeCell ref="M1:S3"/>
    <mergeCell ref="T1:AA3"/>
    <mergeCell ref="AB1:AI3"/>
    <mergeCell ref="F4:I4"/>
    <mergeCell ref="M4:P4"/>
    <mergeCell ref="T4:W4"/>
    <mergeCell ref="X4:Y4"/>
    <mergeCell ref="AB4:AE4"/>
  </mergeCells>
  <printOptions horizontalCentered="1" gridLines="1"/>
  <pageMargins left="0.2" right="0.2" top="0.3" bottom="0.46" header="0" footer="0.27"/>
  <pageSetup scale="45" fitToHeight="0" orientation="landscape" r:id="rId1"/>
  <headerFooter alignWithMargins="0">
    <oddFooter>&amp;LPrint Date and Time: &amp;D  &amp;T&amp;R&amp;11&amp;P/&amp;N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05E9B-B64A-46E4-ACE1-7CB35C176E07}">
  <sheetPr codeName="Sheet4">
    <pageSetUpPr fitToPage="1"/>
  </sheetPr>
  <dimension ref="A1:AA1887"/>
  <sheetViews>
    <sheetView view="pageBreakPreview" zoomScaleNormal="100" zoomScaleSheetLayoutView="100" workbookViewId="0">
      <selection activeCell="F55" sqref="F55"/>
    </sheetView>
  </sheetViews>
  <sheetFormatPr defaultColWidth="8.90625" defaultRowHeight="15.6"/>
  <cols>
    <col min="1" max="2" width="5.08984375" style="912" customWidth="1"/>
    <col min="3" max="3" width="47.08984375" style="905" customWidth="1"/>
    <col min="4" max="4" width="16" style="906" bestFit="1" customWidth="1"/>
    <col min="5" max="5" width="14.54296875" style="327" bestFit="1" customWidth="1"/>
    <col min="6" max="18" width="8.90625" style="904"/>
    <col min="19" max="26" width="2" style="904" bestFit="1" customWidth="1"/>
    <col min="27" max="16384" width="8.90625" style="904"/>
  </cols>
  <sheetData>
    <row r="1" spans="1:27">
      <c r="A1" s="904"/>
      <c r="B1" s="904"/>
      <c r="D1" s="906" t="s">
        <v>443</v>
      </c>
      <c r="E1" s="907" t="s">
        <v>443</v>
      </c>
      <c r="F1" s="904" t="s">
        <v>444</v>
      </c>
    </row>
    <row r="2" spans="1:27">
      <c r="A2" s="904"/>
      <c r="B2" s="904"/>
      <c r="D2" s="906" t="s">
        <v>378</v>
      </c>
      <c r="E2" s="907" t="s">
        <v>378</v>
      </c>
      <c r="F2" s="904" t="s">
        <v>445</v>
      </c>
    </row>
    <row r="3" spans="1:27">
      <c r="A3" s="904"/>
      <c r="B3" s="904"/>
      <c r="D3" s="906" t="s">
        <v>446</v>
      </c>
      <c r="E3" s="907" t="s">
        <v>447</v>
      </c>
    </row>
    <row r="4" spans="1:27">
      <c r="A4" s="908"/>
      <c r="B4" s="908"/>
      <c r="D4" s="906" t="s">
        <v>448</v>
      </c>
      <c r="E4" s="907" t="s">
        <v>997</v>
      </c>
    </row>
    <row r="5" spans="1:27">
      <c r="A5" s="909"/>
      <c r="B5" s="909"/>
      <c r="D5" s="906" t="s">
        <v>449</v>
      </c>
      <c r="E5" s="907"/>
    </row>
    <row r="6" spans="1:27">
      <c r="A6" s="910" t="s">
        <v>450</v>
      </c>
      <c r="B6" s="909"/>
    </row>
    <row r="7" spans="1:27">
      <c r="A7" s="909"/>
      <c r="B7" s="909"/>
      <c r="C7" s="905" t="s">
        <v>451</v>
      </c>
      <c r="D7" s="906">
        <v>1905114600.5999999</v>
      </c>
      <c r="F7" s="911" t="s">
        <v>452</v>
      </c>
    </row>
    <row r="8" spans="1:27">
      <c r="C8" s="905" t="s">
        <v>453</v>
      </c>
      <c r="D8" s="906">
        <v>91354041.700000003</v>
      </c>
    </row>
    <row r="10" spans="1:27">
      <c r="C10" s="905" t="s">
        <v>454</v>
      </c>
      <c r="D10" s="906">
        <f>SUBTOTAL(9,D7:D8)</f>
        <v>1996468642.3</v>
      </c>
      <c r="AA10" s="904" t="e">
        <f>#REF!</f>
        <v>#REF!</v>
      </c>
    </row>
    <row r="11" spans="1:27">
      <c r="A11" s="913"/>
      <c r="B11" s="913"/>
      <c r="AA11" s="914"/>
    </row>
    <row r="12" spans="1:27">
      <c r="A12" s="913"/>
      <c r="B12" s="913"/>
      <c r="AA12" s="914"/>
    </row>
    <row r="13" spans="1:27">
      <c r="A13" s="910" t="s">
        <v>455</v>
      </c>
      <c r="B13" s="913"/>
      <c r="F13" s="911" t="s">
        <v>456</v>
      </c>
      <c r="AA13" s="914"/>
    </row>
    <row r="14" spans="1:27">
      <c r="A14" s="915" t="s">
        <v>59</v>
      </c>
      <c r="B14" s="915">
        <v>1</v>
      </c>
      <c r="C14" s="916" t="s">
        <v>457</v>
      </c>
      <c r="AA14" s="914"/>
    </row>
    <row r="15" spans="1:27">
      <c r="A15" s="913"/>
      <c r="B15" s="913"/>
      <c r="C15" s="917" t="s">
        <v>458</v>
      </c>
      <c r="AA15" s="914"/>
    </row>
    <row r="16" spans="1:27">
      <c r="A16" s="913"/>
      <c r="B16" s="913"/>
      <c r="C16" s="918" t="s">
        <v>459</v>
      </c>
      <c r="D16" s="906">
        <v>12000000</v>
      </c>
      <c r="AA16" s="914"/>
    </row>
    <row r="17" spans="1:27">
      <c r="A17" s="913"/>
      <c r="B17" s="913"/>
      <c r="C17" s="918" t="s">
        <v>460</v>
      </c>
      <c r="D17" s="906">
        <v>210700000</v>
      </c>
      <c r="AA17" s="914"/>
    </row>
    <row r="18" spans="1:27">
      <c r="A18" s="913"/>
      <c r="B18" s="913"/>
      <c r="AA18" s="914"/>
    </row>
    <row r="19" spans="1:27">
      <c r="A19" s="913"/>
      <c r="B19" s="913"/>
      <c r="C19" s="905" t="s">
        <v>461</v>
      </c>
      <c r="D19" s="906">
        <f>SUBTOTAL(9,D16:D17)</f>
        <v>222700000</v>
      </c>
      <c r="AA19" s="914"/>
    </row>
    <row r="20" spans="1:27">
      <c r="A20" s="913"/>
      <c r="B20" s="913"/>
      <c r="AA20" s="914"/>
    </row>
    <row r="21" spans="1:27">
      <c r="A21" s="913"/>
      <c r="B21" s="913"/>
      <c r="AA21" s="914"/>
    </row>
    <row r="22" spans="1:27">
      <c r="A22" s="915" t="s">
        <v>181</v>
      </c>
      <c r="B22" s="915">
        <v>34</v>
      </c>
      <c r="C22" s="919" t="s">
        <v>182</v>
      </c>
      <c r="AA22" s="914"/>
    </row>
    <row r="23" spans="1:27">
      <c r="A23" s="913"/>
      <c r="B23" s="913"/>
      <c r="C23" s="917" t="s">
        <v>462</v>
      </c>
      <c r="D23" s="906">
        <v>42437873</v>
      </c>
      <c r="E23" s="327">
        <v>73022613</v>
      </c>
      <c r="AA23" s="914"/>
    </row>
    <row r="24" spans="1:27">
      <c r="A24" s="913"/>
      <c r="B24" s="913"/>
      <c r="AA24" s="914"/>
    </row>
    <row r="25" spans="1:27" ht="31.2">
      <c r="A25" s="913"/>
      <c r="B25" s="913"/>
      <c r="C25" s="905" t="s">
        <v>463</v>
      </c>
      <c r="D25" s="906">
        <f>SUBTOTAL(9,D22:D23)</f>
        <v>42437873</v>
      </c>
      <c r="AA25" s="914"/>
    </row>
    <row r="26" spans="1:27">
      <c r="A26" s="913"/>
      <c r="B26" s="913"/>
      <c r="AA26" s="914"/>
    </row>
    <row r="27" spans="1:27">
      <c r="A27" s="913"/>
      <c r="B27" s="913"/>
      <c r="AA27" s="914"/>
    </row>
    <row r="28" spans="1:27">
      <c r="A28" s="915" t="s">
        <v>277</v>
      </c>
      <c r="B28" s="915">
        <v>73</v>
      </c>
      <c r="C28" s="919" t="s">
        <v>278</v>
      </c>
      <c r="AA28" s="914"/>
    </row>
    <row r="29" spans="1:27" ht="31.2">
      <c r="A29" s="913"/>
      <c r="B29" s="913"/>
      <c r="C29" s="917" t="s">
        <v>464</v>
      </c>
      <c r="D29" s="906">
        <v>50000000</v>
      </c>
      <c r="AA29" s="914"/>
    </row>
    <row r="30" spans="1:27">
      <c r="A30" s="913"/>
      <c r="B30" s="913"/>
      <c r="AA30" s="914"/>
    </row>
    <row r="31" spans="1:27">
      <c r="A31" s="913"/>
      <c r="B31" s="913"/>
      <c r="C31" s="905" t="s">
        <v>279</v>
      </c>
      <c r="D31" s="906">
        <f>SUBTOTAL(9,D28:D29)</f>
        <v>50000000</v>
      </c>
      <c r="AA31" s="914"/>
    </row>
    <row r="32" spans="1:27">
      <c r="A32" s="913"/>
      <c r="B32" s="913"/>
      <c r="AA32" s="914"/>
    </row>
    <row r="33" spans="1:27">
      <c r="A33" s="913"/>
      <c r="B33" s="913"/>
      <c r="AA33" s="914"/>
    </row>
    <row r="34" spans="1:27">
      <c r="A34" s="913" t="s">
        <v>301</v>
      </c>
      <c r="B34" s="913">
        <v>83</v>
      </c>
      <c r="C34" s="919" t="s">
        <v>302</v>
      </c>
      <c r="AA34" s="914"/>
    </row>
    <row r="35" spans="1:27">
      <c r="A35" s="913"/>
      <c r="B35" s="913"/>
      <c r="C35" s="917" t="s">
        <v>465</v>
      </c>
      <c r="D35" s="906">
        <v>500000000</v>
      </c>
      <c r="E35" s="327">
        <v>420000000</v>
      </c>
      <c r="AA35" s="914"/>
    </row>
    <row r="36" spans="1:27">
      <c r="A36" s="913"/>
      <c r="B36" s="913"/>
      <c r="AA36" s="914"/>
    </row>
    <row r="37" spans="1:27">
      <c r="A37" s="913"/>
      <c r="B37" s="913"/>
      <c r="C37" s="905" t="s">
        <v>466</v>
      </c>
      <c r="D37" s="906">
        <f>SUBTOTAL(9,D35)</f>
        <v>500000000</v>
      </c>
      <c r="AA37" s="914"/>
    </row>
    <row r="38" spans="1:27">
      <c r="A38" s="913"/>
      <c r="B38" s="913"/>
      <c r="AA38" s="914"/>
    </row>
    <row r="39" spans="1:27">
      <c r="A39" s="913"/>
      <c r="B39" s="913"/>
      <c r="AA39" s="914"/>
    </row>
    <row r="40" spans="1:27">
      <c r="A40" s="915" t="s">
        <v>401</v>
      </c>
      <c r="B40" s="915">
        <v>93</v>
      </c>
      <c r="C40" s="919" t="s">
        <v>402</v>
      </c>
      <c r="AA40" s="914"/>
    </row>
    <row r="41" spans="1:27">
      <c r="A41" s="913"/>
      <c r="B41" s="913"/>
      <c r="C41" s="917" t="s">
        <v>467</v>
      </c>
      <c r="D41" s="906">
        <v>270000000</v>
      </c>
      <c r="AA41" s="914"/>
    </row>
    <row r="42" spans="1:27" ht="31.2">
      <c r="A42" s="913"/>
      <c r="B42" s="913"/>
      <c r="C42" s="917" t="s">
        <v>1002</v>
      </c>
      <c r="E42" s="327">
        <v>115000000</v>
      </c>
      <c r="AA42" s="914"/>
    </row>
    <row r="43" spans="1:27">
      <c r="A43" s="913"/>
      <c r="B43" s="913"/>
      <c r="C43" s="917" t="s">
        <v>468</v>
      </c>
      <c r="AA43" s="914"/>
    </row>
    <row r="44" spans="1:27">
      <c r="A44" s="913"/>
      <c r="B44" s="913"/>
      <c r="C44" s="918" t="s">
        <v>469</v>
      </c>
      <c r="D44" s="906">
        <v>125000000</v>
      </c>
      <c r="AA44" s="914"/>
    </row>
    <row r="45" spans="1:27">
      <c r="A45" s="913"/>
      <c r="B45" s="913"/>
      <c r="C45" s="918" t="s">
        <v>470</v>
      </c>
      <c r="D45" s="906">
        <v>10000000</v>
      </c>
      <c r="AA45" s="914"/>
    </row>
    <row r="46" spans="1:27">
      <c r="A46" s="913"/>
      <c r="B46" s="913"/>
      <c r="C46" s="917" t="s">
        <v>1000</v>
      </c>
      <c r="E46" s="327">
        <v>20000000</v>
      </c>
      <c r="AA46" s="914"/>
    </row>
    <row r="47" spans="1:27">
      <c r="A47" s="913"/>
      <c r="B47" s="913"/>
      <c r="C47" s="917" t="s">
        <v>1001</v>
      </c>
      <c r="E47" s="327">
        <v>20000000</v>
      </c>
      <c r="AA47" s="914"/>
    </row>
    <row r="48" spans="1:27">
      <c r="A48" s="913"/>
      <c r="B48" s="913"/>
      <c r="AA48" s="914"/>
    </row>
    <row r="49" spans="1:27">
      <c r="A49" s="913"/>
      <c r="B49" s="913"/>
      <c r="C49" s="905" t="s">
        <v>403</v>
      </c>
      <c r="D49" s="906">
        <f>SUBTOTAL(9,D41:D46)</f>
        <v>405000000</v>
      </c>
      <c r="AA49" s="914"/>
    </row>
    <row r="50" spans="1:27">
      <c r="A50" s="913"/>
      <c r="B50" s="913"/>
      <c r="AA50" s="914"/>
    </row>
    <row r="51" spans="1:27">
      <c r="A51" s="913"/>
      <c r="B51" s="913"/>
      <c r="AA51" s="914"/>
    </row>
    <row r="52" spans="1:27">
      <c r="A52" s="915" t="s">
        <v>358</v>
      </c>
      <c r="B52" s="915">
        <v>100</v>
      </c>
      <c r="C52" s="919" t="s">
        <v>359</v>
      </c>
      <c r="AA52" s="914"/>
    </row>
    <row r="53" spans="1:27">
      <c r="A53" s="913"/>
      <c r="B53" s="913"/>
      <c r="C53" s="917" t="s">
        <v>471</v>
      </c>
      <c r="D53" s="906">
        <v>16804115</v>
      </c>
      <c r="AA53" s="914"/>
    </row>
    <row r="54" spans="1:27">
      <c r="A54" s="913"/>
      <c r="B54" s="913"/>
      <c r="AA54" s="914"/>
    </row>
    <row r="55" spans="1:27">
      <c r="A55" s="913"/>
      <c r="B55" s="913"/>
      <c r="C55" s="905" t="s">
        <v>360</v>
      </c>
      <c r="D55" s="906">
        <f>SUBTOTAL(9,D52:D53)</f>
        <v>16804115</v>
      </c>
      <c r="AA55" s="914"/>
    </row>
    <row r="56" spans="1:27">
      <c r="A56" s="913"/>
      <c r="B56" s="913"/>
      <c r="AA56" s="914"/>
    </row>
    <row r="57" spans="1:27">
      <c r="A57" s="913" t="s">
        <v>152</v>
      </c>
      <c r="B57" s="913">
        <v>23</v>
      </c>
      <c r="C57" s="905" t="s">
        <v>998</v>
      </c>
      <c r="AA57" s="914"/>
    </row>
    <row r="58" spans="1:27">
      <c r="A58" s="913"/>
      <c r="B58" s="913"/>
      <c r="C58" s="917" t="s">
        <v>999</v>
      </c>
      <c r="E58" s="327">
        <v>20150000</v>
      </c>
      <c r="AA58" s="914"/>
    </row>
    <row r="59" spans="1:27">
      <c r="A59" s="913"/>
      <c r="B59" s="913"/>
      <c r="AA59" s="914"/>
    </row>
    <row r="60" spans="1:27">
      <c r="A60" s="913"/>
      <c r="B60" s="910" t="s">
        <v>472</v>
      </c>
      <c r="D60" s="920">
        <f>SUBTOTAL(9,D16:D55)</f>
        <v>1236941988</v>
      </c>
      <c r="E60" s="920">
        <f>SUBTOTAL(9,E16:E58)</f>
        <v>668172613</v>
      </c>
      <c r="AA60" s="914"/>
    </row>
    <row r="61" spans="1:27">
      <c r="A61" s="913"/>
      <c r="B61" s="910" t="s">
        <v>473</v>
      </c>
      <c r="D61" s="920">
        <f>D7-D60</f>
        <v>668172612.5999999</v>
      </c>
      <c r="E61" s="921">
        <f>D61-E60</f>
        <v>-0.40000009536743164</v>
      </c>
      <c r="AA61" s="914"/>
    </row>
    <row r="62" spans="1:27">
      <c r="A62" s="913"/>
      <c r="B62" s="913"/>
      <c r="AA62" s="914"/>
    </row>
    <row r="63" spans="1:27">
      <c r="A63" s="913"/>
      <c r="B63" s="913"/>
      <c r="AA63" s="914"/>
    </row>
    <row r="64" spans="1:27">
      <c r="A64" s="913"/>
      <c r="B64" s="913"/>
      <c r="AA64" s="914"/>
    </row>
    <row r="65" spans="1:27">
      <c r="A65" s="913"/>
      <c r="B65" s="913"/>
      <c r="AA65" s="914"/>
    </row>
    <row r="66" spans="1:27">
      <c r="A66" s="913"/>
      <c r="B66" s="913"/>
      <c r="AA66" s="914"/>
    </row>
    <row r="67" spans="1:27">
      <c r="A67" s="913"/>
      <c r="B67" s="913"/>
      <c r="AA67" s="914"/>
    </row>
    <row r="68" spans="1:27">
      <c r="A68" s="913"/>
      <c r="B68" s="913"/>
      <c r="AA68" s="914"/>
    </row>
    <row r="69" spans="1:27">
      <c r="A69" s="913"/>
      <c r="B69" s="913"/>
      <c r="AA69" s="914"/>
    </row>
    <row r="70" spans="1:27">
      <c r="A70" s="913"/>
      <c r="B70" s="913"/>
      <c r="AA70" s="914"/>
    </row>
    <row r="71" spans="1:27">
      <c r="A71" s="913"/>
      <c r="B71" s="913"/>
      <c r="AA71" s="914"/>
    </row>
    <row r="72" spans="1:27">
      <c r="A72" s="913"/>
      <c r="B72" s="913"/>
      <c r="AA72" s="914"/>
    </row>
    <row r="73" spans="1:27">
      <c r="A73" s="913"/>
      <c r="B73" s="913"/>
      <c r="AA73" s="914"/>
    </row>
    <row r="74" spans="1:27">
      <c r="A74" s="913"/>
      <c r="B74" s="913"/>
      <c r="AA74" s="914"/>
    </row>
    <row r="75" spans="1:27">
      <c r="A75" s="913"/>
      <c r="B75" s="913"/>
      <c r="AA75" s="914"/>
    </row>
    <row r="76" spans="1:27">
      <c r="A76" s="913"/>
      <c r="B76" s="913"/>
      <c r="AA76" s="914"/>
    </row>
    <row r="77" spans="1:27">
      <c r="A77" s="913"/>
      <c r="B77" s="913"/>
      <c r="AA77" s="914"/>
    </row>
    <row r="78" spans="1:27">
      <c r="A78" s="913"/>
      <c r="B78" s="913"/>
      <c r="AA78" s="914"/>
    </row>
    <row r="79" spans="1:27">
      <c r="A79" s="913"/>
      <c r="B79" s="913"/>
      <c r="AA79" s="914"/>
    </row>
    <row r="80" spans="1:27">
      <c r="A80" s="913"/>
      <c r="B80" s="913"/>
      <c r="AA80" s="914"/>
    </row>
    <row r="81" spans="1:27">
      <c r="A81" s="913"/>
      <c r="B81" s="913"/>
      <c r="AA81" s="914"/>
    </row>
    <row r="82" spans="1:27">
      <c r="A82" s="913"/>
      <c r="B82" s="913"/>
      <c r="AA82" s="914"/>
    </row>
    <row r="83" spans="1:27">
      <c r="A83" s="913"/>
      <c r="B83" s="913"/>
      <c r="AA83" s="914"/>
    </row>
    <row r="84" spans="1:27">
      <c r="A84" s="913"/>
      <c r="B84" s="913"/>
      <c r="AA84" s="914"/>
    </row>
    <row r="85" spans="1:27">
      <c r="A85" s="913"/>
      <c r="B85" s="913"/>
      <c r="AA85" s="914"/>
    </row>
    <row r="86" spans="1:27">
      <c r="A86" s="913"/>
      <c r="B86" s="913"/>
      <c r="AA86" s="914"/>
    </row>
    <row r="87" spans="1:27">
      <c r="A87" s="913"/>
      <c r="B87" s="913"/>
      <c r="AA87" s="914"/>
    </row>
    <row r="88" spans="1:27">
      <c r="A88" s="913"/>
      <c r="B88" s="913"/>
      <c r="AA88" s="914"/>
    </row>
    <row r="89" spans="1:27">
      <c r="A89" s="913"/>
      <c r="B89" s="913"/>
      <c r="AA89" s="914"/>
    </row>
    <row r="90" spans="1:27">
      <c r="A90" s="913"/>
      <c r="B90" s="913"/>
      <c r="AA90" s="914"/>
    </row>
    <row r="91" spans="1:27">
      <c r="A91" s="913"/>
      <c r="B91" s="913"/>
      <c r="AA91" s="914"/>
    </row>
    <row r="92" spans="1:27">
      <c r="A92" s="913"/>
      <c r="B92" s="913"/>
      <c r="AA92" s="914"/>
    </row>
    <row r="93" spans="1:27">
      <c r="A93" s="913"/>
      <c r="B93" s="913"/>
      <c r="AA93" s="914"/>
    </row>
    <row r="94" spans="1:27">
      <c r="A94" s="913"/>
      <c r="B94" s="913"/>
      <c r="AA94" s="914"/>
    </row>
    <row r="95" spans="1:27">
      <c r="A95" s="913"/>
      <c r="B95" s="913"/>
      <c r="AA95" s="914"/>
    </row>
    <row r="96" spans="1:27">
      <c r="A96" s="913"/>
      <c r="B96" s="913"/>
      <c r="AA96" s="914"/>
    </row>
    <row r="97" spans="1:27">
      <c r="A97" s="913"/>
      <c r="B97" s="913"/>
      <c r="AA97" s="914"/>
    </row>
    <row r="98" spans="1:27">
      <c r="A98" s="913"/>
      <c r="B98" s="913"/>
      <c r="AA98" s="914"/>
    </row>
    <row r="99" spans="1:27">
      <c r="A99" s="913"/>
      <c r="B99" s="913"/>
      <c r="V99" s="904">
        <f>SUBTOTAL(9,V98)</f>
        <v>0</v>
      </c>
      <c r="AA99" s="914"/>
    </row>
    <row r="100" spans="1:27">
      <c r="A100" s="913"/>
      <c r="B100" s="913"/>
      <c r="AA100" s="914"/>
    </row>
    <row r="101" spans="1:27">
      <c r="A101" s="913"/>
      <c r="B101" s="913"/>
      <c r="AA101" s="914"/>
    </row>
    <row r="102" spans="1:27">
      <c r="A102" s="913"/>
      <c r="B102" s="913"/>
      <c r="AA102" s="914"/>
    </row>
    <row r="103" spans="1:27">
      <c r="A103" s="913"/>
      <c r="B103" s="913"/>
      <c r="AA103" s="914"/>
    </row>
    <row r="104" spans="1:27">
      <c r="A104" s="913"/>
      <c r="B104" s="913"/>
      <c r="AA104" s="914"/>
    </row>
    <row r="105" spans="1:27">
      <c r="A105" s="913"/>
      <c r="B105" s="913"/>
      <c r="AA105" s="914"/>
    </row>
    <row r="106" spans="1:27">
      <c r="A106" s="913"/>
      <c r="B106" s="913"/>
      <c r="AA106" s="914"/>
    </row>
    <row r="107" spans="1:27">
      <c r="A107" s="913"/>
      <c r="B107" s="913"/>
      <c r="AA107" s="914"/>
    </row>
    <row r="108" spans="1:27">
      <c r="A108" s="913"/>
      <c r="B108" s="913"/>
      <c r="AA108" s="914"/>
    </row>
    <row r="109" spans="1:27">
      <c r="A109" s="913"/>
      <c r="B109" s="913"/>
      <c r="AA109" s="914"/>
    </row>
    <row r="110" spans="1:27">
      <c r="A110" s="913"/>
      <c r="B110" s="913"/>
      <c r="AA110" s="914"/>
    </row>
    <row r="111" spans="1:27">
      <c r="A111" s="913"/>
      <c r="B111" s="913"/>
      <c r="AA111" s="914"/>
    </row>
    <row r="112" spans="1:27">
      <c r="A112" s="913"/>
      <c r="B112" s="913"/>
      <c r="AA112" s="914"/>
    </row>
    <row r="113" spans="1:27">
      <c r="A113" s="913"/>
      <c r="B113" s="913"/>
      <c r="AA113" s="914"/>
    </row>
    <row r="114" spans="1:27">
      <c r="A114" s="913"/>
      <c r="B114" s="913"/>
      <c r="AA114" s="914"/>
    </row>
    <row r="115" spans="1:27">
      <c r="A115" s="913"/>
      <c r="B115" s="913"/>
      <c r="AA115" s="914"/>
    </row>
    <row r="116" spans="1:27">
      <c r="A116" s="913"/>
      <c r="B116" s="913"/>
      <c r="AA116" s="914"/>
    </row>
    <row r="117" spans="1:27">
      <c r="A117" s="913"/>
      <c r="B117" s="913"/>
      <c r="AA117" s="914"/>
    </row>
    <row r="118" spans="1:27">
      <c r="A118" s="913"/>
      <c r="B118" s="913"/>
      <c r="AA118" s="914"/>
    </row>
    <row r="119" spans="1:27">
      <c r="A119" s="913"/>
      <c r="B119" s="913"/>
      <c r="AA119" s="914"/>
    </row>
    <row r="120" spans="1:27">
      <c r="A120" s="913"/>
      <c r="B120" s="913"/>
      <c r="AA120" s="914"/>
    </row>
    <row r="121" spans="1:27">
      <c r="A121" s="913"/>
      <c r="B121" s="913"/>
      <c r="AA121" s="914"/>
    </row>
    <row r="122" spans="1:27">
      <c r="A122" s="913"/>
      <c r="B122" s="913"/>
      <c r="AA122" s="914"/>
    </row>
    <row r="123" spans="1:27">
      <c r="A123" s="913"/>
      <c r="B123" s="913"/>
      <c r="AA123" s="914"/>
    </row>
    <row r="124" spans="1:27">
      <c r="A124" s="913"/>
      <c r="B124" s="913"/>
      <c r="AA124" s="914"/>
    </row>
    <row r="125" spans="1:27">
      <c r="A125" s="913"/>
      <c r="B125" s="913"/>
      <c r="AA125" s="914"/>
    </row>
    <row r="126" spans="1:27">
      <c r="A126" s="913"/>
      <c r="B126" s="913"/>
      <c r="AA126" s="914"/>
    </row>
    <row r="127" spans="1:27">
      <c r="A127" s="913"/>
      <c r="B127" s="913"/>
      <c r="AA127" s="914"/>
    </row>
    <row r="128" spans="1:27">
      <c r="A128" s="913"/>
      <c r="B128" s="913"/>
      <c r="AA128" s="914"/>
    </row>
    <row r="129" spans="1:27">
      <c r="A129" s="913"/>
      <c r="B129" s="913"/>
      <c r="AA129" s="914"/>
    </row>
    <row r="130" spans="1:27">
      <c r="A130" s="913"/>
      <c r="B130" s="913"/>
      <c r="AA130" s="914"/>
    </row>
    <row r="131" spans="1:27">
      <c r="A131" s="913"/>
      <c r="B131" s="913"/>
      <c r="AA131" s="914"/>
    </row>
    <row r="132" spans="1:27">
      <c r="A132" s="913"/>
      <c r="B132" s="913"/>
      <c r="AA132" s="914"/>
    </row>
    <row r="133" spans="1:27">
      <c r="A133" s="913"/>
      <c r="B133" s="913"/>
      <c r="AA133" s="914"/>
    </row>
    <row r="134" spans="1:27">
      <c r="A134" s="913"/>
      <c r="B134" s="913"/>
      <c r="AA134" s="914"/>
    </row>
    <row r="135" spans="1:27">
      <c r="A135" s="913"/>
      <c r="B135" s="913"/>
      <c r="AA135" s="914"/>
    </row>
    <row r="136" spans="1:27">
      <c r="A136" s="913"/>
      <c r="B136" s="913"/>
      <c r="AA136" s="914"/>
    </row>
    <row r="137" spans="1:27">
      <c r="A137" s="913"/>
      <c r="B137" s="913"/>
      <c r="S137" s="904">
        <f>SUBTOTAL(9,S128:S136)</f>
        <v>0</v>
      </c>
      <c r="T137" s="904">
        <f t="shared" ref="T137:Z137" si="0">SUBTOTAL(9,T128:T136)</f>
        <v>0</v>
      </c>
      <c r="U137" s="904">
        <f t="shared" si="0"/>
        <v>0</v>
      </c>
      <c r="V137" s="904">
        <f t="shared" si="0"/>
        <v>0</v>
      </c>
      <c r="W137" s="904">
        <f t="shared" si="0"/>
        <v>0</v>
      </c>
      <c r="Y137" s="904">
        <f t="shared" si="0"/>
        <v>0</v>
      </c>
      <c r="Z137" s="904">
        <f t="shared" si="0"/>
        <v>0</v>
      </c>
      <c r="AA137" s="914"/>
    </row>
    <row r="138" spans="1:27">
      <c r="A138" s="913"/>
      <c r="B138" s="913"/>
      <c r="AA138" s="914"/>
    </row>
    <row r="139" spans="1:27">
      <c r="A139" s="913"/>
      <c r="B139" s="913"/>
      <c r="AA139" s="914"/>
    </row>
    <row r="140" spans="1:27">
      <c r="A140" s="913"/>
      <c r="B140" s="913"/>
      <c r="AA140" s="914"/>
    </row>
    <row r="141" spans="1:27">
      <c r="A141" s="913"/>
      <c r="B141" s="913"/>
      <c r="AA141" s="914"/>
    </row>
    <row r="142" spans="1:27">
      <c r="A142" s="913"/>
      <c r="B142" s="913"/>
      <c r="AA142" s="914"/>
    </row>
    <row r="143" spans="1:27">
      <c r="A143" s="913"/>
      <c r="B143" s="913"/>
      <c r="AA143" s="914"/>
    </row>
    <row r="144" spans="1:27">
      <c r="A144" s="913"/>
      <c r="B144" s="913"/>
      <c r="AA144" s="914"/>
    </row>
    <row r="145" spans="1:27">
      <c r="A145" s="913"/>
      <c r="B145" s="913"/>
      <c r="AA145" s="914"/>
    </row>
    <row r="146" spans="1:27">
      <c r="A146" s="913"/>
      <c r="B146" s="913"/>
      <c r="AA146" s="914"/>
    </row>
    <row r="147" spans="1:27">
      <c r="A147" s="913"/>
      <c r="B147" s="913"/>
      <c r="AA147" s="914"/>
    </row>
    <row r="148" spans="1:27">
      <c r="A148" s="913"/>
      <c r="B148" s="913"/>
      <c r="AA148" s="914"/>
    </row>
    <row r="149" spans="1:27">
      <c r="A149" s="913"/>
      <c r="B149" s="913"/>
      <c r="AA149" s="914"/>
    </row>
    <row r="150" spans="1:27">
      <c r="A150" s="913"/>
      <c r="B150" s="913"/>
      <c r="AA150" s="914"/>
    </row>
    <row r="151" spans="1:27">
      <c r="A151" s="913"/>
      <c r="B151" s="913"/>
      <c r="AA151" s="914"/>
    </row>
    <row r="152" spans="1:27">
      <c r="A152" s="913"/>
      <c r="B152" s="913"/>
      <c r="AA152" s="914"/>
    </row>
    <row r="153" spans="1:27">
      <c r="A153" s="913"/>
      <c r="B153" s="913"/>
      <c r="AA153" s="914"/>
    </row>
    <row r="154" spans="1:27">
      <c r="A154" s="913"/>
      <c r="B154" s="913"/>
      <c r="AA154" s="914"/>
    </row>
    <row r="155" spans="1:27">
      <c r="A155" s="913"/>
      <c r="B155" s="913"/>
      <c r="AA155" s="914"/>
    </row>
    <row r="156" spans="1:27">
      <c r="A156" s="913"/>
      <c r="B156" s="913"/>
      <c r="AA156" s="914"/>
    </row>
    <row r="157" spans="1:27">
      <c r="A157" s="913"/>
      <c r="B157" s="913"/>
      <c r="V157" s="904">
        <f>SUBTOTAL(9,V153:V156)</f>
        <v>0</v>
      </c>
      <c r="Z157" s="904">
        <f>SUBTOTAL(9,Z152:Z156)</f>
        <v>0</v>
      </c>
      <c r="AA157" s="914"/>
    </row>
    <row r="158" spans="1:27">
      <c r="A158" s="913"/>
      <c r="B158" s="913"/>
      <c r="AA158" s="914"/>
    </row>
    <row r="159" spans="1:27">
      <c r="A159" s="913"/>
      <c r="B159" s="913"/>
      <c r="AA159" s="914"/>
    </row>
    <row r="160" spans="1:27">
      <c r="A160" s="913"/>
      <c r="B160" s="913"/>
      <c r="D160" s="906">
        <f>SUBTOTAL(9,D94:D159)</f>
        <v>0</v>
      </c>
      <c r="V160" s="904">
        <f>SUBTOTAL(9,V96:V159)</f>
        <v>0</v>
      </c>
      <c r="W160" s="904">
        <f>SUBTOTAL(9,W96:W159)</f>
        <v>0</v>
      </c>
      <c r="Y160" s="904">
        <f>SUBTOTAL(9,Y96:Y159)</f>
        <v>0</v>
      </c>
      <c r="Z160" s="904">
        <f>SUBTOTAL(9,Z96:Z159)</f>
        <v>0</v>
      </c>
      <c r="AA160" s="914"/>
    </row>
    <row r="161" spans="1:27">
      <c r="A161" s="913"/>
      <c r="B161" s="913"/>
      <c r="AA161" s="914"/>
    </row>
    <row r="162" spans="1:27">
      <c r="A162" s="913"/>
      <c r="B162" s="913"/>
      <c r="AA162" s="914"/>
    </row>
    <row r="163" spans="1:27">
      <c r="A163" s="913"/>
      <c r="B163" s="913"/>
      <c r="AA163" s="914"/>
    </row>
    <row r="164" spans="1:27">
      <c r="A164" s="913"/>
      <c r="B164" s="913"/>
      <c r="AA164" s="914"/>
    </row>
    <row r="165" spans="1:27">
      <c r="A165" s="913"/>
      <c r="B165" s="913"/>
      <c r="AA165" s="914"/>
    </row>
    <row r="166" spans="1:27">
      <c r="A166" s="913"/>
      <c r="B166" s="913"/>
      <c r="AA166" s="914"/>
    </row>
    <row r="167" spans="1:27">
      <c r="A167" s="913"/>
      <c r="B167" s="913"/>
      <c r="AA167" s="914"/>
    </row>
    <row r="168" spans="1:27">
      <c r="A168" s="913"/>
      <c r="B168" s="913"/>
      <c r="AA168" s="914"/>
    </row>
    <row r="169" spans="1:27">
      <c r="A169" s="913"/>
      <c r="B169" s="913"/>
      <c r="AA169" s="914"/>
    </row>
    <row r="170" spans="1:27">
      <c r="A170" s="913"/>
      <c r="B170" s="913"/>
      <c r="AA170" s="914"/>
    </row>
    <row r="171" spans="1:27">
      <c r="A171" s="913"/>
      <c r="B171" s="913"/>
      <c r="AA171" s="914"/>
    </row>
    <row r="172" spans="1:27">
      <c r="A172" s="913"/>
      <c r="B172" s="913"/>
      <c r="AA172" s="914"/>
    </row>
    <row r="173" spans="1:27">
      <c r="A173" s="913"/>
      <c r="B173" s="913"/>
      <c r="AA173" s="914"/>
    </row>
    <row r="174" spans="1:27">
      <c r="A174" s="913"/>
      <c r="B174" s="913"/>
      <c r="AA174" s="914"/>
    </row>
    <row r="175" spans="1:27">
      <c r="A175" s="913"/>
      <c r="B175" s="913"/>
      <c r="AA175" s="914"/>
    </row>
    <row r="176" spans="1:27">
      <c r="A176" s="913"/>
      <c r="B176" s="913"/>
      <c r="AA176" s="914"/>
    </row>
    <row r="177" spans="1:27">
      <c r="A177" s="913"/>
      <c r="B177" s="913"/>
      <c r="AA177" s="914"/>
    </row>
    <row r="178" spans="1:27">
      <c r="A178" s="913"/>
      <c r="B178" s="913"/>
      <c r="AA178" s="914"/>
    </row>
    <row r="179" spans="1:27">
      <c r="A179" s="913"/>
      <c r="B179" s="913"/>
      <c r="AA179" s="914"/>
    </row>
    <row r="180" spans="1:27">
      <c r="A180" s="913"/>
      <c r="B180" s="913"/>
      <c r="AA180" s="914"/>
    </row>
    <row r="181" spans="1:27">
      <c r="A181" s="913"/>
      <c r="B181" s="913"/>
      <c r="AA181" s="914"/>
    </row>
    <row r="182" spans="1:27">
      <c r="A182" s="913"/>
      <c r="B182" s="913"/>
      <c r="AA182" s="914"/>
    </row>
    <row r="183" spans="1:27">
      <c r="A183" s="913"/>
      <c r="B183" s="913"/>
      <c r="AA183" s="914"/>
    </row>
    <row r="184" spans="1:27">
      <c r="A184" s="913"/>
      <c r="B184" s="913"/>
      <c r="AA184" s="914"/>
    </row>
    <row r="185" spans="1:27">
      <c r="A185" s="913"/>
      <c r="B185" s="913"/>
      <c r="AA185" s="914"/>
    </row>
    <row r="186" spans="1:27">
      <c r="A186" s="913"/>
      <c r="B186" s="913"/>
      <c r="AA186" s="914"/>
    </row>
    <row r="187" spans="1:27">
      <c r="A187" s="913"/>
      <c r="B187" s="913"/>
      <c r="AA187" s="914"/>
    </row>
    <row r="188" spans="1:27">
      <c r="A188" s="913"/>
      <c r="B188" s="913"/>
      <c r="AA188" s="914"/>
    </row>
    <row r="189" spans="1:27">
      <c r="A189" s="913"/>
      <c r="B189" s="913"/>
      <c r="AA189" s="914"/>
    </row>
    <row r="190" spans="1:27">
      <c r="A190" s="913"/>
      <c r="B190" s="913"/>
      <c r="AA190" s="914"/>
    </row>
    <row r="191" spans="1:27">
      <c r="A191" s="913"/>
      <c r="B191" s="913"/>
      <c r="AA191" s="914"/>
    </row>
    <row r="192" spans="1:27">
      <c r="A192" s="913"/>
      <c r="B192" s="913"/>
      <c r="AA192" s="914"/>
    </row>
    <row r="193" spans="1:27">
      <c r="A193" s="913"/>
      <c r="B193" s="913"/>
      <c r="V193" s="904">
        <f>SUBTOTAL(9,V166:V192)</f>
        <v>0</v>
      </c>
      <c r="W193" s="904">
        <f t="shared" ref="W193:X193" si="1">SUBTOTAL(9,W166:W192)</f>
        <v>0</v>
      </c>
      <c r="X193" s="904">
        <f t="shared" si="1"/>
        <v>0</v>
      </c>
      <c r="Y193" s="904">
        <f>SUBTOTAL(9,Y166:Y192)</f>
        <v>0</v>
      </c>
      <c r="Z193" s="904">
        <f>SUBTOTAL(9,Z166:Z192)</f>
        <v>0</v>
      </c>
      <c r="AA193" s="914"/>
    </row>
    <row r="194" spans="1:27">
      <c r="A194" s="913"/>
      <c r="B194" s="913"/>
      <c r="V194" s="904">
        <f>SUBTOTAL(9,V164:V193)</f>
        <v>0</v>
      </c>
      <c r="W194" s="904">
        <f t="shared" ref="W194:Y194" si="2">SUBTOTAL(9,W164:W193)</f>
        <v>0</v>
      </c>
      <c r="X194" s="904">
        <f t="shared" si="2"/>
        <v>0</v>
      </c>
      <c r="Y194" s="904">
        <f t="shared" si="2"/>
        <v>0</v>
      </c>
      <c r="Z194" s="904">
        <f>SUBTOTAL(9,Z164:Z193)</f>
        <v>0</v>
      </c>
      <c r="AA194" s="914"/>
    </row>
    <row r="195" spans="1:27">
      <c r="A195" s="913"/>
      <c r="B195" s="913"/>
      <c r="AA195" s="914"/>
    </row>
    <row r="196" spans="1:27">
      <c r="A196" s="913"/>
      <c r="B196" s="913"/>
      <c r="AA196" s="914"/>
    </row>
    <row r="197" spans="1:27">
      <c r="A197" s="913"/>
      <c r="B197" s="913"/>
      <c r="AA197" s="914"/>
    </row>
    <row r="198" spans="1:27">
      <c r="A198" s="913"/>
      <c r="B198" s="913"/>
      <c r="AA198" s="914"/>
    </row>
    <row r="199" spans="1:27">
      <c r="A199" s="913"/>
      <c r="B199" s="913"/>
      <c r="AA199" s="914"/>
    </row>
    <row r="200" spans="1:27">
      <c r="A200" s="913"/>
      <c r="B200" s="913"/>
      <c r="AA200" s="914"/>
    </row>
    <row r="201" spans="1:27">
      <c r="A201" s="913"/>
      <c r="B201" s="913"/>
      <c r="AA201" s="914"/>
    </row>
    <row r="202" spans="1:27">
      <c r="A202" s="913"/>
      <c r="B202" s="913"/>
      <c r="AA202" s="914"/>
    </row>
    <row r="203" spans="1:27">
      <c r="A203" s="913"/>
      <c r="B203" s="913"/>
      <c r="AA203" s="914"/>
    </row>
    <row r="204" spans="1:27">
      <c r="A204" s="913"/>
      <c r="B204" s="913"/>
      <c r="AA204" s="914"/>
    </row>
    <row r="205" spans="1:27">
      <c r="A205" s="913"/>
      <c r="B205" s="913"/>
      <c r="AA205" s="914"/>
    </row>
    <row r="206" spans="1:27">
      <c r="A206" s="913"/>
      <c r="B206" s="913"/>
      <c r="AA206" s="914"/>
    </row>
    <row r="207" spans="1:27">
      <c r="A207" s="913"/>
      <c r="B207" s="913"/>
      <c r="AA207" s="914"/>
    </row>
    <row r="208" spans="1:27">
      <c r="A208" s="913"/>
      <c r="B208" s="913"/>
      <c r="AA208" s="914"/>
    </row>
    <row r="209" spans="1:27">
      <c r="A209" s="913"/>
      <c r="B209" s="913"/>
      <c r="AA209" s="914"/>
    </row>
    <row r="210" spans="1:27">
      <c r="A210" s="913"/>
      <c r="B210" s="913"/>
      <c r="AA210" s="914"/>
    </row>
    <row r="211" spans="1:27">
      <c r="A211" s="913"/>
      <c r="B211" s="913"/>
      <c r="AA211" s="914"/>
    </row>
    <row r="212" spans="1:27">
      <c r="A212" s="913"/>
      <c r="B212" s="913"/>
      <c r="AA212" s="914"/>
    </row>
    <row r="213" spans="1:27">
      <c r="A213" s="913"/>
      <c r="B213" s="913"/>
      <c r="AA213" s="914"/>
    </row>
    <row r="214" spans="1:27">
      <c r="A214" s="913"/>
      <c r="B214" s="913"/>
      <c r="AA214" s="914"/>
    </row>
    <row r="215" spans="1:27">
      <c r="A215" s="913"/>
      <c r="B215" s="913"/>
      <c r="AA215" s="914"/>
    </row>
    <row r="216" spans="1:27">
      <c r="A216" s="913"/>
      <c r="B216" s="913"/>
      <c r="AA216" s="914"/>
    </row>
    <row r="217" spans="1:27">
      <c r="A217" s="913"/>
      <c r="B217" s="913"/>
      <c r="AA217" s="914"/>
    </row>
    <row r="218" spans="1:27">
      <c r="A218" s="913"/>
      <c r="B218" s="913"/>
      <c r="AA218" s="914"/>
    </row>
    <row r="219" spans="1:27">
      <c r="A219" s="913"/>
      <c r="B219" s="913"/>
      <c r="AA219" s="914"/>
    </row>
    <row r="220" spans="1:27">
      <c r="A220" s="913"/>
      <c r="B220" s="913"/>
      <c r="AA220" s="914"/>
    </row>
    <row r="221" spans="1:27">
      <c r="A221" s="913"/>
      <c r="B221" s="913"/>
      <c r="AA221" s="914"/>
    </row>
    <row r="222" spans="1:27">
      <c r="A222" s="913"/>
      <c r="B222" s="913"/>
      <c r="AA222" s="914"/>
    </row>
    <row r="223" spans="1:27">
      <c r="A223" s="913"/>
      <c r="B223" s="913"/>
      <c r="AA223" s="914"/>
    </row>
    <row r="224" spans="1:27">
      <c r="A224" s="913"/>
      <c r="B224" s="913"/>
      <c r="AA224" s="914"/>
    </row>
    <row r="225" spans="1:27">
      <c r="A225" s="913"/>
      <c r="B225" s="913"/>
      <c r="AA225" s="914"/>
    </row>
    <row r="226" spans="1:27">
      <c r="A226" s="913"/>
      <c r="B226" s="913"/>
      <c r="AA226" s="914"/>
    </row>
    <row r="227" spans="1:27">
      <c r="A227" s="913"/>
      <c r="B227" s="913"/>
      <c r="AA227" s="914"/>
    </row>
    <row r="228" spans="1:27">
      <c r="A228" s="913"/>
      <c r="B228" s="913"/>
      <c r="AA228" s="914"/>
    </row>
    <row r="229" spans="1:27">
      <c r="A229" s="913"/>
      <c r="B229" s="913"/>
      <c r="AA229" s="914"/>
    </row>
    <row r="230" spans="1:27">
      <c r="A230" s="913"/>
      <c r="B230" s="913"/>
      <c r="AA230" s="914"/>
    </row>
    <row r="231" spans="1:27">
      <c r="A231" s="913"/>
      <c r="B231" s="913"/>
      <c r="AA231" s="914"/>
    </row>
    <row r="232" spans="1:27">
      <c r="A232" s="913"/>
      <c r="B232" s="913"/>
      <c r="AA232" s="914"/>
    </row>
    <row r="233" spans="1:27">
      <c r="A233" s="913"/>
      <c r="B233" s="913"/>
      <c r="AA233" s="914"/>
    </row>
    <row r="234" spans="1:27">
      <c r="A234" s="913"/>
      <c r="B234" s="913"/>
      <c r="AA234" s="914"/>
    </row>
    <row r="235" spans="1:27">
      <c r="A235" s="913"/>
      <c r="B235" s="913"/>
      <c r="AA235" s="914"/>
    </row>
    <row r="236" spans="1:27">
      <c r="A236" s="913"/>
      <c r="B236" s="913"/>
      <c r="AA236" s="914"/>
    </row>
    <row r="237" spans="1:27">
      <c r="A237" s="913"/>
      <c r="B237" s="913"/>
      <c r="AA237" s="914"/>
    </row>
    <row r="238" spans="1:27">
      <c r="A238" s="913"/>
      <c r="B238" s="913"/>
      <c r="AA238" s="914"/>
    </row>
    <row r="239" spans="1:27">
      <c r="A239" s="913"/>
      <c r="B239" s="913"/>
      <c r="AA239" s="914"/>
    </row>
    <row r="240" spans="1:27">
      <c r="A240" s="913"/>
      <c r="B240" s="913"/>
      <c r="AA240" s="914"/>
    </row>
    <row r="241" spans="1:27">
      <c r="A241" s="913"/>
      <c r="B241" s="913"/>
      <c r="AA241" s="914"/>
    </row>
    <row r="242" spans="1:27">
      <c r="A242" s="913"/>
      <c r="B242" s="913"/>
      <c r="AA242" s="914"/>
    </row>
    <row r="243" spans="1:27">
      <c r="A243" s="913"/>
      <c r="B243" s="913"/>
      <c r="AA243" s="914"/>
    </row>
    <row r="244" spans="1:27">
      <c r="A244" s="913"/>
      <c r="B244" s="913"/>
      <c r="AA244" s="914"/>
    </row>
    <row r="245" spans="1:27">
      <c r="A245" s="913"/>
      <c r="B245" s="913"/>
      <c r="AA245" s="914"/>
    </row>
    <row r="246" spans="1:27">
      <c r="A246" s="913"/>
      <c r="B246" s="913"/>
      <c r="AA246" s="914"/>
    </row>
    <row r="247" spans="1:27">
      <c r="A247" s="913"/>
      <c r="B247" s="913"/>
      <c r="AA247" s="914"/>
    </row>
    <row r="248" spans="1:27">
      <c r="A248" s="913"/>
      <c r="B248" s="913"/>
      <c r="AA248" s="914"/>
    </row>
    <row r="249" spans="1:27">
      <c r="A249" s="913"/>
      <c r="B249" s="913"/>
      <c r="AA249" s="914"/>
    </row>
    <row r="250" spans="1:27">
      <c r="A250" s="913"/>
      <c r="B250" s="913"/>
      <c r="AA250" s="914"/>
    </row>
    <row r="251" spans="1:27">
      <c r="A251" s="913"/>
      <c r="B251" s="913"/>
      <c r="AA251" s="914"/>
    </row>
    <row r="252" spans="1:27">
      <c r="A252" s="913"/>
      <c r="B252" s="913"/>
      <c r="AA252" s="914"/>
    </row>
    <row r="253" spans="1:27">
      <c r="A253" s="913"/>
      <c r="B253" s="913"/>
      <c r="AA253" s="914"/>
    </row>
    <row r="254" spans="1:27">
      <c r="A254" s="913"/>
      <c r="B254" s="913"/>
      <c r="AA254" s="914"/>
    </row>
    <row r="255" spans="1:27">
      <c r="A255" s="913"/>
      <c r="B255" s="913"/>
      <c r="AA255" s="914"/>
    </row>
    <row r="256" spans="1:27">
      <c r="A256" s="913"/>
      <c r="B256" s="913"/>
      <c r="AA256" s="914"/>
    </row>
    <row r="257" spans="1:27">
      <c r="A257" s="913"/>
      <c r="B257" s="913"/>
      <c r="AA257" s="914"/>
    </row>
    <row r="258" spans="1:27">
      <c r="A258" s="913"/>
      <c r="B258" s="913"/>
      <c r="AA258" s="914"/>
    </row>
    <row r="259" spans="1:27">
      <c r="A259" s="913"/>
      <c r="B259" s="913"/>
      <c r="AA259" s="914"/>
    </row>
    <row r="260" spans="1:27">
      <c r="A260" s="913"/>
      <c r="B260" s="913"/>
      <c r="AA260" s="914"/>
    </row>
    <row r="261" spans="1:27">
      <c r="A261" s="913"/>
      <c r="B261" s="913"/>
      <c r="AA261" s="914"/>
    </row>
    <row r="262" spans="1:27">
      <c r="A262" s="913"/>
      <c r="B262" s="913"/>
      <c r="AA262" s="914"/>
    </row>
    <row r="263" spans="1:27">
      <c r="A263" s="913"/>
      <c r="B263" s="913"/>
      <c r="AA263" s="914"/>
    </row>
    <row r="264" spans="1:27">
      <c r="A264" s="913"/>
      <c r="B264" s="913"/>
      <c r="AA264" s="914"/>
    </row>
    <row r="265" spans="1:27">
      <c r="A265" s="913"/>
      <c r="B265" s="913"/>
      <c r="AA265" s="914"/>
    </row>
    <row r="266" spans="1:27">
      <c r="A266" s="913"/>
      <c r="B266" s="913"/>
      <c r="AA266" s="914"/>
    </row>
    <row r="267" spans="1:27">
      <c r="A267" s="913"/>
      <c r="B267" s="913"/>
      <c r="AA267" s="914"/>
    </row>
    <row r="268" spans="1:27">
      <c r="A268" s="913"/>
      <c r="B268" s="913"/>
      <c r="AA268" s="914"/>
    </row>
    <row r="269" spans="1:27">
      <c r="A269" s="913"/>
      <c r="B269" s="913"/>
      <c r="AA269" s="914"/>
    </row>
    <row r="270" spans="1:27">
      <c r="A270" s="913"/>
      <c r="B270" s="913"/>
      <c r="AA270" s="914"/>
    </row>
    <row r="271" spans="1:27">
      <c r="A271" s="913"/>
      <c r="B271" s="913"/>
      <c r="AA271" s="914"/>
    </row>
    <row r="272" spans="1:27">
      <c r="A272" s="913"/>
      <c r="B272" s="913"/>
      <c r="AA272" s="914"/>
    </row>
    <row r="273" spans="1:27">
      <c r="A273" s="913"/>
      <c r="B273" s="913"/>
      <c r="AA273" s="914"/>
    </row>
    <row r="274" spans="1:27">
      <c r="A274" s="913"/>
      <c r="B274" s="913"/>
      <c r="AA274" s="914"/>
    </row>
    <row r="275" spans="1:27">
      <c r="A275" s="913"/>
      <c r="B275" s="913"/>
      <c r="AA275" s="914"/>
    </row>
    <row r="276" spans="1:27">
      <c r="A276" s="913"/>
      <c r="B276" s="913"/>
      <c r="AA276" s="914"/>
    </row>
    <row r="277" spans="1:27">
      <c r="A277" s="913"/>
      <c r="B277" s="913"/>
      <c r="AA277" s="914"/>
    </row>
    <row r="278" spans="1:27">
      <c r="A278" s="913"/>
      <c r="B278" s="913"/>
      <c r="AA278" s="914"/>
    </row>
    <row r="279" spans="1:27">
      <c r="A279" s="913"/>
      <c r="B279" s="913"/>
      <c r="AA279" s="914"/>
    </row>
    <row r="280" spans="1:27">
      <c r="A280" s="913"/>
      <c r="B280" s="913"/>
      <c r="AA280" s="914"/>
    </row>
    <row r="281" spans="1:27">
      <c r="A281" s="913"/>
      <c r="B281" s="913"/>
      <c r="AA281" s="914"/>
    </row>
    <row r="282" spans="1:27">
      <c r="A282" s="913"/>
      <c r="B282" s="913"/>
      <c r="AA282" s="914"/>
    </row>
    <row r="283" spans="1:27">
      <c r="A283" s="913"/>
      <c r="B283" s="913"/>
      <c r="AA283" s="914"/>
    </row>
    <row r="284" spans="1:27">
      <c r="A284" s="913"/>
      <c r="B284" s="913"/>
      <c r="AA284" s="914"/>
    </row>
    <row r="285" spans="1:27">
      <c r="A285" s="913"/>
      <c r="B285" s="913"/>
      <c r="AA285" s="914"/>
    </row>
    <row r="286" spans="1:27">
      <c r="A286" s="913"/>
      <c r="B286" s="913"/>
      <c r="AA286" s="914"/>
    </row>
    <row r="287" spans="1:27">
      <c r="A287" s="913"/>
      <c r="B287" s="913"/>
      <c r="AA287" s="914"/>
    </row>
    <row r="288" spans="1:27">
      <c r="A288" s="913"/>
      <c r="B288" s="913"/>
      <c r="AA288" s="914"/>
    </row>
    <row r="289" spans="1:27">
      <c r="A289" s="913"/>
      <c r="B289" s="913"/>
      <c r="AA289" s="914"/>
    </row>
    <row r="290" spans="1:27">
      <c r="A290" s="913"/>
      <c r="B290" s="913"/>
      <c r="AA290" s="914"/>
    </row>
    <row r="291" spans="1:27">
      <c r="A291" s="913"/>
      <c r="B291" s="913"/>
      <c r="C291" s="922"/>
      <c r="AA291" s="914"/>
    </row>
    <row r="292" spans="1:27">
      <c r="A292" s="913"/>
      <c r="B292" s="913"/>
      <c r="AA292" s="914"/>
    </row>
    <row r="293" spans="1:27">
      <c r="A293" s="913"/>
      <c r="B293" s="913"/>
      <c r="AA293" s="914"/>
    </row>
    <row r="294" spans="1:27">
      <c r="A294" s="913"/>
      <c r="B294" s="913"/>
      <c r="Y294" s="904">
        <f>SUBTOTAL(9,Y284:Y293)</f>
        <v>0</v>
      </c>
      <c r="AA294" s="914"/>
    </row>
    <row r="295" spans="1:27">
      <c r="A295" s="913"/>
      <c r="B295" s="913"/>
      <c r="AA295" s="914"/>
    </row>
    <row r="296" spans="1:27">
      <c r="A296" s="913"/>
      <c r="B296" s="913"/>
      <c r="AA296" s="914"/>
    </row>
    <row r="297" spans="1:27">
      <c r="A297" s="913"/>
      <c r="B297" s="913"/>
      <c r="AA297" s="914"/>
    </row>
    <row r="298" spans="1:27">
      <c r="A298" s="913"/>
      <c r="B298" s="913"/>
      <c r="AA298" s="914"/>
    </row>
    <row r="299" spans="1:27">
      <c r="A299" s="913"/>
      <c r="B299" s="913"/>
      <c r="AA299" s="914"/>
    </row>
    <row r="300" spans="1:27">
      <c r="A300" s="913"/>
      <c r="B300" s="913"/>
      <c r="AA300" s="914"/>
    </row>
    <row r="301" spans="1:27">
      <c r="A301" s="913"/>
      <c r="B301" s="913"/>
      <c r="AA301" s="914"/>
    </row>
    <row r="302" spans="1:27">
      <c r="A302" s="913"/>
      <c r="B302" s="913"/>
      <c r="AA302" s="914"/>
    </row>
    <row r="303" spans="1:27">
      <c r="A303" s="913"/>
      <c r="B303" s="913"/>
      <c r="AA303" s="914"/>
    </row>
    <row r="304" spans="1:27">
      <c r="A304" s="913"/>
      <c r="B304" s="913"/>
      <c r="AA304" s="914"/>
    </row>
    <row r="305" spans="1:27">
      <c r="A305" s="913"/>
      <c r="B305" s="913"/>
      <c r="AA305" s="914"/>
    </row>
    <row r="306" spans="1:27">
      <c r="A306" s="913"/>
      <c r="B306" s="913"/>
      <c r="AA306" s="914"/>
    </row>
    <row r="307" spans="1:27">
      <c r="A307" s="913"/>
      <c r="B307" s="913"/>
      <c r="AA307" s="914"/>
    </row>
    <row r="308" spans="1:27">
      <c r="A308" s="913"/>
      <c r="B308" s="913"/>
      <c r="AA308" s="914"/>
    </row>
    <row r="309" spans="1:27">
      <c r="A309" s="913"/>
      <c r="B309" s="913"/>
      <c r="AA309" s="914"/>
    </row>
    <row r="310" spans="1:27">
      <c r="A310" s="913"/>
      <c r="B310" s="913"/>
      <c r="AA310" s="914"/>
    </row>
    <row r="311" spans="1:27">
      <c r="A311" s="913"/>
      <c r="B311" s="913"/>
      <c r="AA311" s="914"/>
    </row>
    <row r="312" spans="1:27">
      <c r="A312" s="913"/>
      <c r="B312" s="913"/>
      <c r="AA312" s="914"/>
    </row>
    <row r="313" spans="1:27">
      <c r="A313" s="913"/>
      <c r="B313" s="913"/>
      <c r="AA313" s="914"/>
    </row>
    <row r="314" spans="1:27">
      <c r="A314" s="913"/>
      <c r="B314" s="913"/>
      <c r="AA314" s="914"/>
    </row>
    <row r="315" spans="1:27">
      <c r="A315" s="913"/>
      <c r="B315" s="913"/>
      <c r="AA315" s="914"/>
    </row>
    <row r="316" spans="1:27">
      <c r="A316" s="913"/>
      <c r="B316" s="913"/>
      <c r="AA316" s="914"/>
    </row>
    <row r="317" spans="1:27">
      <c r="A317" s="913"/>
      <c r="B317" s="913"/>
      <c r="AA317" s="914"/>
    </row>
    <row r="318" spans="1:27">
      <c r="A318" s="913"/>
      <c r="B318" s="913"/>
      <c r="AA318" s="914"/>
    </row>
    <row r="319" spans="1:27">
      <c r="A319" s="913"/>
      <c r="B319" s="913"/>
      <c r="AA319" s="914"/>
    </row>
    <row r="320" spans="1:27">
      <c r="A320" s="913"/>
      <c r="B320" s="913"/>
      <c r="AA320" s="914"/>
    </row>
    <row r="321" spans="1:27">
      <c r="A321" s="913"/>
      <c r="B321" s="913"/>
      <c r="AA321" s="914"/>
    </row>
    <row r="322" spans="1:27">
      <c r="A322" s="913"/>
      <c r="B322" s="913"/>
      <c r="AA322" s="914"/>
    </row>
    <row r="323" spans="1:27">
      <c r="A323" s="913"/>
      <c r="B323" s="913"/>
      <c r="AA323" s="914"/>
    </row>
    <row r="324" spans="1:27">
      <c r="A324" s="913"/>
      <c r="B324" s="913"/>
      <c r="AA324" s="914"/>
    </row>
    <row r="325" spans="1:27">
      <c r="A325" s="913"/>
      <c r="B325" s="913"/>
      <c r="AA325" s="914"/>
    </row>
    <row r="326" spans="1:27">
      <c r="A326" s="913"/>
      <c r="B326" s="913"/>
      <c r="Y326" s="904">
        <f>SUBTOTAL(9,Y313:Y325)</f>
        <v>0</v>
      </c>
      <c r="AA326" s="914"/>
    </row>
    <row r="327" spans="1:27">
      <c r="A327" s="913"/>
      <c r="B327" s="913"/>
      <c r="AA327" s="914"/>
    </row>
    <row r="328" spans="1:27">
      <c r="A328" s="913"/>
      <c r="B328" s="913"/>
      <c r="AA328" s="914"/>
    </row>
    <row r="329" spans="1:27">
      <c r="A329" s="913"/>
      <c r="B329" s="913"/>
      <c r="AA329" s="914"/>
    </row>
    <row r="330" spans="1:27">
      <c r="A330" s="913"/>
      <c r="B330" s="913"/>
      <c r="AA330" s="914"/>
    </row>
    <row r="331" spans="1:27">
      <c r="A331" s="913"/>
      <c r="B331" s="913"/>
      <c r="AA331" s="914"/>
    </row>
    <row r="332" spans="1:27">
      <c r="A332" s="913"/>
      <c r="B332" s="913"/>
      <c r="AA332" s="914"/>
    </row>
    <row r="333" spans="1:27">
      <c r="A333" s="913"/>
      <c r="B333" s="913"/>
      <c r="AA333" s="914"/>
    </row>
    <row r="334" spans="1:27">
      <c r="A334" s="913"/>
      <c r="B334" s="913"/>
      <c r="AA334" s="914"/>
    </row>
    <row r="335" spans="1:27">
      <c r="A335" s="913"/>
      <c r="B335" s="913"/>
      <c r="AA335" s="914"/>
    </row>
    <row r="336" spans="1:27">
      <c r="A336" s="913"/>
      <c r="B336" s="913"/>
      <c r="AA336" s="914"/>
    </row>
    <row r="337" spans="1:27">
      <c r="A337" s="913"/>
      <c r="B337" s="913"/>
      <c r="AA337" s="914"/>
    </row>
    <row r="338" spans="1:27">
      <c r="A338" s="913"/>
      <c r="B338" s="913"/>
      <c r="AA338" s="914"/>
    </row>
    <row r="339" spans="1:27">
      <c r="A339" s="913"/>
      <c r="B339" s="913"/>
      <c r="AA339" s="914"/>
    </row>
    <row r="340" spans="1:27">
      <c r="A340" s="913"/>
      <c r="B340" s="913"/>
      <c r="AA340" s="914"/>
    </row>
    <row r="341" spans="1:27">
      <c r="A341" s="913"/>
      <c r="B341" s="913"/>
      <c r="AA341" s="914"/>
    </row>
    <row r="342" spans="1:27">
      <c r="A342" s="913"/>
      <c r="B342" s="913"/>
      <c r="AA342" s="914"/>
    </row>
    <row r="343" spans="1:27">
      <c r="A343" s="913"/>
      <c r="B343" s="913"/>
      <c r="AA343" s="914"/>
    </row>
    <row r="344" spans="1:27">
      <c r="A344" s="913"/>
      <c r="B344" s="913"/>
      <c r="AA344" s="914"/>
    </row>
    <row r="345" spans="1:27">
      <c r="A345" s="913"/>
      <c r="B345" s="913"/>
      <c r="AA345" s="914"/>
    </row>
    <row r="346" spans="1:27">
      <c r="A346" s="913"/>
      <c r="B346" s="913"/>
      <c r="AA346" s="914"/>
    </row>
    <row r="347" spans="1:27">
      <c r="A347" s="913"/>
      <c r="B347" s="913"/>
      <c r="AA347" s="914"/>
    </row>
    <row r="348" spans="1:27">
      <c r="A348" s="913"/>
      <c r="B348" s="913"/>
      <c r="AA348" s="914"/>
    </row>
    <row r="349" spans="1:27">
      <c r="A349" s="913"/>
      <c r="B349" s="913"/>
      <c r="AA349" s="914"/>
    </row>
    <row r="350" spans="1:27">
      <c r="A350" s="913"/>
      <c r="B350" s="913"/>
      <c r="AA350" s="914"/>
    </row>
    <row r="351" spans="1:27">
      <c r="A351" s="913"/>
      <c r="B351" s="913"/>
      <c r="AA351" s="914"/>
    </row>
    <row r="352" spans="1:27">
      <c r="A352" s="913"/>
      <c r="B352" s="913"/>
      <c r="AA352" s="914"/>
    </row>
    <row r="353" spans="1:27">
      <c r="A353" s="913"/>
      <c r="B353" s="913"/>
      <c r="AA353" s="914"/>
    </row>
    <row r="354" spans="1:27">
      <c r="A354" s="913"/>
      <c r="B354" s="913"/>
      <c r="AA354" s="914"/>
    </row>
    <row r="355" spans="1:27">
      <c r="A355" s="913"/>
      <c r="B355" s="913"/>
      <c r="AA355" s="914"/>
    </row>
    <row r="356" spans="1:27">
      <c r="A356" s="913"/>
      <c r="B356" s="913"/>
      <c r="AA356" s="914"/>
    </row>
    <row r="357" spans="1:27">
      <c r="A357" s="913"/>
      <c r="B357" s="913"/>
      <c r="AA357" s="914"/>
    </row>
    <row r="358" spans="1:27">
      <c r="A358" s="913"/>
      <c r="B358" s="913"/>
      <c r="AA358" s="914"/>
    </row>
    <row r="359" spans="1:27">
      <c r="A359" s="913"/>
      <c r="B359" s="913"/>
      <c r="AA359" s="914"/>
    </row>
    <row r="360" spans="1:27">
      <c r="A360" s="913"/>
      <c r="B360" s="913"/>
      <c r="AA360" s="914"/>
    </row>
    <row r="361" spans="1:27">
      <c r="A361" s="913"/>
      <c r="B361" s="913"/>
      <c r="AA361" s="914"/>
    </row>
    <row r="362" spans="1:27">
      <c r="A362" s="913"/>
      <c r="B362" s="913"/>
      <c r="AA362" s="914"/>
    </row>
    <row r="363" spans="1:27">
      <c r="A363" s="913"/>
      <c r="B363" s="913"/>
      <c r="AA363" s="914"/>
    </row>
    <row r="364" spans="1:27">
      <c r="A364" s="913"/>
      <c r="B364" s="913"/>
      <c r="AA364" s="914"/>
    </row>
    <row r="365" spans="1:27">
      <c r="A365" s="913"/>
      <c r="B365" s="913"/>
      <c r="AA365" s="914"/>
    </row>
    <row r="366" spans="1:27">
      <c r="A366" s="913"/>
      <c r="B366" s="913"/>
      <c r="AA366" s="914"/>
    </row>
    <row r="367" spans="1:27">
      <c r="A367" s="913"/>
      <c r="B367" s="913"/>
      <c r="AA367" s="914"/>
    </row>
    <row r="368" spans="1:27">
      <c r="A368" s="913"/>
      <c r="B368" s="913"/>
      <c r="AA368" s="914"/>
    </row>
    <row r="369" spans="1:27">
      <c r="A369" s="913"/>
      <c r="B369" s="913"/>
      <c r="AA369" s="914"/>
    </row>
    <row r="370" spans="1:27">
      <c r="A370" s="913"/>
      <c r="B370" s="913"/>
      <c r="AA370" s="914"/>
    </row>
    <row r="371" spans="1:27">
      <c r="A371" s="913"/>
      <c r="B371" s="913"/>
      <c r="AA371" s="914"/>
    </row>
    <row r="372" spans="1:27">
      <c r="A372" s="913"/>
      <c r="B372" s="913"/>
      <c r="AA372" s="914"/>
    </row>
    <row r="373" spans="1:27">
      <c r="A373" s="913"/>
      <c r="B373" s="913"/>
      <c r="AA373" s="914"/>
    </row>
    <row r="374" spans="1:27">
      <c r="A374" s="913"/>
      <c r="B374" s="913"/>
      <c r="AA374" s="914"/>
    </row>
    <row r="375" spans="1:27">
      <c r="A375" s="913"/>
      <c r="B375" s="913"/>
      <c r="AA375" s="914"/>
    </row>
    <row r="376" spans="1:27">
      <c r="A376" s="913"/>
      <c r="B376" s="913"/>
      <c r="AA376" s="914"/>
    </row>
    <row r="377" spans="1:27">
      <c r="A377" s="913"/>
      <c r="B377" s="913"/>
      <c r="AA377" s="914"/>
    </row>
    <row r="378" spans="1:27">
      <c r="A378" s="913"/>
      <c r="B378" s="913"/>
      <c r="AA378" s="914"/>
    </row>
    <row r="379" spans="1:27">
      <c r="A379" s="913"/>
      <c r="B379" s="913"/>
      <c r="AA379" s="914"/>
    </row>
    <row r="380" spans="1:27">
      <c r="A380" s="913"/>
      <c r="B380" s="913"/>
      <c r="AA380" s="914"/>
    </row>
    <row r="381" spans="1:27">
      <c r="A381" s="913"/>
      <c r="B381" s="913"/>
      <c r="AA381" s="914"/>
    </row>
    <row r="382" spans="1:27">
      <c r="A382" s="913"/>
      <c r="B382" s="913"/>
      <c r="AA382" s="914"/>
    </row>
    <row r="383" spans="1:27">
      <c r="A383" s="913"/>
      <c r="B383" s="913"/>
      <c r="AA383" s="914"/>
    </row>
    <row r="384" spans="1:27">
      <c r="A384" s="913"/>
      <c r="B384" s="913"/>
      <c r="AA384" s="914"/>
    </row>
    <row r="385" spans="1:27">
      <c r="A385" s="913"/>
      <c r="B385" s="913"/>
      <c r="AA385" s="914"/>
    </row>
    <row r="386" spans="1:27">
      <c r="A386" s="913"/>
      <c r="B386" s="913"/>
      <c r="AA386" s="914"/>
    </row>
    <row r="387" spans="1:27">
      <c r="A387" s="913"/>
      <c r="B387" s="913"/>
      <c r="AA387" s="914"/>
    </row>
    <row r="388" spans="1:27">
      <c r="A388" s="913"/>
      <c r="B388" s="913"/>
      <c r="AA388" s="914"/>
    </row>
    <row r="389" spans="1:27">
      <c r="A389" s="913"/>
      <c r="B389" s="913"/>
      <c r="AA389" s="914"/>
    </row>
    <row r="390" spans="1:27">
      <c r="A390" s="913"/>
      <c r="B390" s="913"/>
      <c r="AA390" s="914"/>
    </row>
    <row r="391" spans="1:27">
      <c r="A391" s="913"/>
      <c r="B391" s="913"/>
      <c r="AA391" s="914"/>
    </row>
    <row r="392" spans="1:27">
      <c r="A392" s="913"/>
      <c r="B392" s="913"/>
      <c r="AA392" s="914"/>
    </row>
    <row r="393" spans="1:27">
      <c r="A393" s="913"/>
      <c r="B393" s="913"/>
      <c r="AA393" s="914"/>
    </row>
    <row r="394" spans="1:27">
      <c r="A394" s="913"/>
      <c r="B394" s="913"/>
      <c r="AA394" s="914"/>
    </row>
    <row r="395" spans="1:27">
      <c r="A395" s="913"/>
      <c r="B395" s="913"/>
      <c r="AA395" s="914"/>
    </row>
    <row r="396" spans="1:27">
      <c r="A396" s="913"/>
      <c r="B396" s="913"/>
      <c r="AA396" s="914"/>
    </row>
    <row r="397" spans="1:27">
      <c r="A397" s="913"/>
      <c r="B397" s="913"/>
      <c r="AA397" s="914"/>
    </row>
    <row r="398" spans="1:27">
      <c r="A398" s="913"/>
      <c r="B398" s="913"/>
      <c r="AA398" s="914"/>
    </row>
    <row r="399" spans="1:27">
      <c r="A399" s="913"/>
      <c r="B399" s="913"/>
      <c r="AA399" s="914"/>
    </row>
    <row r="400" spans="1:27">
      <c r="A400" s="913"/>
      <c r="B400" s="913"/>
      <c r="AA400" s="914"/>
    </row>
    <row r="401" spans="1:27">
      <c r="A401" s="913"/>
      <c r="B401" s="913"/>
      <c r="AA401" s="914"/>
    </row>
    <row r="402" spans="1:27">
      <c r="A402" s="913"/>
      <c r="B402" s="913"/>
      <c r="AA402" s="914"/>
    </row>
    <row r="403" spans="1:27">
      <c r="A403" s="913"/>
      <c r="B403" s="913"/>
      <c r="AA403" s="914"/>
    </row>
    <row r="404" spans="1:27">
      <c r="A404" s="913"/>
      <c r="B404" s="913"/>
      <c r="AA404" s="914"/>
    </row>
    <row r="405" spans="1:27">
      <c r="A405" s="913"/>
      <c r="B405" s="913"/>
      <c r="AA405" s="914"/>
    </row>
    <row r="406" spans="1:27">
      <c r="A406" s="913"/>
      <c r="B406" s="913"/>
      <c r="AA406" s="914"/>
    </row>
    <row r="407" spans="1:27">
      <c r="A407" s="913"/>
      <c r="B407" s="913"/>
      <c r="AA407" s="914"/>
    </row>
    <row r="408" spans="1:27">
      <c r="A408" s="913"/>
      <c r="B408" s="913"/>
      <c r="AA408" s="914"/>
    </row>
    <row r="409" spans="1:27">
      <c r="A409" s="913"/>
      <c r="B409" s="913"/>
      <c r="AA409" s="914"/>
    </row>
    <row r="410" spans="1:27">
      <c r="A410" s="913"/>
      <c r="B410" s="913"/>
      <c r="AA410" s="914"/>
    </row>
    <row r="411" spans="1:27">
      <c r="A411" s="913"/>
      <c r="B411" s="913"/>
      <c r="AA411" s="914"/>
    </row>
    <row r="412" spans="1:27">
      <c r="A412" s="913"/>
      <c r="B412" s="913"/>
      <c r="AA412" s="914"/>
    </row>
    <row r="413" spans="1:27">
      <c r="A413" s="913"/>
      <c r="B413" s="913"/>
      <c r="AA413" s="914"/>
    </row>
    <row r="414" spans="1:27">
      <c r="A414" s="913"/>
      <c r="B414" s="913"/>
      <c r="AA414" s="914"/>
    </row>
    <row r="415" spans="1:27">
      <c r="A415" s="913"/>
      <c r="B415" s="913"/>
      <c r="AA415" s="914"/>
    </row>
    <row r="416" spans="1:27">
      <c r="A416" s="913"/>
      <c r="B416" s="913"/>
      <c r="AA416" s="914"/>
    </row>
    <row r="417" spans="1:27">
      <c r="A417" s="913"/>
      <c r="B417" s="913"/>
      <c r="AA417" s="914"/>
    </row>
    <row r="418" spans="1:27">
      <c r="A418" s="913"/>
      <c r="B418" s="913"/>
      <c r="AA418" s="914"/>
    </row>
    <row r="419" spans="1:27">
      <c r="A419" s="913"/>
      <c r="B419" s="913"/>
      <c r="AA419" s="914"/>
    </row>
    <row r="420" spans="1:27">
      <c r="A420" s="913"/>
      <c r="B420" s="913"/>
      <c r="AA420" s="914"/>
    </row>
    <row r="421" spans="1:27">
      <c r="A421" s="913"/>
      <c r="B421" s="913"/>
      <c r="AA421" s="914"/>
    </row>
    <row r="422" spans="1:27">
      <c r="A422" s="913"/>
      <c r="B422" s="913"/>
      <c r="AA422" s="914"/>
    </row>
    <row r="423" spans="1:27">
      <c r="A423" s="913"/>
      <c r="B423" s="913"/>
      <c r="AA423" s="914"/>
    </row>
    <row r="424" spans="1:27">
      <c r="A424" s="913"/>
      <c r="B424" s="913"/>
      <c r="AA424" s="914"/>
    </row>
    <row r="425" spans="1:27">
      <c r="A425" s="913"/>
      <c r="B425" s="913"/>
      <c r="AA425" s="914"/>
    </row>
    <row r="426" spans="1:27">
      <c r="A426" s="913"/>
      <c r="B426" s="913"/>
      <c r="AA426" s="914"/>
    </row>
    <row r="427" spans="1:27">
      <c r="A427" s="913"/>
      <c r="B427" s="913"/>
      <c r="AA427" s="914"/>
    </row>
    <row r="428" spans="1:27">
      <c r="A428" s="913"/>
      <c r="B428" s="913"/>
      <c r="AA428" s="914"/>
    </row>
    <row r="429" spans="1:27">
      <c r="A429" s="913"/>
      <c r="B429" s="913"/>
      <c r="AA429" s="914"/>
    </row>
    <row r="430" spans="1:27">
      <c r="A430" s="913"/>
      <c r="B430" s="913"/>
      <c r="AA430" s="914"/>
    </row>
    <row r="431" spans="1:27">
      <c r="A431" s="913"/>
      <c r="B431" s="913"/>
      <c r="AA431" s="914"/>
    </row>
    <row r="432" spans="1:27">
      <c r="A432" s="913"/>
      <c r="B432" s="913"/>
      <c r="AA432" s="914"/>
    </row>
    <row r="433" spans="1:27">
      <c r="A433" s="913"/>
      <c r="B433" s="913"/>
      <c r="AA433" s="914"/>
    </row>
    <row r="434" spans="1:27">
      <c r="A434" s="913"/>
      <c r="B434" s="913"/>
      <c r="AA434" s="914"/>
    </row>
    <row r="435" spans="1:27">
      <c r="A435" s="913"/>
      <c r="B435" s="913"/>
      <c r="AA435" s="914"/>
    </row>
    <row r="436" spans="1:27">
      <c r="A436" s="913"/>
      <c r="B436" s="913"/>
      <c r="AA436" s="914"/>
    </row>
    <row r="437" spans="1:27">
      <c r="A437" s="913"/>
      <c r="B437" s="913"/>
      <c r="AA437" s="914"/>
    </row>
    <row r="438" spans="1:27">
      <c r="A438" s="913"/>
      <c r="B438" s="913"/>
      <c r="AA438" s="914"/>
    </row>
    <row r="439" spans="1:27">
      <c r="A439" s="913"/>
      <c r="B439" s="913"/>
      <c r="AA439" s="914"/>
    </row>
    <row r="440" spans="1:27">
      <c r="A440" s="913"/>
      <c r="B440" s="913"/>
      <c r="AA440" s="914"/>
    </row>
    <row r="441" spans="1:27">
      <c r="A441" s="913"/>
      <c r="B441" s="913"/>
      <c r="AA441" s="914"/>
    </row>
    <row r="442" spans="1:27">
      <c r="A442" s="913"/>
      <c r="B442" s="913"/>
      <c r="AA442" s="914"/>
    </row>
    <row r="443" spans="1:27">
      <c r="A443" s="913"/>
      <c r="B443" s="913"/>
      <c r="AA443" s="914"/>
    </row>
    <row r="444" spans="1:27">
      <c r="A444" s="913"/>
      <c r="B444" s="913"/>
      <c r="AA444" s="914"/>
    </row>
    <row r="445" spans="1:27">
      <c r="A445" s="913"/>
      <c r="B445" s="913"/>
      <c r="AA445" s="914"/>
    </row>
    <row r="446" spans="1:27">
      <c r="A446" s="913"/>
      <c r="B446" s="913"/>
      <c r="AA446" s="914"/>
    </row>
    <row r="447" spans="1:27">
      <c r="A447" s="913"/>
      <c r="B447" s="913"/>
      <c r="AA447" s="914"/>
    </row>
    <row r="448" spans="1:27">
      <c r="A448" s="913"/>
      <c r="B448" s="913"/>
      <c r="AA448" s="914"/>
    </row>
    <row r="449" spans="1:27">
      <c r="A449" s="913"/>
      <c r="B449" s="913"/>
      <c r="AA449" s="914"/>
    </row>
    <row r="450" spans="1:27">
      <c r="A450" s="913"/>
      <c r="B450" s="913"/>
      <c r="AA450" s="914"/>
    </row>
    <row r="451" spans="1:27">
      <c r="A451" s="913"/>
      <c r="B451" s="913"/>
      <c r="AA451" s="914"/>
    </row>
    <row r="452" spans="1:27">
      <c r="A452" s="913"/>
      <c r="B452" s="913"/>
      <c r="AA452" s="914"/>
    </row>
    <row r="453" spans="1:27">
      <c r="A453" s="913"/>
      <c r="B453" s="913"/>
      <c r="AA453" s="914"/>
    </row>
    <row r="454" spans="1:27">
      <c r="A454" s="913"/>
      <c r="B454" s="913"/>
      <c r="AA454" s="914"/>
    </row>
    <row r="455" spans="1:27">
      <c r="A455" s="913"/>
      <c r="B455" s="913"/>
      <c r="AA455" s="914"/>
    </row>
    <row r="456" spans="1:27">
      <c r="A456" s="913"/>
      <c r="B456" s="913"/>
      <c r="AA456" s="914"/>
    </row>
    <row r="457" spans="1:27">
      <c r="A457" s="913"/>
      <c r="B457" s="913"/>
      <c r="AA457" s="914"/>
    </row>
    <row r="458" spans="1:27">
      <c r="A458" s="913"/>
      <c r="B458" s="913"/>
      <c r="AA458" s="914"/>
    </row>
    <row r="459" spans="1:27">
      <c r="A459" s="913"/>
      <c r="B459" s="913"/>
      <c r="AA459" s="914"/>
    </row>
    <row r="460" spans="1:27">
      <c r="A460" s="913"/>
      <c r="B460" s="913"/>
      <c r="AA460" s="914"/>
    </row>
    <row r="461" spans="1:27">
      <c r="A461" s="913"/>
      <c r="B461" s="913"/>
      <c r="AA461" s="914"/>
    </row>
    <row r="462" spans="1:27">
      <c r="A462" s="913"/>
      <c r="B462" s="913"/>
      <c r="AA462" s="914"/>
    </row>
    <row r="463" spans="1:27">
      <c r="A463" s="913"/>
      <c r="B463" s="913"/>
      <c r="AA463" s="914"/>
    </row>
    <row r="464" spans="1:27">
      <c r="A464" s="913"/>
      <c r="B464" s="913"/>
      <c r="AA464" s="914"/>
    </row>
    <row r="465" spans="1:27">
      <c r="A465" s="913"/>
      <c r="B465" s="913"/>
      <c r="AA465" s="914"/>
    </row>
    <row r="466" spans="1:27">
      <c r="A466" s="913"/>
      <c r="B466" s="913"/>
      <c r="AA466" s="914"/>
    </row>
    <row r="467" spans="1:27">
      <c r="A467" s="913"/>
      <c r="B467" s="913"/>
      <c r="AA467" s="914"/>
    </row>
    <row r="468" spans="1:27">
      <c r="A468" s="913"/>
      <c r="B468" s="913"/>
      <c r="AA468" s="914"/>
    </row>
    <row r="469" spans="1:27">
      <c r="A469" s="913"/>
      <c r="B469" s="913"/>
      <c r="AA469" s="914"/>
    </row>
    <row r="470" spans="1:27">
      <c r="A470" s="913"/>
      <c r="B470" s="913"/>
      <c r="AA470" s="914"/>
    </row>
    <row r="471" spans="1:27">
      <c r="A471" s="913"/>
      <c r="B471" s="913"/>
      <c r="AA471" s="914"/>
    </row>
    <row r="472" spans="1:27">
      <c r="A472" s="913"/>
      <c r="B472" s="913"/>
      <c r="AA472" s="914"/>
    </row>
    <row r="473" spans="1:27">
      <c r="A473" s="913"/>
      <c r="B473" s="913"/>
      <c r="AA473" s="914"/>
    </row>
    <row r="474" spans="1:27">
      <c r="A474" s="913"/>
      <c r="B474" s="913"/>
      <c r="AA474" s="914"/>
    </row>
    <row r="475" spans="1:27">
      <c r="A475" s="913"/>
      <c r="B475" s="913"/>
      <c r="AA475" s="914"/>
    </row>
    <row r="476" spans="1:27">
      <c r="A476" s="913"/>
      <c r="B476" s="913"/>
      <c r="AA476" s="914"/>
    </row>
    <row r="477" spans="1:27">
      <c r="A477" s="913"/>
      <c r="B477" s="913"/>
      <c r="AA477" s="914"/>
    </row>
    <row r="478" spans="1:27">
      <c r="A478" s="913"/>
      <c r="B478" s="913"/>
      <c r="AA478" s="914"/>
    </row>
    <row r="479" spans="1:27">
      <c r="A479" s="913"/>
      <c r="B479" s="913"/>
      <c r="AA479" s="914"/>
    </row>
    <row r="480" spans="1:27">
      <c r="A480" s="913"/>
      <c r="B480" s="913"/>
      <c r="AA480" s="914"/>
    </row>
    <row r="481" spans="1:27">
      <c r="A481" s="913"/>
      <c r="B481" s="913"/>
      <c r="AA481" s="914"/>
    </row>
    <row r="482" spans="1:27">
      <c r="A482" s="913"/>
      <c r="B482" s="913"/>
      <c r="AA482" s="914"/>
    </row>
    <row r="483" spans="1:27">
      <c r="A483" s="913"/>
      <c r="B483" s="913"/>
      <c r="AA483" s="914"/>
    </row>
    <row r="484" spans="1:27">
      <c r="A484" s="913"/>
      <c r="B484" s="913"/>
      <c r="AA484" s="914"/>
    </row>
    <row r="485" spans="1:27">
      <c r="A485" s="913"/>
      <c r="B485" s="913"/>
      <c r="AA485" s="914"/>
    </row>
    <row r="486" spans="1:27">
      <c r="A486" s="913"/>
      <c r="B486" s="913"/>
      <c r="AA486" s="914"/>
    </row>
    <row r="487" spans="1:27">
      <c r="A487" s="913"/>
      <c r="B487" s="913"/>
      <c r="AA487" s="914"/>
    </row>
    <row r="488" spans="1:27">
      <c r="A488" s="913"/>
      <c r="B488" s="913"/>
      <c r="AA488" s="914"/>
    </row>
    <row r="489" spans="1:27">
      <c r="A489" s="913"/>
      <c r="B489" s="913"/>
      <c r="AA489" s="914"/>
    </row>
    <row r="490" spans="1:27">
      <c r="A490" s="913"/>
      <c r="B490" s="913"/>
      <c r="AA490" s="914"/>
    </row>
    <row r="491" spans="1:27">
      <c r="A491" s="913"/>
      <c r="B491" s="913"/>
      <c r="AA491" s="914"/>
    </row>
    <row r="492" spans="1:27">
      <c r="A492" s="913"/>
      <c r="B492" s="913"/>
      <c r="AA492" s="914"/>
    </row>
    <row r="493" spans="1:27">
      <c r="A493" s="913"/>
      <c r="B493" s="913"/>
      <c r="AA493" s="914"/>
    </row>
    <row r="494" spans="1:27">
      <c r="A494" s="913"/>
      <c r="B494" s="913"/>
      <c r="AA494" s="914"/>
    </row>
    <row r="495" spans="1:27">
      <c r="A495" s="913"/>
      <c r="B495" s="913"/>
      <c r="AA495" s="914"/>
    </row>
    <row r="496" spans="1:27">
      <c r="A496" s="913"/>
      <c r="B496" s="913"/>
      <c r="AA496" s="914"/>
    </row>
    <row r="497" spans="1:27">
      <c r="A497" s="913"/>
      <c r="B497" s="913"/>
      <c r="AA497" s="914"/>
    </row>
    <row r="498" spans="1:27">
      <c r="A498" s="913"/>
      <c r="B498" s="913"/>
      <c r="AA498" s="914"/>
    </row>
    <row r="499" spans="1:27">
      <c r="A499" s="913"/>
      <c r="B499" s="913"/>
      <c r="AA499" s="914"/>
    </row>
    <row r="500" spans="1:27">
      <c r="A500" s="913"/>
      <c r="B500" s="913"/>
      <c r="AA500" s="914"/>
    </row>
    <row r="501" spans="1:27">
      <c r="A501" s="913"/>
      <c r="B501" s="913"/>
      <c r="AA501" s="914"/>
    </row>
    <row r="502" spans="1:27">
      <c r="A502" s="913"/>
      <c r="B502" s="913"/>
      <c r="AA502" s="914"/>
    </row>
    <row r="503" spans="1:27">
      <c r="A503" s="913"/>
      <c r="B503" s="913"/>
      <c r="AA503" s="914"/>
    </row>
    <row r="504" spans="1:27">
      <c r="A504" s="913"/>
      <c r="B504" s="913"/>
      <c r="AA504" s="914"/>
    </row>
    <row r="505" spans="1:27">
      <c r="A505" s="913"/>
      <c r="B505" s="913"/>
      <c r="AA505" s="914"/>
    </row>
    <row r="506" spans="1:27">
      <c r="A506" s="913"/>
      <c r="B506" s="913"/>
      <c r="AA506" s="914"/>
    </row>
    <row r="507" spans="1:27">
      <c r="A507" s="913"/>
      <c r="B507" s="913"/>
      <c r="AA507" s="914"/>
    </row>
    <row r="508" spans="1:27">
      <c r="A508" s="913"/>
      <c r="B508" s="913"/>
      <c r="AA508" s="914"/>
    </row>
    <row r="509" spans="1:27">
      <c r="A509" s="913"/>
      <c r="B509" s="913"/>
      <c r="AA509" s="914"/>
    </row>
    <row r="510" spans="1:27">
      <c r="A510" s="913"/>
      <c r="B510" s="913"/>
      <c r="AA510" s="914"/>
    </row>
    <row r="511" spans="1:27">
      <c r="A511" s="913"/>
      <c r="B511" s="913"/>
      <c r="AA511" s="914"/>
    </row>
    <row r="512" spans="1:27">
      <c r="A512" s="913"/>
      <c r="B512" s="913"/>
      <c r="AA512" s="914"/>
    </row>
    <row r="513" spans="1:27">
      <c r="A513" s="913"/>
      <c r="B513" s="913"/>
      <c r="AA513" s="914"/>
    </row>
    <row r="514" spans="1:27">
      <c r="A514" s="913"/>
      <c r="B514" s="913"/>
      <c r="AA514" s="914"/>
    </row>
    <row r="515" spans="1:27">
      <c r="A515" s="913"/>
      <c r="B515" s="913"/>
      <c r="AA515" s="914"/>
    </row>
    <row r="516" spans="1:27">
      <c r="A516" s="913"/>
      <c r="B516" s="913"/>
      <c r="AA516" s="914"/>
    </row>
    <row r="517" spans="1:27">
      <c r="A517" s="913"/>
      <c r="B517" s="913"/>
      <c r="AA517" s="914"/>
    </row>
    <row r="518" spans="1:27">
      <c r="A518" s="913"/>
      <c r="B518" s="913"/>
      <c r="AA518" s="914"/>
    </row>
    <row r="519" spans="1:27">
      <c r="A519" s="913"/>
      <c r="B519" s="913"/>
      <c r="AA519" s="914"/>
    </row>
    <row r="520" spans="1:27">
      <c r="A520" s="913"/>
      <c r="B520" s="913"/>
      <c r="AA520" s="914"/>
    </row>
    <row r="521" spans="1:27">
      <c r="A521" s="913"/>
      <c r="B521" s="913"/>
      <c r="AA521" s="914"/>
    </row>
    <row r="522" spans="1:27">
      <c r="A522" s="913"/>
      <c r="B522" s="913"/>
      <c r="AA522" s="914"/>
    </row>
    <row r="523" spans="1:27">
      <c r="A523" s="913"/>
      <c r="B523" s="913"/>
      <c r="AA523" s="914"/>
    </row>
    <row r="524" spans="1:27">
      <c r="A524" s="913"/>
      <c r="B524" s="913"/>
      <c r="AA524" s="914"/>
    </row>
    <row r="525" spans="1:27">
      <c r="A525" s="913"/>
      <c r="B525" s="913"/>
      <c r="AA525" s="914"/>
    </row>
    <row r="526" spans="1:27">
      <c r="A526" s="913"/>
      <c r="B526" s="913"/>
      <c r="AA526" s="914"/>
    </row>
    <row r="527" spans="1:27">
      <c r="A527" s="913"/>
      <c r="B527" s="913"/>
      <c r="AA527" s="914"/>
    </row>
    <row r="528" spans="1:27">
      <c r="A528" s="913"/>
      <c r="B528" s="913"/>
      <c r="AA528" s="914"/>
    </row>
    <row r="529" spans="1:27">
      <c r="A529" s="913"/>
      <c r="B529" s="913"/>
      <c r="AA529" s="914"/>
    </row>
    <row r="530" spans="1:27">
      <c r="A530" s="913"/>
      <c r="B530" s="913"/>
      <c r="AA530" s="914"/>
    </row>
    <row r="531" spans="1:27">
      <c r="A531" s="913"/>
      <c r="B531" s="913"/>
      <c r="AA531" s="914"/>
    </row>
    <row r="532" spans="1:27">
      <c r="A532" s="913"/>
      <c r="B532" s="913"/>
      <c r="AA532" s="914"/>
    </row>
    <row r="533" spans="1:27">
      <c r="A533" s="913"/>
      <c r="B533" s="913"/>
      <c r="AA533" s="914"/>
    </row>
    <row r="534" spans="1:27">
      <c r="A534" s="913"/>
      <c r="B534" s="913"/>
      <c r="AA534" s="914"/>
    </row>
    <row r="535" spans="1:27">
      <c r="A535" s="913"/>
      <c r="B535" s="913"/>
      <c r="AA535" s="914"/>
    </row>
    <row r="536" spans="1:27">
      <c r="A536" s="913"/>
      <c r="B536" s="913"/>
      <c r="AA536" s="914"/>
    </row>
    <row r="537" spans="1:27">
      <c r="A537" s="913"/>
      <c r="B537" s="913"/>
      <c r="AA537" s="914"/>
    </row>
    <row r="538" spans="1:27">
      <c r="A538" s="913"/>
      <c r="B538" s="913"/>
      <c r="AA538" s="914"/>
    </row>
    <row r="539" spans="1:27">
      <c r="A539" s="913"/>
      <c r="B539" s="913"/>
      <c r="AA539" s="914"/>
    </row>
    <row r="540" spans="1:27">
      <c r="A540" s="913"/>
      <c r="B540" s="913"/>
      <c r="AA540" s="914"/>
    </row>
    <row r="541" spans="1:27">
      <c r="A541" s="913"/>
      <c r="B541" s="913"/>
      <c r="AA541" s="914"/>
    </row>
    <row r="542" spans="1:27">
      <c r="A542" s="913"/>
      <c r="B542" s="913"/>
      <c r="AA542" s="914"/>
    </row>
    <row r="543" spans="1:27">
      <c r="A543" s="913"/>
      <c r="B543" s="913"/>
      <c r="AA543" s="914"/>
    </row>
    <row r="544" spans="1:27">
      <c r="A544" s="913"/>
      <c r="B544" s="913"/>
      <c r="AA544" s="914"/>
    </row>
    <row r="545" spans="1:27">
      <c r="A545" s="913"/>
      <c r="B545" s="913"/>
      <c r="AA545" s="914"/>
    </row>
    <row r="546" spans="1:27">
      <c r="A546" s="913"/>
      <c r="B546" s="913"/>
      <c r="AA546" s="914"/>
    </row>
    <row r="547" spans="1:27">
      <c r="A547" s="913"/>
      <c r="B547" s="913"/>
      <c r="AA547" s="914"/>
    </row>
    <row r="548" spans="1:27">
      <c r="A548" s="913"/>
      <c r="B548" s="913"/>
      <c r="AA548" s="914"/>
    </row>
    <row r="549" spans="1:27">
      <c r="A549" s="913"/>
      <c r="B549" s="913"/>
      <c r="AA549" s="914"/>
    </row>
    <row r="550" spans="1:27">
      <c r="A550" s="913"/>
      <c r="B550" s="913"/>
      <c r="AA550" s="914"/>
    </row>
    <row r="551" spans="1:27">
      <c r="A551" s="913"/>
      <c r="B551" s="913"/>
      <c r="AA551" s="914"/>
    </row>
    <row r="552" spans="1:27">
      <c r="A552" s="913"/>
      <c r="B552" s="913"/>
      <c r="AA552" s="914"/>
    </row>
    <row r="553" spans="1:27">
      <c r="A553" s="913"/>
      <c r="B553" s="913"/>
      <c r="AA553" s="914"/>
    </row>
    <row r="554" spans="1:27">
      <c r="A554" s="913"/>
      <c r="B554" s="913"/>
      <c r="AA554" s="914"/>
    </row>
    <row r="555" spans="1:27">
      <c r="A555" s="913"/>
      <c r="B555" s="913"/>
      <c r="AA555" s="914"/>
    </row>
    <row r="556" spans="1:27">
      <c r="A556" s="913"/>
      <c r="B556" s="913"/>
      <c r="AA556" s="914"/>
    </row>
    <row r="557" spans="1:27">
      <c r="A557" s="913"/>
      <c r="B557" s="913"/>
      <c r="AA557" s="914"/>
    </row>
    <row r="558" spans="1:27">
      <c r="A558" s="913"/>
      <c r="B558" s="913"/>
      <c r="AA558" s="914"/>
    </row>
    <row r="559" spans="1:27">
      <c r="A559" s="913"/>
      <c r="B559" s="913"/>
      <c r="AA559" s="914"/>
    </row>
    <row r="560" spans="1:27">
      <c r="A560" s="913"/>
      <c r="B560" s="913"/>
      <c r="AA560" s="914"/>
    </row>
    <row r="561" spans="1:27">
      <c r="A561" s="913"/>
      <c r="B561" s="913"/>
      <c r="AA561" s="914"/>
    </row>
    <row r="562" spans="1:27">
      <c r="A562" s="913"/>
      <c r="B562" s="913"/>
      <c r="AA562" s="914"/>
    </row>
    <row r="563" spans="1:27">
      <c r="A563" s="913"/>
      <c r="B563" s="913"/>
      <c r="AA563" s="914"/>
    </row>
    <row r="564" spans="1:27">
      <c r="A564" s="913"/>
      <c r="B564" s="913"/>
      <c r="AA564" s="914"/>
    </row>
    <row r="565" spans="1:27">
      <c r="A565" s="913"/>
      <c r="B565" s="913"/>
      <c r="AA565" s="914"/>
    </row>
    <row r="566" spans="1:27">
      <c r="A566" s="913"/>
      <c r="B566" s="913"/>
      <c r="AA566" s="914"/>
    </row>
    <row r="567" spans="1:27">
      <c r="A567" s="913"/>
      <c r="B567" s="913"/>
      <c r="AA567" s="914"/>
    </row>
    <row r="568" spans="1:27">
      <c r="A568" s="913"/>
      <c r="B568" s="913"/>
      <c r="AA568" s="914"/>
    </row>
    <row r="569" spans="1:27">
      <c r="A569" s="913"/>
      <c r="B569" s="913"/>
      <c r="AA569" s="914"/>
    </row>
    <row r="570" spans="1:27">
      <c r="A570" s="913"/>
      <c r="B570" s="913"/>
      <c r="AA570" s="914"/>
    </row>
    <row r="571" spans="1:27">
      <c r="A571" s="913"/>
      <c r="B571" s="913"/>
      <c r="AA571" s="914"/>
    </row>
    <row r="572" spans="1:27">
      <c r="A572" s="913"/>
      <c r="B572" s="913"/>
      <c r="AA572" s="914"/>
    </row>
    <row r="573" spans="1:27">
      <c r="A573" s="913"/>
      <c r="B573" s="913"/>
      <c r="AA573" s="914"/>
    </row>
    <row r="574" spans="1:27">
      <c r="A574" s="913"/>
      <c r="B574" s="913"/>
      <c r="AA574" s="914"/>
    </row>
    <row r="575" spans="1:27">
      <c r="A575" s="913"/>
      <c r="B575" s="913"/>
      <c r="AA575" s="914"/>
    </row>
    <row r="576" spans="1:27">
      <c r="A576" s="913"/>
      <c r="B576" s="913"/>
      <c r="AA576" s="914"/>
    </row>
    <row r="577" spans="1:27">
      <c r="A577" s="913"/>
      <c r="B577" s="913"/>
      <c r="AA577" s="914"/>
    </row>
    <row r="578" spans="1:27">
      <c r="A578" s="913"/>
      <c r="B578" s="913"/>
      <c r="AA578" s="914"/>
    </row>
    <row r="579" spans="1:27">
      <c r="A579" s="913"/>
      <c r="B579" s="913"/>
      <c r="AA579" s="914"/>
    </row>
    <row r="580" spans="1:27">
      <c r="A580" s="913"/>
      <c r="B580" s="913"/>
      <c r="AA580" s="914"/>
    </row>
    <row r="581" spans="1:27">
      <c r="A581" s="913"/>
      <c r="B581" s="913"/>
      <c r="AA581" s="914"/>
    </row>
    <row r="582" spans="1:27">
      <c r="A582" s="913"/>
      <c r="B582" s="913"/>
      <c r="AA582" s="914"/>
    </row>
    <row r="583" spans="1:27">
      <c r="A583" s="913"/>
      <c r="B583" s="913"/>
      <c r="AA583" s="914"/>
    </row>
    <row r="584" spans="1:27">
      <c r="A584" s="913"/>
      <c r="B584" s="913"/>
      <c r="AA584" s="914"/>
    </row>
    <row r="585" spans="1:27">
      <c r="A585" s="913"/>
      <c r="B585" s="913"/>
      <c r="AA585" s="914"/>
    </row>
    <row r="586" spans="1:27">
      <c r="A586" s="913"/>
      <c r="B586" s="913"/>
      <c r="AA586" s="914"/>
    </row>
    <row r="587" spans="1:27">
      <c r="A587" s="913"/>
      <c r="B587" s="913"/>
      <c r="AA587" s="914"/>
    </row>
    <row r="588" spans="1:27">
      <c r="A588" s="913"/>
      <c r="B588" s="913"/>
      <c r="AA588" s="914"/>
    </row>
    <row r="589" spans="1:27">
      <c r="A589" s="913"/>
      <c r="B589" s="913"/>
      <c r="AA589" s="914"/>
    </row>
    <row r="590" spans="1:27">
      <c r="A590" s="913"/>
      <c r="B590" s="913"/>
      <c r="AA590" s="914"/>
    </row>
    <row r="591" spans="1:27">
      <c r="A591" s="913"/>
      <c r="B591" s="913"/>
      <c r="AA591" s="914"/>
    </row>
    <row r="592" spans="1:27">
      <c r="A592" s="913"/>
      <c r="B592" s="913"/>
      <c r="AA592" s="914"/>
    </row>
    <row r="593" spans="1:27">
      <c r="A593" s="913"/>
      <c r="B593" s="913"/>
      <c r="AA593" s="914"/>
    </row>
    <row r="594" spans="1:27">
      <c r="A594" s="913"/>
      <c r="B594" s="913"/>
      <c r="AA594" s="914"/>
    </row>
    <row r="595" spans="1:27">
      <c r="A595" s="913"/>
      <c r="B595" s="913"/>
      <c r="AA595" s="914"/>
    </row>
    <row r="596" spans="1:27">
      <c r="A596" s="913"/>
      <c r="B596" s="913"/>
      <c r="AA596" s="914"/>
    </row>
    <row r="597" spans="1:27">
      <c r="A597" s="913"/>
      <c r="B597" s="913"/>
      <c r="AA597" s="914"/>
    </row>
    <row r="598" spans="1:27">
      <c r="A598" s="913"/>
      <c r="B598" s="913"/>
      <c r="AA598" s="914"/>
    </row>
    <row r="599" spans="1:27">
      <c r="A599" s="913"/>
      <c r="B599" s="913"/>
      <c r="AA599" s="914"/>
    </row>
    <row r="600" spans="1:27">
      <c r="A600" s="913"/>
      <c r="B600" s="913"/>
      <c r="AA600" s="914"/>
    </row>
    <row r="601" spans="1:27">
      <c r="A601" s="913"/>
      <c r="B601" s="913"/>
      <c r="AA601" s="914"/>
    </row>
    <row r="602" spans="1:27">
      <c r="A602" s="913"/>
      <c r="B602" s="913"/>
      <c r="AA602" s="914"/>
    </row>
    <row r="603" spans="1:27">
      <c r="A603" s="913"/>
      <c r="B603" s="913"/>
      <c r="AA603" s="914"/>
    </row>
    <row r="604" spans="1:27">
      <c r="A604" s="913"/>
      <c r="B604" s="913"/>
      <c r="AA604" s="914"/>
    </row>
    <row r="605" spans="1:27">
      <c r="A605" s="913"/>
      <c r="B605" s="913"/>
      <c r="AA605" s="914"/>
    </row>
    <row r="606" spans="1:27">
      <c r="A606" s="913"/>
      <c r="B606" s="913"/>
      <c r="AA606" s="914"/>
    </row>
    <row r="607" spans="1:27">
      <c r="A607" s="913"/>
      <c r="B607" s="913"/>
      <c r="AA607" s="914"/>
    </row>
    <row r="608" spans="1:27">
      <c r="A608" s="913"/>
      <c r="B608" s="913"/>
      <c r="AA608" s="914"/>
    </row>
    <row r="609" spans="1:27">
      <c r="A609" s="913"/>
      <c r="B609" s="913"/>
      <c r="AA609" s="914"/>
    </row>
    <row r="610" spans="1:27">
      <c r="A610" s="913"/>
      <c r="B610" s="913"/>
      <c r="AA610" s="914"/>
    </row>
    <row r="611" spans="1:27">
      <c r="A611" s="913"/>
      <c r="B611" s="913"/>
      <c r="AA611" s="914"/>
    </row>
    <row r="612" spans="1:27">
      <c r="A612" s="913"/>
      <c r="B612" s="913"/>
      <c r="AA612" s="914"/>
    </row>
    <row r="613" spans="1:27">
      <c r="A613" s="913"/>
      <c r="B613" s="913"/>
      <c r="AA613" s="914"/>
    </row>
    <row r="614" spans="1:27">
      <c r="A614" s="913"/>
      <c r="B614" s="913"/>
      <c r="AA614" s="914"/>
    </row>
    <row r="615" spans="1:27">
      <c r="A615" s="913"/>
      <c r="B615" s="913"/>
      <c r="AA615" s="914"/>
    </row>
    <row r="616" spans="1:27">
      <c r="A616" s="913"/>
      <c r="B616" s="913"/>
      <c r="AA616" s="914"/>
    </row>
    <row r="617" spans="1:27">
      <c r="A617" s="913"/>
      <c r="B617" s="913"/>
      <c r="AA617" s="914"/>
    </row>
    <row r="618" spans="1:27">
      <c r="A618" s="913"/>
      <c r="B618" s="913"/>
      <c r="AA618" s="914"/>
    </row>
    <row r="619" spans="1:27">
      <c r="A619" s="913"/>
      <c r="B619" s="913"/>
      <c r="AA619" s="914"/>
    </row>
    <row r="620" spans="1:27">
      <c r="A620" s="913"/>
      <c r="B620" s="913"/>
      <c r="AA620" s="914"/>
    </row>
    <row r="621" spans="1:27">
      <c r="A621" s="913"/>
      <c r="B621" s="913"/>
      <c r="AA621" s="914"/>
    </row>
    <row r="622" spans="1:27">
      <c r="A622" s="913"/>
      <c r="B622" s="913"/>
      <c r="AA622" s="914"/>
    </row>
    <row r="623" spans="1:27">
      <c r="A623" s="913"/>
      <c r="B623" s="913"/>
      <c r="AA623" s="914"/>
    </row>
    <row r="624" spans="1:27">
      <c r="A624" s="913"/>
      <c r="B624" s="913"/>
      <c r="AA624" s="914"/>
    </row>
    <row r="625" spans="1:27">
      <c r="A625" s="913"/>
      <c r="B625" s="913"/>
      <c r="AA625" s="914"/>
    </row>
    <row r="626" spans="1:27">
      <c r="A626" s="913"/>
      <c r="B626" s="913"/>
      <c r="AA626" s="914"/>
    </row>
    <row r="627" spans="1:27">
      <c r="A627" s="913"/>
      <c r="B627" s="913"/>
      <c r="AA627" s="914"/>
    </row>
    <row r="628" spans="1:27">
      <c r="A628" s="913"/>
      <c r="B628" s="913"/>
      <c r="AA628" s="914"/>
    </row>
    <row r="629" spans="1:27">
      <c r="A629" s="913"/>
      <c r="B629" s="913"/>
      <c r="AA629" s="914"/>
    </row>
    <row r="630" spans="1:27">
      <c r="A630" s="913"/>
      <c r="B630" s="913"/>
      <c r="AA630" s="914"/>
    </row>
    <row r="631" spans="1:27">
      <c r="A631" s="913"/>
      <c r="B631" s="913"/>
      <c r="AA631" s="914"/>
    </row>
    <row r="632" spans="1:27">
      <c r="A632" s="913"/>
      <c r="B632" s="913"/>
      <c r="AA632" s="914"/>
    </row>
    <row r="633" spans="1:27">
      <c r="A633" s="913"/>
      <c r="B633" s="913"/>
      <c r="AA633" s="914"/>
    </row>
    <row r="634" spans="1:27">
      <c r="A634" s="913"/>
      <c r="B634" s="913"/>
      <c r="AA634" s="914"/>
    </row>
    <row r="635" spans="1:27">
      <c r="A635" s="913"/>
      <c r="B635" s="913"/>
      <c r="AA635" s="914"/>
    </row>
    <row r="636" spans="1:27">
      <c r="A636" s="913"/>
      <c r="B636" s="913"/>
      <c r="AA636" s="914"/>
    </row>
    <row r="637" spans="1:27">
      <c r="A637" s="913"/>
      <c r="B637" s="913"/>
      <c r="AA637" s="914"/>
    </row>
    <row r="638" spans="1:27">
      <c r="A638" s="913"/>
      <c r="B638" s="913"/>
      <c r="AA638" s="914"/>
    </row>
    <row r="639" spans="1:27">
      <c r="A639" s="913"/>
      <c r="B639" s="913"/>
      <c r="AA639" s="914"/>
    </row>
    <row r="640" spans="1:27">
      <c r="A640" s="913"/>
      <c r="B640" s="913"/>
      <c r="AA640" s="914"/>
    </row>
    <row r="641" spans="1:27">
      <c r="A641" s="913"/>
      <c r="B641" s="913"/>
      <c r="AA641" s="914"/>
    </row>
    <row r="642" spans="1:27">
      <c r="A642" s="913"/>
      <c r="B642" s="913"/>
      <c r="AA642" s="914"/>
    </row>
    <row r="643" spans="1:27">
      <c r="A643" s="913"/>
      <c r="B643" s="913"/>
      <c r="AA643" s="914"/>
    </row>
    <row r="644" spans="1:27">
      <c r="A644" s="913"/>
      <c r="B644" s="913"/>
      <c r="AA644" s="914"/>
    </row>
    <row r="645" spans="1:27">
      <c r="A645" s="913"/>
      <c r="B645" s="913"/>
      <c r="AA645" s="914"/>
    </row>
    <row r="646" spans="1:27">
      <c r="A646" s="913"/>
      <c r="B646" s="913"/>
      <c r="AA646" s="914"/>
    </row>
    <row r="647" spans="1:27">
      <c r="A647" s="913"/>
      <c r="B647" s="913"/>
      <c r="AA647" s="914"/>
    </row>
    <row r="648" spans="1:27">
      <c r="A648" s="913"/>
      <c r="B648" s="913"/>
      <c r="AA648" s="914"/>
    </row>
    <row r="649" spans="1:27">
      <c r="A649" s="913"/>
      <c r="B649" s="913"/>
      <c r="AA649" s="914"/>
    </row>
    <row r="650" spans="1:27">
      <c r="A650" s="913"/>
      <c r="B650" s="913"/>
      <c r="AA650" s="914"/>
    </row>
    <row r="651" spans="1:27">
      <c r="A651" s="913"/>
      <c r="B651" s="913"/>
      <c r="AA651" s="914"/>
    </row>
    <row r="652" spans="1:27">
      <c r="A652" s="913"/>
      <c r="B652" s="913"/>
      <c r="AA652" s="914"/>
    </row>
    <row r="653" spans="1:27">
      <c r="A653" s="913"/>
      <c r="B653" s="913"/>
      <c r="AA653" s="914"/>
    </row>
    <row r="654" spans="1:27">
      <c r="A654" s="913"/>
      <c r="B654" s="913"/>
      <c r="AA654" s="914"/>
    </row>
    <row r="655" spans="1:27">
      <c r="A655" s="913"/>
      <c r="B655" s="913"/>
      <c r="AA655" s="914"/>
    </row>
    <row r="656" spans="1:27">
      <c r="A656" s="913"/>
      <c r="B656" s="913"/>
      <c r="AA656" s="914"/>
    </row>
    <row r="657" spans="1:27">
      <c r="A657" s="913"/>
      <c r="B657" s="913"/>
      <c r="AA657" s="914"/>
    </row>
    <row r="658" spans="1:27">
      <c r="A658" s="913"/>
      <c r="B658" s="913"/>
      <c r="AA658" s="914"/>
    </row>
    <row r="659" spans="1:27">
      <c r="A659" s="913"/>
      <c r="B659" s="913"/>
      <c r="AA659" s="914"/>
    </row>
    <row r="660" spans="1:27">
      <c r="A660" s="913"/>
      <c r="B660" s="913"/>
      <c r="AA660" s="914"/>
    </row>
    <row r="661" spans="1:27">
      <c r="A661" s="913"/>
      <c r="B661" s="913"/>
      <c r="AA661" s="914"/>
    </row>
    <row r="662" spans="1:27">
      <c r="A662" s="913"/>
      <c r="B662" s="913"/>
      <c r="AA662" s="914"/>
    </row>
    <row r="663" spans="1:27">
      <c r="A663" s="913"/>
      <c r="B663" s="913"/>
      <c r="AA663" s="914"/>
    </row>
    <row r="664" spans="1:27">
      <c r="A664" s="913"/>
      <c r="B664" s="913"/>
      <c r="AA664" s="914"/>
    </row>
    <row r="665" spans="1:27">
      <c r="A665" s="913"/>
      <c r="B665" s="913"/>
      <c r="AA665" s="914"/>
    </row>
    <row r="666" spans="1:27">
      <c r="A666" s="913"/>
      <c r="B666" s="913"/>
      <c r="AA666" s="914"/>
    </row>
    <row r="667" spans="1:27">
      <c r="A667" s="913"/>
      <c r="B667" s="913"/>
      <c r="AA667" s="914"/>
    </row>
    <row r="668" spans="1:27">
      <c r="A668" s="913"/>
      <c r="B668" s="913"/>
      <c r="AA668" s="914"/>
    </row>
    <row r="669" spans="1:27">
      <c r="A669" s="913"/>
      <c r="B669" s="913"/>
      <c r="AA669" s="914"/>
    </row>
    <row r="670" spans="1:27">
      <c r="A670" s="913"/>
      <c r="B670" s="913"/>
      <c r="AA670" s="914"/>
    </row>
    <row r="671" spans="1:27">
      <c r="A671" s="913"/>
      <c r="B671" s="913"/>
      <c r="AA671" s="914"/>
    </row>
    <row r="672" spans="1:27">
      <c r="A672" s="913"/>
      <c r="B672" s="913"/>
      <c r="AA672" s="914"/>
    </row>
    <row r="673" spans="1:27">
      <c r="A673" s="913"/>
      <c r="B673" s="913"/>
      <c r="AA673" s="914"/>
    </row>
    <row r="674" spans="1:27">
      <c r="A674" s="913"/>
      <c r="B674" s="913"/>
      <c r="AA674" s="914"/>
    </row>
    <row r="675" spans="1:27">
      <c r="A675" s="913"/>
      <c r="B675" s="913"/>
      <c r="W675" s="904">
        <f>SUBTOTAL(9,W662:W674)</f>
        <v>0</v>
      </c>
      <c r="AA675" s="914"/>
    </row>
    <row r="676" spans="1:27">
      <c r="A676" s="913"/>
      <c r="B676" s="913"/>
      <c r="AA676" s="914"/>
    </row>
    <row r="677" spans="1:27">
      <c r="A677" s="913"/>
      <c r="B677" s="913"/>
      <c r="AA677" s="914"/>
    </row>
    <row r="678" spans="1:27">
      <c r="A678" s="913"/>
      <c r="B678" s="913"/>
      <c r="AA678" s="914"/>
    </row>
    <row r="679" spans="1:27">
      <c r="A679" s="913"/>
      <c r="B679" s="913"/>
      <c r="AA679" s="914"/>
    </row>
    <row r="680" spans="1:27">
      <c r="A680" s="913"/>
      <c r="B680" s="913"/>
      <c r="AA680" s="914"/>
    </row>
    <row r="681" spans="1:27">
      <c r="A681" s="913"/>
      <c r="B681" s="913"/>
      <c r="AA681" s="914"/>
    </row>
    <row r="682" spans="1:27">
      <c r="A682" s="913"/>
      <c r="B682" s="913"/>
      <c r="AA682" s="914"/>
    </row>
    <row r="683" spans="1:27">
      <c r="A683" s="913"/>
      <c r="B683" s="913"/>
      <c r="AA683" s="914"/>
    </row>
    <row r="684" spans="1:27">
      <c r="A684" s="913"/>
      <c r="B684" s="913"/>
      <c r="AA684" s="914"/>
    </row>
    <row r="685" spans="1:27">
      <c r="A685" s="913"/>
      <c r="B685" s="913"/>
      <c r="AA685" s="914"/>
    </row>
    <row r="686" spans="1:27">
      <c r="A686" s="913"/>
      <c r="B686" s="913"/>
      <c r="AA686" s="914"/>
    </row>
    <row r="687" spans="1:27">
      <c r="A687" s="913"/>
      <c r="B687" s="913"/>
      <c r="AA687" s="914"/>
    </row>
    <row r="688" spans="1:27">
      <c r="A688" s="913"/>
      <c r="B688" s="913"/>
      <c r="AA688" s="914"/>
    </row>
    <row r="689" spans="1:27">
      <c r="A689" s="913"/>
      <c r="B689" s="913"/>
      <c r="AA689" s="914"/>
    </row>
    <row r="690" spans="1:27">
      <c r="A690" s="913"/>
      <c r="B690" s="913"/>
      <c r="AA690" s="914"/>
    </row>
    <row r="691" spans="1:27">
      <c r="A691" s="913"/>
      <c r="B691" s="913"/>
      <c r="AA691" s="914"/>
    </row>
    <row r="692" spans="1:27">
      <c r="A692" s="913"/>
      <c r="B692" s="913"/>
      <c r="AA692" s="914"/>
    </row>
    <row r="693" spans="1:27">
      <c r="A693" s="913"/>
      <c r="B693" s="913"/>
      <c r="AA693" s="914"/>
    </row>
    <row r="694" spans="1:27">
      <c r="A694" s="913"/>
      <c r="B694" s="913"/>
      <c r="AA694" s="914"/>
    </row>
    <row r="695" spans="1:27">
      <c r="A695" s="913"/>
      <c r="B695" s="913"/>
      <c r="AA695" s="914"/>
    </row>
    <row r="696" spans="1:27">
      <c r="A696" s="913"/>
      <c r="B696" s="913"/>
      <c r="AA696" s="914"/>
    </row>
    <row r="697" spans="1:27">
      <c r="A697" s="913"/>
      <c r="B697" s="913"/>
      <c r="AA697" s="914"/>
    </row>
    <row r="698" spans="1:27">
      <c r="A698" s="913"/>
      <c r="B698" s="913"/>
      <c r="AA698" s="914"/>
    </row>
    <row r="699" spans="1:27">
      <c r="A699" s="913"/>
      <c r="B699" s="913"/>
      <c r="AA699" s="914"/>
    </row>
    <row r="700" spans="1:27">
      <c r="A700" s="913"/>
      <c r="B700" s="913"/>
      <c r="AA700" s="914"/>
    </row>
    <row r="701" spans="1:27">
      <c r="A701" s="913"/>
      <c r="B701" s="913"/>
      <c r="AA701" s="914"/>
    </row>
    <row r="702" spans="1:27">
      <c r="A702" s="913"/>
      <c r="B702" s="913"/>
      <c r="AA702" s="914"/>
    </row>
    <row r="703" spans="1:27">
      <c r="A703" s="913"/>
      <c r="B703" s="913"/>
      <c r="AA703" s="914"/>
    </row>
    <row r="704" spans="1:27">
      <c r="A704" s="913"/>
      <c r="B704" s="913"/>
      <c r="AA704" s="914"/>
    </row>
    <row r="705" spans="1:27">
      <c r="A705" s="913"/>
      <c r="B705" s="913"/>
      <c r="AA705" s="914"/>
    </row>
    <row r="706" spans="1:27">
      <c r="A706" s="913"/>
      <c r="B706" s="913"/>
      <c r="AA706" s="914"/>
    </row>
    <row r="707" spans="1:27">
      <c r="A707" s="913"/>
      <c r="B707" s="913"/>
      <c r="AA707" s="914"/>
    </row>
    <row r="708" spans="1:27">
      <c r="A708" s="913"/>
      <c r="B708" s="913"/>
      <c r="AA708" s="914"/>
    </row>
    <row r="709" spans="1:27">
      <c r="A709" s="913"/>
      <c r="B709" s="913"/>
      <c r="AA709" s="914"/>
    </row>
    <row r="710" spans="1:27">
      <c r="A710" s="913"/>
      <c r="B710" s="913"/>
      <c r="AA710" s="914"/>
    </row>
    <row r="711" spans="1:27">
      <c r="A711" s="913"/>
      <c r="B711" s="913"/>
      <c r="AA711" s="914"/>
    </row>
    <row r="712" spans="1:27">
      <c r="A712" s="913"/>
      <c r="B712" s="913"/>
      <c r="AA712" s="914"/>
    </row>
    <row r="713" spans="1:27">
      <c r="A713" s="913"/>
      <c r="B713" s="913"/>
      <c r="AA713" s="914"/>
    </row>
    <row r="714" spans="1:27">
      <c r="A714" s="913"/>
      <c r="B714" s="913"/>
      <c r="AA714" s="914"/>
    </row>
    <row r="715" spans="1:27">
      <c r="A715" s="913"/>
      <c r="B715" s="913"/>
      <c r="AA715" s="914"/>
    </row>
    <row r="716" spans="1:27">
      <c r="A716" s="913"/>
      <c r="B716" s="913"/>
      <c r="AA716" s="914"/>
    </row>
    <row r="717" spans="1:27">
      <c r="A717" s="913"/>
      <c r="B717" s="913"/>
      <c r="AA717" s="914"/>
    </row>
    <row r="718" spans="1:27">
      <c r="A718" s="913"/>
      <c r="B718" s="913"/>
      <c r="AA718" s="914"/>
    </row>
    <row r="719" spans="1:27">
      <c r="A719" s="913"/>
      <c r="B719" s="913"/>
      <c r="AA719" s="914"/>
    </row>
    <row r="720" spans="1:27">
      <c r="A720" s="913"/>
      <c r="B720" s="913"/>
      <c r="AA720" s="914"/>
    </row>
    <row r="721" spans="1:27">
      <c r="A721" s="913"/>
      <c r="B721" s="913"/>
      <c r="AA721" s="914"/>
    </row>
    <row r="722" spans="1:27">
      <c r="A722" s="913"/>
      <c r="B722" s="913"/>
      <c r="AA722" s="914"/>
    </row>
    <row r="723" spans="1:27">
      <c r="A723" s="913"/>
      <c r="B723" s="913"/>
      <c r="AA723" s="914"/>
    </row>
    <row r="724" spans="1:27">
      <c r="A724" s="913"/>
      <c r="B724" s="913"/>
      <c r="AA724" s="914"/>
    </row>
    <row r="725" spans="1:27">
      <c r="A725" s="913"/>
      <c r="B725" s="913"/>
      <c r="AA725" s="914"/>
    </row>
    <row r="726" spans="1:27">
      <c r="A726" s="913"/>
      <c r="B726" s="913"/>
      <c r="AA726" s="914"/>
    </row>
    <row r="727" spans="1:27">
      <c r="A727" s="913"/>
      <c r="B727" s="913"/>
      <c r="AA727" s="914"/>
    </row>
    <row r="728" spans="1:27">
      <c r="A728" s="913"/>
      <c r="B728" s="913"/>
      <c r="AA728" s="914"/>
    </row>
    <row r="729" spans="1:27">
      <c r="A729" s="913"/>
      <c r="B729" s="913"/>
      <c r="AA729" s="914"/>
    </row>
    <row r="730" spans="1:27">
      <c r="A730" s="913"/>
      <c r="B730" s="913"/>
      <c r="AA730" s="914"/>
    </row>
    <row r="731" spans="1:27">
      <c r="A731" s="913"/>
      <c r="B731" s="913"/>
      <c r="AA731" s="914"/>
    </row>
    <row r="732" spans="1:27">
      <c r="A732" s="913"/>
      <c r="B732" s="913"/>
      <c r="AA732" s="914"/>
    </row>
    <row r="733" spans="1:27">
      <c r="A733" s="913"/>
      <c r="B733" s="913"/>
      <c r="AA733" s="914"/>
    </row>
    <row r="734" spans="1:27">
      <c r="A734" s="913"/>
      <c r="B734" s="913"/>
      <c r="AA734" s="914"/>
    </row>
    <row r="735" spans="1:27">
      <c r="A735" s="913"/>
      <c r="B735" s="913"/>
      <c r="AA735" s="914"/>
    </row>
    <row r="736" spans="1:27">
      <c r="A736" s="913"/>
      <c r="B736" s="913"/>
      <c r="AA736" s="914"/>
    </row>
    <row r="737" spans="1:27">
      <c r="A737" s="913"/>
      <c r="B737" s="913"/>
      <c r="AA737" s="914"/>
    </row>
    <row r="738" spans="1:27">
      <c r="A738" s="913"/>
      <c r="B738" s="913"/>
      <c r="AA738" s="914"/>
    </row>
    <row r="739" spans="1:27">
      <c r="A739" s="913"/>
      <c r="B739" s="913"/>
      <c r="AA739" s="914"/>
    </row>
    <row r="740" spans="1:27">
      <c r="A740" s="913"/>
      <c r="B740" s="913"/>
      <c r="AA740" s="914"/>
    </row>
    <row r="741" spans="1:27">
      <c r="A741" s="913"/>
      <c r="B741" s="913"/>
      <c r="AA741" s="914"/>
    </row>
    <row r="742" spans="1:27">
      <c r="A742" s="913"/>
      <c r="B742" s="913"/>
      <c r="AA742" s="914"/>
    </row>
    <row r="743" spans="1:27">
      <c r="A743" s="913"/>
      <c r="B743" s="913"/>
      <c r="AA743" s="914"/>
    </row>
    <row r="744" spans="1:27">
      <c r="A744" s="913"/>
      <c r="B744" s="913"/>
      <c r="AA744" s="914"/>
    </row>
    <row r="745" spans="1:27">
      <c r="A745" s="913"/>
      <c r="B745" s="913"/>
      <c r="AA745" s="914"/>
    </row>
    <row r="746" spans="1:27">
      <c r="A746" s="913"/>
      <c r="B746" s="913"/>
      <c r="AA746" s="914"/>
    </row>
    <row r="747" spans="1:27">
      <c r="A747" s="913"/>
      <c r="B747" s="913"/>
      <c r="AA747" s="914"/>
    </row>
    <row r="748" spans="1:27">
      <c r="A748" s="913"/>
      <c r="B748" s="913"/>
      <c r="AA748" s="914"/>
    </row>
    <row r="749" spans="1:27">
      <c r="A749" s="913"/>
      <c r="B749" s="913"/>
      <c r="AA749" s="914"/>
    </row>
    <row r="750" spans="1:27">
      <c r="A750" s="913"/>
      <c r="B750" s="913"/>
      <c r="AA750" s="914"/>
    </row>
    <row r="751" spans="1:27">
      <c r="A751" s="913"/>
      <c r="B751" s="913"/>
      <c r="AA751" s="914"/>
    </row>
    <row r="752" spans="1:27">
      <c r="A752" s="913"/>
      <c r="B752" s="913"/>
      <c r="AA752" s="914"/>
    </row>
    <row r="753" spans="1:27">
      <c r="A753" s="913"/>
      <c r="B753" s="913"/>
      <c r="AA753" s="914"/>
    </row>
    <row r="754" spans="1:27">
      <c r="A754" s="913"/>
      <c r="B754" s="913"/>
      <c r="AA754" s="914"/>
    </row>
    <row r="755" spans="1:27">
      <c r="A755" s="913"/>
      <c r="B755" s="913"/>
      <c r="AA755" s="914"/>
    </row>
    <row r="756" spans="1:27">
      <c r="A756" s="913"/>
      <c r="B756" s="913"/>
      <c r="AA756" s="914"/>
    </row>
    <row r="757" spans="1:27">
      <c r="A757" s="913"/>
      <c r="B757" s="913"/>
      <c r="AA757" s="914"/>
    </row>
    <row r="758" spans="1:27">
      <c r="A758" s="913"/>
      <c r="B758" s="913"/>
      <c r="AA758" s="914"/>
    </row>
    <row r="759" spans="1:27">
      <c r="A759" s="913"/>
      <c r="B759" s="913"/>
      <c r="AA759" s="914"/>
    </row>
    <row r="760" spans="1:27">
      <c r="A760" s="913"/>
      <c r="B760" s="913"/>
      <c r="AA760" s="914"/>
    </row>
    <row r="761" spans="1:27">
      <c r="A761" s="913"/>
      <c r="B761" s="913"/>
      <c r="AA761" s="914"/>
    </row>
    <row r="762" spans="1:27">
      <c r="A762" s="913"/>
      <c r="B762" s="913"/>
      <c r="AA762" s="914"/>
    </row>
    <row r="763" spans="1:27">
      <c r="A763" s="913"/>
      <c r="B763" s="913"/>
      <c r="AA763" s="914"/>
    </row>
    <row r="764" spans="1:27">
      <c r="A764" s="913"/>
      <c r="B764" s="913"/>
      <c r="AA764" s="914"/>
    </row>
    <row r="765" spans="1:27">
      <c r="A765" s="913"/>
      <c r="B765" s="913"/>
      <c r="AA765" s="914"/>
    </row>
    <row r="766" spans="1:27">
      <c r="A766" s="913"/>
      <c r="B766" s="913"/>
      <c r="AA766" s="914"/>
    </row>
    <row r="767" spans="1:27">
      <c r="A767" s="913"/>
      <c r="B767" s="913"/>
      <c r="AA767" s="914"/>
    </row>
    <row r="768" spans="1:27">
      <c r="A768" s="913"/>
      <c r="B768" s="913"/>
      <c r="AA768" s="914"/>
    </row>
    <row r="769" spans="1:27">
      <c r="A769" s="913"/>
      <c r="B769" s="913"/>
      <c r="AA769" s="914"/>
    </row>
    <row r="770" spans="1:27">
      <c r="A770" s="913"/>
      <c r="B770" s="913"/>
      <c r="AA770" s="914"/>
    </row>
    <row r="771" spans="1:27">
      <c r="A771" s="913"/>
      <c r="B771" s="913"/>
      <c r="AA771" s="914"/>
    </row>
    <row r="772" spans="1:27">
      <c r="A772" s="913"/>
      <c r="B772" s="913"/>
      <c r="AA772" s="914"/>
    </row>
    <row r="773" spans="1:27">
      <c r="A773" s="913"/>
      <c r="B773" s="913"/>
      <c r="AA773" s="914"/>
    </row>
    <row r="774" spans="1:27">
      <c r="A774" s="913"/>
      <c r="B774" s="913"/>
      <c r="AA774" s="914"/>
    </row>
    <row r="775" spans="1:27">
      <c r="A775" s="913"/>
      <c r="B775" s="913"/>
      <c r="AA775" s="914"/>
    </row>
    <row r="776" spans="1:27">
      <c r="A776" s="913"/>
      <c r="B776" s="913"/>
      <c r="AA776" s="914"/>
    </row>
    <row r="777" spans="1:27">
      <c r="A777" s="913"/>
      <c r="B777" s="913"/>
      <c r="AA777" s="914"/>
    </row>
    <row r="778" spans="1:27">
      <c r="A778" s="913"/>
      <c r="B778" s="913"/>
      <c r="AA778" s="914"/>
    </row>
    <row r="779" spans="1:27">
      <c r="A779" s="913"/>
      <c r="B779" s="913"/>
      <c r="AA779" s="914"/>
    </row>
    <row r="780" spans="1:27">
      <c r="A780" s="913"/>
      <c r="B780" s="913"/>
      <c r="AA780" s="914"/>
    </row>
    <row r="781" spans="1:27">
      <c r="A781" s="913"/>
      <c r="B781" s="913"/>
      <c r="AA781" s="914"/>
    </row>
    <row r="782" spans="1:27">
      <c r="A782" s="913"/>
      <c r="B782" s="913"/>
      <c r="AA782" s="914"/>
    </row>
    <row r="783" spans="1:27">
      <c r="A783" s="913"/>
      <c r="B783" s="913"/>
      <c r="AA783" s="914"/>
    </row>
    <row r="784" spans="1:27">
      <c r="A784" s="913"/>
      <c r="B784" s="913"/>
      <c r="AA784" s="914"/>
    </row>
    <row r="785" spans="1:27">
      <c r="A785" s="913"/>
      <c r="B785" s="913"/>
      <c r="AA785" s="914"/>
    </row>
    <row r="786" spans="1:27">
      <c r="A786" s="913"/>
      <c r="B786" s="913"/>
      <c r="AA786" s="914"/>
    </row>
    <row r="787" spans="1:27">
      <c r="A787" s="913"/>
      <c r="B787" s="913"/>
      <c r="AA787" s="914"/>
    </row>
    <row r="788" spans="1:27">
      <c r="A788" s="913"/>
      <c r="B788" s="913"/>
      <c r="AA788" s="914"/>
    </row>
    <row r="789" spans="1:27">
      <c r="A789" s="913"/>
      <c r="B789" s="913"/>
      <c r="AA789" s="914"/>
    </row>
    <row r="790" spans="1:27">
      <c r="A790" s="913"/>
      <c r="B790" s="913"/>
      <c r="AA790" s="914"/>
    </row>
    <row r="791" spans="1:27">
      <c r="A791" s="913"/>
      <c r="B791" s="913"/>
      <c r="AA791" s="914"/>
    </row>
    <row r="792" spans="1:27">
      <c r="A792" s="913"/>
      <c r="B792" s="913"/>
      <c r="AA792" s="914"/>
    </row>
    <row r="793" spans="1:27">
      <c r="A793" s="913"/>
      <c r="B793" s="913"/>
      <c r="AA793" s="914"/>
    </row>
    <row r="794" spans="1:27">
      <c r="A794" s="913"/>
      <c r="B794" s="913"/>
      <c r="AA794" s="914"/>
    </row>
    <row r="795" spans="1:27">
      <c r="A795" s="913"/>
      <c r="B795" s="913"/>
      <c r="AA795" s="914"/>
    </row>
    <row r="796" spans="1:27">
      <c r="A796" s="913"/>
      <c r="B796" s="913"/>
      <c r="AA796" s="914"/>
    </row>
    <row r="797" spans="1:27">
      <c r="A797" s="913"/>
      <c r="B797" s="913"/>
      <c r="AA797" s="914"/>
    </row>
    <row r="798" spans="1:27">
      <c r="A798" s="913"/>
      <c r="B798" s="913"/>
      <c r="AA798" s="914"/>
    </row>
    <row r="799" spans="1:27">
      <c r="A799" s="913"/>
      <c r="B799" s="913"/>
      <c r="AA799" s="914"/>
    </row>
    <row r="800" spans="1:27">
      <c r="A800" s="913"/>
      <c r="B800" s="913"/>
      <c r="AA800" s="914"/>
    </row>
    <row r="801" spans="1:27">
      <c r="A801" s="913"/>
      <c r="B801" s="913"/>
      <c r="AA801" s="914"/>
    </row>
    <row r="802" spans="1:27">
      <c r="A802" s="913"/>
      <c r="B802" s="913"/>
      <c r="AA802" s="914"/>
    </row>
    <row r="803" spans="1:27">
      <c r="A803" s="913"/>
      <c r="B803" s="913"/>
      <c r="AA803" s="914"/>
    </row>
    <row r="804" spans="1:27">
      <c r="A804" s="913"/>
      <c r="B804" s="913"/>
      <c r="AA804" s="914"/>
    </row>
    <row r="805" spans="1:27">
      <c r="A805" s="913"/>
      <c r="B805" s="913"/>
      <c r="AA805" s="914"/>
    </row>
    <row r="806" spans="1:27">
      <c r="A806" s="913"/>
      <c r="B806" s="913"/>
      <c r="AA806" s="914"/>
    </row>
    <row r="807" spans="1:27">
      <c r="A807" s="913"/>
      <c r="B807" s="913"/>
      <c r="AA807" s="914"/>
    </row>
    <row r="808" spans="1:27">
      <c r="A808" s="913"/>
      <c r="B808" s="913"/>
      <c r="AA808" s="914"/>
    </row>
    <row r="809" spans="1:27">
      <c r="A809" s="913"/>
      <c r="B809" s="913"/>
      <c r="AA809" s="914"/>
    </row>
    <row r="810" spans="1:27">
      <c r="A810" s="913"/>
      <c r="B810" s="913"/>
      <c r="AA810" s="914"/>
    </row>
    <row r="811" spans="1:27">
      <c r="A811" s="913"/>
      <c r="B811" s="913"/>
      <c r="AA811" s="914"/>
    </row>
    <row r="812" spans="1:27">
      <c r="A812" s="913"/>
      <c r="B812" s="913"/>
      <c r="AA812" s="914"/>
    </row>
    <row r="813" spans="1:27">
      <c r="A813" s="913"/>
      <c r="B813" s="913"/>
      <c r="AA813" s="914"/>
    </row>
    <row r="814" spans="1:27">
      <c r="A814" s="913"/>
      <c r="B814" s="913"/>
      <c r="AA814" s="914"/>
    </row>
    <row r="815" spans="1:27">
      <c r="A815" s="913"/>
      <c r="B815" s="913"/>
      <c r="AA815" s="914"/>
    </row>
    <row r="816" spans="1:27">
      <c r="A816" s="913"/>
      <c r="B816" s="913"/>
      <c r="AA816" s="914"/>
    </row>
    <row r="817" spans="1:27">
      <c r="A817" s="913"/>
      <c r="B817" s="913"/>
      <c r="AA817" s="914"/>
    </row>
    <row r="818" spans="1:27">
      <c r="A818" s="913"/>
      <c r="B818" s="913"/>
      <c r="AA818" s="914"/>
    </row>
    <row r="819" spans="1:27">
      <c r="A819" s="913"/>
      <c r="B819" s="913"/>
      <c r="AA819" s="914"/>
    </row>
    <row r="820" spans="1:27">
      <c r="A820" s="913"/>
      <c r="B820" s="913"/>
      <c r="AA820" s="914"/>
    </row>
    <row r="821" spans="1:27">
      <c r="A821" s="913"/>
      <c r="B821" s="913"/>
      <c r="AA821" s="914"/>
    </row>
    <row r="822" spans="1:27">
      <c r="A822" s="913"/>
      <c r="B822" s="913"/>
      <c r="AA822" s="914"/>
    </row>
    <row r="823" spans="1:27">
      <c r="A823" s="913"/>
      <c r="B823" s="913"/>
      <c r="AA823" s="914"/>
    </row>
    <row r="824" spans="1:27">
      <c r="A824" s="913"/>
      <c r="B824" s="913"/>
      <c r="AA824" s="914"/>
    </row>
    <row r="825" spans="1:27">
      <c r="A825" s="913"/>
      <c r="B825" s="913"/>
      <c r="AA825" s="914"/>
    </row>
    <row r="826" spans="1:27">
      <c r="A826" s="913"/>
      <c r="B826" s="913"/>
      <c r="AA826" s="914"/>
    </row>
    <row r="827" spans="1:27">
      <c r="A827" s="913"/>
      <c r="B827" s="913"/>
      <c r="AA827" s="914"/>
    </row>
    <row r="828" spans="1:27">
      <c r="A828" s="913"/>
      <c r="B828" s="913"/>
      <c r="AA828" s="914"/>
    </row>
    <row r="829" spans="1:27">
      <c r="A829" s="913"/>
      <c r="B829" s="913"/>
      <c r="AA829" s="914"/>
    </row>
    <row r="830" spans="1:27">
      <c r="A830" s="913"/>
      <c r="B830" s="913"/>
      <c r="AA830" s="914"/>
    </row>
    <row r="831" spans="1:27">
      <c r="A831" s="913"/>
      <c r="B831" s="913"/>
      <c r="AA831" s="914"/>
    </row>
    <row r="832" spans="1:27">
      <c r="A832" s="913"/>
      <c r="B832" s="913"/>
      <c r="AA832" s="914"/>
    </row>
    <row r="833" spans="1:27">
      <c r="A833" s="913"/>
      <c r="B833" s="913"/>
      <c r="AA833" s="914"/>
    </row>
    <row r="834" spans="1:27">
      <c r="A834" s="913"/>
      <c r="B834" s="913"/>
      <c r="AA834" s="914"/>
    </row>
    <row r="835" spans="1:27">
      <c r="A835" s="913"/>
      <c r="B835" s="913"/>
      <c r="AA835" s="914"/>
    </row>
    <row r="836" spans="1:27">
      <c r="A836" s="913"/>
      <c r="B836" s="913"/>
      <c r="AA836" s="914"/>
    </row>
    <row r="837" spans="1:27">
      <c r="A837" s="913"/>
      <c r="B837" s="913"/>
      <c r="AA837" s="914"/>
    </row>
    <row r="838" spans="1:27">
      <c r="A838" s="913"/>
      <c r="B838" s="913"/>
      <c r="AA838" s="914"/>
    </row>
    <row r="839" spans="1:27">
      <c r="A839" s="913"/>
      <c r="B839" s="913"/>
      <c r="AA839" s="914"/>
    </row>
    <row r="840" spans="1:27">
      <c r="A840" s="913"/>
      <c r="B840" s="913"/>
      <c r="AA840" s="914"/>
    </row>
    <row r="841" spans="1:27">
      <c r="A841" s="913"/>
      <c r="B841" s="913"/>
      <c r="AA841" s="914"/>
    </row>
    <row r="842" spans="1:27">
      <c r="A842" s="913"/>
      <c r="B842" s="913"/>
      <c r="AA842" s="914"/>
    </row>
    <row r="843" spans="1:27">
      <c r="A843" s="913"/>
      <c r="B843" s="913"/>
      <c r="AA843" s="914"/>
    </row>
    <row r="844" spans="1:27">
      <c r="A844" s="913"/>
      <c r="B844" s="913"/>
      <c r="AA844" s="914"/>
    </row>
    <row r="845" spans="1:27">
      <c r="A845" s="913"/>
      <c r="B845" s="913"/>
      <c r="AA845" s="914"/>
    </row>
    <row r="846" spans="1:27">
      <c r="A846" s="913"/>
      <c r="B846" s="913"/>
      <c r="AA846" s="914"/>
    </row>
    <row r="847" spans="1:27">
      <c r="A847" s="913"/>
      <c r="B847" s="913"/>
      <c r="AA847" s="914"/>
    </row>
    <row r="848" spans="1:27">
      <c r="A848" s="913"/>
      <c r="B848" s="913"/>
      <c r="AA848" s="914"/>
    </row>
    <row r="849" spans="1:27">
      <c r="A849" s="913"/>
      <c r="B849" s="913"/>
      <c r="AA849" s="914"/>
    </row>
    <row r="850" spans="1:27">
      <c r="A850" s="913"/>
      <c r="B850" s="913"/>
      <c r="AA850" s="914"/>
    </row>
    <row r="851" spans="1:27">
      <c r="A851" s="913"/>
      <c r="B851" s="913"/>
      <c r="AA851" s="914"/>
    </row>
    <row r="852" spans="1:27">
      <c r="A852" s="913"/>
      <c r="B852" s="913"/>
      <c r="AA852" s="914"/>
    </row>
    <row r="853" spans="1:27">
      <c r="A853" s="913"/>
      <c r="B853" s="913"/>
      <c r="AA853" s="914"/>
    </row>
    <row r="854" spans="1:27">
      <c r="A854" s="913"/>
      <c r="B854" s="913"/>
      <c r="AA854" s="914"/>
    </row>
    <row r="855" spans="1:27">
      <c r="A855" s="913"/>
      <c r="B855" s="913"/>
      <c r="AA855" s="914"/>
    </row>
    <row r="856" spans="1:27">
      <c r="A856" s="913"/>
      <c r="B856" s="913"/>
      <c r="AA856" s="914"/>
    </row>
    <row r="857" spans="1:27">
      <c r="A857" s="913"/>
      <c r="B857" s="913"/>
      <c r="AA857" s="914"/>
    </row>
    <row r="858" spans="1:27">
      <c r="A858" s="913"/>
      <c r="B858" s="913"/>
      <c r="AA858" s="914"/>
    </row>
    <row r="859" spans="1:27">
      <c r="A859" s="913"/>
      <c r="B859" s="913"/>
      <c r="C859" s="905" t="s">
        <v>959</v>
      </c>
      <c r="AA859" s="914"/>
    </row>
    <row r="860" spans="1:27">
      <c r="A860" s="913"/>
      <c r="B860" s="913"/>
      <c r="AA860" s="914"/>
    </row>
    <row r="861" spans="1:27">
      <c r="A861" s="913"/>
      <c r="B861" s="913"/>
      <c r="AA861" s="914"/>
    </row>
    <row r="862" spans="1:27">
      <c r="A862" s="913"/>
      <c r="B862" s="913"/>
      <c r="AA862" s="914"/>
    </row>
    <row r="863" spans="1:27">
      <c r="A863" s="913"/>
      <c r="B863" s="913"/>
      <c r="AA863" s="914"/>
    </row>
    <row r="864" spans="1:27">
      <c r="A864" s="913"/>
      <c r="B864" s="913"/>
      <c r="AA864" s="914"/>
    </row>
    <row r="865" spans="1:27">
      <c r="A865" s="913"/>
      <c r="B865" s="913"/>
      <c r="AA865" s="914"/>
    </row>
    <row r="866" spans="1:27">
      <c r="A866" s="913"/>
      <c r="B866" s="913"/>
      <c r="AA866" s="914"/>
    </row>
    <row r="867" spans="1:27">
      <c r="A867" s="913"/>
      <c r="B867" s="913"/>
      <c r="AA867" s="914"/>
    </row>
    <row r="868" spans="1:27">
      <c r="A868" s="913"/>
      <c r="B868" s="913"/>
      <c r="AA868" s="914"/>
    </row>
    <row r="869" spans="1:27">
      <c r="A869" s="913"/>
      <c r="B869" s="913"/>
      <c r="AA869" s="914"/>
    </row>
    <row r="870" spans="1:27">
      <c r="A870" s="913"/>
      <c r="B870" s="913"/>
      <c r="AA870" s="914"/>
    </row>
    <row r="871" spans="1:27">
      <c r="A871" s="913"/>
      <c r="B871" s="913"/>
      <c r="AA871" s="914"/>
    </row>
    <row r="872" spans="1:27">
      <c r="A872" s="913"/>
      <c r="B872" s="913"/>
      <c r="AA872" s="914"/>
    </row>
    <row r="873" spans="1:27">
      <c r="A873" s="913"/>
      <c r="B873" s="913"/>
      <c r="AA873" s="914"/>
    </row>
    <row r="874" spans="1:27">
      <c r="A874" s="913"/>
      <c r="B874" s="913"/>
      <c r="AA874" s="914"/>
    </row>
    <row r="875" spans="1:27">
      <c r="A875" s="913"/>
      <c r="B875" s="913"/>
      <c r="AA875" s="914"/>
    </row>
    <row r="876" spans="1:27">
      <c r="A876" s="913"/>
      <c r="B876" s="913"/>
      <c r="AA876" s="914"/>
    </row>
    <row r="877" spans="1:27">
      <c r="A877" s="913"/>
      <c r="B877" s="913"/>
      <c r="AA877" s="914"/>
    </row>
    <row r="878" spans="1:27">
      <c r="A878" s="913"/>
      <c r="B878" s="913"/>
      <c r="AA878" s="914"/>
    </row>
    <row r="879" spans="1:27">
      <c r="A879" s="913"/>
      <c r="B879" s="913"/>
      <c r="AA879" s="914"/>
    </row>
    <row r="880" spans="1:27">
      <c r="A880" s="913"/>
      <c r="B880" s="913"/>
      <c r="AA880" s="914"/>
    </row>
    <row r="881" spans="1:27">
      <c r="A881" s="913"/>
      <c r="B881" s="913"/>
      <c r="AA881" s="914"/>
    </row>
    <row r="882" spans="1:27">
      <c r="A882" s="913"/>
      <c r="B882" s="913"/>
      <c r="AA882" s="914"/>
    </row>
    <row r="883" spans="1:27">
      <c r="A883" s="913"/>
      <c r="B883" s="913"/>
      <c r="AA883" s="914"/>
    </row>
    <row r="884" spans="1:27">
      <c r="A884" s="913"/>
      <c r="B884" s="913"/>
      <c r="AA884" s="914"/>
    </row>
    <row r="885" spans="1:27">
      <c r="A885" s="913"/>
      <c r="B885" s="913"/>
      <c r="AA885" s="914"/>
    </row>
    <row r="886" spans="1:27">
      <c r="A886" s="913"/>
      <c r="B886" s="913"/>
      <c r="AA886" s="914"/>
    </row>
    <row r="887" spans="1:27">
      <c r="A887" s="913"/>
      <c r="B887" s="913"/>
      <c r="AA887" s="914"/>
    </row>
    <row r="888" spans="1:27">
      <c r="A888" s="913"/>
      <c r="B888" s="913"/>
      <c r="AA888" s="914"/>
    </row>
    <row r="889" spans="1:27">
      <c r="A889" s="913"/>
      <c r="B889" s="913"/>
      <c r="AA889" s="914"/>
    </row>
    <row r="890" spans="1:27">
      <c r="A890" s="913"/>
      <c r="B890" s="913"/>
      <c r="AA890" s="914"/>
    </row>
    <row r="891" spans="1:27">
      <c r="A891" s="913"/>
      <c r="B891" s="913"/>
      <c r="AA891" s="914"/>
    </row>
    <row r="892" spans="1:27">
      <c r="A892" s="913"/>
      <c r="B892" s="913"/>
      <c r="AA892" s="914"/>
    </row>
    <row r="893" spans="1:27">
      <c r="A893" s="913"/>
      <c r="B893" s="913"/>
      <c r="AA893" s="914"/>
    </row>
    <row r="894" spans="1:27">
      <c r="A894" s="913"/>
      <c r="B894" s="913"/>
      <c r="AA894" s="914"/>
    </row>
    <row r="895" spans="1:27">
      <c r="A895" s="913"/>
      <c r="B895" s="913"/>
      <c r="AA895" s="914"/>
    </row>
    <row r="896" spans="1:27">
      <c r="A896" s="913"/>
      <c r="B896" s="913"/>
      <c r="AA896" s="914"/>
    </row>
    <row r="897" spans="1:27">
      <c r="A897" s="913"/>
      <c r="B897" s="913"/>
      <c r="AA897" s="914"/>
    </row>
    <row r="898" spans="1:27">
      <c r="A898" s="913"/>
      <c r="B898" s="913"/>
      <c r="AA898" s="914"/>
    </row>
    <row r="899" spans="1:27">
      <c r="A899" s="913"/>
      <c r="B899" s="913"/>
      <c r="AA899" s="914"/>
    </row>
    <row r="900" spans="1:27">
      <c r="A900" s="913"/>
      <c r="B900" s="913"/>
      <c r="AA900" s="914"/>
    </row>
    <row r="901" spans="1:27">
      <c r="A901" s="913"/>
      <c r="B901" s="913"/>
      <c r="AA901" s="914"/>
    </row>
    <row r="902" spans="1:27">
      <c r="A902" s="913"/>
      <c r="B902" s="913"/>
      <c r="AA902" s="914"/>
    </row>
    <row r="903" spans="1:27">
      <c r="A903" s="913"/>
      <c r="B903" s="913"/>
      <c r="AA903" s="914"/>
    </row>
    <row r="904" spans="1:27">
      <c r="A904" s="913"/>
      <c r="B904" s="913"/>
      <c r="AA904" s="914"/>
    </row>
    <row r="905" spans="1:27">
      <c r="A905" s="913"/>
      <c r="B905" s="913"/>
      <c r="AA905" s="914"/>
    </row>
    <row r="906" spans="1:27">
      <c r="A906" s="913"/>
      <c r="B906" s="913"/>
      <c r="AA906" s="914"/>
    </row>
    <row r="907" spans="1:27">
      <c r="A907" s="913"/>
      <c r="B907" s="913"/>
      <c r="AA907" s="914"/>
    </row>
    <row r="908" spans="1:27">
      <c r="A908" s="913"/>
      <c r="B908" s="913"/>
      <c r="AA908" s="914"/>
    </row>
    <row r="909" spans="1:27">
      <c r="A909" s="913"/>
      <c r="B909" s="913"/>
      <c r="AA909" s="914"/>
    </row>
    <row r="910" spans="1:27">
      <c r="A910" s="913"/>
      <c r="B910" s="913"/>
      <c r="AA910" s="914"/>
    </row>
    <row r="911" spans="1:27">
      <c r="A911" s="913"/>
      <c r="B911" s="913"/>
      <c r="AA911" s="914"/>
    </row>
    <row r="912" spans="1:27">
      <c r="A912" s="913"/>
      <c r="B912" s="913"/>
      <c r="AA912" s="914"/>
    </row>
    <row r="913" spans="1:27">
      <c r="A913" s="913"/>
      <c r="B913" s="913"/>
      <c r="AA913" s="914"/>
    </row>
    <row r="914" spans="1:27">
      <c r="A914" s="913"/>
      <c r="B914" s="913"/>
      <c r="AA914" s="914"/>
    </row>
    <row r="915" spans="1:27">
      <c r="A915" s="913"/>
      <c r="B915" s="913"/>
      <c r="AA915" s="914"/>
    </row>
    <row r="916" spans="1:27">
      <c r="A916" s="913"/>
      <c r="B916" s="913"/>
      <c r="AA916" s="914"/>
    </row>
    <row r="917" spans="1:27">
      <c r="A917" s="913"/>
      <c r="B917" s="913"/>
      <c r="AA917" s="914"/>
    </row>
    <row r="918" spans="1:27">
      <c r="A918" s="913"/>
      <c r="B918" s="913"/>
      <c r="AA918" s="914"/>
    </row>
    <row r="919" spans="1:27">
      <c r="A919" s="913"/>
      <c r="B919" s="913"/>
      <c r="AA919" s="914"/>
    </row>
    <row r="920" spans="1:27">
      <c r="A920" s="913"/>
      <c r="B920" s="913"/>
      <c r="AA920" s="914"/>
    </row>
    <row r="921" spans="1:27">
      <c r="A921" s="913"/>
      <c r="B921" s="913"/>
      <c r="AA921" s="914"/>
    </row>
    <row r="922" spans="1:27">
      <c r="A922" s="913"/>
      <c r="B922" s="913"/>
      <c r="AA922" s="914"/>
    </row>
    <row r="923" spans="1:27">
      <c r="A923" s="913"/>
      <c r="B923" s="913"/>
      <c r="AA923" s="914"/>
    </row>
    <row r="924" spans="1:27">
      <c r="A924" s="913"/>
      <c r="B924" s="913"/>
      <c r="AA924" s="914"/>
    </row>
    <row r="925" spans="1:27">
      <c r="A925" s="913"/>
      <c r="B925" s="913"/>
      <c r="AA925" s="914"/>
    </row>
    <row r="926" spans="1:27">
      <c r="A926" s="913"/>
      <c r="B926" s="913"/>
      <c r="AA926" s="914"/>
    </row>
    <row r="927" spans="1:27">
      <c r="A927" s="913"/>
      <c r="B927" s="913"/>
      <c r="AA927" s="914"/>
    </row>
    <row r="928" spans="1:27">
      <c r="A928" s="913"/>
      <c r="B928" s="913"/>
      <c r="AA928" s="914"/>
    </row>
    <row r="929" spans="1:27">
      <c r="A929" s="913"/>
      <c r="B929" s="913"/>
      <c r="AA929" s="914"/>
    </row>
    <row r="930" spans="1:27">
      <c r="A930" s="913"/>
      <c r="B930" s="913"/>
      <c r="AA930" s="914"/>
    </row>
    <row r="931" spans="1:27">
      <c r="A931" s="913"/>
      <c r="B931" s="913"/>
      <c r="AA931" s="914"/>
    </row>
    <row r="932" spans="1:27">
      <c r="A932" s="913"/>
      <c r="B932" s="913"/>
      <c r="AA932" s="914"/>
    </row>
    <row r="933" spans="1:27">
      <c r="A933" s="913"/>
      <c r="B933" s="913"/>
      <c r="AA933" s="914"/>
    </row>
    <row r="934" spans="1:27">
      <c r="A934" s="913"/>
      <c r="B934" s="913"/>
      <c r="AA934" s="914"/>
    </row>
    <row r="935" spans="1:27">
      <c r="A935" s="913"/>
      <c r="B935" s="913"/>
      <c r="AA935" s="914"/>
    </row>
    <row r="936" spans="1:27">
      <c r="A936" s="913"/>
      <c r="B936" s="913"/>
      <c r="AA936" s="914"/>
    </row>
    <row r="937" spans="1:27">
      <c r="A937" s="913"/>
      <c r="B937" s="913"/>
      <c r="AA937" s="914"/>
    </row>
    <row r="938" spans="1:27">
      <c r="A938" s="913"/>
      <c r="B938" s="913"/>
      <c r="AA938" s="914"/>
    </row>
    <row r="939" spans="1:27">
      <c r="A939" s="913"/>
      <c r="B939" s="913"/>
      <c r="AA939" s="914"/>
    </row>
    <row r="940" spans="1:27">
      <c r="A940" s="913"/>
      <c r="B940" s="913"/>
      <c r="AA940" s="914"/>
    </row>
    <row r="941" spans="1:27">
      <c r="A941" s="913"/>
      <c r="B941" s="913"/>
      <c r="AA941" s="914"/>
    </row>
    <row r="942" spans="1:27">
      <c r="A942" s="913"/>
      <c r="B942" s="913"/>
      <c r="AA942" s="914"/>
    </row>
    <row r="943" spans="1:27">
      <c r="A943" s="913"/>
      <c r="B943" s="913"/>
      <c r="AA943" s="914"/>
    </row>
    <row r="944" spans="1:27">
      <c r="A944" s="913"/>
      <c r="B944" s="913"/>
      <c r="AA944" s="914"/>
    </row>
    <row r="945" spans="1:27">
      <c r="A945" s="913"/>
      <c r="B945" s="913"/>
      <c r="AA945" s="914"/>
    </row>
    <row r="946" spans="1:27">
      <c r="A946" s="913"/>
      <c r="B946" s="913"/>
      <c r="AA946" s="914"/>
    </row>
    <row r="947" spans="1:27">
      <c r="A947" s="913"/>
      <c r="B947" s="913"/>
      <c r="AA947" s="914"/>
    </row>
    <row r="948" spans="1:27">
      <c r="A948" s="913"/>
      <c r="B948" s="913"/>
      <c r="AA948" s="914"/>
    </row>
    <row r="949" spans="1:27">
      <c r="A949" s="913"/>
      <c r="B949" s="913"/>
      <c r="AA949" s="914"/>
    </row>
    <row r="950" spans="1:27">
      <c r="A950" s="913"/>
      <c r="B950" s="913"/>
      <c r="AA950" s="914"/>
    </row>
    <row r="951" spans="1:27">
      <c r="A951" s="913"/>
      <c r="B951" s="913"/>
      <c r="AA951" s="914"/>
    </row>
    <row r="952" spans="1:27">
      <c r="A952" s="913"/>
      <c r="B952" s="913"/>
      <c r="AA952" s="914"/>
    </row>
    <row r="953" spans="1:27">
      <c r="A953" s="913"/>
      <c r="B953" s="913"/>
      <c r="AA953" s="914"/>
    </row>
    <row r="954" spans="1:27">
      <c r="A954" s="913"/>
      <c r="B954" s="913"/>
      <c r="AA954" s="914"/>
    </row>
    <row r="955" spans="1:27">
      <c r="A955" s="913"/>
      <c r="B955" s="913"/>
      <c r="AA955" s="914"/>
    </row>
    <row r="956" spans="1:27">
      <c r="A956" s="913"/>
      <c r="B956" s="913"/>
      <c r="AA956" s="914"/>
    </row>
    <row r="957" spans="1:27">
      <c r="A957" s="913"/>
      <c r="B957" s="913"/>
      <c r="AA957" s="914"/>
    </row>
    <row r="958" spans="1:27">
      <c r="A958" s="913"/>
      <c r="B958" s="913"/>
      <c r="AA958" s="914"/>
    </row>
    <row r="959" spans="1:27">
      <c r="A959" s="913"/>
      <c r="B959" s="913"/>
      <c r="AA959" s="914"/>
    </row>
    <row r="960" spans="1:27">
      <c r="A960" s="913"/>
      <c r="B960" s="913"/>
      <c r="AA960" s="914"/>
    </row>
    <row r="961" spans="1:27">
      <c r="A961" s="913"/>
      <c r="B961" s="913"/>
      <c r="AA961" s="914"/>
    </row>
    <row r="962" spans="1:27">
      <c r="A962" s="913"/>
      <c r="B962" s="913"/>
      <c r="AA962" s="914"/>
    </row>
    <row r="963" spans="1:27">
      <c r="A963" s="913"/>
      <c r="B963" s="913"/>
      <c r="AA963" s="914"/>
    </row>
    <row r="964" spans="1:27">
      <c r="A964" s="913"/>
      <c r="B964" s="913"/>
      <c r="AA964" s="914"/>
    </row>
    <row r="965" spans="1:27">
      <c r="A965" s="913"/>
      <c r="B965" s="913"/>
      <c r="AA965" s="914"/>
    </row>
    <row r="966" spans="1:27">
      <c r="A966" s="913"/>
      <c r="B966" s="913"/>
      <c r="AA966" s="914"/>
    </row>
    <row r="967" spans="1:27">
      <c r="A967" s="913"/>
      <c r="B967" s="913"/>
      <c r="AA967" s="914"/>
    </row>
    <row r="968" spans="1:27">
      <c r="A968" s="913"/>
      <c r="B968" s="913"/>
      <c r="AA968" s="914"/>
    </row>
    <row r="969" spans="1:27">
      <c r="A969" s="913"/>
      <c r="B969" s="913"/>
      <c r="AA969" s="914"/>
    </row>
    <row r="970" spans="1:27">
      <c r="A970" s="913"/>
      <c r="B970" s="913"/>
      <c r="AA970" s="914"/>
    </row>
    <row r="971" spans="1:27">
      <c r="A971" s="913"/>
      <c r="B971" s="913"/>
      <c r="AA971" s="914"/>
    </row>
    <row r="972" spans="1:27">
      <c r="A972" s="913"/>
      <c r="B972" s="913"/>
      <c r="AA972" s="914"/>
    </row>
    <row r="973" spans="1:27">
      <c r="A973" s="913"/>
      <c r="B973" s="913"/>
      <c r="AA973" s="914"/>
    </row>
    <row r="974" spans="1:27">
      <c r="A974" s="913"/>
      <c r="B974" s="913"/>
      <c r="AA974" s="914"/>
    </row>
    <row r="975" spans="1:27">
      <c r="A975" s="913"/>
      <c r="B975" s="913"/>
      <c r="AA975" s="914"/>
    </row>
    <row r="976" spans="1:27">
      <c r="A976" s="913"/>
      <c r="B976" s="913"/>
      <c r="AA976" s="914"/>
    </row>
    <row r="977" spans="1:27">
      <c r="A977" s="913"/>
      <c r="B977" s="913"/>
      <c r="AA977" s="914"/>
    </row>
    <row r="978" spans="1:27">
      <c r="A978" s="913"/>
      <c r="B978" s="913"/>
      <c r="AA978" s="914"/>
    </row>
    <row r="979" spans="1:27">
      <c r="A979" s="913"/>
      <c r="B979" s="913"/>
      <c r="AA979" s="914"/>
    </row>
    <row r="980" spans="1:27">
      <c r="A980" s="913"/>
      <c r="B980" s="913"/>
      <c r="AA980" s="914"/>
    </row>
    <row r="981" spans="1:27">
      <c r="A981" s="913"/>
      <c r="B981" s="913"/>
      <c r="AA981" s="914"/>
    </row>
    <row r="982" spans="1:27">
      <c r="A982" s="913"/>
      <c r="B982" s="913"/>
      <c r="AA982" s="914"/>
    </row>
    <row r="983" spans="1:27">
      <c r="A983" s="913"/>
      <c r="B983" s="913"/>
      <c r="AA983" s="914"/>
    </row>
    <row r="984" spans="1:27">
      <c r="A984" s="913"/>
      <c r="B984" s="913"/>
      <c r="AA984" s="914"/>
    </row>
    <row r="985" spans="1:27">
      <c r="A985" s="913"/>
      <c r="B985" s="913"/>
      <c r="AA985" s="914"/>
    </row>
    <row r="986" spans="1:27">
      <c r="A986" s="913"/>
      <c r="B986" s="913"/>
      <c r="AA986" s="914"/>
    </row>
    <row r="987" spans="1:27">
      <c r="A987" s="913"/>
      <c r="B987" s="913"/>
      <c r="AA987" s="914"/>
    </row>
    <row r="988" spans="1:27">
      <c r="A988" s="913"/>
      <c r="B988" s="913"/>
      <c r="AA988" s="914"/>
    </row>
    <row r="989" spans="1:27">
      <c r="A989" s="913"/>
      <c r="B989" s="913"/>
      <c r="AA989" s="914"/>
    </row>
    <row r="990" spans="1:27">
      <c r="A990" s="913"/>
      <c r="B990" s="913"/>
      <c r="AA990" s="914"/>
    </row>
    <row r="991" spans="1:27">
      <c r="A991" s="913"/>
      <c r="B991" s="913"/>
      <c r="AA991" s="914"/>
    </row>
    <row r="992" spans="1:27">
      <c r="A992" s="913"/>
      <c r="B992" s="913"/>
      <c r="AA992" s="914"/>
    </row>
    <row r="993" spans="1:27">
      <c r="A993" s="913"/>
      <c r="B993" s="913"/>
      <c r="AA993" s="914"/>
    </row>
    <row r="994" spans="1:27">
      <c r="A994" s="913"/>
      <c r="B994" s="913"/>
      <c r="AA994" s="914"/>
    </row>
    <row r="995" spans="1:27">
      <c r="A995" s="913"/>
      <c r="B995" s="913"/>
      <c r="AA995" s="914"/>
    </row>
    <row r="996" spans="1:27">
      <c r="A996" s="913"/>
      <c r="B996" s="913"/>
      <c r="AA996" s="914"/>
    </row>
    <row r="997" spans="1:27">
      <c r="A997" s="913"/>
      <c r="B997" s="913"/>
      <c r="AA997" s="914"/>
    </row>
    <row r="998" spans="1:27">
      <c r="A998" s="913"/>
      <c r="B998" s="913"/>
      <c r="AA998" s="914"/>
    </row>
    <row r="999" spans="1:27">
      <c r="A999" s="913"/>
      <c r="B999" s="913"/>
      <c r="AA999" s="914"/>
    </row>
    <row r="1000" spans="1:27">
      <c r="A1000" s="913"/>
      <c r="B1000" s="913"/>
      <c r="AA1000" s="914"/>
    </row>
    <row r="1001" spans="1:27">
      <c r="A1001" s="913"/>
      <c r="B1001" s="913"/>
      <c r="AA1001" s="914"/>
    </row>
    <row r="1002" spans="1:27">
      <c r="A1002" s="913"/>
      <c r="B1002" s="913"/>
      <c r="AA1002" s="914"/>
    </row>
    <row r="1003" spans="1:27">
      <c r="A1003" s="913"/>
      <c r="B1003" s="913"/>
      <c r="AA1003" s="914"/>
    </row>
    <row r="1004" spans="1:27">
      <c r="A1004" s="913"/>
      <c r="B1004" s="913"/>
      <c r="AA1004" s="914"/>
    </row>
    <row r="1005" spans="1:27">
      <c r="A1005" s="913"/>
      <c r="B1005" s="913"/>
      <c r="AA1005" s="914"/>
    </row>
    <row r="1006" spans="1:27">
      <c r="A1006" s="913"/>
      <c r="B1006" s="913"/>
      <c r="AA1006" s="914"/>
    </row>
    <row r="1007" spans="1:27">
      <c r="A1007" s="913"/>
      <c r="B1007" s="913"/>
      <c r="AA1007" s="914"/>
    </row>
    <row r="1008" spans="1:27">
      <c r="A1008" s="913"/>
      <c r="B1008" s="913"/>
      <c r="AA1008" s="914"/>
    </row>
    <row r="1009" spans="1:27">
      <c r="A1009" s="913"/>
      <c r="B1009" s="913"/>
      <c r="AA1009" s="914"/>
    </row>
    <row r="1010" spans="1:27">
      <c r="A1010" s="913"/>
      <c r="B1010" s="913"/>
      <c r="AA1010" s="914"/>
    </row>
    <row r="1011" spans="1:27">
      <c r="A1011" s="913"/>
      <c r="B1011" s="913"/>
      <c r="AA1011" s="914"/>
    </row>
    <row r="1012" spans="1:27">
      <c r="A1012" s="913"/>
      <c r="B1012" s="913"/>
      <c r="AA1012" s="914"/>
    </row>
    <row r="1013" spans="1:27">
      <c r="A1013" s="913"/>
      <c r="B1013" s="913"/>
      <c r="AA1013" s="914"/>
    </row>
    <row r="1014" spans="1:27">
      <c r="A1014" s="913"/>
      <c r="B1014" s="913"/>
      <c r="AA1014" s="914"/>
    </row>
    <row r="1015" spans="1:27">
      <c r="A1015" s="913"/>
      <c r="B1015" s="913"/>
      <c r="AA1015" s="914"/>
    </row>
    <row r="1016" spans="1:27">
      <c r="A1016" s="913"/>
      <c r="B1016" s="913"/>
      <c r="AA1016" s="914"/>
    </row>
    <row r="1017" spans="1:27">
      <c r="A1017" s="913"/>
      <c r="B1017" s="913"/>
      <c r="AA1017" s="914"/>
    </row>
    <row r="1018" spans="1:27">
      <c r="A1018" s="913"/>
      <c r="B1018" s="913"/>
      <c r="AA1018" s="914"/>
    </row>
    <row r="1019" spans="1:27">
      <c r="A1019" s="913"/>
      <c r="B1019" s="913"/>
      <c r="AA1019" s="914"/>
    </row>
    <row r="1020" spans="1:27">
      <c r="A1020" s="913"/>
      <c r="B1020" s="913"/>
      <c r="AA1020" s="914"/>
    </row>
    <row r="1021" spans="1:27">
      <c r="A1021" s="913"/>
      <c r="B1021" s="913"/>
      <c r="AA1021" s="914"/>
    </row>
    <row r="1022" spans="1:27">
      <c r="A1022" s="913"/>
      <c r="B1022" s="913"/>
      <c r="AA1022" s="914"/>
    </row>
    <row r="1023" spans="1:27">
      <c r="A1023" s="913"/>
      <c r="B1023" s="913"/>
      <c r="AA1023" s="914"/>
    </row>
    <row r="1024" spans="1:27">
      <c r="A1024" s="913"/>
      <c r="B1024" s="913"/>
      <c r="AA1024" s="914"/>
    </row>
    <row r="1025" spans="1:27">
      <c r="A1025" s="913"/>
      <c r="B1025" s="913"/>
      <c r="AA1025" s="914"/>
    </row>
    <row r="1026" spans="1:27">
      <c r="A1026" s="913"/>
      <c r="B1026" s="913"/>
      <c r="AA1026" s="914"/>
    </row>
    <row r="1027" spans="1:27">
      <c r="A1027" s="913"/>
      <c r="B1027" s="913"/>
      <c r="AA1027" s="914"/>
    </row>
    <row r="1028" spans="1:27">
      <c r="A1028" s="913"/>
      <c r="B1028" s="913"/>
      <c r="AA1028" s="914"/>
    </row>
    <row r="1029" spans="1:27">
      <c r="A1029" s="913"/>
      <c r="B1029" s="913"/>
      <c r="AA1029" s="914"/>
    </row>
    <row r="1030" spans="1:27">
      <c r="A1030" s="913"/>
      <c r="B1030" s="913"/>
      <c r="AA1030" s="914"/>
    </row>
    <row r="1031" spans="1:27">
      <c r="A1031" s="913"/>
      <c r="B1031" s="913"/>
      <c r="AA1031" s="914"/>
    </row>
    <row r="1032" spans="1:27">
      <c r="A1032" s="913"/>
      <c r="B1032" s="913"/>
      <c r="AA1032" s="914"/>
    </row>
    <row r="1033" spans="1:27">
      <c r="A1033" s="913"/>
      <c r="B1033" s="913"/>
      <c r="AA1033" s="914"/>
    </row>
    <row r="1034" spans="1:27">
      <c r="A1034" s="913"/>
      <c r="B1034" s="913"/>
      <c r="AA1034" s="914"/>
    </row>
    <row r="1035" spans="1:27">
      <c r="A1035" s="913"/>
      <c r="B1035" s="913"/>
      <c r="AA1035" s="914"/>
    </row>
    <row r="1036" spans="1:27">
      <c r="A1036" s="913"/>
      <c r="B1036" s="913"/>
      <c r="AA1036" s="914"/>
    </row>
    <row r="1037" spans="1:27">
      <c r="A1037" s="913"/>
      <c r="B1037" s="913"/>
      <c r="AA1037" s="914"/>
    </row>
    <row r="1038" spans="1:27">
      <c r="A1038" s="913"/>
      <c r="B1038" s="913"/>
      <c r="AA1038" s="914"/>
    </row>
    <row r="1039" spans="1:27">
      <c r="A1039" s="913"/>
      <c r="B1039" s="913"/>
      <c r="AA1039" s="914"/>
    </row>
    <row r="1040" spans="1:27">
      <c r="A1040" s="913"/>
      <c r="B1040" s="913"/>
      <c r="AA1040" s="914"/>
    </row>
    <row r="1041" spans="1:27">
      <c r="A1041" s="913"/>
      <c r="B1041" s="913"/>
      <c r="AA1041" s="914"/>
    </row>
    <row r="1042" spans="1:27">
      <c r="A1042" s="913"/>
      <c r="B1042" s="913"/>
      <c r="AA1042" s="914"/>
    </row>
    <row r="1043" spans="1:27">
      <c r="A1043" s="913"/>
      <c r="B1043" s="913"/>
      <c r="AA1043" s="914"/>
    </row>
    <row r="1044" spans="1:27">
      <c r="A1044" s="913"/>
      <c r="B1044" s="913"/>
      <c r="AA1044" s="914"/>
    </row>
    <row r="1045" spans="1:27">
      <c r="A1045" s="913"/>
      <c r="B1045" s="913"/>
      <c r="AA1045" s="914"/>
    </row>
    <row r="1046" spans="1:27">
      <c r="A1046" s="913"/>
      <c r="B1046" s="913"/>
      <c r="AA1046" s="914"/>
    </row>
    <row r="1047" spans="1:27">
      <c r="A1047" s="913"/>
      <c r="B1047" s="913"/>
      <c r="AA1047" s="914"/>
    </row>
    <row r="1048" spans="1:27">
      <c r="A1048" s="913"/>
      <c r="B1048" s="913"/>
      <c r="AA1048" s="914"/>
    </row>
    <row r="1049" spans="1:27">
      <c r="A1049" s="913"/>
      <c r="B1049" s="913"/>
      <c r="AA1049" s="914"/>
    </row>
    <row r="1050" spans="1:27">
      <c r="A1050" s="913"/>
      <c r="B1050" s="913"/>
      <c r="AA1050" s="914"/>
    </row>
    <row r="1051" spans="1:27">
      <c r="A1051" s="913"/>
      <c r="B1051" s="913"/>
      <c r="AA1051" s="914"/>
    </row>
    <row r="1052" spans="1:27">
      <c r="A1052" s="913"/>
      <c r="B1052" s="913"/>
      <c r="AA1052" s="914"/>
    </row>
    <row r="1053" spans="1:27">
      <c r="A1053" s="913"/>
      <c r="B1053" s="913"/>
      <c r="AA1053" s="914"/>
    </row>
    <row r="1054" spans="1:27">
      <c r="A1054" s="913"/>
      <c r="B1054" s="913"/>
      <c r="AA1054" s="914"/>
    </row>
    <row r="1055" spans="1:27">
      <c r="A1055" s="913"/>
      <c r="B1055" s="913"/>
      <c r="AA1055" s="914"/>
    </row>
    <row r="1056" spans="1:27">
      <c r="A1056" s="913"/>
      <c r="B1056" s="913"/>
      <c r="AA1056" s="914"/>
    </row>
    <row r="1057" spans="1:27">
      <c r="A1057" s="913"/>
      <c r="B1057" s="913"/>
      <c r="AA1057" s="914"/>
    </row>
    <row r="1058" spans="1:27">
      <c r="A1058" s="913"/>
      <c r="B1058" s="913"/>
      <c r="AA1058" s="914"/>
    </row>
    <row r="1059" spans="1:27">
      <c r="A1059" s="913"/>
      <c r="B1059" s="913"/>
      <c r="AA1059" s="914"/>
    </row>
    <row r="1060" spans="1:27">
      <c r="A1060" s="913"/>
      <c r="B1060" s="913"/>
      <c r="AA1060" s="914"/>
    </row>
    <row r="1061" spans="1:27">
      <c r="A1061" s="913"/>
      <c r="B1061" s="913"/>
      <c r="AA1061" s="914"/>
    </row>
    <row r="1062" spans="1:27">
      <c r="A1062" s="913"/>
      <c r="B1062" s="913"/>
      <c r="AA1062" s="914"/>
    </row>
    <row r="1063" spans="1:27">
      <c r="A1063" s="913"/>
      <c r="B1063" s="913"/>
      <c r="AA1063" s="914"/>
    </row>
    <row r="1064" spans="1:27">
      <c r="A1064" s="913"/>
      <c r="B1064" s="913"/>
      <c r="AA1064" s="914"/>
    </row>
    <row r="1065" spans="1:27">
      <c r="A1065" s="913"/>
      <c r="B1065" s="913"/>
      <c r="AA1065" s="914"/>
    </row>
    <row r="1066" spans="1:27">
      <c r="A1066" s="913"/>
      <c r="B1066" s="913"/>
      <c r="AA1066" s="914"/>
    </row>
    <row r="1067" spans="1:27">
      <c r="A1067" s="913"/>
      <c r="B1067" s="913"/>
      <c r="AA1067" s="914"/>
    </row>
    <row r="1068" spans="1:27">
      <c r="A1068" s="913"/>
      <c r="B1068" s="913"/>
      <c r="AA1068" s="914"/>
    </row>
    <row r="1069" spans="1:27">
      <c r="A1069" s="913"/>
      <c r="B1069" s="913"/>
      <c r="AA1069" s="914"/>
    </row>
    <row r="1070" spans="1:27">
      <c r="A1070" s="913"/>
      <c r="B1070" s="913"/>
      <c r="AA1070" s="914"/>
    </row>
    <row r="1071" spans="1:27">
      <c r="A1071" s="913"/>
      <c r="B1071" s="913"/>
      <c r="AA1071" s="914"/>
    </row>
    <row r="1072" spans="1:27">
      <c r="A1072" s="913"/>
      <c r="B1072" s="913"/>
      <c r="AA1072" s="914"/>
    </row>
    <row r="1073" spans="1:27">
      <c r="A1073" s="913"/>
      <c r="B1073" s="913"/>
      <c r="AA1073" s="914"/>
    </row>
    <row r="1074" spans="1:27">
      <c r="A1074" s="913"/>
      <c r="B1074" s="913"/>
      <c r="AA1074" s="914"/>
    </row>
    <row r="1075" spans="1:27">
      <c r="A1075" s="913"/>
      <c r="B1075" s="913"/>
      <c r="AA1075" s="914"/>
    </row>
    <row r="1076" spans="1:27">
      <c r="A1076" s="913"/>
      <c r="B1076" s="913"/>
      <c r="AA1076" s="914"/>
    </row>
    <row r="1077" spans="1:27">
      <c r="A1077" s="913"/>
      <c r="B1077" s="913"/>
      <c r="AA1077" s="914"/>
    </row>
    <row r="1078" spans="1:27">
      <c r="A1078" s="913"/>
      <c r="B1078" s="913"/>
      <c r="AA1078" s="914"/>
    </row>
    <row r="1079" spans="1:27">
      <c r="A1079" s="913"/>
      <c r="B1079" s="913"/>
      <c r="AA1079" s="914"/>
    </row>
    <row r="1080" spans="1:27">
      <c r="A1080" s="913"/>
      <c r="B1080" s="913"/>
      <c r="V1080" s="904">
        <f>SUBTOTAL(9,V1074:V1079)</f>
        <v>0</v>
      </c>
      <c r="W1080" s="904">
        <f>SUBTOTAL(9,W1074:W1079)</f>
        <v>0</v>
      </c>
      <c r="Z1080" s="904">
        <f>SUBTOTAL(9,Z1074:Z1079)</f>
        <v>0</v>
      </c>
      <c r="AA1080" s="914"/>
    </row>
    <row r="1081" spans="1:27">
      <c r="A1081" s="913"/>
      <c r="B1081" s="913"/>
      <c r="AA1081" s="914"/>
    </row>
    <row r="1082" spans="1:27">
      <c r="A1082" s="913"/>
      <c r="B1082" s="913"/>
      <c r="AA1082" s="914"/>
    </row>
    <row r="1083" spans="1:27">
      <c r="A1083" s="913"/>
      <c r="B1083" s="913"/>
      <c r="AA1083" s="914"/>
    </row>
    <row r="1084" spans="1:27">
      <c r="A1084" s="913"/>
      <c r="B1084" s="913"/>
      <c r="AA1084" s="914"/>
    </row>
    <row r="1085" spans="1:27">
      <c r="A1085" s="913"/>
      <c r="B1085" s="913"/>
      <c r="AA1085" s="914"/>
    </row>
    <row r="1086" spans="1:27">
      <c r="A1086" s="913"/>
      <c r="B1086" s="913"/>
      <c r="AA1086" s="914"/>
    </row>
    <row r="1087" spans="1:27">
      <c r="A1087" s="913"/>
      <c r="B1087" s="913"/>
      <c r="AA1087" s="914"/>
    </row>
    <row r="1088" spans="1:27">
      <c r="A1088" s="913"/>
      <c r="B1088" s="913"/>
      <c r="AA1088" s="914"/>
    </row>
    <row r="1089" spans="1:27">
      <c r="A1089" s="913"/>
      <c r="B1089" s="913"/>
      <c r="AA1089" s="914"/>
    </row>
    <row r="1090" spans="1:27">
      <c r="A1090" s="913"/>
      <c r="B1090" s="913"/>
      <c r="AA1090" s="914"/>
    </row>
    <row r="1091" spans="1:27">
      <c r="A1091" s="913"/>
      <c r="B1091" s="913"/>
      <c r="AA1091" s="914"/>
    </row>
    <row r="1092" spans="1:27">
      <c r="A1092" s="913"/>
      <c r="B1092" s="913"/>
      <c r="AA1092" s="914"/>
    </row>
    <row r="1093" spans="1:27">
      <c r="A1093" s="913"/>
      <c r="B1093" s="913"/>
      <c r="AA1093" s="914"/>
    </row>
    <row r="1094" spans="1:27">
      <c r="A1094" s="913"/>
      <c r="B1094" s="913"/>
      <c r="AA1094" s="914"/>
    </row>
    <row r="1095" spans="1:27">
      <c r="A1095" s="913"/>
      <c r="B1095" s="913"/>
      <c r="AA1095" s="914"/>
    </row>
    <row r="1096" spans="1:27">
      <c r="A1096" s="913"/>
      <c r="B1096" s="913"/>
      <c r="AA1096" s="914"/>
    </row>
    <row r="1097" spans="1:27">
      <c r="A1097" s="913"/>
      <c r="B1097" s="913"/>
      <c r="AA1097" s="914"/>
    </row>
    <row r="1098" spans="1:27">
      <c r="A1098" s="913"/>
      <c r="B1098" s="913"/>
      <c r="AA1098" s="914"/>
    </row>
    <row r="1099" spans="1:27">
      <c r="A1099" s="913"/>
      <c r="B1099" s="913"/>
      <c r="AA1099" s="914"/>
    </row>
    <row r="1100" spans="1:27">
      <c r="A1100" s="913"/>
      <c r="B1100" s="913"/>
      <c r="AA1100" s="914"/>
    </row>
    <row r="1101" spans="1:27">
      <c r="A1101" s="913"/>
      <c r="B1101" s="913"/>
      <c r="AA1101" s="914"/>
    </row>
    <row r="1102" spans="1:27">
      <c r="A1102" s="913"/>
      <c r="B1102" s="913"/>
      <c r="AA1102" s="914"/>
    </row>
    <row r="1103" spans="1:27">
      <c r="A1103" s="913"/>
      <c r="B1103" s="913"/>
      <c r="AA1103" s="914"/>
    </row>
    <row r="1104" spans="1:27">
      <c r="A1104" s="913"/>
      <c r="B1104" s="913"/>
      <c r="AA1104" s="914"/>
    </row>
    <row r="1105" spans="1:27">
      <c r="A1105" s="913"/>
      <c r="B1105" s="913"/>
      <c r="AA1105" s="914"/>
    </row>
    <row r="1106" spans="1:27">
      <c r="A1106" s="913"/>
      <c r="B1106" s="913"/>
      <c r="AA1106" s="914"/>
    </row>
    <row r="1107" spans="1:27">
      <c r="A1107" s="913"/>
      <c r="B1107" s="913"/>
      <c r="AA1107" s="914"/>
    </row>
    <row r="1108" spans="1:27">
      <c r="A1108" s="913"/>
      <c r="B1108" s="913"/>
      <c r="AA1108" s="914"/>
    </row>
    <row r="1109" spans="1:27">
      <c r="A1109" s="913"/>
      <c r="B1109" s="913"/>
      <c r="AA1109" s="914"/>
    </row>
    <row r="1110" spans="1:27">
      <c r="A1110" s="913"/>
      <c r="B1110" s="913"/>
      <c r="AA1110" s="914"/>
    </row>
    <row r="1111" spans="1:27">
      <c r="A1111" s="913"/>
      <c r="B1111" s="913"/>
      <c r="AA1111" s="914"/>
    </row>
    <row r="1112" spans="1:27">
      <c r="A1112" s="913"/>
      <c r="B1112" s="913"/>
      <c r="AA1112" s="914"/>
    </row>
    <row r="1113" spans="1:27">
      <c r="A1113" s="913"/>
      <c r="B1113" s="913"/>
      <c r="AA1113" s="914"/>
    </row>
    <row r="1114" spans="1:27">
      <c r="A1114" s="913"/>
      <c r="B1114" s="913"/>
      <c r="AA1114" s="914"/>
    </row>
    <row r="1115" spans="1:27">
      <c r="A1115" s="913"/>
      <c r="B1115" s="913"/>
      <c r="AA1115" s="914"/>
    </row>
    <row r="1116" spans="1:27">
      <c r="A1116" s="913"/>
      <c r="B1116" s="913"/>
      <c r="AA1116" s="914"/>
    </row>
    <row r="1117" spans="1:27">
      <c r="A1117" s="913"/>
      <c r="B1117" s="913"/>
      <c r="AA1117" s="914"/>
    </row>
    <row r="1118" spans="1:27">
      <c r="A1118" s="913"/>
      <c r="B1118" s="913"/>
      <c r="AA1118" s="914"/>
    </row>
    <row r="1119" spans="1:27">
      <c r="A1119" s="913"/>
      <c r="B1119" s="913"/>
      <c r="AA1119" s="914"/>
    </row>
    <row r="1120" spans="1:27">
      <c r="A1120" s="913"/>
      <c r="B1120" s="913"/>
      <c r="C1120" s="905" t="s">
        <v>960</v>
      </c>
      <c r="AA1120" s="914"/>
    </row>
    <row r="1121" spans="1:27">
      <c r="A1121" s="913"/>
      <c r="B1121" s="913"/>
      <c r="AA1121" s="914"/>
    </row>
    <row r="1122" spans="1:27">
      <c r="A1122" s="913"/>
      <c r="B1122" s="913"/>
      <c r="AA1122" s="914"/>
    </row>
    <row r="1123" spans="1:27">
      <c r="A1123" s="913"/>
      <c r="B1123" s="913"/>
      <c r="AA1123" s="914"/>
    </row>
    <row r="1124" spans="1:27">
      <c r="A1124" s="913"/>
      <c r="B1124" s="913"/>
      <c r="AA1124" s="914"/>
    </row>
    <row r="1125" spans="1:27">
      <c r="A1125" s="913"/>
      <c r="B1125" s="913"/>
      <c r="AA1125" s="914"/>
    </row>
    <row r="1126" spans="1:27">
      <c r="A1126" s="913"/>
      <c r="B1126" s="913"/>
      <c r="AA1126" s="914"/>
    </row>
    <row r="1127" spans="1:27">
      <c r="A1127" s="913"/>
      <c r="B1127" s="913"/>
      <c r="AA1127" s="914"/>
    </row>
    <row r="1128" spans="1:27">
      <c r="A1128" s="913"/>
      <c r="B1128" s="913"/>
      <c r="AA1128" s="914"/>
    </row>
    <row r="1129" spans="1:27">
      <c r="A1129" s="913"/>
      <c r="B1129" s="913"/>
      <c r="AA1129" s="914"/>
    </row>
    <row r="1130" spans="1:27">
      <c r="A1130" s="913"/>
      <c r="B1130" s="913"/>
      <c r="AA1130" s="914"/>
    </row>
    <row r="1131" spans="1:27">
      <c r="A1131" s="913"/>
      <c r="B1131" s="913"/>
      <c r="AA1131" s="914"/>
    </row>
    <row r="1132" spans="1:27">
      <c r="A1132" s="913"/>
      <c r="B1132" s="913"/>
      <c r="AA1132" s="914"/>
    </row>
    <row r="1133" spans="1:27">
      <c r="A1133" s="913"/>
      <c r="B1133" s="913"/>
      <c r="AA1133" s="914"/>
    </row>
    <row r="1134" spans="1:27">
      <c r="A1134" s="913"/>
      <c r="B1134" s="913"/>
      <c r="AA1134" s="914"/>
    </row>
    <row r="1135" spans="1:27">
      <c r="A1135" s="913"/>
      <c r="B1135" s="913"/>
      <c r="AA1135" s="914"/>
    </row>
    <row r="1136" spans="1:27">
      <c r="A1136" s="913"/>
      <c r="B1136" s="913"/>
      <c r="AA1136" s="914"/>
    </row>
    <row r="1137" spans="1:27">
      <c r="A1137" s="913"/>
      <c r="B1137" s="913"/>
      <c r="AA1137" s="914"/>
    </row>
    <row r="1138" spans="1:27">
      <c r="A1138" s="913"/>
      <c r="B1138" s="913"/>
      <c r="AA1138" s="914"/>
    </row>
    <row r="1139" spans="1:27">
      <c r="A1139" s="913"/>
      <c r="B1139" s="913"/>
      <c r="AA1139" s="914"/>
    </row>
    <row r="1140" spans="1:27">
      <c r="A1140" s="913"/>
      <c r="B1140" s="913"/>
      <c r="AA1140" s="914"/>
    </row>
    <row r="1141" spans="1:27">
      <c r="A1141" s="913"/>
      <c r="B1141" s="913"/>
      <c r="AA1141" s="914"/>
    </row>
    <row r="1142" spans="1:27">
      <c r="A1142" s="913"/>
      <c r="B1142" s="913"/>
      <c r="AA1142" s="914"/>
    </row>
    <row r="1143" spans="1:27">
      <c r="A1143" s="913"/>
      <c r="B1143" s="913"/>
      <c r="AA1143" s="914"/>
    </row>
    <row r="1144" spans="1:27">
      <c r="A1144" s="913"/>
      <c r="B1144" s="913"/>
      <c r="AA1144" s="914"/>
    </row>
    <row r="1145" spans="1:27">
      <c r="A1145" s="913"/>
      <c r="B1145" s="913"/>
      <c r="AA1145" s="914"/>
    </row>
    <row r="1146" spans="1:27">
      <c r="A1146" s="913"/>
      <c r="B1146" s="913"/>
      <c r="AA1146" s="914"/>
    </row>
    <row r="1147" spans="1:27">
      <c r="A1147" s="913"/>
      <c r="B1147" s="913"/>
      <c r="AA1147" s="914"/>
    </row>
    <row r="1148" spans="1:27">
      <c r="A1148" s="913"/>
      <c r="B1148" s="913"/>
      <c r="AA1148" s="914"/>
    </row>
    <row r="1149" spans="1:27">
      <c r="A1149" s="913"/>
      <c r="B1149" s="913"/>
      <c r="AA1149" s="914"/>
    </row>
    <row r="1150" spans="1:27">
      <c r="A1150" s="913"/>
      <c r="B1150" s="913"/>
      <c r="AA1150" s="914"/>
    </row>
    <row r="1151" spans="1:27">
      <c r="A1151" s="913"/>
      <c r="B1151" s="913"/>
      <c r="AA1151" s="914"/>
    </row>
    <row r="1152" spans="1:27">
      <c r="A1152" s="913"/>
      <c r="B1152" s="913"/>
      <c r="AA1152" s="914"/>
    </row>
    <row r="1153" spans="1:27">
      <c r="A1153" s="913"/>
      <c r="B1153" s="913"/>
      <c r="AA1153" s="914"/>
    </row>
    <row r="1154" spans="1:27">
      <c r="A1154" s="913"/>
      <c r="B1154" s="913"/>
      <c r="AA1154" s="914"/>
    </row>
    <row r="1155" spans="1:27">
      <c r="A1155" s="913"/>
      <c r="B1155" s="913"/>
      <c r="AA1155" s="914"/>
    </row>
    <row r="1156" spans="1:27">
      <c r="A1156" s="913"/>
      <c r="B1156" s="913"/>
      <c r="AA1156" s="914"/>
    </row>
    <row r="1157" spans="1:27">
      <c r="A1157" s="913"/>
      <c r="B1157" s="913"/>
      <c r="AA1157" s="914"/>
    </row>
    <row r="1158" spans="1:27">
      <c r="A1158" s="913"/>
      <c r="B1158" s="913"/>
      <c r="AA1158" s="914"/>
    </row>
    <row r="1159" spans="1:27">
      <c r="A1159" s="913"/>
      <c r="B1159" s="913"/>
      <c r="AA1159" s="914"/>
    </row>
    <row r="1160" spans="1:27">
      <c r="A1160" s="913"/>
      <c r="B1160" s="913"/>
      <c r="AA1160" s="914"/>
    </row>
    <row r="1161" spans="1:27">
      <c r="A1161" s="913"/>
      <c r="B1161" s="913"/>
      <c r="AA1161" s="914"/>
    </row>
    <row r="1162" spans="1:27">
      <c r="A1162" s="913"/>
      <c r="B1162" s="913"/>
      <c r="AA1162" s="914"/>
    </row>
    <row r="1163" spans="1:27">
      <c r="A1163" s="913"/>
      <c r="B1163" s="913"/>
      <c r="AA1163" s="914"/>
    </row>
    <row r="1164" spans="1:27">
      <c r="A1164" s="913"/>
      <c r="B1164" s="913"/>
      <c r="AA1164" s="914"/>
    </row>
    <row r="1165" spans="1:27">
      <c r="A1165" s="913"/>
      <c r="B1165" s="913"/>
      <c r="AA1165" s="914"/>
    </row>
    <row r="1166" spans="1:27">
      <c r="A1166" s="913"/>
      <c r="B1166" s="913"/>
      <c r="AA1166" s="914"/>
    </row>
    <row r="1167" spans="1:27">
      <c r="A1167" s="913"/>
      <c r="B1167" s="913"/>
      <c r="AA1167" s="914"/>
    </row>
    <row r="1168" spans="1:27">
      <c r="A1168" s="913"/>
      <c r="B1168" s="913"/>
      <c r="AA1168" s="914"/>
    </row>
    <row r="1169" spans="1:27">
      <c r="A1169" s="913"/>
      <c r="B1169" s="913"/>
      <c r="AA1169" s="914"/>
    </row>
    <row r="1170" spans="1:27">
      <c r="A1170" s="913"/>
      <c r="B1170" s="913"/>
      <c r="AA1170" s="914"/>
    </row>
    <row r="1171" spans="1:27">
      <c r="A1171" s="913"/>
      <c r="B1171" s="913"/>
      <c r="AA1171" s="914"/>
    </row>
    <row r="1172" spans="1:27">
      <c r="A1172" s="913"/>
      <c r="B1172" s="913"/>
      <c r="AA1172" s="914"/>
    </row>
    <row r="1173" spans="1:27">
      <c r="A1173" s="913"/>
      <c r="B1173" s="913"/>
      <c r="AA1173" s="914"/>
    </row>
    <row r="1174" spans="1:27">
      <c r="A1174" s="913"/>
      <c r="B1174" s="913"/>
      <c r="AA1174" s="914"/>
    </row>
    <row r="1175" spans="1:27">
      <c r="A1175" s="913"/>
      <c r="B1175" s="913"/>
      <c r="AA1175" s="914"/>
    </row>
    <row r="1176" spans="1:27">
      <c r="A1176" s="913"/>
      <c r="B1176" s="913"/>
      <c r="AA1176" s="914"/>
    </row>
    <row r="1177" spans="1:27">
      <c r="A1177" s="913"/>
      <c r="B1177" s="913"/>
      <c r="AA1177" s="914"/>
    </row>
    <row r="1178" spans="1:27">
      <c r="A1178" s="913"/>
      <c r="B1178" s="913"/>
      <c r="AA1178" s="914"/>
    </row>
    <row r="1179" spans="1:27">
      <c r="A1179" s="913"/>
      <c r="B1179" s="913"/>
      <c r="AA1179" s="914"/>
    </row>
    <row r="1180" spans="1:27">
      <c r="A1180" s="913"/>
      <c r="B1180" s="913"/>
      <c r="AA1180" s="914"/>
    </row>
    <row r="1181" spans="1:27">
      <c r="A1181" s="913"/>
      <c r="B1181" s="913"/>
      <c r="AA1181" s="914"/>
    </row>
    <row r="1182" spans="1:27">
      <c r="A1182" s="913"/>
      <c r="B1182" s="913"/>
      <c r="AA1182" s="914"/>
    </row>
    <row r="1183" spans="1:27">
      <c r="A1183" s="913"/>
      <c r="B1183" s="913"/>
      <c r="AA1183" s="914"/>
    </row>
    <row r="1184" spans="1:27">
      <c r="A1184" s="913"/>
      <c r="B1184" s="913"/>
      <c r="AA1184" s="914"/>
    </row>
    <row r="1185" spans="1:27">
      <c r="A1185" s="913"/>
      <c r="B1185" s="913"/>
      <c r="AA1185" s="914"/>
    </row>
    <row r="1186" spans="1:27">
      <c r="A1186" s="913"/>
      <c r="B1186" s="913"/>
      <c r="AA1186" s="914"/>
    </row>
    <row r="1187" spans="1:27">
      <c r="A1187" s="913"/>
      <c r="B1187" s="913"/>
      <c r="AA1187" s="914"/>
    </row>
    <row r="1188" spans="1:27">
      <c r="A1188" s="913"/>
      <c r="B1188" s="913"/>
      <c r="AA1188" s="914"/>
    </row>
    <row r="1189" spans="1:27">
      <c r="A1189" s="913"/>
      <c r="B1189" s="913"/>
      <c r="AA1189" s="914"/>
    </row>
    <row r="1190" spans="1:27">
      <c r="A1190" s="913"/>
      <c r="B1190" s="913"/>
      <c r="AA1190" s="914"/>
    </row>
    <row r="1191" spans="1:27">
      <c r="A1191" s="913"/>
      <c r="B1191" s="913"/>
      <c r="AA1191" s="914"/>
    </row>
    <row r="1192" spans="1:27">
      <c r="A1192" s="913"/>
      <c r="B1192" s="913"/>
      <c r="AA1192" s="914"/>
    </row>
    <row r="1193" spans="1:27">
      <c r="A1193" s="913"/>
      <c r="B1193" s="913"/>
      <c r="AA1193" s="914"/>
    </row>
    <row r="1194" spans="1:27">
      <c r="A1194" s="913"/>
      <c r="B1194" s="913"/>
      <c r="AA1194" s="914"/>
    </row>
    <row r="1195" spans="1:27">
      <c r="A1195" s="913"/>
      <c r="B1195" s="913"/>
      <c r="AA1195" s="914"/>
    </row>
    <row r="1196" spans="1:27">
      <c r="A1196" s="913"/>
      <c r="B1196" s="913"/>
      <c r="AA1196" s="914"/>
    </row>
    <row r="1197" spans="1:27">
      <c r="A1197" s="913"/>
      <c r="B1197" s="913"/>
      <c r="AA1197" s="914"/>
    </row>
    <row r="1198" spans="1:27">
      <c r="A1198" s="913"/>
      <c r="B1198" s="913"/>
      <c r="AA1198" s="914"/>
    </row>
    <row r="1199" spans="1:27">
      <c r="A1199" s="913"/>
      <c r="B1199" s="913"/>
      <c r="AA1199" s="914"/>
    </row>
    <row r="1200" spans="1:27">
      <c r="A1200" s="913"/>
      <c r="B1200" s="913"/>
      <c r="AA1200" s="914"/>
    </row>
    <row r="1201" spans="1:27">
      <c r="A1201" s="913"/>
      <c r="B1201" s="913"/>
      <c r="AA1201" s="914"/>
    </row>
    <row r="1202" spans="1:27">
      <c r="A1202" s="913"/>
      <c r="B1202" s="913"/>
      <c r="AA1202" s="914"/>
    </row>
    <row r="1203" spans="1:27">
      <c r="A1203" s="913"/>
      <c r="B1203" s="913"/>
      <c r="AA1203" s="914"/>
    </row>
    <row r="1204" spans="1:27">
      <c r="A1204" s="913"/>
      <c r="B1204" s="913"/>
      <c r="AA1204" s="914"/>
    </row>
    <row r="1205" spans="1:27">
      <c r="A1205" s="913"/>
      <c r="B1205" s="913"/>
      <c r="V1205" s="904">
        <f>SUBTOTAL(9,V1190:V1204)</f>
        <v>0</v>
      </c>
      <c r="W1205" s="904">
        <f>SUBTOTAL(9,W1190:W1204)</f>
        <v>0</v>
      </c>
      <c r="Y1205" s="904">
        <f>SUBTOTAL(9,Y1190:Y1204)</f>
        <v>0</v>
      </c>
      <c r="Z1205" s="904">
        <f>SUBTOTAL(9,Z1190:Z1204)</f>
        <v>0</v>
      </c>
      <c r="AA1205" s="914"/>
    </row>
    <row r="1206" spans="1:27">
      <c r="A1206" s="913"/>
      <c r="B1206" s="913"/>
      <c r="AA1206" s="914"/>
    </row>
    <row r="1207" spans="1:27">
      <c r="A1207" s="913"/>
      <c r="B1207" s="913"/>
      <c r="AA1207" s="914"/>
    </row>
    <row r="1208" spans="1:27">
      <c r="A1208" s="913"/>
      <c r="B1208" s="913"/>
      <c r="AA1208" s="914"/>
    </row>
    <row r="1209" spans="1:27">
      <c r="A1209" s="913"/>
      <c r="B1209" s="913"/>
      <c r="AA1209" s="914"/>
    </row>
    <row r="1210" spans="1:27">
      <c r="A1210" s="913"/>
      <c r="B1210" s="913"/>
      <c r="AA1210" s="914"/>
    </row>
    <row r="1211" spans="1:27">
      <c r="A1211" s="913"/>
      <c r="B1211" s="913"/>
      <c r="AA1211" s="914"/>
    </row>
    <row r="1212" spans="1:27">
      <c r="A1212" s="913"/>
      <c r="B1212" s="913"/>
      <c r="AA1212" s="914"/>
    </row>
    <row r="1213" spans="1:27">
      <c r="A1213" s="913"/>
      <c r="B1213" s="913"/>
      <c r="AA1213" s="914"/>
    </row>
    <row r="1214" spans="1:27">
      <c r="A1214" s="913"/>
      <c r="B1214" s="913"/>
      <c r="AA1214" s="914"/>
    </row>
    <row r="1215" spans="1:27">
      <c r="A1215" s="913"/>
      <c r="B1215" s="913"/>
      <c r="AA1215" s="914"/>
    </row>
    <row r="1216" spans="1:27">
      <c r="A1216" s="913"/>
      <c r="B1216" s="913"/>
      <c r="AA1216" s="914"/>
    </row>
    <row r="1217" spans="1:27">
      <c r="A1217" s="913"/>
      <c r="B1217" s="913"/>
      <c r="AA1217" s="914"/>
    </row>
    <row r="1218" spans="1:27">
      <c r="A1218" s="913"/>
      <c r="B1218" s="913"/>
      <c r="AA1218" s="914"/>
    </row>
    <row r="1219" spans="1:27">
      <c r="A1219" s="913"/>
      <c r="B1219" s="913"/>
      <c r="AA1219" s="914"/>
    </row>
    <row r="1220" spans="1:27">
      <c r="A1220" s="913"/>
      <c r="B1220" s="913"/>
      <c r="AA1220" s="914"/>
    </row>
    <row r="1221" spans="1:27">
      <c r="A1221" s="913"/>
      <c r="B1221" s="913"/>
      <c r="AA1221" s="914"/>
    </row>
    <row r="1222" spans="1:27">
      <c r="A1222" s="913"/>
      <c r="B1222" s="913"/>
      <c r="AA1222" s="914"/>
    </row>
    <row r="1223" spans="1:27">
      <c r="A1223" s="913"/>
      <c r="B1223" s="913"/>
      <c r="AA1223" s="914"/>
    </row>
    <row r="1224" spans="1:27">
      <c r="A1224" s="913"/>
      <c r="B1224" s="913"/>
      <c r="AA1224" s="914"/>
    </row>
    <row r="1225" spans="1:27">
      <c r="A1225" s="913"/>
      <c r="B1225" s="913"/>
      <c r="AA1225" s="914"/>
    </row>
    <row r="1226" spans="1:27">
      <c r="A1226" s="913"/>
      <c r="B1226" s="913"/>
      <c r="AA1226" s="914"/>
    </row>
    <row r="1227" spans="1:27">
      <c r="A1227" s="913"/>
      <c r="B1227" s="913"/>
      <c r="AA1227" s="914"/>
    </row>
    <row r="1228" spans="1:27">
      <c r="A1228" s="913"/>
      <c r="B1228" s="913"/>
      <c r="AA1228" s="914"/>
    </row>
    <row r="1229" spans="1:27">
      <c r="A1229" s="913"/>
      <c r="B1229" s="913"/>
      <c r="AA1229" s="914"/>
    </row>
    <row r="1230" spans="1:27">
      <c r="A1230" s="913"/>
      <c r="B1230" s="913"/>
      <c r="AA1230" s="914"/>
    </row>
    <row r="1231" spans="1:27">
      <c r="A1231" s="913"/>
      <c r="B1231" s="913"/>
      <c r="AA1231" s="914"/>
    </row>
    <row r="1232" spans="1:27">
      <c r="A1232" s="913"/>
      <c r="B1232" s="913"/>
      <c r="AA1232" s="914"/>
    </row>
    <row r="1233" spans="1:27">
      <c r="A1233" s="913"/>
      <c r="B1233" s="913"/>
      <c r="AA1233" s="914"/>
    </row>
    <row r="1234" spans="1:27">
      <c r="A1234" s="913"/>
      <c r="B1234" s="913"/>
      <c r="AA1234" s="914"/>
    </row>
    <row r="1235" spans="1:27">
      <c r="A1235" s="913"/>
      <c r="B1235" s="913"/>
      <c r="AA1235" s="914"/>
    </row>
    <row r="1236" spans="1:27">
      <c r="A1236" s="913"/>
      <c r="B1236" s="913"/>
      <c r="AA1236" s="914"/>
    </row>
    <row r="1237" spans="1:27">
      <c r="A1237" s="913"/>
      <c r="B1237" s="913"/>
      <c r="Z1237" s="904">
        <f>SUBTOTAL(9,Z1222:Z1236)</f>
        <v>0</v>
      </c>
      <c r="AA1237" s="914"/>
    </row>
    <row r="1238" spans="1:27">
      <c r="A1238" s="913"/>
      <c r="B1238" s="913"/>
      <c r="AA1238" s="914"/>
    </row>
    <row r="1239" spans="1:27">
      <c r="A1239" s="913"/>
      <c r="B1239" s="913"/>
      <c r="AA1239" s="914"/>
    </row>
    <row r="1240" spans="1:27">
      <c r="A1240" s="913"/>
      <c r="B1240" s="913"/>
      <c r="AA1240" s="914"/>
    </row>
    <row r="1241" spans="1:27">
      <c r="A1241" s="913"/>
      <c r="B1241" s="913"/>
      <c r="AA1241" s="914"/>
    </row>
    <row r="1242" spans="1:27">
      <c r="A1242" s="913"/>
      <c r="B1242" s="913"/>
      <c r="AA1242" s="914"/>
    </row>
    <row r="1243" spans="1:27">
      <c r="A1243" s="913"/>
      <c r="B1243" s="913"/>
      <c r="AA1243" s="914"/>
    </row>
    <row r="1244" spans="1:27">
      <c r="A1244" s="913"/>
      <c r="B1244" s="913"/>
      <c r="AA1244" s="914"/>
    </row>
    <row r="1245" spans="1:27">
      <c r="A1245" s="913"/>
      <c r="B1245" s="913"/>
      <c r="AA1245" s="914"/>
    </row>
    <row r="1246" spans="1:27">
      <c r="A1246" s="913"/>
      <c r="B1246" s="913"/>
      <c r="AA1246" s="914"/>
    </row>
    <row r="1247" spans="1:27">
      <c r="A1247" s="913"/>
      <c r="B1247" s="913"/>
      <c r="AA1247" s="914"/>
    </row>
    <row r="1248" spans="1:27">
      <c r="A1248" s="913"/>
      <c r="B1248" s="913"/>
      <c r="AA1248" s="914"/>
    </row>
    <row r="1249" spans="1:27">
      <c r="A1249" s="913"/>
      <c r="B1249" s="913"/>
      <c r="AA1249" s="914"/>
    </row>
    <row r="1250" spans="1:27">
      <c r="A1250" s="913"/>
      <c r="B1250" s="913"/>
      <c r="AA1250" s="914"/>
    </row>
    <row r="1251" spans="1:27">
      <c r="A1251" s="913"/>
      <c r="B1251" s="913"/>
      <c r="AA1251" s="914"/>
    </row>
    <row r="1252" spans="1:27">
      <c r="A1252" s="913"/>
      <c r="B1252" s="913"/>
      <c r="AA1252" s="914"/>
    </row>
    <row r="1253" spans="1:27">
      <c r="A1253" s="913"/>
      <c r="B1253" s="913"/>
      <c r="AA1253" s="914"/>
    </row>
    <row r="1254" spans="1:27">
      <c r="A1254" s="913"/>
      <c r="B1254" s="913"/>
      <c r="AA1254" s="914"/>
    </row>
    <row r="1255" spans="1:27">
      <c r="A1255" s="913"/>
      <c r="B1255" s="913"/>
      <c r="AA1255" s="914"/>
    </row>
    <row r="1256" spans="1:27">
      <c r="A1256" s="913"/>
      <c r="B1256" s="913"/>
      <c r="AA1256" s="914"/>
    </row>
    <row r="1257" spans="1:27">
      <c r="A1257" s="913"/>
      <c r="B1257" s="913"/>
      <c r="AA1257" s="914"/>
    </row>
    <row r="1258" spans="1:27">
      <c r="A1258" s="913"/>
      <c r="B1258" s="913"/>
      <c r="AA1258" s="914"/>
    </row>
    <row r="1259" spans="1:27">
      <c r="A1259" s="913"/>
      <c r="B1259" s="913"/>
      <c r="AA1259" s="914"/>
    </row>
    <row r="1260" spans="1:27">
      <c r="A1260" s="913"/>
      <c r="B1260" s="913"/>
      <c r="AA1260" s="914"/>
    </row>
    <row r="1261" spans="1:27">
      <c r="A1261" s="913"/>
      <c r="B1261" s="913"/>
      <c r="AA1261" s="914"/>
    </row>
    <row r="1262" spans="1:27">
      <c r="A1262" s="913"/>
      <c r="B1262" s="913"/>
      <c r="AA1262" s="914"/>
    </row>
    <row r="1263" spans="1:27">
      <c r="A1263" s="913"/>
      <c r="B1263" s="913"/>
      <c r="AA1263" s="914"/>
    </row>
    <row r="1264" spans="1:27">
      <c r="A1264" s="913"/>
      <c r="B1264" s="913"/>
      <c r="AA1264" s="914"/>
    </row>
    <row r="1265" spans="1:27">
      <c r="A1265" s="913"/>
      <c r="B1265" s="913"/>
      <c r="AA1265" s="914"/>
    </row>
    <row r="1266" spans="1:27">
      <c r="A1266" s="913"/>
      <c r="B1266" s="913"/>
      <c r="AA1266" s="914"/>
    </row>
    <row r="1267" spans="1:27">
      <c r="A1267" s="913"/>
      <c r="B1267" s="913"/>
      <c r="AA1267" s="914"/>
    </row>
    <row r="1268" spans="1:27">
      <c r="A1268" s="913"/>
      <c r="B1268" s="913"/>
      <c r="AA1268" s="914"/>
    </row>
    <row r="1269" spans="1:27">
      <c r="A1269" s="913"/>
      <c r="B1269" s="913"/>
      <c r="AA1269" s="914"/>
    </row>
    <row r="1270" spans="1:27">
      <c r="A1270" s="913"/>
      <c r="B1270" s="913"/>
      <c r="AA1270" s="914"/>
    </row>
    <row r="1271" spans="1:27">
      <c r="A1271" s="913"/>
      <c r="B1271" s="913"/>
      <c r="AA1271" s="914"/>
    </row>
    <row r="1272" spans="1:27">
      <c r="A1272" s="913"/>
      <c r="B1272" s="913"/>
      <c r="AA1272" s="914"/>
    </row>
    <row r="1273" spans="1:27">
      <c r="A1273" s="913"/>
      <c r="B1273" s="913"/>
      <c r="AA1273" s="914"/>
    </row>
    <row r="1274" spans="1:27">
      <c r="A1274" s="913"/>
      <c r="B1274" s="913"/>
      <c r="AA1274" s="914"/>
    </row>
    <row r="1275" spans="1:27">
      <c r="A1275" s="913"/>
      <c r="B1275" s="913"/>
      <c r="AA1275" s="914"/>
    </row>
    <row r="1276" spans="1:27">
      <c r="A1276" s="913"/>
      <c r="B1276" s="913"/>
      <c r="AA1276" s="914"/>
    </row>
    <row r="1277" spans="1:27">
      <c r="A1277" s="913"/>
      <c r="B1277" s="913"/>
      <c r="AA1277" s="914"/>
    </row>
    <row r="1278" spans="1:27">
      <c r="A1278" s="913"/>
      <c r="B1278" s="913"/>
      <c r="AA1278" s="914"/>
    </row>
    <row r="1279" spans="1:27">
      <c r="A1279" s="913"/>
      <c r="B1279" s="913"/>
      <c r="AA1279" s="914"/>
    </row>
    <row r="1280" spans="1:27">
      <c r="A1280" s="913"/>
      <c r="B1280" s="913"/>
      <c r="AA1280" s="914"/>
    </row>
    <row r="1281" spans="1:27">
      <c r="A1281" s="913"/>
      <c r="B1281" s="913"/>
      <c r="AA1281" s="914"/>
    </row>
    <row r="1282" spans="1:27">
      <c r="A1282" s="913"/>
      <c r="B1282" s="913"/>
      <c r="AA1282" s="914"/>
    </row>
    <row r="1283" spans="1:27">
      <c r="A1283" s="913"/>
      <c r="B1283" s="913"/>
      <c r="AA1283" s="914"/>
    </row>
    <row r="1284" spans="1:27">
      <c r="A1284" s="913"/>
      <c r="B1284" s="913"/>
      <c r="AA1284" s="914"/>
    </row>
    <row r="1285" spans="1:27">
      <c r="A1285" s="913"/>
      <c r="B1285" s="913"/>
      <c r="AA1285" s="914"/>
    </row>
    <row r="1286" spans="1:27">
      <c r="A1286" s="913"/>
      <c r="B1286" s="913"/>
      <c r="AA1286" s="914"/>
    </row>
    <row r="1287" spans="1:27">
      <c r="A1287" s="913"/>
      <c r="B1287" s="913"/>
      <c r="AA1287" s="914"/>
    </row>
    <row r="1288" spans="1:27">
      <c r="A1288" s="913"/>
      <c r="B1288" s="913"/>
      <c r="AA1288" s="914"/>
    </row>
    <row r="1289" spans="1:27">
      <c r="A1289" s="913"/>
      <c r="B1289" s="913"/>
      <c r="AA1289" s="914"/>
    </row>
    <row r="1290" spans="1:27">
      <c r="A1290" s="913"/>
      <c r="B1290" s="913"/>
      <c r="AA1290" s="914"/>
    </row>
    <row r="1291" spans="1:27">
      <c r="A1291" s="913"/>
      <c r="B1291" s="913"/>
      <c r="AA1291" s="914"/>
    </row>
    <row r="1292" spans="1:27">
      <c r="A1292" s="913"/>
      <c r="B1292" s="913"/>
      <c r="AA1292" s="914"/>
    </row>
    <row r="1293" spans="1:27">
      <c r="A1293" s="913"/>
      <c r="B1293" s="913"/>
      <c r="AA1293" s="914"/>
    </row>
    <row r="1294" spans="1:27">
      <c r="A1294" s="913"/>
      <c r="B1294" s="913"/>
      <c r="AA1294" s="914"/>
    </row>
    <row r="1295" spans="1:27">
      <c r="A1295" s="913"/>
      <c r="B1295" s="913"/>
      <c r="AA1295" s="914"/>
    </row>
    <row r="1296" spans="1:27">
      <c r="A1296" s="913"/>
      <c r="B1296" s="913"/>
      <c r="AA1296" s="914"/>
    </row>
    <row r="1297" spans="1:27">
      <c r="A1297" s="913"/>
      <c r="B1297" s="913"/>
      <c r="AA1297" s="914"/>
    </row>
    <row r="1298" spans="1:27">
      <c r="A1298" s="913"/>
      <c r="B1298" s="913"/>
      <c r="AA1298" s="914"/>
    </row>
    <row r="1299" spans="1:27">
      <c r="A1299" s="913"/>
      <c r="B1299" s="913"/>
      <c r="AA1299" s="914"/>
    </row>
    <row r="1300" spans="1:27">
      <c r="A1300" s="913"/>
      <c r="B1300" s="913"/>
      <c r="AA1300" s="914"/>
    </row>
    <row r="1301" spans="1:27">
      <c r="A1301" s="913"/>
      <c r="B1301" s="913"/>
      <c r="AA1301" s="914"/>
    </row>
    <row r="1302" spans="1:27">
      <c r="A1302" s="913"/>
      <c r="B1302" s="913"/>
      <c r="AA1302" s="914"/>
    </row>
    <row r="1303" spans="1:27">
      <c r="A1303" s="913"/>
      <c r="B1303" s="913"/>
      <c r="AA1303" s="914"/>
    </row>
    <row r="1304" spans="1:27">
      <c r="A1304" s="913"/>
      <c r="B1304" s="913"/>
      <c r="AA1304" s="914"/>
    </row>
    <row r="1305" spans="1:27">
      <c r="A1305" s="913"/>
      <c r="B1305" s="913"/>
      <c r="AA1305" s="914"/>
    </row>
    <row r="1306" spans="1:27">
      <c r="A1306" s="913"/>
      <c r="B1306" s="913"/>
      <c r="AA1306" s="914"/>
    </row>
    <row r="1307" spans="1:27">
      <c r="A1307" s="913"/>
      <c r="B1307" s="913"/>
      <c r="AA1307" s="914"/>
    </row>
    <row r="1308" spans="1:27">
      <c r="A1308" s="913"/>
      <c r="B1308" s="913"/>
      <c r="AA1308" s="914"/>
    </row>
    <row r="1309" spans="1:27">
      <c r="A1309" s="913"/>
      <c r="B1309" s="913"/>
      <c r="AA1309" s="914"/>
    </row>
    <row r="1310" spans="1:27">
      <c r="A1310" s="913"/>
      <c r="B1310" s="913"/>
      <c r="AA1310" s="914"/>
    </row>
    <row r="1311" spans="1:27">
      <c r="A1311" s="913"/>
      <c r="B1311" s="913"/>
      <c r="AA1311" s="914"/>
    </row>
    <row r="1312" spans="1:27">
      <c r="A1312" s="913"/>
      <c r="B1312" s="913"/>
      <c r="AA1312" s="914"/>
    </row>
    <row r="1313" spans="1:27">
      <c r="A1313" s="913"/>
      <c r="B1313" s="913"/>
      <c r="AA1313" s="914"/>
    </row>
    <row r="1314" spans="1:27">
      <c r="A1314" s="913"/>
      <c r="B1314" s="913"/>
      <c r="AA1314" s="914"/>
    </row>
    <row r="1315" spans="1:27">
      <c r="A1315" s="913"/>
      <c r="B1315" s="913"/>
      <c r="AA1315" s="914"/>
    </row>
    <row r="1316" spans="1:27">
      <c r="A1316" s="913"/>
      <c r="B1316" s="913"/>
      <c r="AA1316" s="914"/>
    </row>
    <row r="1317" spans="1:27">
      <c r="A1317" s="913"/>
      <c r="B1317" s="913"/>
      <c r="AA1317" s="914"/>
    </row>
    <row r="1318" spans="1:27">
      <c r="A1318" s="913"/>
      <c r="B1318" s="913"/>
      <c r="AA1318" s="914"/>
    </row>
    <row r="1319" spans="1:27">
      <c r="A1319" s="913"/>
      <c r="B1319" s="913"/>
      <c r="Y1319" s="904">
        <f>SUBTOTAL(9,Y1313:Y1318)</f>
        <v>0</v>
      </c>
      <c r="Z1319" s="904">
        <f>SUBTOTAL(9,Z1313:Z1318)</f>
        <v>0</v>
      </c>
      <c r="AA1319" s="914"/>
    </row>
    <row r="1320" spans="1:27">
      <c r="A1320" s="913"/>
      <c r="B1320" s="913"/>
      <c r="AA1320" s="914"/>
    </row>
    <row r="1321" spans="1:27">
      <c r="A1321" s="913"/>
      <c r="B1321" s="913"/>
      <c r="AA1321" s="914"/>
    </row>
    <row r="1322" spans="1:27">
      <c r="A1322" s="913"/>
      <c r="B1322" s="913"/>
      <c r="AA1322" s="914"/>
    </row>
    <row r="1323" spans="1:27">
      <c r="A1323" s="913"/>
      <c r="B1323" s="913"/>
      <c r="AA1323" s="914"/>
    </row>
    <row r="1324" spans="1:27">
      <c r="A1324" s="913"/>
      <c r="B1324" s="913"/>
      <c r="AA1324" s="914"/>
    </row>
    <row r="1325" spans="1:27">
      <c r="A1325" s="913"/>
      <c r="B1325" s="913"/>
      <c r="AA1325" s="914"/>
    </row>
    <row r="1326" spans="1:27">
      <c r="A1326" s="913"/>
      <c r="B1326" s="913"/>
      <c r="AA1326" s="914"/>
    </row>
    <row r="1327" spans="1:27">
      <c r="A1327" s="913"/>
      <c r="B1327" s="913"/>
      <c r="AA1327" s="914"/>
    </row>
    <row r="1328" spans="1:27">
      <c r="A1328" s="913"/>
      <c r="B1328" s="913"/>
      <c r="AA1328" s="914"/>
    </row>
    <row r="1329" spans="1:27">
      <c r="A1329" s="913"/>
      <c r="B1329" s="913"/>
      <c r="AA1329" s="914"/>
    </row>
    <row r="1330" spans="1:27">
      <c r="A1330" s="913"/>
      <c r="B1330" s="913"/>
      <c r="AA1330" s="914"/>
    </row>
    <row r="1331" spans="1:27">
      <c r="A1331" s="913"/>
      <c r="B1331" s="913"/>
      <c r="AA1331" s="914"/>
    </row>
    <row r="1332" spans="1:27">
      <c r="A1332" s="913"/>
      <c r="B1332" s="913"/>
      <c r="AA1332" s="914"/>
    </row>
    <row r="1333" spans="1:27">
      <c r="A1333" s="913"/>
      <c r="B1333" s="913"/>
      <c r="AA1333" s="914"/>
    </row>
    <row r="1334" spans="1:27">
      <c r="A1334" s="913"/>
      <c r="B1334" s="913"/>
      <c r="AA1334" s="914"/>
    </row>
    <row r="1335" spans="1:27">
      <c r="A1335" s="913"/>
      <c r="B1335" s="913"/>
      <c r="AA1335" s="914"/>
    </row>
    <row r="1336" spans="1:27">
      <c r="A1336" s="913"/>
      <c r="B1336" s="913"/>
      <c r="AA1336" s="914"/>
    </row>
    <row r="1337" spans="1:27">
      <c r="A1337" s="913"/>
      <c r="B1337" s="913"/>
      <c r="AA1337" s="914"/>
    </row>
    <row r="1338" spans="1:27">
      <c r="A1338" s="913"/>
      <c r="B1338" s="913"/>
      <c r="AA1338" s="914"/>
    </row>
    <row r="1339" spans="1:27">
      <c r="A1339" s="913"/>
      <c r="B1339" s="913"/>
      <c r="AA1339" s="914"/>
    </row>
    <row r="1340" spans="1:27">
      <c r="A1340" s="913"/>
      <c r="B1340" s="913"/>
      <c r="AA1340" s="914"/>
    </row>
    <row r="1341" spans="1:27">
      <c r="A1341" s="913"/>
      <c r="B1341" s="913"/>
      <c r="AA1341" s="914"/>
    </row>
    <row r="1342" spans="1:27">
      <c r="A1342" s="913"/>
      <c r="B1342" s="913"/>
      <c r="AA1342" s="914"/>
    </row>
    <row r="1343" spans="1:27">
      <c r="A1343" s="913"/>
      <c r="B1343" s="913"/>
      <c r="AA1343" s="914"/>
    </row>
    <row r="1344" spans="1:27">
      <c r="A1344" s="913"/>
      <c r="B1344" s="913"/>
      <c r="AA1344" s="914"/>
    </row>
    <row r="1345" spans="1:27">
      <c r="A1345" s="913"/>
      <c r="B1345" s="913"/>
      <c r="AA1345" s="914"/>
    </row>
    <row r="1346" spans="1:27">
      <c r="A1346" s="913"/>
      <c r="B1346" s="913"/>
      <c r="AA1346" s="914"/>
    </row>
    <row r="1347" spans="1:27">
      <c r="A1347" s="913"/>
      <c r="B1347" s="913"/>
      <c r="AA1347" s="914"/>
    </row>
    <row r="1348" spans="1:27">
      <c r="A1348" s="913"/>
      <c r="B1348" s="913"/>
      <c r="AA1348" s="914"/>
    </row>
    <row r="1349" spans="1:27">
      <c r="A1349" s="913"/>
      <c r="B1349" s="913"/>
      <c r="AA1349" s="914"/>
    </row>
    <row r="1350" spans="1:27">
      <c r="A1350" s="913"/>
      <c r="B1350" s="913"/>
      <c r="AA1350" s="914"/>
    </row>
    <row r="1351" spans="1:27">
      <c r="A1351" s="913"/>
      <c r="B1351" s="913"/>
      <c r="AA1351" s="914"/>
    </row>
    <row r="1352" spans="1:27">
      <c r="A1352" s="913"/>
      <c r="B1352" s="913"/>
      <c r="AA1352" s="914"/>
    </row>
    <row r="1353" spans="1:27">
      <c r="A1353" s="913"/>
      <c r="B1353" s="913"/>
      <c r="AA1353" s="914"/>
    </row>
    <row r="1354" spans="1:27">
      <c r="A1354" s="913"/>
      <c r="B1354" s="913"/>
      <c r="AA1354" s="914"/>
    </row>
    <row r="1355" spans="1:27">
      <c r="A1355" s="913"/>
      <c r="B1355" s="913"/>
      <c r="AA1355" s="914"/>
    </row>
    <row r="1356" spans="1:27">
      <c r="A1356" s="913"/>
      <c r="B1356" s="913"/>
      <c r="AA1356" s="914"/>
    </row>
    <row r="1357" spans="1:27">
      <c r="A1357" s="913"/>
      <c r="B1357" s="913"/>
      <c r="AA1357" s="914"/>
    </row>
    <row r="1358" spans="1:27">
      <c r="A1358" s="913"/>
      <c r="B1358" s="913"/>
      <c r="AA1358" s="914"/>
    </row>
    <row r="1359" spans="1:27">
      <c r="A1359" s="913"/>
      <c r="B1359" s="913"/>
      <c r="AA1359" s="914"/>
    </row>
    <row r="1360" spans="1:27">
      <c r="A1360" s="913"/>
      <c r="B1360" s="913"/>
      <c r="AA1360" s="914"/>
    </row>
    <row r="1361" spans="1:27">
      <c r="A1361" s="913"/>
      <c r="B1361" s="913"/>
      <c r="AA1361" s="914"/>
    </row>
    <row r="1362" spans="1:27">
      <c r="A1362" s="913"/>
      <c r="B1362" s="913"/>
      <c r="AA1362" s="914"/>
    </row>
    <row r="1363" spans="1:27">
      <c r="A1363" s="913"/>
      <c r="B1363" s="913"/>
      <c r="AA1363" s="914"/>
    </row>
    <row r="1364" spans="1:27">
      <c r="A1364" s="913"/>
      <c r="B1364" s="913"/>
      <c r="AA1364" s="914"/>
    </row>
    <row r="1365" spans="1:27">
      <c r="A1365" s="913"/>
      <c r="B1365" s="913"/>
      <c r="AA1365" s="914"/>
    </row>
    <row r="1366" spans="1:27">
      <c r="A1366" s="913"/>
      <c r="B1366" s="913"/>
      <c r="AA1366" s="914"/>
    </row>
    <row r="1367" spans="1:27">
      <c r="A1367" s="913"/>
      <c r="B1367" s="913"/>
      <c r="AA1367" s="914"/>
    </row>
    <row r="1368" spans="1:27">
      <c r="A1368" s="913"/>
      <c r="B1368" s="913"/>
      <c r="AA1368" s="914"/>
    </row>
    <row r="1369" spans="1:27">
      <c r="A1369" s="913"/>
      <c r="B1369" s="913"/>
      <c r="AA1369" s="914"/>
    </row>
    <row r="1370" spans="1:27">
      <c r="A1370" s="913"/>
      <c r="B1370" s="913"/>
      <c r="AA1370" s="914"/>
    </row>
    <row r="1371" spans="1:27">
      <c r="A1371" s="913"/>
      <c r="B1371" s="913"/>
      <c r="AA1371" s="914"/>
    </row>
    <row r="1372" spans="1:27">
      <c r="A1372" s="913"/>
      <c r="B1372" s="913"/>
      <c r="AA1372" s="914"/>
    </row>
    <row r="1373" spans="1:27">
      <c r="A1373" s="913"/>
      <c r="B1373" s="913"/>
      <c r="AA1373" s="914"/>
    </row>
    <row r="1374" spans="1:27">
      <c r="A1374" s="913"/>
      <c r="B1374" s="913"/>
      <c r="AA1374" s="914"/>
    </row>
    <row r="1375" spans="1:27">
      <c r="A1375" s="913"/>
      <c r="B1375" s="913"/>
      <c r="AA1375" s="914"/>
    </row>
    <row r="1376" spans="1:27">
      <c r="A1376" s="913"/>
      <c r="B1376" s="913"/>
      <c r="AA1376" s="914"/>
    </row>
    <row r="1377" spans="1:27">
      <c r="A1377" s="913"/>
      <c r="B1377" s="913"/>
      <c r="AA1377" s="914"/>
    </row>
    <row r="1378" spans="1:27">
      <c r="A1378" s="913"/>
      <c r="B1378" s="913"/>
      <c r="AA1378" s="914"/>
    </row>
    <row r="1379" spans="1:27">
      <c r="A1379" s="913"/>
      <c r="B1379" s="913"/>
      <c r="AA1379" s="914"/>
    </row>
    <row r="1380" spans="1:27">
      <c r="A1380" s="913"/>
      <c r="B1380" s="913"/>
      <c r="AA1380" s="914"/>
    </row>
    <row r="1381" spans="1:27">
      <c r="A1381" s="913"/>
      <c r="B1381" s="913"/>
      <c r="AA1381" s="914"/>
    </row>
    <row r="1382" spans="1:27">
      <c r="A1382" s="913"/>
      <c r="B1382" s="913"/>
      <c r="AA1382" s="914"/>
    </row>
    <row r="1383" spans="1:27">
      <c r="A1383" s="913"/>
      <c r="B1383" s="913"/>
      <c r="AA1383" s="914"/>
    </row>
    <row r="1384" spans="1:27">
      <c r="A1384" s="913"/>
      <c r="B1384" s="913"/>
      <c r="AA1384" s="914"/>
    </row>
    <row r="1385" spans="1:27">
      <c r="A1385" s="913"/>
      <c r="B1385" s="913"/>
      <c r="AA1385" s="914"/>
    </row>
    <row r="1386" spans="1:27">
      <c r="A1386" s="913"/>
      <c r="B1386" s="913"/>
      <c r="AA1386" s="914"/>
    </row>
    <row r="1387" spans="1:27">
      <c r="A1387" s="913"/>
      <c r="B1387" s="913"/>
      <c r="AA1387" s="914"/>
    </row>
    <row r="1388" spans="1:27">
      <c r="A1388" s="913"/>
      <c r="B1388" s="913"/>
      <c r="AA1388" s="914"/>
    </row>
    <row r="1389" spans="1:27">
      <c r="A1389" s="913"/>
      <c r="B1389" s="913"/>
      <c r="AA1389" s="914"/>
    </row>
    <row r="1390" spans="1:27">
      <c r="A1390" s="913"/>
      <c r="B1390" s="913"/>
      <c r="AA1390" s="914"/>
    </row>
    <row r="1391" spans="1:27">
      <c r="A1391" s="913"/>
      <c r="B1391" s="913"/>
      <c r="AA1391" s="914"/>
    </row>
    <row r="1392" spans="1:27">
      <c r="A1392" s="913"/>
      <c r="B1392" s="913"/>
      <c r="AA1392" s="914"/>
    </row>
    <row r="1393" spans="1:27">
      <c r="A1393" s="913"/>
      <c r="B1393" s="913"/>
      <c r="AA1393" s="914"/>
    </row>
    <row r="1394" spans="1:27">
      <c r="A1394" s="913"/>
      <c r="B1394" s="913"/>
      <c r="AA1394" s="914"/>
    </row>
    <row r="1395" spans="1:27">
      <c r="A1395" s="913"/>
      <c r="B1395" s="913"/>
      <c r="AA1395" s="914"/>
    </row>
    <row r="1396" spans="1:27">
      <c r="A1396" s="913"/>
      <c r="B1396" s="913"/>
      <c r="AA1396" s="914"/>
    </row>
    <row r="1397" spans="1:27">
      <c r="A1397" s="913"/>
      <c r="B1397" s="913"/>
      <c r="AA1397" s="914"/>
    </row>
    <row r="1398" spans="1:27">
      <c r="A1398" s="913"/>
      <c r="B1398" s="913"/>
      <c r="AA1398" s="914"/>
    </row>
    <row r="1399" spans="1:27">
      <c r="A1399" s="913"/>
      <c r="B1399" s="913"/>
      <c r="AA1399" s="914"/>
    </row>
    <row r="1400" spans="1:27">
      <c r="A1400" s="913"/>
      <c r="B1400" s="913"/>
      <c r="AA1400" s="914"/>
    </row>
    <row r="1401" spans="1:27">
      <c r="A1401" s="913"/>
      <c r="B1401" s="913"/>
      <c r="AA1401" s="914"/>
    </row>
    <row r="1402" spans="1:27">
      <c r="A1402" s="913"/>
      <c r="B1402" s="913"/>
      <c r="AA1402" s="914"/>
    </row>
    <row r="1403" spans="1:27">
      <c r="A1403" s="913"/>
      <c r="B1403" s="913"/>
      <c r="AA1403" s="914"/>
    </row>
    <row r="1404" spans="1:27">
      <c r="A1404" s="913"/>
      <c r="B1404" s="913"/>
      <c r="AA1404" s="914"/>
    </row>
    <row r="1405" spans="1:27">
      <c r="A1405" s="913"/>
      <c r="B1405" s="913"/>
      <c r="AA1405" s="914"/>
    </row>
    <row r="1406" spans="1:27">
      <c r="A1406" s="913"/>
      <c r="B1406" s="913"/>
      <c r="AA1406" s="914"/>
    </row>
    <row r="1407" spans="1:27">
      <c r="A1407" s="913"/>
      <c r="B1407" s="913"/>
      <c r="AA1407" s="914"/>
    </row>
    <row r="1408" spans="1:27">
      <c r="A1408" s="913"/>
      <c r="B1408" s="913"/>
      <c r="AA1408" s="914"/>
    </row>
    <row r="1409" spans="1:27">
      <c r="A1409" s="913"/>
      <c r="B1409" s="913"/>
      <c r="AA1409" s="914"/>
    </row>
    <row r="1410" spans="1:27">
      <c r="A1410" s="913"/>
      <c r="B1410" s="913"/>
      <c r="AA1410" s="914"/>
    </row>
    <row r="1411" spans="1:27">
      <c r="A1411" s="913"/>
      <c r="B1411" s="913"/>
      <c r="AA1411" s="914"/>
    </row>
    <row r="1412" spans="1:27">
      <c r="A1412" s="913"/>
      <c r="B1412" s="913"/>
      <c r="AA1412" s="914"/>
    </row>
    <row r="1413" spans="1:27">
      <c r="A1413" s="913"/>
      <c r="B1413" s="913"/>
      <c r="AA1413" s="914"/>
    </row>
    <row r="1414" spans="1:27">
      <c r="A1414" s="913"/>
      <c r="B1414" s="913"/>
      <c r="AA1414" s="914"/>
    </row>
    <row r="1415" spans="1:27">
      <c r="A1415" s="913"/>
      <c r="B1415" s="913"/>
      <c r="AA1415" s="914"/>
    </row>
    <row r="1416" spans="1:27">
      <c r="A1416" s="913"/>
      <c r="B1416" s="913"/>
      <c r="AA1416" s="914"/>
    </row>
    <row r="1417" spans="1:27">
      <c r="A1417" s="913"/>
      <c r="B1417" s="913"/>
      <c r="AA1417" s="914"/>
    </row>
    <row r="1418" spans="1:27">
      <c r="A1418" s="913"/>
      <c r="B1418" s="913"/>
      <c r="AA1418" s="914"/>
    </row>
    <row r="1419" spans="1:27">
      <c r="A1419" s="913"/>
      <c r="B1419" s="913"/>
      <c r="AA1419" s="914"/>
    </row>
    <row r="1420" spans="1:27">
      <c r="A1420" s="913"/>
      <c r="B1420" s="913"/>
      <c r="AA1420" s="914"/>
    </row>
    <row r="1421" spans="1:27">
      <c r="A1421" s="913"/>
      <c r="B1421" s="913"/>
      <c r="AA1421" s="914"/>
    </row>
    <row r="1422" spans="1:27">
      <c r="A1422" s="913"/>
      <c r="B1422" s="913"/>
      <c r="AA1422" s="914"/>
    </row>
    <row r="1423" spans="1:27">
      <c r="A1423" s="913"/>
      <c r="B1423" s="913"/>
      <c r="AA1423" s="914"/>
    </row>
    <row r="1424" spans="1:27">
      <c r="A1424" s="913"/>
      <c r="B1424" s="913"/>
      <c r="AA1424" s="914"/>
    </row>
    <row r="1425" spans="1:27">
      <c r="A1425" s="913"/>
      <c r="B1425" s="913"/>
      <c r="AA1425" s="914"/>
    </row>
    <row r="1426" spans="1:27">
      <c r="A1426" s="913"/>
      <c r="B1426" s="913"/>
      <c r="AA1426" s="914"/>
    </row>
    <row r="1427" spans="1:27">
      <c r="A1427" s="913"/>
      <c r="B1427" s="913"/>
      <c r="AA1427" s="914"/>
    </row>
    <row r="1428" spans="1:27">
      <c r="A1428" s="913"/>
      <c r="B1428" s="913"/>
      <c r="AA1428" s="914"/>
    </row>
    <row r="1429" spans="1:27">
      <c r="A1429" s="913"/>
      <c r="B1429" s="913"/>
      <c r="AA1429" s="914"/>
    </row>
    <row r="1430" spans="1:27">
      <c r="A1430" s="913"/>
      <c r="B1430" s="913"/>
      <c r="AA1430" s="914"/>
    </row>
    <row r="1431" spans="1:27">
      <c r="A1431" s="913"/>
      <c r="B1431" s="913"/>
      <c r="AA1431" s="914"/>
    </row>
    <row r="1432" spans="1:27">
      <c r="A1432" s="913"/>
      <c r="B1432" s="913"/>
      <c r="AA1432" s="914"/>
    </row>
    <row r="1433" spans="1:27">
      <c r="A1433" s="913"/>
      <c r="B1433" s="913"/>
      <c r="AA1433" s="914"/>
    </row>
    <row r="1434" spans="1:27">
      <c r="A1434" s="913"/>
      <c r="B1434" s="913"/>
      <c r="AA1434" s="914"/>
    </row>
    <row r="1435" spans="1:27">
      <c r="A1435" s="913"/>
      <c r="B1435" s="913"/>
      <c r="AA1435" s="914"/>
    </row>
    <row r="1436" spans="1:27">
      <c r="A1436" s="913"/>
      <c r="B1436" s="913"/>
      <c r="AA1436" s="914"/>
    </row>
    <row r="1437" spans="1:27">
      <c r="A1437" s="913"/>
      <c r="B1437" s="913"/>
      <c r="AA1437" s="914"/>
    </row>
    <row r="1438" spans="1:27">
      <c r="A1438" s="913"/>
      <c r="B1438" s="913"/>
      <c r="AA1438" s="914"/>
    </row>
    <row r="1439" spans="1:27">
      <c r="A1439" s="913"/>
      <c r="B1439" s="913"/>
      <c r="AA1439" s="914"/>
    </row>
    <row r="1440" spans="1:27">
      <c r="A1440" s="913"/>
      <c r="B1440" s="913"/>
      <c r="AA1440" s="914"/>
    </row>
    <row r="1441" spans="1:27">
      <c r="A1441" s="913"/>
      <c r="B1441" s="913"/>
      <c r="AA1441" s="914"/>
    </row>
    <row r="1442" spans="1:27">
      <c r="A1442" s="913"/>
      <c r="B1442" s="913"/>
      <c r="AA1442" s="914"/>
    </row>
    <row r="1443" spans="1:27">
      <c r="A1443" s="913"/>
      <c r="B1443" s="913"/>
      <c r="AA1443" s="914"/>
    </row>
    <row r="1444" spans="1:27">
      <c r="A1444" s="913"/>
      <c r="B1444" s="913"/>
      <c r="AA1444" s="914"/>
    </row>
    <row r="1445" spans="1:27">
      <c r="A1445" s="913"/>
      <c r="B1445" s="913"/>
      <c r="AA1445" s="914"/>
    </row>
    <row r="1446" spans="1:27">
      <c r="A1446" s="913"/>
      <c r="B1446" s="913"/>
      <c r="AA1446" s="914"/>
    </row>
    <row r="1447" spans="1:27">
      <c r="A1447" s="913"/>
      <c r="B1447" s="913"/>
      <c r="AA1447" s="914"/>
    </row>
    <row r="1448" spans="1:27">
      <c r="A1448" s="913"/>
      <c r="B1448" s="913"/>
      <c r="AA1448" s="914"/>
    </row>
    <row r="1449" spans="1:27">
      <c r="A1449" s="913"/>
      <c r="B1449" s="913"/>
      <c r="AA1449" s="914"/>
    </row>
    <row r="1450" spans="1:27">
      <c r="A1450" s="913"/>
      <c r="B1450" s="913"/>
      <c r="AA1450" s="914"/>
    </row>
    <row r="1451" spans="1:27">
      <c r="A1451" s="913"/>
      <c r="B1451" s="913"/>
      <c r="AA1451" s="914"/>
    </row>
    <row r="1452" spans="1:27">
      <c r="A1452" s="913"/>
      <c r="B1452" s="913"/>
      <c r="AA1452" s="914"/>
    </row>
    <row r="1453" spans="1:27">
      <c r="A1453" s="913"/>
      <c r="B1453" s="913"/>
      <c r="AA1453" s="914"/>
    </row>
    <row r="1454" spans="1:27">
      <c r="A1454" s="913"/>
      <c r="B1454" s="913"/>
      <c r="AA1454" s="914"/>
    </row>
    <row r="1455" spans="1:27">
      <c r="A1455" s="913"/>
      <c r="B1455" s="913"/>
      <c r="AA1455" s="914"/>
    </row>
    <row r="1456" spans="1:27">
      <c r="A1456" s="913"/>
      <c r="B1456" s="913"/>
      <c r="AA1456" s="914"/>
    </row>
    <row r="1457" spans="1:27">
      <c r="A1457" s="913"/>
      <c r="B1457" s="913"/>
      <c r="AA1457" s="914"/>
    </row>
    <row r="1458" spans="1:27">
      <c r="A1458" s="913"/>
      <c r="B1458" s="913"/>
      <c r="AA1458" s="914"/>
    </row>
    <row r="1459" spans="1:27">
      <c r="A1459" s="913"/>
      <c r="B1459" s="913"/>
      <c r="AA1459" s="914"/>
    </row>
    <row r="1460" spans="1:27">
      <c r="A1460" s="913"/>
      <c r="B1460" s="913"/>
      <c r="AA1460" s="914"/>
    </row>
    <row r="1461" spans="1:27">
      <c r="A1461" s="913"/>
      <c r="B1461" s="913"/>
      <c r="AA1461" s="914"/>
    </row>
    <row r="1462" spans="1:27">
      <c r="A1462" s="913"/>
      <c r="B1462" s="913"/>
      <c r="AA1462" s="914"/>
    </row>
    <row r="1463" spans="1:27">
      <c r="A1463" s="913"/>
      <c r="B1463" s="913"/>
      <c r="AA1463" s="914"/>
    </row>
    <row r="1464" spans="1:27">
      <c r="A1464" s="913"/>
      <c r="B1464" s="913"/>
      <c r="AA1464" s="914"/>
    </row>
    <row r="1465" spans="1:27">
      <c r="A1465" s="913"/>
      <c r="B1465" s="913"/>
      <c r="AA1465" s="914"/>
    </row>
    <row r="1466" spans="1:27">
      <c r="A1466" s="913"/>
      <c r="B1466" s="913"/>
      <c r="AA1466" s="914"/>
    </row>
    <row r="1467" spans="1:27">
      <c r="A1467" s="913"/>
      <c r="B1467" s="913"/>
      <c r="AA1467" s="914"/>
    </row>
    <row r="1468" spans="1:27">
      <c r="A1468" s="913"/>
      <c r="B1468" s="913"/>
      <c r="AA1468" s="914"/>
    </row>
    <row r="1469" spans="1:27">
      <c r="A1469" s="913"/>
      <c r="B1469" s="913"/>
      <c r="AA1469" s="914"/>
    </row>
    <row r="1470" spans="1:27">
      <c r="A1470" s="913"/>
      <c r="B1470" s="913"/>
      <c r="AA1470" s="914"/>
    </row>
    <row r="1471" spans="1:27">
      <c r="A1471" s="913"/>
      <c r="B1471" s="913"/>
      <c r="AA1471" s="914"/>
    </row>
    <row r="1472" spans="1:27">
      <c r="A1472" s="913"/>
      <c r="B1472" s="913"/>
      <c r="AA1472" s="914"/>
    </row>
    <row r="1473" spans="1:27">
      <c r="A1473" s="913"/>
      <c r="B1473" s="913"/>
      <c r="AA1473" s="914"/>
    </row>
    <row r="1474" spans="1:27">
      <c r="A1474" s="913"/>
      <c r="B1474" s="913"/>
      <c r="V1474" s="904">
        <f>SUBTOTAL(9,V1470:V1473)</f>
        <v>0</v>
      </c>
      <c r="W1474" s="904">
        <f>SUBTOTAL(9,W1470:W1473)</f>
        <v>0</v>
      </c>
      <c r="Z1474" s="904">
        <f>SUBTOTAL(9,Z1470:Z1473)</f>
        <v>0</v>
      </c>
      <c r="AA1474" s="914"/>
    </row>
    <row r="1475" spans="1:27">
      <c r="A1475" s="913"/>
      <c r="B1475" s="913"/>
      <c r="V1475" s="904">
        <f>SUBTOTAL(9,V1468:V1473)</f>
        <v>0</v>
      </c>
      <c r="Z1475" s="904">
        <f>SUBTOTAL(9,Z1468:Z1473)</f>
        <v>0</v>
      </c>
      <c r="AA1475" s="914"/>
    </row>
    <row r="1476" spans="1:27">
      <c r="A1476" s="913"/>
      <c r="B1476" s="913"/>
      <c r="AA1476" s="914"/>
    </row>
    <row r="1477" spans="1:27">
      <c r="A1477" s="913"/>
      <c r="B1477" s="913"/>
      <c r="AA1477" s="914"/>
    </row>
    <row r="1478" spans="1:27">
      <c r="A1478" s="913"/>
      <c r="B1478" s="913"/>
      <c r="AA1478" s="914"/>
    </row>
    <row r="1479" spans="1:27">
      <c r="A1479" s="913"/>
      <c r="B1479" s="913"/>
      <c r="AA1479" s="914"/>
    </row>
    <row r="1480" spans="1:27">
      <c r="A1480" s="913"/>
      <c r="B1480" s="913"/>
      <c r="AA1480" s="914"/>
    </row>
    <row r="1481" spans="1:27">
      <c r="A1481" s="913"/>
      <c r="B1481" s="913"/>
      <c r="AA1481" s="914"/>
    </row>
    <row r="1482" spans="1:27">
      <c r="A1482" s="913"/>
      <c r="B1482" s="913"/>
      <c r="AA1482" s="914"/>
    </row>
    <row r="1483" spans="1:27">
      <c r="A1483" s="913"/>
      <c r="B1483" s="913"/>
      <c r="AA1483" s="914"/>
    </row>
    <row r="1484" spans="1:27">
      <c r="A1484" s="913"/>
      <c r="B1484" s="913"/>
      <c r="AA1484" s="914"/>
    </row>
    <row r="1485" spans="1:27">
      <c r="A1485" s="913"/>
      <c r="B1485" s="913"/>
      <c r="AA1485" s="914"/>
    </row>
    <row r="1486" spans="1:27">
      <c r="A1486" s="913"/>
      <c r="B1486" s="913"/>
      <c r="AA1486" s="914"/>
    </row>
    <row r="1487" spans="1:27">
      <c r="A1487" s="913"/>
      <c r="B1487" s="913"/>
      <c r="AA1487" s="914"/>
    </row>
    <row r="1488" spans="1:27">
      <c r="A1488" s="913"/>
      <c r="B1488" s="913"/>
      <c r="AA1488" s="914"/>
    </row>
    <row r="1489" spans="1:27">
      <c r="A1489" s="913"/>
      <c r="B1489" s="913"/>
      <c r="AA1489" s="914"/>
    </row>
    <row r="1490" spans="1:27">
      <c r="A1490" s="913"/>
      <c r="B1490" s="913"/>
      <c r="AA1490" s="914"/>
    </row>
    <row r="1491" spans="1:27">
      <c r="A1491" s="913"/>
      <c r="B1491" s="913"/>
      <c r="V1491" s="904">
        <f>SUBTOTAL(9,V1488:V1490)</f>
        <v>0</v>
      </c>
      <c r="AA1491" s="914"/>
    </row>
    <row r="1492" spans="1:27">
      <c r="A1492" s="913"/>
      <c r="B1492" s="913"/>
      <c r="AA1492" s="914"/>
    </row>
    <row r="1493" spans="1:27">
      <c r="A1493" s="913"/>
      <c r="B1493" s="913"/>
      <c r="AA1493" s="914"/>
    </row>
    <row r="1494" spans="1:27">
      <c r="A1494" s="913"/>
      <c r="B1494" s="913"/>
      <c r="AA1494" s="914"/>
    </row>
    <row r="1495" spans="1:27">
      <c r="A1495" s="913"/>
      <c r="B1495" s="913"/>
      <c r="AA1495" s="914"/>
    </row>
    <row r="1496" spans="1:27">
      <c r="A1496" s="913"/>
      <c r="B1496" s="913"/>
      <c r="AA1496" s="914"/>
    </row>
    <row r="1497" spans="1:27">
      <c r="A1497" s="913"/>
      <c r="B1497" s="913"/>
      <c r="AA1497" s="914"/>
    </row>
    <row r="1498" spans="1:27">
      <c r="A1498" s="913"/>
      <c r="B1498" s="913"/>
      <c r="AA1498" s="914"/>
    </row>
    <row r="1499" spans="1:27">
      <c r="A1499" s="913"/>
      <c r="B1499" s="913"/>
      <c r="AA1499" s="914"/>
    </row>
    <row r="1500" spans="1:27">
      <c r="A1500" s="913"/>
      <c r="B1500" s="913"/>
      <c r="AA1500" s="914"/>
    </row>
    <row r="1501" spans="1:27">
      <c r="A1501" s="913"/>
      <c r="B1501" s="913"/>
      <c r="AA1501" s="914"/>
    </row>
    <row r="1502" spans="1:27">
      <c r="A1502" s="913"/>
      <c r="B1502" s="913"/>
      <c r="AA1502" s="914"/>
    </row>
    <row r="1503" spans="1:27">
      <c r="A1503" s="913"/>
      <c r="B1503" s="913"/>
      <c r="AA1503" s="914"/>
    </row>
    <row r="1504" spans="1:27">
      <c r="A1504" s="913"/>
      <c r="B1504" s="913"/>
      <c r="AA1504" s="914"/>
    </row>
    <row r="1505" spans="1:27">
      <c r="A1505" s="913"/>
      <c r="B1505" s="913"/>
      <c r="AA1505" s="914"/>
    </row>
    <row r="1506" spans="1:27">
      <c r="A1506" s="913"/>
      <c r="B1506" s="913"/>
      <c r="AA1506" s="914"/>
    </row>
    <row r="1507" spans="1:27">
      <c r="A1507" s="913"/>
      <c r="B1507" s="913"/>
      <c r="AA1507" s="914"/>
    </row>
    <row r="1508" spans="1:27">
      <c r="A1508" s="913"/>
      <c r="B1508" s="913"/>
      <c r="AA1508" s="914"/>
    </row>
    <row r="1509" spans="1:27">
      <c r="A1509" s="913"/>
      <c r="B1509" s="913"/>
      <c r="AA1509" s="914"/>
    </row>
    <row r="1510" spans="1:27">
      <c r="A1510" s="913"/>
      <c r="B1510" s="913"/>
      <c r="AA1510" s="914"/>
    </row>
    <row r="1511" spans="1:27">
      <c r="A1511" s="913"/>
      <c r="B1511" s="913"/>
      <c r="AA1511" s="914"/>
    </row>
    <row r="1512" spans="1:27">
      <c r="A1512" s="913"/>
      <c r="B1512" s="913"/>
      <c r="AA1512" s="914"/>
    </row>
    <row r="1513" spans="1:27">
      <c r="A1513" s="913"/>
      <c r="B1513" s="913"/>
      <c r="AA1513" s="914"/>
    </row>
    <row r="1514" spans="1:27">
      <c r="A1514" s="913"/>
      <c r="B1514" s="913"/>
      <c r="AA1514" s="914"/>
    </row>
    <row r="1515" spans="1:27">
      <c r="A1515" s="913"/>
      <c r="B1515" s="913"/>
      <c r="AA1515" s="914"/>
    </row>
    <row r="1516" spans="1:27">
      <c r="A1516" s="913"/>
      <c r="B1516" s="913"/>
      <c r="AA1516" s="914"/>
    </row>
    <row r="1517" spans="1:27">
      <c r="A1517" s="913"/>
      <c r="B1517" s="913"/>
      <c r="AA1517" s="914"/>
    </row>
    <row r="1518" spans="1:27">
      <c r="A1518" s="913"/>
      <c r="B1518" s="913"/>
      <c r="AA1518" s="914"/>
    </row>
    <row r="1519" spans="1:27">
      <c r="A1519" s="913"/>
      <c r="B1519" s="913"/>
      <c r="AA1519" s="914"/>
    </row>
    <row r="1520" spans="1:27">
      <c r="A1520" s="913"/>
      <c r="B1520" s="913"/>
      <c r="AA1520" s="914"/>
    </row>
    <row r="1521" spans="1:27">
      <c r="A1521" s="913"/>
      <c r="B1521" s="913"/>
      <c r="AA1521" s="914"/>
    </row>
    <row r="1522" spans="1:27">
      <c r="A1522" s="913"/>
      <c r="B1522" s="913"/>
      <c r="AA1522" s="914"/>
    </row>
    <row r="1523" spans="1:27">
      <c r="A1523" s="913"/>
      <c r="B1523" s="913"/>
      <c r="AA1523" s="914"/>
    </row>
    <row r="1524" spans="1:27">
      <c r="A1524" s="913"/>
      <c r="B1524" s="913"/>
      <c r="AA1524" s="914"/>
    </row>
    <row r="1525" spans="1:27">
      <c r="A1525" s="913"/>
      <c r="B1525" s="913"/>
      <c r="AA1525" s="914"/>
    </row>
    <row r="1526" spans="1:27">
      <c r="A1526" s="913"/>
      <c r="B1526" s="913"/>
      <c r="AA1526" s="914"/>
    </row>
    <row r="1527" spans="1:27">
      <c r="A1527" s="913"/>
      <c r="B1527" s="913"/>
      <c r="AA1527" s="914"/>
    </row>
    <row r="1528" spans="1:27">
      <c r="A1528" s="913"/>
      <c r="B1528" s="913"/>
      <c r="AA1528" s="914"/>
    </row>
    <row r="1529" spans="1:27">
      <c r="A1529" s="913"/>
      <c r="B1529" s="913"/>
      <c r="AA1529" s="914"/>
    </row>
    <row r="1530" spans="1:27">
      <c r="A1530" s="913"/>
      <c r="B1530" s="913"/>
      <c r="AA1530" s="914"/>
    </row>
    <row r="1531" spans="1:27">
      <c r="A1531" s="913"/>
      <c r="B1531" s="913"/>
      <c r="AA1531" s="914"/>
    </row>
    <row r="1532" spans="1:27">
      <c r="A1532" s="913"/>
      <c r="B1532" s="913"/>
      <c r="AA1532" s="914"/>
    </row>
    <row r="1533" spans="1:27">
      <c r="A1533" s="913"/>
      <c r="B1533" s="913"/>
      <c r="AA1533" s="914"/>
    </row>
    <row r="1534" spans="1:27">
      <c r="A1534" s="913"/>
      <c r="B1534" s="913"/>
      <c r="AA1534" s="914"/>
    </row>
    <row r="1535" spans="1:27">
      <c r="A1535" s="913"/>
      <c r="B1535" s="913"/>
      <c r="AA1535" s="914"/>
    </row>
    <row r="1536" spans="1:27">
      <c r="A1536" s="913"/>
      <c r="B1536" s="913"/>
      <c r="AA1536" s="914"/>
    </row>
    <row r="1537" spans="1:27">
      <c r="A1537" s="913"/>
      <c r="B1537" s="913"/>
      <c r="AA1537" s="914"/>
    </row>
    <row r="1538" spans="1:27">
      <c r="A1538" s="913"/>
      <c r="B1538" s="913"/>
      <c r="AA1538" s="914"/>
    </row>
    <row r="1539" spans="1:27">
      <c r="A1539" s="913"/>
      <c r="B1539" s="913"/>
      <c r="AA1539" s="914"/>
    </row>
    <row r="1540" spans="1:27">
      <c r="A1540" s="913"/>
      <c r="B1540" s="913"/>
      <c r="AA1540" s="914"/>
    </row>
    <row r="1541" spans="1:27">
      <c r="A1541" s="913"/>
      <c r="B1541" s="913"/>
      <c r="AA1541" s="914"/>
    </row>
    <row r="1542" spans="1:27">
      <c r="A1542" s="913"/>
      <c r="B1542" s="913"/>
      <c r="AA1542" s="914"/>
    </row>
    <row r="1543" spans="1:27">
      <c r="A1543" s="913"/>
      <c r="B1543" s="913"/>
      <c r="AA1543" s="914"/>
    </row>
    <row r="1544" spans="1:27">
      <c r="A1544" s="913"/>
      <c r="B1544" s="913"/>
      <c r="AA1544" s="914"/>
    </row>
    <row r="1545" spans="1:27">
      <c r="A1545" s="913"/>
      <c r="B1545" s="913"/>
      <c r="AA1545" s="914"/>
    </row>
    <row r="1546" spans="1:27">
      <c r="A1546" s="913"/>
      <c r="B1546" s="913"/>
      <c r="AA1546" s="914"/>
    </row>
    <row r="1547" spans="1:27">
      <c r="A1547" s="913"/>
      <c r="B1547" s="913"/>
      <c r="AA1547" s="914"/>
    </row>
    <row r="1548" spans="1:27">
      <c r="A1548" s="913"/>
      <c r="B1548" s="913"/>
      <c r="AA1548" s="914"/>
    </row>
    <row r="1549" spans="1:27">
      <c r="A1549" s="913"/>
      <c r="B1549" s="913"/>
      <c r="AA1549" s="914"/>
    </row>
    <row r="1550" spans="1:27">
      <c r="A1550" s="913"/>
      <c r="B1550" s="913"/>
      <c r="AA1550" s="914"/>
    </row>
    <row r="1551" spans="1:27">
      <c r="A1551" s="913"/>
      <c r="B1551" s="913"/>
      <c r="AA1551" s="914"/>
    </row>
    <row r="1552" spans="1:27">
      <c r="A1552" s="913"/>
      <c r="B1552" s="913"/>
      <c r="AA1552" s="914"/>
    </row>
    <row r="1553" spans="1:27">
      <c r="A1553" s="913"/>
      <c r="B1553" s="913"/>
      <c r="V1553" s="904">
        <f>SUBTOTAL(9,V1537:V1552)</f>
        <v>0</v>
      </c>
      <c r="W1553" s="904">
        <f>SUBTOTAL(9,W1537:W1552)</f>
        <v>0</v>
      </c>
      <c r="X1553" s="904">
        <f>SUBTOTAL(9,X1537:X1552)</f>
        <v>0</v>
      </c>
      <c r="Z1553" s="904">
        <f>SUBTOTAL(9,Z1537:Z1552)</f>
        <v>0</v>
      </c>
      <c r="AA1553" s="914"/>
    </row>
    <row r="1554" spans="1:27">
      <c r="A1554" s="913"/>
      <c r="B1554" s="913"/>
      <c r="V1554" s="904">
        <f>SUBTOTAL(9,V1535:V1553)</f>
        <v>0</v>
      </c>
      <c r="W1554" s="904">
        <f>SUBTOTAL(9,W1536:W1553)</f>
        <v>0</v>
      </c>
      <c r="X1554" s="904">
        <f>SUBTOTAL(9,X1535:X1552)</f>
        <v>0</v>
      </c>
      <c r="Y1554" s="904">
        <f>SUBTOTAL(9,Y1536:Y1553)</f>
        <v>0</v>
      </c>
      <c r="Z1554" s="904">
        <f>SUBTOTAL(9,Z1535:Z1553)</f>
        <v>0</v>
      </c>
      <c r="AA1554" s="914"/>
    </row>
    <row r="1555" spans="1:27">
      <c r="A1555" s="913"/>
      <c r="B1555" s="913"/>
      <c r="AA1555" s="914"/>
    </row>
    <row r="1556" spans="1:27">
      <c r="A1556" s="913"/>
      <c r="B1556" s="913"/>
      <c r="AA1556" s="914"/>
    </row>
    <row r="1557" spans="1:27">
      <c r="A1557" s="913"/>
      <c r="B1557" s="913"/>
      <c r="AA1557" s="914"/>
    </row>
    <row r="1558" spans="1:27">
      <c r="A1558" s="913"/>
      <c r="B1558" s="913"/>
      <c r="AA1558" s="914"/>
    </row>
    <row r="1559" spans="1:27">
      <c r="A1559" s="913"/>
      <c r="B1559" s="913"/>
      <c r="AA1559" s="914"/>
    </row>
    <row r="1560" spans="1:27">
      <c r="A1560" s="913"/>
      <c r="B1560" s="913"/>
      <c r="AA1560" s="914"/>
    </row>
    <row r="1561" spans="1:27">
      <c r="A1561" s="913"/>
      <c r="B1561" s="913"/>
      <c r="AA1561" s="914"/>
    </row>
    <row r="1562" spans="1:27">
      <c r="A1562" s="913"/>
      <c r="B1562" s="913"/>
      <c r="AA1562" s="914"/>
    </row>
    <row r="1563" spans="1:27">
      <c r="A1563" s="913"/>
      <c r="B1563" s="913"/>
      <c r="AA1563" s="914"/>
    </row>
    <row r="1564" spans="1:27">
      <c r="A1564" s="913"/>
      <c r="B1564" s="913"/>
      <c r="AA1564" s="914"/>
    </row>
    <row r="1565" spans="1:27">
      <c r="A1565" s="913"/>
      <c r="B1565" s="913"/>
      <c r="AA1565" s="914"/>
    </row>
    <row r="1566" spans="1:27">
      <c r="A1566" s="913"/>
      <c r="B1566" s="913"/>
      <c r="AA1566" s="914"/>
    </row>
    <row r="1567" spans="1:27">
      <c r="A1567" s="913"/>
      <c r="B1567" s="913"/>
      <c r="AA1567" s="914"/>
    </row>
    <row r="1568" spans="1:27">
      <c r="A1568" s="913"/>
      <c r="B1568" s="913"/>
      <c r="AA1568" s="914"/>
    </row>
    <row r="1569" spans="1:27">
      <c r="A1569" s="913"/>
      <c r="B1569" s="913"/>
      <c r="AA1569" s="914"/>
    </row>
    <row r="1570" spans="1:27">
      <c r="A1570" s="913"/>
      <c r="B1570" s="913"/>
      <c r="AA1570" s="914"/>
    </row>
    <row r="1571" spans="1:27">
      <c r="A1571" s="913"/>
      <c r="B1571" s="913"/>
      <c r="AA1571" s="914"/>
    </row>
    <row r="1572" spans="1:27">
      <c r="A1572" s="913"/>
      <c r="B1572" s="913"/>
      <c r="AA1572" s="914"/>
    </row>
    <row r="1573" spans="1:27">
      <c r="A1573" s="913"/>
      <c r="B1573" s="913"/>
      <c r="AA1573" s="914"/>
    </row>
    <row r="1574" spans="1:27">
      <c r="A1574" s="913"/>
      <c r="B1574" s="913"/>
      <c r="AA1574" s="914"/>
    </row>
    <row r="1575" spans="1:27">
      <c r="A1575" s="913"/>
      <c r="B1575" s="913"/>
      <c r="AA1575" s="914"/>
    </row>
    <row r="1576" spans="1:27">
      <c r="A1576" s="913"/>
      <c r="B1576" s="913"/>
      <c r="AA1576" s="914"/>
    </row>
    <row r="1577" spans="1:27">
      <c r="A1577" s="913"/>
      <c r="B1577" s="913"/>
      <c r="AA1577" s="914"/>
    </row>
    <row r="1578" spans="1:27">
      <c r="A1578" s="913"/>
      <c r="B1578" s="913"/>
      <c r="AA1578" s="914"/>
    </row>
    <row r="1579" spans="1:27">
      <c r="A1579" s="913"/>
      <c r="B1579" s="913"/>
      <c r="AA1579" s="914"/>
    </row>
    <row r="1580" spans="1:27">
      <c r="A1580" s="913"/>
      <c r="B1580" s="913"/>
      <c r="AA1580" s="914"/>
    </row>
    <row r="1581" spans="1:27">
      <c r="A1581" s="913"/>
      <c r="B1581" s="913"/>
      <c r="AA1581" s="914"/>
    </row>
    <row r="1582" spans="1:27">
      <c r="A1582" s="913"/>
      <c r="B1582" s="913"/>
      <c r="AA1582" s="914"/>
    </row>
    <row r="1583" spans="1:27">
      <c r="A1583" s="913"/>
      <c r="B1583" s="913"/>
      <c r="AA1583" s="914"/>
    </row>
    <row r="1584" spans="1:27">
      <c r="A1584" s="913"/>
      <c r="B1584" s="913"/>
      <c r="AA1584" s="914"/>
    </row>
    <row r="1585" spans="1:27">
      <c r="A1585" s="913"/>
      <c r="B1585" s="913"/>
      <c r="AA1585" s="914"/>
    </row>
    <row r="1586" spans="1:27">
      <c r="A1586" s="913"/>
      <c r="B1586" s="913"/>
      <c r="AA1586" s="914"/>
    </row>
    <row r="1587" spans="1:27">
      <c r="A1587" s="913"/>
      <c r="B1587" s="913"/>
      <c r="AA1587" s="914"/>
    </row>
    <row r="1588" spans="1:27">
      <c r="A1588" s="913"/>
      <c r="B1588" s="913"/>
      <c r="AA1588" s="914"/>
    </row>
    <row r="1589" spans="1:27">
      <c r="A1589" s="913"/>
      <c r="B1589" s="913"/>
      <c r="AA1589" s="914"/>
    </row>
    <row r="1590" spans="1:27">
      <c r="A1590" s="913"/>
      <c r="B1590" s="913"/>
      <c r="AA1590" s="914"/>
    </row>
    <row r="1591" spans="1:27">
      <c r="A1591" s="913"/>
      <c r="B1591" s="913"/>
      <c r="AA1591" s="914"/>
    </row>
    <row r="1592" spans="1:27">
      <c r="A1592" s="913"/>
      <c r="B1592" s="913"/>
      <c r="AA1592" s="914"/>
    </row>
    <row r="1593" spans="1:27">
      <c r="A1593" s="913"/>
      <c r="B1593" s="913"/>
      <c r="AA1593" s="914"/>
    </row>
    <row r="1594" spans="1:27">
      <c r="A1594" s="913"/>
      <c r="B1594" s="913"/>
      <c r="AA1594" s="914"/>
    </row>
    <row r="1595" spans="1:27">
      <c r="A1595" s="913"/>
      <c r="B1595" s="913"/>
      <c r="AA1595" s="914"/>
    </row>
    <row r="1596" spans="1:27">
      <c r="A1596" s="913"/>
      <c r="B1596" s="913"/>
      <c r="AA1596" s="914"/>
    </row>
    <row r="1597" spans="1:27">
      <c r="A1597" s="913"/>
      <c r="B1597" s="913"/>
      <c r="AA1597" s="914"/>
    </row>
    <row r="1598" spans="1:27">
      <c r="A1598" s="913"/>
      <c r="B1598" s="913"/>
      <c r="AA1598" s="914"/>
    </row>
    <row r="1599" spans="1:27">
      <c r="A1599" s="913"/>
      <c r="B1599" s="913"/>
      <c r="AA1599" s="914"/>
    </row>
    <row r="1600" spans="1:27">
      <c r="A1600" s="913"/>
      <c r="B1600" s="913"/>
      <c r="AA1600" s="914"/>
    </row>
    <row r="1601" spans="1:27">
      <c r="A1601" s="913"/>
      <c r="B1601" s="913"/>
      <c r="AA1601" s="914"/>
    </row>
    <row r="1602" spans="1:27">
      <c r="A1602" s="913"/>
      <c r="B1602" s="913"/>
      <c r="AA1602" s="914"/>
    </row>
    <row r="1603" spans="1:27">
      <c r="A1603" s="913"/>
      <c r="B1603" s="913"/>
      <c r="AA1603" s="914"/>
    </row>
    <row r="1604" spans="1:27">
      <c r="A1604" s="913"/>
      <c r="B1604" s="913"/>
      <c r="AA1604" s="914"/>
    </row>
    <row r="1605" spans="1:27">
      <c r="A1605" s="913"/>
      <c r="B1605" s="913"/>
      <c r="AA1605" s="914"/>
    </row>
    <row r="1606" spans="1:27">
      <c r="A1606" s="913"/>
      <c r="B1606" s="913"/>
      <c r="AA1606" s="914"/>
    </row>
    <row r="1607" spans="1:27">
      <c r="A1607" s="913"/>
      <c r="B1607" s="913"/>
      <c r="AA1607" s="914"/>
    </row>
    <row r="1608" spans="1:27">
      <c r="A1608" s="913"/>
      <c r="B1608" s="913"/>
      <c r="AA1608" s="914"/>
    </row>
    <row r="1609" spans="1:27">
      <c r="A1609" s="913"/>
      <c r="B1609" s="913"/>
      <c r="AA1609" s="914"/>
    </row>
    <row r="1610" spans="1:27">
      <c r="A1610" s="913"/>
      <c r="B1610" s="913"/>
      <c r="AA1610" s="914"/>
    </row>
    <row r="1611" spans="1:27">
      <c r="A1611" s="913"/>
      <c r="B1611" s="913"/>
      <c r="AA1611" s="914"/>
    </row>
    <row r="1612" spans="1:27">
      <c r="A1612" s="913"/>
      <c r="B1612" s="913"/>
      <c r="AA1612" s="914"/>
    </row>
    <row r="1613" spans="1:27">
      <c r="A1613" s="913"/>
      <c r="B1613" s="913"/>
      <c r="AA1613" s="914"/>
    </row>
    <row r="1614" spans="1:27">
      <c r="A1614" s="913"/>
      <c r="B1614" s="913"/>
      <c r="AA1614" s="914"/>
    </row>
    <row r="1615" spans="1:27">
      <c r="A1615" s="913"/>
      <c r="B1615" s="913"/>
      <c r="AA1615" s="914"/>
    </row>
    <row r="1616" spans="1:27">
      <c r="A1616" s="913"/>
      <c r="B1616" s="913"/>
      <c r="AA1616" s="914"/>
    </row>
    <row r="1617" spans="1:27">
      <c r="A1617" s="913"/>
      <c r="B1617" s="913"/>
      <c r="AA1617" s="914"/>
    </row>
    <row r="1618" spans="1:27">
      <c r="A1618" s="913"/>
      <c r="B1618" s="913"/>
      <c r="AA1618" s="914"/>
    </row>
    <row r="1619" spans="1:27">
      <c r="A1619" s="913"/>
      <c r="B1619" s="913"/>
      <c r="AA1619" s="914"/>
    </row>
    <row r="1620" spans="1:27">
      <c r="A1620" s="913"/>
      <c r="B1620" s="913"/>
      <c r="AA1620" s="914"/>
    </row>
    <row r="1621" spans="1:27">
      <c r="A1621" s="913"/>
      <c r="B1621" s="913"/>
      <c r="AA1621" s="914"/>
    </row>
    <row r="1622" spans="1:27">
      <c r="A1622" s="913"/>
      <c r="B1622" s="913"/>
      <c r="AA1622" s="914"/>
    </row>
    <row r="1623" spans="1:27">
      <c r="A1623" s="913"/>
      <c r="B1623" s="913"/>
      <c r="AA1623" s="914"/>
    </row>
    <row r="1624" spans="1:27">
      <c r="A1624" s="913"/>
      <c r="B1624" s="913"/>
      <c r="AA1624" s="914"/>
    </row>
    <row r="1625" spans="1:27">
      <c r="A1625" s="913"/>
      <c r="B1625" s="913"/>
      <c r="AA1625" s="914"/>
    </row>
    <row r="1626" spans="1:27">
      <c r="A1626" s="913"/>
      <c r="B1626" s="913"/>
      <c r="AA1626" s="914"/>
    </row>
    <row r="1627" spans="1:27">
      <c r="A1627" s="913"/>
      <c r="B1627" s="913"/>
      <c r="AA1627" s="914"/>
    </row>
    <row r="1628" spans="1:27">
      <c r="A1628" s="913"/>
      <c r="B1628" s="913"/>
      <c r="AA1628" s="914"/>
    </row>
    <row r="1629" spans="1:27">
      <c r="A1629" s="913"/>
      <c r="B1629" s="913"/>
      <c r="AA1629" s="914"/>
    </row>
    <row r="1630" spans="1:27">
      <c r="A1630" s="913"/>
      <c r="B1630" s="913"/>
      <c r="AA1630" s="914"/>
    </row>
    <row r="1631" spans="1:27">
      <c r="A1631" s="913"/>
      <c r="B1631" s="913"/>
      <c r="AA1631" s="914"/>
    </row>
    <row r="1632" spans="1:27">
      <c r="A1632" s="913"/>
      <c r="B1632" s="913"/>
      <c r="AA1632" s="914"/>
    </row>
    <row r="1633" spans="1:27">
      <c r="A1633" s="913"/>
      <c r="B1633" s="913"/>
      <c r="AA1633" s="914"/>
    </row>
    <row r="1634" spans="1:27">
      <c r="A1634" s="913"/>
      <c r="B1634" s="913"/>
      <c r="AA1634" s="914"/>
    </row>
    <row r="1635" spans="1:27">
      <c r="A1635" s="913"/>
      <c r="B1635" s="913"/>
      <c r="AA1635" s="914"/>
    </row>
    <row r="1636" spans="1:27">
      <c r="A1636" s="913"/>
      <c r="B1636" s="913"/>
      <c r="AA1636" s="914"/>
    </row>
    <row r="1637" spans="1:27">
      <c r="A1637" s="913"/>
      <c r="B1637" s="913"/>
      <c r="AA1637" s="914"/>
    </row>
    <row r="1638" spans="1:27">
      <c r="A1638" s="913"/>
      <c r="B1638" s="913"/>
      <c r="AA1638" s="914"/>
    </row>
    <row r="1639" spans="1:27">
      <c r="A1639" s="913"/>
      <c r="B1639" s="913"/>
      <c r="AA1639" s="914"/>
    </row>
    <row r="1640" spans="1:27">
      <c r="A1640" s="913"/>
      <c r="B1640" s="913"/>
      <c r="AA1640" s="914"/>
    </row>
    <row r="1641" spans="1:27">
      <c r="A1641" s="913"/>
      <c r="B1641" s="913"/>
      <c r="AA1641" s="914"/>
    </row>
    <row r="1642" spans="1:27">
      <c r="A1642" s="913"/>
      <c r="B1642" s="913"/>
      <c r="AA1642" s="914"/>
    </row>
    <row r="1643" spans="1:27">
      <c r="A1643" s="913"/>
      <c r="B1643" s="913"/>
      <c r="AA1643" s="914"/>
    </row>
    <row r="1644" spans="1:27">
      <c r="A1644" s="913"/>
      <c r="B1644" s="913"/>
      <c r="AA1644" s="914"/>
    </row>
    <row r="1645" spans="1:27">
      <c r="A1645" s="913"/>
      <c r="B1645" s="913"/>
      <c r="AA1645" s="914"/>
    </row>
    <row r="1646" spans="1:27">
      <c r="A1646" s="913"/>
      <c r="B1646" s="913"/>
      <c r="AA1646" s="914"/>
    </row>
    <row r="1647" spans="1:27">
      <c r="A1647" s="913"/>
      <c r="B1647" s="913"/>
      <c r="AA1647" s="914"/>
    </row>
    <row r="1648" spans="1:27">
      <c r="A1648" s="913"/>
      <c r="B1648" s="913"/>
      <c r="AA1648" s="914"/>
    </row>
    <row r="1649" spans="1:27">
      <c r="A1649" s="913"/>
      <c r="B1649" s="913"/>
      <c r="AA1649" s="914"/>
    </row>
    <row r="1650" spans="1:27">
      <c r="A1650" s="913"/>
      <c r="B1650" s="913"/>
      <c r="AA1650" s="914"/>
    </row>
    <row r="1651" spans="1:27">
      <c r="A1651" s="913"/>
      <c r="B1651" s="913"/>
      <c r="AA1651" s="914"/>
    </row>
    <row r="1652" spans="1:27">
      <c r="A1652" s="913"/>
      <c r="B1652" s="913"/>
      <c r="AA1652" s="914"/>
    </row>
    <row r="1653" spans="1:27">
      <c r="A1653" s="913"/>
      <c r="B1653" s="913"/>
      <c r="AA1653" s="914"/>
    </row>
    <row r="1654" spans="1:27">
      <c r="A1654" s="913"/>
      <c r="B1654" s="913"/>
      <c r="AA1654" s="914"/>
    </row>
    <row r="1655" spans="1:27">
      <c r="A1655" s="913"/>
      <c r="B1655" s="913"/>
      <c r="AA1655" s="914"/>
    </row>
    <row r="1656" spans="1:27">
      <c r="A1656" s="913"/>
      <c r="B1656" s="913"/>
      <c r="AA1656" s="914"/>
    </row>
    <row r="1657" spans="1:27">
      <c r="A1657" s="913"/>
      <c r="B1657" s="913"/>
      <c r="AA1657" s="914"/>
    </row>
    <row r="1658" spans="1:27">
      <c r="A1658" s="913"/>
      <c r="B1658" s="913"/>
      <c r="AA1658" s="914"/>
    </row>
    <row r="1659" spans="1:27">
      <c r="A1659" s="913"/>
      <c r="B1659" s="913"/>
      <c r="AA1659" s="914"/>
    </row>
    <row r="1660" spans="1:27">
      <c r="A1660" s="913"/>
      <c r="B1660" s="913"/>
      <c r="AA1660" s="914"/>
    </row>
    <row r="1661" spans="1:27">
      <c r="A1661" s="913"/>
      <c r="B1661" s="913"/>
      <c r="AA1661" s="914"/>
    </row>
    <row r="1662" spans="1:27">
      <c r="A1662" s="913"/>
      <c r="B1662" s="913"/>
      <c r="AA1662" s="914"/>
    </row>
    <row r="1663" spans="1:27">
      <c r="A1663" s="913"/>
      <c r="B1663" s="913"/>
      <c r="AA1663" s="914"/>
    </row>
    <row r="1664" spans="1:27">
      <c r="A1664" s="913"/>
      <c r="B1664" s="913"/>
      <c r="AA1664" s="914"/>
    </row>
    <row r="1665" spans="1:27">
      <c r="A1665" s="913"/>
      <c r="B1665" s="913"/>
      <c r="AA1665" s="914"/>
    </row>
    <row r="1666" spans="1:27">
      <c r="A1666" s="913"/>
      <c r="B1666" s="913"/>
      <c r="AA1666" s="914"/>
    </row>
    <row r="1667" spans="1:27">
      <c r="A1667" s="913"/>
      <c r="B1667" s="913"/>
      <c r="AA1667" s="914"/>
    </row>
    <row r="1668" spans="1:27">
      <c r="A1668" s="913"/>
      <c r="B1668" s="913"/>
      <c r="AA1668" s="914"/>
    </row>
    <row r="1669" spans="1:27">
      <c r="A1669" s="913"/>
      <c r="B1669" s="913"/>
      <c r="AA1669" s="914"/>
    </row>
    <row r="1670" spans="1:27">
      <c r="A1670" s="913"/>
      <c r="B1670" s="913"/>
      <c r="AA1670" s="914"/>
    </row>
    <row r="1671" spans="1:27">
      <c r="A1671" s="913"/>
      <c r="B1671" s="913"/>
      <c r="AA1671" s="914"/>
    </row>
    <row r="1672" spans="1:27">
      <c r="A1672" s="913"/>
      <c r="B1672" s="913"/>
      <c r="V1672" s="904">
        <f>SUBTOTAL(9,V1663:V1671)</f>
        <v>0</v>
      </c>
      <c r="W1672" s="904">
        <f>SUBTOTAL(9,W1663:W1671)</f>
        <v>0</v>
      </c>
      <c r="Z1672" s="904">
        <f>SUBTOTAL(9,Z1663:Z1671)</f>
        <v>0</v>
      </c>
      <c r="AA1672" s="914"/>
    </row>
    <row r="1673" spans="1:27">
      <c r="A1673" s="913"/>
      <c r="B1673" s="913"/>
      <c r="AA1673" s="914"/>
    </row>
    <row r="1674" spans="1:27">
      <c r="A1674" s="913"/>
      <c r="B1674" s="913"/>
      <c r="AA1674" s="914"/>
    </row>
    <row r="1675" spans="1:27">
      <c r="A1675" s="913"/>
      <c r="B1675" s="913"/>
      <c r="AA1675" s="914"/>
    </row>
    <row r="1676" spans="1:27">
      <c r="A1676" s="913"/>
      <c r="B1676" s="913"/>
      <c r="AA1676" s="914"/>
    </row>
    <row r="1677" spans="1:27">
      <c r="A1677" s="913"/>
      <c r="B1677" s="913"/>
      <c r="AA1677" s="914"/>
    </row>
    <row r="1678" spans="1:27">
      <c r="A1678" s="913"/>
      <c r="B1678" s="913"/>
      <c r="AA1678" s="914"/>
    </row>
    <row r="1679" spans="1:27">
      <c r="A1679" s="913"/>
      <c r="B1679" s="913"/>
      <c r="AA1679" s="914"/>
    </row>
    <row r="1680" spans="1:27">
      <c r="A1680" s="913"/>
      <c r="B1680" s="913"/>
      <c r="AA1680" s="914"/>
    </row>
    <row r="1681" spans="1:27">
      <c r="A1681" s="913"/>
      <c r="B1681" s="913"/>
      <c r="AA1681" s="914"/>
    </row>
    <row r="1682" spans="1:27">
      <c r="A1682" s="913"/>
      <c r="B1682" s="913"/>
      <c r="V1682" s="904">
        <f>SUBTOTAL(9,V1675:V1681)</f>
        <v>0</v>
      </c>
      <c r="W1682" s="904">
        <f>SUBTOTAL(9,W1675:W1681)</f>
        <v>0</v>
      </c>
      <c r="Y1682" s="904">
        <f>SUBTOTAL(9,Y1675:Y1681)</f>
        <v>0</v>
      </c>
      <c r="Z1682" s="904">
        <f>SUBTOTAL(9,Z1675:Z1681)</f>
        <v>0</v>
      </c>
      <c r="AA1682" s="914"/>
    </row>
    <row r="1683" spans="1:27">
      <c r="A1683" s="913"/>
      <c r="B1683" s="913"/>
      <c r="W1683" s="904">
        <f>SUBTOTAL(9,W1673:W1682)</f>
        <v>0</v>
      </c>
      <c r="Z1683" s="904">
        <f>SUBTOTAL(9,Z1673:Z1682)</f>
        <v>0</v>
      </c>
      <c r="AA1683" s="914"/>
    </row>
    <row r="1684" spans="1:27">
      <c r="A1684" s="913"/>
      <c r="B1684" s="913"/>
      <c r="AA1684" s="914"/>
    </row>
    <row r="1685" spans="1:27">
      <c r="A1685" s="913"/>
      <c r="B1685" s="913"/>
      <c r="AA1685" s="914"/>
    </row>
    <row r="1686" spans="1:27">
      <c r="A1686" s="913"/>
      <c r="B1686" s="913"/>
      <c r="AA1686" s="914"/>
    </row>
    <row r="1687" spans="1:27">
      <c r="A1687" s="913"/>
      <c r="B1687" s="913"/>
      <c r="AA1687" s="914"/>
    </row>
    <row r="1688" spans="1:27">
      <c r="A1688" s="913"/>
      <c r="B1688" s="913"/>
      <c r="AA1688" s="914"/>
    </row>
    <row r="1689" spans="1:27">
      <c r="A1689" s="913"/>
      <c r="B1689" s="913"/>
      <c r="AA1689" s="914"/>
    </row>
    <row r="1690" spans="1:27">
      <c r="A1690" s="913"/>
      <c r="B1690" s="913"/>
      <c r="AA1690" s="914"/>
    </row>
    <row r="1691" spans="1:27">
      <c r="A1691" s="913"/>
      <c r="B1691" s="913"/>
      <c r="AA1691" s="914"/>
    </row>
    <row r="1692" spans="1:27">
      <c r="A1692" s="913"/>
      <c r="B1692" s="913"/>
      <c r="Y1692" s="904">
        <f>SUBTOTAL(9,Y1686:Y1691)</f>
        <v>0</v>
      </c>
      <c r="AA1692" s="914"/>
    </row>
    <row r="1693" spans="1:27">
      <c r="A1693" s="913"/>
      <c r="B1693" s="913"/>
      <c r="C1693" s="905" t="s">
        <v>961</v>
      </c>
      <c r="AA1693" s="914"/>
    </row>
    <row r="1694" spans="1:27">
      <c r="A1694" s="913"/>
      <c r="B1694" s="913"/>
      <c r="AA1694" s="914"/>
    </row>
    <row r="1695" spans="1:27">
      <c r="A1695" s="913"/>
      <c r="B1695" s="913"/>
      <c r="AA1695" s="914"/>
    </row>
    <row r="1696" spans="1:27">
      <c r="A1696" s="913"/>
      <c r="B1696" s="913"/>
      <c r="AA1696" s="914"/>
    </row>
    <row r="1697" spans="1:27">
      <c r="A1697" s="913"/>
      <c r="B1697" s="913"/>
      <c r="AA1697" s="914"/>
    </row>
    <row r="1698" spans="1:27">
      <c r="A1698" s="913"/>
      <c r="B1698" s="913"/>
      <c r="AA1698" s="914"/>
    </row>
    <row r="1699" spans="1:27">
      <c r="A1699" s="913"/>
      <c r="B1699" s="913"/>
      <c r="AA1699" s="914"/>
    </row>
    <row r="1700" spans="1:27">
      <c r="A1700" s="913"/>
      <c r="B1700" s="913"/>
      <c r="AA1700" s="914"/>
    </row>
    <row r="1701" spans="1:27">
      <c r="A1701" s="913"/>
      <c r="B1701" s="913"/>
      <c r="AA1701" s="914"/>
    </row>
    <row r="1702" spans="1:27">
      <c r="A1702" s="913"/>
      <c r="B1702" s="913"/>
      <c r="AA1702" s="914"/>
    </row>
    <row r="1703" spans="1:27">
      <c r="A1703" s="913"/>
      <c r="B1703" s="913"/>
      <c r="AA1703" s="914"/>
    </row>
    <row r="1704" spans="1:27">
      <c r="A1704" s="913"/>
      <c r="B1704" s="913"/>
      <c r="AA1704" s="914"/>
    </row>
    <row r="1705" spans="1:27">
      <c r="A1705" s="913"/>
      <c r="B1705" s="913"/>
      <c r="AA1705" s="914"/>
    </row>
    <row r="1706" spans="1:27">
      <c r="A1706" s="913"/>
      <c r="B1706" s="913"/>
      <c r="AA1706" s="914"/>
    </row>
    <row r="1707" spans="1:27">
      <c r="A1707" s="913"/>
      <c r="B1707" s="913"/>
      <c r="AA1707" s="914"/>
    </row>
    <row r="1708" spans="1:27">
      <c r="A1708" s="913"/>
      <c r="B1708" s="913"/>
      <c r="AA1708" s="914"/>
    </row>
    <row r="1709" spans="1:27">
      <c r="A1709" s="913"/>
      <c r="B1709" s="913"/>
      <c r="AA1709" s="914"/>
    </row>
    <row r="1710" spans="1:27">
      <c r="A1710" s="913"/>
      <c r="B1710" s="913"/>
      <c r="AA1710" s="914"/>
    </row>
    <row r="1711" spans="1:27">
      <c r="A1711" s="913"/>
      <c r="B1711" s="913"/>
      <c r="AA1711" s="914"/>
    </row>
    <row r="1712" spans="1:27">
      <c r="A1712" s="913"/>
      <c r="B1712" s="913"/>
      <c r="AA1712" s="914"/>
    </row>
    <row r="1713" spans="1:27">
      <c r="A1713" s="913"/>
      <c r="B1713" s="913"/>
      <c r="AA1713" s="914"/>
    </row>
    <row r="1714" spans="1:27">
      <c r="A1714" s="913"/>
      <c r="B1714" s="913"/>
      <c r="AA1714" s="914"/>
    </row>
    <row r="1715" spans="1:27">
      <c r="A1715" s="913"/>
      <c r="B1715" s="913"/>
      <c r="AA1715" s="914"/>
    </row>
    <row r="1716" spans="1:27">
      <c r="A1716" s="913"/>
      <c r="B1716" s="913"/>
      <c r="AA1716" s="914"/>
    </row>
    <row r="1717" spans="1:27">
      <c r="A1717" s="913"/>
      <c r="B1717" s="913"/>
      <c r="AA1717" s="914"/>
    </row>
    <row r="1718" spans="1:27">
      <c r="A1718" s="913"/>
      <c r="B1718" s="913"/>
      <c r="AA1718" s="914"/>
    </row>
    <row r="1719" spans="1:27">
      <c r="A1719" s="913"/>
      <c r="B1719" s="913"/>
      <c r="AA1719" s="914"/>
    </row>
    <row r="1720" spans="1:27">
      <c r="A1720" s="913"/>
      <c r="B1720" s="913"/>
      <c r="AA1720" s="914"/>
    </row>
    <row r="1721" spans="1:27">
      <c r="A1721" s="913"/>
      <c r="B1721" s="913"/>
      <c r="AA1721" s="914"/>
    </row>
    <row r="1722" spans="1:27">
      <c r="A1722" s="913"/>
      <c r="B1722" s="913"/>
      <c r="AA1722" s="914"/>
    </row>
    <row r="1723" spans="1:27">
      <c r="A1723" s="913"/>
      <c r="B1723" s="913"/>
      <c r="AA1723" s="914"/>
    </row>
    <row r="1724" spans="1:27">
      <c r="A1724" s="913"/>
      <c r="B1724" s="913"/>
      <c r="AA1724" s="914"/>
    </row>
    <row r="1725" spans="1:27">
      <c r="A1725" s="913"/>
      <c r="B1725" s="913"/>
      <c r="AA1725" s="914"/>
    </row>
    <row r="1726" spans="1:27">
      <c r="A1726" s="913"/>
      <c r="B1726" s="913"/>
      <c r="AA1726" s="914"/>
    </row>
    <row r="1727" spans="1:27">
      <c r="A1727" s="913"/>
      <c r="B1727" s="913"/>
      <c r="AA1727" s="914"/>
    </row>
    <row r="1728" spans="1:27">
      <c r="A1728" s="913"/>
      <c r="B1728" s="913"/>
      <c r="AA1728" s="914"/>
    </row>
    <row r="1729" spans="1:27">
      <c r="A1729" s="913"/>
      <c r="B1729" s="913"/>
      <c r="AA1729" s="914"/>
    </row>
    <row r="1730" spans="1:27">
      <c r="A1730" s="913"/>
      <c r="B1730" s="913"/>
      <c r="AA1730" s="914"/>
    </row>
    <row r="1731" spans="1:27">
      <c r="A1731" s="913"/>
      <c r="B1731" s="913"/>
      <c r="AA1731" s="914"/>
    </row>
    <row r="1732" spans="1:27">
      <c r="A1732" s="913"/>
      <c r="B1732" s="913"/>
      <c r="AA1732" s="914"/>
    </row>
    <row r="1733" spans="1:27">
      <c r="A1733" s="913"/>
      <c r="B1733" s="913"/>
      <c r="C1733" s="917" t="s">
        <v>963</v>
      </c>
      <c r="AA1733" s="914"/>
    </row>
    <row r="1734" spans="1:27">
      <c r="A1734" s="913"/>
      <c r="B1734" s="913"/>
      <c r="C1734" s="917" t="s">
        <v>964</v>
      </c>
      <c r="AA1734" s="914"/>
    </row>
    <row r="1735" spans="1:27">
      <c r="A1735" s="913"/>
      <c r="B1735" s="913"/>
      <c r="AA1735" s="914"/>
    </row>
    <row r="1736" spans="1:27">
      <c r="A1736" s="913"/>
      <c r="B1736" s="913"/>
      <c r="C1736" s="923" t="s">
        <v>962</v>
      </c>
      <c r="AA1736" s="914"/>
    </row>
    <row r="1737" spans="1:27">
      <c r="A1737" s="913"/>
      <c r="B1737" s="913"/>
      <c r="C1737" s="905" t="s">
        <v>881</v>
      </c>
      <c r="AA1737" s="914"/>
    </row>
    <row r="1738" spans="1:27">
      <c r="A1738" s="913"/>
      <c r="B1738" s="913"/>
      <c r="AA1738" s="914"/>
    </row>
    <row r="1739" spans="1:27">
      <c r="A1739" s="913"/>
      <c r="B1739" s="913"/>
      <c r="AA1739" s="914"/>
    </row>
    <row r="1740" spans="1:27">
      <c r="A1740" s="913"/>
      <c r="B1740" s="913"/>
      <c r="AA1740" s="914"/>
    </row>
    <row r="1741" spans="1:27">
      <c r="A1741" s="913"/>
      <c r="B1741" s="913"/>
      <c r="C1741" s="923" t="s">
        <v>965</v>
      </c>
      <c r="AA1741" s="914"/>
    </row>
    <row r="1742" spans="1:27">
      <c r="A1742" s="913"/>
      <c r="B1742" s="913"/>
      <c r="AA1742" s="914"/>
    </row>
    <row r="1743" spans="1:27">
      <c r="A1743" s="913"/>
      <c r="B1743" s="913"/>
      <c r="AA1743" s="914"/>
    </row>
    <row r="1744" spans="1:27">
      <c r="A1744" s="913"/>
      <c r="B1744" s="913"/>
      <c r="AA1744" s="914"/>
    </row>
    <row r="1745" spans="1:27">
      <c r="A1745" s="913"/>
      <c r="B1745" s="913"/>
      <c r="AA1745" s="914"/>
    </row>
    <row r="1746" spans="1:27">
      <c r="A1746" s="913"/>
      <c r="B1746" s="913"/>
      <c r="AA1746" s="914"/>
    </row>
    <row r="1747" spans="1:27">
      <c r="A1747" s="913"/>
      <c r="B1747" s="913"/>
      <c r="AA1747" s="914"/>
    </row>
    <row r="1748" spans="1:27">
      <c r="A1748" s="913"/>
      <c r="B1748" s="913"/>
      <c r="AA1748" s="914"/>
    </row>
    <row r="1749" spans="1:27">
      <c r="A1749" s="913"/>
      <c r="B1749" s="913"/>
      <c r="C1749" s="905" t="s">
        <v>884</v>
      </c>
      <c r="AA1749" s="914"/>
    </row>
    <row r="1750" spans="1:27">
      <c r="A1750" s="913"/>
      <c r="B1750" s="913"/>
      <c r="AA1750" s="914"/>
    </row>
    <row r="1751" spans="1:27">
      <c r="A1751" s="913"/>
      <c r="B1751" s="913"/>
      <c r="AA1751" s="914"/>
    </row>
    <row r="1752" spans="1:27">
      <c r="A1752" s="913"/>
      <c r="B1752" s="913"/>
      <c r="AA1752" s="914"/>
    </row>
    <row r="1753" spans="1:27">
      <c r="A1753" s="913"/>
      <c r="B1753" s="913"/>
      <c r="AA1753" s="914"/>
    </row>
    <row r="1754" spans="1:27">
      <c r="A1754" s="913"/>
      <c r="B1754" s="913"/>
      <c r="AA1754" s="914"/>
    </row>
    <row r="1755" spans="1:27">
      <c r="A1755" s="913"/>
      <c r="B1755" s="913"/>
      <c r="AA1755" s="914"/>
    </row>
    <row r="1756" spans="1:27">
      <c r="A1756" s="913"/>
      <c r="B1756" s="913"/>
      <c r="AA1756" s="914"/>
    </row>
    <row r="1757" spans="1:27">
      <c r="A1757" s="913"/>
      <c r="B1757" s="913"/>
      <c r="AA1757" s="914"/>
    </row>
    <row r="1758" spans="1:27">
      <c r="A1758" s="913"/>
      <c r="B1758" s="913"/>
      <c r="AA1758" s="914"/>
    </row>
    <row r="1759" spans="1:27">
      <c r="A1759" s="913"/>
      <c r="B1759" s="913"/>
      <c r="AA1759" s="914"/>
    </row>
    <row r="1760" spans="1:27">
      <c r="A1760" s="913"/>
      <c r="B1760" s="913"/>
      <c r="AA1760" s="914"/>
    </row>
    <row r="1761" spans="1:27">
      <c r="A1761" s="913"/>
      <c r="B1761" s="913"/>
      <c r="AA1761" s="914"/>
    </row>
    <row r="1762" spans="1:27">
      <c r="A1762" s="913"/>
      <c r="B1762" s="913"/>
      <c r="AA1762" s="914"/>
    </row>
    <row r="1763" spans="1:27">
      <c r="A1763" s="913"/>
      <c r="B1763" s="913"/>
      <c r="AA1763" s="914"/>
    </row>
    <row r="1764" spans="1:27">
      <c r="A1764" s="913"/>
      <c r="B1764" s="913"/>
      <c r="AA1764" s="914"/>
    </row>
    <row r="1765" spans="1:27">
      <c r="A1765" s="913"/>
      <c r="B1765" s="913"/>
      <c r="AA1765" s="914"/>
    </row>
    <row r="1766" spans="1:27">
      <c r="A1766" s="913"/>
      <c r="B1766" s="913"/>
      <c r="AA1766" s="914"/>
    </row>
    <row r="1767" spans="1:27">
      <c r="A1767" s="913"/>
      <c r="B1767" s="913"/>
      <c r="AA1767" s="914"/>
    </row>
    <row r="1768" spans="1:27">
      <c r="A1768" s="913"/>
      <c r="B1768" s="913"/>
      <c r="AA1768" s="914"/>
    </row>
    <row r="1769" spans="1:27">
      <c r="A1769" s="913"/>
      <c r="B1769" s="913"/>
      <c r="AA1769" s="914"/>
    </row>
    <row r="1770" spans="1:27">
      <c r="A1770" s="913"/>
      <c r="B1770" s="913"/>
      <c r="AA1770" s="914"/>
    </row>
    <row r="1771" spans="1:27">
      <c r="A1771" s="913"/>
      <c r="B1771" s="913"/>
      <c r="AA1771" s="914"/>
    </row>
    <row r="1772" spans="1:27">
      <c r="A1772" s="913"/>
      <c r="B1772" s="913"/>
      <c r="AA1772" s="914"/>
    </row>
    <row r="1773" spans="1:27">
      <c r="A1773" s="913"/>
      <c r="B1773" s="913"/>
      <c r="AA1773" s="914"/>
    </row>
    <row r="1774" spans="1:27">
      <c r="A1774" s="913"/>
      <c r="B1774" s="913"/>
      <c r="AA1774" s="914"/>
    </row>
    <row r="1775" spans="1:27">
      <c r="A1775" s="913"/>
      <c r="B1775" s="913"/>
      <c r="AA1775" s="914"/>
    </row>
    <row r="1776" spans="1:27">
      <c r="A1776" s="913"/>
      <c r="B1776" s="913"/>
      <c r="AA1776" s="914"/>
    </row>
    <row r="1777" spans="1:27">
      <c r="A1777" s="913"/>
      <c r="B1777" s="913"/>
      <c r="AA1777" s="914"/>
    </row>
    <row r="1778" spans="1:27">
      <c r="A1778" s="913"/>
      <c r="B1778" s="913"/>
      <c r="AA1778" s="914"/>
    </row>
    <row r="1779" spans="1:27">
      <c r="A1779" s="913"/>
      <c r="B1779" s="913"/>
      <c r="AA1779" s="914"/>
    </row>
    <row r="1780" spans="1:27">
      <c r="A1780" s="913"/>
      <c r="B1780" s="913"/>
      <c r="AA1780" s="914"/>
    </row>
    <row r="1781" spans="1:27">
      <c r="A1781" s="913"/>
      <c r="B1781" s="913"/>
      <c r="AA1781" s="914"/>
    </row>
    <row r="1782" spans="1:27">
      <c r="A1782" s="913"/>
      <c r="B1782" s="913"/>
      <c r="AA1782" s="914"/>
    </row>
    <row r="1783" spans="1:27">
      <c r="A1783" s="913"/>
      <c r="B1783" s="913"/>
      <c r="AA1783" s="914"/>
    </row>
    <row r="1784" spans="1:27">
      <c r="A1784" s="913"/>
      <c r="B1784" s="913"/>
      <c r="AA1784" s="914"/>
    </row>
    <row r="1785" spans="1:27">
      <c r="A1785" s="913"/>
      <c r="B1785" s="913"/>
      <c r="AA1785" s="914"/>
    </row>
    <row r="1786" spans="1:27">
      <c r="A1786" s="913"/>
      <c r="B1786" s="913"/>
      <c r="AA1786" s="914"/>
    </row>
    <row r="1787" spans="1:27">
      <c r="A1787" s="913"/>
      <c r="B1787" s="913"/>
      <c r="AA1787" s="914"/>
    </row>
    <row r="1788" spans="1:27">
      <c r="A1788" s="913"/>
      <c r="B1788" s="913"/>
      <c r="AA1788" s="914"/>
    </row>
    <row r="1789" spans="1:27">
      <c r="A1789" s="913"/>
      <c r="B1789" s="913"/>
      <c r="AA1789" s="914"/>
    </row>
    <row r="1790" spans="1:27">
      <c r="A1790" s="913"/>
      <c r="B1790" s="913"/>
      <c r="AA1790" s="914"/>
    </row>
    <row r="1791" spans="1:27">
      <c r="A1791" s="913"/>
      <c r="B1791" s="913"/>
      <c r="AA1791" s="914"/>
    </row>
    <row r="1792" spans="1:27">
      <c r="A1792" s="913"/>
      <c r="B1792" s="913"/>
      <c r="AA1792" s="914"/>
    </row>
    <row r="1793" spans="1:27">
      <c r="A1793" s="913"/>
      <c r="B1793" s="913"/>
      <c r="AA1793" s="914"/>
    </row>
    <row r="1794" spans="1:27">
      <c r="A1794" s="913"/>
      <c r="B1794" s="913"/>
      <c r="AA1794" s="914"/>
    </row>
    <row r="1795" spans="1:27">
      <c r="A1795" s="913"/>
      <c r="B1795" s="913"/>
      <c r="AA1795" s="914"/>
    </row>
    <row r="1796" spans="1:27">
      <c r="A1796" s="913"/>
      <c r="B1796" s="913"/>
      <c r="AA1796" s="914"/>
    </row>
    <row r="1797" spans="1:27">
      <c r="A1797" s="913"/>
      <c r="B1797" s="913"/>
      <c r="AA1797" s="914"/>
    </row>
    <row r="1798" spans="1:27">
      <c r="A1798" s="913"/>
      <c r="B1798" s="913"/>
      <c r="AA1798" s="914"/>
    </row>
    <row r="1799" spans="1:27">
      <c r="A1799" s="913"/>
      <c r="B1799" s="913"/>
      <c r="AA1799" s="914"/>
    </row>
    <row r="1800" spans="1:27">
      <c r="A1800" s="913"/>
      <c r="B1800" s="913"/>
      <c r="AA1800" s="914"/>
    </row>
    <row r="1801" spans="1:27">
      <c r="A1801" s="913"/>
      <c r="B1801" s="913"/>
      <c r="AA1801" s="914"/>
    </row>
    <row r="1802" spans="1:27">
      <c r="A1802" s="913"/>
      <c r="B1802" s="913"/>
      <c r="AA1802" s="914"/>
    </row>
    <row r="1803" spans="1:27">
      <c r="A1803" s="913"/>
      <c r="B1803" s="913"/>
      <c r="AA1803" s="914"/>
    </row>
    <row r="1804" spans="1:27">
      <c r="A1804" s="913"/>
      <c r="B1804" s="913"/>
      <c r="AA1804" s="914"/>
    </row>
    <row r="1805" spans="1:27">
      <c r="A1805" s="913"/>
      <c r="B1805" s="913"/>
      <c r="AA1805" s="914"/>
    </row>
    <row r="1806" spans="1:27">
      <c r="A1806" s="913"/>
      <c r="B1806" s="913"/>
      <c r="AA1806" s="914"/>
    </row>
    <row r="1807" spans="1:27">
      <c r="A1807" s="913"/>
      <c r="B1807" s="913"/>
      <c r="AA1807" s="914"/>
    </row>
    <row r="1808" spans="1:27">
      <c r="A1808" s="913"/>
      <c r="B1808" s="913"/>
      <c r="AA1808" s="914"/>
    </row>
    <row r="1809" spans="1:27">
      <c r="A1809" s="913"/>
      <c r="B1809" s="913"/>
      <c r="AA1809" s="914"/>
    </row>
    <row r="1810" spans="1:27">
      <c r="A1810" s="913"/>
      <c r="B1810" s="913"/>
      <c r="AA1810" s="914"/>
    </row>
    <row r="1811" spans="1:27">
      <c r="A1811" s="913"/>
      <c r="B1811" s="913"/>
      <c r="AA1811" s="914"/>
    </row>
    <row r="1812" spans="1:27">
      <c r="A1812" s="913"/>
      <c r="B1812" s="913"/>
      <c r="AA1812" s="914"/>
    </row>
    <row r="1813" spans="1:27">
      <c r="A1813" s="913"/>
      <c r="B1813" s="913"/>
      <c r="AA1813" s="914"/>
    </row>
    <row r="1814" spans="1:27">
      <c r="A1814" s="913"/>
      <c r="B1814" s="913"/>
      <c r="AA1814" s="914"/>
    </row>
    <row r="1815" spans="1:27">
      <c r="A1815" s="913"/>
      <c r="B1815" s="913"/>
      <c r="AA1815" s="914"/>
    </row>
    <row r="1816" spans="1:27">
      <c r="A1816" s="913"/>
      <c r="B1816" s="913"/>
      <c r="AA1816" s="914"/>
    </row>
    <row r="1817" spans="1:27">
      <c r="A1817" s="913"/>
      <c r="B1817" s="913"/>
      <c r="AA1817" s="914"/>
    </row>
    <row r="1818" spans="1:27">
      <c r="A1818" s="913"/>
      <c r="B1818" s="913"/>
      <c r="AA1818" s="914"/>
    </row>
    <row r="1819" spans="1:27">
      <c r="A1819" s="913"/>
      <c r="B1819" s="913"/>
      <c r="AA1819" s="914"/>
    </row>
    <row r="1820" spans="1:27">
      <c r="A1820" s="913"/>
      <c r="B1820" s="913"/>
      <c r="AA1820" s="914"/>
    </row>
    <row r="1821" spans="1:27">
      <c r="A1821" s="913"/>
      <c r="B1821" s="913"/>
      <c r="AA1821" s="914"/>
    </row>
    <row r="1822" spans="1:27">
      <c r="A1822" s="913"/>
      <c r="B1822" s="913"/>
      <c r="AA1822" s="914"/>
    </row>
    <row r="1823" spans="1:27">
      <c r="A1823" s="913"/>
      <c r="B1823" s="913"/>
      <c r="AA1823" s="914"/>
    </row>
    <row r="1824" spans="1:27">
      <c r="A1824" s="913"/>
      <c r="B1824" s="913"/>
      <c r="AA1824" s="914"/>
    </row>
    <row r="1825" spans="1:27">
      <c r="A1825" s="913"/>
      <c r="B1825" s="913"/>
      <c r="AA1825" s="914"/>
    </row>
    <row r="1826" spans="1:27">
      <c r="A1826" s="913"/>
      <c r="B1826" s="913"/>
      <c r="AA1826" s="914"/>
    </row>
    <row r="1827" spans="1:27">
      <c r="A1827" s="913"/>
      <c r="B1827" s="913"/>
      <c r="AA1827" s="914"/>
    </row>
    <row r="1828" spans="1:27">
      <c r="A1828" s="913"/>
      <c r="B1828" s="913"/>
      <c r="AA1828" s="914"/>
    </row>
    <row r="1829" spans="1:27">
      <c r="A1829" s="913"/>
      <c r="B1829" s="913"/>
      <c r="AA1829" s="914"/>
    </row>
    <row r="1830" spans="1:27">
      <c r="A1830" s="913"/>
      <c r="B1830" s="913"/>
      <c r="AA1830" s="914"/>
    </row>
    <row r="1831" spans="1:27">
      <c r="A1831" s="913"/>
      <c r="B1831" s="913"/>
      <c r="AA1831" s="914"/>
    </row>
    <row r="1832" spans="1:27">
      <c r="A1832" s="913"/>
      <c r="B1832" s="913"/>
      <c r="AA1832" s="914"/>
    </row>
    <row r="1833" spans="1:27">
      <c r="A1833" s="913"/>
      <c r="B1833" s="913"/>
      <c r="AA1833" s="914"/>
    </row>
    <row r="1834" spans="1:27">
      <c r="A1834" s="913"/>
      <c r="B1834" s="913"/>
      <c r="AA1834" s="914"/>
    </row>
    <row r="1835" spans="1:27">
      <c r="A1835" s="913"/>
      <c r="B1835" s="913"/>
      <c r="AA1835" s="914"/>
    </row>
    <row r="1836" spans="1:27">
      <c r="A1836" s="913"/>
      <c r="B1836" s="913"/>
      <c r="AA1836" s="914"/>
    </row>
    <row r="1837" spans="1:27">
      <c r="A1837" s="913"/>
      <c r="B1837" s="913"/>
      <c r="AA1837" s="914"/>
    </row>
    <row r="1838" spans="1:27">
      <c r="A1838" s="913"/>
      <c r="B1838" s="913"/>
      <c r="AA1838" s="914"/>
    </row>
    <row r="1839" spans="1:27">
      <c r="A1839" s="913"/>
      <c r="B1839" s="913"/>
      <c r="AA1839" s="914"/>
    </row>
    <row r="1840" spans="1:27">
      <c r="A1840" s="913"/>
      <c r="B1840" s="913"/>
      <c r="AA1840" s="914"/>
    </row>
    <row r="1841" spans="1:27">
      <c r="A1841" s="913"/>
      <c r="B1841" s="913"/>
      <c r="AA1841" s="914"/>
    </row>
    <row r="1842" spans="1:27">
      <c r="A1842" s="913"/>
      <c r="B1842" s="913"/>
      <c r="AA1842" s="914"/>
    </row>
    <row r="1843" spans="1:27">
      <c r="A1843" s="913"/>
      <c r="B1843" s="913"/>
      <c r="AA1843" s="914"/>
    </row>
    <row r="1844" spans="1:27">
      <c r="A1844" s="913"/>
      <c r="B1844" s="913"/>
      <c r="AA1844" s="914"/>
    </row>
    <row r="1845" spans="1:27">
      <c r="A1845" s="913"/>
      <c r="B1845" s="913"/>
    </row>
    <row r="1846" spans="1:27">
      <c r="A1846" s="913"/>
      <c r="B1846" s="913"/>
    </row>
    <row r="1847" spans="1:27">
      <c r="A1847" s="913"/>
      <c r="B1847" s="913"/>
    </row>
    <row r="1848" spans="1:27">
      <c r="A1848" s="913"/>
      <c r="B1848" s="913"/>
    </row>
    <row r="1849" spans="1:27">
      <c r="A1849" s="913"/>
      <c r="B1849" s="913"/>
    </row>
    <row r="1850" spans="1:27">
      <c r="A1850" s="913"/>
      <c r="B1850" s="913"/>
      <c r="R1850" s="904" t="e">
        <f>SUM(#REF!)</f>
        <v>#REF!</v>
      </c>
    </row>
    <row r="1851" spans="1:27">
      <c r="A1851" s="913"/>
      <c r="B1851" s="913"/>
    </row>
    <row r="1852" spans="1:27">
      <c r="A1852" s="913"/>
      <c r="B1852" s="913"/>
    </row>
    <row r="1853" spans="1:27">
      <c r="A1853" s="913"/>
      <c r="B1853" s="913"/>
    </row>
    <row r="1854" spans="1:27">
      <c r="A1854" s="913"/>
      <c r="B1854" s="913"/>
    </row>
    <row r="1855" spans="1:27">
      <c r="A1855" s="913"/>
      <c r="B1855" s="913"/>
    </row>
    <row r="1856" spans="1:27">
      <c r="A1856" s="913"/>
      <c r="B1856" s="913"/>
    </row>
    <row r="1857" spans="1:2">
      <c r="A1857" s="913"/>
      <c r="B1857" s="913"/>
    </row>
    <row r="1858" spans="1:2">
      <c r="A1858" s="913"/>
      <c r="B1858" s="913"/>
    </row>
    <row r="1859" spans="1:2">
      <c r="A1859" s="913"/>
      <c r="B1859" s="913"/>
    </row>
    <row r="1860" spans="1:2">
      <c r="A1860" s="913"/>
      <c r="B1860" s="913"/>
    </row>
    <row r="1861" spans="1:2">
      <c r="A1861" s="913"/>
      <c r="B1861" s="913"/>
    </row>
    <row r="1862" spans="1:2">
      <c r="A1862" s="913"/>
      <c r="B1862" s="913"/>
    </row>
    <row r="1863" spans="1:2">
      <c r="A1863" s="913"/>
      <c r="B1863" s="913"/>
    </row>
    <row r="1864" spans="1:2">
      <c r="A1864" s="913"/>
      <c r="B1864" s="913"/>
    </row>
    <row r="1865" spans="1:2">
      <c r="A1865" s="913"/>
      <c r="B1865" s="913"/>
    </row>
    <row r="1866" spans="1:2">
      <c r="A1866" s="913"/>
      <c r="B1866" s="913"/>
    </row>
    <row r="1867" spans="1:2">
      <c r="A1867" s="913"/>
      <c r="B1867" s="913"/>
    </row>
    <row r="1868" spans="1:2">
      <c r="A1868" s="913"/>
      <c r="B1868" s="913"/>
    </row>
    <row r="1869" spans="1:2">
      <c r="A1869" s="913"/>
      <c r="B1869" s="913"/>
    </row>
    <row r="1870" spans="1:2">
      <c r="A1870" s="913"/>
      <c r="B1870" s="913"/>
    </row>
    <row r="1871" spans="1:2">
      <c r="A1871" s="913"/>
      <c r="B1871" s="913"/>
    </row>
    <row r="1872" spans="1:2">
      <c r="A1872" s="913"/>
      <c r="B1872" s="913"/>
    </row>
    <row r="1873" spans="1:2">
      <c r="A1873" s="913"/>
      <c r="B1873" s="913"/>
    </row>
    <row r="1874" spans="1:2">
      <c r="A1874" s="913"/>
      <c r="B1874" s="913"/>
    </row>
    <row r="1875" spans="1:2">
      <c r="A1875" s="913"/>
      <c r="B1875" s="913"/>
    </row>
    <row r="1876" spans="1:2">
      <c r="A1876" s="913"/>
      <c r="B1876" s="913"/>
    </row>
    <row r="1877" spans="1:2">
      <c r="A1877" s="913"/>
      <c r="B1877" s="913"/>
    </row>
    <row r="1879" spans="1:2">
      <c r="A1879" s="904"/>
      <c r="B1879" s="904"/>
    </row>
    <row r="1880" spans="1:2">
      <c r="A1880" s="904"/>
      <c r="B1880" s="904"/>
    </row>
    <row r="1881" spans="1:2">
      <c r="A1881" s="904"/>
      <c r="B1881" s="904"/>
    </row>
    <row r="1886" spans="1:2">
      <c r="A1886" s="904"/>
      <c r="B1886" s="904"/>
    </row>
    <row r="1887" spans="1:2">
      <c r="A1887" s="904"/>
      <c r="B1887" s="904"/>
    </row>
  </sheetData>
  <hyperlinks>
    <hyperlink ref="F7" r:id="rId1" display="CARES/Payments-to-States-and-Units-of-Local-Government.pdf" xr:uid="{FB400873-16C0-4591-A338-19061F0FDD10}"/>
    <hyperlink ref="F13" r:id="rId2" xr:uid="{AEFCD876-5ECC-465B-92EB-8150FE6CB9A6}"/>
  </hyperlinks>
  <pageMargins left="0.7" right="0.7" top="0.75" bottom="0.75" header="0.3" footer="0.3"/>
  <pageSetup scale="86" fitToHeight="0" orientation="portrait" r:id="rId3"/>
  <rowBreaks count="1" manualBreakCount="1">
    <brk id="61" min="2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7DAEC-3366-44B3-87A4-39313A9952D0}">
  <sheetPr codeName="Sheet5">
    <pageSetUpPr fitToPage="1"/>
  </sheetPr>
  <dimension ref="A1:H15"/>
  <sheetViews>
    <sheetView workbookViewId="0">
      <selection activeCell="A2" sqref="A2"/>
    </sheetView>
  </sheetViews>
  <sheetFormatPr defaultColWidth="8.90625" defaultRowHeight="15.6"/>
  <cols>
    <col min="1" max="1" width="36.90625" style="325" bestFit="1" customWidth="1"/>
    <col min="2" max="5" width="12.08984375" style="326" customWidth="1"/>
    <col min="6" max="8" width="8.90625" style="326"/>
    <col min="9" max="16384" width="8.90625" style="325"/>
  </cols>
  <sheetData>
    <row r="1" spans="1:5">
      <c r="A1" s="325" t="s">
        <v>1004</v>
      </c>
      <c r="B1" s="327" t="s">
        <v>951</v>
      </c>
      <c r="C1" s="327" t="s">
        <v>950</v>
      </c>
      <c r="D1" s="327"/>
      <c r="E1" s="327" t="s">
        <v>953</v>
      </c>
    </row>
    <row r="2" spans="1:5">
      <c r="A2" s="328" t="s">
        <v>949</v>
      </c>
      <c r="B2" s="329"/>
      <c r="C2" s="330"/>
      <c r="D2" s="330"/>
      <c r="E2" s="331">
        <v>349951091</v>
      </c>
    </row>
    <row r="3" spans="1:5">
      <c r="A3" s="332" t="s">
        <v>952</v>
      </c>
      <c r="B3" s="327">
        <v>-45000000</v>
      </c>
      <c r="C3" s="327"/>
      <c r="D3" s="327"/>
      <c r="E3" s="333">
        <f>SUM(E2,B3:D3)</f>
        <v>304951091</v>
      </c>
    </row>
    <row r="4" spans="1:5">
      <c r="A4" s="332" t="s">
        <v>954</v>
      </c>
      <c r="B4" s="327"/>
      <c r="C4" s="327">
        <v>-20000000</v>
      </c>
      <c r="D4" s="327"/>
      <c r="E4" s="333">
        <f t="shared" ref="E4:E7" si="0">SUM(E3,B4:D4)</f>
        <v>284951091</v>
      </c>
    </row>
    <row r="5" spans="1:5">
      <c r="A5" s="332" t="s">
        <v>955</v>
      </c>
      <c r="B5" s="327"/>
      <c r="C5" s="327">
        <v>-155000000</v>
      </c>
      <c r="D5" s="327"/>
      <c r="E5" s="333">
        <f t="shared" si="0"/>
        <v>129951091</v>
      </c>
    </row>
    <row r="6" spans="1:5">
      <c r="A6" s="332" t="s">
        <v>956</v>
      </c>
      <c r="B6" s="327"/>
      <c r="C6" s="327">
        <v>-25000000</v>
      </c>
      <c r="D6" s="327"/>
      <c r="E6" s="333">
        <f t="shared" si="0"/>
        <v>104951091</v>
      </c>
    </row>
    <row r="7" spans="1:5">
      <c r="A7" s="332" t="s">
        <v>957</v>
      </c>
      <c r="B7" s="327"/>
      <c r="C7" s="327">
        <v>-1500000</v>
      </c>
      <c r="D7" s="327"/>
      <c r="E7" s="333">
        <f t="shared" si="0"/>
        <v>103451091</v>
      </c>
    </row>
    <row r="8" spans="1:5">
      <c r="A8" s="332"/>
      <c r="B8" s="327"/>
      <c r="C8" s="327"/>
      <c r="D8" s="327"/>
      <c r="E8" s="333"/>
    </row>
    <row r="9" spans="1:5">
      <c r="A9" s="332"/>
      <c r="B9" s="327"/>
      <c r="C9" s="327"/>
      <c r="D9" s="327"/>
      <c r="E9" s="333"/>
    </row>
    <row r="10" spans="1:5">
      <c r="A10" s="332"/>
      <c r="B10" s="327"/>
      <c r="C10" s="327"/>
      <c r="D10" s="327"/>
      <c r="E10" s="333"/>
    </row>
    <row r="11" spans="1:5">
      <c r="A11" s="332"/>
      <c r="B11" s="327"/>
      <c r="C11" s="327"/>
      <c r="D11" s="327"/>
      <c r="E11" s="333"/>
    </row>
    <row r="12" spans="1:5">
      <c r="A12" s="332"/>
      <c r="B12" s="327"/>
      <c r="C12" s="327"/>
      <c r="D12" s="327"/>
      <c r="E12" s="333"/>
    </row>
    <row r="13" spans="1:5">
      <c r="A13" s="332"/>
      <c r="B13" s="327"/>
      <c r="C13" s="327"/>
      <c r="D13" s="327"/>
      <c r="E13" s="333"/>
    </row>
    <row r="14" spans="1:5" ht="16.2" thickBot="1">
      <c r="A14" s="332"/>
      <c r="B14" s="327"/>
      <c r="C14" s="327"/>
      <c r="D14" s="327"/>
      <c r="E14" s="333"/>
    </row>
    <row r="15" spans="1:5" ht="16.2" thickTop="1">
      <c r="A15" s="334" t="s">
        <v>958</v>
      </c>
      <c r="B15" s="335">
        <f>SUM(B3:B14)</f>
        <v>-45000000</v>
      </c>
      <c r="C15" s="335">
        <f t="shared" ref="C15:D15" si="1">SUM(C3:C14)</f>
        <v>-201500000</v>
      </c>
      <c r="D15" s="335">
        <f t="shared" si="1"/>
        <v>0</v>
      </c>
      <c r="E15" s="336">
        <f>SUM(B15:D15)</f>
        <v>-246500000</v>
      </c>
    </row>
  </sheetData>
  <pageMargins left="0.7" right="0.7" top="0.75" bottom="0.75" header="0.3" footer="0.3"/>
  <pageSetup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19</vt:i4>
      </vt:variant>
    </vt:vector>
  </HeadingPairs>
  <TitlesOfParts>
    <vt:vector size="24" baseType="lpstr">
      <vt:lpstr>SCD</vt:lpstr>
      <vt:lpstr>SCD - Final Draft</vt:lpstr>
      <vt:lpstr>SCD - SFC Draft</vt:lpstr>
      <vt:lpstr>CARES</vt:lpstr>
      <vt:lpstr>Cont Res Fd</vt:lpstr>
      <vt:lpstr>SCD!Criteria</vt:lpstr>
      <vt:lpstr>'SCD - Final Draft'!Criteria</vt:lpstr>
      <vt:lpstr>'SCD - SFC Draft'!Criteria</vt:lpstr>
      <vt:lpstr>SCD!DifferenceHvS</vt:lpstr>
      <vt:lpstr>'SCD - Final Draft'!DifferenceHvS</vt:lpstr>
      <vt:lpstr>'SCD - SFC Draft'!DifferenceHvS</vt:lpstr>
      <vt:lpstr>'SCD - Final Draft'!EIA</vt:lpstr>
      <vt:lpstr>'SCD - Final Draft'!Lottery</vt:lpstr>
      <vt:lpstr>CARES!Print_Area</vt:lpstr>
      <vt:lpstr>SCD!Print_Area</vt:lpstr>
      <vt:lpstr>'SCD - Final Draft'!Print_Area</vt:lpstr>
      <vt:lpstr>'SCD - SFC Draft'!Print_Area</vt:lpstr>
      <vt:lpstr>SCD!PRINT_AREA_MI</vt:lpstr>
      <vt:lpstr>'SCD - Final Draft'!PRINT_AREA_MI</vt:lpstr>
      <vt:lpstr>'SCD - SFC Draft'!PRINT_AREA_MI</vt:lpstr>
      <vt:lpstr>CARES!Print_Titles</vt:lpstr>
      <vt:lpstr>SCD!Print_Titles</vt:lpstr>
      <vt:lpstr>'SCD - Final Draft'!Print_Titles</vt:lpstr>
      <vt:lpstr>'SCD - SFC Draft'!Print_Titles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Hawkins, Quentin</dc:creator>
  <cp:lastModifiedBy>Amanda Martin</cp:lastModifiedBy>
  <cp:lastPrinted>2021-01-22T13:48:26Z</cp:lastPrinted>
  <dcterms:created xsi:type="dcterms:W3CDTF">2013-06-19T20:11:45Z</dcterms:created>
  <dcterms:modified xsi:type="dcterms:W3CDTF">2022-06-27T14:30:38Z</dcterms:modified>
</cp:coreProperties>
</file>